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5600" windowHeight="10770" tabRatio="937" firstSheet="5" activeTab="10"/>
  </bookViews>
  <sheets>
    <sheet name="Define" sheetId="1" state="hidden" r:id="rId1"/>
    <sheet name="封面" sheetId="2" r:id="rId2"/>
    <sheet name="目录" sheetId="3" r:id="rId3"/>
    <sheet name="01一般公共收入决算表" sheetId="4" r:id="rId4"/>
    <sheet name="03(删除)" sheetId="5" state="hidden" r:id="rId5"/>
    <sheet name="02一般公共预算支出决算表" sheetId="6" r:id="rId6"/>
    <sheet name="03一般公共预算支出经济分类明细表" sheetId="18" r:id="rId7"/>
    <sheet name="04政府性基金预算收入决算表" sheetId="8" r:id="rId8"/>
    <sheet name="05政府性基金支出决算表" sheetId="9" r:id="rId9"/>
    <sheet name="06国有资本经营预算收支决算表（本表乡镇为空）" sheetId="34" r:id="rId10"/>
    <sheet name="07社会保险基金预算收支决算表（本表乡镇为空）" sheetId="35" r:id="rId11"/>
    <sheet name="州市基金" sheetId="11" state="hidden" r:id="rId12"/>
    <sheet name="24（删除）" sheetId="19" state="hidden" r:id="rId13"/>
    <sheet name="数据-省本级预算数" sheetId="20" state="hidden" r:id="rId14"/>
    <sheet name="数据-省本级调整数" sheetId="21" state="hidden" r:id="rId15"/>
    <sheet name="数据-全省决算数!" sheetId="22" state="hidden" r:id="rId16"/>
    <sheet name="数据-省本级决算数" sheetId="23" state="hidden" r:id="rId17"/>
    <sheet name="全省基金支出预算" sheetId="24" state="hidden" r:id="rId18"/>
    <sheet name="省本级基金支出预算" sheetId="25" state="hidden" r:id="rId19"/>
    <sheet name="全省基金调整预算" sheetId="26" state="hidden" r:id="rId20"/>
    <sheet name="省本级基金调整+决算" sheetId="27" state="hidden" r:id="rId21"/>
    <sheet name="06老表" sheetId="28" state="hidden" r:id="rId22"/>
    <sheet name="全省预算" sheetId="29" state="hidden" r:id="rId23"/>
    <sheet name="全省决算数" sheetId="30" state="hidden" r:id="rId24"/>
    <sheet name="全省调整" sheetId="31" state="hidden" r:id="rId25"/>
    <sheet name="全省上年决算数" sheetId="32" state="hidden" r:id="rId26"/>
    <sheet name="全省基金决算" sheetId="33" state="hidden" r:id="rId27"/>
  </sheets>
  <externalReferences>
    <externalReference r:id="rId28"/>
    <externalReference r:id="rId29"/>
    <externalReference r:id="rId30"/>
  </externalReferences>
  <definedNames>
    <definedName name="_xlnm._FilterDatabase" localSheetId="4" hidden="1">'03(删除)'!$A$3:$P$1327</definedName>
    <definedName name="_xlnm._FilterDatabase" localSheetId="13" hidden="1">'数据-省本级预算数'!$A$3:$H$1317</definedName>
    <definedName name="_xlnm._FilterDatabase" localSheetId="14" hidden="1">'数据-省本级调整数'!$A$4:$E$209</definedName>
    <definedName name="_xlnm._FilterDatabase" localSheetId="17" hidden="1">全省基金支出预算!$A$3:$E$56</definedName>
    <definedName name="_xlnm._FilterDatabase" localSheetId="18" hidden="1">省本级基金支出预算!$A$3:$E$200</definedName>
    <definedName name="_xlnm._FilterDatabase" localSheetId="20" hidden="1">'省本级基金调整+决算'!$A$4:$L$47</definedName>
    <definedName name="_xlnm._FilterDatabase" localSheetId="21" hidden="1">'06老表'!$A$3:$P$1325</definedName>
    <definedName name="_xlnm._FilterDatabase" localSheetId="22" hidden="1">全省预算!$A$3:$K$1316</definedName>
    <definedName name="_xlnm._FilterDatabase" localSheetId="25" hidden="1">全省上年决算数!$A$3:$M$1318</definedName>
    <definedName name="_xlnm._FilterDatabase" localSheetId="16" hidden="1">'数据-省本级决算数'!$A$4:$B$1385</definedName>
    <definedName name="_lst_r_地方财政预算表2015年全省汇总_10_科目编码名称" localSheetId="17">[1]_ESList!$A$1:$A$27</definedName>
    <definedName name="_lst_r_地方财政预算表2015年全省汇总_10_科目编码名称" localSheetId="22">[1]_ESList!$A$1:$A$27</definedName>
    <definedName name="_lst_r_地方财政预算表2015年全省汇总_10_科目编码名称" localSheetId="18">[1]_ESList!$A$1:$A$27</definedName>
    <definedName name="_lst_r_地方财政预算表2015年全省汇总_10_科目编码名称" localSheetId="13">[2]_ESList!$A$1:$A$27</definedName>
    <definedName name="_lst_r_地方财政预算表2015年全省汇总_10_科目编码名称">[3]_ESList!$A$1:$A$27</definedName>
    <definedName name="Database" localSheetId="6" hidden="1">#REF!</definedName>
    <definedName name="Database" hidden="1">#REF!</definedName>
    <definedName name="_xlnm.Print_Area" localSheetId="3">'01一般公共收入决算表'!$A$1:$H$82</definedName>
    <definedName name="_xlnm.Print_Area" localSheetId="5">'02一般公共预算支出决算表'!$A$1:$H$42</definedName>
    <definedName name="_xlnm.Print_Area" localSheetId="4">'03(删除)'!$F:$N</definedName>
    <definedName name="_xlnm.Print_Area" localSheetId="7">'04政府性基金预算收入决算表'!$A$1:$H$28</definedName>
    <definedName name="_xlnm.Print_Area" localSheetId="21">'06老表'!$F:$N</definedName>
    <definedName name="_xlnm.Print_Area" localSheetId="8">'05政府性基金支出决算表'!$A$1:$H$24</definedName>
    <definedName name="_xlnm.Print_Area" localSheetId="6">'03一般公共预算支出经济分类明细表'!$A$1:$C$80</definedName>
    <definedName name="_xlnm.Print_Area" localSheetId="12">'24（删除）'!$A$1:$C$23</definedName>
    <definedName name="_xlnm.Print_Area" localSheetId="1">封面!$A$1:$C$9</definedName>
    <definedName name="_xlnm.Print_Area" localSheetId="2">目录!$A$1:$A$29</definedName>
    <definedName name="_xlnm.Print_Area" localSheetId="17">全省基金支出预算!$A:$D</definedName>
    <definedName name="_xlnm.Print_Area" localSheetId="25">全省上年决算数!$E:$K</definedName>
    <definedName name="_xlnm.Print_Area" localSheetId="22">全省预算!$F:$I</definedName>
    <definedName name="_xlnm.Print_Area" localSheetId="18">省本级基金支出预算!$A$1:$D$200</definedName>
    <definedName name="_xlnm.Print_Area" localSheetId="13">'数据-省本级预算数'!$F:$H</definedName>
    <definedName name="_xlnm.Print_Titles" localSheetId="3">'01一般公共收入决算表'!$1:$3</definedName>
    <definedName name="_xlnm.Print_Titles" localSheetId="4">'03(删除)'!$1:$3</definedName>
    <definedName name="_xlnm.Print_Titles" localSheetId="21">'06老表'!$1:$3</definedName>
    <definedName name="_xlnm.Print_Titles" localSheetId="6">'03一般公共预算支出经济分类明细表'!$1:$3</definedName>
    <definedName name="_xlnm.Print_Titles" localSheetId="17">全省基金支出预算!$1:$3</definedName>
    <definedName name="_xlnm.Print_Titles" localSheetId="25">全省上年决算数!$1:$3</definedName>
    <definedName name="_xlnm.Print_Titles" localSheetId="22">全省预算!$1:$3</definedName>
    <definedName name="_xlnm.Print_Titles" localSheetId="18">省本级基金支出预算!$1:$3</definedName>
    <definedName name="_xlnm.Print_Titles" localSheetId="13">'数据-省本级预算数'!$1:$3</definedName>
    <definedName name="表4" localSheetId="6">#REF!</definedName>
    <definedName name="表4">#REF!</definedName>
    <definedName name="地区名称">#REF!</definedName>
    <definedName name="决算数" localSheetId="4">#REF!</definedName>
    <definedName name="决算数" localSheetId="6">#REF!</definedName>
    <definedName name="决算数" localSheetId="12">#REF!</definedName>
    <definedName name="决算数" localSheetId="26">#REF!</definedName>
    <definedName name="决算数">#REF!</definedName>
    <definedName name="专项收入年初预算数" localSheetId="4">#REF!</definedName>
    <definedName name="专项收入年初预算数" localSheetId="6">#REF!</definedName>
    <definedName name="专项收入年初预算数" localSheetId="12">#REF!</definedName>
    <definedName name="专项收入年初预算数" localSheetId="26">#REF!</definedName>
    <definedName name="专项收入年初预算数" localSheetId="17">#REF!</definedName>
    <definedName name="专项收入年初预算数" localSheetId="22">#REF!</definedName>
    <definedName name="专项收入年初预算数" localSheetId="18">#REF!</definedName>
    <definedName name="专项收入年初预算数" localSheetId="16">#REF!</definedName>
    <definedName name="专项收入年初预算数" localSheetId="13">#REF!</definedName>
    <definedName name="专项收入年初预算数">#REF!</definedName>
    <definedName name="专项收入全年预计数" localSheetId="4">#REF!</definedName>
    <definedName name="专项收入全年预计数" localSheetId="6">#REF!</definedName>
    <definedName name="专项收入全年预计数" localSheetId="12">#REF!</definedName>
    <definedName name="专项收入全年预计数" localSheetId="26">#REF!</definedName>
    <definedName name="专项收入全年预计数" localSheetId="17">#REF!</definedName>
    <definedName name="专项收入全年预计数" localSheetId="22">#REF!</definedName>
    <definedName name="专项收入全年预计数" localSheetId="18">#REF!</definedName>
    <definedName name="专项收入全年预计数" localSheetId="16">#REF!</definedName>
    <definedName name="专项收入全年预计数" localSheetId="13">#REF!</definedName>
    <definedName name="专项收入全年预计数">#REF!</definedName>
    <definedName name="_xlnm._FilterDatabase" localSheetId="3" hidden="1">'01一般公共收入决算表'!$A$3:$H$82</definedName>
    <definedName name="_xlnm._FilterDatabase" localSheetId="5" hidden="1">'02一般公共预算支出决算表'!$A$3:$H$42</definedName>
    <definedName name="_xlnm._FilterDatabase" localSheetId="7" hidden="1">'04政府性基金预算收入决算表'!$A$4:$H$4</definedName>
    <definedName name="_xlnm._FilterDatabase" localSheetId="8" hidden="1">'05政府性基金支出决算表'!$A$3:$H$24</definedName>
    <definedName name="_xlnm.Print_Area" localSheetId="9">'06国有资本经营预算收支决算表（本表乡镇为空）'!#REF!</definedName>
    <definedName name="_xlnm._FilterDatabase" localSheetId="9" hidden="1">'06国有资本经营预算收支决算表（本表乡镇为空）'!#REF!</definedName>
    <definedName name="_xlnm._FilterDatabase" localSheetId="10" hidden="1">'07社会保险基金预算收支决算表（本表乡镇为空）'!#REF!</definedName>
  </definedNames>
  <calcPr calcId="144525" iterate="1" iterateCount="100" iterateDelta="0.001" fullPrecision="0" concurrentCalc="0"/>
</workbook>
</file>

<file path=xl/comments1.xml><?xml version="1.0" encoding="utf-8"?>
<comments xmlns="http://schemas.openxmlformats.org/spreadsheetml/2006/main">
  <authors>
    <author>李国青</author>
  </authors>
  <commentList>
    <comment ref="B4" authorId="0">
      <text>
        <r>
          <rPr>
            <sz val="9"/>
            <rFont val="宋体"/>
            <charset val="134"/>
          </rPr>
          <t>李国青:
表中隐藏了着色的列，着色列主要为写报告材料用。</t>
        </r>
      </text>
    </comment>
  </commentList>
</comments>
</file>

<file path=xl/comments2.xml><?xml version="1.0" encoding="utf-8"?>
<comments xmlns="http://schemas.openxmlformats.org/spreadsheetml/2006/main">
  <authors>
    <author>lenovo</author>
    <author>lduser1</author>
  </authors>
  <commentList>
    <comment ref="I1138" authorId="0">
      <text>
        <r>
          <rPr>
            <b/>
            <sz val="9"/>
            <rFont val="宋体"/>
            <charset val="134"/>
          </rPr>
          <t>lenovo:</t>
        </r>
        <r>
          <rPr>
            <sz val="9"/>
            <rFont val="宋体"/>
            <charset val="134"/>
          </rPr>
          <t xml:space="preserve">
与其他支出重复取数，故删掉公式</t>
        </r>
      </text>
    </comment>
    <comment ref="F1252" authorId="1">
      <text>
        <r>
          <rPr>
            <b/>
            <sz val="9"/>
            <rFont val="宋体"/>
            <charset val="134"/>
          </rPr>
          <t>lduser1:</t>
        </r>
        <r>
          <rPr>
            <sz val="9"/>
            <rFont val="宋体"/>
            <charset val="134"/>
          </rPr>
          <t xml:space="preserve">
2012年科目名称改动</t>
        </r>
      </text>
    </comment>
    <comment ref="F1283" authorId="1">
      <text>
        <r>
          <rPr>
            <b/>
            <sz val="9"/>
            <rFont val="宋体"/>
            <charset val="134"/>
          </rPr>
          <t>lduser1:</t>
        </r>
        <r>
          <rPr>
            <sz val="9"/>
            <rFont val="宋体"/>
            <charset val="134"/>
          </rPr>
          <t xml:space="preserve">
2011年科目“一般财政预算石油储备支出”</t>
        </r>
      </text>
    </comment>
    <comment ref="K1294" authorId="0">
      <text>
        <r>
          <rPr>
            <b/>
            <sz val="9"/>
            <rFont val="宋体"/>
            <charset val="134"/>
          </rPr>
          <t>lenovo:</t>
        </r>
        <r>
          <rPr>
            <sz val="9"/>
            <rFont val="宋体"/>
            <charset val="134"/>
          </rPr>
          <t xml:space="preserve">
隐藏</t>
        </r>
      </text>
    </comment>
  </commentList>
</comments>
</file>

<file path=xl/comments3.xml><?xml version="1.0" encoding="utf-8"?>
<comments xmlns="http://schemas.openxmlformats.org/spreadsheetml/2006/main">
  <authors>
    <author>lduser1</author>
  </authors>
  <commentList>
    <comment ref="F1252" authorId="0">
      <text>
        <r>
          <rPr>
            <b/>
            <sz val="9"/>
            <rFont val="宋体"/>
            <charset val="134"/>
          </rPr>
          <t>lduser1:</t>
        </r>
        <r>
          <rPr>
            <sz val="9"/>
            <rFont val="宋体"/>
            <charset val="134"/>
          </rPr>
          <t xml:space="preserve">
2012年科目名称改动</t>
        </r>
      </text>
    </comment>
    <comment ref="F1283" authorId="0">
      <text>
        <r>
          <rPr>
            <b/>
            <sz val="9"/>
            <rFont val="宋体"/>
            <charset val="134"/>
          </rPr>
          <t>lduser1:</t>
        </r>
        <r>
          <rPr>
            <sz val="9"/>
            <rFont val="宋体"/>
            <charset val="134"/>
          </rPr>
          <t xml:space="preserve">
2011年科目“一般财政预算石油储备支出”</t>
        </r>
      </text>
    </comment>
  </commentList>
</comments>
</file>

<file path=xl/comments4.xml><?xml version="1.0" encoding="utf-8"?>
<comments xmlns="http://schemas.openxmlformats.org/spreadsheetml/2006/main">
  <authors>
    <author>lenovo</author>
    <author>lduser1</author>
    <author>Administrator</author>
  </authors>
  <commentList>
    <comment ref="I1138" authorId="0">
      <text>
        <r>
          <rPr>
            <b/>
            <sz val="9"/>
            <rFont val="宋体"/>
            <charset val="134"/>
          </rPr>
          <t>lenovo:</t>
        </r>
        <r>
          <rPr>
            <sz val="9"/>
            <rFont val="宋体"/>
            <charset val="134"/>
          </rPr>
          <t xml:space="preserve">
与其他支出重复取数，故删掉公式</t>
        </r>
      </text>
    </comment>
    <comment ref="F1252" authorId="1">
      <text>
        <r>
          <rPr>
            <b/>
            <sz val="9"/>
            <rFont val="宋体"/>
            <charset val="134"/>
          </rPr>
          <t>lduser1:</t>
        </r>
        <r>
          <rPr>
            <sz val="9"/>
            <rFont val="宋体"/>
            <charset val="134"/>
          </rPr>
          <t xml:space="preserve">
2012年科目名称改动</t>
        </r>
      </text>
    </comment>
    <comment ref="F1283" authorId="1">
      <text>
        <r>
          <rPr>
            <b/>
            <sz val="9"/>
            <rFont val="宋体"/>
            <charset val="134"/>
          </rPr>
          <t>lduser1:</t>
        </r>
        <r>
          <rPr>
            <sz val="9"/>
            <rFont val="宋体"/>
            <charset val="134"/>
          </rPr>
          <t xml:space="preserve">
2011年科目“一般财政预算石油储备支出”</t>
        </r>
      </text>
    </comment>
    <comment ref="H1296" authorId="2">
      <text>
        <r>
          <rPr>
            <b/>
            <sz val="9"/>
            <rFont val="Tahoma"/>
            <charset val="134"/>
          </rPr>
          <t>Administrator:</t>
        </r>
        <r>
          <rPr>
            <sz val="9"/>
            <rFont val="Tahoma"/>
            <charset val="134"/>
          </rPr>
          <t xml:space="preserve">
</t>
        </r>
        <r>
          <rPr>
            <sz val="9"/>
            <rFont val="宋体"/>
            <charset val="134"/>
          </rPr>
          <t>取数问题</t>
        </r>
        <r>
          <rPr>
            <sz val="9"/>
            <rFont val="Tahoma"/>
            <charset val="134"/>
          </rPr>
          <t xml:space="preserve"> </t>
        </r>
        <r>
          <rPr>
            <sz val="9"/>
            <rFont val="宋体"/>
            <charset val="134"/>
          </rPr>
          <t>，手动添加</t>
        </r>
      </text>
    </comment>
  </commentList>
</comments>
</file>

<file path=xl/comments5.xml><?xml version="1.0" encoding="utf-8"?>
<comments xmlns="http://schemas.openxmlformats.org/spreadsheetml/2006/main">
  <authors>
    <author>lduser1</author>
  </authors>
  <commentList>
    <comment ref="F1252" authorId="0">
      <text>
        <r>
          <rPr>
            <b/>
            <sz val="9"/>
            <rFont val="宋体"/>
            <charset val="134"/>
          </rPr>
          <t>lduser1:</t>
        </r>
        <r>
          <rPr>
            <sz val="9"/>
            <rFont val="宋体"/>
            <charset val="134"/>
          </rPr>
          <t xml:space="preserve">
2012年科目名称改动</t>
        </r>
      </text>
    </comment>
    <comment ref="F1283" authorId="0">
      <text>
        <r>
          <rPr>
            <b/>
            <sz val="9"/>
            <rFont val="宋体"/>
            <charset val="134"/>
          </rPr>
          <t>lduser1:</t>
        </r>
        <r>
          <rPr>
            <sz val="9"/>
            <rFont val="宋体"/>
            <charset val="134"/>
          </rPr>
          <t xml:space="preserve">
2011年科目“一般财政预算石油储备支出”</t>
        </r>
      </text>
    </comment>
  </commentList>
</comments>
</file>

<file path=xl/comments6.xml><?xml version="1.0" encoding="utf-8"?>
<comments xmlns="http://schemas.openxmlformats.org/spreadsheetml/2006/main">
  <authors>
    <author>lduser1</author>
  </authors>
  <commentList>
    <comment ref="F1252" authorId="0">
      <text>
        <r>
          <rPr>
            <b/>
            <sz val="9"/>
            <rFont val="宋体"/>
            <charset val="134"/>
          </rPr>
          <t>lduser1:</t>
        </r>
        <r>
          <rPr>
            <sz val="9"/>
            <rFont val="宋体"/>
            <charset val="134"/>
          </rPr>
          <t xml:space="preserve">
2012年科目名称改动</t>
        </r>
      </text>
    </comment>
    <comment ref="F1283" authorId="0">
      <text>
        <r>
          <rPr>
            <b/>
            <sz val="9"/>
            <rFont val="宋体"/>
            <charset val="134"/>
          </rPr>
          <t>lduser1:</t>
        </r>
        <r>
          <rPr>
            <sz val="9"/>
            <rFont val="宋体"/>
            <charset val="134"/>
          </rPr>
          <t xml:space="preserve">
2011年科目“一般财政预算石油储备支出”</t>
        </r>
      </text>
    </comment>
  </commentList>
</comments>
</file>

<file path=xl/sharedStrings.xml><?xml version="1.0" encoding="utf-8"?>
<sst xmlns="http://schemas.openxmlformats.org/spreadsheetml/2006/main" count="48328" uniqueCount="4670">
  <si>
    <t>ZBMBOOKDIR_S=</t>
  </si>
  <si>
    <t>C:\Users\ysk\Desktop\关于德宏傣族景颇族自治州2019年州本级财政决算的报告08.18</t>
  </si>
  <si>
    <t>ZBMBOOKDIR_O=</t>
  </si>
  <si>
    <t>ZBMBOOK_S=</t>
  </si>
  <si>
    <t>德宏州2020年地方财政决算（草案）修改版2021.7.23.xlsx</t>
  </si>
  <si>
    <t>ZBMBOOK_O=</t>
  </si>
  <si>
    <t>ZBMSHEET_S=</t>
  </si>
  <si>
    <t>L02</t>
  </si>
  <si>
    <t>ZBMSHEET_O=</t>
  </si>
  <si>
    <t>ZBM_ZBMCOLUMN_S=</t>
  </si>
  <si>
    <t>ZBM_ZBMCOLUMN_O=</t>
  </si>
  <si>
    <t>ZBM_CALCCOLUMNS_S=</t>
  </si>
  <si>
    <t>C</t>
  </si>
  <si>
    <t>ZBM_CALCCOLUMNS_O=</t>
  </si>
  <si>
    <t>L</t>
  </si>
  <si>
    <r>
      <rPr>
        <sz val="12"/>
        <rFont val="黑体"/>
        <charset val="134"/>
      </rPr>
      <t>遮岛镇十一届人代会</t>
    </r>
    <r>
      <rPr>
        <sz val="12"/>
        <rFont val="Times New Roman"/>
        <charset val="134"/>
      </rPr>
      <t xml:space="preserve">
</t>
    </r>
    <r>
      <rPr>
        <sz val="12"/>
        <color theme="1"/>
        <rFont val="黑体"/>
        <charset val="134"/>
      </rPr>
      <t>第二次会</t>
    </r>
    <r>
      <rPr>
        <sz val="12"/>
        <rFont val="黑体"/>
        <charset val="134"/>
      </rPr>
      <t>议文件</t>
    </r>
  </si>
  <si>
    <r>
      <rPr>
        <sz val="30"/>
        <rFont val="方正小标宋简体"/>
        <charset val="134"/>
      </rPr>
      <t>梁河县遮岛镇</t>
    </r>
  </si>
  <si>
    <r>
      <rPr>
        <sz val="30"/>
        <rFont val="Times New Roman"/>
        <charset val="134"/>
      </rPr>
      <t>2021</t>
    </r>
    <r>
      <rPr>
        <sz val="30"/>
        <rFont val="方正小标宋简体"/>
        <charset val="134"/>
      </rPr>
      <t>年地方财政决算（草案）</t>
    </r>
  </si>
  <si>
    <t xml:space="preserve"> </t>
  </si>
  <si>
    <r>
      <rPr>
        <sz val="16"/>
        <rFont val="楷体_GB2312"/>
        <charset val="134"/>
      </rPr>
      <t>梁河县遮岛镇人民政府</t>
    </r>
  </si>
  <si>
    <r>
      <rPr>
        <sz val="20"/>
        <rFont val="方正小标宋_GBK"/>
        <charset val="134"/>
      </rPr>
      <t>目</t>
    </r>
    <r>
      <rPr>
        <sz val="20"/>
        <rFont val="Times New Roman"/>
        <charset val="134"/>
      </rPr>
      <t xml:space="preserve">                  </t>
    </r>
    <r>
      <rPr>
        <sz val="20"/>
        <rFont val="方正小标宋_GBK"/>
        <charset val="134"/>
      </rPr>
      <t>录</t>
    </r>
  </si>
  <si>
    <r>
      <rPr>
        <sz val="12"/>
        <rFont val="仿宋_GB2312"/>
        <charset val="134"/>
      </rPr>
      <t>表一、</t>
    </r>
    <r>
      <rPr>
        <sz val="12"/>
        <rFont val="Times New Roman"/>
        <charset val="134"/>
      </rPr>
      <t>2021</t>
    </r>
    <r>
      <rPr>
        <sz val="12"/>
        <rFont val="仿宋_GB2312"/>
        <charset val="134"/>
      </rPr>
      <t>年梁河县遮岛镇一般公共预算收入决算情况表</t>
    </r>
  </si>
  <si>
    <r>
      <rPr>
        <sz val="12"/>
        <rFont val="仿宋_GB2312"/>
        <charset val="134"/>
      </rPr>
      <t>表二、</t>
    </r>
    <r>
      <rPr>
        <sz val="12"/>
        <rFont val="Times New Roman"/>
        <charset val="134"/>
      </rPr>
      <t>2021</t>
    </r>
    <r>
      <rPr>
        <sz val="12"/>
        <rFont val="仿宋_GB2312"/>
        <charset val="134"/>
      </rPr>
      <t>年梁河县遮岛镇一般公共预算支出决算情况表</t>
    </r>
  </si>
  <si>
    <r>
      <rPr>
        <sz val="12"/>
        <rFont val="仿宋_GB2312"/>
        <charset val="134"/>
      </rPr>
      <t>表三、</t>
    </r>
    <r>
      <rPr>
        <sz val="12"/>
        <rFont val="Times New Roman"/>
        <charset val="134"/>
      </rPr>
      <t>2021</t>
    </r>
    <r>
      <rPr>
        <sz val="12"/>
        <rFont val="仿宋_GB2312"/>
        <charset val="134"/>
      </rPr>
      <t>年梁河县遮岛镇一般公共预算支出经济分类明细表</t>
    </r>
  </si>
  <si>
    <r>
      <rPr>
        <sz val="12"/>
        <rFont val="仿宋_GB2312"/>
        <charset val="134"/>
      </rPr>
      <t>表四、</t>
    </r>
    <r>
      <rPr>
        <sz val="12"/>
        <rFont val="Times New Roman"/>
        <charset val="134"/>
      </rPr>
      <t>2021</t>
    </r>
    <r>
      <rPr>
        <sz val="12"/>
        <rFont val="仿宋_GB2312"/>
        <charset val="134"/>
      </rPr>
      <t>年梁河县遮岛镇政府性基金预算收入决算情况表</t>
    </r>
  </si>
  <si>
    <r>
      <rPr>
        <sz val="12"/>
        <rFont val="仿宋_GB2312"/>
        <charset val="134"/>
      </rPr>
      <t>表五、</t>
    </r>
    <r>
      <rPr>
        <sz val="12"/>
        <rFont val="Times New Roman"/>
        <charset val="134"/>
      </rPr>
      <t>2021</t>
    </r>
    <r>
      <rPr>
        <sz val="12"/>
        <rFont val="仿宋_GB2312"/>
        <charset val="134"/>
      </rPr>
      <t>年梁河县遮岛镇政府性基金预算支出决算情况表</t>
    </r>
  </si>
  <si>
    <r>
      <rPr>
        <sz val="12"/>
        <rFont val="仿宋_GB2312"/>
        <charset val="134"/>
      </rPr>
      <t>表六、</t>
    </r>
    <r>
      <rPr>
        <sz val="12"/>
        <rFont val="Times New Roman"/>
        <charset val="134"/>
      </rPr>
      <t>2021</t>
    </r>
    <r>
      <rPr>
        <sz val="12"/>
        <rFont val="仿宋_GB2312"/>
        <charset val="134"/>
      </rPr>
      <t>年梁河县遮岛镇国有资本经营预算收支决算情况明细表</t>
    </r>
  </si>
  <si>
    <r>
      <rPr>
        <sz val="12"/>
        <rFont val="仿宋_GB2312"/>
        <charset val="134"/>
      </rPr>
      <t>表七、</t>
    </r>
    <r>
      <rPr>
        <sz val="12"/>
        <rFont val="Times New Roman"/>
        <charset val="134"/>
      </rPr>
      <t>2021</t>
    </r>
    <r>
      <rPr>
        <sz val="12"/>
        <rFont val="仿宋_GB2312"/>
        <charset val="134"/>
      </rPr>
      <t>年梁河县遮岛镇社会保险基金收支决算情况明细表</t>
    </r>
  </si>
  <si>
    <t>2021年梁河县遮岛镇一般公共预算收入决算情况表</t>
  </si>
  <si>
    <t>表一</t>
  </si>
  <si>
    <t>单位：万元</t>
  </si>
  <si>
    <t>项     目</t>
  </si>
  <si>
    <t>2020年决算数</t>
  </si>
  <si>
    <t>2021年预算数</t>
  </si>
  <si>
    <t>2021年调整预
算数</t>
  </si>
  <si>
    <t>2021年决算数</t>
  </si>
  <si>
    <t>比2020年决
算数增(减)%</t>
  </si>
  <si>
    <t>为2021年预算
数的%</t>
  </si>
  <si>
    <t>为2021年调整
预算数的%</t>
  </si>
  <si>
    <t>101 税收收入</t>
  </si>
  <si>
    <t>10101 增值税</t>
  </si>
  <si>
    <t>10103 营业税</t>
  </si>
  <si>
    <t>10104 企业所得税</t>
  </si>
  <si>
    <t>10105 企业所得税退税</t>
  </si>
  <si>
    <t>10106 个人所得税</t>
  </si>
  <si>
    <t>10107 资源税</t>
  </si>
  <si>
    <t>10109 城市维护建设税</t>
  </si>
  <si>
    <t>10110 房产税</t>
  </si>
  <si>
    <t>10111 印花税</t>
  </si>
  <si>
    <t>10112 城镇土地使用税</t>
  </si>
  <si>
    <t>10113 土地增值税</t>
  </si>
  <si>
    <t>10114 车船税</t>
  </si>
  <si>
    <t>10118 耕地占用税</t>
  </si>
  <si>
    <t>10119 契税</t>
  </si>
  <si>
    <t>10120 烟叶税</t>
  </si>
  <si>
    <t>10121 环境保护税</t>
  </si>
  <si>
    <t>10199 其他税收收入</t>
  </si>
  <si>
    <t>103 非税收入</t>
  </si>
  <si>
    <t>10302 专项收入</t>
  </si>
  <si>
    <t>10304 行政事业性收费收入</t>
  </si>
  <si>
    <t>10305 罚没收入</t>
  </si>
  <si>
    <t>10306 国有资本经营收入</t>
  </si>
  <si>
    <t>10307 国有资源（资产）有偿使用收入</t>
  </si>
  <si>
    <t>10308 捐赠收入</t>
  </si>
  <si>
    <t>10309 政府住房基金收入</t>
  </si>
  <si>
    <t>10399 其他收入</t>
  </si>
  <si>
    <t>本年收入小计</t>
  </si>
  <si>
    <t>110 转移性收入</t>
  </si>
  <si>
    <t>11001 返还性收入</t>
  </si>
  <si>
    <t>1100102　所得税基数返还收入</t>
  </si>
  <si>
    <t>1100104　增值税税收返还收入</t>
  </si>
  <si>
    <t>1100105　消费税税收返还收入</t>
  </si>
  <si>
    <t>1100106　增值税“五五分享”税收返还收入</t>
  </si>
  <si>
    <t>1100199　其他税收返还收入</t>
  </si>
  <si>
    <t>11002 一般性转移支付收入</t>
  </si>
  <si>
    <t>1100201　体制补助收入　</t>
  </si>
  <si>
    <t>1100202　均衡性转移支付收入</t>
  </si>
  <si>
    <t>1100207县级基本财力保障机制奖补资金收入</t>
  </si>
  <si>
    <t>1100208　结算补助收入</t>
  </si>
  <si>
    <t>1100214　企业事业单位划转补助收入</t>
  </si>
  <si>
    <t>1100215　成品油税费改革转移支付补助收入</t>
  </si>
  <si>
    <t>1100220　基层公检法司转移支付收入</t>
  </si>
  <si>
    <t>1100221　城乡义务教育转移支付收入</t>
  </si>
  <si>
    <t>1100222　基本养老金转移支付收入</t>
  </si>
  <si>
    <t>1100223　城乡居民医疗保险转移支付收入</t>
  </si>
  <si>
    <t>1100224　农村综合改革转移支付收入</t>
  </si>
  <si>
    <t>1100225　产粮（油）大县奖励资金收入</t>
  </si>
  <si>
    <t>1100226　重点生态功能区转移支付收入</t>
  </si>
  <si>
    <t>1100227　固定数额补助收入</t>
  </si>
  <si>
    <t>1100229　民族地区转移支付收入</t>
  </si>
  <si>
    <t>1100230　边疆地区转移支付收入</t>
  </si>
  <si>
    <t>1100231　贫困地区转移支付收入</t>
  </si>
  <si>
    <t>1100244　公共安全共同财政事权转移支付收入</t>
  </si>
  <si>
    <t>1100245  教育共同财政事权转移支付收入</t>
  </si>
  <si>
    <t>1100246  科学技术共同财政事权转移支付收入</t>
  </si>
  <si>
    <t>1100247  文化旅游体育与传媒共同财政事权转移支付收入</t>
  </si>
  <si>
    <t>1100248  社会保障共同财政事权转移支付收入</t>
  </si>
  <si>
    <t>1100249  卫生健康共同财政事权转移支付收入</t>
  </si>
  <si>
    <t>1100250  节能环保共同财政事权转移支付收入</t>
  </si>
  <si>
    <t>1100252  农林水共同财政事权转移支付收入</t>
  </si>
  <si>
    <t>1100253  交通运输共同财政事权转移支付收入</t>
  </si>
  <si>
    <t>1100254  资源勘探信息等共同财政事权转移支付收入</t>
  </si>
  <si>
    <t>1100258  住房保障共同财政事权转移支付收入</t>
  </si>
  <si>
    <t>1100259  粮油物资储备共同财政事权转移支付收入</t>
  </si>
  <si>
    <t xml:space="preserve">         灾害防治及应急管理共同财政事权转移支付收入 </t>
  </si>
  <si>
    <t>1100260  其他共同财政事权转移支付收入</t>
  </si>
  <si>
    <t>1100299　其他一般性转移支付收入</t>
  </si>
  <si>
    <t>11003专项转移支付收入</t>
  </si>
  <si>
    <t>11006 上解收入</t>
  </si>
  <si>
    <t>11008 上年结余收入</t>
  </si>
  <si>
    <t>11009 调入资金</t>
  </si>
  <si>
    <t>110090101 调入预算稳定调节基金</t>
  </si>
  <si>
    <t>110090102 从政府性基金预算调入一般公共预算</t>
  </si>
  <si>
    <t>110090103 从国有资本经营预算调入一般公共预算</t>
  </si>
  <si>
    <t>110090199 从其他资金调入一般公共预算</t>
  </si>
  <si>
    <t>11011 债务转贷收入</t>
  </si>
  <si>
    <t>11015 动用预算稳定调节基金</t>
  </si>
  <si>
    <t>收入合计</t>
  </si>
  <si>
    <t>2015年云南省一般公共预算支出决算情况表（细化到款级）</t>
  </si>
  <si>
    <t>表三</t>
  </si>
  <si>
    <r>
      <rPr>
        <sz val="12"/>
        <rFont val="宋体"/>
        <charset val="134"/>
      </rPr>
      <t>单位：</t>
    </r>
    <r>
      <rPr>
        <sz val="12"/>
        <rFont val="宋体"/>
        <charset val="134"/>
      </rPr>
      <t>万元</t>
    </r>
  </si>
  <si>
    <t>款的类</t>
  </si>
  <si>
    <t>项的款</t>
  </si>
  <si>
    <t>科目编码</t>
  </si>
  <si>
    <t>是否底级</t>
  </si>
  <si>
    <t>项目</t>
  </si>
  <si>
    <t>上年决算数</t>
  </si>
  <si>
    <t>年初预算数</t>
  </si>
  <si>
    <t>调整预算数</t>
  </si>
  <si>
    <t>决算数</t>
  </si>
  <si>
    <t>为上年决算数的%</t>
  </si>
  <si>
    <t>为年初预算数的%</t>
  </si>
  <si>
    <t>为调整预算数的%</t>
  </si>
  <si>
    <t>比上年增幅</t>
  </si>
  <si>
    <t>类</t>
  </si>
  <si>
    <t/>
  </si>
  <si>
    <t>201</t>
  </si>
  <si>
    <t>一、一般公共服务支出</t>
  </si>
  <si>
    <t>20101</t>
  </si>
  <si>
    <t xml:space="preserve">  人大事务</t>
  </si>
  <si>
    <t>2010101</t>
  </si>
  <si>
    <t xml:space="preserve">    行政运行</t>
  </si>
  <si>
    <t>2010102</t>
  </si>
  <si>
    <t xml:space="preserve">    一般行政管理事务</t>
  </si>
  <si>
    <t>2010103</t>
  </si>
  <si>
    <t xml:space="preserve">    机关服务</t>
  </si>
  <si>
    <t>2010104</t>
  </si>
  <si>
    <t>是</t>
  </si>
  <si>
    <t xml:space="preserve">    人大会议</t>
  </si>
  <si>
    <t>2010105</t>
  </si>
  <si>
    <t xml:space="preserve">    人大立法</t>
  </si>
  <si>
    <t>2010106</t>
  </si>
  <si>
    <t xml:space="preserve">    人大监督</t>
  </si>
  <si>
    <t>2010107</t>
  </si>
  <si>
    <t xml:space="preserve">    人大代表履职能力提升</t>
  </si>
  <si>
    <t>2010108</t>
  </si>
  <si>
    <t xml:space="preserve">    代表工作</t>
  </si>
  <si>
    <t>2010109</t>
  </si>
  <si>
    <t xml:space="preserve">    人大信访工作</t>
  </si>
  <si>
    <t>2010150</t>
  </si>
  <si>
    <t xml:space="preserve">    事业运行</t>
  </si>
  <si>
    <t>2010199</t>
  </si>
  <si>
    <t xml:space="preserve">    其他人大事务支出</t>
  </si>
  <si>
    <t>20102</t>
  </si>
  <si>
    <t xml:space="preserve">  政协事务</t>
  </si>
  <si>
    <t>2010201</t>
  </si>
  <si>
    <t>2010202</t>
  </si>
  <si>
    <t>2010203</t>
  </si>
  <si>
    <t>2010204</t>
  </si>
  <si>
    <t xml:space="preserve">    政协会议</t>
  </si>
  <si>
    <t>2010205</t>
  </si>
  <si>
    <t xml:space="preserve">    委员视察</t>
  </si>
  <si>
    <t>2010206</t>
  </si>
  <si>
    <t xml:space="preserve">    参政议政</t>
  </si>
  <si>
    <t>2010250</t>
  </si>
  <si>
    <t>2010299</t>
  </si>
  <si>
    <t xml:space="preserve">    其他政协事务支出</t>
  </si>
  <si>
    <t>20103</t>
  </si>
  <si>
    <t xml:space="preserve">  政府办公厅(室)及相关机构事务</t>
  </si>
  <si>
    <t>2010301</t>
  </si>
  <si>
    <t>2010302</t>
  </si>
  <si>
    <t>2010303</t>
  </si>
  <si>
    <t>2010304</t>
  </si>
  <si>
    <t xml:space="preserve">    专项服务</t>
  </si>
  <si>
    <t>2010305</t>
  </si>
  <si>
    <t xml:space="preserve">    专项业务活动</t>
  </si>
  <si>
    <t>2010306</t>
  </si>
  <si>
    <t xml:space="preserve">    政务公开审批</t>
  </si>
  <si>
    <t>2010307</t>
  </si>
  <si>
    <t xml:space="preserve">    法制建设</t>
  </si>
  <si>
    <t>2010308</t>
  </si>
  <si>
    <t xml:space="preserve">    信访事务</t>
  </si>
  <si>
    <t>2010309</t>
  </si>
  <si>
    <t xml:space="preserve">    参事事务</t>
  </si>
  <si>
    <t>2010350</t>
  </si>
  <si>
    <t>2010399</t>
  </si>
  <si>
    <t xml:space="preserve">    其他政府办公厅(室)及相关机构事务支出</t>
  </si>
  <si>
    <t>20104</t>
  </si>
  <si>
    <t xml:space="preserve">  发展与改革事务</t>
  </si>
  <si>
    <t>2010401</t>
  </si>
  <si>
    <t>2010402</t>
  </si>
  <si>
    <t>2010403</t>
  </si>
  <si>
    <t>2010404</t>
  </si>
  <si>
    <t xml:space="preserve">    战略规划与实施</t>
  </si>
  <si>
    <t>2010405</t>
  </si>
  <si>
    <t xml:space="preserve">    日常经济运行调节</t>
  </si>
  <si>
    <t>2010406</t>
  </si>
  <si>
    <t xml:space="preserve">    社会事业发展规划</t>
  </si>
  <si>
    <t>2010407</t>
  </si>
  <si>
    <t xml:space="preserve">    经济体制改革研究</t>
  </si>
  <si>
    <t>附：国债转贷资金收入</t>
  </si>
  <si>
    <t>2010408</t>
  </si>
  <si>
    <t xml:space="preserve">    物价管理</t>
  </si>
  <si>
    <t>2010409</t>
  </si>
  <si>
    <t xml:space="preserve">    应对气候变化管理事务</t>
  </si>
  <si>
    <t>2010450</t>
  </si>
  <si>
    <t>2010499</t>
  </si>
  <si>
    <t xml:space="preserve">    其他发展与改革事务支出</t>
  </si>
  <si>
    <t>20105</t>
  </si>
  <si>
    <t xml:space="preserve">  统计信息事务</t>
  </si>
  <si>
    <t>2010501</t>
  </si>
  <si>
    <t>2010502</t>
  </si>
  <si>
    <t>2010503</t>
  </si>
  <si>
    <t>2010504</t>
  </si>
  <si>
    <t xml:space="preserve">    信息事务</t>
  </si>
  <si>
    <t>2010505</t>
  </si>
  <si>
    <t xml:space="preserve">    专项统计业务</t>
  </si>
  <si>
    <t>2010506</t>
  </si>
  <si>
    <t xml:space="preserve">    统计管理</t>
  </si>
  <si>
    <t>2010507</t>
  </si>
  <si>
    <t xml:space="preserve">    专项普查活动</t>
  </si>
  <si>
    <t>2010508</t>
  </si>
  <si>
    <t xml:space="preserve">    统计抽样调查</t>
  </si>
  <si>
    <t>2010550</t>
  </si>
  <si>
    <t>2010599</t>
  </si>
  <si>
    <t xml:space="preserve">    其他统计信息事务支出</t>
  </si>
  <si>
    <t>20106</t>
  </si>
  <si>
    <t xml:space="preserve">  财政事务</t>
  </si>
  <si>
    <t>2010601</t>
  </si>
  <si>
    <t>2010602</t>
  </si>
  <si>
    <t>2010603</t>
  </si>
  <si>
    <t>2010604</t>
  </si>
  <si>
    <t xml:space="preserve">    预算改革业务</t>
  </si>
  <si>
    <t>2010605</t>
  </si>
  <si>
    <t xml:space="preserve">    财政国库业务</t>
  </si>
  <si>
    <t>2010606</t>
  </si>
  <si>
    <t xml:space="preserve">    财政监察</t>
  </si>
  <si>
    <t>2010607</t>
  </si>
  <si>
    <t xml:space="preserve">    信息化建设</t>
  </si>
  <si>
    <t>2010608</t>
  </si>
  <si>
    <t xml:space="preserve">    财政委托业务支出</t>
  </si>
  <si>
    <t>2010650</t>
  </si>
  <si>
    <t>2010699</t>
  </si>
  <si>
    <t xml:space="preserve">    其他财政事务支出</t>
  </si>
  <si>
    <t>20107</t>
  </si>
  <si>
    <t xml:space="preserve">  税收事务</t>
  </si>
  <si>
    <t>2010701</t>
  </si>
  <si>
    <t>2010702</t>
  </si>
  <si>
    <t>2010703</t>
  </si>
  <si>
    <t>2010704</t>
  </si>
  <si>
    <t xml:space="preserve">    税务办案</t>
  </si>
  <si>
    <t>2010705</t>
  </si>
  <si>
    <t xml:space="preserve">    税务登记证及发票管理</t>
  </si>
  <si>
    <t>2010706</t>
  </si>
  <si>
    <t xml:space="preserve">    代扣代收代征税款手续费</t>
  </si>
  <si>
    <t>2010707</t>
  </si>
  <si>
    <t xml:space="preserve">    税务宣传</t>
  </si>
  <si>
    <t>2010708</t>
  </si>
  <si>
    <t xml:space="preserve">    协税护税</t>
  </si>
  <si>
    <t>2010709</t>
  </si>
  <si>
    <t>2010750</t>
  </si>
  <si>
    <t>2010799</t>
  </si>
  <si>
    <t xml:space="preserve">    其他税收事务支出</t>
  </si>
  <si>
    <t>20108</t>
  </si>
  <si>
    <t xml:space="preserve">  审计事务</t>
  </si>
  <si>
    <t>2010801</t>
  </si>
  <si>
    <t>2010802</t>
  </si>
  <si>
    <t>2010803</t>
  </si>
  <si>
    <t>2010804</t>
  </si>
  <si>
    <t xml:space="preserve">    审计业务</t>
  </si>
  <si>
    <t>2010805</t>
  </si>
  <si>
    <t xml:space="preserve">    审计管理</t>
  </si>
  <si>
    <t>2010806</t>
  </si>
  <si>
    <t>2010850</t>
  </si>
  <si>
    <t>2010899</t>
  </si>
  <si>
    <t xml:space="preserve">    其他审计事务支出</t>
  </si>
  <si>
    <t>20109</t>
  </si>
  <si>
    <t xml:space="preserve">  海关事务</t>
  </si>
  <si>
    <t>2010901</t>
  </si>
  <si>
    <t>2010902</t>
  </si>
  <si>
    <t>2010903</t>
  </si>
  <si>
    <t>2010904</t>
  </si>
  <si>
    <t xml:space="preserve">    收费业务</t>
  </si>
  <si>
    <t>2010905</t>
  </si>
  <si>
    <t xml:space="preserve">    缉私办案</t>
  </si>
  <si>
    <t>2010907</t>
  </si>
  <si>
    <t xml:space="preserve">    口岸电子执法系统建设与维护</t>
  </si>
  <si>
    <t>2010908</t>
  </si>
  <si>
    <t>2010950</t>
  </si>
  <si>
    <t>2010999</t>
  </si>
  <si>
    <t xml:space="preserve">    其他海关事务支出</t>
  </si>
  <si>
    <t>20110</t>
  </si>
  <si>
    <t xml:space="preserve">  人力资源事务</t>
  </si>
  <si>
    <t>2011001</t>
  </si>
  <si>
    <t>2011002</t>
  </si>
  <si>
    <t>2011003</t>
  </si>
  <si>
    <t>2011004</t>
  </si>
  <si>
    <t xml:space="preserve">    政府特殊津贴</t>
  </si>
  <si>
    <t>2011005</t>
  </si>
  <si>
    <t xml:space="preserve">    资助留学回国人员</t>
  </si>
  <si>
    <t>2011006</t>
  </si>
  <si>
    <t xml:space="preserve">    军队转业干部安置</t>
  </si>
  <si>
    <t>2011007</t>
  </si>
  <si>
    <t xml:space="preserve">    博士后日常经费</t>
  </si>
  <si>
    <t>2011008</t>
  </si>
  <si>
    <t xml:space="preserve">    引进人才费用</t>
  </si>
  <si>
    <t>2011009</t>
  </si>
  <si>
    <t xml:space="preserve">    公务员考核</t>
  </si>
  <si>
    <t>2011010</t>
  </si>
  <si>
    <t xml:space="preserve">    公务员履职能力提升</t>
  </si>
  <si>
    <t>2011011</t>
  </si>
  <si>
    <t xml:space="preserve">    公务员招考</t>
  </si>
  <si>
    <t>2011012</t>
  </si>
  <si>
    <t xml:space="preserve">    公务员综合管理</t>
  </si>
  <si>
    <t>2011050</t>
  </si>
  <si>
    <t>2011099</t>
  </si>
  <si>
    <t xml:space="preserve">    其他人力资源事务支出</t>
  </si>
  <si>
    <t>20111</t>
  </si>
  <si>
    <t xml:space="preserve">  纪检监察事务</t>
  </si>
  <si>
    <t>2011101</t>
  </si>
  <si>
    <t>2011102</t>
  </si>
  <si>
    <t>2011103</t>
  </si>
  <si>
    <t>2011104</t>
  </si>
  <si>
    <t xml:space="preserve">    大案要案查处</t>
  </si>
  <si>
    <t>2011105</t>
  </si>
  <si>
    <t xml:space="preserve">    派驻派出机构</t>
  </si>
  <si>
    <t>2011106</t>
  </si>
  <si>
    <t xml:space="preserve">    中央巡视</t>
  </si>
  <si>
    <t>2011150</t>
  </si>
  <si>
    <t>2011199</t>
  </si>
  <si>
    <t xml:space="preserve">    其他纪检监察事务支出</t>
  </si>
  <si>
    <t>20113</t>
  </si>
  <si>
    <t xml:space="preserve">  商贸事务</t>
  </si>
  <si>
    <t>2011301</t>
  </si>
  <si>
    <t>2011302</t>
  </si>
  <si>
    <t>2011303</t>
  </si>
  <si>
    <t>2011304</t>
  </si>
  <si>
    <t xml:space="preserve">    对外贸易管理</t>
  </si>
  <si>
    <t>2011305</t>
  </si>
  <si>
    <t xml:space="preserve">    国际经济合作</t>
  </si>
  <si>
    <t>2011306</t>
  </si>
  <si>
    <t xml:space="preserve">    外资管理</t>
  </si>
  <si>
    <t>2011307</t>
  </si>
  <si>
    <t xml:space="preserve">    国内贸易管理</t>
  </si>
  <si>
    <t>2011308</t>
  </si>
  <si>
    <t xml:space="preserve">    招商引资</t>
  </si>
  <si>
    <t>2011350</t>
  </si>
  <si>
    <t>2011399</t>
  </si>
  <si>
    <t xml:space="preserve">    其他商贸事务支出</t>
  </si>
  <si>
    <t>20114</t>
  </si>
  <si>
    <t xml:space="preserve">  知识产权事务</t>
  </si>
  <si>
    <t>2011401</t>
  </si>
  <si>
    <t>2011402</t>
  </si>
  <si>
    <t>2011403</t>
  </si>
  <si>
    <t>2011404</t>
  </si>
  <si>
    <t xml:space="preserve">    专利审批</t>
  </si>
  <si>
    <t>2011405</t>
  </si>
  <si>
    <t xml:space="preserve">    国家知识产权战略</t>
  </si>
  <si>
    <t>2011406</t>
  </si>
  <si>
    <t xml:space="preserve">    专利试点和产业化推进</t>
  </si>
  <si>
    <t>2011407</t>
  </si>
  <si>
    <t xml:space="preserve">    专利执法</t>
  </si>
  <si>
    <t>2011408</t>
  </si>
  <si>
    <t xml:space="preserve">    国际组织专项活动</t>
  </si>
  <si>
    <t>2011409</t>
  </si>
  <si>
    <t xml:space="preserve">    知识产权宏观管理</t>
  </si>
  <si>
    <t>2011450</t>
  </si>
  <si>
    <t>2011499</t>
  </si>
  <si>
    <t xml:space="preserve">    其他知识产权事务支出</t>
  </si>
  <si>
    <t>20115</t>
  </si>
  <si>
    <t xml:space="preserve">  工商行政管理事务</t>
  </si>
  <si>
    <t>2011501</t>
  </si>
  <si>
    <t>2011502</t>
  </si>
  <si>
    <t>2011503</t>
  </si>
  <si>
    <t>2011504</t>
  </si>
  <si>
    <t xml:space="preserve">    工商行政管理专项</t>
  </si>
  <si>
    <t>2011505</t>
  </si>
  <si>
    <t xml:space="preserve">    执法办案专项</t>
  </si>
  <si>
    <t>2011506</t>
  </si>
  <si>
    <t xml:space="preserve">    消费者权益保护</t>
  </si>
  <si>
    <t>2011507</t>
  </si>
  <si>
    <t>2011550</t>
  </si>
  <si>
    <t>2011599</t>
  </si>
  <si>
    <t xml:space="preserve">    其他工商行政管理事务支出</t>
  </si>
  <si>
    <t>20117</t>
  </si>
  <si>
    <t xml:space="preserve">  质量技术监督与检验检疫事务</t>
  </si>
  <si>
    <t>2011701</t>
  </si>
  <si>
    <t>2011702</t>
  </si>
  <si>
    <t>2011703</t>
  </si>
  <si>
    <t>2011704</t>
  </si>
  <si>
    <t xml:space="preserve">    出入境检验检疫行政执法和业务管理</t>
  </si>
  <si>
    <t>2011705</t>
  </si>
  <si>
    <t xml:space="preserve">    出入境检验检疫技术支持</t>
  </si>
  <si>
    <t>2011706</t>
  </si>
  <si>
    <t xml:space="preserve">    质量技术监督行政执法及业务管理</t>
  </si>
  <si>
    <t>2011707</t>
  </si>
  <si>
    <t xml:space="preserve">    质量技术监督技术支持</t>
  </si>
  <si>
    <t>2011708</t>
  </si>
  <si>
    <t xml:space="preserve">    认证认可监督管理</t>
  </si>
  <si>
    <t>2011709</t>
  </si>
  <si>
    <t xml:space="preserve">    标准化管理</t>
  </si>
  <si>
    <t>2011710</t>
  </si>
  <si>
    <t>2011750</t>
  </si>
  <si>
    <t>2011799</t>
  </si>
  <si>
    <t xml:space="preserve">    其他质量技术监督与检验检疫事务支出</t>
  </si>
  <si>
    <t>20123</t>
  </si>
  <si>
    <t xml:space="preserve">  民族事务</t>
  </si>
  <si>
    <t>2012301</t>
  </si>
  <si>
    <t>2012302</t>
  </si>
  <si>
    <t>2012303</t>
  </si>
  <si>
    <t>2012304</t>
  </si>
  <si>
    <t xml:space="preserve">    民族工作专项</t>
  </si>
  <si>
    <t>2012350</t>
  </si>
  <si>
    <t>2012399</t>
  </si>
  <si>
    <t xml:space="preserve">    其他民族事务支出</t>
  </si>
  <si>
    <t>20124</t>
  </si>
  <si>
    <t xml:space="preserve">  宗教事务</t>
  </si>
  <si>
    <t>2012401</t>
  </si>
  <si>
    <t>2012402</t>
  </si>
  <si>
    <t>2012403</t>
  </si>
  <si>
    <t>2012404</t>
  </si>
  <si>
    <t xml:space="preserve">    宗教工作专项</t>
  </si>
  <si>
    <t>2012450</t>
  </si>
  <si>
    <t>2012499</t>
  </si>
  <si>
    <t xml:space="preserve">    其他宗教事务支出</t>
  </si>
  <si>
    <t>20125</t>
  </si>
  <si>
    <t xml:space="preserve">  港澳台侨事务</t>
  </si>
  <si>
    <t>2012501</t>
  </si>
  <si>
    <t>2012502</t>
  </si>
  <si>
    <t>2012503</t>
  </si>
  <si>
    <t>2012504</t>
  </si>
  <si>
    <t xml:space="preserve">    港澳事务</t>
  </si>
  <si>
    <t>2012505</t>
  </si>
  <si>
    <t xml:space="preserve">    台湾事务</t>
  </si>
  <si>
    <t>2012506</t>
  </si>
  <si>
    <t xml:space="preserve">    华侨事务</t>
  </si>
  <si>
    <t>2012550</t>
  </si>
  <si>
    <t>2012599</t>
  </si>
  <si>
    <t xml:space="preserve">    其他港澳台侨事务支出</t>
  </si>
  <si>
    <t>20126</t>
  </si>
  <si>
    <t xml:space="preserve">  档案事务</t>
  </si>
  <si>
    <t>2012601</t>
  </si>
  <si>
    <t>2012602</t>
  </si>
  <si>
    <t>2012603</t>
  </si>
  <si>
    <t>2012604</t>
  </si>
  <si>
    <t xml:space="preserve">    档案馆</t>
  </si>
  <si>
    <t>2012699</t>
  </si>
  <si>
    <t xml:space="preserve">    其他档案事务支出</t>
  </si>
  <si>
    <t>20128</t>
  </si>
  <si>
    <t xml:space="preserve">  民主党派及工商联事务</t>
  </si>
  <si>
    <t>2012801</t>
  </si>
  <si>
    <t>2012802</t>
  </si>
  <si>
    <t>2012803</t>
  </si>
  <si>
    <t>2012804</t>
  </si>
  <si>
    <t>2012850</t>
  </si>
  <si>
    <t>2012899</t>
  </si>
  <si>
    <t xml:space="preserve">    其他民主党派及工商联事务支出</t>
  </si>
  <si>
    <t>20129</t>
  </si>
  <si>
    <t xml:space="preserve">  群众团体事务</t>
  </si>
  <si>
    <t>2012901</t>
  </si>
  <si>
    <t>2012902</t>
  </si>
  <si>
    <t>2012903</t>
  </si>
  <si>
    <t>2012904</t>
  </si>
  <si>
    <t xml:space="preserve">    厂务公开</t>
  </si>
  <si>
    <t>2012905</t>
  </si>
  <si>
    <t xml:space="preserve">    工会疗养休养</t>
  </si>
  <si>
    <t>2012950</t>
  </si>
  <si>
    <t>2012999</t>
  </si>
  <si>
    <t xml:space="preserve">    其他群众团体事务支出</t>
  </si>
  <si>
    <t>20131</t>
  </si>
  <si>
    <t xml:space="preserve">  党委办公厅(室)及相关机构事务</t>
  </si>
  <si>
    <t>2013101</t>
  </si>
  <si>
    <t>2013102</t>
  </si>
  <si>
    <t>2013103</t>
  </si>
  <si>
    <t>2013105</t>
  </si>
  <si>
    <t xml:space="preserve">    专项业务</t>
  </si>
  <si>
    <t>2013150</t>
  </si>
  <si>
    <t>2013199</t>
  </si>
  <si>
    <t xml:space="preserve">    其他党委办公厅(室)及相关机构事务支出</t>
  </si>
  <si>
    <t>20132</t>
  </si>
  <si>
    <t xml:space="preserve">  组织事务</t>
  </si>
  <si>
    <t>2013201</t>
  </si>
  <si>
    <t>2013202</t>
  </si>
  <si>
    <t>2013203</t>
  </si>
  <si>
    <t>2013250</t>
  </si>
  <si>
    <t>2013299</t>
  </si>
  <si>
    <t xml:space="preserve">    其他组织事务支出</t>
  </si>
  <si>
    <t>20133</t>
  </si>
  <si>
    <t xml:space="preserve">  宣传事务</t>
  </si>
  <si>
    <t>2013301</t>
  </si>
  <si>
    <t>2013302</t>
  </si>
  <si>
    <t>2013303</t>
  </si>
  <si>
    <t>2013350</t>
  </si>
  <si>
    <t>2013399</t>
  </si>
  <si>
    <t xml:space="preserve">    其他宣传事务支出</t>
  </si>
  <si>
    <t>20134</t>
  </si>
  <si>
    <t xml:space="preserve">  统战事务</t>
  </si>
  <si>
    <t>2013401</t>
  </si>
  <si>
    <t>2013402</t>
  </si>
  <si>
    <t>2013403</t>
  </si>
  <si>
    <t>2013450</t>
  </si>
  <si>
    <t>2013499</t>
  </si>
  <si>
    <t xml:space="preserve">    其他统战事务支出</t>
  </si>
  <si>
    <t>20135</t>
  </si>
  <si>
    <t xml:space="preserve">  对外联络事务</t>
  </si>
  <si>
    <t>2013501</t>
  </si>
  <si>
    <t>2013502</t>
  </si>
  <si>
    <t>2013503</t>
  </si>
  <si>
    <t>2013550</t>
  </si>
  <si>
    <t>2013599</t>
  </si>
  <si>
    <t xml:space="preserve">    其他对外联络事务支出</t>
  </si>
  <si>
    <t>20136</t>
  </si>
  <si>
    <t xml:space="preserve">  其他共产党事务支出(款)</t>
  </si>
  <si>
    <t>2013601</t>
  </si>
  <si>
    <t>2013602</t>
  </si>
  <si>
    <t>2013603</t>
  </si>
  <si>
    <t>2013650</t>
  </si>
  <si>
    <t>2013699</t>
  </si>
  <si>
    <t xml:space="preserve">    其他共产党事务支出(项)</t>
  </si>
  <si>
    <t>20199</t>
  </si>
  <si>
    <t xml:space="preserve">  其他一般公共服务支出(款)</t>
  </si>
  <si>
    <t>2019901</t>
  </si>
  <si>
    <t xml:space="preserve">    国家赔偿费用支出</t>
  </si>
  <si>
    <t>2019999</t>
  </si>
  <si>
    <t xml:space="preserve">    其他一般公共服务支出(项)</t>
  </si>
  <si>
    <t>202</t>
  </si>
  <si>
    <t>二、外交支出</t>
  </si>
  <si>
    <t>20205</t>
  </si>
  <si>
    <t xml:space="preserve">  对外合作与交流</t>
  </si>
  <si>
    <t>20299</t>
  </si>
  <si>
    <t xml:space="preserve">  其他外交管理事务支出</t>
  </si>
  <si>
    <t>203</t>
  </si>
  <si>
    <t>三、国防支出</t>
  </si>
  <si>
    <t>20306</t>
  </si>
  <si>
    <t xml:space="preserve">  国防动员</t>
  </si>
  <si>
    <t>2030601</t>
  </si>
  <si>
    <t xml:space="preserve">    兵役征集</t>
  </si>
  <si>
    <t>2030602</t>
  </si>
  <si>
    <t xml:space="preserve">    经济动员</t>
  </si>
  <si>
    <t>2030603</t>
  </si>
  <si>
    <t xml:space="preserve">    人民防空</t>
  </si>
  <si>
    <t>2030604</t>
  </si>
  <si>
    <t xml:space="preserve">    交通战备</t>
  </si>
  <si>
    <t>2030605</t>
  </si>
  <si>
    <t xml:space="preserve">    国防教育</t>
  </si>
  <si>
    <t>2030606</t>
  </si>
  <si>
    <t xml:space="preserve">    预备役部队</t>
  </si>
  <si>
    <t>2030607</t>
  </si>
  <si>
    <t xml:space="preserve">    民兵</t>
  </si>
  <si>
    <t>2030699</t>
  </si>
  <si>
    <t xml:space="preserve">    其他国防动员支出</t>
  </si>
  <si>
    <t>20399</t>
  </si>
  <si>
    <t xml:space="preserve">  其他国防支出(款)</t>
  </si>
  <si>
    <t>204</t>
  </si>
  <si>
    <t>四、公共安全支出</t>
  </si>
  <si>
    <t>20401</t>
  </si>
  <si>
    <t xml:space="preserve">  武装警察</t>
  </si>
  <si>
    <t>2040101</t>
  </si>
  <si>
    <t xml:space="preserve">    内卫</t>
  </si>
  <si>
    <t>2040102</t>
  </si>
  <si>
    <t xml:space="preserve">    边防</t>
  </si>
  <si>
    <t>2040103</t>
  </si>
  <si>
    <t xml:space="preserve">    消防</t>
  </si>
  <si>
    <t>2040104</t>
  </si>
  <si>
    <t xml:space="preserve">    警卫</t>
  </si>
  <si>
    <t>2040105</t>
  </si>
  <si>
    <t xml:space="preserve">    黄金</t>
  </si>
  <si>
    <t>2040106</t>
  </si>
  <si>
    <t xml:space="preserve">    森林</t>
  </si>
  <si>
    <t>2040107</t>
  </si>
  <si>
    <t xml:space="preserve">    水电</t>
  </si>
  <si>
    <t>2040108</t>
  </si>
  <si>
    <t xml:space="preserve">    交通</t>
  </si>
  <si>
    <t>2040109</t>
  </si>
  <si>
    <t xml:space="preserve">    海警</t>
  </si>
  <si>
    <t>2040199</t>
  </si>
  <si>
    <t xml:space="preserve">    其他武装警察支出</t>
  </si>
  <si>
    <t>20402</t>
  </si>
  <si>
    <t xml:space="preserve">  公安</t>
  </si>
  <si>
    <t>2040201</t>
  </si>
  <si>
    <t>2040202</t>
  </si>
  <si>
    <t>2040203</t>
  </si>
  <si>
    <t>2040204</t>
  </si>
  <si>
    <t xml:space="preserve">    治安管理</t>
  </si>
  <si>
    <t>2040205</t>
  </si>
  <si>
    <t xml:space="preserve">    国内安全保卫</t>
  </si>
  <si>
    <t>2040206</t>
  </si>
  <si>
    <t xml:space="preserve">    刑事侦查</t>
  </si>
  <si>
    <t>2040207</t>
  </si>
  <si>
    <t xml:space="preserve">    经济犯罪侦查</t>
  </si>
  <si>
    <t>2040208</t>
  </si>
  <si>
    <t xml:space="preserve">    出入境管理</t>
  </si>
  <si>
    <t>2040209</t>
  </si>
  <si>
    <t xml:space="preserve">    行动技术管理</t>
  </si>
  <si>
    <t>2040210</t>
  </si>
  <si>
    <t xml:space="preserve">    防范和处理邪教犯罪</t>
  </si>
  <si>
    <t>2040211</t>
  </si>
  <si>
    <t xml:space="preserve">    禁毒管理</t>
  </si>
  <si>
    <t>2040212</t>
  </si>
  <si>
    <t xml:space="preserve">    道路交通管理</t>
  </si>
  <si>
    <t>2040213</t>
  </si>
  <si>
    <t xml:space="preserve">    网络侦控管理</t>
  </si>
  <si>
    <t>2040214</t>
  </si>
  <si>
    <t xml:space="preserve">    反恐怖</t>
  </si>
  <si>
    <t>2040215</t>
  </si>
  <si>
    <t xml:space="preserve">    居民身份证管理</t>
  </si>
  <si>
    <t>2040216</t>
  </si>
  <si>
    <t xml:space="preserve">    网络运行及维护</t>
  </si>
  <si>
    <t>2040217</t>
  </si>
  <si>
    <t xml:space="preserve">    拘押收教场所管理</t>
  </si>
  <si>
    <t>2040218</t>
  </si>
  <si>
    <t xml:space="preserve">    警犬繁育及训养</t>
  </si>
  <si>
    <t>2040219</t>
  </si>
  <si>
    <t>2040250</t>
  </si>
  <si>
    <t>2040299</t>
  </si>
  <si>
    <t xml:space="preserve">    其他公安支出</t>
  </si>
  <si>
    <t>20403</t>
  </si>
  <si>
    <t xml:space="preserve">  国家安全</t>
  </si>
  <si>
    <t>2040301</t>
  </si>
  <si>
    <t>2040302</t>
  </si>
  <si>
    <t>2040303</t>
  </si>
  <si>
    <t>2040304</t>
  </si>
  <si>
    <t xml:space="preserve">    安全业务</t>
  </si>
  <si>
    <t>2040350</t>
  </si>
  <si>
    <t>2040399</t>
  </si>
  <si>
    <t xml:space="preserve">    其他国家安全支出</t>
  </si>
  <si>
    <t>20404</t>
  </si>
  <si>
    <t xml:space="preserve">  检察</t>
  </si>
  <si>
    <t>2040401</t>
  </si>
  <si>
    <t>2040402</t>
  </si>
  <si>
    <t>2040403</t>
  </si>
  <si>
    <t>2040404</t>
  </si>
  <si>
    <t xml:space="preserve">    查办和预防职务犯罪</t>
  </si>
  <si>
    <t>2040405</t>
  </si>
  <si>
    <t xml:space="preserve">    公诉和审判监督</t>
  </si>
  <si>
    <t>2040406</t>
  </si>
  <si>
    <t xml:space="preserve">    侦查监督</t>
  </si>
  <si>
    <t>2040407</t>
  </si>
  <si>
    <t xml:space="preserve">    执行监督</t>
  </si>
  <si>
    <t>2040408</t>
  </si>
  <si>
    <t xml:space="preserve">    控告申诉</t>
  </si>
  <si>
    <t>2040409</t>
  </si>
  <si>
    <t xml:space="preserve">    “两房”建设</t>
  </si>
  <si>
    <t>2040450</t>
  </si>
  <si>
    <t>2040499</t>
  </si>
  <si>
    <t xml:space="preserve">    其他检察支出</t>
  </si>
  <si>
    <t>20405</t>
  </si>
  <si>
    <t xml:space="preserve">  法院</t>
  </si>
  <si>
    <t>2040501</t>
  </si>
  <si>
    <t>2040502</t>
  </si>
  <si>
    <t>2040503</t>
  </si>
  <si>
    <t>2040504</t>
  </si>
  <si>
    <t xml:space="preserve">    案件审判</t>
  </si>
  <si>
    <t>2040505</t>
  </si>
  <si>
    <t xml:space="preserve">    案件执行</t>
  </si>
  <si>
    <t>2040506</t>
  </si>
  <si>
    <t xml:space="preserve">    “两庭”建设</t>
  </si>
  <si>
    <t>2040550</t>
  </si>
  <si>
    <t>2040599</t>
  </si>
  <si>
    <t xml:space="preserve">    其他法院支出</t>
  </si>
  <si>
    <t>20406</t>
  </si>
  <si>
    <t xml:space="preserve">  司法</t>
  </si>
  <si>
    <t>2040601</t>
  </si>
  <si>
    <t>2040602</t>
  </si>
  <si>
    <t>2040603</t>
  </si>
  <si>
    <t>2040604</t>
  </si>
  <si>
    <t xml:space="preserve">    基层司法业务</t>
  </si>
  <si>
    <t>2040605</t>
  </si>
  <si>
    <t xml:space="preserve">    普法宣传</t>
  </si>
  <si>
    <t>2040606</t>
  </si>
  <si>
    <t xml:space="preserve">    律师公证管理</t>
  </si>
  <si>
    <t>2040607</t>
  </si>
  <si>
    <t xml:space="preserve">    法律援助</t>
  </si>
  <si>
    <t>2040608</t>
  </si>
  <si>
    <t xml:space="preserve">    司法统一考试</t>
  </si>
  <si>
    <t>2040609</t>
  </si>
  <si>
    <t xml:space="preserve">    仲裁</t>
  </si>
  <si>
    <t>2040650</t>
  </si>
  <si>
    <t>2040699</t>
  </si>
  <si>
    <t xml:space="preserve">    其他司法支出</t>
  </si>
  <si>
    <t>20407</t>
  </si>
  <si>
    <t xml:space="preserve">  监狱</t>
  </si>
  <si>
    <t>2040701</t>
  </si>
  <si>
    <t>2040702</t>
  </si>
  <si>
    <t>2040703</t>
  </si>
  <si>
    <t>2040704</t>
  </si>
  <si>
    <t xml:space="preserve">    犯人生活</t>
  </si>
  <si>
    <t>2040705</t>
  </si>
  <si>
    <t xml:space="preserve">    犯人改造</t>
  </si>
  <si>
    <t>2040706</t>
  </si>
  <si>
    <t xml:space="preserve">    狱政设施建设</t>
  </si>
  <si>
    <t>2040750</t>
  </si>
  <si>
    <t>2040799</t>
  </si>
  <si>
    <t xml:space="preserve">    其他监狱支出</t>
  </si>
  <si>
    <t>20408</t>
  </si>
  <si>
    <t xml:space="preserve">  强制隔离戒毒</t>
  </si>
  <si>
    <t>2040801</t>
  </si>
  <si>
    <t>2040802</t>
  </si>
  <si>
    <t>2040803</t>
  </si>
  <si>
    <t>2040804</t>
  </si>
  <si>
    <t xml:space="preserve">    强制隔离戒毒人员生活</t>
  </si>
  <si>
    <t>2040805</t>
  </si>
  <si>
    <t xml:space="preserve">    强制隔离戒毒人员教育</t>
  </si>
  <si>
    <t>2040806</t>
  </si>
  <si>
    <t xml:space="preserve">    所政设施建设</t>
  </si>
  <si>
    <t>2040850</t>
  </si>
  <si>
    <t>2040899</t>
  </si>
  <si>
    <t xml:space="preserve">    其他强制隔离戒毒支出</t>
  </si>
  <si>
    <t>20409</t>
  </si>
  <si>
    <t xml:space="preserve">  国家保密</t>
  </si>
  <si>
    <t>2040901</t>
  </si>
  <si>
    <t>2040902</t>
  </si>
  <si>
    <t>2040903</t>
  </si>
  <si>
    <t>2040904</t>
  </si>
  <si>
    <t xml:space="preserve">    保密技术</t>
  </si>
  <si>
    <t>2040905</t>
  </si>
  <si>
    <t xml:space="preserve">    保密管理</t>
  </si>
  <si>
    <t>2040950</t>
  </si>
  <si>
    <t>2040999</t>
  </si>
  <si>
    <t xml:space="preserve">    其他国家保密支出</t>
  </si>
  <si>
    <t>20410</t>
  </si>
  <si>
    <t xml:space="preserve">  缉私警察</t>
  </si>
  <si>
    <t>2041001</t>
  </si>
  <si>
    <t>2041002</t>
  </si>
  <si>
    <t>2041003</t>
  </si>
  <si>
    <t xml:space="preserve">    专项缉私活动支出</t>
  </si>
  <si>
    <t>2041004</t>
  </si>
  <si>
    <t xml:space="preserve">    缉私情报</t>
  </si>
  <si>
    <t>2041005</t>
  </si>
  <si>
    <t xml:space="preserve">    禁毒及缉毒</t>
  </si>
  <si>
    <t>2041006</t>
  </si>
  <si>
    <t>2041099</t>
  </si>
  <si>
    <t xml:space="preserve">    其他缉私警察支出</t>
  </si>
  <si>
    <t>20499</t>
  </si>
  <si>
    <t xml:space="preserve">  其他公共安全支出(款)</t>
  </si>
  <si>
    <t>205</t>
  </si>
  <si>
    <t>五、教育支出</t>
  </si>
  <si>
    <t>20501</t>
  </si>
  <si>
    <t xml:space="preserve">  教育管理事务</t>
  </si>
  <si>
    <t>2050101</t>
  </si>
  <si>
    <t>2050102</t>
  </si>
  <si>
    <t>2050103</t>
  </si>
  <si>
    <t>2050199</t>
  </si>
  <si>
    <t xml:space="preserve">    其他教育管理事务支出</t>
  </si>
  <si>
    <t>20502</t>
  </si>
  <si>
    <t xml:space="preserve">  普通教育</t>
  </si>
  <si>
    <t>2050201</t>
  </si>
  <si>
    <t xml:space="preserve">    学前教育</t>
  </si>
  <si>
    <t>2050202</t>
  </si>
  <si>
    <t xml:space="preserve">    小学教育</t>
  </si>
  <si>
    <t>2050203</t>
  </si>
  <si>
    <t xml:space="preserve">    初中教育</t>
  </si>
  <si>
    <t>2050204</t>
  </si>
  <si>
    <t xml:space="preserve">    高中教育</t>
  </si>
  <si>
    <t>2050205</t>
  </si>
  <si>
    <t xml:space="preserve">    高等教育</t>
  </si>
  <si>
    <t>2050206</t>
  </si>
  <si>
    <t xml:space="preserve">    化解农村义务教育债务支出</t>
  </si>
  <si>
    <t>2050207</t>
  </si>
  <si>
    <t xml:space="preserve">    化解普通高中债务支出</t>
  </si>
  <si>
    <t>2050299</t>
  </si>
  <si>
    <t xml:space="preserve">    其他普通教育支出</t>
  </si>
  <si>
    <t>20503</t>
  </si>
  <si>
    <t xml:space="preserve">  职业教育</t>
  </si>
  <si>
    <t>2050301</t>
  </si>
  <si>
    <t xml:space="preserve">    初等职业教育</t>
  </si>
  <si>
    <t>2050302</t>
  </si>
  <si>
    <t xml:space="preserve">    中专教育</t>
  </si>
  <si>
    <t>2050303</t>
  </si>
  <si>
    <t xml:space="preserve">    技校教育</t>
  </si>
  <si>
    <t>2050304</t>
  </si>
  <si>
    <t xml:space="preserve">    职业高中教育</t>
  </si>
  <si>
    <t>2050305</t>
  </si>
  <si>
    <t xml:space="preserve">    高等职业教育</t>
  </si>
  <si>
    <t>2050399</t>
  </si>
  <si>
    <t xml:space="preserve">    其他职业教育支出</t>
  </si>
  <si>
    <t>20504</t>
  </si>
  <si>
    <t xml:space="preserve">  成人教育</t>
  </si>
  <si>
    <t>2050401</t>
  </si>
  <si>
    <t xml:space="preserve">    成人初等教育</t>
  </si>
  <si>
    <t>2050402</t>
  </si>
  <si>
    <t xml:space="preserve">    成人中等教育</t>
  </si>
  <si>
    <t>2050403</t>
  </si>
  <si>
    <t xml:space="preserve">    成人高等教育</t>
  </si>
  <si>
    <t>2050404</t>
  </si>
  <si>
    <t xml:space="preserve">    成人广播电视教育</t>
  </si>
  <si>
    <t>2050499</t>
  </si>
  <si>
    <t xml:space="preserve">    其他成人教育支出</t>
  </si>
  <si>
    <t>20505</t>
  </si>
  <si>
    <t xml:space="preserve">  广播电视教育</t>
  </si>
  <si>
    <t>2050501</t>
  </si>
  <si>
    <t xml:space="preserve">    广播电视学校</t>
  </si>
  <si>
    <t>2050502</t>
  </si>
  <si>
    <t xml:space="preserve">    教育电视台</t>
  </si>
  <si>
    <t>2050599</t>
  </si>
  <si>
    <t xml:space="preserve">    其他广播电视教育支出</t>
  </si>
  <si>
    <t>20506</t>
  </si>
  <si>
    <t xml:space="preserve">  留学教育</t>
  </si>
  <si>
    <t>2050601</t>
  </si>
  <si>
    <t xml:space="preserve">    出国留学教育</t>
  </si>
  <si>
    <t>2050602</t>
  </si>
  <si>
    <t xml:space="preserve">    来华留学教育</t>
  </si>
  <si>
    <t>2050699</t>
  </si>
  <si>
    <t xml:space="preserve">    其他留学教育支出</t>
  </si>
  <si>
    <t>20507</t>
  </si>
  <si>
    <t xml:space="preserve">  特殊教育</t>
  </si>
  <si>
    <t>2050701</t>
  </si>
  <si>
    <t xml:space="preserve">    特殊学校教育</t>
  </si>
  <si>
    <t>2050702</t>
  </si>
  <si>
    <t xml:space="preserve">    工读学校教育</t>
  </si>
  <si>
    <t>2050799</t>
  </si>
  <si>
    <t xml:space="preserve">    其他特殊教育支出</t>
  </si>
  <si>
    <t>20508</t>
  </si>
  <si>
    <t xml:space="preserve">  进修及培训</t>
  </si>
  <si>
    <t>2050801</t>
  </si>
  <si>
    <t xml:space="preserve">    教师进修</t>
  </si>
  <si>
    <t>2050802</t>
  </si>
  <si>
    <t xml:space="preserve">    干部教育</t>
  </si>
  <si>
    <t>2050803</t>
  </si>
  <si>
    <t xml:space="preserve">    培训支出</t>
  </si>
  <si>
    <t>2050804</t>
  </si>
  <si>
    <t xml:space="preserve">    退役士兵能力提升</t>
  </si>
  <si>
    <t>2050899</t>
  </si>
  <si>
    <t xml:space="preserve">    其他进修及培训</t>
  </si>
  <si>
    <t>20509</t>
  </si>
  <si>
    <t xml:space="preserve">  教育费附加安排的支出</t>
  </si>
  <si>
    <t>2050901</t>
  </si>
  <si>
    <t xml:space="preserve">    农村中小学校舍建设</t>
  </si>
  <si>
    <t>2050902</t>
  </si>
  <si>
    <t xml:space="preserve">    农村中小学教学设施</t>
  </si>
  <si>
    <t>2050903</t>
  </si>
  <si>
    <t xml:space="preserve">    城市中小学校舍建设</t>
  </si>
  <si>
    <t>2050904</t>
  </si>
  <si>
    <t xml:space="preserve">    城市中小学教学设施</t>
  </si>
  <si>
    <t>2050905</t>
  </si>
  <si>
    <t xml:space="preserve">    中等职业学校教学设施</t>
  </si>
  <si>
    <t>2050999</t>
  </si>
  <si>
    <t xml:space="preserve">    其他教育费附加安排的支出</t>
  </si>
  <si>
    <t>20599</t>
  </si>
  <si>
    <t xml:space="preserve">  其他教育支出(款)</t>
  </si>
  <si>
    <t>206</t>
  </si>
  <si>
    <t>六、科学技术支出</t>
  </si>
  <si>
    <t>20601</t>
  </si>
  <si>
    <t xml:space="preserve">  科学技术管理事务</t>
  </si>
  <si>
    <t>2060101</t>
  </si>
  <si>
    <t>2060102</t>
  </si>
  <si>
    <t>2060103</t>
  </si>
  <si>
    <t>2060199</t>
  </si>
  <si>
    <t xml:space="preserve">    其他科学技术管理事务支出</t>
  </si>
  <si>
    <t>20602</t>
  </si>
  <si>
    <t xml:space="preserve">  基础研究</t>
  </si>
  <si>
    <t>2060201</t>
  </si>
  <si>
    <t xml:space="preserve">    机构运行</t>
  </si>
  <si>
    <t>2060202</t>
  </si>
  <si>
    <t xml:space="preserve">    重点基础研究规划</t>
  </si>
  <si>
    <t>2060203</t>
  </si>
  <si>
    <t xml:space="preserve">    自然科学基金</t>
  </si>
  <si>
    <t>2060204</t>
  </si>
  <si>
    <t xml:space="preserve">    重点实验室及相关设施</t>
  </si>
  <si>
    <t>2060205</t>
  </si>
  <si>
    <t xml:space="preserve">    重大科学工程</t>
  </si>
  <si>
    <t>2060206</t>
  </si>
  <si>
    <t xml:space="preserve">    专项基础科研</t>
  </si>
  <si>
    <t>2060207</t>
  </si>
  <si>
    <t xml:space="preserve">    专项技术基础</t>
  </si>
  <si>
    <t>2060299</t>
  </si>
  <si>
    <t xml:space="preserve">    其他基础研究支出</t>
  </si>
  <si>
    <t>20603</t>
  </si>
  <si>
    <t xml:space="preserve">  应用研究</t>
  </si>
  <si>
    <t>2060301</t>
  </si>
  <si>
    <t>2060302</t>
  </si>
  <si>
    <t xml:space="preserve">    社会公益研究</t>
  </si>
  <si>
    <t>2060303</t>
  </si>
  <si>
    <t xml:space="preserve">    高技术研究</t>
  </si>
  <si>
    <t>2060304</t>
  </si>
  <si>
    <t xml:space="preserve">    专项科研试制</t>
  </si>
  <si>
    <t>2060399</t>
  </si>
  <si>
    <t xml:space="preserve">    其他应用研究支出</t>
  </si>
  <si>
    <t>20604</t>
  </si>
  <si>
    <t xml:space="preserve">  技术研究与开发</t>
  </si>
  <si>
    <t>2060401</t>
  </si>
  <si>
    <t>2060402</t>
  </si>
  <si>
    <t xml:space="preserve">    应用技术研究与开发</t>
  </si>
  <si>
    <t>2060403</t>
  </si>
  <si>
    <t xml:space="preserve">    产业技术研究与开发</t>
  </si>
  <si>
    <t>2060404</t>
  </si>
  <si>
    <t xml:space="preserve">    科技成果转化与扩散</t>
  </si>
  <si>
    <t>2060499</t>
  </si>
  <si>
    <t xml:space="preserve">    其他技术研究与开发支出</t>
  </si>
  <si>
    <t>20605</t>
  </si>
  <si>
    <t xml:space="preserve">  科技条件与服务</t>
  </si>
  <si>
    <t>2060501</t>
  </si>
  <si>
    <t>2060502</t>
  </si>
  <si>
    <t xml:space="preserve">    技术创新服务体系</t>
  </si>
  <si>
    <t>2060503</t>
  </si>
  <si>
    <t xml:space="preserve">    科技条件专项</t>
  </si>
  <si>
    <t>2060599</t>
  </si>
  <si>
    <t xml:space="preserve">    其他科技条件与服务支出</t>
  </si>
  <si>
    <t>20606</t>
  </si>
  <si>
    <t xml:space="preserve">  社会科学</t>
  </si>
  <si>
    <t>2060601</t>
  </si>
  <si>
    <t xml:space="preserve">    社会科学研究机构</t>
  </si>
  <si>
    <t>2060602</t>
  </si>
  <si>
    <t xml:space="preserve">    社会科学研究</t>
  </si>
  <si>
    <t>2060603</t>
  </si>
  <si>
    <t xml:space="preserve">    社科基金支出</t>
  </si>
  <si>
    <t>2060699</t>
  </si>
  <si>
    <t xml:space="preserve">    其他社会科学支出</t>
  </si>
  <si>
    <t>20607</t>
  </si>
  <si>
    <t xml:space="preserve">  科学技术普及</t>
  </si>
  <si>
    <t>2060701</t>
  </si>
  <si>
    <t>2060702</t>
  </si>
  <si>
    <t xml:space="preserve">    科普活动</t>
  </si>
  <si>
    <t>2060703</t>
  </si>
  <si>
    <t xml:space="preserve">    青少年科技活动</t>
  </si>
  <si>
    <t>2060704</t>
  </si>
  <si>
    <t xml:space="preserve">    学术交流活动</t>
  </si>
  <si>
    <t>2060705</t>
  </si>
  <si>
    <t xml:space="preserve">    科技馆站</t>
  </si>
  <si>
    <t>2060799</t>
  </si>
  <si>
    <t xml:space="preserve">    其他科学技术普及支出</t>
  </si>
  <si>
    <t>20608</t>
  </si>
  <si>
    <t xml:space="preserve">  科技交流与合作</t>
  </si>
  <si>
    <t>2060801</t>
  </si>
  <si>
    <t xml:space="preserve">    国际交流与合作</t>
  </si>
  <si>
    <t>2060802</t>
  </si>
  <si>
    <t xml:space="preserve">    重大科技合作项目</t>
  </si>
  <si>
    <t>2060899</t>
  </si>
  <si>
    <t xml:space="preserve">    其他科技交流与合作支出</t>
  </si>
  <si>
    <t>20609</t>
  </si>
  <si>
    <t xml:space="preserve">  科技重大专项(款)</t>
  </si>
  <si>
    <t>20699</t>
  </si>
  <si>
    <t xml:space="preserve">  其他科学技术支出(款)</t>
  </si>
  <si>
    <t>2069901</t>
  </si>
  <si>
    <t xml:space="preserve">    科技奖励</t>
  </si>
  <si>
    <t>2069902</t>
  </si>
  <si>
    <t xml:space="preserve">    核应急</t>
  </si>
  <si>
    <t>2069903</t>
  </si>
  <si>
    <t xml:space="preserve">    转制科研机构</t>
  </si>
  <si>
    <t>2069999</t>
  </si>
  <si>
    <t xml:space="preserve">    其他科学技术支出(项)</t>
  </si>
  <si>
    <t>207</t>
  </si>
  <si>
    <t>七、文化体育与传媒支出</t>
  </si>
  <si>
    <t>20701</t>
  </si>
  <si>
    <t xml:space="preserve">  文化</t>
  </si>
  <si>
    <t>2070101</t>
  </si>
  <si>
    <t>2070102</t>
  </si>
  <si>
    <t>2070103</t>
  </si>
  <si>
    <t>2070104</t>
  </si>
  <si>
    <t xml:space="preserve">    图书馆</t>
  </si>
  <si>
    <t>2070105</t>
  </si>
  <si>
    <t xml:space="preserve">    文化展示及纪念机构</t>
  </si>
  <si>
    <t>2070106</t>
  </si>
  <si>
    <t xml:space="preserve">    艺术表演场所</t>
  </si>
  <si>
    <t>2070107</t>
  </si>
  <si>
    <t xml:space="preserve">    艺术表演团体</t>
  </si>
  <si>
    <t>2070108</t>
  </si>
  <si>
    <t xml:space="preserve">    文化活动</t>
  </si>
  <si>
    <t>2070109</t>
  </si>
  <si>
    <t xml:space="preserve">    群众文化</t>
  </si>
  <si>
    <t>2070110</t>
  </si>
  <si>
    <t xml:space="preserve">    文化交流与合作</t>
  </si>
  <si>
    <t>2070111</t>
  </si>
  <si>
    <t xml:space="preserve">    文化创作与保护</t>
  </si>
  <si>
    <t>2070112</t>
  </si>
  <si>
    <t xml:space="preserve">    文化市场管理</t>
  </si>
  <si>
    <t>2070199</t>
  </si>
  <si>
    <t xml:space="preserve">    其他文化支出</t>
  </si>
  <si>
    <t>20702</t>
  </si>
  <si>
    <t xml:space="preserve">  文物</t>
  </si>
  <si>
    <t>2070201</t>
  </si>
  <si>
    <t>2070202</t>
  </si>
  <si>
    <t>2070203</t>
  </si>
  <si>
    <t>2070204</t>
  </si>
  <si>
    <t xml:space="preserve">    文物保护</t>
  </si>
  <si>
    <t>2070205</t>
  </si>
  <si>
    <t xml:space="preserve">    博物馆</t>
  </si>
  <si>
    <t>2070206</t>
  </si>
  <si>
    <t xml:space="preserve">    历史名城与古迹</t>
  </si>
  <si>
    <t>2070299</t>
  </si>
  <si>
    <t xml:space="preserve">    其他文物支出</t>
  </si>
  <si>
    <t>20703</t>
  </si>
  <si>
    <t xml:space="preserve">  体育</t>
  </si>
  <si>
    <t>2070301</t>
  </si>
  <si>
    <t>2070302</t>
  </si>
  <si>
    <t>2070303</t>
  </si>
  <si>
    <t>2070304</t>
  </si>
  <si>
    <t xml:space="preserve">    运动项目管理</t>
  </si>
  <si>
    <t>2070305</t>
  </si>
  <si>
    <t xml:space="preserve">    体育竞赛</t>
  </si>
  <si>
    <t>2070306</t>
  </si>
  <si>
    <t xml:space="preserve">    体育训练</t>
  </si>
  <si>
    <t>2070307</t>
  </si>
  <si>
    <t xml:space="preserve">    体育场馆</t>
  </si>
  <si>
    <t>2070308</t>
  </si>
  <si>
    <t xml:space="preserve">    群众体育</t>
  </si>
  <si>
    <t>2070309</t>
  </si>
  <si>
    <t xml:space="preserve">    体育交流与合作</t>
  </si>
  <si>
    <t>2070399</t>
  </si>
  <si>
    <t xml:space="preserve">    其他体育支出</t>
  </si>
  <si>
    <t>20704</t>
  </si>
  <si>
    <t xml:space="preserve">  广播影视</t>
  </si>
  <si>
    <t>2070401</t>
  </si>
  <si>
    <t>2070402</t>
  </si>
  <si>
    <t>2070403</t>
  </si>
  <si>
    <t>2070404</t>
  </si>
  <si>
    <t xml:space="preserve">    广播</t>
  </si>
  <si>
    <t>2070405</t>
  </si>
  <si>
    <t xml:space="preserve">    电视</t>
  </si>
  <si>
    <t>2070406</t>
  </si>
  <si>
    <t xml:space="preserve">    电影</t>
  </si>
  <si>
    <t>2070499</t>
  </si>
  <si>
    <t xml:space="preserve">    其他广播影视支出</t>
  </si>
  <si>
    <t>20705</t>
  </si>
  <si>
    <t xml:space="preserve">  新闻出版</t>
  </si>
  <si>
    <t>2070501</t>
  </si>
  <si>
    <t>2070502</t>
  </si>
  <si>
    <t>2070503</t>
  </si>
  <si>
    <t>2070504</t>
  </si>
  <si>
    <t xml:space="preserve">    新闻通讯</t>
  </si>
  <si>
    <t>2070505</t>
  </si>
  <si>
    <t xml:space="preserve">    出版发行</t>
  </si>
  <si>
    <t>2070506</t>
  </si>
  <si>
    <t xml:space="preserve">    版权管理</t>
  </si>
  <si>
    <t>2070507</t>
  </si>
  <si>
    <t xml:space="preserve">    出版市场管理</t>
  </si>
  <si>
    <t>2070599</t>
  </si>
  <si>
    <t xml:space="preserve">    其他新闻出版支出</t>
  </si>
  <si>
    <t>20799</t>
  </si>
  <si>
    <t xml:space="preserve">  其他文化体育与传媒支出(款)</t>
  </si>
  <si>
    <t>2079902</t>
  </si>
  <si>
    <t xml:space="preserve">    宣传文化发展专项支出</t>
  </si>
  <si>
    <t>2079903</t>
  </si>
  <si>
    <t xml:space="preserve">    文化产业发展专项支出</t>
  </si>
  <si>
    <t>2079999</t>
  </si>
  <si>
    <t xml:space="preserve">    其他文化体育与传媒支出(项)</t>
  </si>
  <si>
    <t>208</t>
  </si>
  <si>
    <t>八、社会保障和就业支出</t>
  </si>
  <si>
    <t>20801</t>
  </si>
  <si>
    <t xml:space="preserve">  人力资源和社会保障管理事务</t>
  </si>
  <si>
    <t>2080101</t>
  </si>
  <si>
    <t>2080102</t>
  </si>
  <si>
    <t>2080103</t>
  </si>
  <si>
    <t>2080104</t>
  </si>
  <si>
    <t xml:space="preserve">    综合业务管理</t>
  </si>
  <si>
    <t>2080105</t>
  </si>
  <si>
    <t xml:space="preserve">    劳动保障监察</t>
  </si>
  <si>
    <t>2080106</t>
  </si>
  <si>
    <t xml:space="preserve">    就业管理事务</t>
  </si>
  <si>
    <t>2080107</t>
  </si>
  <si>
    <t xml:space="preserve">    社会保险业务管理事务</t>
  </si>
  <si>
    <t>2080108</t>
  </si>
  <si>
    <t>2080109</t>
  </si>
  <si>
    <t xml:space="preserve">    社会保险经办机构</t>
  </si>
  <si>
    <t>2080110</t>
  </si>
  <si>
    <t xml:space="preserve">    劳动关系和维权</t>
  </si>
  <si>
    <t>2080111</t>
  </si>
  <si>
    <t xml:space="preserve">    公共就业服务和职业技能鉴定机构</t>
  </si>
  <si>
    <t>2080112</t>
  </si>
  <si>
    <t xml:space="preserve">    劳动人事争议调解仲裁</t>
  </si>
  <si>
    <t>2080199</t>
  </si>
  <si>
    <t xml:space="preserve">    其他人力资源和社会保障管理事务支出</t>
  </si>
  <si>
    <t>20802</t>
  </si>
  <si>
    <t xml:space="preserve">  民政管理事务</t>
  </si>
  <si>
    <t>2080201</t>
  </si>
  <si>
    <t>2080202</t>
  </si>
  <si>
    <t>2080203</t>
  </si>
  <si>
    <t>2080204</t>
  </si>
  <si>
    <t xml:space="preserve">    拥军优属</t>
  </si>
  <si>
    <t>2080205</t>
  </si>
  <si>
    <t xml:space="preserve">    老龄事务</t>
  </si>
  <si>
    <t>2080206</t>
  </si>
  <si>
    <t xml:space="preserve">    民间组织管理</t>
  </si>
  <si>
    <t>2080207</t>
  </si>
  <si>
    <t xml:space="preserve">    行政区划和地名管理</t>
  </si>
  <si>
    <t>2080208</t>
  </si>
  <si>
    <t xml:space="preserve">    基层政权和社区建设</t>
  </si>
  <si>
    <t>2080209</t>
  </si>
  <si>
    <t xml:space="preserve">    部队供应</t>
  </si>
  <si>
    <t>2080299</t>
  </si>
  <si>
    <t xml:space="preserve">    其他民政管理事务支出</t>
  </si>
  <si>
    <t>20803</t>
  </si>
  <si>
    <t xml:space="preserve">  财政对社会保险基金的补助</t>
  </si>
  <si>
    <t>2080301</t>
  </si>
  <si>
    <t xml:space="preserve">    财政对基本养老保险基金的补助</t>
  </si>
  <si>
    <t>2080302</t>
  </si>
  <si>
    <t xml:space="preserve">    财政对失业保险基金的补助</t>
  </si>
  <si>
    <t>2080303</t>
  </si>
  <si>
    <t xml:space="preserve">    财政对基本医疗保险基金的补助</t>
  </si>
  <si>
    <t>2080304</t>
  </si>
  <si>
    <t xml:space="preserve">    财政对工伤保险基金的补助</t>
  </si>
  <si>
    <t>2080305</t>
  </si>
  <si>
    <t xml:space="preserve">    财政对生育保险基金的补助</t>
  </si>
  <si>
    <t>2080308</t>
  </si>
  <si>
    <t xml:space="preserve">    财政对城乡居民基本养老保险基金的补助</t>
  </si>
  <si>
    <t>2080399</t>
  </si>
  <si>
    <t xml:space="preserve">    财政对其他社会保险基金的补助</t>
  </si>
  <si>
    <t>20805</t>
  </si>
  <si>
    <t xml:space="preserve">  行政事业单位离退休</t>
  </si>
  <si>
    <t>2080501</t>
  </si>
  <si>
    <t xml:space="preserve">    归口管理的行政单位离退休</t>
  </si>
  <si>
    <t>2080502</t>
  </si>
  <si>
    <t xml:space="preserve">    事业单位离退休</t>
  </si>
  <si>
    <t>2080503</t>
  </si>
  <si>
    <t xml:space="preserve">    离退休人员管理机构</t>
  </si>
  <si>
    <t>2080504</t>
  </si>
  <si>
    <t xml:space="preserve">    未归口管理的行政单位离退休</t>
  </si>
  <si>
    <t>2080599</t>
  </si>
  <si>
    <t xml:space="preserve">    其他行政事业单位离退休支出</t>
  </si>
  <si>
    <t>20806</t>
  </si>
  <si>
    <t xml:space="preserve">  企业改革补助</t>
  </si>
  <si>
    <t>2080601</t>
  </si>
  <si>
    <t xml:space="preserve">    企业关闭破产补助</t>
  </si>
  <si>
    <t>2080602</t>
  </si>
  <si>
    <t xml:space="preserve">    厂办大集体改革补助</t>
  </si>
  <si>
    <t>2080699</t>
  </si>
  <si>
    <t xml:space="preserve">    其他企业改革发展补助</t>
  </si>
  <si>
    <t>20807</t>
  </si>
  <si>
    <t xml:space="preserve">  就业补助</t>
  </si>
  <si>
    <t>2080701</t>
  </si>
  <si>
    <t xml:space="preserve">    扶持公共就业服务</t>
  </si>
  <si>
    <t>2080702</t>
  </si>
  <si>
    <t xml:space="preserve">    职业培训补贴</t>
  </si>
  <si>
    <t>2080703</t>
  </si>
  <si>
    <t xml:space="preserve">    职业介绍补贴</t>
  </si>
  <si>
    <t>2080704</t>
  </si>
  <si>
    <t xml:space="preserve">    社会保险补贴</t>
  </si>
  <si>
    <t>2080705</t>
  </si>
  <si>
    <t xml:space="preserve">    公益性岗位补贴</t>
  </si>
  <si>
    <t>2080706</t>
  </si>
  <si>
    <t xml:space="preserve">    小额担保贷款贴息</t>
  </si>
  <si>
    <t>2080707</t>
  </si>
  <si>
    <t xml:space="preserve">    补充小额贷款担保基金</t>
  </si>
  <si>
    <t>2080709</t>
  </si>
  <si>
    <t xml:space="preserve">    职业技能鉴定补贴</t>
  </si>
  <si>
    <t>2080710</t>
  </si>
  <si>
    <t xml:space="preserve">    特定就业政策支出</t>
  </si>
  <si>
    <t>2080711</t>
  </si>
  <si>
    <t xml:space="preserve">    就业见习补贴</t>
  </si>
  <si>
    <t>2080712</t>
  </si>
  <si>
    <t xml:space="preserve">    高技能人才培养补助</t>
  </si>
  <si>
    <t>2080713</t>
  </si>
  <si>
    <t xml:space="preserve">    求职补贴</t>
  </si>
  <si>
    <t>2080799</t>
  </si>
  <si>
    <t xml:space="preserve">    其他就业补助支出</t>
  </si>
  <si>
    <t>20808</t>
  </si>
  <si>
    <t xml:space="preserve">  抚恤</t>
  </si>
  <si>
    <t>2080801</t>
  </si>
  <si>
    <t xml:space="preserve">    死亡抚恤</t>
  </si>
  <si>
    <t>2080802</t>
  </si>
  <si>
    <t xml:space="preserve">    伤残抚恤</t>
  </si>
  <si>
    <t>2080803</t>
  </si>
  <si>
    <t xml:space="preserve">    在乡复员、退伍军人生活补助</t>
  </si>
  <si>
    <t>2080804</t>
  </si>
  <si>
    <t xml:space="preserve">    优抚事业单位支出</t>
  </si>
  <si>
    <t>2080805</t>
  </si>
  <si>
    <t xml:space="preserve">    义务兵优待</t>
  </si>
  <si>
    <t>2080806</t>
  </si>
  <si>
    <t xml:space="preserve">    农村籍退役士兵老年生活补助</t>
  </si>
  <si>
    <t>2080899</t>
  </si>
  <si>
    <t xml:space="preserve">    其他优抚支出</t>
  </si>
  <si>
    <t>20809</t>
  </si>
  <si>
    <t xml:space="preserve">  退役安置</t>
  </si>
  <si>
    <t>2080901</t>
  </si>
  <si>
    <t xml:space="preserve">    退役士兵安置</t>
  </si>
  <si>
    <t>2080902</t>
  </si>
  <si>
    <t xml:space="preserve">    军队移交政府的离退休人员安置</t>
  </si>
  <si>
    <t>2080903</t>
  </si>
  <si>
    <t xml:space="preserve">    军队移交政府离退休干部管理机构</t>
  </si>
  <si>
    <t>2080904</t>
  </si>
  <si>
    <t xml:space="preserve">    退役士兵管理教育</t>
  </si>
  <si>
    <t>2080999</t>
  </si>
  <si>
    <t xml:space="preserve">    其他退役安置支出</t>
  </si>
  <si>
    <t>20810</t>
  </si>
  <si>
    <t xml:space="preserve">  社会福利</t>
  </si>
  <si>
    <t>2081001</t>
  </si>
  <si>
    <t xml:space="preserve">    儿童福利</t>
  </si>
  <si>
    <t>2081002</t>
  </si>
  <si>
    <t xml:space="preserve">    老年福利</t>
  </si>
  <si>
    <t>2081003</t>
  </si>
  <si>
    <t xml:space="preserve">    假肢矫形</t>
  </si>
  <si>
    <t>2081004</t>
  </si>
  <si>
    <t xml:space="preserve">    殡葬</t>
  </si>
  <si>
    <t>2081005</t>
  </si>
  <si>
    <t xml:space="preserve">    社会福利事业单位</t>
  </si>
  <si>
    <t>2081099</t>
  </si>
  <si>
    <t xml:space="preserve">    其他社会福利支出</t>
  </si>
  <si>
    <t>20811</t>
  </si>
  <si>
    <t xml:space="preserve">  残疾人事业</t>
  </si>
  <si>
    <t>2081101</t>
  </si>
  <si>
    <t>2081102</t>
  </si>
  <si>
    <t>2081103</t>
  </si>
  <si>
    <t>2081104</t>
  </si>
  <si>
    <t xml:space="preserve">    残疾人康复</t>
  </si>
  <si>
    <t>2081105</t>
  </si>
  <si>
    <t xml:space="preserve">    残疾人就业和扶贫</t>
  </si>
  <si>
    <t>2081106</t>
  </si>
  <si>
    <t xml:space="preserve">    残疾人体育</t>
  </si>
  <si>
    <t>2081199</t>
  </si>
  <si>
    <t xml:space="preserve">    其他残疾人事业支出</t>
  </si>
  <si>
    <t>20815</t>
  </si>
  <si>
    <t xml:space="preserve">  自然灾害生活救助</t>
  </si>
  <si>
    <t>2081501</t>
  </si>
  <si>
    <t xml:space="preserve">    中央自然灾害生活补助</t>
  </si>
  <si>
    <t>2081502</t>
  </si>
  <si>
    <t xml:space="preserve">    地方自然灾害生活补助</t>
  </si>
  <si>
    <t>2081503</t>
  </si>
  <si>
    <t xml:space="preserve">    自然灾害灾后重建补助</t>
  </si>
  <si>
    <t>2081599</t>
  </si>
  <si>
    <t xml:space="preserve">    其他自然灾害生活救助支出</t>
  </si>
  <si>
    <t>20816</t>
  </si>
  <si>
    <t xml:space="preserve">  红十字事业</t>
  </si>
  <si>
    <t>2081601</t>
  </si>
  <si>
    <t>2081602</t>
  </si>
  <si>
    <t>2081603</t>
  </si>
  <si>
    <t>2081699</t>
  </si>
  <si>
    <t xml:space="preserve">    其他红十字事业支出</t>
  </si>
  <si>
    <t>20819</t>
  </si>
  <si>
    <t xml:space="preserve">  最低生活保障</t>
  </si>
  <si>
    <t>2081901</t>
  </si>
  <si>
    <t xml:space="preserve">    城市最低生活保障金支出</t>
  </si>
  <si>
    <t>2081902</t>
  </si>
  <si>
    <t xml:space="preserve">    农村最低生活保障金支出</t>
  </si>
  <si>
    <t>20820</t>
  </si>
  <si>
    <t xml:space="preserve">  临时救助</t>
  </si>
  <si>
    <t>2082001</t>
  </si>
  <si>
    <t xml:space="preserve">    临时救助支出</t>
  </si>
  <si>
    <r>
      <rPr>
        <sz val="11"/>
        <rFont val="宋体"/>
        <charset val="134"/>
      </rPr>
      <t>20820</t>
    </r>
    <r>
      <rPr>
        <sz val="11"/>
        <rFont val="宋体"/>
        <charset val="134"/>
      </rPr>
      <t>02</t>
    </r>
  </si>
  <si>
    <t xml:space="preserve">    流浪乞讨人员救助支出</t>
  </si>
  <si>
    <t>20821</t>
  </si>
  <si>
    <t xml:space="preserve">  特困人员供养</t>
  </si>
  <si>
    <t>2082101</t>
  </si>
  <si>
    <t xml:space="preserve">    城市特困人员供养支出</t>
  </si>
  <si>
    <t>2082102</t>
  </si>
  <si>
    <t xml:space="preserve">    农村五保供养支出</t>
  </si>
  <si>
    <t>20824</t>
  </si>
  <si>
    <t xml:space="preserve">  补充道路交通事故社会救助基金</t>
  </si>
  <si>
    <t xml:space="preserve">    交强险营业税补助基金支出</t>
  </si>
  <si>
    <t>2082402</t>
  </si>
  <si>
    <t xml:space="preserve">    交强险罚款收入补助基金支出</t>
  </si>
  <si>
    <t>20825</t>
  </si>
  <si>
    <t xml:space="preserve">  其他生活救助</t>
  </si>
  <si>
    <t>2082501</t>
  </si>
  <si>
    <t xml:space="preserve">    其他城市生活救助</t>
  </si>
  <si>
    <t>2082502</t>
  </si>
  <si>
    <t xml:space="preserve">    其他农村生活救助</t>
  </si>
  <si>
    <t>20899</t>
  </si>
  <si>
    <t xml:space="preserve">  其他社会保障和就业支出(款)</t>
  </si>
  <si>
    <t>2089901</t>
  </si>
  <si>
    <t xml:space="preserve">    其他社会保障和就业支出(项)</t>
  </si>
  <si>
    <t>210</t>
  </si>
  <si>
    <t>九、医疗卫生与计划生育支出</t>
  </si>
  <si>
    <t>21001</t>
  </si>
  <si>
    <t xml:space="preserve">  医疗卫生与计划生育管理事务</t>
  </si>
  <si>
    <t>2100101</t>
  </si>
  <si>
    <t>2100102</t>
  </si>
  <si>
    <t>2100103</t>
  </si>
  <si>
    <t>2100199</t>
  </si>
  <si>
    <t xml:space="preserve">    其他医疗卫生与计划生育管理事务支出</t>
  </si>
  <si>
    <t>21002</t>
  </si>
  <si>
    <t xml:space="preserve">  公立医院</t>
  </si>
  <si>
    <t>2100201</t>
  </si>
  <si>
    <t xml:space="preserve">    综合医院</t>
  </si>
  <si>
    <t>2100202</t>
  </si>
  <si>
    <t xml:space="preserve">    中医(民族)医院</t>
  </si>
  <si>
    <t>2100203</t>
  </si>
  <si>
    <t xml:space="preserve">    传染病医院</t>
  </si>
  <si>
    <t>2100204</t>
  </si>
  <si>
    <t xml:space="preserve">    职业病防治医院</t>
  </si>
  <si>
    <t>2100205</t>
  </si>
  <si>
    <t xml:space="preserve">    精神病医院</t>
  </si>
  <si>
    <t>2100206</t>
  </si>
  <si>
    <t xml:space="preserve">    妇产医院</t>
  </si>
  <si>
    <t>2100207</t>
  </si>
  <si>
    <t xml:space="preserve">    儿童医院</t>
  </si>
  <si>
    <t>2100208</t>
  </si>
  <si>
    <t xml:space="preserve">    其他专科医院</t>
  </si>
  <si>
    <t>2100209</t>
  </si>
  <si>
    <t xml:space="preserve">    福利医院</t>
  </si>
  <si>
    <t>2100210</t>
  </si>
  <si>
    <t xml:space="preserve">    行业医院</t>
  </si>
  <si>
    <t>2100211</t>
  </si>
  <si>
    <t xml:space="preserve">    处理医疗欠费</t>
  </si>
  <si>
    <t>2100299</t>
  </si>
  <si>
    <t xml:space="preserve">    其他公立医院支出</t>
  </si>
  <si>
    <t>21003</t>
  </si>
  <si>
    <t xml:space="preserve">  基层医疗卫生机构</t>
  </si>
  <si>
    <t>2100301</t>
  </si>
  <si>
    <t xml:space="preserve">    城市社区卫生机构</t>
  </si>
  <si>
    <t>2100302</t>
  </si>
  <si>
    <t xml:space="preserve">    乡镇卫生院</t>
  </si>
  <si>
    <t>2100399</t>
  </si>
  <si>
    <t xml:space="preserve">    其他基层医疗卫生机构支出</t>
  </si>
  <si>
    <t>21004</t>
  </si>
  <si>
    <t xml:space="preserve">  公共卫生</t>
  </si>
  <si>
    <t>2100401</t>
  </si>
  <si>
    <t xml:space="preserve">    疾病预防控制机构</t>
  </si>
  <si>
    <t>2100402</t>
  </si>
  <si>
    <t xml:space="preserve">    卫生监督机构</t>
  </si>
  <si>
    <t>2100403</t>
  </si>
  <si>
    <t xml:space="preserve">    妇幼保健机构</t>
  </si>
  <si>
    <t>2100404</t>
  </si>
  <si>
    <t xml:space="preserve">    精神卫生机构</t>
  </si>
  <si>
    <t>2100405</t>
  </si>
  <si>
    <t xml:space="preserve">    应急救治机构</t>
  </si>
  <si>
    <t>2100406</t>
  </si>
  <si>
    <t xml:space="preserve">    采供血机构</t>
  </si>
  <si>
    <t>2100407</t>
  </si>
  <si>
    <t xml:space="preserve">    其他专业公共卫生机构</t>
  </si>
  <si>
    <t>2100408</t>
  </si>
  <si>
    <t xml:space="preserve">    基本公共卫生服务</t>
  </si>
  <si>
    <t>2100409</t>
  </si>
  <si>
    <t xml:space="preserve">    重大公共卫生专项</t>
  </si>
  <si>
    <t>2100410</t>
  </si>
  <si>
    <t xml:space="preserve">    突发公共卫生事件应急处理</t>
  </si>
  <si>
    <t>2100499</t>
  </si>
  <si>
    <t xml:space="preserve">    其他公共卫生支出</t>
  </si>
  <si>
    <t>21005</t>
  </si>
  <si>
    <t xml:space="preserve">  医疗保障</t>
  </si>
  <si>
    <t>2100501</t>
  </si>
  <si>
    <t xml:space="preserve">    行政单位医疗</t>
  </si>
  <si>
    <t>2100502</t>
  </si>
  <si>
    <t xml:space="preserve">    事业单位医疗</t>
  </si>
  <si>
    <t>2100503</t>
  </si>
  <si>
    <t xml:space="preserve">    公务员医疗补助</t>
  </si>
  <si>
    <t>2100504</t>
  </si>
  <si>
    <t xml:space="preserve">    优抚对象医疗补助</t>
  </si>
  <si>
    <t>2100506</t>
  </si>
  <si>
    <t xml:space="preserve">    新型农村合作医疗</t>
  </si>
  <si>
    <t>2100508</t>
  </si>
  <si>
    <t xml:space="preserve">    城镇居民基本医疗保险</t>
  </si>
  <si>
    <t>2100509</t>
  </si>
  <si>
    <t xml:space="preserve">    城乡医疗救助</t>
  </si>
  <si>
    <t>2100510</t>
  </si>
  <si>
    <t xml:space="preserve">    疾病应急救助</t>
  </si>
  <si>
    <t>2100599</t>
  </si>
  <si>
    <t xml:space="preserve">    其他医疗保障支出</t>
  </si>
  <si>
    <t>21006</t>
  </si>
  <si>
    <t xml:space="preserve">  中医药</t>
  </si>
  <si>
    <t>2100601</t>
  </si>
  <si>
    <t xml:space="preserve">    中医(民族医)药专项</t>
  </si>
  <si>
    <t>2100699</t>
  </si>
  <si>
    <t xml:space="preserve">    其他中医药支出</t>
  </si>
  <si>
    <t>21007</t>
  </si>
  <si>
    <t xml:space="preserve">  计划生育事务</t>
  </si>
  <si>
    <t>2100716</t>
  </si>
  <si>
    <t xml:space="preserve">    计划生育机构</t>
  </si>
  <si>
    <t>2100717</t>
  </si>
  <si>
    <t xml:space="preserve">    计划生育服务</t>
  </si>
  <si>
    <t>2100799</t>
  </si>
  <si>
    <t xml:space="preserve">    其他计划生育事务支出</t>
  </si>
  <si>
    <t>21010</t>
  </si>
  <si>
    <t xml:space="preserve">  食品和药品监督管理事务</t>
  </si>
  <si>
    <t>2101001</t>
  </si>
  <si>
    <t>2101002</t>
  </si>
  <si>
    <t>2101003</t>
  </si>
  <si>
    <t>2101012</t>
  </si>
  <si>
    <t xml:space="preserve">    药品事务</t>
  </si>
  <si>
    <t>2101014</t>
  </si>
  <si>
    <t xml:space="preserve">    化妆品事务</t>
  </si>
  <si>
    <t>2101015</t>
  </si>
  <si>
    <t xml:space="preserve">    医疗器械事务</t>
  </si>
  <si>
    <t>2101016</t>
  </si>
  <si>
    <t xml:space="preserve">    食品安全事务</t>
  </si>
  <si>
    <t>2101050</t>
  </si>
  <si>
    <t>2101099</t>
  </si>
  <si>
    <t xml:space="preserve">    其他食品和药品监督管理事务支出</t>
  </si>
  <si>
    <t xml:space="preserve">  其他医疗卫生与计划生育支出</t>
  </si>
  <si>
    <t xml:space="preserve">    其他医疗卫生与计划生育支出(项)</t>
  </si>
  <si>
    <t>211</t>
  </si>
  <si>
    <t>十、节能环保支出</t>
  </si>
  <si>
    <t>21101</t>
  </si>
  <si>
    <t xml:space="preserve">  环境保护管理事务</t>
  </si>
  <si>
    <t>2110101</t>
  </si>
  <si>
    <t>2110102</t>
  </si>
  <si>
    <t>2110103</t>
  </si>
  <si>
    <t>2110104</t>
  </si>
  <si>
    <t xml:space="preserve">    环境保护宣传</t>
  </si>
  <si>
    <t>2110105</t>
  </si>
  <si>
    <t xml:space="preserve">    环境保护法规、规划及标准</t>
  </si>
  <si>
    <t>2110106</t>
  </si>
  <si>
    <t xml:space="preserve">    环境国际合作及履约</t>
  </si>
  <si>
    <t>2110107</t>
  </si>
  <si>
    <t xml:space="preserve">    环境保护行政许可</t>
  </si>
  <si>
    <t>2110199</t>
  </si>
  <si>
    <t xml:space="preserve">    其他环境保护管理事务支出</t>
  </si>
  <si>
    <t>21102</t>
  </si>
  <si>
    <t xml:space="preserve">  环境监测与监察</t>
  </si>
  <si>
    <t>2110203</t>
  </si>
  <si>
    <t xml:space="preserve">    建设项目环评审查与监督</t>
  </si>
  <si>
    <t>2110204</t>
  </si>
  <si>
    <t xml:space="preserve">    核与辐射安全监督</t>
  </si>
  <si>
    <t>2110299</t>
  </si>
  <si>
    <t xml:space="preserve">    其他环境监测与监察支出</t>
  </si>
  <si>
    <t>21103</t>
  </si>
  <si>
    <t xml:space="preserve">  污染防治</t>
  </si>
  <si>
    <t>2110301</t>
  </si>
  <si>
    <t xml:space="preserve">    大气</t>
  </si>
  <si>
    <t>2110302</t>
  </si>
  <si>
    <t xml:space="preserve">    水体</t>
  </si>
  <si>
    <t>2110303</t>
  </si>
  <si>
    <t xml:space="preserve">    噪声</t>
  </si>
  <si>
    <t>2110304</t>
  </si>
  <si>
    <t xml:space="preserve">    固体废弃物与化学品</t>
  </si>
  <si>
    <t>2110305</t>
  </si>
  <si>
    <t xml:space="preserve">    放射源和放射性废物监管</t>
  </si>
  <si>
    <t>2110306</t>
  </si>
  <si>
    <t xml:space="preserve">    辐射</t>
  </si>
  <si>
    <t>2110307</t>
  </si>
  <si>
    <t xml:space="preserve">    排污费安排的支出</t>
  </si>
  <si>
    <t>2110399</t>
  </si>
  <si>
    <t xml:space="preserve">    其他污染防治支出</t>
  </si>
  <si>
    <t>21104</t>
  </si>
  <si>
    <t xml:space="preserve">  自然生态保护</t>
  </si>
  <si>
    <t>2110401</t>
  </si>
  <si>
    <t xml:space="preserve">    生态保护</t>
  </si>
  <si>
    <t>2110402</t>
  </si>
  <si>
    <t xml:space="preserve">    农村环境保护</t>
  </si>
  <si>
    <t>2110403</t>
  </si>
  <si>
    <t xml:space="preserve">    自然保护区</t>
  </si>
  <si>
    <t>2110404</t>
  </si>
  <si>
    <t xml:space="preserve">    生物及物种资源保护</t>
  </si>
  <si>
    <t>2110499</t>
  </si>
  <si>
    <t xml:space="preserve">    其他自然生态保护支出</t>
  </si>
  <si>
    <t>21105</t>
  </si>
  <si>
    <t xml:space="preserve">  天然林保护</t>
  </si>
  <si>
    <t>2110501</t>
  </si>
  <si>
    <t xml:space="preserve">    森林管护</t>
  </si>
  <si>
    <t>2110502</t>
  </si>
  <si>
    <t xml:space="preserve">    社会保险补助</t>
  </si>
  <si>
    <t>2110503</t>
  </si>
  <si>
    <t xml:space="preserve">    政策性社会性支出补助</t>
  </si>
  <si>
    <t>2110506</t>
  </si>
  <si>
    <t xml:space="preserve">    天然林保护工程建设</t>
  </si>
  <si>
    <t>2110599</t>
  </si>
  <si>
    <t xml:space="preserve">    其他天然林保护支出</t>
  </si>
  <si>
    <t>21106</t>
  </si>
  <si>
    <t xml:space="preserve">  退耕还林</t>
  </si>
  <si>
    <t>2110602</t>
  </si>
  <si>
    <t xml:space="preserve">    退耕现金</t>
  </si>
  <si>
    <t>2110603</t>
  </si>
  <si>
    <t xml:space="preserve">    退耕还林粮食折现补贴</t>
  </si>
  <si>
    <t>2110604</t>
  </si>
  <si>
    <t xml:space="preserve">    退耕还林粮食费用补贴</t>
  </si>
  <si>
    <t>2110605</t>
  </si>
  <si>
    <t xml:space="preserve">    退耕还林工程建设</t>
  </si>
  <si>
    <t>2110699</t>
  </si>
  <si>
    <t xml:space="preserve">    其他退耕还林支出</t>
  </si>
  <si>
    <t>21107</t>
  </si>
  <si>
    <t xml:space="preserve">  风沙荒漠治理</t>
  </si>
  <si>
    <t>2110704</t>
  </si>
  <si>
    <t xml:space="preserve">    京津风沙源治理工程建设</t>
  </si>
  <si>
    <t>2110799</t>
  </si>
  <si>
    <t xml:space="preserve">    其他风沙荒漠治理支出</t>
  </si>
  <si>
    <t>21108</t>
  </si>
  <si>
    <t xml:space="preserve">  退牧还草</t>
  </si>
  <si>
    <t>2110804</t>
  </si>
  <si>
    <t xml:space="preserve">    退牧还草工程建设</t>
  </si>
  <si>
    <t>2110899</t>
  </si>
  <si>
    <t xml:space="preserve">    其他退牧还草支出</t>
  </si>
  <si>
    <t>21109</t>
  </si>
  <si>
    <t xml:space="preserve">  已垦草原退耕还草(款)</t>
  </si>
  <si>
    <t>21110</t>
  </si>
  <si>
    <t xml:space="preserve">  能源节约利用(款)</t>
  </si>
  <si>
    <t>21111</t>
  </si>
  <si>
    <t xml:space="preserve">  污染减排</t>
  </si>
  <si>
    <t>2111101</t>
  </si>
  <si>
    <t xml:space="preserve">    环境监测与信息</t>
  </si>
  <si>
    <t>2111102</t>
  </si>
  <si>
    <t xml:space="preserve">    环境执法监察</t>
  </si>
  <si>
    <t>2111103</t>
  </si>
  <si>
    <t xml:space="preserve">    减排专项支出</t>
  </si>
  <si>
    <t>2111104</t>
  </si>
  <si>
    <t xml:space="preserve">    清洁生产专项支出</t>
  </si>
  <si>
    <t>2111199</t>
  </si>
  <si>
    <t xml:space="preserve">    其他污染减排支出</t>
  </si>
  <si>
    <t>21112</t>
  </si>
  <si>
    <t xml:space="preserve">  可再生能源(款)</t>
  </si>
  <si>
    <t>21113</t>
  </si>
  <si>
    <t xml:space="preserve">  循环经济(款)</t>
  </si>
  <si>
    <t>21114</t>
  </si>
  <si>
    <t xml:space="preserve">  能源管理事务</t>
  </si>
  <si>
    <t>2111401</t>
  </si>
  <si>
    <t>2111402</t>
  </si>
  <si>
    <t>2111403</t>
  </si>
  <si>
    <t>2111404</t>
  </si>
  <si>
    <t xml:space="preserve">    能源预测预警</t>
  </si>
  <si>
    <t>2111405</t>
  </si>
  <si>
    <t xml:space="preserve">    能源战略规划与实施</t>
  </si>
  <si>
    <t>2111406</t>
  </si>
  <si>
    <t xml:space="preserve">    能源科技装备</t>
  </si>
  <si>
    <t>2111407</t>
  </si>
  <si>
    <t xml:space="preserve">    能源行业管理</t>
  </si>
  <si>
    <t>2111408</t>
  </si>
  <si>
    <t xml:space="preserve">    能源管理</t>
  </si>
  <si>
    <t>2111409</t>
  </si>
  <si>
    <t xml:space="preserve">    石油储备发展管理</t>
  </si>
  <si>
    <t>2111410</t>
  </si>
  <si>
    <t xml:space="preserve">    能源调查</t>
  </si>
  <si>
    <t>2111411</t>
  </si>
  <si>
    <t>2111412</t>
  </si>
  <si>
    <t xml:space="preserve">    三峡库区移民专项支出</t>
  </si>
  <si>
    <t>2111413</t>
  </si>
  <si>
    <t xml:space="preserve">    农村电网建设</t>
  </si>
  <si>
    <t xml:space="preserve">    其他能源管理事务支出</t>
  </si>
  <si>
    <t>21115</t>
  </si>
  <si>
    <t xml:space="preserve">  江河湖库流域治理与保护</t>
  </si>
  <si>
    <t>2111501</t>
  </si>
  <si>
    <t xml:space="preserve">    水源地建设与保护</t>
  </si>
  <si>
    <t>2111502</t>
  </si>
  <si>
    <t xml:space="preserve">    河流治理与保护</t>
  </si>
  <si>
    <t>2111503</t>
  </si>
  <si>
    <t xml:space="preserve">    湖库生态环境保护</t>
  </si>
  <si>
    <t>2111504</t>
  </si>
  <si>
    <t xml:space="preserve">    地下水修复与保护</t>
  </si>
  <si>
    <t>2111599</t>
  </si>
  <si>
    <t xml:space="preserve">    其他江河湖库流域治理与保护</t>
  </si>
  <si>
    <t>21199</t>
  </si>
  <si>
    <t xml:space="preserve">  其他节能环保支出(款)</t>
  </si>
  <si>
    <t>212</t>
  </si>
  <si>
    <t>十一、城乡社区支出</t>
  </si>
  <si>
    <t>21201</t>
  </si>
  <si>
    <t xml:space="preserve">  城乡社区管理事务</t>
  </si>
  <si>
    <t>2120101</t>
  </si>
  <si>
    <t>2120102</t>
  </si>
  <si>
    <t>2120103</t>
  </si>
  <si>
    <t>2120104</t>
  </si>
  <si>
    <t xml:space="preserve">    城管执法</t>
  </si>
  <si>
    <t>2120105</t>
  </si>
  <si>
    <t xml:space="preserve">    工程建设标准规范编制与监管</t>
  </si>
  <si>
    <t>2120106</t>
  </si>
  <si>
    <t xml:space="preserve">    工程建设管理</t>
  </si>
  <si>
    <t>2120107</t>
  </si>
  <si>
    <t xml:space="preserve">    市政公用行业市场监管</t>
  </si>
  <si>
    <t>2120108</t>
  </si>
  <si>
    <t xml:space="preserve">    国家重点风景区规划与保护</t>
  </si>
  <si>
    <t>2120109</t>
  </si>
  <si>
    <t xml:space="preserve">    住宅建设与房地产市场监管</t>
  </si>
  <si>
    <t>2120110</t>
  </si>
  <si>
    <t xml:space="preserve">    执业资格注册、资质审查</t>
  </si>
  <si>
    <t>2120199</t>
  </si>
  <si>
    <t xml:space="preserve">    其他城乡社区管理事务支出</t>
  </si>
  <si>
    <t>21202</t>
  </si>
  <si>
    <t xml:space="preserve">  城乡社区规划与管理(款)</t>
  </si>
  <si>
    <t>21203</t>
  </si>
  <si>
    <t xml:space="preserve">  城乡社区公共设施</t>
  </si>
  <si>
    <t>2120303</t>
  </si>
  <si>
    <t xml:space="preserve">    小城镇基础设施建设</t>
  </si>
  <si>
    <t>2120399</t>
  </si>
  <si>
    <t xml:space="preserve">    其他城乡社区公共设施支出</t>
  </si>
  <si>
    <t>21205</t>
  </si>
  <si>
    <t xml:space="preserve">  城乡社区环境卫生(款)</t>
  </si>
  <si>
    <t>21206</t>
  </si>
  <si>
    <t xml:space="preserve">  建设市场管理与监督(款)</t>
  </si>
  <si>
    <t>21299</t>
  </si>
  <si>
    <t xml:space="preserve">  其他城乡社区支出(款)</t>
  </si>
  <si>
    <t>213</t>
  </si>
  <si>
    <t>十二、农林水支出</t>
  </si>
  <si>
    <t>21301</t>
  </si>
  <si>
    <t xml:space="preserve">  农业</t>
  </si>
  <si>
    <t>2130101</t>
  </si>
  <si>
    <t>2130102</t>
  </si>
  <si>
    <t>2130103</t>
  </si>
  <si>
    <t>2130104</t>
  </si>
  <si>
    <t>2130105</t>
  </si>
  <si>
    <t xml:space="preserve">    农垦运行</t>
  </si>
  <si>
    <t>2130106</t>
  </si>
  <si>
    <t xml:space="preserve">    科技转化与推广服务</t>
  </si>
  <si>
    <t>2130108</t>
  </si>
  <si>
    <t xml:space="preserve">    病虫害控制</t>
  </si>
  <si>
    <t>2130109</t>
  </si>
  <si>
    <t xml:space="preserve">    农产品质量安全</t>
  </si>
  <si>
    <t>2130110</t>
  </si>
  <si>
    <t xml:space="preserve">    执法监管</t>
  </si>
  <si>
    <t>2130111</t>
  </si>
  <si>
    <t xml:space="preserve">    统计监测与信息服务</t>
  </si>
  <si>
    <t>2130112</t>
  </si>
  <si>
    <t xml:space="preserve">    农业行业业务管理</t>
  </si>
  <si>
    <t>2130114</t>
  </si>
  <si>
    <t xml:space="preserve">    对外交流与合作</t>
  </si>
  <si>
    <t>2130119</t>
  </si>
  <si>
    <t xml:space="preserve">    防灾救灾</t>
  </si>
  <si>
    <t>2130120</t>
  </si>
  <si>
    <t xml:space="preserve">    稳定农民收入补贴</t>
  </si>
  <si>
    <t>2130121</t>
  </si>
  <si>
    <t xml:space="preserve">    农业结构调整补贴</t>
  </si>
  <si>
    <t>2130122</t>
  </si>
  <si>
    <t xml:space="preserve">    农业生产资料与技术补贴</t>
  </si>
  <si>
    <t>2130123</t>
  </si>
  <si>
    <t xml:space="preserve">    农业生产保险补贴</t>
  </si>
  <si>
    <t>2130124</t>
  </si>
  <si>
    <t xml:space="preserve">    农业组织化与产业化经营</t>
  </si>
  <si>
    <t>2130125</t>
  </si>
  <si>
    <t xml:space="preserve">    农产品加工与促销</t>
  </si>
  <si>
    <t>2130126</t>
  </si>
  <si>
    <t xml:space="preserve">    农村公益事业</t>
  </si>
  <si>
    <t>2130129</t>
  </si>
  <si>
    <t xml:space="preserve">    综合财力补助</t>
  </si>
  <si>
    <t>2130135</t>
  </si>
  <si>
    <t xml:space="preserve">    农业资源保护修复与利用</t>
  </si>
  <si>
    <t>2130142</t>
  </si>
  <si>
    <t xml:space="preserve">    农村道路建设</t>
  </si>
  <si>
    <t>2130147</t>
  </si>
  <si>
    <t xml:space="preserve">    农资综合补贴</t>
  </si>
  <si>
    <t>2130148</t>
  </si>
  <si>
    <t xml:space="preserve">    石油价格改革对渔业的补贴</t>
  </si>
  <si>
    <t>2130152</t>
  </si>
  <si>
    <t xml:space="preserve">    对高校毕业生到基层任职补助</t>
  </si>
  <si>
    <t>2130153</t>
  </si>
  <si>
    <t xml:space="preserve">    草原植被恢复费安排的支出</t>
  </si>
  <si>
    <t>2130199</t>
  </si>
  <si>
    <t xml:space="preserve">    其他农业支出</t>
  </si>
  <si>
    <t>21302</t>
  </si>
  <si>
    <t xml:space="preserve">  林业</t>
  </si>
  <si>
    <t>2130201</t>
  </si>
  <si>
    <t>2130202</t>
  </si>
  <si>
    <t>2130203</t>
  </si>
  <si>
    <t>2130204</t>
  </si>
  <si>
    <t xml:space="preserve">    林业事业机构</t>
  </si>
  <si>
    <t>2130205</t>
  </si>
  <si>
    <t xml:space="preserve">    森林培育</t>
  </si>
  <si>
    <t>2130206</t>
  </si>
  <si>
    <t xml:space="preserve">    林业技术推广</t>
  </si>
  <si>
    <t>2130207</t>
  </si>
  <si>
    <t xml:space="preserve">    森林资源管理</t>
  </si>
  <si>
    <t>2130208</t>
  </si>
  <si>
    <t xml:space="preserve">    森林资源监测</t>
  </si>
  <si>
    <t>2130209</t>
  </si>
  <si>
    <t xml:space="preserve">    森林生态效益补偿</t>
  </si>
  <si>
    <t>2130210</t>
  </si>
  <si>
    <t xml:space="preserve">    林业自然保护区</t>
  </si>
  <si>
    <t>2130211</t>
  </si>
  <si>
    <t xml:space="preserve">    动植物保护</t>
  </si>
  <si>
    <t>2130212</t>
  </si>
  <si>
    <t xml:space="preserve">    湿地保护</t>
  </si>
  <si>
    <t>2130213</t>
  </si>
  <si>
    <t xml:space="preserve">    林业执法与监督</t>
  </si>
  <si>
    <t>2130216</t>
  </si>
  <si>
    <t xml:space="preserve">    林业检疫检测</t>
  </si>
  <si>
    <t>2130217</t>
  </si>
  <si>
    <t xml:space="preserve">    防沙治沙</t>
  </si>
  <si>
    <t>2130218</t>
  </si>
  <si>
    <t xml:space="preserve">    林业质量安全</t>
  </si>
  <si>
    <t>2130219</t>
  </si>
  <si>
    <t xml:space="preserve">    林业工程与项目管理</t>
  </si>
  <si>
    <t>2130220</t>
  </si>
  <si>
    <t xml:space="preserve">    林业对外合作与交流</t>
  </si>
  <si>
    <t>2130221</t>
  </si>
  <si>
    <t xml:space="preserve">    林业产业化</t>
  </si>
  <si>
    <t>2130223</t>
  </si>
  <si>
    <t xml:space="preserve">    信息管理</t>
  </si>
  <si>
    <t>2130224</t>
  </si>
  <si>
    <t xml:space="preserve">    林业政策制定与宣传</t>
  </si>
  <si>
    <t>2130225</t>
  </si>
  <si>
    <t xml:space="preserve">    林业资金审计稽查</t>
  </si>
  <si>
    <t>2130226</t>
  </si>
  <si>
    <t xml:space="preserve">    林区公共支出</t>
  </si>
  <si>
    <t>2130227</t>
  </si>
  <si>
    <t xml:space="preserve">    林业贷款贴息</t>
  </si>
  <si>
    <t>2130232</t>
  </si>
  <si>
    <t xml:space="preserve">    石油价格改革对林业的补贴</t>
  </si>
  <si>
    <t>2130233</t>
  </si>
  <si>
    <t xml:space="preserve">    森林保险保费补贴</t>
  </si>
  <si>
    <t>2130234</t>
  </si>
  <si>
    <t xml:space="preserve">    林业防灾减灾</t>
  </si>
  <si>
    <t>2130299</t>
  </si>
  <si>
    <t xml:space="preserve">    其他林业支出</t>
  </si>
  <si>
    <t>21303</t>
  </si>
  <si>
    <t xml:space="preserve">  水利</t>
  </si>
  <si>
    <t>2130301</t>
  </si>
  <si>
    <t>2130302</t>
  </si>
  <si>
    <t>2130303</t>
  </si>
  <si>
    <t>2130304</t>
  </si>
  <si>
    <t xml:space="preserve">    水利行业业务管理</t>
  </si>
  <si>
    <t>2130305</t>
  </si>
  <si>
    <t xml:space="preserve">    水利工程建设</t>
  </si>
  <si>
    <t>2130306</t>
  </si>
  <si>
    <t xml:space="preserve">    水利工程运行与维护</t>
  </si>
  <si>
    <t>2130307</t>
  </si>
  <si>
    <t xml:space="preserve">    长江黄河等流域管理</t>
  </si>
  <si>
    <t>2130308</t>
  </si>
  <si>
    <t xml:space="preserve">    水利前期工作</t>
  </si>
  <si>
    <t>2130309</t>
  </si>
  <si>
    <t xml:space="preserve">    水利执法监督</t>
  </si>
  <si>
    <t>2130310</t>
  </si>
  <si>
    <t xml:space="preserve">    水土保持</t>
  </si>
  <si>
    <t>2130311</t>
  </si>
  <si>
    <t xml:space="preserve">    水资源节约管理与保护</t>
  </si>
  <si>
    <t>2130312</t>
  </si>
  <si>
    <t xml:space="preserve">    水质监测</t>
  </si>
  <si>
    <t>2130313</t>
  </si>
  <si>
    <t xml:space="preserve">    水文测报</t>
  </si>
  <si>
    <t>2130314</t>
  </si>
  <si>
    <t xml:space="preserve">    防汛</t>
  </si>
  <si>
    <t>2130315</t>
  </si>
  <si>
    <t xml:space="preserve">    抗旱</t>
  </si>
  <si>
    <t>2130316</t>
  </si>
  <si>
    <t xml:space="preserve">    农田水利</t>
  </si>
  <si>
    <t>2130317</t>
  </si>
  <si>
    <t xml:space="preserve">    水利技术推广</t>
  </si>
  <si>
    <t>2130318</t>
  </si>
  <si>
    <t xml:space="preserve">    国际河流治理与管理</t>
  </si>
  <si>
    <t>2130321</t>
  </si>
  <si>
    <t xml:space="preserve">    大中型水库移民后期扶持专项支出</t>
  </si>
  <si>
    <t>2130322</t>
  </si>
  <si>
    <t xml:space="preserve">    水利安全监督</t>
  </si>
  <si>
    <t>2130331</t>
  </si>
  <si>
    <t xml:space="preserve">    水资源费安排的支出</t>
  </si>
  <si>
    <t>2130332</t>
  </si>
  <si>
    <t xml:space="preserve">    砂石资源费支出</t>
  </si>
  <si>
    <t>2130333</t>
  </si>
  <si>
    <t>2130334</t>
  </si>
  <si>
    <t xml:space="preserve">    水利建设移民支出</t>
  </si>
  <si>
    <t>2130335</t>
  </si>
  <si>
    <t xml:space="preserve">    农村人畜饮水</t>
  </si>
  <si>
    <t>2130399</t>
  </si>
  <si>
    <t xml:space="preserve">    其他水利支出</t>
  </si>
  <si>
    <t>21304</t>
  </si>
  <si>
    <t xml:space="preserve">  南水北调</t>
  </si>
  <si>
    <t>2130401</t>
  </si>
  <si>
    <t>2130402</t>
  </si>
  <si>
    <t>2130403</t>
  </si>
  <si>
    <t>2130404</t>
  </si>
  <si>
    <t xml:space="preserve">    南水北调工程建设</t>
  </si>
  <si>
    <t>2130405</t>
  </si>
  <si>
    <t xml:space="preserve">    政策研究与信息管理</t>
  </si>
  <si>
    <t>2130406</t>
  </si>
  <si>
    <t xml:space="preserve">    工程稽查</t>
  </si>
  <si>
    <t>2130407</t>
  </si>
  <si>
    <t xml:space="preserve">    前期工作</t>
  </si>
  <si>
    <t>2130408</t>
  </si>
  <si>
    <t xml:space="preserve">    南水北调技术推广</t>
  </si>
  <si>
    <t>2130409</t>
  </si>
  <si>
    <t xml:space="preserve">    环境、移民及水资源管理与保护</t>
  </si>
  <si>
    <t>2130499</t>
  </si>
  <si>
    <t xml:space="preserve">    其他南水北调支出</t>
  </si>
  <si>
    <t>21305</t>
  </si>
  <si>
    <t xml:space="preserve">  扶贫</t>
  </si>
  <si>
    <t>2130501</t>
  </si>
  <si>
    <t>2130502</t>
  </si>
  <si>
    <t>2130503</t>
  </si>
  <si>
    <t>2130504</t>
  </si>
  <si>
    <t xml:space="preserve">    农村基础设施建设</t>
  </si>
  <si>
    <t>2130505</t>
  </si>
  <si>
    <t xml:space="preserve">    生产发展</t>
  </si>
  <si>
    <t>2130506</t>
  </si>
  <si>
    <t xml:space="preserve">    社会发展</t>
  </si>
  <si>
    <t>2130507</t>
  </si>
  <si>
    <t xml:space="preserve">    扶贫贷款奖补和贴息</t>
  </si>
  <si>
    <t>2130508</t>
  </si>
  <si>
    <t xml:space="preserve">    “三西”农业建设专项补助</t>
  </si>
  <si>
    <t>2130550</t>
  </si>
  <si>
    <t xml:space="preserve">    扶贫事业机构</t>
  </si>
  <si>
    <t>2130599</t>
  </si>
  <si>
    <t xml:space="preserve">    其他扶贫支出</t>
  </si>
  <si>
    <t>21306</t>
  </si>
  <si>
    <t xml:space="preserve">  农业综合开发</t>
  </si>
  <si>
    <t>2130601</t>
  </si>
  <si>
    <t>2130602</t>
  </si>
  <si>
    <t xml:space="preserve">    土地治理</t>
  </si>
  <si>
    <t>2130603</t>
  </si>
  <si>
    <t xml:space="preserve">    产业化经营</t>
  </si>
  <si>
    <t>2130604</t>
  </si>
  <si>
    <t xml:space="preserve">    科技示范</t>
  </si>
  <si>
    <t>2130699</t>
  </si>
  <si>
    <t xml:space="preserve">    其他农业综合开发支出</t>
  </si>
  <si>
    <t>21307</t>
  </si>
  <si>
    <t xml:space="preserve">  农村综合改革</t>
  </si>
  <si>
    <t>2130701</t>
  </si>
  <si>
    <t xml:space="preserve">    对村级一事一议的补助</t>
  </si>
  <si>
    <t>2130704</t>
  </si>
  <si>
    <t xml:space="preserve">    国有农场办社会职能改革补助</t>
  </si>
  <si>
    <t>2130705</t>
  </si>
  <si>
    <t xml:space="preserve">    对村民委员会和村党支部的补助</t>
  </si>
  <si>
    <t>2130706</t>
  </si>
  <si>
    <t xml:space="preserve">    对村集体经济组织的补助</t>
  </si>
  <si>
    <t>2130707</t>
  </si>
  <si>
    <t xml:space="preserve">    农村综合改革示范试点补助</t>
  </si>
  <si>
    <t>2130799</t>
  </si>
  <si>
    <t xml:space="preserve">    其他农村综合改革支出</t>
  </si>
  <si>
    <t>21308</t>
  </si>
  <si>
    <t xml:space="preserve">  促进金融支农支出</t>
  </si>
  <si>
    <t>2130801</t>
  </si>
  <si>
    <t xml:space="preserve">    支持农村金融机构</t>
  </si>
  <si>
    <t>2130802</t>
  </si>
  <si>
    <t xml:space="preserve">    涉农贷款增量奖励</t>
  </si>
  <si>
    <t>2130899</t>
  </si>
  <si>
    <t xml:space="preserve">    其他金融支农支持</t>
  </si>
  <si>
    <t>21309</t>
  </si>
  <si>
    <t xml:space="preserve">  目标价格补贴</t>
  </si>
  <si>
    <t>2130901</t>
  </si>
  <si>
    <t xml:space="preserve">    棉花目标价格补贴</t>
  </si>
  <si>
    <t>2130902</t>
  </si>
  <si>
    <t xml:space="preserve">    大豆目标价格补贴</t>
  </si>
  <si>
    <t>2130999</t>
  </si>
  <si>
    <t xml:space="preserve">    其他目标价格补贴</t>
  </si>
  <si>
    <t xml:space="preserve">  其他农林水支出(款)</t>
  </si>
  <si>
    <t xml:space="preserve">    化解其他公益性乡村债务支出</t>
  </si>
  <si>
    <t xml:space="preserve">    其他农林水支出(项)</t>
  </si>
  <si>
    <t>214</t>
  </si>
  <si>
    <t>十三、交通运输支出</t>
  </si>
  <si>
    <t>21401</t>
  </si>
  <si>
    <t xml:space="preserve">  公路水路运输</t>
  </si>
  <si>
    <t>2140101</t>
  </si>
  <si>
    <t>2140102</t>
  </si>
  <si>
    <t>2140103</t>
  </si>
  <si>
    <t>2140104</t>
  </si>
  <si>
    <t xml:space="preserve">    公路新建</t>
  </si>
  <si>
    <t>2140105</t>
  </si>
  <si>
    <t xml:space="preserve">    公路改建</t>
  </si>
  <si>
    <t>2140106</t>
  </si>
  <si>
    <t xml:space="preserve">    公路养护</t>
  </si>
  <si>
    <t>2140107</t>
  </si>
  <si>
    <t xml:space="preserve">    特大型桥梁建设</t>
  </si>
  <si>
    <t>2140108</t>
  </si>
  <si>
    <t xml:space="preserve">    公路路政管理</t>
  </si>
  <si>
    <t>2140109</t>
  </si>
  <si>
    <t xml:space="preserve">    公路和运输信息化建设</t>
  </si>
  <si>
    <t>2140110</t>
  </si>
  <si>
    <t xml:space="preserve">    公路和运输安全</t>
  </si>
  <si>
    <t>2140111</t>
  </si>
  <si>
    <t xml:space="preserve">    公路还贷专项</t>
  </si>
  <si>
    <t>2140112</t>
  </si>
  <si>
    <t xml:space="preserve">    公路运输管理</t>
  </si>
  <si>
    <t>2140113</t>
  </si>
  <si>
    <t xml:space="preserve">    公路客货运站(场)建设</t>
  </si>
  <si>
    <t>2140114</t>
  </si>
  <si>
    <t xml:space="preserve">    公路和运输技术标准化建设</t>
  </si>
  <si>
    <t>2140122</t>
  </si>
  <si>
    <t xml:space="preserve">    港口设施</t>
  </si>
  <si>
    <t>2140123</t>
  </si>
  <si>
    <t xml:space="preserve">    航道维护</t>
  </si>
  <si>
    <t>2140124</t>
  </si>
  <si>
    <t xml:space="preserve">    安全通信</t>
  </si>
  <si>
    <t>2140125</t>
  </si>
  <si>
    <t xml:space="preserve">    三峡库区通航管理</t>
  </si>
  <si>
    <t>2140126</t>
  </si>
  <si>
    <t xml:space="preserve">    航务管理</t>
  </si>
  <si>
    <t>2140127</t>
  </si>
  <si>
    <t xml:space="preserve">    船舶检验</t>
  </si>
  <si>
    <t>2140128</t>
  </si>
  <si>
    <t xml:space="preserve">    救助打捞</t>
  </si>
  <si>
    <t>2140129</t>
  </si>
  <si>
    <t xml:space="preserve">    内河运输</t>
  </si>
  <si>
    <t>2140130</t>
  </si>
  <si>
    <t xml:space="preserve">    远洋运输</t>
  </si>
  <si>
    <t>2140131</t>
  </si>
  <si>
    <t xml:space="preserve">    海事管理</t>
  </si>
  <si>
    <t>2140133</t>
  </si>
  <si>
    <t xml:space="preserve">    航标事业发展支出</t>
  </si>
  <si>
    <t>2140136</t>
  </si>
  <si>
    <t xml:space="preserve">    水路运输管理支出</t>
  </si>
  <si>
    <t>2140138</t>
  </si>
  <si>
    <t xml:space="preserve">    口岸建设</t>
  </si>
  <si>
    <t>2140139</t>
  </si>
  <si>
    <t xml:space="preserve">    取消政府还贷二级公路收费专项支出</t>
  </si>
  <si>
    <t>2140199</t>
  </si>
  <si>
    <t xml:space="preserve">    其他公路水路运输支出</t>
  </si>
  <si>
    <t>21402</t>
  </si>
  <si>
    <t xml:space="preserve">  铁路运输</t>
  </si>
  <si>
    <t>2140201</t>
  </si>
  <si>
    <t>2140202</t>
  </si>
  <si>
    <t>2140203</t>
  </si>
  <si>
    <t>2140204</t>
  </si>
  <si>
    <t xml:space="preserve">    铁路路网建设</t>
  </si>
  <si>
    <t>2140205</t>
  </si>
  <si>
    <t xml:space="preserve">    铁路还贷专项</t>
  </si>
  <si>
    <t>2140206</t>
  </si>
  <si>
    <t xml:space="preserve">    铁路安全</t>
  </si>
  <si>
    <t>2140207</t>
  </si>
  <si>
    <t xml:space="preserve">    铁路专项运输</t>
  </si>
  <si>
    <t>2140208</t>
  </si>
  <si>
    <t xml:space="preserve">    行业监管</t>
  </si>
  <si>
    <t>2140299</t>
  </si>
  <si>
    <t xml:space="preserve">    其他铁路运输支出</t>
  </si>
  <si>
    <t>21403</t>
  </si>
  <si>
    <t xml:space="preserve">  民用航空运输</t>
  </si>
  <si>
    <t>2140301</t>
  </si>
  <si>
    <t>2140302</t>
  </si>
  <si>
    <t>2140303</t>
  </si>
  <si>
    <t>2140304</t>
  </si>
  <si>
    <t xml:space="preserve">    机场建设</t>
  </si>
  <si>
    <t>2140305</t>
  </si>
  <si>
    <t xml:space="preserve">    空管系统建设</t>
  </si>
  <si>
    <t>2140306</t>
  </si>
  <si>
    <t xml:space="preserve">    民航还贷专项支出</t>
  </si>
  <si>
    <t>2140307</t>
  </si>
  <si>
    <t xml:space="preserve">    民用航空安全</t>
  </si>
  <si>
    <t>2140308</t>
  </si>
  <si>
    <t xml:space="preserve">    民航专项运输</t>
  </si>
  <si>
    <t>2140399</t>
  </si>
  <si>
    <t xml:space="preserve">    其他民用航空运输支出</t>
  </si>
  <si>
    <t>21404</t>
  </si>
  <si>
    <t xml:space="preserve">  石油价格改革对交通运输的补贴</t>
  </si>
  <si>
    <t>2140401</t>
  </si>
  <si>
    <t xml:space="preserve">    对城市公交的补贴</t>
  </si>
  <si>
    <t>2140402</t>
  </si>
  <si>
    <t xml:space="preserve">    对农村道路客运的补贴</t>
  </si>
  <si>
    <t>2140403</t>
  </si>
  <si>
    <t xml:space="preserve">    对出租车的补贴</t>
  </si>
  <si>
    <t>2140499</t>
  </si>
  <si>
    <t xml:space="preserve">    石油价格改革补贴其他支出</t>
  </si>
  <si>
    <t>21405</t>
  </si>
  <si>
    <t xml:space="preserve">  邮政业支出</t>
  </si>
  <si>
    <t>2140501</t>
  </si>
  <si>
    <t>2140502</t>
  </si>
  <si>
    <t>2140503</t>
  </si>
  <si>
    <t>2140504</t>
  </si>
  <si>
    <t>2140505</t>
  </si>
  <si>
    <t xml:space="preserve">    邮政普遍服务与特殊服务</t>
  </si>
  <si>
    <t>2140599</t>
  </si>
  <si>
    <t xml:space="preserve">    其他邮政业支出</t>
  </si>
  <si>
    <t>21406</t>
  </si>
  <si>
    <t xml:space="preserve">  车辆购置税支出</t>
  </si>
  <si>
    <t>2140601</t>
  </si>
  <si>
    <t xml:space="preserve">    车辆购置税用于公路等基础设施建设支出</t>
  </si>
  <si>
    <t>2140602</t>
  </si>
  <si>
    <t xml:space="preserve">    车辆购置税用于农村公路建设支出</t>
  </si>
  <si>
    <t>2140603</t>
  </si>
  <si>
    <t xml:space="preserve">    车辆购置税用于老旧汽车报废更新补贴支出</t>
  </si>
  <si>
    <t>2140699</t>
  </si>
  <si>
    <t xml:space="preserve">    车辆购置税其他支出</t>
  </si>
  <si>
    <t>21499</t>
  </si>
  <si>
    <t xml:space="preserve">  其他交通运输支出(款)</t>
  </si>
  <si>
    <t>2149901</t>
  </si>
  <si>
    <t xml:space="preserve">    公共交通运营补助</t>
  </si>
  <si>
    <t>2149999</t>
  </si>
  <si>
    <t xml:space="preserve">    其他交通运输支出(项)</t>
  </si>
  <si>
    <t>215</t>
  </si>
  <si>
    <t>十四、资源勘探信息等支出</t>
  </si>
  <si>
    <t>21501</t>
  </si>
  <si>
    <t xml:space="preserve">  资源勘探开发</t>
  </si>
  <si>
    <t>2150101</t>
  </si>
  <si>
    <t>2150102</t>
  </si>
  <si>
    <t>2150103</t>
  </si>
  <si>
    <t>2150104</t>
  </si>
  <si>
    <t xml:space="preserve">    煤炭勘探开采和洗选</t>
  </si>
  <si>
    <t>2150105</t>
  </si>
  <si>
    <t xml:space="preserve">    石油和天然气勘探开采</t>
  </si>
  <si>
    <t>2150106</t>
  </si>
  <si>
    <t xml:space="preserve">    黑色金属矿勘探和采选</t>
  </si>
  <si>
    <t>2150107</t>
  </si>
  <si>
    <t xml:space="preserve">    有色金属矿勘探和采选</t>
  </si>
  <si>
    <t>2150108</t>
  </si>
  <si>
    <t xml:space="preserve">    非金属矿勘探和采选</t>
  </si>
  <si>
    <t>2150199</t>
  </si>
  <si>
    <t xml:space="preserve">    其他资源勘探业支出</t>
  </si>
  <si>
    <t>21502</t>
  </si>
  <si>
    <t xml:space="preserve">  制造业</t>
  </si>
  <si>
    <t>2150201</t>
  </si>
  <si>
    <t>2150202</t>
  </si>
  <si>
    <t>2150203</t>
  </si>
  <si>
    <t>2150204</t>
  </si>
  <si>
    <t xml:space="preserve">    纺织业</t>
  </si>
  <si>
    <t>2150205</t>
  </si>
  <si>
    <t xml:space="preserve">    医药制造业</t>
  </si>
  <si>
    <t>2150206</t>
  </si>
  <si>
    <t xml:space="preserve">    非金属矿物制品业</t>
  </si>
  <si>
    <t>2150207</t>
  </si>
  <si>
    <t xml:space="preserve">    通信设备、计算机及其他电子设备制造业</t>
  </si>
  <si>
    <t>2150208</t>
  </si>
  <si>
    <t xml:space="preserve">    交通运输设备制造业</t>
  </si>
  <si>
    <t>2150209</t>
  </si>
  <si>
    <t xml:space="preserve">    电气机械及器材制造业</t>
  </si>
  <si>
    <t>2150210</t>
  </si>
  <si>
    <t xml:space="preserve">    工艺品及其他制造业</t>
  </si>
  <si>
    <t>2150212</t>
  </si>
  <si>
    <t xml:space="preserve">    石油加工、炼焦及核燃料加工业</t>
  </si>
  <si>
    <t>2150213</t>
  </si>
  <si>
    <t xml:space="preserve">    化学原料及化学制品制造业</t>
  </si>
  <si>
    <t>2150214</t>
  </si>
  <si>
    <t xml:space="preserve">    黑色金属冶炼及压延加工业</t>
  </si>
  <si>
    <t>2150215</t>
  </si>
  <si>
    <t xml:space="preserve">    有色金属冶炼及压延加工业</t>
  </si>
  <si>
    <t>2150299</t>
  </si>
  <si>
    <t xml:space="preserve">    其他制造业支出</t>
  </si>
  <si>
    <t>21503</t>
  </si>
  <si>
    <t xml:space="preserve">  建筑业</t>
  </si>
  <si>
    <t>2150301</t>
  </si>
  <si>
    <t>2150302</t>
  </si>
  <si>
    <t>2150303</t>
  </si>
  <si>
    <t>2150399</t>
  </si>
  <si>
    <t xml:space="preserve">    其他建筑业支出</t>
  </si>
  <si>
    <t>21505</t>
  </si>
  <si>
    <t xml:space="preserve">  工业和信息产业监管</t>
  </si>
  <si>
    <t>2150501</t>
  </si>
  <si>
    <t>2150502</t>
  </si>
  <si>
    <t>2150503</t>
  </si>
  <si>
    <t>2150505</t>
  </si>
  <si>
    <t xml:space="preserve">    战备应急</t>
  </si>
  <si>
    <t>2150506</t>
  </si>
  <si>
    <t xml:space="preserve">    信息安全建设</t>
  </si>
  <si>
    <t>2150507</t>
  </si>
  <si>
    <t xml:space="preserve">    专用通信</t>
  </si>
  <si>
    <t>2150508</t>
  </si>
  <si>
    <t xml:space="preserve">    无线电监管</t>
  </si>
  <si>
    <t>2150509</t>
  </si>
  <si>
    <t xml:space="preserve">    工业和信息产业战略研究与标准制定</t>
  </si>
  <si>
    <t>2150510</t>
  </si>
  <si>
    <t xml:space="preserve">    工业和信息产业支持</t>
  </si>
  <si>
    <t>2150511</t>
  </si>
  <si>
    <t xml:space="preserve">    电子专项工程</t>
  </si>
  <si>
    <t>2150513</t>
  </si>
  <si>
    <t>2150515</t>
  </si>
  <si>
    <t xml:space="preserve">    技术基础研究</t>
  </si>
  <si>
    <t>2150599</t>
  </si>
  <si>
    <t xml:space="preserve">    其他工业和信息产业监管支出</t>
  </si>
  <si>
    <t>21506</t>
  </si>
  <si>
    <t xml:space="preserve">  安全生产监管</t>
  </si>
  <si>
    <t>2150601</t>
  </si>
  <si>
    <t>2150602</t>
  </si>
  <si>
    <t>2150603</t>
  </si>
  <si>
    <t>2150605</t>
  </si>
  <si>
    <t xml:space="preserve">    安全监管监察专项</t>
  </si>
  <si>
    <t>2150606</t>
  </si>
  <si>
    <t xml:space="preserve">    应急救援支出</t>
  </si>
  <si>
    <t>2150607</t>
  </si>
  <si>
    <t xml:space="preserve">    煤炭安全</t>
  </si>
  <si>
    <t>2150699</t>
  </si>
  <si>
    <t xml:space="preserve">    其他安全生产监管支出</t>
  </si>
  <si>
    <t>21507</t>
  </si>
  <si>
    <t xml:space="preserve">  国有资产监管</t>
  </si>
  <si>
    <t>2150701</t>
  </si>
  <si>
    <t>2150702</t>
  </si>
  <si>
    <t>2150703</t>
  </si>
  <si>
    <t>2150704</t>
  </si>
  <si>
    <t xml:space="preserve">    国有企业监事会专项</t>
  </si>
  <si>
    <t>2150799</t>
  </si>
  <si>
    <t xml:space="preserve">    其他国有资产监管支出</t>
  </si>
  <si>
    <t>21508</t>
  </si>
  <si>
    <t xml:space="preserve">  支持中小企业发展和管理支出</t>
  </si>
  <si>
    <t>2150801</t>
  </si>
  <si>
    <t>2150802</t>
  </si>
  <si>
    <t>2150803</t>
  </si>
  <si>
    <t>2150804</t>
  </si>
  <si>
    <t xml:space="preserve">    科技型中小企业技术创新基金</t>
  </si>
  <si>
    <t>2150805</t>
  </si>
  <si>
    <t xml:space="preserve">    中小企业发展专项</t>
  </si>
  <si>
    <t>2150899</t>
  </si>
  <si>
    <t xml:space="preserve">    其他支持中小企业发展和管理支出</t>
  </si>
  <si>
    <t>21599</t>
  </si>
  <si>
    <t xml:space="preserve">  其他资源勘探信息等支出(款)</t>
  </si>
  <si>
    <t>2159901</t>
  </si>
  <si>
    <t xml:space="preserve">    黄金事务</t>
  </si>
  <si>
    <t>2159902</t>
  </si>
  <si>
    <t xml:space="preserve">    建设项目贷款贴息</t>
  </si>
  <si>
    <t>2159904</t>
  </si>
  <si>
    <t xml:space="preserve">    技术改造支出</t>
  </si>
  <si>
    <t>2159905</t>
  </si>
  <si>
    <t xml:space="preserve">    中药材扶持资金支出</t>
  </si>
  <si>
    <t>2159906</t>
  </si>
  <si>
    <t xml:space="preserve">    重点产业振兴和技术改造项目贷款贴息</t>
  </si>
  <si>
    <t>2159999</t>
  </si>
  <si>
    <t xml:space="preserve">    其他资源勘探信息等支出(项)</t>
  </si>
  <si>
    <t>216</t>
  </si>
  <si>
    <t>十五、商业服务业等支出</t>
  </si>
  <si>
    <t>21602</t>
  </si>
  <si>
    <t xml:space="preserve">  商业流通事务</t>
  </si>
  <si>
    <t>2160201</t>
  </si>
  <si>
    <t>2160202</t>
  </si>
  <si>
    <t>2160203</t>
  </si>
  <si>
    <t>2160216</t>
  </si>
  <si>
    <t xml:space="preserve">    食品流通安全补贴</t>
  </si>
  <si>
    <t>2160217</t>
  </si>
  <si>
    <t xml:space="preserve">    市场监测及信息管理</t>
  </si>
  <si>
    <t>2160218</t>
  </si>
  <si>
    <t xml:space="preserve">    民贸企业补贴</t>
  </si>
  <si>
    <t>2160219</t>
  </si>
  <si>
    <t xml:space="preserve">    民贸民品贷款贴息</t>
  </si>
  <si>
    <t>2160250</t>
  </si>
  <si>
    <t>2160299</t>
  </si>
  <si>
    <t xml:space="preserve">    其他商业流通事务支出</t>
  </si>
  <si>
    <t>21605</t>
  </si>
  <si>
    <t xml:space="preserve">  旅游业管理与服务支出</t>
  </si>
  <si>
    <t>2160501</t>
  </si>
  <si>
    <t>2160502</t>
  </si>
  <si>
    <t>2160503</t>
  </si>
  <si>
    <t>2160504</t>
  </si>
  <si>
    <t xml:space="preserve">    旅游宣传</t>
  </si>
  <si>
    <t>2160505</t>
  </si>
  <si>
    <t xml:space="preserve">    旅游行业业务管理</t>
  </si>
  <si>
    <t>2160599</t>
  </si>
  <si>
    <t xml:space="preserve">    其他旅游业管理与服务支出</t>
  </si>
  <si>
    <t>21606</t>
  </si>
  <si>
    <t xml:space="preserve">  涉外发展服务支出</t>
  </si>
  <si>
    <t>2160601</t>
  </si>
  <si>
    <t>2160602</t>
  </si>
  <si>
    <t>2160603</t>
  </si>
  <si>
    <t>2160607</t>
  </si>
  <si>
    <t xml:space="preserve">    外商投资环境建设补助资金</t>
  </si>
  <si>
    <t>2160699</t>
  </si>
  <si>
    <t xml:space="preserve">    其他涉外发展服务支出</t>
  </si>
  <si>
    <t>21699</t>
  </si>
  <si>
    <t xml:space="preserve">  其他商业服务业等支出(款)</t>
  </si>
  <si>
    <t>2169901</t>
  </si>
  <si>
    <t xml:space="preserve">    服务业基础设施建设</t>
  </si>
  <si>
    <t>2169999</t>
  </si>
  <si>
    <t xml:space="preserve">    其他商业服务业等支出(项)</t>
  </si>
  <si>
    <t>217</t>
  </si>
  <si>
    <t>十六、金融支出</t>
  </si>
  <si>
    <t xml:space="preserve">  金融部门行政支出</t>
  </si>
  <si>
    <t xml:space="preserve">  金融发展支出</t>
  </si>
  <si>
    <t>21799</t>
  </si>
  <si>
    <t xml:space="preserve">  其他金融支出(款)</t>
  </si>
  <si>
    <t>219</t>
  </si>
  <si>
    <t>十七、援助其他地区支出</t>
  </si>
  <si>
    <t>21901</t>
  </si>
  <si>
    <t xml:space="preserve">  一般公共服务</t>
  </si>
  <si>
    <t>21902</t>
  </si>
  <si>
    <t xml:space="preserve">  教育</t>
  </si>
  <si>
    <t>21903</t>
  </si>
  <si>
    <t xml:space="preserve">  文化体育与传媒</t>
  </si>
  <si>
    <t>21904</t>
  </si>
  <si>
    <t xml:space="preserve">  医疗卫生</t>
  </si>
  <si>
    <t>21905</t>
  </si>
  <si>
    <t xml:space="preserve">  节能环保</t>
  </si>
  <si>
    <t>21906</t>
  </si>
  <si>
    <t xml:space="preserve">  农业（款）</t>
  </si>
  <si>
    <t>21907</t>
  </si>
  <si>
    <t xml:space="preserve">  交通运输</t>
  </si>
  <si>
    <t>21908</t>
  </si>
  <si>
    <t xml:space="preserve">  住房保障</t>
  </si>
  <si>
    <t>21999</t>
  </si>
  <si>
    <t xml:space="preserve">  其他支出</t>
  </si>
  <si>
    <t>220</t>
  </si>
  <si>
    <t>十八、国土海洋气象等支出</t>
  </si>
  <si>
    <t>22001</t>
  </si>
  <si>
    <t xml:space="preserve">  国土资源事务</t>
  </si>
  <si>
    <t>2200101</t>
  </si>
  <si>
    <t>2200102</t>
  </si>
  <si>
    <t>2200103</t>
  </si>
  <si>
    <t>2200104</t>
  </si>
  <si>
    <t xml:space="preserve">    国土资源规划及管理</t>
  </si>
  <si>
    <t>2200105</t>
  </si>
  <si>
    <t xml:space="preserve">    土地资源调查</t>
  </si>
  <si>
    <t>2200106</t>
  </si>
  <si>
    <t xml:space="preserve">    土地资源利用与保护</t>
  </si>
  <si>
    <t>2200107</t>
  </si>
  <si>
    <t xml:space="preserve">    国土资源社会公益服务</t>
  </si>
  <si>
    <t>2200108</t>
  </si>
  <si>
    <t xml:space="preserve">    国土资源行业业务管理</t>
  </si>
  <si>
    <t>2200109</t>
  </si>
  <si>
    <t xml:space="preserve">    国土资源调查</t>
  </si>
  <si>
    <t>2200110</t>
  </si>
  <si>
    <t xml:space="preserve">    国土整治</t>
  </si>
  <si>
    <t>2200111</t>
  </si>
  <si>
    <t xml:space="preserve">    地质灾害防治</t>
  </si>
  <si>
    <t>2200112</t>
  </si>
  <si>
    <t xml:space="preserve">    土地资源储备支出</t>
  </si>
  <si>
    <t>2200113</t>
  </si>
  <si>
    <t xml:space="preserve">    地质及矿产资源调查</t>
  </si>
  <si>
    <t>2200114</t>
  </si>
  <si>
    <t xml:space="preserve">    地质矿产资源利用与保护</t>
  </si>
  <si>
    <t>2200115</t>
  </si>
  <si>
    <t xml:space="preserve">    地质转产项目财政贴息</t>
  </si>
  <si>
    <t>2200116</t>
  </si>
  <si>
    <t xml:space="preserve">    国外风险勘查</t>
  </si>
  <si>
    <t>2200119</t>
  </si>
  <si>
    <t xml:space="preserve">    地质勘查基金(周转金)支出</t>
  </si>
  <si>
    <t>2200120</t>
  </si>
  <si>
    <t xml:space="preserve">    矿产资源专项收入安排的支出</t>
  </si>
  <si>
    <t>2200150</t>
  </si>
  <si>
    <t>2200199</t>
  </si>
  <si>
    <t xml:space="preserve">    其他国土资源事务支出</t>
  </si>
  <si>
    <t>22002</t>
  </si>
  <si>
    <t xml:space="preserve">  海洋管理事务</t>
  </si>
  <si>
    <t>2200201</t>
  </si>
  <si>
    <t>2200202</t>
  </si>
  <si>
    <t>2200203</t>
  </si>
  <si>
    <t>2200204</t>
  </si>
  <si>
    <t xml:space="preserve">    海域使用管理</t>
  </si>
  <si>
    <t>2200205</t>
  </si>
  <si>
    <t xml:space="preserve">    海洋环境保护与监测</t>
  </si>
  <si>
    <t>2200206</t>
  </si>
  <si>
    <t xml:space="preserve">    海洋调查评价</t>
  </si>
  <si>
    <t>2200207</t>
  </si>
  <si>
    <t xml:space="preserve">    海洋权益维护</t>
  </si>
  <si>
    <t>2200208</t>
  </si>
  <si>
    <t xml:space="preserve">    海洋执法监察</t>
  </si>
  <si>
    <t>2200209</t>
  </si>
  <si>
    <t xml:space="preserve">    海洋防灾减灾</t>
  </si>
  <si>
    <t>2200210</t>
  </si>
  <si>
    <t xml:space="preserve">    海洋卫星</t>
  </si>
  <si>
    <t>2200211</t>
  </si>
  <si>
    <t xml:space="preserve">    极地考察</t>
  </si>
  <si>
    <t>2200212</t>
  </si>
  <si>
    <t xml:space="preserve">    海洋矿产资源勘探研究</t>
  </si>
  <si>
    <t>2200213</t>
  </si>
  <si>
    <t xml:space="preserve">    海港航标维护</t>
  </si>
  <si>
    <t>2200214</t>
  </si>
  <si>
    <t xml:space="preserve">    海域使用金支出</t>
  </si>
  <si>
    <t>2200215</t>
  </si>
  <si>
    <t xml:space="preserve">    海水淡化</t>
  </si>
  <si>
    <t>2200216</t>
  </si>
  <si>
    <t xml:space="preserve">    海洋工程排污费支出</t>
  </si>
  <si>
    <t>2200217</t>
  </si>
  <si>
    <t xml:space="preserve">    无居民海岛使用金支出</t>
  </si>
  <si>
    <t>2200250</t>
  </si>
  <si>
    <t>2200299</t>
  </si>
  <si>
    <t xml:space="preserve">    其他海洋管理事务支出</t>
  </si>
  <si>
    <t>22003</t>
  </si>
  <si>
    <t xml:space="preserve">  测绘事务</t>
  </si>
  <si>
    <t>2200301</t>
  </si>
  <si>
    <t>2200302</t>
  </si>
  <si>
    <t>2200303</t>
  </si>
  <si>
    <t>2200304</t>
  </si>
  <si>
    <t xml:space="preserve">    基础测绘</t>
  </si>
  <si>
    <t>2200305</t>
  </si>
  <si>
    <t xml:space="preserve">    航空摄影</t>
  </si>
  <si>
    <t>2200306</t>
  </si>
  <si>
    <t xml:space="preserve">    测绘工程建设</t>
  </si>
  <si>
    <t>2200350</t>
  </si>
  <si>
    <t>2200399</t>
  </si>
  <si>
    <t xml:space="preserve">    其他测绘事务支出</t>
  </si>
  <si>
    <t>22004</t>
  </si>
  <si>
    <t xml:space="preserve">  地震事务</t>
  </si>
  <si>
    <t>2200401</t>
  </si>
  <si>
    <t>2200402</t>
  </si>
  <si>
    <t>2200403</t>
  </si>
  <si>
    <t>2200404</t>
  </si>
  <si>
    <t xml:space="preserve">    地震监测</t>
  </si>
  <si>
    <t>2200405</t>
  </si>
  <si>
    <t xml:space="preserve">    地震预测预报</t>
  </si>
  <si>
    <t>2200406</t>
  </si>
  <si>
    <t xml:space="preserve">    地震灾害预防</t>
  </si>
  <si>
    <t>2200407</t>
  </si>
  <si>
    <t xml:space="preserve">    地震应急救援</t>
  </si>
  <si>
    <t>2200408</t>
  </si>
  <si>
    <t xml:space="preserve">    地震环境探察</t>
  </si>
  <si>
    <t>2200409</t>
  </si>
  <si>
    <t xml:space="preserve">    防震减灾信息管理</t>
  </si>
  <si>
    <t>2200410</t>
  </si>
  <si>
    <t xml:space="preserve">    防震减灾基础管理</t>
  </si>
  <si>
    <t>2200450</t>
  </si>
  <si>
    <t xml:space="preserve">    地震事业机构</t>
  </si>
  <si>
    <t>2200499</t>
  </si>
  <si>
    <t xml:space="preserve">    其他地震事务支出</t>
  </si>
  <si>
    <t>22005</t>
  </si>
  <si>
    <t xml:space="preserve">  气象事务</t>
  </si>
  <si>
    <t>2200501</t>
  </si>
  <si>
    <t>2200502</t>
  </si>
  <si>
    <t>2200503</t>
  </si>
  <si>
    <t>2200504</t>
  </si>
  <si>
    <t xml:space="preserve">    气象事业机构</t>
  </si>
  <si>
    <t>2200505</t>
  </si>
  <si>
    <t xml:space="preserve">    气象技术研究应用</t>
  </si>
  <si>
    <t>2200506</t>
  </si>
  <si>
    <t xml:space="preserve">    气象探测</t>
  </si>
  <si>
    <t>2200507</t>
  </si>
  <si>
    <t xml:space="preserve">    气象信息传输及管理</t>
  </si>
  <si>
    <t>2200508</t>
  </si>
  <si>
    <t xml:space="preserve">    气象预报预测</t>
  </si>
  <si>
    <t>2200509</t>
  </si>
  <si>
    <t xml:space="preserve">    气象服务</t>
  </si>
  <si>
    <t>2200510</t>
  </si>
  <si>
    <t xml:space="preserve">    气象装备保障维护</t>
  </si>
  <si>
    <t>2200511</t>
  </si>
  <si>
    <t xml:space="preserve">    气象基础设施建设与维修</t>
  </si>
  <si>
    <t>2200512</t>
  </si>
  <si>
    <t xml:space="preserve">    气象卫星</t>
  </si>
  <si>
    <t>2200513</t>
  </si>
  <si>
    <t xml:space="preserve">    气象法规与标准</t>
  </si>
  <si>
    <t>2200514</t>
  </si>
  <si>
    <t xml:space="preserve">    气象资金审计稽查</t>
  </si>
  <si>
    <t>2200599</t>
  </si>
  <si>
    <t xml:space="preserve">    其他气象事务支出</t>
  </si>
  <si>
    <t>22099</t>
  </si>
  <si>
    <t xml:space="preserve">  其他国土海洋气象等支出</t>
  </si>
  <si>
    <t>221</t>
  </si>
  <si>
    <t>十九、住房保障支出</t>
  </si>
  <si>
    <t>22101</t>
  </si>
  <si>
    <t xml:space="preserve">  保障性安居工程支出</t>
  </si>
  <si>
    <t>2210101</t>
  </si>
  <si>
    <t xml:space="preserve">    廉租住房</t>
  </si>
  <si>
    <t>2210102</t>
  </si>
  <si>
    <t xml:space="preserve">    沉陷区治理</t>
  </si>
  <si>
    <t>2210103</t>
  </si>
  <si>
    <t xml:space="preserve">    棚户区改造</t>
  </si>
  <si>
    <t>2210104</t>
  </si>
  <si>
    <t xml:space="preserve">    少数民族地区游牧民定居工程</t>
  </si>
  <si>
    <t>2210105</t>
  </si>
  <si>
    <t xml:space="preserve">    农村危房改造</t>
  </si>
  <si>
    <t>2210106</t>
  </si>
  <si>
    <t xml:space="preserve">    公共租赁住房</t>
  </si>
  <si>
    <t>2210107</t>
  </si>
  <si>
    <t xml:space="preserve">    保障性住房租金补贴</t>
  </si>
  <si>
    <t>2210199</t>
  </si>
  <si>
    <t xml:space="preserve">    其他保障性安居工程支出</t>
  </si>
  <si>
    <t>22102</t>
  </si>
  <si>
    <t xml:space="preserve">  住房改革支出</t>
  </si>
  <si>
    <t>2210201</t>
  </si>
  <si>
    <t xml:space="preserve">    住房公积金</t>
  </si>
  <si>
    <t>2210202</t>
  </si>
  <si>
    <t xml:space="preserve">    提租补贴</t>
  </si>
  <si>
    <t>2210203</t>
  </si>
  <si>
    <t xml:space="preserve">    购房补贴</t>
  </si>
  <si>
    <t>22103</t>
  </si>
  <si>
    <t xml:space="preserve">  城乡社区住宅</t>
  </si>
  <si>
    <t>2210301</t>
  </si>
  <si>
    <t xml:space="preserve">    公有住房建设和维修改造支出</t>
  </si>
  <si>
    <t>2210399</t>
  </si>
  <si>
    <t xml:space="preserve">    其他城乡社区住宅支出</t>
  </si>
  <si>
    <t>222</t>
  </si>
  <si>
    <t>二十、粮油物资储备支出</t>
  </si>
  <si>
    <t>22201</t>
  </si>
  <si>
    <t xml:space="preserve">  粮油事务</t>
  </si>
  <si>
    <t>2220101</t>
  </si>
  <si>
    <t>2220102</t>
  </si>
  <si>
    <t>2220103</t>
  </si>
  <si>
    <t>2220104</t>
  </si>
  <si>
    <t xml:space="preserve">    粮食财务与审计支出</t>
  </si>
  <si>
    <t>2220105</t>
  </si>
  <si>
    <t xml:space="preserve">    粮食信息统计</t>
  </si>
  <si>
    <t>2220106</t>
  </si>
  <si>
    <t xml:space="preserve">    粮食专项业务活动</t>
  </si>
  <si>
    <t>2220107</t>
  </si>
  <si>
    <t xml:space="preserve">    国家粮油差价补贴</t>
  </si>
  <si>
    <t>2220112</t>
  </si>
  <si>
    <t xml:space="preserve">    粮食财务挂账利息补贴</t>
  </si>
  <si>
    <t>2220113</t>
  </si>
  <si>
    <t xml:space="preserve">    粮食财务挂账消化款</t>
  </si>
  <si>
    <t>2220114</t>
  </si>
  <si>
    <t xml:space="preserve">    处理陈化粮补贴</t>
  </si>
  <si>
    <t>2220115</t>
  </si>
  <si>
    <t xml:space="preserve">    粮食风险基金</t>
  </si>
  <si>
    <t>2220118</t>
  </si>
  <si>
    <t xml:space="preserve">    粮油市场调控专项资金</t>
  </si>
  <si>
    <t>2220150</t>
  </si>
  <si>
    <t>2220199</t>
  </si>
  <si>
    <t xml:space="preserve">    其他粮油事务支出</t>
  </si>
  <si>
    <t>22202</t>
  </si>
  <si>
    <t xml:space="preserve">  物资事务</t>
  </si>
  <si>
    <t>2220201</t>
  </si>
  <si>
    <t>2220202</t>
  </si>
  <si>
    <t>2220203</t>
  </si>
  <si>
    <t>2220204</t>
  </si>
  <si>
    <t xml:space="preserve">    铁路专用线</t>
  </si>
  <si>
    <t>2220205</t>
  </si>
  <si>
    <t xml:space="preserve">    护库武警和民兵支出</t>
  </si>
  <si>
    <t>2220206</t>
  </si>
  <si>
    <t xml:space="preserve">    物资保管与保养</t>
  </si>
  <si>
    <t>2220207</t>
  </si>
  <si>
    <t xml:space="preserve">    专项贷款利息</t>
  </si>
  <si>
    <t>2220209</t>
  </si>
  <si>
    <t xml:space="preserve">    物资转移</t>
  </si>
  <si>
    <t>2220210</t>
  </si>
  <si>
    <t xml:space="preserve">    物资轮换</t>
  </si>
  <si>
    <t>2220211</t>
  </si>
  <si>
    <t xml:space="preserve">    仓库建设</t>
  </si>
  <si>
    <t>2220212</t>
  </si>
  <si>
    <t xml:space="preserve">    仓库安防</t>
  </si>
  <si>
    <t>2220250</t>
  </si>
  <si>
    <t>2220299</t>
  </si>
  <si>
    <t xml:space="preserve">    其他物资事务支出</t>
  </si>
  <si>
    <t>22203</t>
  </si>
  <si>
    <t xml:space="preserve">  能源储备</t>
  </si>
  <si>
    <t>2220301</t>
  </si>
  <si>
    <t xml:space="preserve">    石油储备支出</t>
  </si>
  <si>
    <t>2220302</t>
  </si>
  <si>
    <t xml:space="preserve">    国家留成油串换石油储备支出</t>
  </si>
  <si>
    <t>2220303</t>
  </si>
  <si>
    <t xml:space="preserve">    天然铀能源储备</t>
  </si>
  <si>
    <t>2220304</t>
  </si>
  <si>
    <t xml:space="preserve">    煤炭储备</t>
  </si>
  <si>
    <t>2220399</t>
  </si>
  <si>
    <t xml:space="preserve">    其他能源储备</t>
  </si>
  <si>
    <t>22204</t>
  </si>
  <si>
    <t xml:space="preserve">  粮油储备</t>
  </si>
  <si>
    <r>
      <rPr>
        <sz val="11"/>
        <rFont val="宋体"/>
        <charset val="134"/>
      </rPr>
      <t>2220401</t>
    </r>
  </si>
  <si>
    <t xml:space="preserve">    储备粮油补贴</t>
  </si>
  <si>
    <r>
      <rPr>
        <sz val="11"/>
        <rFont val="宋体"/>
        <charset val="134"/>
      </rPr>
      <t>2220402</t>
    </r>
  </si>
  <si>
    <t xml:space="preserve">    储备粮油差价补贴</t>
  </si>
  <si>
    <r>
      <rPr>
        <sz val="11"/>
        <rFont val="宋体"/>
        <charset val="134"/>
      </rPr>
      <t>2220403</t>
    </r>
  </si>
  <si>
    <t xml:space="preserve">    储备粮(油)库建设</t>
  </si>
  <si>
    <r>
      <rPr>
        <sz val="11"/>
        <rFont val="宋体"/>
        <charset val="134"/>
      </rPr>
      <t>2220404</t>
    </r>
  </si>
  <si>
    <t xml:space="preserve">    最低收购价政策支出</t>
  </si>
  <si>
    <t>2220499</t>
  </si>
  <si>
    <t xml:space="preserve">    其他粮油储备支出</t>
  </si>
  <si>
    <t>22205</t>
  </si>
  <si>
    <t xml:space="preserve">  重要商品储备</t>
  </si>
  <si>
    <r>
      <rPr>
        <sz val="11"/>
        <rFont val="宋体"/>
        <charset val="134"/>
      </rPr>
      <t>2220501</t>
    </r>
  </si>
  <si>
    <t xml:space="preserve">    棉花储备</t>
  </si>
  <si>
    <r>
      <rPr>
        <sz val="11"/>
        <rFont val="宋体"/>
        <charset val="134"/>
      </rPr>
      <t>2220502</t>
    </r>
  </si>
  <si>
    <t xml:space="preserve">    食糖储备</t>
  </si>
  <si>
    <r>
      <rPr>
        <sz val="11"/>
        <rFont val="宋体"/>
        <charset val="134"/>
      </rPr>
      <t>2220503</t>
    </r>
  </si>
  <si>
    <t xml:space="preserve">    肉类储备</t>
  </si>
  <si>
    <r>
      <rPr>
        <sz val="11"/>
        <rFont val="宋体"/>
        <charset val="134"/>
      </rPr>
      <t>2220504</t>
    </r>
  </si>
  <si>
    <t xml:space="preserve">    化肥储备</t>
  </si>
  <si>
    <r>
      <rPr>
        <sz val="11"/>
        <rFont val="宋体"/>
        <charset val="134"/>
      </rPr>
      <t>2220505</t>
    </r>
  </si>
  <si>
    <t xml:space="preserve">    农药储备</t>
  </si>
  <si>
    <r>
      <rPr>
        <sz val="11"/>
        <rFont val="宋体"/>
        <charset val="134"/>
      </rPr>
      <t>2220506</t>
    </r>
  </si>
  <si>
    <t xml:space="preserve">    边销茶储备</t>
  </si>
  <si>
    <r>
      <rPr>
        <sz val="11"/>
        <rFont val="宋体"/>
        <charset val="134"/>
      </rPr>
      <t>2220507</t>
    </r>
  </si>
  <si>
    <t xml:space="preserve">    羊毛储备</t>
  </si>
  <si>
    <r>
      <rPr>
        <sz val="11"/>
        <rFont val="宋体"/>
        <charset val="134"/>
      </rPr>
      <t>2220508</t>
    </r>
  </si>
  <si>
    <t xml:space="preserve">    医药储备</t>
  </si>
  <si>
    <r>
      <rPr>
        <sz val="11"/>
        <rFont val="宋体"/>
        <charset val="134"/>
      </rPr>
      <t>2220509</t>
    </r>
  </si>
  <si>
    <t xml:space="preserve">    食盐储备</t>
  </si>
  <si>
    <r>
      <rPr>
        <sz val="11"/>
        <rFont val="宋体"/>
        <charset val="134"/>
      </rPr>
      <t>2220510</t>
    </r>
  </si>
  <si>
    <t xml:space="preserve">    战略物资储备</t>
  </si>
  <si>
    <t>2220599</t>
  </si>
  <si>
    <t xml:space="preserve">    其他重要商品储备支出</t>
  </si>
  <si>
    <t>227</t>
  </si>
  <si>
    <t>二十一、预备费</t>
  </si>
  <si>
    <t>228</t>
  </si>
  <si>
    <t>二十二、国债还本付息支出</t>
  </si>
  <si>
    <t>22801</t>
  </si>
  <si>
    <t xml:space="preserve">  地方向国外借款还本</t>
  </si>
  <si>
    <t xml:space="preserve">  国内债务付息</t>
  </si>
  <si>
    <t xml:space="preserve">  国外债务付息</t>
  </si>
  <si>
    <t xml:space="preserve">  国内外债务发行</t>
  </si>
  <si>
    <t>22811</t>
  </si>
  <si>
    <t xml:space="preserve">  补充还贷准备金</t>
  </si>
  <si>
    <t xml:space="preserve">  地方政府债券付息</t>
  </si>
  <si>
    <t>22802</t>
  </si>
  <si>
    <t>二十三、债务发行费用支出</t>
  </si>
  <si>
    <t>229</t>
  </si>
  <si>
    <t>二十三、其他支出</t>
  </si>
  <si>
    <t>22902</t>
  </si>
  <si>
    <t xml:space="preserve">  年初预留</t>
  </si>
  <si>
    <t>22999</t>
  </si>
  <si>
    <t xml:space="preserve">  其他支出（款）</t>
  </si>
  <si>
    <t>本年支出小计</t>
  </si>
  <si>
    <t>地方政府一般债务还本支出</t>
  </si>
  <si>
    <t xml:space="preserve">  其中：置换一般债券还本支出</t>
  </si>
  <si>
    <t xml:space="preserve">        新增一般债券还本支出</t>
  </si>
  <si>
    <t>地方政府一般债券转贷支出</t>
  </si>
  <si>
    <t xml:space="preserve">  其中：新增一般债券转贷支出</t>
  </si>
  <si>
    <t xml:space="preserve">        置换一般债券转贷支出</t>
  </si>
  <si>
    <t>转移性支出</t>
  </si>
  <si>
    <r>
      <rPr>
        <sz val="11"/>
        <rFont val="宋体"/>
        <charset val="134"/>
      </rPr>
      <t xml:space="preserve"> </t>
    </r>
    <r>
      <rPr>
        <sz val="11"/>
        <rFont val="宋体"/>
        <charset val="134"/>
      </rPr>
      <t xml:space="preserve"> </t>
    </r>
    <r>
      <rPr>
        <sz val="11"/>
        <rFont val="宋体"/>
        <charset val="134"/>
      </rPr>
      <t>返还性支出</t>
    </r>
  </si>
  <si>
    <r>
      <rPr>
        <sz val="11"/>
        <rFont val="宋体"/>
        <charset val="134"/>
      </rPr>
      <t xml:space="preserve">  </t>
    </r>
    <r>
      <rPr>
        <sz val="11"/>
        <rFont val="宋体"/>
        <charset val="134"/>
      </rPr>
      <t>一般性转移支付</t>
    </r>
  </si>
  <si>
    <r>
      <rPr>
        <sz val="11"/>
        <rFont val="宋体"/>
        <charset val="134"/>
      </rPr>
      <t xml:space="preserve"> </t>
    </r>
    <r>
      <rPr>
        <sz val="11"/>
        <rFont val="宋体"/>
        <charset val="134"/>
      </rPr>
      <t xml:space="preserve">   </t>
    </r>
    <r>
      <rPr>
        <sz val="11"/>
        <rFont val="宋体"/>
        <charset val="134"/>
      </rPr>
      <t xml:space="preserve"> 一般性上解支出</t>
    </r>
  </si>
  <si>
    <r>
      <rPr>
        <sz val="11"/>
        <rFont val="宋体"/>
        <charset val="134"/>
      </rPr>
      <t xml:space="preserve"> </t>
    </r>
    <r>
      <rPr>
        <sz val="11"/>
        <rFont val="宋体"/>
        <charset val="134"/>
      </rPr>
      <t xml:space="preserve">   </t>
    </r>
    <r>
      <rPr>
        <sz val="11"/>
        <rFont val="宋体"/>
        <charset val="134"/>
      </rPr>
      <t xml:space="preserve"> 补助下级一般性转移支付</t>
    </r>
  </si>
  <si>
    <r>
      <rPr>
        <sz val="11"/>
        <rFont val="宋体"/>
        <charset val="134"/>
      </rPr>
      <t xml:space="preserve">  </t>
    </r>
    <r>
      <rPr>
        <sz val="11"/>
        <rFont val="宋体"/>
        <charset val="134"/>
      </rPr>
      <t>专项转移支付</t>
    </r>
  </si>
  <si>
    <r>
      <rPr>
        <sz val="11"/>
        <rFont val="宋体"/>
        <charset val="134"/>
      </rPr>
      <t xml:space="preserve"> </t>
    </r>
    <r>
      <rPr>
        <sz val="11"/>
        <rFont val="宋体"/>
        <charset val="134"/>
      </rPr>
      <t xml:space="preserve">  </t>
    </r>
    <r>
      <rPr>
        <sz val="11"/>
        <rFont val="宋体"/>
        <charset val="134"/>
      </rPr>
      <t xml:space="preserve"> 专项上解支出</t>
    </r>
  </si>
  <si>
    <r>
      <rPr>
        <sz val="11"/>
        <rFont val="宋体"/>
        <charset val="134"/>
      </rPr>
      <t xml:space="preserve"> </t>
    </r>
    <r>
      <rPr>
        <sz val="11"/>
        <rFont val="宋体"/>
        <charset val="134"/>
      </rPr>
      <t xml:space="preserve">  </t>
    </r>
    <r>
      <rPr>
        <sz val="11"/>
        <rFont val="宋体"/>
        <charset val="134"/>
      </rPr>
      <t xml:space="preserve"> 补助下级专项支出</t>
    </r>
  </si>
  <si>
    <t xml:space="preserve">  调出资金</t>
  </si>
  <si>
    <t xml:space="preserve"> 增设预算周转金</t>
  </si>
  <si>
    <r>
      <rPr>
        <sz val="11"/>
        <rFont val="宋体"/>
        <charset val="134"/>
      </rPr>
      <t xml:space="preserve">  </t>
    </r>
    <r>
      <rPr>
        <sz val="11"/>
        <rFont val="宋体"/>
        <charset val="134"/>
      </rPr>
      <t>年终结余</t>
    </r>
  </si>
  <si>
    <t xml:space="preserve">    其中：结转</t>
  </si>
  <si>
    <r>
      <rPr>
        <sz val="11"/>
        <rFont val="宋体"/>
        <charset val="134"/>
      </rPr>
      <t xml:space="preserve">         </t>
    </r>
    <r>
      <rPr>
        <sz val="11"/>
        <rFont val="宋体"/>
        <charset val="134"/>
      </rPr>
      <t>净结余</t>
    </r>
  </si>
  <si>
    <t xml:space="preserve">  安排预算稳定调节基金</t>
  </si>
  <si>
    <t>附：拨付国债转贷资金数</t>
  </si>
  <si>
    <t xml:space="preserve">  国债转贷资金结余</t>
  </si>
  <si>
    <t>支出合计</t>
  </si>
  <si>
    <t>2021年梁河县遮岛镇一般公共预算支出决算情况表</t>
  </si>
  <si>
    <t>表二</t>
  </si>
  <si>
    <t>项      目</t>
  </si>
  <si>
    <t>2021年调整预算数</t>
  </si>
  <si>
    <t>比2020年决算数增幅%</t>
  </si>
  <si>
    <t>为2021年预算数的%</t>
  </si>
  <si>
    <t>为2021年调整预算数的%</t>
  </si>
  <si>
    <t>201 一般公共服务支出</t>
  </si>
  <si>
    <t>202 外交支出</t>
  </si>
  <si>
    <t>203 国防支出</t>
  </si>
  <si>
    <t>204 公共安全支出</t>
  </si>
  <si>
    <t>205 教育支出</t>
  </si>
  <si>
    <t>206 科学技术支出</t>
  </si>
  <si>
    <t>207 文化旅游体育与传媒支出</t>
  </si>
  <si>
    <t>208 社会保障和就业支出</t>
  </si>
  <si>
    <t>210 卫生健康支出</t>
  </si>
  <si>
    <t>211 节能环保支出</t>
  </si>
  <si>
    <t>212 城乡社区支出</t>
  </si>
  <si>
    <t>213 农林水支出</t>
  </si>
  <si>
    <t>214 交通运输支出</t>
  </si>
  <si>
    <t>215 资源勘探信息等支出</t>
  </si>
  <si>
    <t>216 商业服务业等支出</t>
  </si>
  <si>
    <t>217 金融支出</t>
  </si>
  <si>
    <t>219 援助其他地区支出</t>
  </si>
  <si>
    <t>220 自然资源海洋气象等支出</t>
  </si>
  <si>
    <t>221 住房保障支出</t>
  </si>
  <si>
    <t>222 粮油物资储备支出</t>
  </si>
  <si>
    <t>224 灾害防治及应急管理支出</t>
  </si>
  <si>
    <t>227 预备费</t>
  </si>
  <si>
    <t>229 其他支出</t>
  </si>
  <si>
    <t>231 债务还本支出</t>
  </si>
  <si>
    <t>232 债务付息支出</t>
  </si>
  <si>
    <t>233 债务发行费用支出</t>
  </si>
  <si>
    <t>230 转移性支出</t>
  </si>
  <si>
    <t>23003 专项转移支付</t>
  </si>
  <si>
    <t>23006 上解支出</t>
  </si>
  <si>
    <t>2300601　体制上解支出</t>
  </si>
  <si>
    <t>2300602　专项上解支出</t>
  </si>
  <si>
    <t>23008 调出资金</t>
  </si>
  <si>
    <t>23009 年终结余</t>
  </si>
  <si>
    <t>2300901一般公共预算年终结余</t>
  </si>
  <si>
    <t>23015安排预算稳定调节基金</t>
  </si>
  <si>
    <t>23016 补充预算周转金</t>
  </si>
  <si>
    <t>231   债务还本支出</t>
  </si>
  <si>
    <t>支  出  合   计</t>
  </si>
  <si>
    <t>2021年梁河县遮岛镇一般公共预算支出经济分类明细表</t>
  </si>
  <si>
    <t xml:space="preserve">        单位：万元</t>
  </si>
  <si>
    <t>经济分类代码</t>
  </si>
  <si>
    <t>名称</t>
  </si>
  <si>
    <t>机关工资福利支出</t>
  </si>
  <si>
    <t>工资奖金津补贴</t>
  </si>
  <si>
    <t>社会保障缴费</t>
  </si>
  <si>
    <t>住房公积金</t>
  </si>
  <si>
    <t>其他工资福利支出</t>
  </si>
  <si>
    <t>机关商品和服务支出</t>
  </si>
  <si>
    <t>办公经费</t>
  </si>
  <si>
    <t>会议费</t>
  </si>
  <si>
    <t>培训费</t>
  </si>
  <si>
    <t>专用材料购置费</t>
  </si>
  <si>
    <t>委托业务费</t>
  </si>
  <si>
    <t>公务接待费</t>
  </si>
  <si>
    <t>因公出国（境）费用</t>
  </si>
  <si>
    <t>公务用车运行维护费</t>
  </si>
  <si>
    <t>维修（护）费</t>
  </si>
  <si>
    <t>其他商品和服务支出</t>
  </si>
  <si>
    <t>机关资本性支出（一）</t>
  </si>
  <si>
    <t>房屋建筑物购建</t>
  </si>
  <si>
    <t>基础设施建设</t>
  </si>
  <si>
    <t>公务用车购置</t>
  </si>
  <si>
    <t>土地征迁补偿和安置支出</t>
  </si>
  <si>
    <t>设备购置</t>
  </si>
  <si>
    <t>大型修缮</t>
  </si>
  <si>
    <t>其他资本性支出</t>
  </si>
  <si>
    <t>机关资本性支出（二）</t>
  </si>
  <si>
    <t>对事业单位经常性补助</t>
  </si>
  <si>
    <t>工资福利支出</t>
  </si>
  <si>
    <t>商品和服务支出</t>
  </si>
  <si>
    <t>其他对事业单位补助</t>
  </si>
  <si>
    <t>对事业单位资本性补助</t>
  </si>
  <si>
    <t>资本性支出（一）</t>
  </si>
  <si>
    <t>资本性支出（二）</t>
  </si>
  <si>
    <t>对企业补助</t>
  </si>
  <si>
    <t>费用补贴</t>
  </si>
  <si>
    <t>利息补贴</t>
  </si>
  <si>
    <t>其他对企业补助</t>
  </si>
  <si>
    <t>对企业资本性支出</t>
  </si>
  <si>
    <t>对企业资本性支出（一）</t>
  </si>
  <si>
    <t>对企业资本性支出（二）</t>
  </si>
  <si>
    <t>对个人和家庭的补助</t>
  </si>
  <si>
    <t>社会福利和救助</t>
  </si>
  <si>
    <t>助学金</t>
  </si>
  <si>
    <t>个人农业生产补贴</t>
  </si>
  <si>
    <t>离退休费</t>
  </si>
  <si>
    <t>其他对个人和家庭补助</t>
  </si>
  <si>
    <t>对社会保障基金补助</t>
  </si>
  <si>
    <t>对社会保险基金补助</t>
  </si>
  <si>
    <t>补充全国社会保障基金</t>
  </si>
  <si>
    <t>债务利息及费用支出</t>
  </si>
  <si>
    <t>国内债务付息</t>
  </si>
  <si>
    <t>国外债务付息</t>
  </si>
  <si>
    <t>国内债务发行费用</t>
  </si>
  <si>
    <t>国外债务发行费用</t>
  </si>
  <si>
    <t>债务还本支出</t>
  </si>
  <si>
    <t>国内债务还本</t>
  </si>
  <si>
    <t>国外债务还本</t>
  </si>
  <si>
    <t>上下级政府间转移性支出</t>
  </si>
  <si>
    <t>援助其他地区支出</t>
  </si>
  <si>
    <t>债务转贷</t>
  </si>
  <si>
    <t>调出资金</t>
  </si>
  <si>
    <t>预备费及预留</t>
  </si>
  <si>
    <t>预备费</t>
  </si>
  <si>
    <t>预留</t>
  </si>
  <si>
    <t>其他支出</t>
  </si>
  <si>
    <t>赠与</t>
  </si>
  <si>
    <t>国家赔偿费用支出</t>
  </si>
  <si>
    <t>对民间非营利组织和群众性自治组织补贴</t>
  </si>
  <si>
    <t>一般公共预算支出合计数</t>
  </si>
  <si>
    <t>2021年梁河县遮岛镇政府性基金预算收入决算情况表</t>
  </si>
  <si>
    <t>表四</t>
  </si>
  <si>
    <t xml:space="preserve">项        目 </t>
  </si>
  <si>
    <t>为2021年初预算数的%</t>
  </si>
  <si>
    <t>10301 政府性基金收入</t>
  </si>
  <si>
    <t>1030102 农网还贷资金收入</t>
  </si>
  <si>
    <t>1030146 国有土地收益基金收入</t>
  </si>
  <si>
    <t>1030147 农业土地开发资金收入</t>
  </si>
  <si>
    <t>1030148 国有土地使用权出让收入</t>
  </si>
  <si>
    <t>1030150 大中型水库库区基金收入</t>
  </si>
  <si>
    <t>1030155 彩票公益金收入</t>
  </si>
  <si>
    <t>1030156 城市基础设施配套费收入</t>
  </si>
  <si>
    <t>1030157 小型水库移民扶助基金收入</t>
  </si>
  <si>
    <t>1030158 国家重大水利工程建设基金收入</t>
  </si>
  <si>
    <t>1030159 车辆通行费</t>
  </si>
  <si>
    <t>1030178 污水处理费收入</t>
  </si>
  <si>
    <t>1030180 彩票发行机构及彩票销售机构的业务费用</t>
  </si>
  <si>
    <t>1030199 其他政府性基金收入</t>
  </si>
  <si>
    <t>10310 专项债券对应项目专项收入</t>
  </si>
  <si>
    <t>11004 政府性基金转移收入</t>
  </si>
  <si>
    <t>1100401 政府性基金补助收入</t>
  </si>
  <si>
    <t>1100402 政府性基金上解收入</t>
  </si>
  <si>
    <t>1100403 抗疫特别国债转移支付收入</t>
  </si>
  <si>
    <t>收  入  合  计</t>
  </si>
  <si>
    <t>2021年梁河县遮岛镇政府性基金预算支出决算情况表</t>
  </si>
  <si>
    <t>表五</t>
  </si>
  <si>
    <t>项       目</t>
  </si>
  <si>
    <t>234 抗疫特别国债安排的支出</t>
  </si>
  <si>
    <t>23004 政府性基金转移支出</t>
  </si>
  <si>
    <t>2300401　政府性基金补助支出</t>
  </si>
  <si>
    <t>2300402　政府性基金上解支出</t>
  </si>
  <si>
    <t>支 出 合 计</t>
  </si>
  <si>
    <t>2021年梁河县遮岛镇国有资本经营预算收支决算情况表</t>
  </si>
  <si>
    <t>表六</t>
  </si>
  <si>
    <t>单位:万元</t>
  </si>
  <si>
    <t>收入</t>
  </si>
  <si>
    <t>2021年</t>
  </si>
  <si>
    <t>支出</t>
  </si>
  <si>
    <t>比上年增幅%</t>
  </si>
  <si>
    <r>
      <rPr>
        <sz val="12"/>
        <rFont val="宋体"/>
        <charset val="134"/>
      </rPr>
      <t>1030601</t>
    </r>
    <r>
      <rPr>
        <sz val="12"/>
        <rFont val="宋体"/>
        <charset val="134"/>
      </rPr>
      <t xml:space="preserve"> 利润收入</t>
    </r>
  </si>
  <si>
    <r>
      <rPr>
        <sz val="12"/>
        <rFont val="宋体"/>
        <charset val="134"/>
      </rPr>
      <t>103060</t>
    </r>
    <r>
      <rPr>
        <sz val="12"/>
        <rFont val="宋体"/>
        <charset val="134"/>
      </rPr>
      <t xml:space="preserve">2 </t>
    </r>
    <r>
      <rPr>
        <sz val="12"/>
        <rFont val="宋体"/>
        <charset val="134"/>
      </rPr>
      <t>股利、股息收入</t>
    </r>
  </si>
  <si>
    <r>
      <rPr>
        <sz val="12"/>
        <rFont val="宋体"/>
        <charset val="134"/>
      </rPr>
      <t>103060</t>
    </r>
    <r>
      <rPr>
        <sz val="12"/>
        <rFont val="宋体"/>
        <charset val="134"/>
      </rPr>
      <t xml:space="preserve">3 </t>
    </r>
    <r>
      <rPr>
        <sz val="12"/>
        <rFont val="宋体"/>
        <charset val="134"/>
      </rPr>
      <t>产权转让收入</t>
    </r>
  </si>
  <si>
    <r>
      <rPr>
        <sz val="12"/>
        <rFont val="宋体"/>
        <charset val="134"/>
      </rPr>
      <t>103060</t>
    </r>
    <r>
      <rPr>
        <sz val="12"/>
        <rFont val="宋体"/>
        <charset val="134"/>
      </rPr>
      <t xml:space="preserve">4 </t>
    </r>
    <r>
      <rPr>
        <sz val="12"/>
        <rFont val="宋体"/>
        <charset val="134"/>
      </rPr>
      <t>清算收入</t>
    </r>
  </si>
  <si>
    <r>
      <rPr>
        <sz val="12"/>
        <rFont val="宋体"/>
        <charset val="134"/>
      </rPr>
      <t>10306</t>
    </r>
    <r>
      <rPr>
        <sz val="12"/>
        <rFont val="宋体"/>
        <charset val="134"/>
      </rPr>
      <t xml:space="preserve">99 </t>
    </r>
    <r>
      <rPr>
        <sz val="12"/>
        <rFont val="宋体"/>
        <charset val="134"/>
      </rPr>
      <t>其他国有资本经营预算收入</t>
    </r>
  </si>
  <si>
    <t>本 年 收 入 小 计</t>
  </si>
  <si>
    <t>本 年 支 出 小 计</t>
  </si>
  <si>
    <t>2300703 地震灾后恢复重建补助收入</t>
  </si>
  <si>
    <t xml:space="preserve">   国有资本经营转移性收入</t>
  </si>
  <si>
    <t>2300803 国有资本经营预算调出资金</t>
  </si>
  <si>
    <t>上年结余收入</t>
  </si>
  <si>
    <t>年终结余</t>
  </si>
  <si>
    <t xml:space="preserve">  其中:本级</t>
  </si>
  <si>
    <t>支  出  合  计</t>
  </si>
  <si>
    <t xml:space="preserve"> 2021年梁河县遮岛镇社会保险基金收支决算情况表</t>
  </si>
  <si>
    <t>表七</t>
  </si>
  <si>
    <t>合      计</t>
  </si>
  <si>
    <t>企业职工基本养老保险基金</t>
  </si>
  <si>
    <t>城乡居民基本养老保险基金</t>
  </si>
  <si>
    <t>城镇职工基本医疗保险基金</t>
  </si>
  <si>
    <t>居民基本医疗保险基金</t>
  </si>
  <si>
    <t>工伤保险基金</t>
  </si>
  <si>
    <t>失业保险基金</t>
  </si>
  <si>
    <t>生育保险基金</t>
  </si>
  <si>
    <t>机关事业单位基本养老保险基金</t>
  </si>
  <si>
    <t>一、收入</t>
  </si>
  <si>
    <t xml:space="preserve">  其中：1、保险费收入</t>
  </si>
  <si>
    <t xml:space="preserve">        2、利息收入</t>
  </si>
  <si>
    <t xml:space="preserve">        3、财政补贴收入</t>
  </si>
  <si>
    <t xml:space="preserve">        4、其他收入</t>
  </si>
  <si>
    <t xml:space="preserve">        5、转移收入</t>
  </si>
  <si>
    <t xml:space="preserve">        6、上级补助收入</t>
  </si>
  <si>
    <t>二、支出</t>
  </si>
  <si>
    <t xml:space="preserve">  其中：1、社会保险待遇支出</t>
  </si>
  <si>
    <t xml:space="preserve">        2、其他支出</t>
  </si>
  <si>
    <t xml:space="preserve">        3、转移支出</t>
  </si>
  <si>
    <t xml:space="preserve">        4、补助下级支出</t>
  </si>
  <si>
    <t xml:space="preserve">        5、上解上级支出</t>
  </si>
  <si>
    <t>三、本年收支结余</t>
  </si>
  <si>
    <t>四、上年结余</t>
  </si>
  <si>
    <t>五、年末滚存结余</t>
  </si>
  <si>
    <t xml:space="preserve">2007年云南省各州市地方财政基金预算收入执行情况表 </t>
  </si>
  <si>
    <t xml:space="preserve">2007年云南省各州市地方财政基金预算支出执行情况表 </t>
  </si>
  <si>
    <t>表八</t>
  </si>
  <si>
    <t>2006年决算数</t>
  </si>
  <si>
    <t>2007年</t>
  </si>
  <si>
    <t>快报数</t>
  </si>
  <si>
    <t>205 教育</t>
  </si>
  <si>
    <r>
      <rPr>
        <sz val="12"/>
        <rFont val="宋体"/>
        <charset val="134"/>
      </rPr>
      <t>1030109</t>
    </r>
    <r>
      <rPr>
        <sz val="12"/>
        <rFont val="宋体"/>
        <charset val="134"/>
      </rPr>
      <t xml:space="preserve"> 民航机场管理建设费收入</t>
    </r>
  </si>
  <si>
    <t>207 文化体育与传媒</t>
  </si>
  <si>
    <t>1030110 养路费收入</t>
  </si>
  <si>
    <t>208 社会保障和就业</t>
  </si>
  <si>
    <t>1030111 公路客货运附加费收入</t>
  </si>
  <si>
    <t>212 城乡社区事务</t>
  </si>
  <si>
    <t>1030118 散装水泥专项资金收入</t>
  </si>
  <si>
    <t>213 农林水事务</t>
  </si>
  <si>
    <t>1030119 新型墙体材料专项基金收入</t>
  </si>
  <si>
    <t>214 交通运输</t>
  </si>
  <si>
    <t>1030126 文化事业建设费收入</t>
  </si>
  <si>
    <t>215 工业商业金融等事务</t>
  </si>
  <si>
    <t>1030127 地方教育附加收入</t>
  </si>
  <si>
    <t>1030130 农业发展基金收入</t>
  </si>
  <si>
    <t>1030131 新菜地开发建设基金收入</t>
  </si>
  <si>
    <t>1030132 国有土地使用权出让金收入</t>
  </si>
  <si>
    <t>1030133 新增建设用地土地有偿使用费收入</t>
  </si>
  <si>
    <t>1030135 育林基金收入</t>
  </si>
  <si>
    <t>1030136 森林植被恢复费</t>
  </si>
  <si>
    <t>1030138 地方水利建设基金收入</t>
  </si>
  <si>
    <t>1030141 水资源补偿费收入</t>
  </si>
  <si>
    <t>1030142 残疾人就业保障金收入</t>
  </si>
  <si>
    <t>1030143 政府住房基金收入</t>
  </si>
  <si>
    <t>1030144 城镇公用事业附加收入</t>
  </si>
  <si>
    <t>1030148 农业土地开发资金收入</t>
  </si>
  <si>
    <t>23004 政府性基金转移支付</t>
  </si>
  <si>
    <t>2015年省本级预备费安排情况表</t>
  </si>
  <si>
    <t>表二十四</t>
  </si>
  <si>
    <t>项目名称</t>
  </si>
  <si>
    <t>功能科目</t>
  </si>
  <si>
    <t>金额</t>
  </si>
  <si>
    <t>省级抗旱补助</t>
  </si>
  <si>
    <t>2130315 抗旱</t>
  </si>
  <si>
    <t>尼泊尔地震抗灾救灾</t>
  </si>
  <si>
    <t>21999   其他支出</t>
  </si>
  <si>
    <t>尼泊尔地震捐赠资金</t>
  </si>
  <si>
    <t>2299901 其他支出</t>
  </si>
  <si>
    <t>富宁“8.28”山体滑坡抗灾救灾补助</t>
  </si>
  <si>
    <t>2081502 地方自然灾害生活补助</t>
  </si>
  <si>
    <t>华坪“9.15”特大暴雨山洪灾害抗灾救灾应急补助</t>
  </si>
  <si>
    <t>昌宁“9.16”特大暴雨山洪泥石流抗灾救灾应急补助</t>
  </si>
  <si>
    <t>沧源“3.01”地震抗震救灾应急补助资</t>
  </si>
  <si>
    <t>沧源“3.01”地震灾后恢复重建省级补助资金</t>
  </si>
  <si>
    <t>高速公路建设项目前期工作经费</t>
  </si>
  <si>
    <t>2140104 公路新建</t>
  </si>
  <si>
    <t>科技专项经费</t>
  </si>
  <si>
    <t>2069999 其他科学技术支出</t>
  </si>
  <si>
    <t>呈贡信息产业园区建设扶持资金</t>
  </si>
  <si>
    <t>2150510 工业和信息产业支持</t>
  </si>
  <si>
    <t>中缅边境维稳补助经费</t>
  </si>
  <si>
    <t>2049901 其他公共安全支出</t>
  </si>
  <si>
    <t>普洱市综合财力补助</t>
  </si>
  <si>
    <t>2300299 其他一般性转移支付支出</t>
  </si>
  <si>
    <t>云南省援助缅甸抗洪救灾专项经费</t>
  </si>
  <si>
    <t>2010399 其他政府办公厅（室）及相关机构事务支出</t>
  </si>
  <si>
    <t>云铝公司生产经营发展补助</t>
  </si>
  <si>
    <t>2159999 其他资源勘探信息等支出</t>
  </si>
  <si>
    <t>安排经费小计</t>
  </si>
  <si>
    <t>剩余用于平衡预算的资金</t>
  </si>
  <si>
    <t>总计</t>
  </si>
  <si>
    <t>2015年云南省省本级一般公共预算支出表</t>
  </si>
  <si>
    <t>表三十</t>
  </si>
  <si>
    <t>类标识</t>
  </si>
  <si>
    <t>2015年预算数</t>
  </si>
  <si>
    <t>比2014年年初预算数增幅</t>
  </si>
  <si>
    <t>打印</t>
  </si>
  <si>
    <t>到项</t>
  </si>
  <si>
    <t>一、一般公共服务</t>
  </si>
  <si>
    <t xml:space="preserve">      行政运行</t>
  </si>
  <si>
    <t>否</t>
  </si>
  <si>
    <t xml:space="preserve">      一般行政管理事务</t>
  </si>
  <si>
    <t xml:space="preserve">      机关服务</t>
  </si>
  <si>
    <t xml:space="preserve">      人大会议</t>
  </si>
  <si>
    <t xml:space="preserve">      人大立法</t>
  </si>
  <si>
    <t xml:space="preserve">      人大监督</t>
  </si>
  <si>
    <t xml:space="preserve">      人大代表履职能力提升</t>
  </si>
  <si>
    <t xml:space="preserve">      代表工作</t>
  </si>
  <si>
    <t xml:space="preserve">      人大信访工作</t>
  </si>
  <si>
    <t xml:space="preserve">      事业运行</t>
  </si>
  <si>
    <t xml:space="preserve">      其他人大事务支出</t>
  </si>
  <si>
    <t xml:space="preserve">      政协会议</t>
  </si>
  <si>
    <t xml:space="preserve">      委员视察</t>
  </si>
  <si>
    <t xml:space="preserve">      参政议政</t>
  </si>
  <si>
    <t xml:space="preserve">      其他政协事务支出</t>
  </si>
  <si>
    <t xml:space="preserve">      专项服务</t>
  </si>
  <si>
    <t xml:space="preserve">      专项业务活动</t>
  </si>
  <si>
    <t xml:space="preserve">      政务公开审批</t>
  </si>
  <si>
    <t xml:space="preserve">      法制建设</t>
  </si>
  <si>
    <t xml:space="preserve">      信访事务</t>
  </si>
  <si>
    <t xml:space="preserve">      参事事务</t>
  </si>
  <si>
    <t xml:space="preserve">      战略规划与实施</t>
  </si>
  <si>
    <t xml:space="preserve">      日常经济运行调节</t>
  </si>
  <si>
    <t xml:space="preserve">      社会事业发展规划</t>
  </si>
  <si>
    <t xml:space="preserve">      经济体制改革研究</t>
  </si>
  <si>
    <t xml:space="preserve">      物价管理</t>
  </si>
  <si>
    <t xml:space="preserve">      应对气象变化管理事务</t>
  </si>
  <si>
    <t xml:space="preserve">      其他发展与改革事务支出</t>
  </si>
  <si>
    <t xml:space="preserve">      信息事务</t>
  </si>
  <si>
    <t xml:space="preserve">      专项统计业务</t>
  </si>
  <si>
    <t xml:space="preserve">      统计管理</t>
  </si>
  <si>
    <t xml:space="preserve">      专项普查活动</t>
  </si>
  <si>
    <t xml:space="preserve">      统计抽样调查</t>
  </si>
  <si>
    <t xml:space="preserve">      其他统计信息事务支出</t>
  </si>
  <si>
    <t xml:space="preserve">      预算改革业务</t>
  </si>
  <si>
    <t xml:space="preserve">      财政国库业务</t>
  </si>
  <si>
    <t xml:space="preserve">      财政监察</t>
  </si>
  <si>
    <t xml:space="preserve">      信息化建设</t>
  </si>
  <si>
    <t xml:space="preserve">      财政委托业务支出</t>
  </si>
  <si>
    <t xml:space="preserve">      其他财政事务支出</t>
  </si>
  <si>
    <t xml:space="preserve">      税务办案</t>
  </si>
  <si>
    <t xml:space="preserve">      税务登记证及发票管理</t>
  </si>
  <si>
    <t xml:space="preserve">      代扣代收代征税款手续费</t>
  </si>
  <si>
    <t xml:space="preserve">      税务宣传</t>
  </si>
  <si>
    <t xml:space="preserve">      协税护税</t>
  </si>
  <si>
    <t xml:space="preserve">      其他税收事务支出</t>
  </si>
  <si>
    <t xml:space="preserve">      审计业务</t>
  </si>
  <si>
    <t xml:space="preserve">      审计管理</t>
  </si>
  <si>
    <t xml:space="preserve">      其他审计事务支出</t>
  </si>
  <si>
    <t xml:space="preserve">      收费业务</t>
  </si>
  <si>
    <t xml:space="preserve">      缉私办案</t>
  </si>
  <si>
    <t>2010906</t>
  </si>
  <si>
    <t xml:space="preserve">      口岸电子执法系统建设与维护</t>
  </si>
  <si>
    <t xml:space="preserve">      其他海关事务支出</t>
  </si>
  <si>
    <t xml:space="preserve">      政府特殊津贴</t>
  </si>
  <si>
    <t xml:space="preserve">      资助留学回国人员</t>
  </si>
  <si>
    <t xml:space="preserve">      军队转业干部安置</t>
  </si>
  <si>
    <t xml:space="preserve">      博士后日常经费</t>
  </si>
  <si>
    <t xml:space="preserve">      引进人才费用</t>
  </si>
  <si>
    <t xml:space="preserve">      公务员考核</t>
  </si>
  <si>
    <t xml:space="preserve">      公务员履职能力提升</t>
  </si>
  <si>
    <t xml:space="preserve">      公务员招考</t>
  </si>
  <si>
    <t xml:space="preserve">      公务员综合管理</t>
  </si>
  <si>
    <t xml:space="preserve">      其他人事事务支出</t>
  </si>
  <si>
    <t xml:space="preserve">      大案要案查处</t>
  </si>
  <si>
    <t xml:space="preserve">      派驻派出机构</t>
  </si>
  <si>
    <t xml:space="preserve">      中央巡视</t>
  </si>
  <si>
    <t xml:space="preserve">      其他纪检监察事务支出</t>
  </si>
  <si>
    <t xml:space="preserve">      对外贸易管理</t>
  </si>
  <si>
    <t xml:space="preserve">      国际经济合作</t>
  </si>
  <si>
    <t xml:space="preserve">      外资管理</t>
  </si>
  <si>
    <t xml:space="preserve">      国内贸易管理</t>
  </si>
  <si>
    <t xml:space="preserve">      招商引资</t>
  </si>
  <si>
    <t xml:space="preserve">      其他商贸事务支出</t>
  </si>
  <si>
    <t xml:space="preserve">      专利审批</t>
  </si>
  <si>
    <t xml:space="preserve">      国家知识产权战略</t>
  </si>
  <si>
    <t xml:space="preserve">      专利试点和产业化推进</t>
  </si>
  <si>
    <t xml:space="preserve">      专利执法</t>
  </si>
  <si>
    <t xml:space="preserve">      国际组织专项活动</t>
  </si>
  <si>
    <t xml:space="preserve">      知识产权宏观管理</t>
  </si>
  <si>
    <t xml:space="preserve">      其他知识产权事务支出</t>
  </si>
  <si>
    <t xml:space="preserve">      工商行政管理专项</t>
  </si>
  <si>
    <t xml:space="preserve">      执法办案专项</t>
  </si>
  <si>
    <t xml:space="preserve">      消费者权益保护</t>
  </si>
  <si>
    <t xml:space="preserve">      其他工商行政管理事务支出</t>
  </si>
  <si>
    <t xml:space="preserve">      出入境检验检疫行政执法和业务管理</t>
  </si>
  <si>
    <t xml:space="preserve">      出入境检验检疫技术支持</t>
  </si>
  <si>
    <t xml:space="preserve">      质量技术监督行政执法及业务管理</t>
  </si>
  <si>
    <t xml:space="preserve">      质量技术监督技术支持</t>
  </si>
  <si>
    <t xml:space="preserve">      认证认可监督管理</t>
  </si>
  <si>
    <t xml:space="preserve">      标准化管理</t>
  </si>
  <si>
    <t xml:space="preserve">      其他质量技术监督与检验检疫事务支出</t>
  </si>
  <si>
    <t xml:space="preserve">      民族工作专项</t>
  </si>
  <si>
    <t xml:space="preserve">      其他民族事务支出</t>
  </si>
  <si>
    <t xml:space="preserve">      宗教工作专项</t>
  </si>
  <si>
    <t xml:space="preserve">      其他宗教事务支出</t>
  </si>
  <si>
    <t xml:space="preserve">      港澳事务</t>
  </si>
  <si>
    <t xml:space="preserve">      台湾事务</t>
  </si>
  <si>
    <t xml:space="preserve">      华侨事务</t>
  </si>
  <si>
    <t xml:space="preserve">      其他港澳台侨事务支出</t>
  </si>
  <si>
    <t xml:space="preserve">      档案馆</t>
  </si>
  <si>
    <t xml:space="preserve">      其他档案事务支出</t>
  </si>
  <si>
    <t xml:space="preserve">      其他民主党派及工商联事务支出</t>
  </si>
  <si>
    <t xml:space="preserve">      厂务公开</t>
  </si>
  <si>
    <t xml:space="preserve">      工会疗养休养</t>
  </si>
  <si>
    <t xml:space="preserve">      其他群众团体事务支出</t>
  </si>
  <si>
    <t xml:space="preserve">  党委办公厅（室）及相关机构事务</t>
  </si>
  <si>
    <t xml:space="preserve">      专项业务</t>
  </si>
  <si>
    <t xml:space="preserve">      其他党委办公厅（室）及相关机构事务支出</t>
  </si>
  <si>
    <t xml:space="preserve">      其他组织事务支出</t>
  </si>
  <si>
    <t xml:space="preserve">      其他宣传事务支出</t>
  </si>
  <si>
    <t xml:space="preserve">      其他统战事务支出</t>
  </si>
  <si>
    <t xml:space="preserve">      其他对外联络事务支出</t>
  </si>
  <si>
    <t xml:space="preserve">  其他共产党事务支出</t>
  </si>
  <si>
    <t xml:space="preserve">      其他共产党事务支出</t>
  </si>
  <si>
    <t xml:space="preserve">  其他一般公共服务支出</t>
  </si>
  <si>
    <t xml:space="preserve">      国家赔偿费用支出</t>
  </si>
  <si>
    <t xml:space="preserve">      其他一般公共服务支出</t>
  </si>
  <si>
    <t xml:space="preserve">  其他外交支出</t>
  </si>
  <si>
    <t xml:space="preserve">      兵役征集</t>
  </si>
  <si>
    <t xml:space="preserve">      经济动员</t>
  </si>
  <si>
    <t xml:space="preserve">      人民防空</t>
  </si>
  <si>
    <t xml:space="preserve">      交通战备</t>
  </si>
  <si>
    <t xml:space="preserve">      国防教育</t>
  </si>
  <si>
    <t xml:space="preserve">      预备役部队</t>
  </si>
  <si>
    <t xml:space="preserve">      民兵</t>
  </si>
  <si>
    <t xml:space="preserve">      其他国防动员支出</t>
  </si>
  <si>
    <t xml:space="preserve">  其他国防支出</t>
  </si>
  <si>
    <t xml:space="preserve">      内卫</t>
  </si>
  <si>
    <t xml:space="preserve">      边防</t>
  </si>
  <si>
    <t xml:space="preserve">      消防</t>
  </si>
  <si>
    <t xml:space="preserve">      警卫</t>
  </si>
  <si>
    <t xml:space="preserve">      黄金</t>
  </si>
  <si>
    <t xml:space="preserve">      森林</t>
  </si>
  <si>
    <t xml:space="preserve">      水电</t>
  </si>
  <si>
    <t xml:space="preserve">      交通</t>
  </si>
  <si>
    <t xml:space="preserve">      海警</t>
  </si>
  <si>
    <t xml:space="preserve">      其他武装警察支出</t>
  </si>
  <si>
    <t xml:space="preserve">      治安管理</t>
  </si>
  <si>
    <t xml:space="preserve">      国内安全保卫</t>
  </si>
  <si>
    <t xml:space="preserve">      刑事侦查</t>
  </si>
  <si>
    <t xml:space="preserve">      经济犯罪侦查</t>
  </si>
  <si>
    <t xml:space="preserve">      出入境管理</t>
  </si>
  <si>
    <t xml:space="preserve">      行动技术管理</t>
  </si>
  <si>
    <t xml:space="preserve">      防范和处理邪教犯罪</t>
  </si>
  <si>
    <t xml:space="preserve">      禁毒管理</t>
  </si>
  <si>
    <t xml:space="preserve">      道路交通管理</t>
  </si>
  <si>
    <t xml:space="preserve">      网络侦控管理</t>
  </si>
  <si>
    <t xml:space="preserve">      反恐怖</t>
  </si>
  <si>
    <t xml:space="preserve">      居民身份证管理</t>
  </si>
  <si>
    <t xml:space="preserve">      网络运行及维护</t>
  </si>
  <si>
    <t xml:space="preserve">      拘押收教场所管理</t>
  </si>
  <si>
    <t xml:space="preserve">      警犬繁育及训养</t>
  </si>
  <si>
    <t xml:space="preserve">      其他公安支出</t>
  </si>
  <si>
    <t xml:space="preserve">      安全业务</t>
  </si>
  <si>
    <t xml:space="preserve">      其他国家安全支出</t>
  </si>
  <si>
    <t xml:space="preserve">      查办和预防职务犯罪</t>
  </si>
  <si>
    <t xml:space="preserve">      公诉和审判监督</t>
  </si>
  <si>
    <t xml:space="preserve">      侦查监督</t>
  </si>
  <si>
    <t xml:space="preserve">      执行监督</t>
  </si>
  <si>
    <t xml:space="preserve">      控告申诉</t>
  </si>
  <si>
    <t xml:space="preserve">      “两房”建设</t>
  </si>
  <si>
    <t xml:space="preserve">      其他检察支出</t>
  </si>
  <si>
    <t xml:space="preserve">      案件审判</t>
  </si>
  <si>
    <t xml:space="preserve">      案件执行</t>
  </si>
  <si>
    <t xml:space="preserve">      “两庭”建设</t>
  </si>
  <si>
    <t xml:space="preserve">      其他法院支出</t>
  </si>
  <si>
    <t xml:space="preserve">      基层司法业务</t>
  </si>
  <si>
    <t xml:space="preserve">      普法宣传</t>
  </si>
  <si>
    <t xml:space="preserve">      律师公证管理</t>
  </si>
  <si>
    <t xml:space="preserve">      法律援助</t>
  </si>
  <si>
    <t xml:space="preserve">      司法统一考试</t>
  </si>
  <si>
    <t xml:space="preserve">      仲裁</t>
  </si>
  <si>
    <t xml:space="preserve">      其他司法支出</t>
  </si>
  <si>
    <t xml:space="preserve">      犯人生活</t>
  </si>
  <si>
    <t xml:space="preserve">      犯人改造</t>
  </si>
  <si>
    <t xml:space="preserve">      狱政设施建设</t>
  </si>
  <si>
    <t xml:space="preserve">      其他监狱支出</t>
  </si>
  <si>
    <t xml:space="preserve">      强制隔离戒毒人员生活</t>
  </si>
  <si>
    <t xml:space="preserve">      强制隔离戒毒人员教育</t>
  </si>
  <si>
    <t xml:space="preserve">      所政设施建设</t>
  </si>
  <si>
    <t xml:space="preserve">      其他强制隔离戒毒支出</t>
  </si>
  <si>
    <t xml:space="preserve">      保密技术</t>
  </si>
  <si>
    <t xml:space="preserve">      保密管理</t>
  </si>
  <si>
    <t xml:space="preserve">      其他国家保密支出</t>
  </si>
  <si>
    <t xml:space="preserve">      专项缉私活动支出</t>
  </si>
  <si>
    <t xml:space="preserve">      缉私情报</t>
  </si>
  <si>
    <t xml:space="preserve">      禁毒及缉毒</t>
  </si>
  <si>
    <t xml:space="preserve">      其他缉私警察支出</t>
  </si>
  <si>
    <t xml:space="preserve">  其他公共安全支出</t>
  </si>
  <si>
    <t xml:space="preserve">      其他教育管理事务支出</t>
  </si>
  <si>
    <t xml:space="preserve">      学前教育</t>
  </si>
  <si>
    <t xml:space="preserve">      小学教育</t>
  </si>
  <si>
    <t xml:space="preserve">      初中教育</t>
  </si>
  <si>
    <t xml:space="preserve">      高中教育</t>
  </si>
  <si>
    <t xml:space="preserve">      高等教育</t>
  </si>
  <si>
    <t xml:space="preserve">      化解农村义务教育债务支出</t>
  </si>
  <si>
    <t xml:space="preserve">      化解普通高中债务支出</t>
  </si>
  <si>
    <t xml:space="preserve">      其他普通教育支出</t>
  </si>
  <si>
    <t xml:space="preserve">      初等职业教育</t>
  </si>
  <si>
    <t xml:space="preserve">      中专教育</t>
  </si>
  <si>
    <t xml:space="preserve">      技校教育</t>
  </si>
  <si>
    <t xml:space="preserve">      职业高中教育</t>
  </si>
  <si>
    <t xml:space="preserve">      高等职业教育</t>
  </si>
  <si>
    <t xml:space="preserve">      其他职业教育支出</t>
  </si>
  <si>
    <t xml:space="preserve">      成人初等教育</t>
  </si>
  <si>
    <t xml:space="preserve">      成人中等教育</t>
  </si>
  <si>
    <t xml:space="preserve">      成人高等教育</t>
  </si>
  <si>
    <t xml:space="preserve">      成人广播电视教育</t>
  </si>
  <si>
    <t xml:space="preserve">      其他成人教育支出</t>
  </si>
  <si>
    <t xml:space="preserve">      广播电视学校</t>
  </si>
  <si>
    <t xml:space="preserve">      教育电视台</t>
  </si>
  <si>
    <t xml:space="preserve">      其他广播电视教育支出</t>
  </si>
  <si>
    <t xml:space="preserve">      出国留学教育</t>
  </si>
  <si>
    <t xml:space="preserve">      来华留学教育</t>
  </si>
  <si>
    <t xml:space="preserve">      其他留学教育支出</t>
  </si>
  <si>
    <t xml:space="preserve">      特殊学校教育</t>
  </si>
  <si>
    <t xml:space="preserve">      工读学校教育</t>
  </si>
  <si>
    <t xml:space="preserve">      其他特殊教育支出</t>
  </si>
  <si>
    <t xml:space="preserve">      教师进修</t>
  </si>
  <si>
    <t xml:space="preserve">      干部教育</t>
  </si>
  <si>
    <t xml:space="preserve">      培训支出</t>
  </si>
  <si>
    <t xml:space="preserve">      退役士兵能力提升</t>
  </si>
  <si>
    <t xml:space="preserve">      其他进修及培训</t>
  </si>
  <si>
    <t xml:space="preserve">      农村中小学校舍建设</t>
  </si>
  <si>
    <t xml:space="preserve">      农村中小学教学设施</t>
  </si>
  <si>
    <t xml:space="preserve">      城市中小学校舍建设</t>
  </si>
  <si>
    <t xml:space="preserve">      城市中小学教学设施</t>
  </si>
  <si>
    <t xml:space="preserve">      中等职业学校教学设施</t>
  </si>
  <si>
    <t xml:space="preserve">      其他教育费附加安排的支出</t>
  </si>
  <si>
    <t xml:space="preserve">  其他教育支出</t>
  </si>
  <si>
    <t xml:space="preserve">      其他科学技术管理事务支出</t>
  </si>
  <si>
    <t xml:space="preserve">      机构运行</t>
  </si>
  <si>
    <t xml:space="preserve">      重点基础研究规划</t>
  </si>
  <si>
    <t xml:space="preserve">      自然科学基金</t>
  </si>
  <si>
    <t xml:space="preserve">      重点实验室及相关设施</t>
  </si>
  <si>
    <t xml:space="preserve">      重大科学工程</t>
  </si>
  <si>
    <t xml:space="preserve">      专项基础科研</t>
  </si>
  <si>
    <t xml:space="preserve">      专项技术基础</t>
  </si>
  <si>
    <t xml:space="preserve">      其他基础研究支出</t>
  </si>
  <si>
    <t xml:space="preserve">      社会公益研究</t>
  </si>
  <si>
    <t xml:space="preserve">      高技术研究</t>
  </si>
  <si>
    <t xml:space="preserve">      专项科研试制</t>
  </si>
  <si>
    <t xml:space="preserve">      其他应用研究支出</t>
  </si>
  <si>
    <t xml:space="preserve">      应用技术研究与开发</t>
  </si>
  <si>
    <t xml:space="preserve">      产业技术研究与开发</t>
  </si>
  <si>
    <t xml:space="preserve">      科技成果转化与扩散</t>
  </si>
  <si>
    <t xml:space="preserve">      其他技术研究与开发支出</t>
  </si>
  <si>
    <t xml:space="preserve">      技术创新服务体系</t>
  </si>
  <si>
    <t xml:space="preserve">      科技条件专项</t>
  </si>
  <si>
    <t xml:space="preserve">      其他科技条件与服务支出</t>
  </si>
  <si>
    <t xml:space="preserve">      社会科学研究机构</t>
  </si>
  <si>
    <t xml:space="preserve">      社会科学研究</t>
  </si>
  <si>
    <t xml:space="preserve">      社科基金支出</t>
  </si>
  <si>
    <t xml:space="preserve">      其他社会科学支出</t>
  </si>
  <si>
    <t xml:space="preserve">      科普活动</t>
  </si>
  <si>
    <t xml:space="preserve">      青少年科技活动</t>
  </si>
  <si>
    <t xml:space="preserve">      学术交流活动</t>
  </si>
  <si>
    <t xml:space="preserve">      科技馆站</t>
  </si>
  <si>
    <t xml:space="preserve">      其他科学技术普及支出</t>
  </si>
  <si>
    <t xml:space="preserve">      国际交流与合作</t>
  </si>
  <si>
    <t xml:space="preserve">      重大科技合作项目</t>
  </si>
  <si>
    <t xml:space="preserve">      其他科技交流与合作支出</t>
  </si>
  <si>
    <t xml:space="preserve">  科技重大专项</t>
  </si>
  <si>
    <t xml:space="preserve">  其他科学技术支出</t>
  </si>
  <si>
    <t xml:space="preserve">      科技奖励</t>
  </si>
  <si>
    <t xml:space="preserve">      核应急</t>
  </si>
  <si>
    <t xml:space="preserve">      转制科研机构</t>
  </si>
  <si>
    <t xml:space="preserve">      其他科学技术支出</t>
  </si>
  <si>
    <t xml:space="preserve">      图书馆</t>
  </si>
  <si>
    <t xml:space="preserve">      文化展示及纪念机构</t>
  </si>
  <si>
    <t xml:space="preserve">      艺术表演场所</t>
  </si>
  <si>
    <t xml:space="preserve">      艺术表演团体</t>
  </si>
  <si>
    <t xml:space="preserve">      文化活动</t>
  </si>
  <si>
    <t xml:space="preserve">      群众文化</t>
  </si>
  <si>
    <t xml:space="preserve">      文化交流与合作</t>
  </si>
  <si>
    <t xml:space="preserve">      文化创作与保护</t>
  </si>
  <si>
    <t xml:space="preserve">      文化市场管理</t>
  </si>
  <si>
    <t xml:space="preserve">      其他文化支出</t>
  </si>
  <si>
    <t xml:space="preserve">      文物保护</t>
  </si>
  <si>
    <t xml:space="preserve">      博物馆</t>
  </si>
  <si>
    <t xml:space="preserve">      历史名城与古迹</t>
  </si>
  <si>
    <t xml:space="preserve">      其他文物支出</t>
  </si>
  <si>
    <t xml:space="preserve">      运动项目管理</t>
  </si>
  <si>
    <t xml:space="preserve">      体育竞赛</t>
  </si>
  <si>
    <t xml:space="preserve">      体育训练</t>
  </si>
  <si>
    <t xml:space="preserve">      体育场馆</t>
  </si>
  <si>
    <t xml:space="preserve">      群众体育</t>
  </si>
  <si>
    <t xml:space="preserve">      体育交流与合作</t>
  </si>
  <si>
    <t xml:space="preserve">      其他体育支出</t>
  </si>
  <si>
    <t xml:space="preserve">      广播</t>
  </si>
  <si>
    <t xml:space="preserve">      电视</t>
  </si>
  <si>
    <t xml:space="preserve">      电影</t>
  </si>
  <si>
    <t xml:space="preserve">      其他广播影视支出</t>
  </si>
  <si>
    <t xml:space="preserve">      新闻通讯</t>
  </si>
  <si>
    <t xml:space="preserve">      出版发行</t>
  </si>
  <si>
    <t xml:space="preserve">      版权管理</t>
  </si>
  <si>
    <t xml:space="preserve">      出版市场管理</t>
  </si>
  <si>
    <t xml:space="preserve">      其他新闻出版支出</t>
  </si>
  <si>
    <t xml:space="preserve">  其他文化体育与传媒支出</t>
  </si>
  <si>
    <t xml:space="preserve">      宣传文化发展专项支出</t>
  </si>
  <si>
    <t xml:space="preserve">      文化产业发展专项支出</t>
  </si>
  <si>
    <t xml:space="preserve">      其他文化体育与传媒支出</t>
  </si>
  <si>
    <t>八、社会保障和就业</t>
  </si>
  <si>
    <t xml:space="preserve">      综合业务管理</t>
  </si>
  <si>
    <t xml:space="preserve">      劳动保障监察</t>
  </si>
  <si>
    <t xml:space="preserve">      就业管理事务</t>
  </si>
  <si>
    <t xml:space="preserve">      社会保险业务管理事务</t>
  </si>
  <si>
    <t xml:space="preserve">      社会保险经办机构</t>
  </si>
  <si>
    <t xml:space="preserve">      劳动关系和维权</t>
  </si>
  <si>
    <t xml:space="preserve">      公共就业服务和职业技能鉴定机构</t>
  </si>
  <si>
    <t xml:space="preserve">      劳动人事争议调解仲裁</t>
  </si>
  <si>
    <t xml:space="preserve">      其他人力资源和社会保障管理事务支出</t>
  </si>
  <si>
    <t xml:space="preserve">      拥军优属</t>
  </si>
  <si>
    <t xml:space="preserve">      老龄事务</t>
  </si>
  <si>
    <t xml:space="preserve">      民间组织管理</t>
  </si>
  <si>
    <t xml:space="preserve">      行政区划和地名管理</t>
  </si>
  <si>
    <t xml:space="preserve">      基层政权和社区建设</t>
  </si>
  <si>
    <t xml:space="preserve">      部队供应</t>
  </si>
  <si>
    <t xml:space="preserve">      其他民政管理事务支出</t>
  </si>
  <si>
    <t xml:space="preserve">      财政对基本养老保险基金的补助</t>
  </si>
  <si>
    <t xml:space="preserve">      财政对失业保险基金的补助</t>
  </si>
  <si>
    <t xml:space="preserve">      财政对基本医疗保险基金的补助</t>
  </si>
  <si>
    <t xml:space="preserve">      财政对工伤保险基金的补助</t>
  </si>
  <si>
    <t xml:space="preserve">      财政对生育保险基金的补助</t>
  </si>
  <si>
    <t xml:space="preserve">      财政对城乡居民基本养老保险基金的补助</t>
  </si>
  <si>
    <t xml:space="preserve">      财政对其他社会保险基金的补助</t>
  </si>
  <si>
    <t xml:space="preserve">      归口管理的行政单位离退休</t>
  </si>
  <si>
    <t xml:space="preserve">      事业单位离退休</t>
  </si>
  <si>
    <t xml:space="preserve">      离退休人员管理机构</t>
  </si>
  <si>
    <t xml:space="preserve">      未归口管理的行政单位离退休</t>
  </si>
  <si>
    <t xml:space="preserve">      其他行政事业单位离退休支出</t>
  </si>
  <si>
    <t xml:space="preserve">      企业关闭破产补助</t>
  </si>
  <si>
    <t xml:space="preserve">      厂办大集体改革补助</t>
  </si>
  <si>
    <t xml:space="preserve">      其他企业改革发展补助</t>
  </si>
  <si>
    <t xml:space="preserve">      扶持公共就业服务</t>
  </si>
  <si>
    <t xml:space="preserve">      职业培训补贴</t>
  </si>
  <si>
    <t xml:space="preserve">      职业介绍补贴</t>
  </si>
  <si>
    <t xml:space="preserve">      社会保险补贴</t>
  </si>
  <si>
    <t xml:space="preserve">      公益性岗位补贴</t>
  </si>
  <si>
    <t xml:space="preserve">      小额担保贷款贴息</t>
  </si>
  <si>
    <t xml:space="preserve">      补充小额贷款担保基金</t>
  </si>
  <si>
    <t xml:space="preserve">      职业技能鉴定补贴</t>
  </si>
  <si>
    <t xml:space="preserve">      特定就业政策支出</t>
  </si>
  <si>
    <t xml:space="preserve">      就业见习补贴</t>
  </si>
  <si>
    <t xml:space="preserve">      高技能人才培养补助</t>
  </si>
  <si>
    <t xml:space="preserve">      求职补贴</t>
  </si>
  <si>
    <t xml:space="preserve">      其他就业补助支出</t>
  </si>
  <si>
    <t xml:space="preserve">      死亡抚恤</t>
  </si>
  <si>
    <t xml:space="preserve">      伤残抚恤</t>
  </si>
  <si>
    <t xml:space="preserve">      在乡复员、退伍军人生活补助</t>
  </si>
  <si>
    <t xml:space="preserve">      优抚事业单位支出</t>
  </si>
  <si>
    <t xml:space="preserve">      义务兵优待</t>
  </si>
  <si>
    <t xml:space="preserve">      农村籍退役士兵老年生活补助</t>
  </si>
  <si>
    <t xml:space="preserve">      其他优抚支出</t>
  </si>
  <si>
    <t xml:space="preserve">      退役士兵安置</t>
  </si>
  <si>
    <t xml:space="preserve">      军队移交政府的离退休人员安置</t>
  </si>
  <si>
    <t xml:space="preserve">      军队移交政府离退休干部管理机构</t>
  </si>
  <si>
    <t xml:space="preserve">      退役士兵管理教育</t>
  </si>
  <si>
    <t xml:space="preserve">      其他退役安置支出</t>
  </si>
  <si>
    <t xml:space="preserve">      儿童福利</t>
  </si>
  <si>
    <t xml:space="preserve">      老年福利</t>
  </si>
  <si>
    <t xml:space="preserve">      假肢矫形</t>
  </si>
  <si>
    <t xml:space="preserve">      殡葬</t>
  </si>
  <si>
    <t xml:space="preserve">      社会福利事业单位</t>
  </si>
  <si>
    <t xml:space="preserve">      其他社会福利支出</t>
  </si>
  <si>
    <t xml:space="preserve">      残疾人康复</t>
  </si>
  <si>
    <t xml:space="preserve">      残疾人就业和扶贫</t>
  </si>
  <si>
    <t xml:space="preserve">      残疾人体育</t>
  </si>
  <si>
    <t xml:space="preserve">      其他残疾人事业支出</t>
  </si>
  <si>
    <r>
      <rPr>
        <sz val="11"/>
        <rFont val="宋体"/>
        <charset val="134"/>
      </rPr>
      <t>20815</t>
    </r>
  </si>
  <si>
    <r>
      <rPr>
        <sz val="11"/>
        <rFont val="宋体"/>
        <charset val="134"/>
      </rPr>
      <t>2081</t>
    </r>
    <r>
      <rPr>
        <sz val="11"/>
        <rFont val="宋体"/>
        <charset val="134"/>
      </rPr>
      <t>5</t>
    </r>
  </si>
  <si>
    <t xml:space="preserve">      中央自然灾害生活补助</t>
  </si>
  <si>
    <r>
      <rPr>
        <sz val="11"/>
        <rFont val="宋体"/>
        <charset val="134"/>
      </rPr>
      <t>2081</t>
    </r>
    <r>
      <rPr>
        <sz val="11"/>
        <rFont val="宋体"/>
        <charset val="134"/>
      </rPr>
      <t>5</t>
    </r>
    <r>
      <rPr>
        <sz val="11"/>
        <rFont val="宋体"/>
        <charset val="134"/>
      </rPr>
      <t>02</t>
    </r>
  </si>
  <si>
    <t xml:space="preserve">      地方自然灾害生活补助</t>
  </si>
  <si>
    <t xml:space="preserve">      自然灾害灾后重建补助</t>
  </si>
  <si>
    <t xml:space="preserve">      其他自然灾害生活救助支出</t>
  </si>
  <si>
    <r>
      <rPr>
        <sz val="11"/>
        <rFont val="宋体"/>
        <charset val="134"/>
      </rPr>
      <t>2081</t>
    </r>
    <r>
      <rPr>
        <sz val="11"/>
        <rFont val="宋体"/>
        <charset val="134"/>
      </rPr>
      <t>6</t>
    </r>
  </si>
  <si>
    <t xml:space="preserve">      其他红十字事业支出</t>
  </si>
  <si>
    <r>
      <rPr>
        <sz val="11"/>
        <rFont val="宋体"/>
        <charset val="134"/>
      </rPr>
      <t>2081</t>
    </r>
    <r>
      <rPr>
        <sz val="11"/>
        <rFont val="宋体"/>
        <charset val="134"/>
      </rPr>
      <t>9</t>
    </r>
  </si>
  <si>
    <t xml:space="preserve">      城市最低生活保障金支出</t>
  </si>
  <si>
    <r>
      <rPr>
        <sz val="11"/>
        <rFont val="宋体"/>
        <charset val="134"/>
      </rPr>
      <t>2081</t>
    </r>
    <r>
      <rPr>
        <sz val="11"/>
        <rFont val="宋体"/>
        <charset val="134"/>
      </rPr>
      <t>9</t>
    </r>
    <r>
      <rPr>
        <sz val="11"/>
        <rFont val="宋体"/>
        <charset val="134"/>
      </rPr>
      <t>02</t>
    </r>
  </si>
  <si>
    <t xml:space="preserve">      农村最低生活保障金支出</t>
  </si>
  <si>
    <r>
      <rPr>
        <sz val="11"/>
        <rFont val="宋体"/>
        <charset val="134"/>
      </rPr>
      <t>208</t>
    </r>
    <r>
      <rPr>
        <sz val="11"/>
        <rFont val="宋体"/>
        <charset val="134"/>
      </rPr>
      <t>20</t>
    </r>
  </si>
  <si>
    <r>
      <rPr>
        <sz val="11"/>
        <rFont val="宋体"/>
        <charset val="134"/>
      </rPr>
      <t>208</t>
    </r>
    <r>
      <rPr>
        <sz val="11"/>
        <rFont val="宋体"/>
        <charset val="134"/>
      </rPr>
      <t>20</t>
    </r>
    <r>
      <rPr>
        <sz val="11"/>
        <rFont val="宋体"/>
        <charset val="134"/>
      </rPr>
      <t>01</t>
    </r>
  </si>
  <si>
    <t xml:space="preserve">      临时救助支出</t>
  </si>
  <si>
    <t>2082002</t>
  </si>
  <si>
    <t xml:space="preserve">      流浪乞讨人员救助支出</t>
  </si>
  <si>
    <r>
      <rPr>
        <sz val="11"/>
        <rFont val="宋体"/>
        <charset val="134"/>
      </rPr>
      <t>2082</t>
    </r>
    <r>
      <rPr>
        <sz val="11"/>
        <rFont val="宋体"/>
        <charset val="134"/>
      </rPr>
      <t>1</t>
    </r>
  </si>
  <si>
    <r>
      <rPr>
        <sz val="11"/>
        <rFont val="宋体"/>
        <charset val="134"/>
      </rPr>
      <t>2082</t>
    </r>
    <r>
      <rPr>
        <sz val="11"/>
        <rFont val="宋体"/>
        <charset val="134"/>
      </rPr>
      <t>1</t>
    </r>
    <r>
      <rPr>
        <sz val="11"/>
        <rFont val="宋体"/>
        <charset val="134"/>
      </rPr>
      <t>01</t>
    </r>
  </si>
  <si>
    <t xml:space="preserve">      城市特困人员供养支出</t>
  </si>
  <si>
    <t xml:space="preserve">      农村五保供养支出</t>
  </si>
  <si>
    <t xml:space="preserve">      交强险营业税补助基金支出</t>
  </si>
  <si>
    <t xml:space="preserve">      交强险罚款收入补助基金支出</t>
  </si>
  <si>
    <r>
      <rPr>
        <sz val="11"/>
        <rFont val="宋体"/>
        <charset val="134"/>
      </rPr>
      <t>2</t>
    </r>
    <r>
      <rPr>
        <sz val="11"/>
        <rFont val="宋体"/>
        <charset val="134"/>
      </rPr>
      <t>0825</t>
    </r>
  </si>
  <si>
    <t xml:space="preserve">      其他城市生活救助</t>
  </si>
  <si>
    <t xml:space="preserve">      其他农村生活救助</t>
  </si>
  <si>
    <t xml:space="preserve">  其他社会保障和就业支出</t>
  </si>
  <si>
    <t xml:space="preserve">      其他社会保障和就业支出</t>
  </si>
  <si>
    <t xml:space="preserve">      其他医疗卫生与计划生育管理事务支出</t>
  </si>
  <si>
    <t xml:space="preserve">      综合医院</t>
  </si>
  <si>
    <t xml:space="preserve">      中医（民族）医院</t>
  </si>
  <si>
    <t xml:space="preserve">      传染病医院</t>
  </si>
  <si>
    <t xml:space="preserve">      职业病防治医院</t>
  </si>
  <si>
    <t xml:space="preserve">      精神病医院</t>
  </si>
  <si>
    <t xml:space="preserve">      妇产医院</t>
  </si>
  <si>
    <t xml:space="preserve">      儿童医院</t>
  </si>
  <si>
    <t xml:space="preserve">      其他专科医院</t>
  </si>
  <si>
    <t xml:space="preserve">      福利医院</t>
  </si>
  <si>
    <t xml:space="preserve">      行业医院</t>
  </si>
  <si>
    <t xml:space="preserve">      处理医疗欠费</t>
  </si>
  <si>
    <t xml:space="preserve">      其他公立医院支出</t>
  </si>
  <si>
    <t xml:space="preserve">      城市社区卫生机构</t>
  </si>
  <si>
    <t xml:space="preserve">      乡镇卫生院</t>
  </si>
  <si>
    <t xml:space="preserve">      其他基层医疗卫生机构支出</t>
  </si>
  <si>
    <t xml:space="preserve">      疾病预防控制机构</t>
  </si>
  <si>
    <t xml:space="preserve">      卫生监督机构</t>
  </si>
  <si>
    <t xml:space="preserve">      妇幼保健机构</t>
  </si>
  <si>
    <t xml:space="preserve">      精神卫生机构</t>
  </si>
  <si>
    <t xml:space="preserve">      应急救治机构</t>
  </si>
  <si>
    <t xml:space="preserve">      采供血机构</t>
  </si>
  <si>
    <t xml:space="preserve">      其他专业公共卫生机构</t>
  </si>
  <si>
    <t xml:space="preserve">      基本公共卫生服务</t>
  </si>
  <si>
    <t xml:space="preserve">      重大公共卫生专项</t>
  </si>
  <si>
    <t xml:space="preserve">      突发公共卫生事件应急处理</t>
  </si>
  <si>
    <t xml:space="preserve">      其他公共卫生支出</t>
  </si>
  <si>
    <t xml:space="preserve">      行政单位医疗</t>
  </si>
  <si>
    <t xml:space="preserve">      事业单位医疗</t>
  </si>
  <si>
    <t xml:space="preserve">      公务员医疗补助</t>
  </si>
  <si>
    <t xml:space="preserve">      优抚对象医疗补助</t>
  </si>
  <si>
    <t xml:space="preserve">      新型农村合作医疗</t>
  </si>
  <si>
    <t xml:space="preserve">      城镇居民基本医疗保险</t>
  </si>
  <si>
    <t xml:space="preserve">      城乡医疗救助</t>
  </si>
  <si>
    <t xml:space="preserve">      疾病应急救助</t>
  </si>
  <si>
    <t xml:space="preserve">      其他医疗保障支出</t>
  </si>
  <si>
    <t xml:space="preserve">      中医（民族医）药专项</t>
  </si>
  <si>
    <t xml:space="preserve">      其他中医药支出</t>
  </si>
  <si>
    <r>
      <rPr>
        <sz val="11"/>
        <rFont val="宋体"/>
        <charset val="134"/>
      </rPr>
      <t>210</t>
    </r>
    <r>
      <rPr>
        <sz val="11"/>
        <rFont val="宋体"/>
        <charset val="134"/>
      </rPr>
      <t>07</t>
    </r>
  </si>
  <si>
    <t xml:space="preserve">      计划生育机构</t>
  </si>
  <si>
    <t xml:space="preserve">      计划生育服务</t>
  </si>
  <si>
    <t xml:space="preserve">      其他计划生育事务支出</t>
  </si>
  <si>
    <t xml:space="preserve">      药品事务</t>
  </si>
  <si>
    <t xml:space="preserve">      化妆品事务</t>
  </si>
  <si>
    <t xml:space="preserve">      医疗器械事务</t>
  </si>
  <si>
    <t xml:space="preserve">      食品安全事务</t>
  </si>
  <si>
    <t xml:space="preserve">      其他食品和药品监督管理事务支出</t>
  </si>
  <si>
    <t xml:space="preserve">      其他医疗卫生与计划生育支出</t>
  </si>
  <si>
    <t xml:space="preserve">      环境保护宣传</t>
  </si>
  <si>
    <t xml:space="preserve">      环境保护法规、规划及标准</t>
  </si>
  <si>
    <t xml:space="preserve">      环境国际合作及履约</t>
  </si>
  <si>
    <t xml:space="preserve">      环境保护行政许可</t>
  </si>
  <si>
    <t xml:space="preserve">      其他环境保护管理事务支出</t>
  </si>
  <si>
    <t xml:space="preserve">      建设项目环评审查与监督</t>
  </si>
  <si>
    <t xml:space="preserve">      核与辐射安全监督</t>
  </si>
  <si>
    <t xml:space="preserve">      其他环境监测与监察支出</t>
  </si>
  <si>
    <t xml:space="preserve">      大气</t>
  </si>
  <si>
    <t xml:space="preserve">      水体</t>
  </si>
  <si>
    <t xml:space="preserve">      噪声</t>
  </si>
  <si>
    <t xml:space="preserve">      固体废弃物与化学品</t>
  </si>
  <si>
    <t xml:space="preserve">      放射源和放射性废物监管</t>
  </si>
  <si>
    <t xml:space="preserve">      辐射</t>
  </si>
  <si>
    <t xml:space="preserve">      排污费安排的支出</t>
  </si>
  <si>
    <t xml:space="preserve">      其他污染防治支出</t>
  </si>
  <si>
    <t xml:space="preserve">      生态保护</t>
  </si>
  <si>
    <t xml:space="preserve">      农村环境保护</t>
  </si>
  <si>
    <t xml:space="preserve">      自然保护区</t>
  </si>
  <si>
    <t xml:space="preserve">      生物及物种资源保护</t>
  </si>
  <si>
    <t xml:space="preserve">      其他自然生态保护支出</t>
  </si>
  <si>
    <t xml:space="preserve">      森林管护</t>
  </si>
  <si>
    <t xml:space="preserve">      社会保险补助</t>
  </si>
  <si>
    <t xml:space="preserve">      政策性社会性支出补助</t>
  </si>
  <si>
    <t xml:space="preserve">      天然林保护工程建设</t>
  </si>
  <si>
    <t xml:space="preserve">      其他天然林保护支出</t>
  </si>
  <si>
    <t xml:space="preserve">      退耕现金</t>
  </si>
  <si>
    <t xml:space="preserve">      退耕还林粮食折现补贴</t>
  </si>
  <si>
    <t xml:space="preserve">      退耕还林粮食费用补贴</t>
  </si>
  <si>
    <t xml:space="preserve">      退耕还林工程建设</t>
  </si>
  <si>
    <t xml:space="preserve">      其他退耕还林支出</t>
  </si>
  <si>
    <t xml:space="preserve">      京津风沙源治理工程建设</t>
  </si>
  <si>
    <t xml:space="preserve">      其他风沙荒漠治理支出</t>
  </si>
  <si>
    <t xml:space="preserve">      退牧还草工程建设</t>
  </si>
  <si>
    <t xml:space="preserve">      其他退牧还草支出</t>
  </si>
  <si>
    <t xml:space="preserve">  已垦草原退耕还草</t>
  </si>
  <si>
    <t xml:space="preserve">  能源节约利用</t>
  </si>
  <si>
    <t xml:space="preserve">      环境监测与信息</t>
  </si>
  <si>
    <t xml:space="preserve">      环境执法监察</t>
  </si>
  <si>
    <t xml:space="preserve">      减排专项支出</t>
  </si>
  <si>
    <t xml:space="preserve">      清洁生产专项支出</t>
  </si>
  <si>
    <t xml:space="preserve">      其他污染减排支出</t>
  </si>
  <si>
    <t xml:space="preserve">  可再生能源</t>
  </si>
  <si>
    <t xml:space="preserve">  循环经济</t>
  </si>
  <si>
    <t xml:space="preserve">      能源预测预警</t>
  </si>
  <si>
    <t xml:space="preserve">      能源战略规划与实施</t>
  </si>
  <si>
    <t xml:space="preserve">      能源科技装备</t>
  </si>
  <si>
    <t xml:space="preserve">      能源行业管理</t>
  </si>
  <si>
    <t xml:space="preserve">      能源管理</t>
  </si>
  <si>
    <t xml:space="preserve">      石油储备发展管理</t>
  </si>
  <si>
    <t xml:space="preserve">      能源调查</t>
  </si>
  <si>
    <t xml:space="preserve">      三峡库区移民专项支出</t>
  </si>
  <si>
    <t xml:space="preserve">      农村电网建设</t>
  </si>
  <si>
    <t xml:space="preserve">      其他能源管理事务支出</t>
  </si>
  <si>
    <t xml:space="preserve">      水源地建设与保护</t>
  </si>
  <si>
    <t xml:space="preserve">      河流治理与保护</t>
  </si>
  <si>
    <t xml:space="preserve">      湖库生态环境保护</t>
  </si>
  <si>
    <t xml:space="preserve">      地下水修复与保护</t>
  </si>
  <si>
    <t xml:space="preserve">      其他江河湖库流域治理与保护</t>
  </si>
  <si>
    <t xml:space="preserve">  其他节能环保支出</t>
  </si>
  <si>
    <t xml:space="preserve">    城乡社区管理事务</t>
  </si>
  <si>
    <t xml:space="preserve">   行政运行</t>
  </si>
  <si>
    <t xml:space="preserve">   一般行政管理事务</t>
  </si>
  <si>
    <t xml:space="preserve">   机关服务</t>
  </si>
  <si>
    <t xml:space="preserve">   城管执法</t>
  </si>
  <si>
    <t xml:space="preserve">   工程建设标准规范编制与监管</t>
  </si>
  <si>
    <t xml:space="preserve">   工程建设管理</t>
  </si>
  <si>
    <t xml:space="preserve">   市政公用行业市场监管</t>
  </si>
  <si>
    <t xml:space="preserve">   国家重点风景区规划与保护</t>
  </si>
  <si>
    <t xml:space="preserve">   住宅建设与房地产市场监管</t>
  </si>
  <si>
    <t xml:space="preserve">   执业资格注册、资质审查</t>
  </si>
  <si>
    <t xml:space="preserve">   其他城乡社区管理事务支出</t>
  </si>
  <si>
    <t xml:space="preserve">    城乡社区规划与管理</t>
  </si>
  <si>
    <t xml:space="preserve">    城乡社区公共设施</t>
  </si>
  <si>
    <t xml:space="preserve">   小城镇基础设施建设</t>
  </si>
  <si>
    <t xml:space="preserve">   其他城乡社区公共设施支出</t>
  </si>
  <si>
    <t xml:space="preserve">    城乡社区环境卫生</t>
  </si>
  <si>
    <t xml:space="preserve">    建设市场管理与监督</t>
  </si>
  <si>
    <t xml:space="preserve">    其他城乡社区支出</t>
  </si>
  <si>
    <t xml:space="preserve">    农业</t>
  </si>
  <si>
    <t xml:space="preserve">   事业运行</t>
  </si>
  <si>
    <t xml:space="preserve">   农垦运行</t>
  </si>
  <si>
    <t xml:space="preserve">   科技转化与推广服务</t>
  </si>
  <si>
    <t xml:space="preserve">   病虫害控制</t>
  </si>
  <si>
    <t xml:space="preserve">   农产品质量安全</t>
  </si>
  <si>
    <t xml:space="preserve">   执法监管</t>
  </si>
  <si>
    <t xml:space="preserve">   统计监测与信息服务</t>
  </si>
  <si>
    <t xml:space="preserve">   农业行业业务管理</t>
  </si>
  <si>
    <t xml:space="preserve">   对外交流与合作</t>
  </si>
  <si>
    <t xml:space="preserve">   防灾救灾</t>
  </si>
  <si>
    <t xml:space="preserve">   稳定农民收入补贴</t>
  </si>
  <si>
    <t xml:space="preserve">   农业结构调整补贴</t>
  </si>
  <si>
    <t xml:space="preserve">   农业生产资料与技术补贴</t>
  </si>
  <si>
    <t xml:space="preserve">   农业生产保险补贴</t>
  </si>
  <si>
    <t xml:space="preserve">   农业组织化与产业化经营</t>
  </si>
  <si>
    <t xml:space="preserve">   农产品加工与促销</t>
  </si>
  <si>
    <t xml:space="preserve">   农村公益事业</t>
  </si>
  <si>
    <t xml:space="preserve">   综合财力补助</t>
  </si>
  <si>
    <t xml:space="preserve">   农业资源保护修复与利用</t>
  </si>
  <si>
    <t xml:space="preserve">   农村道路建设</t>
  </si>
  <si>
    <t xml:space="preserve">   农资综合补贴</t>
  </si>
  <si>
    <t xml:space="preserve">   石油价格改革对渔业的补贴</t>
  </si>
  <si>
    <t xml:space="preserve">   对高校毕业生到基层任职补助</t>
  </si>
  <si>
    <t xml:space="preserve">   草原植被恢复费安排的支出</t>
  </si>
  <si>
    <t xml:space="preserve">   其他农业支出</t>
  </si>
  <si>
    <t xml:space="preserve">    林业</t>
  </si>
  <si>
    <t xml:space="preserve">   林业事业机构</t>
  </si>
  <si>
    <t xml:space="preserve">   森林培育</t>
  </si>
  <si>
    <t xml:space="preserve">   林业技术推广</t>
  </si>
  <si>
    <t xml:space="preserve">   森林资源管理</t>
  </si>
  <si>
    <t xml:space="preserve">   森林资源监测</t>
  </si>
  <si>
    <t xml:space="preserve">   森林生态效益补偿</t>
  </si>
  <si>
    <t xml:space="preserve">   林业自然保护区</t>
  </si>
  <si>
    <t xml:space="preserve">   动植物保护</t>
  </si>
  <si>
    <t xml:space="preserve">   湿地保护</t>
  </si>
  <si>
    <t xml:space="preserve">   林业执法与监督</t>
  </si>
  <si>
    <t xml:space="preserve">   林业检疫检测</t>
  </si>
  <si>
    <t xml:space="preserve">   防沙治沙</t>
  </si>
  <si>
    <t xml:space="preserve">   林业质量安全</t>
  </si>
  <si>
    <t xml:space="preserve">   林业工程与项目管理</t>
  </si>
  <si>
    <t xml:space="preserve">   林业对外合作与交流</t>
  </si>
  <si>
    <t xml:space="preserve">   林业产业化</t>
  </si>
  <si>
    <t xml:space="preserve">   信息管理</t>
  </si>
  <si>
    <t xml:space="preserve">   林业政策制定与宣传</t>
  </si>
  <si>
    <t xml:space="preserve">   林业资金审计稽查</t>
  </si>
  <si>
    <t xml:space="preserve">   林区公共支出</t>
  </si>
  <si>
    <t xml:space="preserve">   林业贷款贴息</t>
  </si>
  <si>
    <t xml:space="preserve">   石油价格改革对林业的补贴</t>
  </si>
  <si>
    <t xml:space="preserve">   森林保险保费补贴</t>
  </si>
  <si>
    <t xml:space="preserve">   林业防灾减灾</t>
  </si>
  <si>
    <t xml:space="preserve">   其他林业支出</t>
  </si>
  <si>
    <t xml:space="preserve">    水利</t>
  </si>
  <si>
    <t xml:space="preserve">   水利行业业务管理</t>
  </si>
  <si>
    <t xml:space="preserve">   水利工程建设</t>
  </si>
  <si>
    <t xml:space="preserve">   水利工程运行与维护</t>
  </si>
  <si>
    <t xml:space="preserve">   长江黄河等流域管理</t>
  </si>
  <si>
    <t xml:space="preserve">   水利前期工作</t>
  </si>
  <si>
    <t xml:space="preserve">   水利执法监督</t>
  </si>
  <si>
    <t xml:space="preserve">   水土保持</t>
  </si>
  <si>
    <t xml:space="preserve">   水资源节约管理与保护</t>
  </si>
  <si>
    <t xml:space="preserve">   水质监测</t>
  </si>
  <si>
    <t xml:space="preserve">   水文测报</t>
  </si>
  <si>
    <t xml:space="preserve">   防汛</t>
  </si>
  <si>
    <t xml:space="preserve">   抗旱</t>
  </si>
  <si>
    <t xml:space="preserve">   农田水利</t>
  </si>
  <si>
    <t xml:space="preserve">   水利技术推广</t>
  </si>
  <si>
    <t xml:space="preserve">   国际河流治理与管理</t>
  </si>
  <si>
    <t xml:space="preserve">   大中型水库移民后期扶持专项支出</t>
  </si>
  <si>
    <t xml:space="preserve">   水利安全监督</t>
  </si>
  <si>
    <t xml:space="preserve">   水资源费安排的支出</t>
  </si>
  <si>
    <t xml:space="preserve">   砂石资源费支出</t>
  </si>
  <si>
    <t xml:space="preserve">   水利建设移民支出</t>
  </si>
  <si>
    <t xml:space="preserve">   农村人畜饮水</t>
  </si>
  <si>
    <t xml:space="preserve">   其他水利支出</t>
  </si>
  <si>
    <t xml:space="preserve">    南水北调</t>
  </si>
  <si>
    <t xml:space="preserve">   南水北调工程建设</t>
  </si>
  <si>
    <t xml:space="preserve">   政策研究与信息管理</t>
  </si>
  <si>
    <t xml:space="preserve">   工程稽查</t>
  </si>
  <si>
    <t xml:space="preserve">   前期工作</t>
  </si>
  <si>
    <t xml:space="preserve">   南水北调技术推广</t>
  </si>
  <si>
    <t xml:space="preserve">   环境、移民及水资源管理与保护</t>
  </si>
  <si>
    <t xml:space="preserve">   其他南水北调支出</t>
  </si>
  <si>
    <t xml:space="preserve">    扶贫</t>
  </si>
  <si>
    <t xml:space="preserve">   农村基础设施建设</t>
  </si>
  <si>
    <t xml:space="preserve">   生产发展</t>
  </si>
  <si>
    <t xml:space="preserve">   社会发展</t>
  </si>
  <si>
    <t xml:space="preserve">   扶贫贷款奖补和贴息</t>
  </si>
  <si>
    <t xml:space="preserve">  “三西”农业建设专项补助</t>
  </si>
  <si>
    <t xml:space="preserve">   扶贫事业机构</t>
  </si>
  <si>
    <t xml:space="preserve">   其他扶贫支出</t>
  </si>
  <si>
    <t xml:space="preserve">    农业综合开发</t>
  </si>
  <si>
    <t xml:space="preserve">   机构运行</t>
  </si>
  <si>
    <t xml:space="preserve">   土地治理</t>
  </si>
  <si>
    <t xml:space="preserve">   产业化经营</t>
  </si>
  <si>
    <t xml:space="preserve">   科技示范</t>
  </si>
  <si>
    <t xml:space="preserve">   其他农业综合开发支出</t>
  </si>
  <si>
    <t xml:space="preserve">    农村综合改革</t>
  </si>
  <si>
    <t xml:space="preserve">   对村级一事一议的补助</t>
  </si>
  <si>
    <t xml:space="preserve">   国有农场办社会职能改革补助</t>
  </si>
  <si>
    <t xml:space="preserve">   对村民委员会和村党支部的补助</t>
  </si>
  <si>
    <t xml:space="preserve">   对村集体经济组织的补助</t>
  </si>
  <si>
    <t xml:space="preserve">   农村综合改革示范试点补助</t>
  </si>
  <si>
    <t xml:space="preserve">   其他农村综合改革支出</t>
  </si>
  <si>
    <t xml:space="preserve">    促进金融支农支出</t>
  </si>
  <si>
    <t xml:space="preserve">   支持农村金融机构</t>
  </si>
  <si>
    <t xml:space="preserve">   涉农贷款增量奖励</t>
  </si>
  <si>
    <t xml:space="preserve">   其他金融支农支持</t>
  </si>
  <si>
    <t xml:space="preserve">    目标价格补贴</t>
  </si>
  <si>
    <r>
      <rPr>
        <sz val="11"/>
        <rFont val="宋体"/>
        <charset val="134"/>
      </rPr>
      <t>213</t>
    </r>
    <r>
      <rPr>
        <sz val="11"/>
        <rFont val="宋体"/>
        <charset val="134"/>
      </rPr>
      <t>0</t>
    </r>
    <r>
      <rPr>
        <sz val="11"/>
        <rFont val="宋体"/>
        <charset val="134"/>
      </rPr>
      <t>9</t>
    </r>
  </si>
  <si>
    <t xml:space="preserve">   棉花目标价格补贴</t>
  </si>
  <si>
    <t xml:space="preserve">   大豆目标价格补贴</t>
  </si>
  <si>
    <t xml:space="preserve">   其他目标价格补贴</t>
  </si>
  <si>
    <t xml:space="preserve">    其他农林水事务支出</t>
  </si>
  <si>
    <t xml:space="preserve">   化解其他公益性乡村债务支出</t>
  </si>
  <si>
    <t xml:space="preserve">   其他农林水事务支出</t>
  </si>
  <si>
    <t xml:space="preserve">    公路水路运输</t>
  </si>
  <si>
    <t xml:space="preserve">   公路新建</t>
  </si>
  <si>
    <t xml:space="preserve">   公路改建</t>
  </si>
  <si>
    <t xml:space="preserve">   公路养护</t>
  </si>
  <si>
    <t xml:space="preserve">   特大型桥梁建设</t>
  </si>
  <si>
    <t xml:space="preserve">   公路路政管理</t>
  </si>
  <si>
    <t xml:space="preserve">   公路和运输信息化建设</t>
  </si>
  <si>
    <t xml:space="preserve">   公路和运输安全</t>
  </si>
  <si>
    <t xml:space="preserve">   公路还贷专项</t>
  </si>
  <si>
    <t xml:space="preserve">   公路运输管理</t>
  </si>
  <si>
    <t xml:space="preserve">   公路客货运站（场）建设</t>
  </si>
  <si>
    <t xml:space="preserve">   公路和运输技术标准化建设</t>
  </si>
  <si>
    <t xml:space="preserve">   港口设施</t>
  </si>
  <si>
    <t xml:space="preserve">   航道维护</t>
  </si>
  <si>
    <t xml:space="preserve">   安全通信</t>
  </si>
  <si>
    <t xml:space="preserve">   三峡库区通航管理</t>
  </si>
  <si>
    <t xml:space="preserve">   航务管理</t>
  </si>
  <si>
    <t xml:space="preserve">   船舶检验</t>
  </si>
  <si>
    <t xml:space="preserve">   救助打捞</t>
  </si>
  <si>
    <t xml:space="preserve">   内河运输</t>
  </si>
  <si>
    <t xml:space="preserve">   远洋运输</t>
  </si>
  <si>
    <t xml:space="preserve">   海事管理</t>
  </si>
  <si>
    <t xml:space="preserve">   航标事业发展支出</t>
  </si>
  <si>
    <t xml:space="preserve">   水路运输管理支出</t>
  </si>
  <si>
    <t xml:space="preserve">   口岸建设</t>
  </si>
  <si>
    <t xml:space="preserve">   取消政府还贷二级公路收费专项支出</t>
  </si>
  <si>
    <t xml:space="preserve">   其他公路水路运输支出</t>
  </si>
  <si>
    <t xml:space="preserve">    铁路运输</t>
  </si>
  <si>
    <t xml:space="preserve">   铁路路网建设</t>
  </si>
  <si>
    <t xml:space="preserve">   铁路还贷专项</t>
  </si>
  <si>
    <t xml:space="preserve">   铁路安全</t>
  </si>
  <si>
    <t xml:space="preserve">   铁路专项运输</t>
  </si>
  <si>
    <t xml:space="preserve">   行业监管</t>
  </si>
  <si>
    <t xml:space="preserve">   其他铁路运输支出</t>
  </si>
  <si>
    <t xml:space="preserve">    民用航空运输</t>
  </si>
  <si>
    <t xml:space="preserve">   机场建设</t>
  </si>
  <si>
    <t xml:space="preserve">   空管系统建设</t>
  </si>
  <si>
    <t xml:space="preserve">   民航还贷专项支出</t>
  </si>
  <si>
    <t xml:space="preserve">   民用航空安全</t>
  </si>
  <si>
    <t xml:space="preserve">   民航专项运输</t>
  </si>
  <si>
    <t xml:space="preserve">   其他民用航空运输支出</t>
  </si>
  <si>
    <t xml:space="preserve">    石油价格改革对交通运输的补贴</t>
  </si>
  <si>
    <t xml:space="preserve">   对城市公交的补贴</t>
  </si>
  <si>
    <t xml:space="preserve">   对农村道路客运的补贴</t>
  </si>
  <si>
    <t xml:space="preserve">   对出租车的补贴</t>
  </si>
  <si>
    <t xml:space="preserve">   石油价格改革补贴其他支出</t>
  </si>
  <si>
    <t xml:space="preserve">    邮政业支出</t>
  </si>
  <si>
    <t xml:space="preserve">   邮政普遍服务与特殊服务</t>
  </si>
  <si>
    <t xml:space="preserve">   其他邮政业支出</t>
  </si>
  <si>
    <t xml:space="preserve">    车辆购置税支出</t>
  </si>
  <si>
    <t xml:space="preserve">   车辆购置税用于公路等基础设施建设支出</t>
  </si>
  <si>
    <t xml:space="preserve">   车辆购置税用于农村公路建设支出</t>
  </si>
  <si>
    <t xml:space="preserve">   车辆购置税用于老旧汽车报废更新补贴</t>
  </si>
  <si>
    <t xml:space="preserve">   车辆购置税其他支出</t>
  </si>
  <si>
    <t xml:space="preserve">    其他交通运输支出</t>
  </si>
  <si>
    <t xml:space="preserve">   公共交通运营补助</t>
  </si>
  <si>
    <t xml:space="preserve">   其他交通运输支出</t>
  </si>
  <si>
    <t xml:space="preserve">    资源勘探开发</t>
  </si>
  <si>
    <t xml:space="preserve">   煤炭勘探开采和洗选</t>
  </si>
  <si>
    <t xml:space="preserve">   石油和天然气勘探开采</t>
  </si>
  <si>
    <t xml:space="preserve">   黑色金属矿勘探和采选</t>
  </si>
  <si>
    <t xml:space="preserve">   有色金属矿勘探和采选</t>
  </si>
  <si>
    <t xml:space="preserve">   非金属矿勘探和采选</t>
  </si>
  <si>
    <t xml:space="preserve">   其他资源勘探业支出</t>
  </si>
  <si>
    <t xml:space="preserve">    制造业</t>
  </si>
  <si>
    <t xml:space="preserve">   纺织业</t>
  </si>
  <si>
    <t xml:space="preserve">   医药制造业</t>
  </si>
  <si>
    <t xml:space="preserve">   非金属矿物制品业</t>
  </si>
  <si>
    <t xml:space="preserve">   通信设备、计算机及其他电子设备制造业</t>
  </si>
  <si>
    <t xml:space="preserve">   交通运输设备制造业</t>
  </si>
  <si>
    <t xml:space="preserve">   电气机械及器材制造业</t>
  </si>
  <si>
    <t xml:space="preserve">   工艺品及其他制造业</t>
  </si>
  <si>
    <t xml:space="preserve">   石油加工、炼焦及核燃料加工业</t>
  </si>
  <si>
    <t xml:space="preserve">   化学原料及化学制品制造业</t>
  </si>
  <si>
    <t xml:space="preserve">   黑色金属冶炼及压延加工业</t>
  </si>
  <si>
    <t xml:space="preserve">   有色金属冶炼及压延加工业</t>
  </si>
  <si>
    <t xml:space="preserve">   其他制造业支出</t>
  </si>
  <si>
    <t xml:space="preserve">    建筑业</t>
  </si>
  <si>
    <t xml:space="preserve">   其他建筑业支出</t>
  </si>
  <si>
    <t xml:space="preserve">    工业和信息产业监管</t>
  </si>
  <si>
    <r>
      <rPr>
        <sz val="11"/>
        <rFont val="宋体"/>
        <charset val="134"/>
      </rPr>
      <t>2150</t>
    </r>
    <r>
      <rPr>
        <sz val="11"/>
        <rFont val="宋体"/>
        <charset val="134"/>
      </rPr>
      <t>5</t>
    </r>
  </si>
  <si>
    <t xml:space="preserve">   战备应急</t>
  </si>
  <si>
    <t xml:space="preserve">   信息安全建设</t>
  </si>
  <si>
    <t xml:space="preserve">   专用通信</t>
  </si>
  <si>
    <t xml:space="preserve">   无线电监管</t>
  </si>
  <si>
    <t xml:space="preserve">   工业和信息产业战略研究与标准制定</t>
  </si>
  <si>
    <t xml:space="preserve">   工业和信息产业支持</t>
  </si>
  <si>
    <t xml:space="preserve">   电子专项工程</t>
  </si>
  <si>
    <t xml:space="preserve">   技术基础研究</t>
  </si>
  <si>
    <t xml:space="preserve">   其他工业和信息产业监管支出</t>
  </si>
  <si>
    <t xml:space="preserve">    安全生产监管</t>
  </si>
  <si>
    <t xml:space="preserve">   安全监管监察专项</t>
  </si>
  <si>
    <t xml:space="preserve">   应急救援支出</t>
  </si>
  <si>
    <t xml:space="preserve">   煤炭安全</t>
  </si>
  <si>
    <t xml:space="preserve">   其他安全生产监管支出</t>
  </si>
  <si>
    <t xml:space="preserve">    国有资产监管</t>
  </si>
  <si>
    <t xml:space="preserve">   国有企业监事会专项</t>
  </si>
  <si>
    <t xml:space="preserve">   其他国有资产监管支出</t>
  </si>
  <si>
    <t xml:space="preserve">    支持中小企业发展和管理支出</t>
  </si>
  <si>
    <t xml:space="preserve">   科技型中小企业技术创新基金</t>
  </si>
  <si>
    <t xml:space="preserve">   中小企业发展专项</t>
  </si>
  <si>
    <t xml:space="preserve">   其他支持中小企业发展和管理支出</t>
  </si>
  <si>
    <t xml:space="preserve">    其他资源勘探信息等支出</t>
  </si>
  <si>
    <t xml:space="preserve">   黄金事务</t>
  </si>
  <si>
    <t xml:space="preserve">   建设项目贷款贴息</t>
  </si>
  <si>
    <t xml:space="preserve">   中药材扶持资金支出</t>
  </si>
  <si>
    <t xml:space="preserve">   重点产业振兴和技术改造项目贷款贴息</t>
  </si>
  <si>
    <t xml:space="preserve">   其他资源勘探信息等支出</t>
  </si>
  <si>
    <t xml:space="preserve">    商业流通事务</t>
  </si>
  <si>
    <t xml:space="preserve">   食品流通安全补贴</t>
  </si>
  <si>
    <t xml:space="preserve">   市场监测及信息管理</t>
  </si>
  <si>
    <t xml:space="preserve">   民贸企业补贴</t>
  </si>
  <si>
    <t xml:space="preserve">   民贸民品贷款贴息</t>
  </si>
  <si>
    <t xml:space="preserve">   其他商业流通事务支出</t>
  </si>
  <si>
    <t xml:space="preserve">    旅游业管理与服务支出</t>
  </si>
  <si>
    <t xml:space="preserve">   旅游宣传</t>
  </si>
  <si>
    <t xml:space="preserve">   旅游行业业务管理</t>
  </si>
  <si>
    <t xml:space="preserve">   其他旅游业管理与服务支出</t>
  </si>
  <si>
    <t xml:space="preserve">    涉外发展服务支出</t>
  </si>
  <si>
    <t xml:space="preserve">   外商投资环境建设补助资金</t>
  </si>
  <si>
    <t xml:space="preserve">   其他涉外发展服务支出</t>
  </si>
  <si>
    <t xml:space="preserve">    其他商业服务业等支出</t>
  </si>
  <si>
    <t xml:space="preserve">   服务业基础设施建设</t>
  </si>
  <si>
    <t xml:space="preserve">   其他商业服务业等支出</t>
  </si>
  <si>
    <r>
      <rPr>
        <sz val="12"/>
        <rFont val="宋体"/>
        <charset val="134"/>
      </rPr>
      <t>217</t>
    </r>
  </si>
  <si>
    <t xml:space="preserve">    金融部门行政支出</t>
  </si>
  <si>
    <t xml:space="preserve">    金融发展支出</t>
  </si>
  <si>
    <t xml:space="preserve">    其他金融支出</t>
  </si>
  <si>
    <t xml:space="preserve">    一般公共服务</t>
  </si>
  <si>
    <t xml:space="preserve">    教育</t>
  </si>
  <si>
    <t xml:space="preserve">    文化体育与传媒</t>
  </si>
  <si>
    <t xml:space="preserve">    医疗卫生</t>
  </si>
  <si>
    <t xml:space="preserve">    节能环保</t>
  </si>
  <si>
    <t xml:space="preserve">    交通运输</t>
  </si>
  <si>
    <t xml:space="preserve">    住房保障</t>
  </si>
  <si>
    <t xml:space="preserve">    其他支出</t>
  </si>
  <si>
    <t xml:space="preserve">    国土资源事务</t>
  </si>
  <si>
    <t xml:space="preserve">   国土资源规划及管理</t>
  </si>
  <si>
    <t xml:space="preserve">   土地资源调查</t>
  </si>
  <si>
    <t xml:space="preserve">   土地资源利用与保护</t>
  </si>
  <si>
    <t xml:space="preserve">   国土资源社会公益服务</t>
  </si>
  <si>
    <t xml:space="preserve">   国土资源行业业务管理</t>
  </si>
  <si>
    <t xml:space="preserve">   国土资源调查</t>
  </si>
  <si>
    <t xml:space="preserve">   国土整治</t>
  </si>
  <si>
    <t xml:space="preserve">   地质灾害防治</t>
  </si>
  <si>
    <t xml:space="preserve">   土地资源储备支出</t>
  </si>
  <si>
    <t xml:space="preserve">   地质及矿产资源调查</t>
  </si>
  <si>
    <t xml:space="preserve">   地质矿产资源利用与保护</t>
  </si>
  <si>
    <t xml:space="preserve">   地质转产项目财政贴息</t>
  </si>
  <si>
    <t xml:space="preserve">   国外风险勘查</t>
  </si>
  <si>
    <t xml:space="preserve">   地质勘查基金（周转金）支出</t>
  </si>
  <si>
    <t xml:space="preserve">   矿产资源专项收入安排的支出</t>
  </si>
  <si>
    <t xml:space="preserve">   其他国土资源事务支出</t>
  </si>
  <si>
    <t xml:space="preserve">    海洋管理事务</t>
  </si>
  <si>
    <t xml:space="preserve">   海域使用管理</t>
  </si>
  <si>
    <t xml:space="preserve">   海洋环境保护与监测</t>
  </si>
  <si>
    <t xml:space="preserve">   海洋调查评价</t>
  </si>
  <si>
    <t xml:space="preserve">   海洋权益维护</t>
  </si>
  <si>
    <t xml:space="preserve">   海洋执法监察</t>
  </si>
  <si>
    <t xml:space="preserve">   海洋防灾减灾</t>
  </si>
  <si>
    <t xml:space="preserve">   海洋卫星</t>
  </si>
  <si>
    <t xml:space="preserve">   极地考察</t>
  </si>
  <si>
    <t xml:space="preserve">   海洋矿产资源勘探研究</t>
  </si>
  <si>
    <t xml:space="preserve">   海港航标维护</t>
  </si>
  <si>
    <t xml:space="preserve">   海域使用金支出</t>
  </si>
  <si>
    <t xml:space="preserve">   海水淡化</t>
  </si>
  <si>
    <t xml:space="preserve">   海洋工程排污费支出</t>
  </si>
  <si>
    <t xml:space="preserve">   无居民海岛使用金支出</t>
  </si>
  <si>
    <t xml:space="preserve">   其他海洋管理事务支出</t>
  </si>
  <si>
    <t xml:space="preserve">    测绘事务</t>
  </si>
  <si>
    <t xml:space="preserve">   基础测绘</t>
  </si>
  <si>
    <t xml:space="preserve">   航空摄影</t>
  </si>
  <si>
    <t xml:space="preserve">   测绘工程建设</t>
  </si>
  <si>
    <t xml:space="preserve">   其他测绘事务支出</t>
  </si>
  <si>
    <t xml:space="preserve">    地震事务</t>
  </si>
  <si>
    <t xml:space="preserve">   地震监测</t>
  </si>
  <si>
    <t xml:space="preserve">   地震预测预报</t>
  </si>
  <si>
    <t xml:space="preserve">   地震灾害预防</t>
  </si>
  <si>
    <t xml:space="preserve">   地震应急救援</t>
  </si>
  <si>
    <t>2200411</t>
  </si>
  <si>
    <t xml:space="preserve">   地震环境探察</t>
  </si>
  <si>
    <t xml:space="preserve">   防震减灾信息管理</t>
  </si>
  <si>
    <t>2200413</t>
  </si>
  <si>
    <t xml:space="preserve">   防震减灾基础管理</t>
  </si>
  <si>
    <t xml:space="preserve">   地震事业机构</t>
  </si>
  <si>
    <t xml:space="preserve">   其他地震事务支出</t>
  </si>
  <si>
    <t xml:space="preserve">    气象事务</t>
  </si>
  <si>
    <t xml:space="preserve">   气象事业机构</t>
  </si>
  <si>
    <t xml:space="preserve">   气象技术研究应用</t>
  </si>
  <si>
    <t xml:space="preserve">   气象探测</t>
  </si>
  <si>
    <t xml:space="preserve">   气象信息传输及管理</t>
  </si>
  <si>
    <t xml:space="preserve">   气象预报预测</t>
  </si>
  <si>
    <t xml:space="preserve">   气象服务</t>
  </si>
  <si>
    <t xml:space="preserve">   气象装备保障维护</t>
  </si>
  <si>
    <t xml:space="preserve">   气象基础设施建设与维修</t>
  </si>
  <si>
    <t xml:space="preserve">   气象卫星</t>
  </si>
  <si>
    <t xml:space="preserve">   气象法规与标准</t>
  </si>
  <si>
    <t xml:space="preserve">   气象资金审计稽查</t>
  </si>
  <si>
    <t xml:space="preserve">   其他气象事务支出</t>
  </si>
  <si>
    <t xml:space="preserve">    其他国土海洋气象等支出</t>
  </si>
  <si>
    <t xml:space="preserve">    保障性安居工程支出</t>
  </si>
  <si>
    <t xml:space="preserve">   廉租住房</t>
  </si>
  <si>
    <t xml:space="preserve">   沉陷区治理</t>
  </si>
  <si>
    <t xml:space="preserve">   棚户区改造</t>
  </si>
  <si>
    <t xml:space="preserve">   少数民族地区游牧民定居工程</t>
  </si>
  <si>
    <t xml:space="preserve">   农村危房改造</t>
  </si>
  <si>
    <t xml:space="preserve">   公共租赁住房</t>
  </si>
  <si>
    <t xml:space="preserve">   保障性住房租金补贴</t>
  </si>
  <si>
    <t xml:space="preserve">   其他保障性安居工程支出</t>
  </si>
  <si>
    <t xml:space="preserve">    住房改革支出</t>
  </si>
  <si>
    <t xml:space="preserve">   住房公积金</t>
  </si>
  <si>
    <t xml:space="preserve">   提租补贴</t>
  </si>
  <si>
    <t xml:space="preserve">   购房补贴</t>
  </si>
  <si>
    <t xml:space="preserve">    城乡社区住宅</t>
  </si>
  <si>
    <t xml:space="preserve">   公有住房建设和维修改造支出</t>
  </si>
  <si>
    <t xml:space="preserve">   其他城乡社区住宅支出</t>
  </si>
  <si>
    <t xml:space="preserve">    粮油事务</t>
  </si>
  <si>
    <t xml:space="preserve">   粮食财务与审计支出</t>
  </si>
  <si>
    <t xml:space="preserve">   粮食信息统计</t>
  </si>
  <si>
    <t xml:space="preserve">   粮食专项业务活动</t>
  </si>
  <si>
    <t xml:space="preserve">   国家粮油差价补贴</t>
  </si>
  <si>
    <t xml:space="preserve">   粮食财务挂账利息补贴</t>
  </si>
  <si>
    <t xml:space="preserve">   粮食财务挂账消化款</t>
  </si>
  <si>
    <t xml:space="preserve">   处理陈化粮补贴</t>
  </si>
  <si>
    <t xml:space="preserve">   粮食风险基金</t>
  </si>
  <si>
    <t xml:space="preserve">   粮油市场调控专项资金</t>
  </si>
  <si>
    <t xml:space="preserve">   其他粮油事务支出</t>
  </si>
  <si>
    <t xml:space="preserve">    物资事务</t>
  </si>
  <si>
    <t xml:space="preserve">   铁路专用线</t>
  </si>
  <si>
    <t xml:space="preserve">   护库武警和民兵支出</t>
  </si>
  <si>
    <t xml:space="preserve">   物资保管与保养</t>
  </si>
  <si>
    <t xml:space="preserve">   专项贷款利息</t>
  </si>
  <si>
    <t xml:space="preserve">   物资转移</t>
  </si>
  <si>
    <t xml:space="preserve">   物资轮换</t>
  </si>
  <si>
    <t xml:space="preserve">   仓库建设</t>
  </si>
  <si>
    <t xml:space="preserve">   仓库安防</t>
  </si>
  <si>
    <t xml:space="preserve">   其他物资事务支出</t>
  </si>
  <si>
    <t>22301</t>
  </si>
  <si>
    <t xml:space="preserve">    能源储备</t>
  </si>
  <si>
    <t>2230101</t>
  </si>
  <si>
    <t xml:space="preserve">   石油储备支出</t>
  </si>
  <si>
    <t>2230102</t>
  </si>
  <si>
    <t xml:space="preserve">   国家留成油串换石油储备支出</t>
  </si>
  <si>
    <t>2230103</t>
  </si>
  <si>
    <t xml:space="preserve">   天然铀能源储备</t>
  </si>
  <si>
    <t>2230104</t>
  </si>
  <si>
    <t xml:space="preserve">   煤炭储备</t>
  </si>
  <si>
    <t>2230199</t>
  </si>
  <si>
    <t xml:space="preserve">   其他能源储备</t>
  </si>
  <si>
    <t>22302</t>
  </si>
  <si>
    <t xml:space="preserve">    粮油储备</t>
  </si>
  <si>
    <t>2230201</t>
  </si>
  <si>
    <t xml:space="preserve">   储备粮油补贴支出</t>
  </si>
  <si>
    <t>2230202</t>
  </si>
  <si>
    <t xml:space="preserve">   储备粮油差价补贴</t>
  </si>
  <si>
    <t>2220403</t>
  </si>
  <si>
    <t xml:space="preserve">   储备粮（油）库建设</t>
  </si>
  <si>
    <t xml:space="preserve">   最低收购价政策支出</t>
  </si>
  <si>
    <t>2230299</t>
  </si>
  <si>
    <t xml:space="preserve">   其他粮油储备支出</t>
  </si>
  <si>
    <t>22303</t>
  </si>
  <si>
    <t xml:space="preserve">    重要商品储备</t>
  </si>
  <si>
    <t>2230301</t>
  </si>
  <si>
    <t xml:space="preserve">   棉花储备</t>
  </si>
  <si>
    <t>2230302</t>
  </si>
  <si>
    <t xml:space="preserve">   食糖储备</t>
  </si>
  <si>
    <t>2220503</t>
  </si>
  <si>
    <t xml:space="preserve">   肉类储备</t>
  </si>
  <si>
    <t>2220504</t>
  </si>
  <si>
    <t xml:space="preserve">   化肥储备</t>
  </si>
  <si>
    <t>2230305</t>
  </si>
  <si>
    <t xml:space="preserve">   农药储备</t>
  </si>
  <si>
    <t>2230306</t>
  </si>
  <si>
    <t xml:space="preserve">   边销茶储备</t>
  </si>
  <si>
    <t>2230307</t>
  </si>
  <si>
    <t xml:space="preserve">   羊毛储备</t>
  </si>
  <si>
    <t xml:space="preserve">   医药储备</t>
  </si>
  <si>
    <t>2230309</t>
  </si>
  <si>
    <t xml:space="preserve">   食盐储备</t>
  </si>
  <si>
    <t>2230310</t>
  </si>
  <si>
    <t xml:space="preserve">   战略物资储备</t>
  </si>
  <si>
    <t>2230399</t>
  </si>
  <si>
    <t xml:space="preserve">   其他重要商品储备支出</t>
  </si>
  <si>
    <t xml:space="preserve">    地方向国外借款还本</t>
  </si>
  <si>
    <t xml:space="preserve">    国内债务付息</t>
  </si>
  <si>
    <t xml:space="preserve">    国外债务付息</t>
  </si>
  <si>
    <t xml:space="preserve">    补充还贷准备金</t>
  </si>
  <si>
    <t xml:space="preserve">    地方政府债券付息</t>
  </si>
  <si>
    <t xml:space="preserve">    年初预留</t>
  </si>
  <si>
    <t>空</t>
  </si>
  <si>
    <t xml:space="preserve">  返还性支出</t>
  </si>
  <si>
    <t xml:space="preserve">  一般性转移支付</t>
  </si>
  <si>
    <t xml:space="preserve">    一般性上解支出</t>
  </si>
  <si>
    <t xml:space="preserve">    补助下级一般性转移支付</t>
  </si>
  <si>
    <t xml:space="preserve">  专项转移支付</t>
  </si>
  <si>
    <t xml:space="preserve">    专项上解支出</t>
  </si>
  <si>
    <t xml:space="preserve">    补助下级专项支出</t>
  </si>
  <si>
    <t xml:space="preserve">  上年结转支出</t>
  </si>
  <si>
    <t xml:space="preserve">  年终结余</t>
  </si>
  <si>
    <t>2015年度云南省本级一般公共预算支出预算变动及结余、结转情况表</t>
  </si>
  <si>
    <t>决算03表</t>
  </si>
  <si>
    <t>预算科目</t>
  </si>
  <si>
    <t>预算结余</t>
  </si>
  <si>
    <t>结转下年
使用数</t>
  </si>
  <si>
    <t>债务收入</t>
  </si>
  <si>
    <t>债务转贷收入</t>
  </si>
  <si>
    <t>债务转贷支出</t>
  </si>
  <si>
    <t>一般公共服务支出</t>
  </si>
  <si>
    <t xml:space="preserve">    其他外交管理事务支出</t>
  </si>
  <si>
    <t>公共安全支出</t>
  </si>
  <si>
    <t>教育支出</t>
  </si>
  <si>
    <t>科学技术支出</t>
  </si>
  <si>
    <t>文化体育与传媒支出</t>
  </si>
  <si>
    <t>社会保障和就业支出</t>
  </si>
  <si>
    <t xml:space="preserve">  其他生活救助(款)</t>
  </si>
  <si>
    <t>医疗卫生与计划生育支出</t>
  </si>
  <si>
    <t>节能环保支出</t>
  </si>
  <si>
    <t xml:space="preserve">    其中:排污费安排的支出</t>
  </si>
  <si>
    <t>城乡社区支出</t>
  </si>
  <si>
    <t>农林水支出</t>
  </si>
  <si>
    <t xml:space="preserve">    其中:水资源费安排的支出</t>
  </si>
  <si>
    <t>交通运输支出</t>
  </si>
  <si>
    <t>资源勘探信息等支出</t>
  </si>
  <si>
    <t>商业服务业等支出</t>
  </si>
  <si>
    <t>金融支出</t>
  </si>
  <si>
    <t xml:space="preserve">  金融调控支出</t>
  </si>
  <si>
    <t xml:space="preserve">  其他支出(款)</t>
  </si>
  <si>
    <t>国土海洋气象等支出</t>
  </si>
  <si>
    <t xml:space="preserve">    其中:矿产资源专项收入安排的支出</t>
  </si>
  <si>
    <t xml:space="preserve">    其中:海域使用金支出</t>
  </si>
  <si>
    <t>住房保障支出</t>
  </si>
  <si>
    <t>粮油物资储备支出</t>
  </si>
  <si>
    <t xml:space="preserve">  地方政府债务付息支出</t>
  </si>
  <si>
    <t>债务发行费用支出</t>
  </si>
  <si>
    <t xml:space="preserve">  地方政府债务发行费用支出</t>
  </si>
  <si>
    <t>合       计</t>
  </si>
  <si>
    <t>2015年度云南省一般公共预算支出决算功能分类明细表</t>
  </si>
  <si>
    <t>决算05表</t>
  </si>
  <si>
    <t>外交支出</t>
  </si>
  <si>
    <t xml:space="preserve">  外交管理事务</t>
  </si>
  <si>
    <t xml:space="preserve">  驻外机构</t>
  </si>
  <si>
    <t xml:space="preserve">    驻外使领馆(团、处)</t>
  </si>
  <si>
    <t xml:space="preserve">    其他驻外机构支出</t>
  </si>
  <si>
    <t xml:space="preserve">  对外援助</t>
  </si>
  <si>
    <t xml:space="preserve">    对外成套项目援助</t>
  </si>
  <si>
    <t xml:space="preserve">    对外一般物资援助</t>
  </si>
  <si>
    <t xml:space="preserve">    对外科技合作援助</t>
  </si>
  <si>
    <t xml:space="preserve">    对外优惠贷款援助及贴息</t>
  </si>
  <si>
    <t xml:space="preserve">    对外医疗援助</t>
  </si>
  <si>
    <t xml:space="preserve">    其他对外援助支出</t>
  </si>
  <si>
    <t xml:space="preserve">  国际组织</t>
  </si>
  <si>
    <t xml:space="preserve">    国际组织会费</t>
  </si>
  <si>
    <t xml:space="preserve">    国际组织捐赠</t>
  </si>
  <si>
    <t xml:space="preserve">    维和摊款</t>
  </si>
  <si>
    <t xml:space="preserve">    国际组织股金及基金</t>
  </si>
  <si>
    <t xml:space="preserve">    其他国际组织支出</t>
  </si>
  <si>
    <t xml:space="preserve">    在华国际会议</t>
  </si>
  <si>
    <t xml:space="preserve">    国际交流活动</t>
  </si>
  <si>
    <t xml:space="preserve">    其他对外合作与交流支出</t>
  </si>
  <si>
    <t xml:space="preserve">  对外宣传(款)</t>
  </si>
  <si>
    <t xml:space="preserve">    对外宣传(项)</t>
  </si>
  <si>
    <t xml:space="preserve">  边界勘界联检</t>
  </si>
  <si>
    <t xml:space="preserve">    边界勘界</t>
  </si>
  <si>
    <t xml:space="preserve">    边界联检</t>
  </si>
  <si>
    <t xml:space="preserve">    边界界桩维护</t>
  </si>
  <si>
    <t xml:space="preserve">  其他外交支出(款)</t>
  </si>
  <si>
    <t xml:space="preserve">    其他外交支出(项)</t>
  </si>
  <si>
    <t>国防支出</t>
  </si>
  <si>
    <t xml:space="preserve">  现役部队(款)</t>
  </si>
  <si>
    <t xml:space="preserve">    现役部队(项)</t>
  </si>
  <si>
    <t xml:space="preserve">  国防科研事业(款)</t>
  </si>
  <si>
    <t xml:space="preserve">    国防科研事业(项)</t>
  </si>
  <si>
    <t xml:space="preserve">  专项工程(款)</t>
  </si>
  <si>
    <t xml:space="preserve">    专项工程(项)</t>
  </si>
  <si>
    <t xml:space="preserve">    其他国防支出(项)</t>
  </si>
  <si>
    <t xml:space="preserve">    其他公共安全支出(项)</t>
  </si>
  <si>
    <t xml:space="preserve">    其他消防</t>
  </si>
  <si>
    <t xml:space="preserve">    其他教育支出(项)</t>
  </si>
  <si>
    <t xml:space="preserve">    科技重大专项(项)</t>
  </si>
  <si>
    <t xml:space="preserve">  其他医疗卫生与计划生育支出(款)</t>
  </si>
  <si>
    <t xml:space="preserve">    已垦草原退耕还草(项)</t>
  </si>
  <si>
    <t xml:space="preserve">    能源节约利用(项)</t>
  </si>
  <si>
    <t xml:space="preserve">    可再生能源(项)</t>
  </si>
  <si>
    <t xml:space="preserve">    循环经济(项)</t>
  </si>
  <si>
    <t xml:space="preserve">    其他节能环保支出(项)</t>
  </si>
  <si>
    <t xml:space="preserve">    城乡社区规划与管理(项)</t>
  </si>
  <si>
    <t xml:space="preserve">    城乡社区环境卫生(项)</t>
  </si>
  <si>
    <t xml:space="preserve">    建设市场管理与监督(项)</t>
  </si>
  <si>
    <t xml:space="preserve">    其他城乡社区支出(项)</t>
  </si>
  <si>
    <t xml:space="preserve">    国务院安委会专项</t>
  </si>
  <si>
    <t xml:space="preserve">    中央企业专项管理</t>
  </si>
  <si>
    <t xml:space="preserve">    安全防卫</t>
  </si>
  <si>
    <t xml:space="preserve">    金融部门其他行政支出</t>
  </si>
  <si>
    <t xml:space="preserve">  金融部门监管支出</t>
  </si>
  <si>
    <t xml:space="preserve">    货币发行</t>
  </si>
  <si>
    <t xml:space="preserve">    金融服务</t>
  </si>
  <si>
    <t xml:space="preserve">    反假币</t>
  </si>
  <si>
    <t xml:space="preserve">    重点金融机构监管</t>
  </si>
  <si>
    <t xml:space="preserve">    金融稽查与案件处理</t>
  </si>
  <si>
    <t xml:space="preserve">    金融行业电子化建设</t>
  </si>
  <si>
    <t xml:space="preserve">    从业人员资格考试</t>
  </si>
  <si>
    <t xml:space="preserve">    反洗钱</t>
  </si>
  <si>
    <t xml:space="preserve">    金融部门其他监管支出</t>
  </si>
  <si>
    <t xml:space="preserve">    政策性银行亏损补贴</t>
  </si>
  <si>
    <t xml:space="preserve">    商业银行贷款贴息</t>
  </si>
  <si>
    <t xml:space="preserve">    补充资本金</t>
  </si>
  <si>
    <t xml:space="preserve">    风险基金补助</t>
  </si>
  <si>
    <t xml:space="preserve">    其他金融发展支出</t>
  </si>
  <si>
    <t xml:space="preserve">    中央银行亏损补贴</t>
  </si>
  <si>
    <t xml:space="preserve">    其他金融调控支出</t>
  </si>
  <si>
    <t xml:space="preserve">    其他金融支出(项)</t>
  </si>
  <si>
    <t>其他支出(类)</t>
  </si>
  <si>
    <t xml:space="preserve">    其他支出(项)</t>
  </si>
  <si>
    <t>债务付息支出</t>
  </si>
  <si>
    <t xml:space="preserve">    一般债务付息支出</t>
  </si>
  <si>
    <t xml:space="preserve">      地方政府一般债券付息支出</t>
  </si>
  <si>
    <t xml:space="preserve">      地方政府向外国政府借款付息支出</t>
  </si>
  <si>
    <t xml:space="preserve">      地方政府向国际组织借款付息支出</t>
  </si>
  <si>
    <t xml:space="preserve">      地方政府其他一般债务付息支出</t>
  </si>
  <si>
    <t>2280201</t>
  </si>
  <si>
    <t>2280202</t>
  </si>
  <si>
    <t xml:space="preserve">    一般债务发行费用支出</t>
  </si>
  <si>
    <t>本 年 支 出 合 计</t>
  </si>
  <si>
    <t>2015年度云南省本级一般公共预算支出决算功能分类明细表</t>
  </si>
  <si>
    <t>2015年云南省政府性基金预算支出表</t>
  </si>
  <si>
    <t>表三十四</t>
  </si>
  <si>
    <r>
      <rPr>
        <b/>
        <sz val="12"/>
        <rFont val="宋体"/>
        <charset val="134"/>
      </rPr>
      <t>项</t>
    </r>
    <r>
      <rPr>
        <b/>
        <sz val="12"/>
        <rFont val="宋体"/>
        <charset val="134"/>
      </rPr>
      <t>目</t>
    </r>
  </si>
  <si>
    <t>2014年
快报完成数</t>
  </si>
  <si>
    <t>比2014年快报数增幅</t>
  </si>
  <si>
    <t>一、文化体育与传媒支出</t>
  </si>
  <si>
    <t xml:space="preserve">    国家电影事业发展专项资金支出</t>
  </si>
  <si>
    <t>二、社会保障和就业支出</t>
  </si>
  <si>
    <t xml:space="preserve">    大中型水库移民后期扶持基金支出</t>
  </si>
  <si>
    <t xml:space="preserve">    小型水库移民扶助基金支出</t>
  </si>
  <si>
    <t>三、节能环保支出</t>
  </si>
  <si>
    <t xml:space="preserve">    可再生能源电价附加收入安排的支出</t>
  </si>
  <si>
    <t xml:space="preserve">    废弃电器电子产品处理基金支出</t>
  </si>
  <si>
    <t>四、城乡社区支出</t>
  </si>
  <si>
    <t xml:space="preserve">    政府住房基金支出</t>
  </si>
  <si>
    <t xml:space="preserve">    国有土地使用权出让收入安排的支出</t>
  </si>
  <si>
    <t xml:space="preserve">    城市公用事业附加安排的支出</t>
  </si>
  <si>
    <t xml:space="preserve">    国有土地收益基金支出</t>
  </si>
  <si>
    <t xml:space="preserve">    农业土地开发资金支出</t>
  </si>
  <si>
    <t xml:space="preserve">    新增建设用地有偿使用费安排的支出</t>
  </si>
  <si>
    <t xml:space="preserve">    城市基础设施配套费安排的支出</t>
  </si>
  <si>
    <t>五、农林水支出</t>
  </si>
  <si>
    <t xml:space="preserve">    新菜地开发建设基金支出</t>
  </si>
  <si>
    <t xml:space="preserve">    大中型水库库区基金支出</t>
  </si>
  <si>
    <t xml:space="preserve">    三峡水库库区基金支出</t>
  </si>
  <si>
    <t xml:space="preserve">    南水北调工程基金支出</t>
  </si>
  <si>
    <t xml:space="preserve">    国家重大水利工程建设基金支出</t>
  </si>
  <si>
    <t xml:space="preserve">    水土保持补偿费安排的支出</t>
  </si>
  <si>
    <t>六、交通运输支出</t>
  </si>
  <si>
    <t xml:space="preserve">    海南省高等级公路车辆通行附加费安排的支出</t>
  </si>
  <si>
    <t xml:space="preserve">    车辆通行费安排的支出</t>
  </si>
  <si>
    <t xml:space="preserve">    港口建设费安排的支出</t>
  </si>
  <si>
    <t xml:space="preserve">    铁路建设基金支出</t>
  </si>
  <si>
    <t xml:space="preserve">    船舶油污损害赔偿基金支出</t>
  </si>
  <si>
    <t xml:space="preserve">    民航发展基金支出</t>
  </si>
  <si>
    <t>七、资源勘探信息等支出</t>
  </si>
  <si>
    <t xml:space="preserve">    散装水泥专项资金支出</t>
  </si>
  <si>
    <t xml:space="preserve">    新型墙体材料专项基金支出</t>
  </si>
  <si>
    <t xml:space="preserve">    农网还贷资金支出</t>
  </si>
  <si>
    <t xml:space="preserve">    电力改革预留资产变现收入安排的支出</t>
  </si>
  <si>
    <t>八、商业服务业等支出</t>
  </si>
  <si>
    <t xml:space="preserve">    旅游发展基金支出</t>
  </si>
  <si>
    <t>九、其他支出</t>
  </si>
  <si>
    <t xml:space="preserve">    其他政府性基金支出</t>
  </si>
  <si>
    <t xml:space="preserve">    彩票发行销售机构业务费安排的支出</t>
  </si>
  <si>
    <t xml:space="preserve">    彩票公益金安排的支出</t>
  </si>
  <si>
    <t xml:space="preserve">  政府性基金转移支出</t>
  </si>
  <si>
    <t>2015年云南省省本级政府性基金预算支出表</t>
  </si>
  <si>
    <t>表三十八</t>
  </si>
  <si>
    <t>2014年
年初预算数</t>
  </si>
  <si>
    <t>比2014年年初
预算数增幅</t>
  </si>
  <si>
    <t xml:space="preserve">      资助国产影片放映</t>
  </si>
  <si>
    <t xml:space="preserve">      资助城市影院</t>
  </si>
  <si>
    <t xml:space="preserve">      资助少数民族电影译制</t>
  </si>
  <si>
    <t xml:space="preserve">      其他国家电影事业发展专项资金支出</t>
  </si>
  <si>
    <t xml:space="preserve">      移民补助</t>
  </si>
  <si>
    <t xml:space="preserve">      基础设施建设和经济发展</t>
  </si>
  <si>
    <t xml:space="preserve">      其他大中型水库移民后期扶持基金支出</t>
  </si>
  <si>
    <t xml:space="preserve">      其他小型水库移民扶助基金支出</t>
  </si>
  <si>
    <t xml:space="preserve">      其他可再生能源电价附加收入安排的支出</t>
  </si>
  <si>
    <t xml:space="preserve">      回收处理费用补贴</t>
  </si>
  <si>
    <t xml:space="preserve">      信息系统建设</t>
  </si>
  <si>
    <t xml:space="preserve">      基金征管经费</t>
  </si>
  <si>
    <t xml:space="preserve">      其他废弃电器电子产品处理基金支出</t>
  </si>
  <si>
    <t xml:space="preserve">      管理费用支出</t>
  </si>
  <si>
    <t xml:space="preserve">      廉租住房支出</t>
  </si>
  <si>
    <t xml:space="preserve">      公共租赁住房支出</t>
  </si>
  <si>
    <t xml:space="preserve">      公共租赁住房维护和管理支出</t>
  </si>
  <si>
    <t xml:space="preserve">      保障性住房租金补贴</t>
  </si>
  <si>
    <t xml:space="preserve">      其他政府住房基金支出</t>
  </si>
  <si>
    <t xml:space="preserve">      征地和拆迁补偿支出</t>
  </si>
  <si>
    <t xml:space="preserve">      土地开发支出</t>
  </si>
  <si>
    <t xml:space="preserve">      城市建设支出</t>
  </si>
  <si>
    <t xml:space="preserve">      农村基础设施建设支出</t>
  </si>
  <si>
    <t xml:space="preserve">      补助被征地农民支出</t>
  </si>
  <si>
    <t xml:space="preserve">      土地出让业务支出</t>
  </si>
  <si>
    <t xml:space="preserve">      支付破产或改制企业职工安置费</t>
  </si>
  <si>
    <t xml:space="preserve">      棚户区改造支出</t>
  </si>
  <si>
    <t xml:space="preserve">      其他国有土地使用权出让收入安排的支出</t>
  </si>
  <si>
    <t xml:space="preserve">      城市公共设施</t>
  </si>
  <si>
    <t xml:space="preserve">      城市环境卫生</t>
  </si>
  <si>
    <t xml:space="preserve">      公有房屋</t>
  </si>
  <si>
    <t xml:space="preserve">      城市防洪</t>
  </si>
  <si>
    <t xml:space="preserve">      其他城市公用事业附加安排的支出</t>
  </si>
  <si>
    <t>　    征地和拆迁补偿支出</t>
  </si>
  <si>
    <t>　    土地开发支出</t>
  </si>
  <si>
    <t>　    其他国有土地收益基金支出</t>
  </si>
  <si>
    <t xml:space="preserve">      耕地开发专项支出</t>
  </si>
  <si>
    <t xml:space="preserve">      基本农田建设和保护支出</t>
  </si>
  <si>
    <t xml:space="preserve">      土地整理支出</t>
  </si>
  <si>
    <t xml:space="preserve">      用于地震灾后恢复重建的支出</t>
  </si>
  <si>
    <t xml:space="preserve">      其他城市基础设施配套费安排的支出</t>
  </si>
  <si>
    <t xml:space="preserve">      开发新菜地工程</t>
  </si>
  <si>
    <t xml:space="preserve">      改造老菜地工程</t>
  </si>
  <si>
    <t xml:space="preserve">      设备购置</t>
  </si>
  <si>
    <t xml:space="preserve">      技术培训与推广</t>
  </si>
  <si>
    <t xml:space="preserve">      其他新菜地开发建设基金支出</t>
  </si>
  <si>
    <t xml:space="preserve">      解决移民遗留问题</t>
  </si>
  <si>
    <t xml:space="preserve">      库区防护工程维护</t>
  </si>
  <si>
    <t xml:space="preserve">      其他大中型水库库区基金支出</t>
  </si>
  <si>
    <t xml:space="preserve">      库区维护和管理</t>
  </si>
  <si>
    <t xml:space="preserve">      其他三峡水库库区基金支出</t>
  </si>
  <si>
    <t xml:space="preserve">      南水北调工程建设</t>
  </si>
  <si>
    <t xml:space="preserve">      偿还南水北调工程贷款本息</t>
  </si>
  <si>
    <t xml:space="preserve">      三峡工程后续工作</t>
  </si>
  <si>
    <t xml:space="preserve">      地方重大水利工程建设</t>
  </si>
  <si>
    <t xml:space="preserve">      其他重大水利工程建设基金支出</t>
  </si>
  <si>
    <t xml:space="preserve">      综合治理和生态修复</t>
  </si>
  <si>
    <t xml:space="preserve">      预防保护和监督管理</t>
  </si>
  <si>
    <t xml:space="preserve">      其他水土保持补偿费安排的支出</t>
  </si>
  <si>
    <t xml:space="preserve">   铁路运输</t>
  </si>
  <si>
    <t xml:space="preserve">      铁路资产变现收入安排的支出</t>
  </si>
  <si>
    <t xml:space="preserve">      公路建设</t>
  </si>
  <si>
    <t xml:space="preserve">      公路养护</t>
  </si>
  <si>
    <t xml:space="preserve">      公路还贷</t>
  </si>
  <si>
    <t xml:space="preserve">      其他海南省高等级公路车辆通行附加费安排的支出</t>
  </si>
  <si>
    <t xml:space="preserve">      政府还贷公路养护</t>
  </si>
  <si>
    <t xml:space="preserve">      政府还贷公路管理</t>
  </si>
  <si>
    <t xml:space="preserve">      其他车辆通行费安排的支出</t>
  </si>
  <si>
    <t xml:space="preserve">      港口设施</t>
  </si>
  <si>
    <t xml:space="preserve">      航道建设和维护</t>
  </si>
  <si>
    <t xml:space="preserve">      航运保障系统建设</t>
  </si>
  <si>
    <t xml:space="preserve">      其他港口建设费安排的支出</t>
  </si>
  <si>
    <t xml:space="preserve">      铁路建设投资</t>
  </si>
  <si>
    <t xml:space="preserve">      购置铁路机车车辆</t>
  </si>
  <si>
    <t xml:space="preserve">      铁路还贷</t>
  </si>
  <si>
    <t xml:space="preserve">      建设项目铺底资金</t>
  </si>
  <si>
    <t xml:space="preserve">      勘测设计</t>
  </si>
  <si>
    <t xml:space="preserve">      注册资本金</t>
  </si>
  <si>
    <t xml:space="preserve">      周转资金</t>
  </si>
  <si>
    <t xml:space="preserve">      其他铁路建设基金支出</t>
  </si>
  <si>
    <t xml:space="preserve">      应急处置费用</t>
  </si>
  <si>
    <t xml:space="preserve">      控制清除污染</t>
  </si>
  <si>
    <t xml:space="preserve">      损失补偿</t>
  </si>
  <si>
    <t xml:space="preserve">      生态恢复</t>
  </si>
  <si>
    <t xml:space="preserve">      监视监测</t>
  </si>
  <si>
    <t xml:space="preserve">      其他船舶油污损害赔偿基金支出</t>
  </si>
  <si>
    <t xml:space="preserve">      民航机场建设</t>
  </si>
  <si>
    <t xml:space="preserve">      空管系统建设</t>
  </si>
  <si>
    <t xml:space="preserve">      民航安全</t>
  </si>
  <si>
    <t xml:space="preserve">      航线和机场补贴</t>
  </si>
  <si>
    <t xml:space="preserve">      民航科教和信息</t>
  </si>
  <si>
    <t xml:space="preserve">      民航节能减排</t>
  </si>
  <si>
    <t xml:space="preserve">      通用航空发展</t>
  </si>
  <si>
    <t xml:space="preserve">      征管经费</t>
  </si>
  <si>
    <t xml:space="preserve">      其他民航发展基金支出</t>
  </si>
  <si>
    <t xml:space="preserve">      无线电频率占用费安排的支出</t>
  </si>
  <si>
    <t xml:space="preserve">      建设专用设施</t>
  </si>
  <si>
    <t xml:space="preserve">      专用设备购置和维修</t>
  </si>
  <si>
    <t xml:space="preserve">      贷款贴息</t>
  </si>
  <si>
    <t xml:space="preserve">      技术研发与推广</t>
  </si>
  <si>
    <t xml:space="preserve">      宣传</t>
  </si>
  <si>
    <t xml:space="preserve">      其他散装水泥专项资金支出</t>
  </si>
  <si>
    <t xml:space="preserve">      技改贴息和补助</t>
  </si>
  <si>
    <t xml:space="preserve">      技术研发和推广</t>
  </si>
  <si>
    <t xml:space="preserve">      示范项目补贴</t>
  </si>
  <si>
    <t xml:space="preserve">      宣传和培训</t>
  </si>
  <si>
    <t xml:space="preserve">      其他新型墙体材料专项基金支出</t>
  </si>
  <si>
    <t xml:space="preserve">      地方农网还贷资金支出</t>
  </si>
  <si>
    <t xml:space="preserve">      其他农网还贷资金支出</t>
  </si>
  <si>
    <t xml:space="preserve">      宣传促销</t>
  </si>
  <si>
    <t xml:space="preserve">      行业规划</t>
  </si>
  <si>
    <t xml:space="preserve">      旅游事业补助</t>
  </si>
  <si>
    <t xml:space="preserve">      地方旅游开发项目补助</t>
  </si>
  <si>
    <t xml:space="preserve">      其他旅游发展基金支出</t>
  </si>
  <si>
    <t xml:space="preserve">      福利彩票发行机构的业务费支出</t>
  </si>
  <si>
    <t xml:space="preserve">      体育彩票发行机构的业务费支出</t>
  </si>
  <si>
    <t xml:space="preserve">      福利彩票销售机构的业务费支出</t>
  </si>
  <si>
    <t xml:space="preserve">      体育彩票销售机构的业务费支出</t>
  </si>
  <si>
    <t xml:space="preserve">      彩票兑奖周转金支出</t>
  </si>
  <si>
    <t xml:space="preserve">      彩票发行销售风险基金支出</t>
  </si>
  <si>
    <t xml:space="preserve">      彩票市场调控资金支出</t>
  </si>
  <si>
    <t xml:space="preserve">      其他彩票发行销售机构业务费安排的支出</t>
  </si>
  <si>
    <t xml:space="preserve">      用于社会福利的彩票公益金支出</t>
  </si>
  <si>
    <t xml:space="preserve">      用于体育事业的彩票公益金支出</t>
  </si>
  <si>
    <t xml:space="preserve">      用于教育事业的彩票公益金支出</t>
  </si>
  <si>
    <t xml:space="preserve">      用于红十字事业的彩票公益金支出</t>
  </si>
  <si>
    <t xml:space="preserve">      用于残疾人事业的彩票公益金支出</t>
  </si>
  <si>
    <t xml:space="preserve">      用于文化事业的彩票公益金支出</t>
  </si>
  <si>
    <t xml:space="preserve">      用于扶贫的彩票公益金支出</t>
  </si>
  <si>
    <t xml:space="preserve">      用于法律援助的彩票公益金支出</t>
  </si>
  <si>
    <t xml:space="preserve">      用于城乡医疗求助的的彩票公益金支出</t>
  </si>
  <si>
    <t xml:space="preserve">      用于其他社会公益事业的彩票公益金支出</t>
  </si>
  <si>
    <t xml:space="preserve">  政府性基金转移支付</t>
  </si>
  <si>
    <t>2015年度云南省政府性基金支出预算变动情况表</t>
  </si>
  <si>
    <t>决算11表</t>
  </si>
  <si>
    <t xml:space="preserve">    污水处理费及对应专项债务收入安排的支出</t>
  </si>
  <si>
    <t xml:space="preserve">  海南省高等级公路车辆通行附加费及对应专项债务收入安排的支出</t>
  </si>
  <si>
    <t xml:space="preserve">    无线电频率占用费安排的支出</t>
  </si>
  <si>
    <t>十、债务付息支出</t>
  </si>
  <si>
    <t>十一、债务发行费用支出</t>
  </si>
  <si>
    <t>合           计</t>
  </si>
  <si>
    <t>2015年度云南省本级政府性基金支出预算变动情况表</t>
  </si>
  <si>
    <t>预算数</t>
  </si>
  <si>
    <t xml:space="preserve">变         动         项         目					</t>
  </si>
  <si>
    <t>小    计</t>
  </si>
  <si>
    <t>专项补助</t>
  </si>
  <si>
    <t>债务(转贷)收入</t>
  </si>
  <si>
    <t>动用上
年结余</t>
  </si>
  <si>
    <t>本年超、短收安排</t>
  </si>
  <si>
    <t>调入资金</t>
  </si>
  <si>
    <t>补助下级专款</t>
  </si>
  <si>
    <t>增加(减少)
预算指标</t>
  </si>
  <si>
    <t xml:space="preserve">  可再生能源电价附加收入安排的支出</t>
  </si>
  <si>
    <t xml:space="preserve">  污水处理费及对应专项债务收入安排的支出</t>
  </si>
  <si>
    <t>2015年云南省省本级一般公共预算支出执行情况表</t>
  </si>
  <si>
    <t xml:space="preserve">表六 </t>
  </si>
  <si>
    <t>项               目</t>
  </si>
  <si>
    <t>22808</t>
  </si>
  <si>
    <t>22809</t>
  </si>
  <si>
    <t>22810</t>
  </si>
  <si>
    <t>22813</t>
  </si>
  <si>
    <r>
      <rPr>
        <sz val="11"/>
        <rFont val="宋体"/>
        <charset val="134"/>
      </rPr>
      <t xml:space="preserve">  </t>
    </r>
    <r>
      <rPr>
        <sz val="11"/>
        <rFont val="宋体"/>
        <charset val="134"/>
      </rPr>
      <t>滇中新区体制过渡期清算划转支出</t>
    </r>
  </si>
  <si>
    <t>2015年云南省一般公共预算支出表</t>
  </si>
  <si>
    <t>表二十六</t>
  </si>
  <si>
    <r>
      <rPr>
        <b/>
        <sz val="11"/>
        <rFont val="宋体"/>
        <charset val="134"/>
      </rPr>
      <t>2014</t>
    </r>
    <r>
      <rPr>
        <b/>
        <sz val="11"/>
        <rFont val="宋体"/>
        <charset val="134"/>
      </rPr>
      <t>年年快报完成数</t>
    </r>
  </si>
  <si>
    <r>
      <rPr>
        <b/>
        <sz val="12"/>
        <rFont val="宋体"/>
        <charset val="134"/>
      </rPr>
      <t>201</t>
    </r>
    <r>
      <rPr>
        <b/>
        <sz val="12"/>
        <rFont val="宋体"/>
        <charset val="134"/>
      </rPr>
      <t>5</t>
    </r>
    <r>
      <rPr>
        <b/>
        <sz val="12"/>
        <rFont val="宋体"/>
        <charset val="134"/>
      </rPr>
      <t>年预算数</t>
    </r>
  </si>
  <si>
    <r>
      <rPr>
        <b/>
        <sz val="12"/>
        <rFont val="宋体"/>
        <charset val="134"/>
      </rPr>
      <t>比2014</t>
    </r>
    <r>
      <rPr>
        <b/>
        <sz val="12"/>
        <rFont val="宋体"/>
        <charset val="134"/>
      </rPr>
      <t>年快报数增幅</t>
    </r>
  </si>
  <si>
    <t xml:space="preserve">      其他政府办公厅(室)及相关机构事务支出</t>
  </si>
  <si>
    <t xml:space="preserve">    对外合作与交流</t>
  </si>
  <si>
    <t xml:space="preserve">  行政运行</t>
  </si>
  <si>
    <t xml:space="preserve">  一般行政管理事务</t>
  </si>
  <si>
    <t xml:space="preserve">  机关服务</t>
  </si>
  <si>
    <t xml:space="preserve">  其他教育管理事务支出</t>
  </si>
  <si>
    <t xml:space="preserve"> 学前教育</t>
  </si>
  <si>
    <t xml:space="preserve"> 小学教育</t>
  </si>
  <si>
    <t xml:space="preserve"> 初中教育</t>
  </si>
  <si>
    <t xml:space="preserve"> 高中教育</t>
  </si>
  <si>
    <t xml:space="preserve"> 高等教育</t>
  </si>
  <si>
    <t xml:space="preserve"> 化解农村义务教育债务支出</t>
  </si>
  <si>
    <t xml:space="preserve"> 其他普通教育支出</t>
  </si>
  <si>
    <t xml:space="preserve"> 初等职业教育</t>
  </si>
  <si>
    <t xml:space="preserve"> 中专教育</t>
  </si>
  <si>
    <t xml:space="preserve"> 技校教育</t>
  </si>
  <si>
    <t xml:space="preserve"> 职业高中教育</t>
  </si>
  <si>
    <t xml:space="preserve"> 高等职业教育</t>
  </si>
  <si>
    <t xml:space="preserve"> 其他职业教育支出</t>
  </si>
  <si>
    <t xml:space="preserve"> 成人初等教育</t>
  </si>
  <si>
    <t xml:space="preserve"> 成人中等教育</t>
  </si>
  <si>
    <t xml:space="preserve"> 成人高等教育</t>
  </si>
  <si>
    <t xml:space="preserve"> 成人广播电视教育</t>
  </si>
  <si>
    <t xml:space="preserve"> 其他成人教育支出</t>
  </si>
  <si>
    <t xml:space="preserve"> 广播电视学校</t>
  </si>
  <si>
    <t xml:space="preserve"> 教育电视台</t>
  </si>
  <si>
    <t xml:space="preserve"> 其他广播电视教育支出</t>
  </si>
  <si>
    <t xml:space="preserve"> 特殊学校教育</t>
  </si>
  <si>
    <t xml:space="preserve"> 工读学校教育</t>
  </si>
  <si>
    <t xml:space="preserve"> 其他特殊教育支出</t>
  </si>
  <si>
    <t xml:space="preserve"> 教师进修</t>
  </si>
  <si>
    <t xml:space="preserve"> 干部教育</t>
  </si>
  <si>
    <t xml:space="preserve"> 培训支出</t>
  </si>
  <si>
    <t xml:space="preserve"> 其他进修及培训</t>
  </si>
  <si>
    <t xml:space="preserve"> 农村中小学校舍建设</t>
  </si>
  <si>
    <t xml:space="preserve"> 农村中小学教学设施</t>
  </si>
  <si>
    <t xml:space="preserve"> 城市中小学校舍建设</t>
  </si>
  <si>
    <t xml:space="preserve"> 城市中小学教学设施</t>
  </si>
  <si>
    <t xml:space="preserve"> 中等职业学校教学设施</t>
  </si>
  <si>
    <t xml:space="preserve"> 其他教育费附加安排的支出</t>
  </si>
  <si>
    <t xml:space="preserve"> 行政运行</t>
  </si>
  <si>
    <t xml:space="preserve"> 一般行政管理事务</t>
  </si>
  <si>
    <t xml:space="preserve"> 机关服务</t>
  </si>
  <si>
    <t xml:space="preserve"> 其他科学技术管理事务支出</t>
  </si>
  <si>
    <t xml:space="preserve"> 机构运行</t>
  </si>
  <si>
    <t xml:space="preserve"> 重点基础研究规划</t>
  </si>
  <si>
    <t xml:space="preserve"> 自然科学基金</t>
  </si>
  <si>
    <t xml:space="preserve"> 重点实验室及相关设施</t>
  </si>
  <si>
    <t xml:space="preserve"> 专项基础科研</t>
  </si>
  <si>
    <t xml:space="preserve"> 其他基础研究支出</t>
  </si>
  <si>
    <t xml:space="preserve"> 社会公益研究</t>
  </si>
  <si>
    <t xml:space="preserve"> 高技术研究</t>
  </si>
  <si>
    <t xml:space="preserve"> 专项科研试制</t>
  </si>
  <si>
    <t xml:space="preserve"> 其他应用研究支出</t>
  </si>
  <si>
    <t xml:space="preserve"> 应用技术研究与开发</t>
  </si>
  <si>
    <t xml:space="preserve"> 产业技术研究与开发</t>
  </si>
  <si>
    <t xml:space="preserve"> 科技成果转化与扩散</t>
  </si>
  <si>
    <t xml:space="preserve"> 其他技术研究与开发支出</t>
  </si>
  <si>
    <t xml:space="preserve"> 技术创新服务体系</t>
  </si>
  <si>
    <t xml:space="preserve"> 科技条件专项</t>
  </si>
  <si>
    <t xml:space="preserve"> 其他科技条件与服务支出</t>
  </si>
  <si>
    <t xml:space="preserve"> 社会科学研究机构</t>
  </si>
  <si>
    <t xml:space="preserve"> 社会科学研究</t>
  </si>
  <si>
    <t xml:space="preserve"> 其他社会科学支出</t>
  </si>
  <si>
    <t xml:space="preserve"> 科普活动</t>
  </si>
  <si>
    <t xml:space="preserve"> 青少年科技活动</t>
  </si>
  <si>
    <t xml:space="preserve"> 学术交流活动</t>
  </si>
  <si>
    <t xml:space="preserve"> 科技馆站</t>
  </si>
  <si>
    <t xml:space="preserve"> 其他科学技术普及支出</t>
  </si>
  <si>
    <t xml:space="preserve"> 国际交流与合作</t>
  </si>
  <si>
    <t xml:space="preserve"> 重大科技合作项目</t>
  </si>
  <si>
    <t xml:space="preserve"> 其他科技交流与合作支出</t>
  </si>
  <si>
    <t xml:space="preserve"> 科技奖励</t>
  </si>
  <si>
    <t xml:space="preserve"> 转制科研机构</t>
  </si>
  <si>
    <t xml:space="preserve"> 其他科学技术支出</t>
  </si>
  <si>
    <t xml:space="preserve"> 图书馆</t>
  </si>
  <si>
    <t xml:space="preserve"> 文化展示及纪念机构</t>
  </si>
  <si>
    <t xml:space="preserve"> 艺术表演场所</t>
  </si>
  <si>
    <t xml:space="preserve"> 艺术表演团体</t>
  </si>
  <si>
    <t xml:space="preserve"> 文化活动</t>
  </si>
  <si>
    <t xml:space="preserve"> 群众文化</t>
  </si>
  <si>
    <t xml:space="preserve"> 文化交流与合作</t>
  </si>
  <si>
    <t xml:space="preserve"> 文化创作与保护</t>
  </si>
  <si>
    <t xml:space="preserve"> 文化市场管理</t>
  </si>
  <si>
    <t xml:space="preserve"> 其他文化支出</t>
  </si>
  <si>
    <t xml:space="preserve"> 文物保护</t>
  </si>
  <si>
    <t xml:space="preserve"> 博物馆</t>
  </si>
  <si>
    <t xml:space="preserve"> 历史名城与古迹</t>
  </si>
  <si>
    <t xml:space="preserve"> 其他文物支出</t>
  </si>
  <si>
    <t xml:space="preserve"> 运动项目管理</t>
  </si>
  <si>
    <t xml:space="preserve"> 体育竞赛</t>
  </si>
  <si>
    <t xml:space="preserve"> 体育训练</t>
  </si>
  <si>
    <t xml:space="preserve"> 体育场馆</t>
  </si>
  <si>
    <t xml:space="preserve"> 群众体育</t>
  </si>
  <si>
    <t xml:space="preserve"> 体育交流与合作</t>
  </si>
  <si>
    <t xml:space="preserve"> 其他体育支出</t>
  </si>
  <si>
    <t xml:space="preserve"> 广播</t>
  </si>
  <si>
    <t xml:space="preserve"> 电视</t>
  </si>
  <si>
    <t xml:space="preserve"> 电影</t>
  </si>
  <si>
    <t xml:space="preserve"> 其他广播影视支出</t>
  </si>
  <si>
    <t xml:space="preserve"> 新闻通讯</t>
  </si>
  <si>
    <t xml:space="preserve"> 出版发行</t>
  </si>
  <si>
    <t xml:space="preserve"> 版权管理</t>
  </si>
  <si>
    <t xml:space="preserve"> 出版市场管理</t>
  </si>
  <si>
    <t xml:space="preserve"> 其他新闻出版支出</t>
  </si>
  <si>
    <t xml:space="preserve"> 宣传文化发展专项支出</t>
  </si>
  <si>
    <t xml:space="preserve"> 文化产业发展专项支出</t>
  </si>
  <si>
    <t xml:space="preserve"> 其他文化体育与传媒支出</t>
  </si>
  <si>
    <t xml:space="preserve"> 综合业务管理</t>
  </si>
  <si>
    <t xml:space="preserve"> 劳动保障监察</t>
  </si>
  <si>
    <t xml:space="preserve"> 就业管理事务</t>
  </si>
  <si>
    <t xml:space="preserve"> 社会保险业务管理事务</t>
  </si>
  <si>
    <t xml:space="preserve"> 信息化建设</t>
  </si>
  <si>
    <t xml:space="preserve"> 社会保险经办机构</t>
  </si>
  <si>
    <t xml:space="preserve"> 劳动关系和维权</t>
  </si>
  <si>
    <t xml:space="preserve"> 公共就业服务和职业技能鉴定机构</t>
  </si>
  <si>
    <t xml:space="preserve"> 劳动人事争议调解仲裁</t>
  </si>
  <si>
    <t xml:space="preserve"> 其他人力资源和社会保障管理事务支出</t>
  </si>
  <si>
    <t xml:space="preserve"> 拥军优属</t>
  </si>
  <si>
    <t xml:space="preserve"> 老龄事务</t>
  </si>
  <si>
    <t xml:space="preserve"> 民间组织管理</t>
  </si>
  <si>
    <t xml:space="preserve"> 行政区划和地名管理</t>
  </si>
  <si>
    <t xml:space="preserve"> 基层政权和社区建设</t>
  </si>
  <si>
    <t xml:space="preserve"> 部队供应</t>
  </si>
  <si>
    <t xml:space="preserve"> 其他民政管理事务支出</t>
  </si>
  <si>
    <t xml:space="preserve"> 财政对基本养老保险基金的补助</t>
  </si>
  <si>
    <t xml:space="preserve"> 财政对失业保险基金的补助</t>
  </si>
  <si>
    <t xml:space="preserve"> 财政对基本医疗保险基金的补助</t>
  </si>
  <si>
    <t xml:space="preserve"> 财政对工伤保险基金的补助</t>
  </si>
  <si>
    <t xml:space="preserve"> 财政对生育保险基金的补助</t>
  </si>
  <si>
    <t xml:space="preserve"> 财政对城乡居民基本养老保险基金的补助</t>
  </si>
  <si>
    <t xml:space="preserve"> 财政对其他社会保险基金的补助</t>
  </si>
  <si>
    <t xml:space="preserve"> 归口管理的行政单位离退休</t>
  </si>
  <si>
    <t xml:space="preserve"> 事业单位离退休</t>
  </si>
  <si>
    <t xml:space="preserve"> 离退休人员管理机构</t>
  </si>
  <si>
    <t xml:space="preserve"> 未归口管理的行政单位离退休</t>
  </si>
  <si>
    <t xml:space="preserve"> 其他行政事业单位离退休支出</t>
  </si>
  <si>
    <t xml:space="preserve"> 企业关闭破产补助</t>
  </si>
  <si>
    <t xml:space="preserve"> 其他企业改革发展补助</t>
  </si>
  <si>
    <t xml:space="preserve"> 扶持公共就业服务</t>
  </si>
  <si>
    <t xml:space="preserve"> 职业培训补贴</t>
  </si>
  <si>
    <t xml:space="preserve"> 社会保险补贴</t>
  </si>
  <si>
    <t xml:space="preserve"> 公益性岗位补贴</t>
  </si>
  <si>
    <t xml:space="preserve"> 小额担保贷款贴息</t>
  </si>
  <si>
    <t xml:space="preserve"> 补充小额贷款担保基金</t>
  </si>
  <si>
    <t xml:space="preserve"> 职业技能鉴定补贴</t>
  </si>
  <si>
    <t xml:space="preserve"> 就业见习补贴</t>
  </si>
  <si>
    <t xml:space="preserve"> 高技能人才培养补助</t>
  </si>
  <si>
    <t xml:space="preserve"> 其他就业补助支出</t>
  </si>
  <si>
    <t xml:space="preserve"> 死亡抚恤</t>
  </si>
  <si>
    <t xml:space="preserve"> 伤残抚恤</t>
  </si>
  <si>
    <t xml:space="preserve"> 在乡复员、退伍军人生活补助</t>
  </si>
  <si>
    <t xml:space="preserve"> 优抚事业单位支出</t>
  </si>
  <si>
    <t xml:space="preserve"> 义务兵优待</t>
  </si>
  <si>
    <t xml:space="preserve"> 农村籍退役士兵老年生活补助</t>
  </si>
  <si>
    <t xml:space="preserve"> 其他优抚支出</t>
  </si>
  <si>
    <t xml:space="preserve"> 退役士兵安置</t>
  </si>
  <si>
    <t xml:space="preserve"> 军队移交政府的离退休人员安置</t>
  </si>
  <si>
    <t xml:space="preserve"> 军队移交政府离退休干部管理机构</t>
  </si>
  <si>
    <t xml:space="preserve"> 退役士兵管理教育</t>
  </si>
  <si>
    <t xml:space="preserve"> 其他退役安置支出</t>
  </si>
  <si>
    <t xml:space="preserve"> 儿童福利</t>
  </si>
  <si>
    <t xml:space="preserve"> 老年福利</t>
  </si>
  <si>
    <t xml:space="preserve"> 假肢矫形</t>
  </si>
  <si>
    <t xml:space="preserve"> 殡葬</t>
  </si>
  <si>
    <t xml:space="preserve"> 社会福利事业单位</t>
  </si>
  <si>
    <t xml:space="preserve"> 其他社会福利支出</t>
  </si>
  <si>
    <t xml:space="preserve"> 残疾人康复</t>
  </si>
  <si>
    <t xml:space="preserve"> 残疾人就业和扶贫</t>
  </si>
  <si>
    <t xml:space="preserve"> 残疾人体育</t>
  </si>
  <si>
    <t xml:space="preserve"> 其他残疾人事业支出</t>
  </si>
  <si>
    <t xml:space="preserve"> 中央自然灾害生活补助</t>
  </si>
  <si>
    <t xml:space="preserve"> 地方自然灾害生活补助</t>
  </si>
  <si>
    <t xml:space="preserve"> 自然灾害灾后重建补助</t>
  </si>
  <si>
    <t xml:space="preserve"> 其他自然灾害生活救助支出</t>
  </si>
  <si>
    <t xml:space="preserve"> 其他红十字事业支出</t>
  </si>
  <si>
    <t xml:space="preserve"> 城市最低生活保障金支出</t>
  </si>
  <si>
    <t xml:space="preserve"> 农村最低生活保障金支出</t>
  </si>
  <si>
    <t xml:space="preserve"> 临时救助支出</t>
  </si>
  <si>
    <r>
      <rPr>
        <sz val="11"/>
        <rFont val="宋体"/>
        <charset val="134"/>
      </rPr>
      <t>208</t>
    </r>
    <r>
      <rPr>
        <sz val="11"/>
        <rFont val="宋体"/>
        <charset val="134"/>
      </rPr>
      <t>20</t>
    </r>
    <r>
      <rPr>
        <sz val="11"/>
        <rFont val="宋体"/>
        <charset val="134"/>
      </rPr>
      <t>99</t>
    </r>
  </si>
  <si>
    <t xml:space="preserve"> 流浪乞讨人员救助支出</t>
  </si>
  <si>
    <t xml:space="preserve"> 城市特困人员供养支出</t>
  </si>
  <si>
    <t xml:space="preserve"> 农村五保供养支出</t>
  </si>
  <si>
    <t xml:space="preserve"> 交强险营业税补助基金支出</t>
  </si>
  <si>
    <t xml:space="preserve"> 交强险罚款收入补助基金支出</t>
  </si>
  <si>
    <t xml:space="preserve"> 其他城市生活救助</t>
  </si>
  <si>
    <t xml:space="preserve"> 其他农村生活救助</t>
  </si>
  <si>
    <t xml:space="preserve"> 其他社会保障和就业支出</t>
  </si>
  <si>
    <t xml:space="preserve"> 其他医疗卫生与计划生育管理事务支出</t>
  </si>
  <si>
    <t xml:space="preserve"> 综合医院</t>
  </si>
  <si>
    <t xml:space="preserve"> 中医（民族）医院</t>
  </si>
  <si>
    <t xml:space="preserve"> 传染病医院</t>
  </si>
  <si>
    <t xml:space="preserve"> 精神病医院</t>
  </si>
  <si>
    <t xml:space="preserve"> 妇产医院</t>
  </si>
  <si>
    <t xml:space="preserve"> 儿童医院</t>
  </si>
  <si>
    <t xml:space="preserve"> 其他专科医院</t>
  </si>
  <si>
    <t xml:space="preserve"> 福利医院</t>
  </si>
  <si>
    <t xml:space="preserve"> 行业医院</t>
  </si>
  <si>
    <t xml:space="preserve"> 处理医疗欠费</t>
  </si>
  <si>
    <t xml:space="preserve"> 其他公立医院支出</t>
  </si>
  <si>
    <t xml:space="preserve"> 城市社区卫生机构</t>
  </si>
  <si>
    <t xml:space="preserve"> 乡镇卫生院</t>
  </si>
  <si>
    <t xml:space="preserve"> 其他基层医疗卫生机构支出</t>
  </si>
  <si>
    <t xml:space="preserve"> 疾病预防控制机构</t>
  </si>
  <si>
    <t xml:space="preserve"> 卫生监督机构</t>
  </si>
  <si>
    <t xml:space="preserve"> 妇幼保健机构</t>
  </si>
  <si>
    <t xml:space="preserve"> 精神卫生机构</t>
  </si>
  <si>
    <t xml:space="preserve"> 应急救治机构</t>
  </si>
  <si>
    <t xml:space="preserve"> 采供血机构</t>
  </si>
  <si>
    <t xml:space="preserve"> 其他专业公共卫生机构</t>
  </si>
  <si>
    <t xml:space="preserve"> 基本公共卫生服务</t>
  </si>
  <si>
    <t xml:space="preserve"> 重大公共卫生专项</t>
  </si>
  <si>
    <t xml:space="preserve"> 突发公共卫生事件应急处理</t>
  </si>
  <si>
    <t xml:space="preserve"> 其他公共卫生支出</t>
  </si>
  <si>
    <t xml:space="preserve"> 行政单位医疗</t>
  </si>
  <si>
    <t xml:space="preserve"> 事业单位医疗</t>
  </si>
  <si>
    <t xml:space="preserve"> 公务员医疗补助</t>
  </si>
  <si>
    <t xml:space="preserve"> 优抚对象医疗补助</t>
  </si>
  <si>
    <t xml:space="preserve"> 新型农村合作医疗</t>
  </si>
  <si>
    <t xml:space="preserve"> 城镇居民基本医疗保险</t>
  </si>
  <si>
    <t xml:space="preserve"> 城乡医疗救助</t>
  </si>
  <si>
    <t xml:space="preserve"> 疾病应急救助</t>
  </si>
  <si>
    <t xml:space="preserve"> 其他医疗保障支出</t>
  </si>
  <si>
    <t xml:space="preserve"> 中医（民族医）药专项</t>
  </si>
  <si>
    <t xml:space="preserve"> 其他中医药支出</t>
  </si>
  <si>
    <t xml:space="preserve"> 计划生育机构</t>
  </si>
  <si>
    <t xml:space="preserve"> 计划生育服务</t>
  </si>
  <si>
    <t xml:space="preserve"> 其他计划生育事务支出</t>
  </si>
  <si>
    <t xml:space="preserve"> 药品事务</t>
  </si>
  <si>
    <t xml:space="preserve"> 化妆品事务</t>
  </si>
  <si>
    <t xml:space="preserve"> 医疗器械事务</t>
  </si>
  <si>
    <t xml:space="preserve"> 食品安全事务</t>
  </si>
  <si>
    <t xml:space="preserve"> 事业运行</t>
  </si>
  <si>
    <t xml:space="preserve"> 其他食品和药品监督管理事务支出</t>
  </si>
  <si>
    <t xml:space="preserve"> 其他医疗卫生与计划生育支出</t>
  </si>
  <si>
    <t xml:space="preserve">        行政运行</t>
  </si>
  <si>
    <t xml:space="preserve">        一般行政管理事务</t>
  </si>
  <si>
    <t xml:space="preserve">        机关服务</t>
  </si>
  <si>
    <t xml:space="preserve">        城管执法</t>
  </si>
  <si>
    <t xml:space="preserve">        工程建设标准规范编制与监管</t>
  </si>
  <si>
    <t xml:space="preserve">        工程建设管理</t>
  </si>
  <si>
    <t xml:space="preserve">        市政公用行业市场监管</t>
  </si>
  <si>
    <t xml:space="preserve">        国家重点风景区规划与保护</t>
  </si>
  <si>
    <t xml:space="preserve">        住宅建设与房地产市场监管</t>
  </si>
  <si>
    <t xml:space="preserve">        执业资格注册、资质审查</t>
  </si>
  <si>
    <t xml:space="preserve">        其他城乡社区管理事务支出</t>
  </si>
  <si>
    <t xml:space="preserve">  城乡社区规划与管理</t>
  </si>
  <si>
    <t xml:space="preserve">        小城镇基础设施建设</t>
  </si>
  <si>
    <t xml:space="preserve">        其他城乡社区公共设施支出</t>
  </si>
  <si>
    <t xml:space="preserve">  城乡社区环境卫生</t>
  </si>
  <si>
    <t xml:space="preserve">  建设市场管理与监督</t>
  </si>
  <si>
    <t xml:space="preserve">  城乡社区支出</t>
  </si>
  <si>
    <t xml:space="preserve"> 农垦运行</t>
  </si>
  <si>
    <t xml:space="preserve"> 科技转化与推广服务</t>
  </si>
  <si>
    <t xml:space="preserve"> 病虫害控制</t>
  </si>
  <si>
    <t xml:space="preserve"> 农产品质量安全</t>
  </si>
  <si>
    <t xml:space="preserve"> 执法监管</t>
  </si>
  <si>
    <t xml:space="preserve"> 统计监测与信息服务</t>
  </si>
  <si>
    <t xml:space="preserve"> 农业行业业务管理</t>
  </si>
  <si>
    <t xml:space="preserve"> 对外交流与合作</t>
  </si>
  <si>
    <t xml:space="preserve"> 防灾救灾</t>
  </si>
  <si>
    <t xml:space="preserve"> 稳定农民收入补贴</t>
  </si>
  <si>
    <t xml:space="preserve"> 农业结构调整补贴</t>
  </si>
  <si>
    <t xml:space="preserve"> 农业生产资料与技术补贴</t>
  </si>
  <si>
    <t xml:space="preserve"> 农业生产保险补贴</t>
  </si>
  <si>
    <t xml:space="preserve"> 农业组织化与产业化经营</t>
  </si>
  <si>
    <t xml:space="preserve"> 农产品加工与促销</t>
  </si>
  <si>
    <t xml:space="preserve"> 农村公益事业</t>
  </si>
  <si>
    <t xml:space="preserve">        综合财力补助</t>
  </si>
  <si>
    <t xml:space="preserve"> 农业资源保护修复与利用</t>
  </si>
  <si>
    <t xml:space="preserve"> 农村道路建设</t>
  </si>
  <si>
    <t xml:space="preserve"> 农资综合补贴</t>
  </si>
  <si>
    <t xml:space="preserve"> 石油价格改革对渔业的补贴</t>
  </si>
  <si>
    <t xml:space="preserve"> 对高校毕业生到基层任职补助</t>
  </si>
  <si>
    <t xml:space="preserve"> 草原植被恢复费安排的支出</t>
  </si>
  <si>
    <t xml:space="preserve"> 其他农业支出</t>
  </si>
  <si>
    <t xml:space="preserve"> 林业事业机构</t>
  </si>
  <si>
    <t xml:space="preserve"> 森林培育</t>
  </si>
  <si>
    <t xml:space="preserve"> 林业技术推广</t>
  </si>
  <si>
    <t xml:space="preserve"> 森林资源管理</t>
  </si>
  <si>
    <t xml:space="preserve"> 森林资源监测</t>
  </si>
  <si>
    <t xml:space="preserve"> 森林生态效益补偿</t>
  </si>
  <si>
    <t xml:space="preserve"> 林业自然保护区</t>
  </si>
  <si>
    <t xml:space="preserve"> 动植物保护</t>
  </si>
  <si>
    <t xml:space="preserve"> 湿地保护</t>
  </si>
  <si>
    <t xml:space="preserve"> 林业执法与监督</t>
  </si>
  <si>
    <t xml:space="preserve"> 林业检疫检测</t>
  </si>
  <si>
    <t xml:space="preserve"> 防沙治沙</t>
  </si>
  <si>
    <t xml:space="preserve"> 林业质量安全</t>
  </si>
  <si>
    <t xml:space="preserve"> 林业工程与项目管理</t>
  </si>
  <si>
    <t xml:space="preserve">        林业对外合作与交流</t>
  </si>
  <si>
    <t xml:space="preserve"> 林业产业化</t>
  </si>
  <si>
    <t xml:space="preserve"> 信息管理</t>
  </si>
  <si>
    <t xml:space="preserve"> 林业政策制定与宣传</t>
  </si>
  <si>
    <t xml:space="preserve"> 林业资金审计稽查</t>
  </si>
  <si>
    <t xml:space="preserve"> 林区公共支出</t>
  </si>
  <si>
    <t xml:space="preserve"> 林业贷款贴息</t>
  </si>
  <si>
    <t xml:space="preserve"> 石油价格改革对林业的补贴</t>
  </si>
  <si>
    <t xml:space="preserve"> 森林保险保费补贴</t>
  </si>
  <si>
    <t xml:space="preserve"> 林业防灾减灾</t>
  </si>
  <si>
    <t xml:space="preserve"> 其他林业支出</t>
  </si>
  <si>
    <t xml:space="preserve"> 水利行业业务管理</t>
  </si>
  <si>
    <t xml:space="preserve"> 水利工程建设</t>
  </si>
  <si>
    <t xml:space="preserve"> 水利工程运行与维护</t>
  </si>
  <si>
    <t xml:space="preserve">        长江黄河等流域管理</t>
  </si>
  <si>
    <t xml:space="preserve"> 水利前期工作</t>
  </si>
  <si>
    <t xml:space="preserve"> 水利执法监督</t>
  </si>
  <si>
    <t xml:space="preserve"> 水土保持</t>
  </si>
  <si>
    <t xml:space="preserve"> 水资源节约管理与保护</t>
  </si>
  <si>
    <t xml:space="preserve"> 水质监测</t>
  </si>
  <si>
    <t xml:space="preserve"> 水文测报</t>
  </si>
  <si>
    <t xml:space="preserve"> 防汛</t>
  </si>
  <si>
    <t xml:space="preserve"> 抗旱</t>
  </si>
  <si>
    <t xml:space="preserve"> 农田水利</t>
  </si>
  <si>
    <t xml:space="preserve"> 水利技术推广</t>
  </si>
  <si>
    <t xml:space="preserve">        国际河流治理与管理</t>
  </si>
  <si>
    <t xml:space="preserve"> 大中型水库移民后期扶持专项支出</t>
  </si>
  <si>
    <t xml:space="preserve"> 水利安全监督</t>
  </si>
  <si>
    <t xml:space="preserve"> 水资源费安排的支出</t>
  </si>
  <si>
    <t xml:space="preserve">        砂石资源费支出</t>
  </si>
  <si>
    <t xml:space="preserve"> 水利建设移民支出</t>
  </si>
  <si>
    <t xml:space="preserve"> 农村人畜饮水</t>
  </si>
  <si>
    <t xml:space="preserve"> 其他水利支出</t>
  </si>
  <si>
    <t xml:space="preserve">        南水北调工程建设</t>
  </si>
  <si>
    <t xml:space="preserve">        政策研究与信息管理</t>
  </si>
  <si>
    <t xml:space="preserve">        工程稽查</t>
  </si>
  <si>
    <t xml:space="preserve">        前期工作</t>
  </si>
  <si>
    <t xml:space="preserve">        南水北调技术推广</t>
  </si>
  <si>
    <t xml:space="preserve">        环境、移民及水资源管理与保护</t>
  </si>
  <si>
    <t xml:space="preserve">        其他南水北调支出</t>
  </si>
  <si>
    <t xml:space="preserve"> 农村基础设施建设</t>
  </si>
  <si>
    <t xml:space="preserve"> 生产发展</t>
  </si>
  <si>
    <t xml:space="preserve"> 社会发展</t>
  </si>
  <si>
    <t xml:space="preserve"> 扶贫贷款奖补和贴息</t>
  </si>
  <si>
    <t xml:space="preserve">       “三西”农业建设专项补助</t>
  </si>
  <si>
    <t xml:space="preserve"> 扶贫事业机构</t>
  </si>
  <si>
    <t xml:space="preserve"> 其他扶贫支出</t>
  </si>
  <si>
    <t xml:space="preserve"> 土地治理</t>
  </si>
  <si>
    <t xml:space="preserve"> 产业化经营</t>
  </si>
  <si>
    <t xml:space="preserve"> 科技示范</t>
  </si>
  <si>
    <t xml:space="preserve"> 其他农业综合开发支出</t>
  </si>
  <si>
    <t xml:space="preserve"> 对村级一事一议的补助</t>
  </si>
  <si>
    <t xml:space="preserve"> 国有农场办社会职能改革补助</t>
  </si>
  <si>
    <t xml:space="preserve"> 对村民委员会和村党支部的补助</t>
  </si>
  <si>
    <t xml:space="preserve"> 对村集体经济组织的补助</t>
  </si>
  <si>
    <t xml:space="preserve"> 农村综合改革示范试点补助</t>
  </si>
  <si>
    <t xml:space="preserve"> 其他农村综合改革支出</t>
  </si>
  <si>
    <t xml:space="preserve"> 支持农村金融机构</t>
  </si>
  <si>
    <t xml:space="preserve"> 涉农贷款增量奖励</t>
  </si>
  <si>
    <t xml:space="preserve"> 其他金融支农支持</t>
  </si>
  <si>
    <t xml:space="preserve">        棉花目标价格补贴</t>
  </si>
  <si>
    <t xml:space="preserve">        大豆目标价格补贴</t>
  </si>
  <si>
    <t xml:space="preserve">        其他目标价格补贴</t>
  </si>
  <si>
    <t xml:space="preserve"> 化解其他公益性乡村债务支出</t>
  </si>
  <si>
    <t xml:space="preserve"> 其他农林水事务支出</t>
  </si>
  <si>
    <t xml:space="preserve">        公路新建</t>
  </si>
  <si>
    <t xml:space="preserve">        公路改建</t>
  </si>
  <si>
    <t xml:space="preserve">        公路养护</t>
  </si>
  <si>
    <t xml:space="preserve">        特大型桥梁建设</t>
  </si>
  <si>
    <t xml:space="preserve">        公路路政管理</t>
  </si>
  <si>
    <t xml:space="preserve">        公路和运输信息化建设</t>
  </si>
  <si>
    <t xml:space="preserve">        公路和运输安全</t>
  </si>
  <si>
    <t xml:space="preserve">        公路还贷专项</t>
  </si>
  <si>
    <t xml:space="preserve">        公路运输管理</t>
  </si>
  <si>
    <t xml:space="preserve">        公路客货运站（场）建设</t>
  </si>
  <si>
    <t xml:space="preserve">        公路和运输技术标准化建设</t>
  </si>
  <si>
    <t xml:space="preserve">        港口设施</t>
  </si>
  <si>
    <t xml:space="preserve">        航道维护</t>
  </si>
  <si>
    <t xml:space="preserve">        安全通信</t>
  </si>
  <si>
    <t xml:space="preserve">        三峡库区通航管理</t>
  </si>
  <si>
    <t xml:space="preserve">        航务管理</t>
  </si>
  <si>
    <t xml:space="preserve">        船舶检验</t>
  </si>
  <si>
    <t xml:space="preserve">        救助打捞</t>
  </si>
  <si>
    <t xml:space="preserve">        内河运输</t>
  </si>
  <si>
    <t xml:space="preserve">        远洋运输</t>
  </si>
  <si>
    <t xml:space="preserve">        海事管理</t>
  </si>
  <si>
    <t xml:space="preserve">        航标事业发展支出</t>
  </si>
  <si>
    <t xml:space="preserve">        水路运输管理支出</t>
  </si>
  <si>
    <t xml:space="preserve">        口岸建设</t>
  </si>
  <si>
    <t xml:space="preserve">        取消政府还贷二级公路收费专项支出</t>
  </si>
  <si>
    <t xml:space="preserve">        其他公路水路运输支出</t>
  </si>
  <si>
    <t xml:space="preserve">        铁路路网建设</t>
  </si>
  <si>
    <t xml:space="preserve">        铁路还贷专项</t>
  </si>
  <si>
    <t xml:space="preserve">        铁路安全</t>
  </si>
  <si>
    <t xml:space="preserve">        铁路专项运输</t>
  </si>
  <si>
    <t xml:space="preserve">        行业监管</t>
  </si>
  <si>
    <t xml:space="preserve">        其他铁路运输支出</t>
  </si>
  <si>
    <t xml:space="preserve">        机场建设</t>
  </si>
  <si>
    <t xml:space="preserve">        空管系统建设</t>
  </si>
  <si>
    <t xml:space="preserve">        民航还贷专项支出</t>
  </si>
  <si>
    <t xml:space="preserve">        民用航空安全</t>
  </si>
  <si>
    <t xml:space="preserve">        民航专项运输</t>
  </si>
  <si>
    <t xml:space="preserve">        其他民用航空运输支出</t>
  </si>
  <si>
    <t xml:space="preserve">        对城市公交的补贴</t>
  </si>
  <si>
    <t xml:space="preserve">        对农村道路客运的补贴</t>
  </si>
  <si>
    <t xml:space="preserve">        对出租车的补贴</t>
  </si>
  <si>
    <t xml:space="preserve">        石油价格改革补贴其他支出</t>
  </si>
  <si>
    <t xml:space="preserve">        邮政普遍服务与特殊服务</t>
  </si>
  <si>
    <t xml:space="preserve">        其他邮政业支出</t>
  </si>
  <si>
    <t xml:space="preserve">        车辆购置税用于公路等基础设施建设支出</t>
  </si>
  <si>
    <t xml:space="preserve">        车辆购置税用于农村公路建设支出</t>
  </si>
  <si>
    <t xml:space="preserve">        车辆购置税用于老旧汽车报废更新补贴</t>
  </si>
  <si>
    <t xml:space="preserve">        车辆购置税其他支出</t>
  </si>
  <si>
    <t xml:space="preserve">        公共交通运营补助</t>
  </si>
  <si>
    <t xml:space="preserve">        其他交通运输支出</t>
  </si>
  <si>
    <t xml:space="preserve">        煤炭勘探开采和洗选</t>
  </si>
  <si>
    <t xml:space="preserve">        石油和天然气勘探开采</t>
  </si>
  <si>
    <t xml:space="preserve">        黑色金属矿勘探和采选</t>
  </si>
  <si>
    <t xml:space="preserve">        有色金属矿勘探和采选</t>
  </si>
  <si>
    <t xml:space="preserve">        非金属矿勘探和采选</t>
  </si>
  <si>
    <t xml:space="preserve">        其他资源勘探业支出</t>
  </si>
  <si>
    <t xml:space="preserve">        纺织业</t>
  </si>
  <si>
    <t xml:space="preserve">        医药制造业</t>
  </si>
  <si>
    <t xml:space="preserve">        非金属矿物制品业</t>
  </si>
  <si>
    <t xml:space="preserve">        通信设备、计算机及其他电子设备制造业</t>
  </si>
  <si>
    <t xml:space="preserve">        交通运输设备制造业</t>
  </si>
  <si>
    <t xml:space="preserve">        电气机械及器材制造业</t>
  </si>
  <si>
    <t xml:space="preserve">        工艺品及其他制造业</t>
  </si>
  <si>
    <t xml:space="preserve">        石油加工、炼焦及核燃料加工业</t>
  </si>
  <si>
    <t xml:space="preserve">        化学原料及化学制品制造业</t>
  </si>
  <si>
    <t xml:space="preserve">        黑色金属冶炼及压延加工业</t>
  </si>
  <si>
    <t xml:space="preserve">        有色金属冶炼及压延加工业</t>
  </si>
  <si>
    <t xml:space="preserve">        其他制造业支出</t>
  </si>
  <si>
    <t xml:space="preserve">        其他建筑业支出</t>
  </si>
  <si>
    <t xml:space="preserve">        战备应急</t>
  </si>
  <si>
    <t xml:space="preserve">        信息安全建设</t>
  </si>
  <si>
    <t xml:space="preserve">        专用通信</t>
  </si>
  <si>
    <t xml:space="preserve">        无线电监管</t>
  </si>
  <si>
    <t xml:space="preserve">        工业和信息产业战略研究与标准制定</t>
  </si>
  <si>
    <t xml:space="preserve">        工业和信息产业支持</t>
  </si>
  <si>
    <t xml:space="preserve">        电子专项工程</t>
  </si>
  <si>
    <t xml:space="preserve">        技术基础研究</t>
  </si>
  <si>
    <t xml:space="preserve">        其他工业和信息产业监管支出</t>
  </si>
  <si>
    <t xml:space="preserve">        安全监管监察专项</t>
  </si>
  <si>
    <t xml:space="preserve">        应急救援支出</t>
  </si>
  <si>
    <t xml:space="preserve">        煤炭安全</t>
  </si>
  <si>
    <t xml:space="preserve">        其他安全生产监管支出</t>
  </si>
  <si>
    <t xml:space="preserve">        国有企业监事会专项</t>
  </si>
  <si>
    <t xml:space="preserve">        其他国有资产监管支出</t>
  </si>
  <si>
    <t xml:space="preserve">        科技型中小企业技术创新基金</t>
  </si>
  <si>
    <t xml:space="preserve">        中小企业发展专项</t>
  </si>
  <si>
    <t xml:space="preserve">        其他支持中小企业发展和管理支出</t>
  </si>
  <si>
    <t xml:space="preserve">        黄金事务</t>
  </si>
  <si>
    <t xml:space="preserve">        建设项目贷款贴息</t>
  </si>
  <si>
    <t xml:space="preserve">        技术改造支出</t>
  </si>
  <si>
    <t xml:space="preserve">        中药材扶持资金支出</t>
  </si>
  <si>
    <t xml:space="preserve">        重点产业振兴和技术改造项目贷款贴息</t>
  </si>
  <si>
    <t xml:space="preserve">        其他资源勘探信息等支出</t>
  </si>
  <si>
    <t xml:space="preserve">        食品流通安全补贴</t>
  </si>
  <si>
    <t xml:space="preserve">        市场监测及信息管理</t>
  </si>
  <si>
    <t xml:space="preserve">        民贸企业补贴</t>
  </si>
  <si>
    <t xml:space="preserve">        民贸民品贷款贴息</t>
  </si>
  <si>
    <t xml:space="preserve">        事业运行</t>
  </si>
  <si>
    <t xml:space="preserve">        其他商业流通事务支出</t>
  </si>
  <si>
    <t xml:space="preserve">        旅游宣传</t>
  </si>
  <si>
    <t xml:space="preserve">        旅游行业业务管理</t>
  </si>
  <si>
    <t xml:space="preserve">        其他旅游业管理与服务支出</t>
  </si>
  <si>
    <t xml:space="preserve">        外商投资环境建设补助资金</t>
  </si>
  <si>
    <t xml:space="preserve">        其他涉外发展服务支出</t>
  </si>
  <si>
    <t xml:space="preserve">        服务业基础设施建设</t>
  </si>
  <si>
    <t xml:space="preserve">        其他商业服务业等支出</t>
  </si>
  <si>
    <t xml:space="preserve"> 金融部门行政支出</t>
  </si>
  <si>
    <t xml:space="preserve"> 金融发展支出</t>
  </si>
  <si>
    <t xml:space="preserve"> 其他金融支出</t>
  </si>
  <si>
    <t xml:space="preserve">      一般公共服务</t>
  </si>
  <si>
    <t xml:space="preserve"> 教育</t>
  </si>
  <si>
    <t xml:space="preserve"> 文化体育与传媒</t>
  </si>
  <si>
    <t xml:space="preserve">      医疗卫生</t>
  </si>
  <si>
    <t xml:space="preserve">      节能环保</t>
  </si>
  <si>
    <t xml:space="preserve">      农业</t>
  </si>
  <si>
    <t xml:space="preserve">      交通运输</t>
  </si>
  <si>
    <t xml:space="preserve">      住房保障</t>
  </si>
  <si>
    <t xml:space="preserve"> 其他支出</t>
  </si>
  <si>
    <t xml:space="preserve">        国土资源规划及管理</t>
  </si>
  <si>
    <t xml:space="preserve">        土地资源调查</t>
  </si>
  <si>
    <t xml:space="preserve">        土地资源利用与保护</t>
  </si>
  <si>
    <t xml:space="preserve">        国土资源社会公益服务</t>
  </si>
  <si>
    <t xml:space="preserve">        国土资源行业业务管理</t>
  </si>
  <si>
    <t xml:space="preserve">        国土资源调查</t>
  </si>
  <si>
    <t xml:space="preserve">        国土整治</t>
  </si>
  <si>
    <t xml:space="preserve">        地质灾害防治</t>
  </si>
  <si>
    <t xml:space="preserve">        土地资源储备支出</t>
  </si>
  <si>
    <t xml:space="preserve">        地质及矿产资源调查</t>
  </si>
  <si>
    <t xml:space="preserve">        地质矿产资源利用与保护</t>
  </si>
  <si>
    <t xml:space="preserve">        地质转产项目财政贴息</t>
  </si>
  <si>
    <t xml:space="preserve">        国外风险勘查</t>
  </si>
  <si>
    <t xml:space="preserve">        地质勘查基金（周转金）支出</t>
  </si>
  <si>
    <t xml:space="preserve">        矿产资源专项收入安排的支出</t>
  </si>
  <si>
    <t xml:space="preserve">        其他国土资源事务支出</t>
  </si>
  <si>
    <t xml:space="preserve">        海域使用管理</t>
  </si>
  <si>
    <t xml:space="preserve">        海洋环境保护与监测</t>
  </si>
  <si>
    <t xml:space="preserve">        海洋调查评价</t>
  </si>
  <si>
    <t xml:space="preserve">        海洋权益维护</t>
  </si>
  <si>
    <t xml:space="preserve">        海洋执法监察</t>
  </si>
  <si>
    <t xml:space="preserve">        海洋防灾减灾</t>
  </si>
  <si>
    <t xml:space="preserve">        海洋卫星</t>
  </si>
  <si>
    <t xml:space="preserve">        极地考察</t>
  </si>
  <si>
    <t xml:space="preserve">        海洋矿产资源勘探研究</t>
  </si>
  <si>
    <t xml:space="preserve">        海港航标维护</t>
  </si>
  <si>
    <t xml:space="preserve">        海域使用金支出</t>
  </si>
  <si>
    <t xml:space="preserve">        海水淡化</t>
  </si>
  <si>
    <t xml:space="preserve">        海洋工程排污费支出</t>
  </si>
  <si>
    <t xml:space="preserve">        无居民海岛使用金支出</t>
  </si>
  <si>
    <t xml:space="preserve">        其他海洋管理事务支出</t>
  </si>
  <si>
    <t xml:space="preserve">        基础测绘</t>
  </si>
  <si>
    <t xml:space="preserve">        航空摄影</t>
  </si>
  <si>
    <t xml:space="preserve">        测绘工程建设</t>
  </si>
  <si>
    <t xml:space="preserve">        其他测绘事务支出</t>
  </si>
  <si>
    <t xml:space="preserve">        地震监测</t>
  </si>
  <si>
    <t xml:space="preserve">        地震预测预报</t>
  </si>
  <si>
    <t xml:space="preserve">        地震灾害预防</t>
  </si>
  <si>
    <t xml:space="preserve">        地震应急救援</t>
  </si>
  <si>
    <t xml:space="preserve">        地震环境探察</t>
  </si>
  <si>
    <t>2200412</t>
  </si>
  <si>
    <t xml:space="preserve">        防震减灾信息管理</t>
  </si>
  <si>
    <t xml:space="preserve">        防震减灾基础管理</t>
  </si>
  <si>
    <t xml:space="preserve">        地震事业机构</t>
  </si>
  <si>
    <t xml:space="preserve">        其他地震事务支出</t>
  </si>
  <si>
    <t xml:space="preserve">        气象事业机构</t>
  </si>
  <si>
    <t xml:space="preserve">        气象技术研究应用</t>
  </si>
  <si>
    <t xml:space="preserve">        气象探测</t>
  </si>
  <si>
    <t xml:space="preserve">        气象信息传输及管理</t>
  </si>
  <si>
    <t xml:space="preserve">        气象预报预测</t>
  </si>
  <si>
    <t xml:space="preserve">        气象服务</t>
  </si>
  <si>
    <t xml:space="preserve">        气象装备保障维护</t>
  </si>
  <si>
    <t xml:space="preserve">        气象基础设施建设与维修</t>
  </si>
  <si>
    <t xml:space="preserve">        气象卫星</t>
  </si>
  <si>
    <t xml:space="preserve">        气象法规与标准</t>
  </si>
  <si>
    <t xml:space="preserve">        气象资金审计稽查</t>
  </si>
  <si>
    <t xml:space="preserve">        其他气象事务支出</t>
  </si>
  <si>
    <t xml:space="preserve"> 其他国土海洋气象等支出</t>
  </si>
  <si>
    <t xml:space="preserve">        廉租住房</t>
  </si>
  <si>
    <t xml:space="preserve">        沉陷区治理</t>
  </si>
  <si>
    <t xml:space="preserve">        棚户区改造</t>
  </si>
  <si>
    <t xml:space="preserve">        少数民族地区游牧民定居工程</t>
  </si>
  <si>
    <t xml:space="preserve">        农村危房改造</t>
  </si>
  <si>
    <t xml:space="preserve">        公共租赁住房</t>
  </si>
  <si>
    <t xml:space="preserve">        保障性住房租金补贴</t>
  </si>
  <si>
    <t xml:space="preserve">        其他保障性安居工程支出</t>
  </si>
  <si>
    <t xml:space="preserve">        住房公积金</t>
  </si>
  <si>
    <t xml:space="preserve">        提租补贴</t>
  </si>
  <si>
    <t xml:space="preserve">        购房补贴</t>
  </si>
  <si>
    <t xml:space="preserve">        公有住房建设和维修改造支出</t>
  </si>
  <si>
    <t xml:space="preserve">        其他城乡社区住宅支出</t>
  </si>
  <si>
    <t xml:space="preserve">        粮食财务与审计支出</t>
  </si>
  <si>
    <t xml:space="preserve">        粮食信息统计</t>
  </si>
  <si>
    <t xml:space="preserve">        粮食专项业务活动</t>
  </si>
  <si>
    <t xml:space="preserve">        国家粮油差价补贴</t>
  </si>
  <si>
    <t xml:space="preserve">        粮食财务挂账利息补贴</t>
  </si>
  <si>
    <t xml:space="preserve">        粮食财务挂账消化款</t>
  </si>
  <si>
    <t xml:space="preserve">        处理陈化粮补贴</t>
  </si>
  <si>
    <t xml:space="preserve">        粮食风险基金</t>
  </si>
  <si>
    <t xml:space="preserve">        粮油市场调控专项资金</t>
  </si>
  <si>
    <t xml:space="preserve">        其他粮油事务支出</t>
  </si>
  <si>
    <t xml:space="preserve">        铁路专用线</t>
  </si>
  <si>
    <t xml:space="preserve">        护库武警和民兵支出</t>
  </si>
  <si>
    <t xml:space="preserve">        物资保管与保养</t>
  </si>
  <si>
    <t xml:space="preserve">        专项贷款利息</t>
  </si>
  <si>
    <t xml:space="preserve">        物资转移</t>
  </si>
  <si>
    <t xml:space="preserve">        物资轮换</t>
  </si>
  <si>
    <t xml:space="preserve">        仓库建设</t>
  </si>
  <si>
    <t xml:space="preserve">        仓库安防</t>
  </si>
  <si>
    <t xml:space="preserve">        其他物资事务支出</t>
  </si>
  <si>
    <t xml:space="preserve">        石油储备支出</t>
  </si>
  <si>
    <t xml:space="preserve">        国家留成油串换石油储备支出</t>
  </si>
  <si>
    <t xml:space="preserve">        天然铀能源储备</t>
  </si>
  <si>
    <t xml:space="preserve">        煤炭储备</t>
  </si>
  <si>
    <t xml:space="preserve">        其他能源储备</t>
  </si>
  <si>
    <t xml:space="preserve">        储备粮油补贴支出</t>
  </si>
  <si>
    <t xml:space="preserve">        储备粮油差价补贴</t>
  </si>
  <si>
    <t>2230203</t>
  </si>
  <si>
    <t xml:space="preserve">        储备粮（油）库建设</t>
  </si>
  <si>
    <t>2230204</t>
  </si>
  <si>
    <t xml:space="preserve">        最低收购价政策支出</t>
  </si>
  <si>
    <t xml:space="preserve">        其他粮油储备支出</t>
  </si>
  <si>
    <t xml:space="preserve">        棉花储备</t>
  </si>
  <si>
    <t xml:space="preserve">        食糖储备</t>
  </si>
  <si>
    <t>2230303</t>
  </si>
  <si>
    <t xml:space="preserve">        肉类储备</t>
  </si>
  <si>
    <t>2230304</t>
  </si>
  <si>
    <t xml:space="preserve">        化肥储备</t>
  </si>
  <si>
    <t xml:space="preserve">        农药储备</t>
  </si>
  <si>
    <t xml:space="preserve">        边销茶储备</t>
  </si>
  <si>
    <t xml:space="preserve">        羊毛储备</t>
  </si>
  <si>
    <t>2230308</t>
  </si>
  <si>
    <t xml:space="preserve">        医药储备</t>
  </si>
  <si>
    <t xml:space="preserve">        食盐储备</t>
  </si>
  <si>
    <t xml:space="preserve">        战略物资储备</t>
  </si>
  <si>
    <t xml:space="preserve">        其他重要商品储备支出</t>
  </si>
  <si>
    <t xml:space="preserve">        地方向国外借款还本</t>
  </si>
  <si>
    <t xml:space="preserve"> 国内债务付息</t>
  </si>
  <si>
    <t xml:space="preserve"> 国外债务付息</t>
  </si>
  <si>
    <t xml:space="preserve"> 国内外债务发行</t>
  </si>
  <si>
    <t xml:space="preserve"> 补充还贷准备金</t>
  </si>
  <si>
    <t xml:space="preserve"> 地方政府债券付息</t>
  </si>
  <si>
    <t xml:space="preserve"> 年初预留</t>
  </si>
  <si>
    <t>地方政府债券还本</t>
  </si>
  <si>
    <t xml:space="preserve">  调出资金（增设预算周转金）</t>
  </si>
  <si>
    <t xml:space="preserve"> 其中：结转</t>
  </si>
  <si>
    <t>净结余</t>
  </si>
  <si>
    <t>2015年度云南省一般公共预算支出预算变动及结余、结转情况表</t>
  </si>
  <si>
    <t xml:space="preserve">  其他城乡社区支出</t>
  </si>
  <si>
    <t xml:space="preserve">  其他农林水支出</t>
  </si>
  <si>
    <t xml:space="preserve">  其他交通运输支出</t>
  </si>
  <si>
    <t xml:space="preserve">  其他资源勘探信息等支出</t>
  </si>
  <si>
    <t xml:space="preserve">  其他商业服务业等支出</t>
  </si>
  <si>
    <t>21702</t>
  </si>
  <si>
    <t>21704</t>
  </si>
  <si>
    <t xml:space="preserve">  其他金融支出</t>
  </si>
  <si>
    <t>2015年云南省一般公共预算支出决算情况表</t>
  </si>
  <si>
    <t xml:space="preserve">    应对气象变化管理事务</t>
  </si>
  <si>
    <t xml:space="preserve">    其他人事事务支出</t>
  </si>
  <si>
    <t xml:space="preserve">    其他党委办公厅（室）及相关机构事务支出</t>
  </si>
  <si>
    <t xml:space="preserve">    其他共产党事务支出</t>
  </si>
  <si>
    <t xml:space="preserve">    其他一般公共服务支出</t>
  </si>
  <si>
    <t xml:space="preserve">    其他科学技术支出</t>
  </si>
  <si>
    <t xml:space="preserve">    其他文化体育与传媒支出</t>
  </si>
  <si>
    <t xml:space="preserve">    其他社会保障和就业支出</t>
  </si>
  <si>
    <t xml:space="preserve">    中医（民族）医院</t>
  </si>
  <si>
    <t xml:space="preserve">    中医（民族医）药专项</t>
  </si>
  <si>
    <t xml:space="preserve">    其他医疗卫生与计划生育支出</t>
  </si>
  <si>
    <t xml:space="preserve">   “三西”农业建设专项补助</t>
  </si>
  <si>
    <t xml:space="preserve">  其他农林水事务支出</t>
  </si>
  <si>
    <t xml:space="preserve">    公路客货运站（场）建设</t>
  </si>
  <si>
    <t xml:space="preserve">    车辆购置税用于老旧汽车报废更新补贴</t>
  </si>
  <si>
    <t xml:space="preserve">    地质勘查基金（周转金）支出</t>
  </si>
  <si>
    <t xml:space="preserve">    储备粮油补贴支出</t>
  </si>
  <si>
    <t xml:space="preserve">    储备粮（油）库建设</t>
  </si>
  <si>
    <t>支出小计</t>
  </si>
  <si>
    <t xml:space="preserve">      其中：结转</t>
  </si>
  <si>
    <r>
      <rPr>
        <sz val="11"/>
        <rFont val="宋体"/>
        <charset val="134"/>
      </rPr>
      <t xml:space="preserve">  </t>
    </r>
    <r>
      <rPr>
        <sz val="11"/>
        <rFont val="宋体"/>
        <charset val="134"/>
      </rPr>
      <t>增设预算周转金</t>
    </r>
  </si>
  <si>
    <t xml:space="preserve">  国家电影事业发展专项资金及对应专项债务收入安排的支出</t>
  </si>
  <si>
    <t xml:space="preserve">  大中型水库移民后期扶持基金支出</t>
  </si>
  <si>
    <t xml:space="preserve">  小型水库移民扶助基金及对应专项债务收入安排的支出</t>
  </si>
  <si>
    <t xml:space="preserve">  政府住房基金及对应专项债务收入安排的支出</t>
  </si>
  <si>
    <t xml:space="preserve">  国有土地使用权出让收入及对应专项债务收入安排的支出</t>
  </si>
  <si>
    <t xml:space="preserve">  城市公用事业附加及对应专项债务收入安排的支出</t>
  </si>
  <si>
    <t xml:space="preserve">  国有土地收益基金及对应专项债务收入安排的支出</t>
  </si>
  <si>
    <t xml:space="preserve">  农业土地开发资金及对应专项债务收入安排的支出</t>
  </si>
  <si>
    <t xml:space="preserve">  新增建设用地土地有偿使用费及对应专项债务收入安排的支出</t>
  </si>
  <si>
    <t xml:space="preserve">  城市基础设施配套费及对应专项债务收入安排的支出</t>
  </si>
  <si>
    <t xml:space="preserve">  新菜地开发建设基金及对应专项债务收入安排的支出</t>
  </si>
  <si>
    <t xml:space="preserve">  大中型水库库区基金及对应专项债务收入安排的支出</t>
  </si>
  <si>
    <t xml:space="preserve">  三峡水库库区基金支出</t>
  </si>
  <si>
    <t xml:space="preserve">  南水北调工程基金及对应专项债务收入安排的支出</t>
  </si>
  <si>
    <t xml:space="preserve">  国家重大水利工程建设基金及对应专项债务收入安排的支出</t>
  </si>
  <si>
    <t xml:space="preserve">  水土保持补偿费安排的支出</t>
  </si>
  <si>
    <t xml:space="preserve">  车辆通行费及对应专项债务收入安排的支出</t>
  </si>
  <si>
    <t xml:space="preserve">  港口建设费及对应专项债务收入安排的支出</t>
  </si>
  <si>
    <t xml:space="preserve">  民航发展基金支出</t>
  </si>
  <si>
    <t xml:space="preserve">  散装水泥专项资金及对应专项债务收入安排的支出</t>
  </si>
  <si>
    <t xml:space="preserve">  新型墙体材料专项基金及对应专项债务收入安排的支出</t>
  </si>
  <si>
    <t xml:space="preserve">  农网还贷资金支出</t>
  </si>
  <si>
    <t xml:space="preserve">  旅游发展基金支出</t>
  </si>
  <si>
    <t xml:space="preserve">  彩票发行销售机构业务费安排的支出</t>
  </si>
  <si>
    <t xml:space="preserve">  彩票公益金及对应专项债务收入安排的支出</t>
  </si>
  <si>
    <t xml:space="preserve">  其他政府性基金及对应专项债务收入安排的支出</t>
  </si>
</sst>
</file>

<file path=xl/styles.xml><?xml version="1.0" encoding="utf-8"?>
<styleSheet xmlns="http://schemas.openxmlformats.org/spreadsheetml/2006/main">
  <numFmts count="76">
    <numFmt numFmtId="5" formatCode="&quot;￥&quot;#,##0;&quot;￥&quot;\-#,##0"/>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_-#,##0%_-;\(#,##0%\);_-\ &quot;-&quot;_-"/>
    <numFmt numFmtId="177" formatCode="#,##0.0_)_%;\(#,##0.0\)_%;0.0_)_%;@_)_%"/>
    <numFmt numFmtId="178" formatCode="ddmmmyy"/>
    <numFmt numFmtId="179" formatCode="\$#,##0.00;\(\$#,##0.00\)"/>
    <numFmt numFmtId="180" formatCode="mmm\/dd\/yyyy;_-\ &quot;N/A&quot;_-;_-\ &quot;-&quot;_-"/>
    <numFmt numFmtId="181" formatCode="_-* #,##0.00&quot;$&quot;_-;\-* #,##0.00&quot;$&quot;_-;_-* &quot;-&quot;??&quot;$&quot;_-;_-@_-"/>
    <numFmt numFmtId="182" formatCode="&quot;$&quot;#,##0.00_);[Red]\(&quot;$&quot;#,##0.00\)"/>
    <numFmt numFmtId="183" formatCode="&quot;€&quot;_(#,##0.00_);&quot;€&quot;\(#,##0.00\);&quot;€&quot;_(0.00_);@_)"/>
    <numFmt numFmtId="184" formatCode="0.0_)\%;\(0.0\)\%;0.0_)\%;@_)_%"/>
    <numFmt numFmtId="185" formatCode="_(* #,##0_);_(* \(#,##0\);_(* &quot;-&quot;_);_(@_)"/>
    <numFmt numFmtId="186" formatCode="d\/mmm\/yy"/>
    <numFmt numFmtId="187" formatCode="mmm\/yyyy;_-\ &quot;N/A&quot;_-;_-\ &quot;-&quot;_-"/>
    <numFmt numFmtId="188" formatCode="_(#,##0.00_);[Red]\(#,##0.00\);_-* &quot;-&quot;??_-;_-@_-"/>
    <numFmt numFmtId="189" formatCode="* #,##0;* \-#,##0;* &quot;-&quot;;@"/>
    <numFmt numFmtId="190" formatCode="#,##0.0_);\(#,##0.0\)"/>
    <numFmt numFmtId="191" formatCode="&quot;$&quot;#,##0_);[Red]\(&quot;$&quot;#,##0\)"/>
    <numFmt numFmtId="192" formatCode="&quot;￥&quot;_(#,##0.00_);&quot;￥&quot;\(#,##0.00\);&quot;￥&quot;_(0.00_);@_)"/>
    <numFmt numFmtId="193" formatCode="#,##0;\(#,##0\)"/>
    <numFmt numFmtId="194" formatCode="_-#,###.00,_-;\(#,###.00,\);_-\ \ &quot;-&quot;_-;_-@_-"/>
    <numFmt numFmtId="195" formatCode="_ \¥* #,##0_ ;_ \¥* \-#,##0_ ;_ \¥* &quot;-&quot;_ ;_ @_ "/>
    <numFmt numFmtId="196" formatCode="_(* #,##0.00_);_(* \(#,##0.00\);_(* &quot;-&quot;??_);_(@_)"/>
    <numFmt numFmtId="197" formatCode="#\ ??/??"/>
    <numFmt numFmtId="198" formatCode="#,##0;\-#,##0;&quot;-&quot;"/>
    <numFmt numFmtId="199" formatCode="mmm/dd/yyyy;_-\ &quot;N/A&quot;_-;_-\ &quot;-&quot;_-"/>
    <numFmt numFmtId="200" formatCode="_-&quot;$&quot;* #,##0_-;\-&quot;$&quot;* #,##0_-;_-&quot;$&quot;* &quot;-&quot;_-;_-@_-"/>
    <numFmt numFmtId="201" formatCode="#,##0_ ;[Red]\-#,##0\ "/>
    <numFmt numFmtId="202" formatCode="&quot;$&quot;\ #,##0_-;[Red]&quot;$&quot;\ #,##0\-"/>
    <numFmt numFmtId="203" formatCode="#,##0_)_x;\(#,##0\)_x;0_)_x;@_)_x"/>
    <numFmt numFmtId="204" formatCode="#,##0.0_);\(#,##0.0\);#,##0.0_);@_)"/>
    <numFmt numFmtId="205" formatCode="\¥_(#,##0.00_);\¥\(#,##0.00\);\¥_(0.00_);@_)"/>
    <numFmt numFmtId="206" formatCode="* #,##0.00;* \-#,##0.00;* &quot;-&quot;??;@"/>
    <numFmt numFmtId="207" formatCode="_([$€-2]* #,##0.00_);_([$€-2]* \(#,##0.00\);_([$€-2]* &quot;-&quot;??_)"/>
    <numFmt numFmtId="208" formatCode="\$#,##0;\(\$#,##0\)"/>
    <numFmt numFmtId="209" formatCode="_-&quot;$&quot;\ * #,##0.00_-;_-&quot;$&quot;\ * #,##0.00\-;_-&quot;$&quot;\ * &quot;-&quot;??_-;_-@_-"/>
    <numFmt numFmtId="210" formatCode="#,##0.00_);\(#,##0.00\);0.00_);@_)"/>
    <numFmt numFmtId="211" formatCode="_-#,##0_-;\(#,##0\);_-\ \ &quot;-&quot;_-;_-@_-"/>
    <numFmt numFmtId="212" formatCode="mmm/yyyy;_-\ &quot;N/A&quot;_-;_-\ &quot;-&quot;_-"/>
    <numFmt numFmtId="213" formatCode="#,##0.0"/>
    <numFmt numFmtId="214" formatCode="#,##0_);[Red]\(#,##0\)"/>
    <numFmt numFmtId="215" formatCode="#,##0&quot; &quot;"/>
    <numFmt numFmtId="216" formatCode="&quot;$&quot;\ #,##0.00_-;[Red]&quot;$&quot;\ #,##0.00\-"/>
    <numFmt numFmtId="217" formatCode="#,##0_)\x;\(#,##0\)\x;0_)\x;@_)_x"/>
    <numFmt numFmtId="218" formatCode="_-&quot;?G&quot;* #,##0.00_-;\-&quot;?G&quot;* #,##0.00_-;_-&quot;?G&quot;* &quot;-&quot;?"/>
    <numFmt numFmtId="219" formatCode="yy\.mm\.dd"/>
    <numFmt numFmtId="220" formatCode="_-#0&quot;.&quot;0000_-;\(#0&quot;.&quot;0000\);_-\ \ &quot;-&quot;_-;_-@_-"/>
    <numFmt numFmtId="221" formatCode="yyyy&quot;年&quot;m&quot;月&quot;;@"/>
    <numFmt numFmtId="222" formatCode="_-#,##0.00_-;\(#,##0.00\);_-\ \ &quot;-&quot;_-;_-@_-"/>
    <numFmt numFmtId="223" formatCode="_-#,###,_-;\(#,###,\);_-\ \ &quot;-&quot;_-;_-@_-"/>
    <numFmt numFmtId="224" formatCode="_-#0&quot;.&quot;0,_-;\(#0&quot;.&quot;0,\);_-\ \ &quot;-&quot;_-;_-@_-"/>
    <numFmt numFmtId="225" formatCode="&quot;£&quot;#,##0_);\(&quot;£&quot;#,##0\)"/>
    <numFmt numFmtId="226" formatCode="_(&quot;$&quot;* #,##0_);_(&quot;$&quot;* \(#,##0\);_(&quot;$&quot;* &quot;-&quot;_);_(@_)"/>
    <numFmt numFmtId="227" formatCode="_-* #,##0_-;\-* #,##0_-;_-* &quot;-&quot;_-;_-@_-"/>
    <numFmt numFmtId="228" formatCode="0.0%"/>
    <numFmt numFmtId="229" formatCode="&quot;$&quot;#,##0.00;[Red]\-&quot;$&quot;#,##0.00"/>
    <numFmt numFmtId="230" formatCode="_-&quot;$&quot;\ * #,##0_-;_-&quot;$&quot;\ * #,##0\-;_-&quot;$&quot;\ * &quot;-&quot;_-;_-@_-"/>
    <numFmt numFmtId="231" formatCode="_-* #,##0.00_-;\-* #,##0.00_-;_-* &quot;-&quot;??_-;_-@_-"/>
    <numFmt numFmtId="232" formatCode="_(&quot;$&quot;* #,##0.00_);_(&quot;$&quot;* \(#,##0.00\);_(&quot;$&quot;* &quot;-&quot;??_);_(@_)"/>
    <numFmt numFmtId="233" formatCode="0.0"/>
    <numFmt numFmtId="234" formatCode="\¥#,##0;\¥\-#,##0"/>
    <numFmt numFmtId="235" formatCode="yyyy&quot;年&quot;m&quot;月&quot;d&quot;日&quot;;@"/>
    <numFmt numFmtId="236" formatCode="_ \¥* #,##0.00_ ;_ \¥* \-#,##0.00_ ;_ \¥* &quot;-&quot;??_ ;_ @_ "/>
    <numFmt numFmtId="237" formatCode="_-* #,##0_$_-;\-* #,##0_$_-;_-* &quot;-&quot;_$_-;_-@_-"/>
    <numFmt numFmtId="238" formatCode="_-* #,##0.00_$_-;\-* #,##0.00_$_-;_-* &quot;-&quot;??_$_-;_-@_-"/>
    <numFmt numFmtId="239" formatCode="_-* #,##0&quot;$&quot;_-;\-* #,##0&quot;$&quot;_-;_-* &quot;-&quot;&quot;$&quot;_-;_-@_-"/>
    <numFmt numFmtId="240" formatCode="0;_琀"/>
    <numFmt numFmtId="241" formatCode="#,##0_ "/>
    <numFmt numFmtId="242" formatCode="#,##0.0_ "/>
    <numFmt numFmtId="243" formatCode="0_ "/>
    <numFmt numFmtId="244" formatCode="_ * #,##0_ ;_ * \-#,##0_ ;_ * &quot;-&quot;??_ ;_ @_ "/>
    <numFmt numFmtId="245" formatCode="0.00_ "/>
    <numFmt numFmtId="246" formatCode="[DBNum1][$-804]General"/>
  </numFmts>
  <fonts count="209">
    <font>
      <sz val="12"/>
      <name val="宋体"/>
      <charset val="134"/>
    </font>
    <font>
      <b/>
      <sz val="18"/>
      <name val="宋体"/>
      <charset val="134"/>
    </font>
    <font>
      <sz val="10"/>
      <name val="宋体"/>
      <charset val="134"/>
    </font>
    <font>
      <sz val="20"/>
      <name val="华文中宋"/>
      <charset val="134"/>
    </font>
    <font>
      <b/>
      <sz val="12"/>
      <name val="宋体"/>
      <charset val="134"/>
    </font>
    <font>
      <sz val="11"/>
      <name val="宋体"/>
      <charset val="134"/>
    </font>
    <font>
      <b/>
      <sz val="11"/>
      <name val="宋体"/>
      <charset val="134"/>
    </font>
    <font>
      <b/>
      <sz val="11"/>
      <color theme="1"/>
      <name val="宋体"/>
      <charset val="134"/>
    </font>
    <font>
      <sz val="11"/>
      <color theme="1"/>
      <name val="宋体"/>
      <charset val="134"/>
    </font>
    <font>
      <sz val="12"/>
      <color indexed="9"/>
      <name val="宋体"/>
      <charset val="134"/>
    </font>
    <font>
      <b/>
      <sz val="11"/>
      <color theme="1"/>
      <name val="宋体"/>
      <charset val="134"/>
      <scheme val="minor"/>
    </font>
    <font>
      <sz val="11"/>
      <color theme="1"/>
      <name val="宋体"/>
      <charset val="134"/>
      <scheme val="minor"/>
    </font>
    <font>
      <sz val="11"/>
      <color indexed="8"/>
      <name val="宋体"/>
      <charset val="134"/>
    </font>
    <font>
      <sz val="22"/>
      <name val="华文中宋"/>
      <charset val="134"/>
    </font>
    <font>
      <b/>
      <sz val="12"/>
      <color theme="1"/>
      <name val="宋体"/>
      <charset val="134"/>
      <scheme val="minor"/>
    </font>
    <font>
      <sz val="12"/>
      <color theme="1"/>
      <name val="宋体"/>
      <charset val="134"/>
      <scheme val="minor"/>
    </font>
    <font>
      <sz val="18"/>
      <name val="华文中宋"/>
      <charset val="134"/>
    </font>
    <font>
      <b/>
      <sz val="24"/>
      <name val="华文中宋"/>
      <charset val="134"/>
    </font>
    <font>
      <sz val="16"/>
      <name val="方正小标宋简体"/>
      <charset val="134"/>
    </font>
    <font>
      <sz val="12"/>
      <color indexed="8"/>
      <name val="宋体"/>
      <charset val="134"/>
    </font>
    <font>
      <b/>
      <sz val="12"/>
      <color indexed="8"/>
      <name val="宋体"/>
      <charset val="134"/>
    </font>
    <font>
      <b/>
      <sz val="20"/>
      <name val="方正小标宋简体"/>
      <charset val="134"/>
    </font>
    <font>
      <sz val="12"/>
      <color theme="1"/>
      <name val="宋体"/>
      <charset val="134"/>
    </font>
    <font>
      <b/>
      <sz val="14"/>
      <color theme="1"/>
      <name val="宋体"/>
      <charset val="134"/>
    </font>
    <font>
      <b/>
      <sz val="12"/>
      <color theme="1"/>
      <name val="宋体"/>
      <charset val="134"/>
    </font>
    <font>
      <sz val="12"/>
      <name val="仿宋_GB2312"/>
      <charset val="134"/>
    </font>
    <font>
      <sz val="20"/>
      <name val="方正小标宋简体"/>
      <charset val="134"/>
    </font>
    <font>
      <sz val="11"/>
      <color rgb="FFFF0000"/>
      <name val="宋体"/>
      <charset val="134"/>
    </font>
    <font>
      <b/>
      <sz val="11"/>
      <color indexed="8"/>
      <name val="宋体"/>
      <charset val="134"/>
    </font>
    <font>
      <b/>
      <sz val="11"/>
      <color rgb="FFFF0000"/>
      <name val="宋体"/>
      <charset val="134"/>
    </font>
    <font>
      <sz val="18"/>
      <name val="方正小标宋简体"/>
      <charset val="134"/>
    </font>
    <font>
      <b/>
      <sz val="20"/>
      <color theme="1"/>
      <name val="方正小标宋简体"/>
      <charset val="134"/>
    </font>
    <font>
      <b/>
      <sz val="20"/>
      <color rgb="FFFF0000"/>
      <name val="方正小标宋简体"/>
      <charset val="134"/>
    </font>
    <font>
      <b/>
      <sz val="12"/>
      <color rgb="FFFF0000"/>
      <name val="宋体"/>
      <charset val="134"/>
    </font>
    <font>
      <sz val="11"/>
      <color theme="0"/>
      <name val="宋体"/>
      <charset val="134"/>
    </font>
    <font>
      <sz val="14"/>
      <color theme="1"/>
      <name val="宋体"/>
      <charset val="134"/>
    </font>
    <font>
      <sz val="12"/>
      <name val="Times New Roman"/>
      <charset val="134"/>
    </font>
    <font>
      <sz val="20"/>
      <name val="Times New Roman"/>
      <charset val="134"/>
    </font>
    <font>
      <sz val="30"/>
      <name val="Times New Roman"/>
      <charset val="134"/>
    </font>
    <font>
      <sz val="16"/>
      <name val="Times New Roman"/>
      <charset val="134"/>
    </font>
    <font>
      <sz val="12"/>
      <color indexed="20"/>
      <name val="宋体"/>
      <charset val="134"/>
    </font>
    <font>
      <sz val="11"/>
      <color indexed="17"/>
      <name val="宋体"/>
      <charset val="134"/>
    </font>
    <font>
      <u val="singleAccounting"/>
      <vertAlign val="subscript"/>
      <sz val="10"/>
      <name val="Times New Roman"/>
      <charset val="134"/>
    </font>
    <font>
      <sz val="11"/>
      <color indexed="9"/>
      <name val="宋体"/>
      <charset val="134"/>
    </font>
    <font>
      <sz val="11"/>
      <color indexed="20"/>
      <name val="宋体"/>
      <charset val="134"/>
    </font>
    <font>
      <sz val="10"/>
      <name val="Geneva"/>
      <charset val="134"/>
    </font>
    <font>
      <sz val="10"/>
      <name val="楷体"/>
      <charset val="134"/>
    </font>
    <font>
      <sz val="11"/>
      <color rgb="FF3F3F76"/>
      <name val="宋体"/>
      <charset val="0"/>
      <scheme val="minor"/>
    </font>
    <font>
      <sz val="11"/>
      <color theme="1"/>
      <name val="宋体"/>
      <charset val="0"/>
      <scheme val="minor"/>
    </font>
    <font>
      <sz val="10"/>
      <color indexed="8"/>
      <name val="宋体"/>
      <charset val="134"/>
    </font>
    <font>
      <sz val="12"/>
      <color indexed="17"/>
      <name val="宋体"/>
      <charset val="134"/>
    </font>
    <font>
      <sz val="10"/>
      <name val="Arial"/>
      <charset val="134"/>
    </font>
    <font>
      <sz val="12"/>
      <name val="????"/>
      <charset val="134"/>
    </font>
    <font>
      <sz val="11"/>
      <color rgb="FF9C0006"/>
      <name val="宋体"/>
      <charset val="0"/>
      <scheme val="minor"/>
    </font>
    <font>
      <sz val="11"/>
      <color theme="0"/>
      <name val="宋体"/>
      <charset val="0"/>
      <scheme val="minor"/>
    </font>
    <font>
      <sz val="12"/>
      <color indexed="9"/>
      <name val="Helv"/>
      <charset val="134"/>
    </font>
    <font>
      <sz val="9"/>
      <color indexed="8"/>
      <name val="Arial"/>
      <charset val="134"/>
    </font>
    <font>
      <u/>
      <sz val="11"/>
      <color rgb="FF0000FF"/>
      <name val="宋体"/>
      <charset val="0"/>
      <scheme val="minor"/>
    </font>
    <font>
      <u/>
      <sz val="11"/>
      <color rgb="FF800080"/>
      <name val="宋体"/>
      <charset val="0"/>
      <scheme val="minor"/>
    </font>
    <font>
      <sz val="8"/>
      <name val="Times New Roman"/>
      <charset val="134"/>
    </font>
    <font>
      <sz val="12"/>
      <color indexed="20"/>
      <name val="楷体_GB2312"/>
      <charset val="134"/>
    </font>
    <font>
      <sz val="10.5"/>
      <color indexed="9"/>
      <name val="宋体"/>
      <charset val="134"/>
    </font>
    <font>
      <b/>
      <sz val="10"/>
      <color indexed="18"/>
      <name val="Arial"/>
      <charset val="134"/>
    </font>
    <font>
      <b/>
      <sz val="11"/>
      <color theme="3"/>
      <name val="宋体"/>
      <charset val="134"/>
      <scheme val="minor"/>
    </font>
    <font>
      <sz val="11"/>
      <color rgb="FFFF0000"/>
      <name val="宋体"/>
      <charset val="0"/>
      <scheme val="minor"/>
    </font>
    <font>
      <sz val="10"/>
      <name val="Helv"/>
      <charset val="134"/>
    </font>
    <font>
      <b/>
      <sz val="18"/>
      <color theme="3"/>
      <name val="宋体"/>
      <charset val="134"/>
      <scheme val="minor"/>
    </font>
    <font>
      <i/>
      <sz val="11"/>
      <color rgb="FF7F7F7F"/>
      <name val="宋体"/>
      <charset val="0"/>
      <scheme val="minor"/>
    </font>
    <font>
      <b/>
      <sz val="15"/>
      <color indexed="56"/>
      <name val="宋体"/>
      <charset val="134"/>
    </font>
    <font>
      <sz val="10"/>
      <name val="Times New Roman"/>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5"/>
      <color indexed="62"/>
      <name val="宋体"/>
      <charset val="134"/>
    </font>
    <font>
      <b/>
      <sz val="11"/>
      <color rgb="FFFFFFFF"/>
      <name val="宋体"/>
      <charset val="0"/>
      <scheme val="minor"/>
    </font>
    <font>
      <b/>
      <sz val="11"/>
      <color indexed="56"/>
      <name val="宋体"/>
      <charset val="134"/>
    </font>
    <font>
      <sz val="11"/>
      <color rgb="FFFA7D00"/>
      <name val="宋体"/>
      <charset val="0"/>
      <scheme val="minor"/>
    </font>
    <font>
      <sz val="12"/>
      <color indexed="16"/>
      <name val="宋体"/>
      <charset val="134"/>
    </font>
    <font>
      <b/>
      <sz val="11"/>
      <color theme="1"/>
      <name val="宋体"/>
      <charset val="0"/>
      <scheme val="minor"/>
    </font>
    <font>
      <b/>
      <sz val="13"/>
      <color indexed="56"/>
      <name val="楷体_GB2312"/>
      <charset val="134"/>
    </font>
    <font>
      <sz val="11"/>
      <color indexed="60"/>
      <name val="宋体"/>
      <charset val="134"/>
    </font>
    <font>
      <sz val="11"/>
      <color rgb="FF006100"/>
      <name val="宋体"/>
      <charset val="0"/>
      <scheme val="minor"/>
    </font>
    <font>
      <sz val="11"/>
      <color rgb="FF9C6500"/>
      <name val="宋体"/>
      <charset val="0"/>
      <scheme val="minor"/>
    </font>
    <font>
      <b/>
      <sz val="10"/>
      <name val="??"/>
      <charset val="134"/>
    </font>
    <font>
      <sz val="10.5"/>
      <color indexed="20"/>
      <name val="宋体"/>
      <charset val="134"/>
    </font>
    <font>
      <sz val="12"/>
      <color indexed="8"/>
      <name val="楷体_GB2312"/>
      <charset val="134"/>
    </font>
    <font>
      <sz val="10.5"/>
      <color indexed="8"/>
      <name val="宋体"/>
      <charset val="134"/>
    </font>
    <font>
      <sz val="11"/>
      <color indexed="10"/>
      <name val="宋体"/>
      <charset val="134"/>
    </font>
    <font>
      <sz val="12"/>
      <name val="·s²Ó©úÅé"/>
      <charset val="136"/>
    </font>
    <font>
      <b/>
      <sz val="10"/>
      <name val="MS Sans Serif"/>
      <charset val="134"/>
    </font>
    <font>
      <b/>
      <sz val="18"/>
      <color indexed="56"/>
      <name val="宋体"/>
      <charset val="134"/>
    </font>
    <font>
      <b/>
      <sz val="10"/>
      <color indexed="9"/>
      <name val="宋体"/>
      <charset val="134"/>
    </font>
    <font>
      <sz val="10.5"/>
      <color indexed="17"/>
      <name val="宋体"/>
      <charset val="134"/>
    </font>
    <font>
      <u/>
      <sz val="12"/>
      <color indexed="36"/>
      <name val="宋体"/>
      <charset val="134"/>
    </font>
    <font>
      <i/>
      <sz val="9"/>
      <name val="Times New Roman"/>
      <charset val="134"/>
    </font>
    <font>
      <b/>
      <sz val="18"/>
      <name val="Arial"/>
      <charset val="134"/>
    </font>
    <font>
      <u/>
      <sz val="7.5"/>
      <color indexed="36"/>
      <name val="Arial"/>
      <charset val="134"/>
    </font>
    <font>
      <sz val="12"/>
      <name val="??"/>
      <charset val="134"/>
    </font>
    <font>
      <sz val="12"/>
      <color indexed="17"/>
      <name val="楷体_GB2312"/>
      <charset val="134"/>
    </font>
    <font>
      <sz val="10"/>
      <name val="仿宋_GB2312"/>
      <charset val="134"/>
    </font>
    <font>
      <sz val="12"/>
      <name val="Helv"/>
      <charset val="134"/>
    </font>
    <font>
      <b/>
      <sz val="10"/>
      <name val="Tms Rmn"/>
      <charset val="134"/>
    </font>
    <font>
      <sz val="8"/>
      <color indexed="9"/>
      <name val="Arial"/>
      <charset val="134"/>
    </font>
    <font>
      <sz val="8"/>
      <name val="Arial"/>
      <charset val="134"/>
    </font>
    <font>
      <sz val="11"/>
      <color indexed="62"/>
      <name val="宋体"/>
      <charset val="134"/>
    </font>
    <font>
      <b/>
      <sz val="14"/>
      <name val="楷体"/>
      <charset val="134"/>
    </font>
    <font>
      <sz val="12"/>
      <color indexed="62"/>
      <name val="楷体_GB2312"/>
      <charset val="134"/>
    </font>
    <font>
      <b/>
      <u val="singleAccounting"/>
      <sz val="10"/>
      <color indexed="18"/>
      <name val="Arial"/>
      <charset val="134"/>
    </font>
    <font>
      <i/>
      <sz val="11"/>
      <color indexed="23"/>
      <name val="宋体"/>
      <charset val="134"/>
    </font>
    <font>
      <sz val="12"/>
      <color indexed="60"/>
      <name val="楷体_GB2312"/>
      <charset val="134"/>
    </font>
    <font>
      <b/>
      <sz val="14"/>
      <color indexed="18"/>
      <name val="Arial"/>
      <charset val="134"/>
    </font>
    <font>
      <b/>
      <sz val="13"/>
      <color indexed="56"/>
      <name val="宋体"/>
      <charset val="134"/>
    </font>
    <font>
      <b/>
      <sz val="13"/>
      <color indexed="62"/>
      <name val="宋体"/>
      <charset val="134"/>
    </font>
    <font>
      <sz val="12"/>
      <name val="Arial"/>
      <charset val="134"/>
    </font>
    <font>
      <b/>
      <sz val="22"/>
      <color indexed="18"/>
      <name val="Arial"/>
      <charset val="134"/>
    </font>
    <font>
      <sz val="9"/>
      <color indexed="8"/>
      <name val="宋体"/>
      <charset val="134"/>
    </font>
    <font>
      <sz val="12"/>
      <color indexed="9"/>
      <name val="楷体_GB2312"/>
      <charset val="134"/>
    </font>
    <font>
      <sz val="1"/>
      <color indexed="8"/>
      <name val="Arial"/>
      <charset val="134"/>
    </font>
    <font>
      <sz val="8"/>
      <color indexed="12"/>
      <name val="Arial"/>
      <charset val="134"/>
    </font>
    <font>
      <sz val="11"/>
      <color indexed="52"/>
      <name val="宋体"/>
      <charset val="134"/>
    </font>
    <font>
      <b/>
      <sz val="18"/>
      <color indexed="62"/>
      <name val="宋体"/>
      <charset val="134"/>
    </font>
    <font>
      <sz val="7"/>
      <name val="Small Fonts"/>
      <charset val="134"/>
    </font>
    <font>
      <b/>
      <i/>
      <sz val="16"/>
      <name val="Helv"/>
      <charset val="134"/>
    </font>
    <font>
      <sz val="10"/>
      <color indexed="8"/>
      <name val="Arial"/>
      <charset val="134"/>
    </font>
    <font>
      <b/>
      <sz val="11"/>
      <color indexed="52"/>
      <name val="宋体"/>
      <charset val="134"/>
    </font>
    <font>
      <b/>
      <sz val="10.5"/>
      <color indexed="8"/>
      <name val="宋体"/>
      <charset val="134"/>
    </font>
    <font>
      <b/>
      <sz val="8"/>
      <color indexed="12"/>
      <name val="Arial"/>
      <charset val="134"/>
    </font>
    <font>
      <b/>
      <sz val="12"/>
      <name val="Arial"/>
      <charset val="134"/>
    </font>
    <font>
      <b/>
      <sz val="13"/>
      <color indexed="54"/>
      <name val="宋体"/>
      <charset val="134"/>
    </font>
    <font>
      <b/>
      <sz val="8"/>
      <color indexed="14"/>
      <name val="MS Sans Serif"/>
      <charset val="134"/>
    </font>
    <font>
      <b/>
      <sz val="11"/>
      <color indexed="30"/>
      <name val="宋体"/>
      <charset val="134"/>
    </font>
    <font>
      <sz val="18"/>
      <name val="Times New Roman"/>
      <charset val="134"/>
    </font>
    <font>
      <b/>
      <sz val="13"/>
      <name val="Times New Roman"/>
      <charset val="134"/>
    </font>
    <font>
      <sz val="8"/>
      <name val="MS Sans Serif"/>
      <charset val="134"/>
    </font>
    <font>
      <b/>
      <sz val="11"/>
      <color indexed="63"/>
      <name val="宋体"/>
      <charset val="134"/>
    </font>
    <font>
      <b/>
      <i/>
      <sz val="12"/>
      <name val="Times New Roman"/>
      <charset val="134"/>
    </font>
    <font>
      <u/>
      <sz val="12"/>
      <color indexed="12"/>
      <name val="宋体"/>
      <charset val="134"/>
    </font>
    <font>
      <b/>
      <sz val="10"/>
      <name val="Arial"/>
      <charset val="134"/>
    </font>
    <font>
      <i/>
      <sz val="12"/>
      <name val="Times New Roman"/>
      <charset val="134"/>
    </font>
    <font>
      <sz val="10"/>
      <color indexed="9"/>
      <name val="Arial"/>
      <charset val="134"/>
    </font>
    <font>
      <sz val="11"/>
      <name val="Times New Roman"/>
      <charset val="134"/>
    </font>
    <font>
      <sz val="11"/>
      <name val="ＭＳ Ｐゴシック"/>
      <charset val="134"/>
    </font>
    <font>
      <b/>
      <sz val="21"/>
      <name val="楷体_GB2312"/>
      <charset val="134"/>
    </font>
    <font>
      <b/>
      <sz val="11"/>
      <color indexed="62"/>
      <name val="宋体"/>
      <charset val="134"/>
    </font>
    <font>
      <sz val="10"/>
      <name val="MS Sans Serif"/>
      <charset val="134"/>
    </font>
    <font>
      <b/>
      <u/>
      <sz val="12"/>
      <name val="L Serifa Light"/>
      <charset val="134"/>
    </font>
    <font>
      <b/>
      <sz val="11"/>
      <color indexed="56"/>
      <name val="楷体_GB2312"/>
      <charset val="134"/>
    </font>
    <font>
      <sz val="8"/>
      <color indexed="8"/>
      <name val="MS Sans Serif"/>
      <charset val="134"/>
    </font>
    <font>
      <b/>
      <sz val="12"/>
      <color indexed="52"/>
      <name val="楷体_GB2312"/>
      <charset val="134"/>
    </font>
    <font>
      <b/>
      <sz val="11"/>
      <color indexed="9"/>
      <name val="宋体"/>
      <charset val="134"/>
    </font>
    <font>
      <b/>
      <sz val="12"/>
      <color indexed="9"/>
      <name val="楷体_GB2312"/>
      <charset val="134"/>
    </font>
    <font>
      <u val="doubleAccounting"/>
      <sz val="10"/>
      <name val="Arial"/>
      <charset val="134"/>
    </font>
    <font>
      <i/>
      <sz val="12"/>
      <color indexed="23"/>
      <name val="楷体_GB2312"/>
      <charset val="134"/>
    </font>
    <font>
      <u/>
      <sz val="12"/>
      <color indexed="36"/>
      <name val="????"/>
      <charset val="134"/>
    </font>
    <font>
      <b/>
      <sz val="15"/>
      <color indexed="56"/>
      <name val="楷体_GB2312"/>
      <charset val="134"/>
    </font>
    <font>
      <u/>
      <sz val="7.5"/>
      <color indexed="12"/>
      <name val="Arial"/>
      <charset val="134"/>
    </font>
    <font>
      <sz val="10"/>
      <color indexed="12"/>
      <name val="Arial"/>
      <charset val="134"/>
    </font>
    <font>
      <sz val="12"/>
      <color indexed="52"/>
      <name val="楷体_GB2312"/>
      <charset val="134"/>
    </font>
    <font>
      <b/>
      <sz val="8"/>
      <color indexed="9"/>
      <name val="宋体"/>
      <charset val="134"/>
    </font>
    <font>
      <sz val="9"/>
      <name val="宋体"/>
      <charset val="134"/>
    </font>
    <font>
      <b/>
      <sz val="12"/>
      <color indexed="63"/>
      <name val="楷体_GB2312"/>
      <charset val="134"/>
    </font>
    <font>
      <i/>
      <sz val="10"/>
      <name val="Helvetica"/>
      <charset val="134"/>
    </font>
    <font>
      <b/>
      <sz val="18"/>
      <color indexed="8"/>
      <name val="楷体_GB2312"/>
      <charset val="134"/>
    </font>
    <font>
      <sz val="10"/>
      <name val="??"/>
      <charset val="134"/>
    </font>
    <font>
      <b/>
      <sz val="14"/>
      <color indexed="9"/>
      <name val="Times New Roman"/>
      <charset val="134"/>
    </font>
    <font>
      <u val="singleAccounting"/>
      <sz val="10"/>
      <name val="Arial"/>
      <charset val="134"/>
    </font>
    <font>
      <sz val="10"/>
      <color indexed="8"/>
      <name val="MS Sans Serif"/>
      <charset val="134"/>
    </font>
    <font>
      <sz val="12"/>
      <color indexed="10"/>
      <name val="楷体_GB2312"/>
      <charset val="134"/>
    </font>
    <font>
      <b/>
      <sz val="15"/>
      <color indexed="54"/>
      <name val="宋体"/>
      <charset val="134"/>
    </font>
    <font>
      <b/>
      <sz val="15"/>
      <color indexed="30"/>
      <name val="宋体"/>
      <charset val="134"/>
    </font>
    <font>
      <b/>
      <sz val="13"/>
      <color indexed="30"/>
      <name val="宋体"/>
      <charset val="134"/>
    </font>
    <font>
      <b/>
      <sz val="11"/>
      <color indexed="54"/>
      <name val="宋体"/>
      <charset val="134"/>
    </font>
    <font>
      <b/>
      <sz val="18"/>
      <color indexed="54"/>
      <name val="宋体"/>
      <charset val="134"/>
    </font>
    <font>
      <i/>
      <sz val="10.5"/>
      <color indexed="23"/>
      <name val="宋体"/>
      <charset val="134"/>
    </font>
    <font>
      <sz val="12"/>
      <name val="官帕眉"/>
      <charset val="134"/>
    </font>
    <font>
      <sz val="9"/>
      <color theme="1"/>
      <name val="宋体"/>
      <charset val="134"/>
    </font>
    <font>
      <sz val="12"/>
      <name val="Courier"/>
      <charset val="134"/>
    </font>
    <font>
      <sz val="10.5"/>
      <color indexed="62"/>
      <name val="宋体"/>
      <charset val="134"/>
    </font>
    <font>
      <sz val="9"/>
      <color indexed="20"/>
      <name val="宋体"/>
      <charset val="134"/>
    </font>
    <font>
      <sz val="11"/>
      <color indexed="16"/>
      <name val="宋体"/>
      <charset val="134"/>
    </font>
    <font>
      <u/>
      <sz val="11"/>
      <color indexed="52"/>
      <name val="宋体"/>
      <charset val="134"/>
    </font>
    <font>
      <b/>
      <sz val="10.5"/>
      <color indexed="9"/>
      <name val="宋体"/>
      <charset val="134"/>
    </font>
    <font>
      <b/>
      <sz val="12"/>
      <color indexed="8"/>
      <name val="楷体_GB2312"/>
      <charset val="134"/>
    </font>
    <font>
      <sz val="9"/>
      <color indexed="17"/>
      <name val="宋体"/>
      <charset val="134"/>
    </font>
    <font>
      <sz val="12"/>
      <name val="宋体"/>
      <charset val="134"/>
      <scheme val="minor"/>
    </font>
    <font>
      <u/>
      <sz val="10"/>
      <color indexed="12"/>
      <name val="Times"/>
      <charset val="134"/>
    </font>
    <font>
      <b/>
      <sz val="9"/>
      <name val="Arial"/>
      <charset val="134"/>
    </font>
    <font>
      <sz val="11"/>
      <color indexed="19"/>
      <name val="宋体"/>
      <charset val="134"/>
    </font>
    <font>
      <sz val="11"/>
      <color indexed="23"/>
      <name val="宋体"/>
      <charset val="134"/>
    </font>
    <font>
      <b/>
      <sz val="11"/>
      <color indexed="10"/>
      <name val="宋体"/>
      <charset val="134"/>
    </font>
    <font>
      <b/>
      <sz val="10.5"/>
      <color indexed="10"/>
      <name val="宋体"/>
      <charset val="134"/>
    </font>
    <font>
      <sz val="10.5"/>
      <color indexed="10"/>
      <name val="宋体"/>
      <charset val="134"/>
    </font>
    <font>
      <sz val="11"/>
      <color rgb="FF000000"/>
      <name val="宋体"/>
      <charset val="134"/>
      <scheme val="minor"/>
    </font>
    <font>
      <sz val="10.5"/>
      <color indexed="19"/>
      <name val="宋体"/>
      <charset val="134"/>
    </font>
    <font>
      <b/>
      <sz val="10.5"/>
      <color indexed="63"/>
      <name val="宋体"/>
      <charset val="134"/>
    </font>
    <font>
      <sz val="12"/>
      <name val="新細明體"/>
      <charset val="136"/>
    </font>
    <font>
      <sz val="10"/>
      <name val="新細明體"/>
      <charset val="136"/>
    </font>
    <font>
      <sz val="12"/>
      <name val="바탕체"/>
      <charset val="134"/>
    </font>
    <font>
      <sz val="12"/>
      <name val="宋体"/>
      <charset val="1"/>
    </font>
    <font>
      <sz val="20"/>
      <name val="方正小标宋_GBK"/>
      <charset val="134"/>
    </font>
    <font>
      <sz val="12"/>
      <name val="黑体"/>
      <charset val="134"/>
    </font>
    <font>
      <sz val="12"/>
      <color theme="1"/>
      <name val="黑体"/>
      <charset val="134"/>
    </font>
    <font>
      <sz val="30"/>
      <name val="方正小标宋简体"/>
      <charset val="134"/>
    </font>
    <font>
      <sz val="16"/>
      <name val="楷体_GB2312"/>
      <charset val="134"/>
    </font>
    <font>
      <b/>
      <sz val="9"/>
      <name val="宋体"/>
      <charset val="134"/>
    </font>
    <font>
      <sz val="9"/>
      <name val="宋体"/>
      <charset val="134"/>
    </font>
    <font>
      <b/>
      <sz val="9"/>
      <name val="Tahoma"/>
      <charset val="134"/>
    </font>
    <font>
      <sz val="9"/>
      <name val="Tahoma"/>
      <charset val="134"/>
    </font>
  </fonts>
  <fills count="98">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theme="0"/>
        <bgColor indexed="64"/>
      </patternFill>
    </fill>
    <fill>
      <patternFill patternType="solid">
        <fgColor rgb="FF00B0F0"/>
        <bgColor indexed="64"/>
      </patternFill>
    </fill>
    <fill>
      <patternFill patternType="solid">
        <fgColor rgb="FFC00000"/>
        <bgColor indexed="64"/>
      </patternFill>
    </fill>
    <fill>
      <patternFill patternType="solid">
        <fgColor rgb="FFFFC000"/>
        <bgColor indexed="64"/>
      </patternFill>
    </fill>
    <fill>
      <patternFill patternType="solid">
        <fgColor rgb="FFFFFFFF"/>
        <bgColor indexed="64"/>
      </patternFill>
    </fill>
    <fill>
      <patternFill patternType="solid">
        <fgColor indexed="45"/>
        <bgColor indexed="64"/>
      </patternFill>
    </fill>
    <fill>
      <patternFill patternType="solid">
        <fgColor indexed="42"/>
        <bgColor indexed="64"/>
      </patternFill>
    </fill>
    <fill>
      <patternFill patternType="solid">
        <fgColor indexed="29"/>
        <bgColor indexed="64"/>
      </patternFill>
    </fill>
    <fill>
      <patternFill patternType="solid">
        <fgColor rgb="FFFFCC99"/>
        <bgColor indexed="64"/>
      </patternFill>
    </fill>
    <fill>
      <patternFill patternType="solid">
        <fgColor theme="6" tint="0.799981688894314"/>
        <bgColor indexed="64"/>
      </patternFill>
    </fill>
    <fill>
      <patternFill patternType="solid">
        <fgColor indexed="46"/>
        <bgColor indexed="64"/>
      </patternFill>
    </fill>
    <fill>
      <patternFill patternType="solid">
        <fgColor indexed="42"/>
        <bgColor indexed="42"/>
      </patternFill>
    </fill>
    <fill>
      <patternFill patternType="solid">
        <fgColor theme="6" tint="0.599993896298105"/>
        <bgColor indexed="64"/>
      </patternFill>
    </fill>
    <fill>
      <patternFill patternType="solid">
        <fgColor rgb="FFFFC7CE"/>
        <bgColor indexed="64"/>
      </patternFill>
    </fill>
    <fill>
      <patternFill patternType="solid">
        <fgColor indexed="49"/>
        <bgColor indexed="64"/>
      </patternFill>
    </fill>
    <fill>
      <patternFill patternType="solid">
        <fgColor theme="6" tint="0.399975585192419"/>
        <bgColor indexed="64"/>
      </patternFill>
    </fill>
    <fill>
      <patternFill patternType="solid">
        <fgColor indexed="54"/>
        <bgColor indexed="64"/>
      </patternFill>
    </fill>
    <fill>
      <patternFill patternType="solid">
        <fgColor indexed="12"/>
        <bgColor indexed="64"/>
      </patternFill>
    </fill>
    <fill>
      <patternFill patternType="solid">
        <fgColor indexed="44"/>
        <bgColor indexed="44"/>
      </patternFill>
    </fill>
    <fill>
      <patternFill patternType="solid">
        <fgColor indexed="27"/>
        <bgColor indexed="64"/>
      </patternFill>
    </fill>
    <fill>
      <patternFill patternType="solid">
        <fgColor indexed="44"/>
        <bgColor indexed="64"/>
      </patternFill>
    </fill>
    <fill>
      <patternFill patternType="solid">
        <fgColor indexed="31"/>
        <bgColor indexed="64"/>
      </patternFill>
    </fill>
    <fill>
      <patternFill patternType="solid">
        <fgColor rgb="FFFFFFCC"/>
        <bgColor indexed="64"/>
      </patternFill>
    </fill>
    <fill>
      <patternFill patternType="solid">
        <fgColor indexed="47"/>
        <bgColor indexed="64"/>
      </patternFill>
    </fill>
    <fill>
      <patternFill patternType="solid">
        <fgColor indexed="54"/>
        <bgColor indexed="54"/>
      </patternFill>
    </fill>
    <fill>
      <patternFill patternType="solid">
        <fgColor theme="5" tint="0.399975585192419"/>
        <bgColor indexed="64"/>
      </patternFill>
    </fill>
    <fill>
      <patternFill patternType="solid">
        <fgColor indexed="53"/>
        <bgColor indexed="64"/>
      </patternFill>
    </fill>
    <fill>
      <patternFill patternType="solid">
        <fgColor indexed="55"/>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indexed="11"/>
        <bgColor indexed="64"/>
      </patternFill>
    </fill>
    <fill>
      <patternFill patternType="solid">
        <fgColor indexed="45"/>
        <bgColor indexed="45"/>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indexed="41"/>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indexed="2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indexed="52"/>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indexed="30"/>
        <bgColor indexed="64"/>
      </patternFill>
    </fill>
    <fill>
      <patternFill patternType="solid">
        <fgColor indexed="31"/>
        <bgColor indexed="31"/>
      </patternFill>
    </fill>
    <fill>
      <patternFill patternType="solid">
        <fgColor indexed="26"/>
        <bgColor indexed="26"/>
      </patternFill>
    </fill>
    <fill>
      <patternFill patternType="solid">
        <fgColor indexed="22"/>
        <bgColor indexed="22"/>
      </patternFill>
    </fill>
    <fill>
      <patternFill patternType="solid">
        <fgColor indexed="25"/>
        <bgColor indexed="25"/>
      </patternFill>
    </fill>
    <fill>
      <patternFill patternType="solid">
        <fgColor indexed="36"/>
        <bgColor indexed="64"/>
      </patternFill>
    </fill>
    <fill>
      <patternFill patternType="solid">
        <fgColor indexed="25"/>
        <bgColor indexed="64"/>
      </patternFill>
    </fill>
    <fill>
      <patternFill patternType="solid">
        <fgColor indexed="53"/>
        <bgColor indexed="53"/>
      </patternFill>
    </fill>
    <fill>
      <patternFill patternType="solid">
        <fgColor indexed="30"/>
        <bgColor indexed="30"/>
      </patternFill>
    </fill>
    <fill>
      <patternFill patternType="solid">
        <fgColor indexed="15"/>
        <bgColor indexed="64"/>
      </patternFill>
    </fill>
    <fill>
      <patternFill patternType="gray0625"/>
    </fill>
    <fill>
      <patternFill patternType="solid">
        <fgColor indexed="18"/>
        <bgColor indexed="64"/>
      </patternFill>
    </fill>
    <fill>
      <patternFill patternType="solid">
        <fgColor indexed="51"/>
        <bgColor indexed="64"/>
      </patternFill>
    </fill>
    <fill>
      <patternFill patternType="solid">
        <fgColor indexed="27"/>
        <bgColor indexed="27"/>
      </patternFill>
    </fill>
    <fill>
      <patternFill patternType="solid">
        <fgColor indexed="51"/>
        <bgColor indexed="51"/>
      </patternFill>
    </fill>
    <fill>
      <patternFill patternType="mediumGray">
        <fgColor indexed="22"/>
      </patternFill>
    </fill>
    <fill>
      <patternFill patternType="solid">
        <fgColor indexed="47"/>
        <bgColor indexed="47"/>
      </patternFill>
    </fill>
    <fill>
      <patternFill patternType="solid">
        <fgColor indexed="29"/>
        <bgColor indexed="29"/>
      </patternFill>
    </fill>
    <fill>
      <patternFill patternType="solid">
        <fgColor indexed="14"/>
        <bgColor indexed="64"/>
      </patternFill>
    </fill>
    <fill>
      <patternFill patternType="solid">
        <fgColor indexed="10"/>
        <bgColor indexed="64"/>
      </patternFill>
    </fill>
    <fill>
      <patternFill patternType="solid">
        <fgColor indexed="62"/>
        <bgColor indexed="64"/>
      </patternFill>
    </fill>
    <fill>
      <patternFill patternType="solid">
        <fgColor indexed="55"/>
        <bgColor indexed="55"/>
      </patternFill>
    </fill>
    <fill>
      <patternFill patternType="solid">
        <fgColor indexed="48"/>
        <bgColor indexed="64"/>
      </patternFill>
    </fill>
    <fill>
      <patternFill patternType="solid">
        <fgColor indexed="49"/>
        <bgColor indexed="49"/>
      </patternFill>
    </fill>
    <fill>
      <patternFill patternType="solid">
        <fgColor indexed="20"/>
        <bgColor indexed="64"/>
      </patternFill>
    </fill>
    <fill>
      <patternFill patternType="lightUp">
        <fgColor indexed="9"/>
        <bgColor indexed="22"/>
      </patternFill>
    </fill>
    <fill>
      <patternFill patternType="solid">
        <fgColor indexed="43"/>
        <bgColor indexed="43"/>
      </patternFill>
    </fill>
    <fill>
      <patternFill patternType="solid">
        <fgColor indexed="52"/>
        <bgColor indexed="52"/>
      </patternFill>
    </fill>
    <fill>
      <patternFill patternType="solid">
        <fgColor indexed="57"/>
        <bgColor indexed="64"/>
      </patternFill>
    </fill>
    <fill>
      <patternFill patternType="lightUp">
        <fgColor indexed="9"/>
        <bgColor indexed="29"/>
      </patternFill>
    </fill>
    <fill>
      <patternFill patternType="solid">
        <fgColor indexed="40"/>
        <bgColor indexed="64"/>
      </patternFill>
    </fill>
    <fill>
      <patternFill patternType="solid">
        <fgColor indexed="23"/>
        <bgColor indexed="64"/>
      </patternFill>
    </fill>
    <fill>
      <patternFill patternType="lightUp">
        <fgColor indexed="9"/>
        <bgColor indexed="55"/>
      </patternFill>
    </fill>
    <fill>
      <patternFill patternType="solid">
        <fgColor indexed="56"/>
        <bgColor indexed="64"/>
      </patternFill>
    </fill>
    <fill>
      <patternFill patternType="lightUp">
        <fgColor indexed="9"/>
        <bgColor indexed="53"/>
      </patternFill>
    </fill>
    <fill>
      <patternFill patternType="solid">
        <fgColor indexed="50"/>
        <bgColor indexed="64"/>
      </patternFill>
    </fill>
  </fills>
  <borders count="64">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right/>
      <top style="thin">
        <color auto="1"/>
      </top>
      <bottom/>
      <diagonal/>
    </border>
    <border>
      <left/>
      <right style="thin">
        <color auto="1"/>
      </right>
      <top style="thin">
        <color auto="1"/>
      </top>
      <bottom style="thin">
        <color auto="1"/>
      </bottom>
      <diagonal/>
    </border>
    <border>
      <left/>
      <right style="thin">
        <color auto="1"/>
      </right>
      <top style="thin">
        <color auto="1"/>
      </top>
      <bottom/>
      <diagonal/>
    </border>
    <border>
      <left style="thin">
        <color auto="1"/>
      </left>
      <right/>
      <top style="thin">
        <color auto="1"/>
      </top>
      <bottom/>
      <diagonal/>
    </border>
    <border>
      <left/>
      <right style="thin">
        <color indexed="8"/>
      </right>
      <top/>
      <bottom style="thin">
        <color indexed="8"/>
      </bottom>
      <diagonal/>
    </border>
    <border>
      <left style="thin">
        <color rgb="FF000000"/>
      </left>
      <right style="thin">
        <color rgb="FF000000"/>
      </right>
      <top style="thin">
        <color rgb="FF000000"/>
      </top>
      <bottom style="thin">
        <color rgb="FF000000"/>
      </bottom>
      <diagonal/>
    </border>
    <border>
      <left style="thin">
        <color rgb="FF7F7F7F"/>
      </left>
      <right style="thin">
        <color rgb="FF7F7F7F"/>
      </right>
      <top style="thin">
        <color rgb="FF7F7F7F"/>
      </top>
      <bottom style="thin">
        <color rgb="FF7F7F7F"/>
      </bottom>
      <diagonal/>
    </border>
    <border>
      <left/>
      <right/>
      <top style="hair">
        <color indexed="8"/>
      </top>
      <bottom style="hair">
        <color indexed="8"/>
      </bottom>
      <diagonal/>
    </border>
    <border>
      <left style="thin">
        <color rgb="FFB2B2B2"/>
      </left>
      <right style="thin">
        <color rgb="FFB2B2B2"/>
      </right>
      <top style="thin">
        <color rgb="FFB2B2B2"/>
      </top>
      <bottom style="thin">
        <color rgb="FFB2B2B2"/>
      </bottom>
      <diagonal/>
    </border>
    <border>
      <left/>
      <right/>
      <top/>
      <bottom style="medium">
        <color indexed="18"/>
      </bottom>
      <diagonal/>
    </border>
    <border>
      <left/>
      <right/>
      <top/>
      <bottom style="thick">
        <color indexed="6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right/>
      <top/>
      <bottom style="thick">
        <color indexed="56"/>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thick">
        <color indexed="22"/>
      </bottom>
      <diagonal/>
    </border>
    <border>
      <left/>
      <right/>
      <top style="medium">
        <color indexed="23"/>
      </top>
      <bottom style="medium">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right/>
      <top/>
      <bottom style="medium">
        <color indexed="30"/>
      </bottom>
      <diagonal/>
    </border>
    <border>
      <left/>
      <right/>
      <top style="medium">
        <color indexed="9"/>
      </top>
      <bottom style="medium">
        <color indexed="9"/>
      </bottom>
      <diagonal/>
    </border>
    <border>
      <left style="thin">
        <color auto="1"/>
      </left>
      <right style="thin">
        <color auto="1"/>
      </right>
      <top/>
      <bottom/>
      <diagonal/>
    </border>
    <border>
      <left style="thin">
        <color indexed="23"/>
      </left>
      <right style="thin">
        <color indexed="23"/>
      </right>
      <top style="thin">
        <color indexed="23"/>
      </top>
      <bottom style="thin">
        <color indexed="23"/>
      </bottom>
      <diagonal/>
    </border>
    <border>
      <left style="thin">
        <color auto="1"/>
      </left>
      <right/>
      <top/>
      <bottom/>
      <diagonal/>
    </border>
    <border>
      <left/>
      <right/>
      <top/>
      <bottom style="thick">
        <color indexed="27"/>
      </bottom>
      <diagonal/>
    </border>
    <border>
      <left/>
      <right/>
      <top/>
      <bottom style="double">
        <color indexed="52"/>
      </bottom>
      <diagonal/>
    </border>
    <border>
      <left/>
      <right/>
      <top style="hair">
        <color auto="1"/>
      </top>
      <bottom style="hair">
        <color auto="1"/>
      </bottom>
      <diagonal/>
    </border>
    <border>
      <left/>
      <right/>
      <top style="thin">
        <color indexed="62"/>
      </top>
      <bottom style="double">
        <color indexed="62"/>
      </bottom>
      <diagonal/>
    </border>
    <border>
      <left/>
      <right/>
      <top style="thin">
        <color indexed="56"/>
      </top>
      <bottom style="double">
        <color indexed="56"/>
      </bottom>
      <diagonal/>
    </border>
    <border>
      <left/>
      <right/>
      <top/>
      <bottom style="thick">
        <color indexed="43"/>
      </bottom>
      <diagonal/>
    </border>
    <border>
      <left/>
      <right/>
      <top/>
      <bottom style="medium">
        <color indexed="43"/>
      </bottom>
      <diagonal/>
    </border>
    <border>
      <left style="thin">
        <color indexed="63"/>
      </left>
      <right style="thin">
        <color indexed="63"/>
      </right>
      <top style="thin">
        <color indexed="63"/>
      </top>
      <bottom style="thin">
        <color indexed="63"/>
      </bottom>
      <diagonal/>
    </border>
    <border>
      <left style="thin">
        <color indexed="8"/>
      </left>
      <right style="thin">
        <color indexed="8"/>
      </right>
      <top/>
      <bottom style="thin">
        <color indexed="8"/>
      </bottom>
      <diagonal/>
    </border>
    <border>
      <left/>
      <right/>
      <top/>
      <bottom style="medium">
        <color auto="1"/>
      </bottom>
      <diagonal/>
    </border>
    <border>
      <left/>
      <right/>
      <top style="thin">
        <color auto="1"/>
      </top>
      <bottom style="double">
        <color auto="1"/>
      </bottom>
      <diagonal/>
    </border>
    <border>
      <left style="thin">
        <color indexed="10"/>
      </left>
      <right style="thin">
        <color indexed="10"/>
      </right>
      <top style="thin">
        <color indexed="10"/>
      </top>
      <bottom style="thin">
        <color indexed="10"/>
      </bottom>
      <diagonal/>
    </border>
    <border>
      <left style="double">
        <color indexed="63"/>
      </left>
      <right style="double">
        <color indexed="63"/>
      </right>
      <top style="double">
        <color indexed="63"/>
      </top>
      <bottom style="double">
        <color indexed="63"/>
      </bottom>
      <diagonal/>
    </border>
    <border>
      <left/>
      <right/>
      <top style="medium">
        <color auto="1"/>
      </top>
      <bottom style="medium">
        <color auto="1"/>
      </bottom>
      <diagonal/>
    </border>
    <border>
      <left/>
      <right/>
      <top style="medium">
        <color indexed="8"/>
      </top>
      <bottom style="medium">
        <color indexed="8"/>
      </bottom>
      <diagonal/>
    </border>
    <border>
      <left/>
      <right/>
      <top style="thin">
        <color auto="1"/>
      </top>
      <bottom style="thin">
        <color auto="1"/>
      </bottom>
      <diagonal/>
    </border>
    <border>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right/>
      <top/>
      <bottom style="medium">
        <color indexed="27"/>
      </bottom>
      <diagonal/>
    </border>
    <border>
      <left/>
      <right/>
      <top/>
      <bottom style="medium">
        <color indexed="8"/>
      </bottom>
      <diagonal/>
    </border>
    <border>
      <left style="thin">
        <color indexed="8"/>
      </left>
      <right style="thin">
        <color indexed="8"/>
      </right>
      <top/>
      <bottom/>
      <diagonal/>
    </border>
    <border>
      <left/>
      <right/>
      <top style="thin">
        <color indexed="8"/>
      </top>
      <bottom style="double">
        <color indexed="8"/>
      </bottom>
      <diagonal/>
    </border>
    <border>
      <left/>
      <right/>
      <top/>
      <bottom style="thick">
        <color indexed="11"/>
      </bottom>
      <diagonal/>
    </border>
    <border>
      <left/>
      <right/>
      <top/>
      <bottom style="thick">
        <color indexed="23"/>
      </bottom>
      <diagonal/>
    </border>
    <border>
      <left/>
      <right/>
      <top/>
      <bottom style="double">
        <color indexed="10"/>
      </bottom>
      <diagonal/>
    </border>
    <border>
      <left/>
      <right/>
      <top style="thin">
        <color indexed="11"/>
      </top>
      <bottom style="double">
        <color indexed="11"/>
      </bottom>
      <diagonal/>
    </border>
    <border>
      <left/>
      <right/>
      <top style="thin">
        <color indexed="23"/>
      </top>
      <bottom style="double">
        <color indexed="23"/>
      </bottom>
      <diagonal/>
    </border>
    <border>
      <left style="double">
        <color indexed="8"/>
      </left>
      <right style="double">
        <color indexed="8"/>
      </right>
      <top style="double">
        <color indexed="8"/>
      </top>
      <bottom style="double">
        <color indexed="8"/>
      </bottom>
      <diagonal/>
    </border>
  </borders>
  <cellStyleXfs count="42331">
    <xf numFmtId="0" fontId="0" fillId="0" borderId="0">
      <alignment vertical="center"/>
    </xf>
    <xf numFmtId="0" fontId="40" fillId="10" borderId="0" applyNumberFormat="0" applyBorder="0" applyAlignment="0" applyProtection="0">
      <alignment vertical="center"/>
    </xf>
    <xf numFmtId="42" fontId="11" fillId="0" borderId="0" applyFont="0" applyFill="0" applyBorder="0" applyAlignment="0" applyProtection="0">
      <alignment vertical="center"/>
    </xf>
    <xf numFmtId="44" fontId="11" fillId="0" borderId="0" applyFont="0" applyFill="0" applyBorder="0" applyAlignment="0" applyProtection="0">
      <alignment vertical="center"/>
    </xf>
    <xf numFmtId="0" fontId="41" fillId="11" borderId="0" applyNumberFormat="0" applyBorder="0" applyAlignment="0" applyProtection="0">
      <alignment vertical="center"/>
    </xf>
    <xf numFmtId="180" fontId="42" fillId="0" borderId="0" applyProtection="0">
      <alignment horizontal="center"/>
    </xf>
    <xf numFmtId="0" fontId="0" fillId="0" borderId="0">
      <alignment vertical="center"/>
    </xf>
    <xf numFmtId="0" fontId="43" fillId="12"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5" fillId="0" borderId="0" applyProtection="0">
      <alignment vertical="center"/>
    </xf>
    <xf numFmtId="0" fontId="46" fillId="0" borderId="12" applyNumberFormat="0" applyFill="0" applyProtection="0">
      <alignment horizontal="center" vertical="center"/>
    </xf>
    <xf numFmtId="0" fontId="41" fillId="11" borderId="0" applyNumberFormat="0" applyBorder="0" applyAlignment="0" applyProtection="0">
      <alignment vertical="center"/>
    </xf>
    <xf numFmtId="0" fontId="47" fillId="13" borderId="14" applyNumberFormat="0" applyAlignment="0" applyProtection="0">
      <alignment vertical="center"/>
    </xf>
    <xf numFmtId="0" fontId="48" fillId="14"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9" fontId="0" fillId="0" borderId="0" applyFont="0" applyFill="0" applyBorder="0" applyAlignment="0" applyProtection="0"/>
    <xf numFmtId="0" fontId="44" fillId="10" borderId="0" applyNumberFormat="0" applyBorder="0" applyAlignment="0" applyProtection="0">
      <alignment vertical="center"/>
    </xf>
    <xf numFmtId="41" fontId="11" fillId="0" borderId="0" applyFont="0" applyFill="0" applyBorder="0" applyAlignment="0" applyProtection="0">
      <alignment vertical="center"/>
    </xf>
    <xf numFmtId="0" fontId="19" fillId="3" borderId="0" applyNumberFormat="0" applyBorder="0" applyAlignment="0" applyProtection="0">
      <alignment vertical="center"/>
    </xf>
    <xf numFmtId="0" fontId="44" fillId="10" borderId="0" applyNumberFormat="0" applyBorder="0" applyAlignment="0" applyProtection="0">
      <alignment vertical="center"/>
    </xf>
    <xf numFmtId="0" fontId="49" fillId="2" borderId="0">
      <alignment horizontal="left" vertical="center"/>
    </xf>
    <xf numFmtId="0" fontId="49" fillId="2" borderId="0">
      <alignment horizontal="righ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0" fillId="0" borderId="0"/>
    <xf numFmtId="192" fontId="12" fillId="0" borderId="0" applyFont="0" applyFill="0" applyBorder="0" applyAlignment="0" applyProtection="0">
      <alignment vertical="center"/>
    </xf>
    <xf numFmtId="0" fontId="50" fillId="16" borderId="0" applyNumberFormat="0" applyBorder="0" applyAlignment="0" applyProtection="0">
      <alignment vertical="center"/>
    </xf>
    <xf numFmtId="0" fontId="0" fillId="0" borderId="0">
      <alignment vertical="center"/>
    </xf>
    <xf numFmtId="0" fontId="51" fillId="0" borderId="0" applyProtection="0">
      <alignment horizontal="left"/>
    </xf>
    <xf numFmtId="0" fontId="44" fillId="10" borderId="0" applyProtection="0"/>
    <xf numFmtId="0" fontId="44" fillId="10" borderId="0" applyProtection="0"/>
    <xf numFmtId="0" fontId="52" fillId="0" borderId="0" applyProtection="0">
      <alignment vertical="center"/>
    </xf>
    <xf numFmtId="186" fontId="12" fillId="0" borderId="0" applyProtection="0">
      <alignment vertical="center"/>
    </xf>
    <xf numFmtId="0" fontId="44" fillId="10" borderId="0" applyNumberFormat="0" applyBorder="0" applyAlignment="0" applyProtection="0">
      <alignment vertical="center"/>
    </xf>
    <xf numFmtId="0" fontId="48" fillId="17" borderId="0" applyNumberFormat="0" applyBorder="0" applyAlignment="0" applyProtection="0">
      <alignment vertical="center"/>
    </xf>
    <xf numFmtId="0" fontId="44" fillId="15" borderId="0" applyNumberFormat="0" applyBorder="0" applyAlignment="0" applyProtection="0">
      <alignment vertical="center"/>
    </xf>
    <xf numFmtId="0" fontId="41" fillId="11" borderId="0" applyNumberFormat="0" applyBorder="0" applyAlignment="0" applyProtection="0">
      <alignment vertical="center"/>
    </xf>
    <xf numFmtId="0" fontId="53" fillId="18"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12" fillId="19"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43" fontId="0" fillId="0" borderId="0" applyFont="0" applyFill="0" applyBorder="0" applyAlignment="0" applyProtection="0">
      <alignment vertical="center"/>
    </xf>
    <xf numFmtId="0" fontId="44" fillId="10" borderId="0" applyProtection="0"/>
    <xf numFmtId="0" fontId="44" fillId="10" borderId="0" applyNumberFormat="0" applyBorder="0" applyAlignment="0" applyProtection="0">
      <alignment vertical="center"/>
    </xf>
    <xf numFmtId="184" fontId="12" fillId="0" borderId="0" applyProtection="0"/>
    <xf numFmtId="0" fontId="54" fillId="20" borderId="0" applyNumberFormat="0" applyBorder="0" applyAlignment="0" applyProtection="0">
      <alignment vertical="center"/>
    </xf>
    <xf numFmtId="0" fontId="44" fillId="15" borderId="0" applyNumberFormat="0" applyBorder="0" applyAlignment="0" applyProtection="0">
      <alignment vertical="center"/>
    </xf>
    <xf numFmtId="0" fontId="9" fillId="21" borderId="0" applyProtection="0"/>
    <xf numFmtId="43" fontId="0" fillId="0" borderId="0" applyFont="0" applyFill="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190" fontId="55" fillId="22" borderId="0">
      <alignment vertical="center"/>
    </xf>
    <xf numFmtId="0" fontId="9" fillId="23"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0" fillId="0" borderId="0">
      <alignment vertical="center"/>
    </xf>
    <xf numFmtId="0" fontId="56" fillId="0" borderId="15" applyProtection="0"/>
    <xf numFmtId="0" fontId="40" fillId="15" borderId="0" applyNumberFormat="0" applyBorder="0" applyAlignment="0" applyProtection="0">
      <alignment vertical="center"/>
    </xf>
    <xf numFmtId="0" fontId="44" fillId="10" borderId="0" applyNumberFormat="0" applyBorder="0" applyAlignment="0" applyProtection="0">
      <alignment vertical="center"/>
    </xf>
    <xf numFmtId="0" fontId="57" fillId="0" borderId="0" applyNumberFormat="0" applyFill="0" applyBorder="0" applyAlignment="0" applyProtection="0">
      <alignment vertical="center"/>
    </xf>
    <xf numFmtId="0" fontId="41" fillId="24"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12" fillId="25" borderId="0" applyNumberFormat="0" applyBorder="0" applyAlignment="0" applyProtection="0">
      <alignment vertical="center"/>
    </xf>
    <xf numFmtId="0" fontId="44" fillId="10" borderId="0" applyNumberFormat="0" applyBorder="0" applyAlignment="0" applyProtection="0">
      <alignment vertical="center"/>
    </xf>
    <xf numFmtId="0" fontId="50" fillId="24" borderId="0" applyNumberFormat="0" applyBorder="0" applyAlignment="0" applyProtection="0">
      <alignment vertical="center"/>
    </xf>
    <xf numFmtId="9" fontId="0" fillId="0" borderId="0" applyFont="0" applyFill="0" applyBorder="0" applyAlignment="0" applyProtection="0">
      <alignment vertical="center"/>
    </xf>
    <xf numFmtId="0" fontId="40" fillId="15"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12" fillId="26" borderId="0" applyNumberFormat="0" applyBorder="0" applyAlignment="0" applyProtection="0">
      <alignment vertical="center"/>
    </xf>
    <xf numFmtId="0" fontId="58" fillId="0" borderId="0" applyNumberFormat="0" applyFill="0" applyBorder="0" applyAlignment="0" applyProtection="0">
      <alignment vertical="center"/>
    </xf>
    <xf numFmtId="0" fontId="11" fillId="27" borderId="16" applyNumberFormat="0" applyFont="0" applyAlignment="0" applyProtection="0">
      <alignment vertical="center"/>
    </xf>
    <xf numFmtId="0" fontId="44" fillId="10" borderId="0" applyNumberFormat="0" applyBorder="0" applyAlignment="0" applyProtection="0">
      <alignment vertical="center"/>
    </xf>
    <xf numFmtId="0" fontId="43" fillId="12" borderId="0" applyNumberFormat="0" applyBorder="0" applyAlignment="0" applyProtection="0">
      <alignment vertical="center"/>
    </xf>
    <xf numFmtId="0" fontId="0" fillId="0" borderId="0">
      <alignment vertical="center"/>
    </xf>
    <xf numFmtId="177" fontId="12" fillId="0" borderId="0" applyProtection="0"/>
    <xf numFmtId="0" fontId="9" fillId="28" borderId="0" applyProtection="0"/>
    <xf numFmtId="0" fontId="41" fillId="11" borderId="0" applyProtection="0"/>
    <xf numFmtId="0" fontId="36" fillId="0" borderId="0">
      <alignment vertical="center"/>
    </xf>
    <xf numFmtId="0" fontId="59" fillId="0" borderId="0">
      <alignment horizontal="center" vertical="center" wrapText="1"/>
      <protection locked="0"/>
    </xf>
    <xf numFmtId="0" fontId="12" fillId="15" borderId="0" applyProtection="0"/>
    <xf numFmtId="0" fontId="12" fillId="15" borderId="0" applyNumberFormat="0" applyBorder="0" applyAlignment="0" applyProtection="0">
      <alignment vertical="center"/>
    </xf>
    <xf numFmtId="0" fontId="9" fillId="29"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54" fillId="3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60"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61" fillId="31" borderId="0" applyProtection="0">
      <alignment vertical="center"/>
    </xf>
    <xf numFmtId="0" fontId="40" fillId="15" borderId="0" applyNumberFormat="0" applyBorder="0" applyAlignment="0" applyProtection="0">
      <alignment vertical="center"/>
    </xf>
    <xf numFmtId="0" fontId="62" fillId="0" borderId="17" applyNumberFormat="0" applyFill="0" applyProtection="0">
      <alignment horizontal="center" vertical="center"/>
    </xf>
    <xf numFmtId="0" fontId="63" fillId="0" borderId="0" applyNumberFormat="0" applyFill="0" applyBorder="0" applyAlignment="0" applyProtection="0">
      <alignment vertical="center"/>
    </xf>
    <xf numFmtId="0" fontId="44" fillId="15" borderId="0" applyProtection="0"/>
    <xf numFmtId="0" fontId="44" fillId="15" borderId="0" applyProtection="0"/>
    <xf numFmtId="0" fontId="2" fillId="0" borderId="0">
      <alignment vertical="center"/>
    </xf>
    <xf numFmtId="0" fontId="0" fillId="0" borderId="0">
      <alignment vertical="center"/>
    </xf>
    <xf numFmtId="0" fontId="0" fillId="0" borderId="0">
      <alignment vertical="center"/>
    </xf>
    <xf numFmtId="0" fontId="64" fillId="0" borderId="0" applyNumberFormat="0" applyFill="0" applyBorder="0" applyAlignment="0" applyProtection="0">
      <alignment vertical="center"/>
    </xf>
    <xf numFmtId="0" fontId="65" fillId="0" borderId="0">
      <alignment vertical="center"/>
    </xf>
    <xf numFmtId="0" fontId="36" fillId="0" borderId="0">
      <alignment vertical="center"/>
    </xf>
    <xf numFmtId="0" fontId="0" fillId="0" borderId="0">
      <alignment vertical="center"/>
    </xf>
    <xf numFmtId="0" fontId="66" fillId="0" borderId="0" applyNumberFormat="0" applyFill="0" applyBorder="0" applyAlignment="0" applyProtection="0">
      <alignment vertical="center"/>
    </xf>
    <xf numFmtId="0" fontId="44" fillId="10" borderId="0" applyNumberFormat="0" applyBorder="0" applyAlignment="0" applyProtection="0">
      <alignment vertical="center"/>
    </xf>
    <xf numFmtId="0" fontId="12" fillId="15" borderId="0" applyProtection="0"/>
    <xf numFmtId="0" fontId="41" fillId="11" borderId="0" applyNumberFormat="0" applyBorder="0" applyAlignment="0" applyProtection="0">
      <alignment vertical="center"/>
    </xf>
    <xf numFmtId="0" fontId="9" fillId="32" borderId="0" applyNumberFormat="0" applyBorder="0" applyAlignment="0" applyProtection="0"/>
    <xf numFmtId="0" fontId="9" fillId="32" borderId="0" applyNumberFormat="0" applyBorder="0" applyAlignment="0" applyProtection="0"/>
    <xf numFmtId="0" fontId="67" fillId="0" borderId="0" applyNumberFormat="0" applyFill="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68" fillId="0" borderId="18" applyNumberFormat="0" applyFill="0" applyAlignment="0" applyProtection="0">
      <alignment vertical="center"/>
    </xf>
    <xf numFmtId="0" fontId="69" fillId="0" borderId="0">
      <alignment vertical="center"/>
    </xf>
    <xf numFmtId="0" fontId="44" fillId="15"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5" fillId="0" borderId="0" applyProtection="0">
      <alignment vertical="center"/>
    </xf>
    <xf numFmtId="0" fontId="41" fillId="11" borderId="0" applyProtection="0"/>
    <xf numFmtId="0" fontId="41" fillId="11" borderId="0" applyNumberFormat="0" applyBorder="0" applyAlignment="0" applyProtection="0">
      <alignment vertical="center"/>
    </xf>
    <xf numFmtId="0" fontId="51" fillId="0" borderId="0"/>
    <xf numFmtId="0" fontId="70" fillId="0" borderId="19" applyNumberFormat="0" applyFill="0" applyAlignment="0" applyProtection="0">
      <alignment vertical="center"/>
    </xf>
    <xf numFmtId="0" fontId="41" fillId="24" borderId="0" applyNumberFormat="0" applyBorder="0" applyAlignment="0" applyProtection="0">
      <alignment vertical="center"/>
    </xf>
    <xf numFmtId="0" fontId="44" fillId="10" borderId="0" applyNumberFormat="0" applyBorder="0" applyAlignment="0" applyProtection="0">
      <alignment vertical="center"/>
    </xf>
    <xf numFmtId="0" fontId="71" fillId="0" borderId="19" applyNumberFormat="0" applyFill="0" applyAlignment="0" applyProtection="0">
      <alignment vertical="center"/>
    </xf>
    <xf numFmtId="0" fontId="9" fillId="29" borderId="0" applyNumberFormat="0" applyBorder="0" applyAlignment="0" applyProtection="0">
      <alignment vertical="center"/>
    </xf>
    <xf numFmtId="0" fontId="54" fillId="33" borderId="0" applyNumberFormat="0" applyBorder="0" applyAlignment="0" applyProtection="0">
      <alignment vertical="center"/>
    </xf>
    <xf numFmtId="0" fontId="44" fillId="10" borderId="0" applyProtection="0"/>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183" fontId="12" fillId="0" borderId="0" applyFont="0" applyFill="0" applyBorder="0" applyAlignment="0" applyProtection="0">
      <alignment vertical="center"/>
    </xf>
    <xf numFmtId="0" fontId="44" fillId="10" borderId="0" applyNumberFormat="0" applyBorder="0" applyAlignment="0" applyProtection="0">
      <alignment vertical="center"/>
    </xf>
    <xf numFmtId="0" fontId="63" fillId="0" borderId="20" applyNumberFormat="0" applyFill="0" applyAlignment="0" applyProtection="0">
      <alignment vertical="center"/>
    </xf>
    <xf numFmtId="0" fontId="54" fillId="34" borderId="0" applyNumberFormat="0" applyBorder="0" applyAlignment="0" applyProtection="0">
      <alignment vertical="center"/>
    </xf>
    <xf numFmtId="0" fontId="51" fillId="0" borderId="0">
      <alignment horizontal="left" vertical="center"/>
    </xf>
    <xf numFmtId="0" fontId="65" fillId="0" borderId="0" applyProtection="0">
      <alignment vertical="center"/>
    </xf>
    <xf numFmtId="0" fontId="0" fillId="0" borderId="0">
      <alignment vertical="center"/>
    </xf>
    <xf numFmtId="0" fontId="12" fillId="25" borderId="0" applyProtection="0"/>
    <xf numFmtId="0" fontId="44" fillId="10" borderId="0" applyNumberFormat="0" applyBorder="0" applyAlignment="0" applyProtection="0">
      <alignment vertical="center"/>
    </xf>
    <xf numFmtId="0" fontId="0" fillId="0" borderId="0">
      <alignment vertical="center"/>
    </xf>
    <xf numFmtId="0" fontId="72" fillId="35" borderId="21" applyNumberFormat="0" applyAlignment="0" applyProtection="0">
      <alignment vertical="center"/>
    </xf>
    <xf numFmtId="0" fontId="0" fillId="0" borderId="0">
      <alignment vertical="center"/>
    </xf>
    <xf numFmtId="0" fontId="12" fillId="10" borderId="0" applyProtection="0"/>
    <xf numFmtId="0" fontId="44" fillId="10" borderId="0" applyProtection="0"/>
    <xf numFmtId="0" fontId="45" fillId="0" borderId="0" applyProtection="0">
      <alignment vertical="center"/>
    </xf>
    <xf numFmtId="0" fontId="41" fillId="24" borderId="0" applyNumberFormat="0" applyBorder="0" applyAlignment="0" applyProtection="0">
      <alignment vertical="center"/>
    </xf>
    <xf numFmtId="0" fontId="73" fillId="35" borderId="14" applyNumberFormat="0" applyAlignment="0" applyProtection="0">
      <alignment vertical="center"/>
    </xf>
    <xf numFmtId="0" fontId="51" fillId="0" borderId="0">
      <alignment horizontal="left" vertical="center"/>
    </xf>
    <xf numFmtId="0" fontId="44" fillId="10" borderId="0" applyNumberFormat="0" applyBorder="0" applyAlignment="0" applyProtection="0">
      <alignment vertical="center"/>
    </xf>
    <xf numFmtId="0" fontId="41" fillId="11" borderId="0" applyProtection="0"/>
    <xf numFmtId="0" fontId="74" fillId="0" borderId="22" applyProtection="0">
      <alignment vertical="center"/>
    </xf>
    <xf numFmtId="0" fontId="52" fillId="0" borderId="0" applyProtection="0"/>
    <xf numFmtId="0" fontId="65" fillId="0" borderId="0">
      <alignment vertical="center"/>
      <protection locked="0"/>
    </xf>
    <xf numFmtId="0" fontId="75" fillId="36" borderId="23" applyNumberFormat="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9" fillId="32" borderId="0" applyNumberFormat="0" applyBorder="0" applyAlignment="0" applyProtection="0"/>
    <xf numFmtId="0" fontId="9" fillId="32" borderId="0" applyNumberFormat="0" applyBorder="0" applyAlignment="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9" fillId="2" borderId="0" applyProtection="0">
      <alignment horizontal="righ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8" fillId="37" borderId="0" applyNumberFormat="0" applyBorder="0" applyAlignment="0" applyProtection="0">
      <alignment vertical="center"/>
    </xf>
    <xf numFmtId="0" fontId="51" fillId="0" borderId="0" applyProtection="0">
      <alignment horizontal="left"/>
    </xf>
    <xf numFmtId="0" fontId="41" fillId="11" borderId="0" applyProtection="0"/>
    <xf numFmtId="0" fontId="51" fillId="0" borderId="0"/>
    <xf numFmtId="0" fontId="0" fillId="0" borderId="0">
      <alignment vertical="center"/>
    </xf>
    <xf numFmtId="0" fontId="54" fillId="38"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76" fillId="0" borderId="0" applyNumberFormat="0" applyFill="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36" fillId="0" borderId="0" applyProtection="0">
      <alignment vertical="center"/>
    </xf>
    <xf numFmtId="0" fontId="41" fillId="11" borderId="0" applyNumberFormat="0" applyBorder="0" applyAlignment="0" applyProtection="0">
      <alignment vertical="center"/>
    </xf>
    <xf numFmtId="43" fontId="12" fillId="0" borderId="0" applyFont="0" applyFill="0" applyBorder="0" applyAlignment="0" applyProtection="0">
      <alignment vertical="center"/>
    </xf>
    <xf numFmtId="49" fontId="69" fillId="0" borderId="0" applyProtection="0">
      <alignment horizontal="left" vertical="center"/>
    </xf>
    <xf numFmtId="200" fontId="51" fillId="0" borderId="0" applyFont="0" applyFill="0" applyBorder="0" applyAlignment="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1" fillId="11" borderId="0" applyNumberFormat="0" applyBorder="0" applyAlignment="0" applyProtection="0">
      <alignment vertical="center"/>
    </xf>
    <xf numFmtId="0" fontId="43" fillId="39"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12" fillId="11" borderId="0" applyNumberFormat="0" applyBorder="0" applyAlignment="0" applyProtection="0">
      <alignment vertical="center"/>
    </xf>
    <xf numFmtId="0" fontId="77" fillId="0" borderId="24" applyNumberFormat="0" applyFill="0" applyAlignment="0" applyProtection="0">
      <alignment vertical="center"/>
    </xf>
    <xf numFmtId="0" fontId="78" fillId="40" borderId="0" applyNumberFormat="0" applyBorder="0" applyAlignment="0" applyProtection="0">
      <alignment vertical="center"/>
    </xf>
    <xf numFmtId="0" fontId="44" fillId="15" borderId="0" applyProtection="0"/>
    <xf numFmtId="0" fontId="36" fillId="0" borderId="0" applyProtection="0">
      <alignment vertical="center"/>
    </xf>
    <xf numFmtId="0" fontId="0" fillId="0" borderId="0">
      <alignment vertical="center"/>
    </xf>
    <xf numFmtId="0" fontId="41" fillId="11" borderId="0" applyNumberFormat="0" applyBorder="0" applyAlignment="0" applyProtection="0">
      <alignment vertical="center"/>
    </xf>
    <xf numFmtId="0" fontId="12" fillId="25" borderId="0" applyNumberFormat="0" applyBorder="0" applyAlignment="0" applyProtection="0">
      <alignment vertical="center"/>
    </xf>
    <xf numFmtId="0" fontId="78" fillId="10" borderId="0" applyNumberFormat="0" applyBorder="0" applyAlignment="0" applyProtection="0"/>
    <xf numFmtId="203" fontId="12" fillId="0" borderId="0" applyFont="0" applyFill="0" applyBorder="0" applyProtection="0">
      <alignment horizontal="right" vertical="center"/>
    </xf>
    <xf numFmtId="0" fontId="79" fillId="0" borderId="25" applyNumberFormat="0" applyFill="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19" fillId="11" borderId="0" applyProtection="0"/>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80" fillId="0" borderId="26" applyNumberFormat="0" applyFill="0" applyAlignment="0" applyProtection="0">
      <alignment vertical="center"/>
    </xf>
    <xf numFmtId="0" fontId="81" fillId="4" borderId="0" applyNumberFormat="0" applyBorder="0" applyAlignment="0" applyProtection="0">
      <alignment vertical="center"/>
    </xf>
    <xf numFmtId="0" fontId="0" fillId="0" borderId="0">
      <alignment vertical="center"/>
    </xf>
    <xf numFmtId="0" fontId="65" fillId="0" borderId="0" applyProtection="0">
      <alignment vertical="center"/>
    </xf>
    <xf numFmtId="0" fontId="0" fillId="0" borderId="0">
      <alignment vertical="center"/>
    </xf>
    <xf numFmtId="0" fontId="82" fillId="41" borderId="0" applyNumberFormat="0" applyBorder="0" applyAlignment="0" applyProtection="0">
      <alignment vertical="center"/>
    </xf>
    <xf numFmtId="0" fontId="0" fillId="0" borderId="0">
      <alignment vertical="center"/>
    </xf>
    <xf numFmtId="0" fontId="83" fillId="42"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208" fontId="69" fillId="0" borderId="0">
      <alignment vertical="center"/>
    </xf>
    <xf numFmtId="0" fontId="12" fillId="11" borderId="0" applyNumberFormat="0" applyBorder="0" applyAlignment="0" applyProtection="0">
      <alignment vertical="center"/>
    </xf>
    <xf numFmtId="0" fontId="0" fillId="0" borderId="0">
      <alignment vertical="center"/>
    </xf>
    <xf numFmtId="0" fontId="12" fillId="11" borderId="0" applyNumberFormat="0" applyBorder="0" applyAlignment="0" applyProtection="0">
      <alignment vertical="center"/>
    </xf>
    <xf numFmtId="0" fontId="48" fillId="43" borderId="0" applyNumberFormat="0" applyBorder="0" applyAlignment="0" applyProtection="0">
      <alignment vertical="center"/>
    </xf>
    <xf numFmtId="0" fontId="41" fillId="24"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4" fillId="10" borderId="0" applyProtection="0"/>
    <xf numFmtId="0" fontId="12" fillId="15"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54" fillId="44"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76" fillId="0" borderId="0" applyNumberFormat="0" applyFill="0" applyBorder="0" applyAlignment="0" applyProtection="0">
      <alignment vertical="center"/>
    </xf>
    <xf numFmtId="0" fontId="36" fillId="0" borderId="0">
      <alignment vertical="center"/>
    </xf>
    <xf numFmtId="0" fontId="41" fillId="11" borderId="0" applyNumberFormat="0" applyBorder="0" applyAlignment="0" applyProtection="0">
      <alignment vertical="center"/>
    </xf>
    <xf numFmtId="43" fontId="12" fillId="0" borderId="0" applyFont="0" applyFill="0" applyBorder="0" applyAlignment="0" applyProtection="0">
      <alignment vertical="center"/>
    </xf>
    <xf numFmtId="0" fontId="51" fillId="0" borderId="27">
      <alignment vertical="center"/>
    </xf>
    <xf numFmtId="0" fontId="51" fillId="0" borderId="0"/>
    <xf numFmtId="0" fontId="48" fillId="45" borderId="0" applyNumberFormat="0" applyBorder="0" applyAlignment="0" applyProtection="0">
      <alignment vertical="center"/>
    </xf>
    <xf numFmtId="0" fontId="41" fillId="24" borderId="0" applyNumberFormat="0" applyBorder="0" applyAlignment="0" applyProtection="0">
      <alignment vertical="center"/>
    </xf>
    <xf numFmtId="9" fontId="12" fillId="0" borderId="0" applyProtection="0"/>
    <xf numFmtId="0" fontId="41" fillId="11" borderId="0" applyNumberFormat="0" applyBorder="0" applyAlignment="0" applyProtection="0">
      <alignment vertical="center"/>
    </xf>
    <xf numFmtId="0" fontId="51" fillId="0" borderId="0">
      <alignment horizontal="left" vertical="center"/>
    </xf>
    <xf numFmtId="0" fontId="12" fillId="0" borderId="0" applyFont="0" applyFill="0" applyBorder="0" applyAlignment="0" applyProtection="0">
      <alignment vertical="center"/>
    </xf>
    <xf numFmtId="0" fontId="50" fillId="24" borderId="0" applyNumberFormat="0" applyBorder="0" applyAlignment="0" applyProtection="0">
      <alignment vertical="center"/>
    </xf>
    <xf numFmtId="0" fontId="48" fillId="46" borderId="0" applyNumberFormat="0" applyBorder="0" applyAlignment="0" applyProtection="0">
      <alignment vertical="center"/>
    </xf>
    <xf numFmtId="0" fontId="44" fillId="15" borderId="0" applyNumberFormat="0" applyBorder="0" applyAlignment="0" applyProtection="0">
      <alignment vertical="center"/>
    </xf>
    <xf numFmtId="0" fontId="0" fillId="0" borderId="0">
      <alignment vertical="center"/>
    </xf>
    <xf numFmtId="9" fontId="12" fillId="0" borderId="0" applyFont="0" applyFill="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12" fillId="47" borderId="0" applyNumberFormat="0" applyBorder="0" applyAlignment="0" applyProtection="0">
      <alignment vertical="center"/>
    </xf>
    <xf numFmtId="0" fontId="48" fillId="48" borderId="0" applyNumberFormat="0" applyBorder="0" applyAlignment="0" applyProtection="0">
      <alignment vertical="center"/>
    </xf>
    <xf numFmtId="0" fontId="44" fillId="10" borderId="0" applyNumberFormat="0" applyBorder="0" applyAlignment="0" applyProtection="0">
      <alignment vertical="center"/>
    </xf>
    <xf numFmtId="15" fontId="12" fillId="0" borderId="0" applyFont="0" applyFill="0" applyBorder="0" applyAlignment="0" applyProtection="0">
      <alignment vertical="center"/>
    </xf>
    <xf numFmtId="0" fontId="0" fillId="0" borderId="0">
      <alignment vertical="center"/>
    </xf>
    <xf numFmtId="0" fontId="48" fillId="49" borderId="0" applyNumberFormat="0" applyBorder="0" applyAlignment="0" applyProtection="0">
      <alignment vertical="center"/>
    </xf>
    <xf numFmtId="0" fontId="44" fillId="15" borderId="0" applyNumberFormat="0" applyBorder="0" applyAlignment="0" applyProtection="0">
      <alignment vertical="center"/>
    </xf>
    <xf numFmtId="0" fontId="0" fillId="0" borderId="0">
      <alignment vertical="center"/>
    </xf>
    <xf numFmtId="9" fontId="12" fillId="0" borderId="0" applyFont="0" applyFill="0" applyBorder="0" applyAlignment="0" applyProtection="0">
      <alignment vertical="center"/>
    </xf>
    <xf numFmtId="0" fontId="54" fillId="50" borderId="0" applyNumberFormat="0" applyBorder="0" applyAlignment="0" applyProtection="0">
      <alignment vertical="center"/>
    </xf>
    <xf numFmtId="0" fontId="44" fillId="10" borderId="0" applyProtection="0"/>
    <xf numFmtId="0" fontId="41" fillId="11" borderId="0" applyNumberFormat="0" applyBorder="0" applyAlignment="0" applyProtection="0">
      <alignment vertical="center"/>
    </xf>
    <xf numFmtId="0" fontId="44" fillId="15" borderId="0" applyProtection="0"/>
    <xf numFmtId="0" fontId="0" fillId="51" borderId="28" applyNumberFormat="0" applyFont="0" applyAlignment="0" applyProtection="0">
      <alignment vertical="center"/>
    </xf>
    <xf numFmtId="0" fontId="84" fillId="25" borderId="29" applyNumberFormat="0" applyProtection="0">
      <alignment horizontal="left" vertical="center"/>
    </xf>
    <xf numFmtId="0" fontId="36" fillId="0" borderId="0" applyProtection="0">
      <alignment vertical="center"/>
    </xf>
    <xf numFmtId="0" fontId="49" fillId="2" borderId="0">
      <alignment horizontal="left" vertical="center"/>
    </xf>
    <xf numFmtId="0" fontId="49" fillId="2" borderId="0">
      <alignment horizontal="righ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205" fontId="12" fillId="0" borderId="0" applyProtection="0"/>
    <xf numFmtId="0" fontId="0" fillId="0" borderId="0">
      <alignment vertical="center"/>
    </xf>
    <xf numFmtId="0" fontId="44" fillId="10" borderId="0" applyNumberFormat="0" applyBorder="0" applyAlignment="0" applyProtection="0">
      <alignment vertical="center"/>
    </xf>
    <xf numFmtId="0" fontId="41" fillId="11" borderId="0" applyProtection="0"/>
    <xf numFmtId="0" fontId="19" fillId="3" borderId="0" applyNumberFormat="0" applyBorder="0" applyAlignment="0" applyProtection="0"/>
    <xf numFmtId="0" fontId="44" fillId="10" borderId="0" applyNumberFormat="0" applyBorder="0" applyAlignment="0" applyProtection="0">
      <alignment vertical="center"/>
    </xf>
    <xf numFmtId="0" fontId="54" fillId="52" borderId="0" applyNumberFormat="0" applyBorder="0" applyAlignment="0" applyProtection="0">
      <alignment vertical="center"/>
    </xf>
    <xf numFmtId="0" fontId="44" fillId="10" borderId="0" applyNumberFormat="0" applyBorder="0" applyAlignment="0" applyProtection="0">
      <alignment vertical="center"/>
    </xf>
    <xf numFmtId="0" fontId="48" fillId="53" borderId="0" applyNumberFormat="0" applyBorder="0" applyAlignment="0" applyProtection="0">
      <alignment vertical="center"/>
    </xf>
    <xf numFmtId="0" fontId="41" fillId="24" borderId="0" applyNumberFormat="0" applyBorder="0" applyAlignment="0" applyProtection="0">
      <alignment vertical="center"/>
    </xf>
    <xf numFmtId="186" fontId="12" fillId="0" borderId="0" applyProtection="0">
      <alignment vertical="center"/>
    </xf>
    <xf numFmtId="0" fontId="41" fillId="11" borderId="0" applyNumberFormat="0" applyBorder="0" applyAlignment="0" applyProtection="0">
      <alignment vertical="center"/>
    </xf>
    <xf numFmtId="0" fontId="48" fillId="54" borderId="0" applyNumberFormat="0" applyBorder="0" applyAlignment="0" applyProtection="0">
      <alignment vertical="center"/>
    </xf>
    <xf numFmtId="0" fontId="44" fillId="15" borderId="0" applyProtection="0"/>
    <xf numFmtId="0" fontId="12" fillId="26" borderId="0" applyNumberFormat="0" applyBorder="0" applyAlignment="0" applyProtection="0">
      <alignment vertical="center"/>
    </xf>
    <xf numFmtId="0" fontId="41" fillId="11" borderId="0" applyNumberFormat="0" applyBorder="0" applyAlignment="0" applyProtection="0">
      <alignment vertical="center"/>
    </xf>
    <xf numFmtId="0" fontId="52" fillId="0" borderId="0" applyProtection="0">
      <alignment vertical="center"/>
    </xf>
    <xf numFmtId="0" fontId="51" fillId="0" borderId="0" applyProtection="0"/>
    <xf numFmtId="9" fontId="12" fillId="0" borderId="0" applyProtection="0"/>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85" fillId="15" borderId="0" applyProtection="0"/>
    <xf numFmtId="0" fontId="54" fillId="55" borderId="0" applyNumberFormat="0" applyBorder="0" applyAlignment="0" applyProtection="0">
      <alignment vertical="center"/>
    </xf>
    <xf numFmtId="204" fontId="12" fillId="0" borderId="0" applyProtection="0"/>
    <xf numFmtId="0" fontId="44" fillId="10" borderId="0" applyProtection="0"/>
    <xf numFmtId="0" fontId="12" fillId="10" borderId="0" applyNumberFormat="0" applyBorder="0" applyAlignment="0" applyProtection="0">
      <alignment vertical="center"/>
    </xf>
    <xf numFmtId="0" fontId="52" fillId="0" borderId="0" applyProtection="0">
      <alignment vertical="center"/>
    </xf>
    <xf numFmtId="0" fontId="0" fillId="0" borderId="0">
      <alignment vertical="center"/>
    </xf>
    <xf numFmtId="0" fontId="0" fillId="0" borderId="0">
      <alignment vertical="center"/>
    </xf>
    <xf numFmtId="0" fontId="48" fillId="56" borderId="0" applyNumberFormat="0" applyBorder="0" applyAlignment="0" applyProtection="0">
      <alignment vertical="center"/>
    </xf>
    <xf numFmtId="0" fontId="43" fillId="57"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54" fillId="58" borderId="0" applyNumberFormat="0" applyBorder="0" applyAlignment="0" applyProtection="0">
      <alignment vertical="center"/>
    </xf>
    <xf numFmtId="0" fontId="49" fillId="2" borderId="0" applyProtection="0">
      <alignment horizontal="right" vertical="center"/>
    </xf>
    <xf numFmtId="0" fontId="41" fillId="11" borderId="0" applyNumberFormat="0" applyBorder="0" applyAlignment="0" applyProtection="0">
      <alignment vertical="center"/>
    </xf>
    <xf numFmtId="211" fontId="69" fillId="0" borderId="0" applyProtection="0">
      <alignment horizontal="right"/>
    </xf>
    <xf numFmtId="0" fontId="41" fillId="11" borderId="0" applyNumberFormat="0" applyBorder="0" applyAlignment="0" applyProtection="0">
      <alignment vertical="center"/>
    </xf>
    <xf numFmtId="0" fontId="0" fillId="0" borderId="0">
      <alignment vertical="center"/>
    </xf>
    <xf numFmtId="0" fontId="54" fillId="59" borderId="0" applyNumberFormat="0" applyBorder="0" applyAlignment="0" applyProtection="0">
      <alignment vertical="center"/>
    </xf>
    <xf numFmtId="0" fontId="48" fillId="60" borderId="0" applyNumberFormat="0" applyBorder="0" applyAlignment="0" applyProtection="0">
      <alignment vertical="center"/>
    </xf>
    <xf numFmtId="0" fontId="81" fillId="4" borderId="0" applyNumberFormat="0" applyBorder="0" applyAlignment="0" applyProtection="0">
      <alignment vertical="center"/>
    </xf>
    <xf numFmtId="0" fontId="12" fillId="11" borderId="0" applyProtection="0"/>
    <xf numFmtId="0" fontId="12" fillId="11" borderId="0" applyProtection="0"/>
    <xf numFmtId="0" fontId="76" fillId="0" borderId="30" applyNumberFormat="0" applyFill="0" applyAlignment="0" applyProtection="0">
      <alignment vertical="center"/>
    </xf>
    <xf numFmtId="0" fontId="65" fillId="0" borderId="0">
      <alignment vertical="center"/>
    </xf>
    <xf numFmtId="0" fontId="44" fillId="10" borderId="0" applyNumberFormat="0" applyBorder="0" applyAlignment="0" applyProtection="0">
      <alignment vertical="center"/>
    </xf>
    <xf numFmtId="0" fontId="0" fillId="0" borderId="0">
      <alignment vertical="center"/>
    </xf>
    <xf numFmtId="0" fontId="54" fillId="61" borderId="0" applyNumberFormat="0" applyBorder="0" applyAlignment="0" applyProtection="0">
      <alignment vertical="center"/>
    </xf>
    <xf numFmtId="0" fontId="0" fillId="0" borderId="0">
      <alignment vertical="center"/>
    </xf>
    <xf numFmtId="0" fontId="43" fillId="62" borderId="0" applyNumberFormat="0" applyBorder="0" applyAlignment="0" applyProtection="0">
      <alignment vertical="center"/>
    </xf>
    <xf numFmtId="0" fontId="36" fillId="0" borderId="0">
      <alignment vertical="center"/>
    </xf>
    <xf numFmtId="0" fontId="41" fillId="11" borderId="0" applyNumberFormat="0" applyBorder="0" applyAlignment="0" applyProtection="0">
      <alignment vertical="center"/>
    </xf>
    <xf numFmtId="0" fontId="0" fillId="0" borderId="0">
      <alignment vertical="center"/>
    </xf>
    <xf numFmtId="0" fontId="19" fillId="63" borderId="0" applyNumberFormat="0" applyBorder="0" applyAlignment="0" applyProtection="0">
      <alignment vertical="center"/>
    </xf>
    <xf numFmtId="0" fontId="44" fillId="10" borderId="0" applyNumberFormat="0" applyBorder="0" applyAlignment="0" applyProtection="0">
      <alignment vertical="center"/>
    </xf>
    <xf numFmtId="0" fontId="12" fillId="12" borderId="0" applyNumberFormat="0" applyBorder="0" applyAlignment="0" applyProtection="0">
      <alignment vertical="center"/>
    </xf>
    <xf numFmtId="0" fontId="12" fillId="3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36" fillId="0" borderId="0" applyProtection="0"/>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86" fillId="26" borderId="0" applyNumberFormat="0" applyBorder="0" applyAlignment="0" applyProtection="0">
      <alignment vertical="center"/>
    </xf>
    <xf numFmtId="0" fontId="0" fillId="0" borderId="0">
      <alignment vertical="center"/>
    </xf>
    <xf numFmtId="0" fontId="65" fillId="0" borderId="0">
      <alignment vertical="center"/>
      <protection locked="0"/>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56" fillId="0" borderId="15" applyProtection="0"/>
    <xf numFmtId="0" fontId="0" fillId="0" borderId="0">
      <alignment vertical="center"/>
    </xf>
    <xf numFmtId="0" fontId="12" fillId="12"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15" fontId="12" fillId="0" borderId="0" applyFont="0" applyFill="0" applyBorder="0" applyAlignment="0" applyProtection="0">
      <alignment vertical="center"/>
    </xf>
    <xf numFmtId="0" fontId="44" fillId="10" borderId="0" applyNumberFormat="0" applyBorder="0" applyAlignment="0" applyProtection="0">
      <alignment vertical="center"/>
    </xf>
    <xf numFmtId="0" fontId="36" fillId="0" borderId="0" applyProtection="0">
      <alignment vertical="center"/>
    </xf>
    <xf numFmtId="0" fontId="0" fillId="0" borderId="0">
      <alignment vertical="center"/>
    </xf>
    <xf numFmtId="0" fontId="0" fillId="0" borderId="0">
      <alignment vertical="center"/>
    </xf>
    <xf numFmtId="9" fontId="0" fillId="0" borderId="0" applyFont="0" applyFill="0" applyBorder="0" applyAlignment="0" applyProtection="0">
      <alignment vertical="center"/>
    </xf>
    <xf numFmtId="0" fontId="65" fillId="0" borderId="0">
      <protection locked="0"/>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15" fontId="12" fillId="0" borderId="0" applyFont="0" applyFill="0" applyBorder="0" applyAlignment="0" applyProtection="0">
      <alignment vertical="center"/>
    </xf>
    <xf numFmtId="0" fontId="44" fillId="10" borderId="0" applyProtection="0"/>
    <xf numFmtId="0" fontId="36" fillId="0" borderId="0" applyProtection="0">
      <alignment vertical="center"/>
    </xf>
    <xf numFmtId="0" fontId="0" fillId="0" borderId="0">
      <alignment vertical="center"/>
    </xf>
    <xf numFmtId="0" fontId="44" fillId="15" borderId="0" applyProtection="0"/>
    <xf numFmtId="0" fontId="36" fillId="0" borderId="0">
      <alignment vertical="center"/>
    </xf>
    <xf numFmtId="0" fontId="86" fillId="26"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0" borderId="0" applyProtection="0"/>
    <xf numFmtId="0" fontId="0" fillId="0" borderId="0">
      <alignment vertical="center"/>
    </xf>
    <xf numFmtId="0" fontId="49" fillId="2" borderId="0" applyProtection="0">
      <alignment horizontal="center" vertical="center"/>
    </xf>
    <xf numFmtId="0" fontId="49" fillId="2" borderId="0" applyProtection="0">
      <alignment horizontal="right" vertical="center"/>
    </xf>
    <xf numFmtId="0" fontId="0" fillId="0" borderId="0">
      <alignment vertical="center"/>
    </xf>
    <xf numFmtId="0" fontId="0" fillId="0" borderId="0">
      <alignment vertical="center"/>
    </xf>
    <xf numFmtId="0" fontId="44" fillId="10" borderId="0" applyProtection="0"/>
    <xf numFmtId="0" fontId="41" fillId="11" borderId="0" applyNumberFormat="0" applyBorder="0" applyAlignment="0" applyProtection="0">
      <alignment vertical="center"/>
    </xf>
    <xf numFmtId="0" fontId="12" fillId="12"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12" fillId="31" borderId="0" applyNumberFormat="0" applyBorder="0" applyAlignment="0" applyProtection="0">
      <alignment vertical="center"/>
    </xf>
    <xf numFmtId="0" fontId="41" fillId="11" borderId="0" applyNumberFormat="0" applyBorder="0" applyAlignment="0" applyProtection="0">
      <alignment vertical="center"/>
    </xf>
    <xf numFmtId="0" fontId="9" fillId="57" borderId="0" applyNumberFormat="0" applyBorder="0" applyAlignment="0" applyProtection="0"/>
    <xf numFmtId="0" fontId="9" fillId="57" borderId="0" applyNumberFormat="0" applyBorder="0" applyAlignment="0" applyProtection="0"/>
    <xf numFmtId="0" fontId="0" fillId="0" borderId="0">
      <alignment vertical="center"/>
    </xf>
    <xf numFmtId="0" fontId="0" fillId="0" borderId="0">
      <alignment vertical="center"/>
    </xf>
    <xf numFmtId="0" fontId="51" fillId="0" borderId="0" applyProtection="0"/>
    <xf numFmtId="0" fontId="44" fillId="15" borderId="0" applyNumberFormat="0" applyBorder="0" applyAlignment="0" applyProtection="0">
      <alignment vertical="center"/>
    </xf>
    <xf numFmtId="0" fontId="65" fillId="0" borderId="0" applyProtection="0">
      <alignment vertical="center"/>
    </xf>
    <xf numFmtId="0" fontId="9" fillId="19" borderId="0" applyNumberFormat="0" applyBorder="0" applyAlignment="0" applyProtection="0"/>
    <xf numFmtId="0" fontId="50" fillId="11" borderId="0" applyNumberFormat="0" applyBorder="0" applyAlignment="0" applyProtection="0">
      <alignment vertical="center"/>
    </xf>
    <xf numFmtId="0" fontId="36" fillId="0" borderId="0">
      <alignment vertical="center"/>
    </xf>
    <xf numFmtId="0" fontId="19" fillId="64"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12" fillId="12"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87" fillId="24" borderId="0" applyProtection="0">
      <alignment vertical="center"/>
    </xf>
    <xf numFmtId="0" fontId="41" fillId="11" borderId="0" applyNumberFormat="0" applyBorder="0" applyAlignment="0" applyProtection="0">
      <alignment vertical="center"/>
    </xf>
    <xf numFmtId="0" fontId="51" fillId="0" borderId="0">
      <alignment vertical="center"/>
    </xf>
    <xf numFmtId="0" fontId="0" fillId="0" borderId="0">
      <alignment vertical="center"/>
    </xf>
    <xf numFmtId="0" fontId="9" fillId="29" borderId="0" applyNumberFormat="0" applyBorder="0" applyAlignment="0" applyProtection="0">
      <alignment vertical="center"/>
    </xf>
    <xf numFmtId="0" fontId="0" fillId="0" borderId="0">
      <alignment vertical="center"/>
    </xf>
    <xf numFmtId="0" fontId="44" fillId="10" borderId="0" applyProtection="0"/>
    <xf numFmtId="0" fontId="41" fillId="11" borderId="0" applyNumberFormat="0" applyBorder="0" applyAlignment="0" applyProtection="0">
      <alignment vertical="center"/>
    </xf>
    <xf numFmtId="0" fontId="19" fillId="64" borderId="0" applyNumberFormat="0" applyBorder="0" applyAlignment="0" applyProtection="0">
      <alignment vertical="center"/>
    </xf>
    <xf numFmtId="0" fontId="44" fillId="10" borderId="0" applyNumberFormat="0" applyBorder="0" applyAlignment="0" applyProtection="0">
      <alignment vertical="center"/>
    </xf>
    <xf numFmtId="0" fontId="12" fillId="19" borderId="0" applyNumberFormat="0" applyBorder="0" applyAlignment="0" applyProtection="0">
      <alignment vertical="center"/>
    </xf>
    <xf numFmtId="0" fontId="41" fillId="11" borderId="0" applyNumberFormat="0" applyBorder="0" applyAlignment="0" applyProtection="0">
      <alignment vertical="center"/>
    </xf>
    <xf numFmtId="9" fontId="12" fillId="0" borderId="0" applyFont="0" applyFill="0" applyBorder="0" applyAlignment="0" applyProtection="0">
      <alignment vertical="center"/>
    </xf>
    <xf numFmtId="0" fontId="88" fillId="0" borderId="0" applyNumberFormat="0" applyFill="0" applyBorder="0" applyAlignment="0" applyProtection="0">
      <alignment vertical="center"/>
    </xf>
    <xf numFmtId="0" fontId="41" fillId="11" borderId="0" applyProtection="0"/>
    <xf numFmtId="0" fontId="36" fillId="0" borderId="0"/>
    <xf numFmtId="0" fontId="45" fillId="0" borderId="0" applyProtection="0">
      <alignment vertical="center"/>
    </xf>
    <xf numFmtId="0" fontId="56" fillId="0" borderId="15" applyNumberFormat="0" applyFill="0" applyAlignment="0" applyProtection="0">
      <alignment vertical="center"/>
    </xf>
    <xf numFmtId="0" fontId="44" fillId="15" borderId="0" applyProtection="0"/>
    <xf numFmtId="0" fontId="9" fillId="19" borderId="0" applyNumberFormat="0" applyBorder="0" applyAlignment="0" applyProtection="0"/>
    <xf numFmtId="0" fontId="0" fillId="0" borderId="0">
      <alignment vertical="center"/>
    </xf>
    <xf numFmtId="0" fontId="0" fillId="0" borderId="0">
      <alignment vertical="center"/>
    </xf>
    <xf numFmtId="0" fontId="0" fillId="0" borderId="0">
      <alignment vertical="center"/>
    </xf>
    <xf numFmtId="0" fontId="9" fillId="65" borderId="0" applyNumberFormat="0" applyBorder="0" applyAlignment="0" applyProtection="0">
      <alignment vertical="center"/>
    </xf>
    <xf numFmtId="0" fontId="0" fillId="0" borderId="0">
      <alignment vertical="center"/>
    </xf>
    <xf numFmtId="0" fontId="36" fillId="0" borderId="0" applyProtection="0">
      <alignment vertical="center"/>
    </xf>
    <xf numFmtId="0" fontId="44" fillId="10" borderId="0" applyProtection="0"/>
    <xf numFmtId="0" fontId="44" fillId="10" borderId="0" applyNumberFormat="0" applyBorder="0" applyAlignment="0" applyProtection="0">
      <alignment vertical="center"/>
    </xf>
    <xf numFmtId="0" fontId="78" fillId="51" borderId="0" applyNumberFormat="0" applyBorder="0" applyAlignment="0" applyProtection="0"/>
    <xf numFmtId="0" fontId="19" fillId="65" borderId="0" applyNumberFormat="0" applyBorder="0" applyAlignment="0" applyProtection="0">
      <alignment vertical="center"/>
    </xf>
    <xf numFmtId="0" fontId="89" fillId="0" borderId="0">
      <alignment vertical="center"/>
    </xf>
    <xf numFmtId="0" fontId="0" fillId="0" borderId="0">
      <alignment vertical="center"/>
    </xf>
    <xf numFmtId="0" fontId="44" fillId="15" borderId="0" applyNumberFormat="0" applyBorder="0" applyAlignment="0" applyProtection="0">
      <alignment vertical="center"/>
    </xf>
    <xf numFmtId="0" fontId="40" fillId="15" borderId="0" applyNumberFormat="0" applyBorder="0" applyAlignment="0" applyProtection="0">
      <alignment vertical="center"/>
    </xf>
    <xf numFmtId="0" fontId="86" fillId="15" borderId="0" applyNumberFormat="0" applyBorder="0" applyAlignment="0" applyProtection="0">
      <alignment vertical="center"/>
    </xf>
    <xf numFmtId="0" fontId="90" fillId="0" borderId="0" applyNumberFormat="0" applyFill="0" applyBorder="0" applyAlignment="0" applyProtection="0">
      <alignment vertical="center"/>
    </xf>
    <xf numFmtId="0" fontId="0" fillId="0" borderId="0">
      <alignment vertical="center"/>
    </xf>
    <xf numFmtId="0" fontId="41" fillId="11" borderId="0" applyProtection="0"/>
    <xf numFmtId="0" fontId="44" fillId="10" borderId="0" applyNumberFormat="0" applyBorder="0" applyAlignment="0" applyProtection="0">
      <alignment vertical="center"/>
    </xf>
    <xf numFmtId="0" fontId="0" fillId="0" borderId="0">
      <alignment vertical="center"/>
    </xf>
    <xf numFmtId="0" fontId="12" fillId="57"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52" fillId="0" borderId="0">
      <alignment vertical="center"/>
    </xf>
    <xf numFmtId="0" fontId="0" fillId="0" borderId="0">
      <alignment vertical="center"/>
    </xf>
    <xf numFmtId="0" fontId="9" fillId="66"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12" fillId="0" borderId="0" applyFont="0" applyFill="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91" fillId="0" borderId="0" applyNumberFormat="0" applyFill="0" applyBorder="0" applyAlignment="0" applyProtection="0">
      <alignment vertical="center"/>
    </xf>
    <xf numFmtId="0" fontId="12" fillId="0" borderId="0">
      <alignment vertical="center"/>
    </xf>
    <xf numFmtId="0" fontId="44" fillId="10" borderId="0" applyNumberFormat="0" applyBorder="0" applyAlignment="0" applyProtection="0">
      <alignment vertical="center"/>
    </xf>
    <xf numFmtId="0" fontId="51" fillId="0" borderId="0" applyProtection="0"/>
    <xf numFmtId="0" fontId="51" fillId="0" borderId="0" applyProtection="0">
      <alignment horizontal="left"/>
    </xf>
    <xf numFmtId="0" fontId="92" fillId="28" borderId="31">
      <alignment horizontal="left" vertical="center"/>
      <protection locked="0" hidden="1"/>
    </xf>
    <xf numFmtId="0" fontId="41" fillId="24" borderId="0" applyNumberFormat="0" applyBorder="0" applyAlignment="0" applyProtection="0">
      <alignment vertical="center"/>
    </xf>
    <xf numFmtId="215" fontId="12" fillId="0" borderId="0" applyFont="0" applyFill="0" applyBorder="0" applyAlignment="0" applyProtection="0">
      <alignment vertical="center"/>
    </xf>
    <xf numFmtId="0" fontId="93" fillId="24" borderId="0" applyNumberFormat="0" applyBorder="0" applyAlignment="0" applyProtection="0">
      <alignment vertical="center"/>
    </xf>
    <xf numFmtId="0" fontId="52" fillId="0" borderId="0">
      <alignment vertical="center"/>
    </xf>
    <xf numFmtId="0" fontId="52" fillId="0" borderId="0">
      <alignment vertical="center"/>
    </xf>
    <xf numFmtId="0" fontId="44" fillId="15" borderId="0" applyNumberFormat="0" applyBorder="0" applyAlignment="0" applyProtection="0">
      <alignment vertical="center"/>
    </xf>
    <xf numFmtId="0" fontId="41" fillId="24" borderId="0" applyNumberFormat="0" applyBorder="0" applyAlignment="0" applyProtection="0">
      <alignment vertical="center"/>
    </xf>
    <xf numFmtId="0" fontId="44" fillId="15" borderId="0" applyNumberFormat="0" applyBorder="0" applyAlignment="0" applyProtection="0">
      <alignment vertical="center"/>
    </xf>
    <xf numFmtId="0" fontId="12" fillId="3" borderId="0" applyNumberFormat="0" applyBorder="0" applyAlignment="0" applyProtection="0">
      <alignment vertical="center"/>
    </xf>
    <xf numFmtId="0" fontId="0" fillId="0" borderId="0">
      <alignment vertical="center"/>
    </xf>
    <xf numFmtId="0" fontId="94" fillId="0" borderId="0" applyNumberFormat="0" applyFill="0" applyBorder="0" applyAlignment="0" applyProtection="0">
      <alignment vertical="top"/>
      <protection locked="0"/>
    </xf>
    <xf numFmtId="0" fontId="51" fillId="0" borderId="0">
      <alignment vertical="center"/>
    </xf>
    <xf numFmtId="0" fontId="0" fillId="0" borderId="0">
      <alignment vertical="center"/>
    </xf>
    <xf numFmtId="0" fontId="65" fillId="0" borderId="0">
      <alignment vertical="center"/>
      <protection locked="0"/>
    </xf>
    <xf numFmtId="0" fontId="0" fillId="0" borderId="0">
      <alignment vertical="center"/>
    </xf>
    <xf numFmtId="0" fontId="51" fillId="0" borderId="0" applyProtection="0"/>
    <xf numFmtId="0" fontId="41" fillId="11" borderId="0" applyNumberFormat="0" applyBorder="0" applyAlignment="0" applyProtection="0">
      <alignment vertical="center"/>
    </xf>
    <xf numFmtId="0" fontId="51" fillId="0" borderId="0">
      <alignment vertical="center"/>
    </xf>
    <xf numFmtId="0" fontId="40" fillId="15"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176" fontId="95" fillId="0" borderId="0" applyProtection="0">
      <alignment horizontal="right"/>
    </xf>
    <xf numFmtId="0" fontId="41" fillId="24" borderId="0" applyNumberFormat="0" applyBorder="0" applyAlignment="0" applyProtection="0">
      <alignment vertical="center"/>
    </xf>
    <xf numFmtId="0" fontId="44" fillId="10" borderId="0" applyNumberFormat="0" applyBorder="0" applyAlignment="0" applyProtection="0">
      <alignment vertical="center"/>
    </xf>
    <xf numFmtId="0" fontId="96" fillId="0" borderId="0" applyProtection="0">
      <alignment vertical="center"/>
    </xf>
    <xf numFmtId="0" fontId="0" fillId="0" borderId="0">
      <alignment vertical="center"/>
    </xf>
    <xf numFmtId="0" fontId="19" fillId="65"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40" fontId="12" fillId="0" borderId="0" applyFont="0" applyFill="0" applyBorder="0" applyAlignment="0" applyProtection="0">
      <alignment vertical="center"/>
    </xf>
    <xf numFmtId="0" fontId="0" fillId="0" borderId="0">
      <alignment vertical="center"/>
    </xf>
    <xf numFmtId="0" fontId="9" fillId="19" borderId="0" applyProtection="0"/>
    <xf numFmtId="0" fontId="41" fillId="11" borderId="0" applyNumberFormat="0" applyBorder="0" applyAlignment="0" applyProtection="0">
      <alignment vertical="center"/>
    </xf>
    <xf numFmtId="0" fontId="43" fillId="67" borderId="0" applyNumberFormat="0" applyBorder="0" applyAlignment="0" applyProtection="0">
      <alignment vertical="center"/>
    </xf>
    <xf numFmtId="0" fontId="97" fillId="0" borderId="0" applyNumberFormat="0" applyFill="0" applyBorder="0" applyAlignment="0" applyProtection="0">
      <alignment vertical="top"/>
      <protection locked="0"/>
    </xf>
    <xf numFmtId="0" fontId="0" fillId="0" borderId="0">
      <alignment vertical="center"/>
    </xf>
    <xf numFmtId="0" fontId="51" fillId="0" borderId="0"/>
    <xf numFmtId="0" fontId="44" fillId="15" borderId="0" applyNumberFormat="0" applyBorder="0" applyAlignment="0" applyProtection="0">
      <alignment vertical="center"/>
    </xf>
    <xf numFmtId="0" fontId="41" fillId="11"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9" fillId="68" borderId="0" applyNumberFormat="0" applyBorder="0" applyAlignment="0" applyProtection="0"/>
    <xf numFmtId="0" fontId="44" fillId="15" borderId="0" applyProtection="0"/>
    <xf numFmtId="0" fontId="44" fillId="10" borderId="0" applyNumberFormat="0" applyBorder="0" applyAlignment="0" applyProtection="0">
      <alignment vertical="center"/>
    </xf>
    <xf numFmtId="0" fontId="0" fillId="0" borderId="0">
      <alignment vertical="center"/>
    </xf>
    <xf numFmtId="38" fontId="12" fillId="0" borderId="0" applyFont="0" applyFill="0" applyBorder="0" applyAlignment="0" applyProtection="0">
      <alignment vertical="center"/>
    </xf>
    <xf numFmtId="9" fontId="0" fillId="0" borderId="0" applyFont="0" applyFill="0" applyBorder="0" applyAlignment="0" applyProtection="0">
      <alignment vertical="center"/>
    </xf>
    <xf numFmtId="0" fontId="0" fillId="0" borderId="0">
      <alignment vertical="center"/>
    </xf>
    <xf numFmtId="0" fontId="0" fillId="0" borderId="0">
      <alignment vertical="center"/>
    </xf>
    <xf numFmtId="41" fontId="12" fillId="0" borderId="0" applyFont="0" applyFill="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41" fillId="11" borderId="0" applyNumberFormat="0" applyBorder="0" applyAlignment="0" applyProtection="0">
      <alignment vertical="center"/>
    </xf>
    <xf numFmtId="0" fontId="91" fillId="0" borderId="0" applyNumberFormat="0" applyFill="0" applyBorder="0" applyAlignment="0" applyProtection="0">
      <alignment vertical="center"/>
    </xf>
    <xf numFmtId="0" fontId="0" fillId="0" borderId="0">
      <alignment vertical="center"/>
    </xf>
    <xf numFmtId="0" fontId="60" fillId="10" borderId="0" applyProtection="0"/>
    <xf numFmtId="0" fontId="0" fillId="0" borderId="0">
      <alignment vertical="center"/>
    </xf>
    <xf numFmtId="0" fontId="65" fillId="0" borderId="0">
      <protection locked="0"/>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43" fontId="12" fillId="0" borderId="0" applyFont="0" applyFill="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61" fillId="10" borderId="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98" fillId="0" borderId="0">
      <alignment vertical="center"/>
    </xf>
    <xf numFmtId="0" fontId="9" fillId="69" borderId="0" applyNumberFormat="0" applyBorder="0" applyAlignment="0" applyProtection="0"/>
    <xf numFmtId="0" fontId="44" fillId="10" borderId="0" applyNumberFormat="0" applyBorder="0" applyAlignment="0" applyProtection="0">
      <alignment vertical="center"/>
    </xf>
    <xf numFmtId="0" fontId="51" fillId="0" borderId="0"/>
    <xf numFmtId="0" fontId="44" fillId="10" borderId="0" applyNumberFormat="0" applyBorder="0" applyAlignment="0" applyProtection="0">
      <alignment vertical="center"/>
    </xf>
    <xf numFmtId="0" fontId="0" fillId="0" borderId="0">
      <alignment vertical="center"/>
    </xf>
    <xf numFmtId="49" fontId="69" fillId="0" borderId="0" applyProtection="0">
      <alignment horizontal="left" vertical="center"/>
    </xf>
    <xf numFmtId="0" fontId="9" fillId="70" borderId="0" applyNumberFormat="0" applyBorder="0" applyAlignment="0" applyProtection="0"/>
    <xf numFmtId="0" fontId="9" fillId="21" borderId="0" applyNumberFormat="0" applyBorder="0" applyAlignment="0" applyProtection="0"/>
    <xf numFmtId="0" fontId="41" fillId="11" borderId="0" applyNumberFormat="0" applyBorder="0" applyAlignment="0" applyProtection="0">
      <alignment vertical="center"/>
    </xf>
    <xf numFmtId="184" fontId="12" fillId="0" borderId="0" applyFont="0" applyFill="0" applyBorder="0" applyAlignment="0" applyProtection="0">
      <alignment vertical="center"/>
    </xf>
    <xf numFmtId="0" fontId="9" fillId="23"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49" fontId="69" fillId="0" borderId="0" applyProtection="0">
      <alignment horizontal="left" vertical="center"/>
    </xf>
    <xf numFmtId="0" fontId="0" fillId="0" borderId="0">
      <alignment vertical="center"/>
    </xf>
    <xf numFmtId="0" fontId="45" fillId="0" borderId="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93" fillId="24" borderId="0" applyNumberFormat="0" applyBorder="0" applyAlignment="0" applyProtection="0">
      <alignment vertical="center"/>
    </xf>
    <xf numFmtId="49" fontId="69" fillId="0" borderId="0" applyProtection="0">
      <alignment horizontal="left" vertical="center"/>
    </xf>
    <xf numFmtId="0" fontId="44" fillId="15" borderId="0" applyNumberFormat="0" applyBorder="0" applyAlignment="0" applyProtection="0">
      <alignment vertical="center"/>
    </xf>
    <xf numFmtId="0" fontId="0" fillId="0" borderId="0">
      <alignment vertical="center"/>
    </xf>
    <xf numFmtId="0" fontId="9" fillId="3" borderId="0" applyProtection="0"/>
    <xf numFmtId="49" fontId="69" fillId="0" borderId="0" applyProtection="0">
      <alignment horizontal="left" vertical="center"/>
    </xf>
    <xf numFmtId="0" fontId="44" fillId="10" borderId="0" applyNumberFormat="0" applyBorder="0" applyAlignment="0" applyProtection="0">
      <alignment vertical="center"/>
    </xf>
    <xf numFmtId="0" fontId="86" fillId="15" borderId="0" applyNumberFormat="0" applyBorder="0" applyAlignment="0" applyProtection="0">
      <alignment vertical="center"/>
    </xf>
    <xf numFmtId="0" fontId="0" fillId="0" borderId="0">
      <alignment vertical="center"/>
    </xf>
    <xf numFmtId="0" fontId="86" fillId="11" borderId="0" applyNumberFormat="0" applyBorder="0" applyAlignment="0" applyProtection="0">
      <alignment vertical="center"/>
    </xf>
    <xf numFmtId="0" fontId="0" fillId="0" borderId="0">
      <alignment vertical="center"/>
    </xf>
    <xf numFmtId="177" fontId="12" fillId="0" borderId="0" applyFont="0" applyFill="0" applyBorder="0" applyAlignment="0" applyProtection="0">
      <alignment vertical="center"/>
    </xf>
    <xf numFmtId="0" fontId="51"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19" fillId="63" borderId="0" applyNumberFormat="0" applyBorder="0" applyAlignment="0" applyProtection="0">
      <alignment vertical="center"/>
    </xf>
    <xf numFmtId="0" fontId="51" fillId="0" borderId="0"/>
    <xf numFmtId="0" fontId="41" fillId="11" borderId="0" applyNumberFormat="0" applyBorder="0" applyAlignment="0" applyProtection="0">
      <alignment vertical="center"/>
    </xf>
    <xf numFmtId="0" fontId="12" fillId="19" borderId="0" applyNumberFormat="0" applyBorder="0" applyAlignment="0" applyProtection="0">
      <alignment vertical="center"/>
    </xf>
    <xf numFmtId="0" fontId="99" fillId="11" borderId="0" applyNumberFormat="0" applyBorder="0" applyAlignment="0" applyProtection="0">
      <alignment vertical="center"/>
    </xf>
    <xf numFmtId="0" fontId="40" fillId="15" borderId="0" applyNumberFormat="0" applyBorder="0" applyAlignment="0" applyProtection="0">
      <alignment vertical="center"/>
    </xf>
    <xf numFmtId="0" fontId="50" fillId="16" borderId="0" applyNumberFormat="0" applyBorder="0" applyAlignment="0" applyProtection="0">
      <alignment vertical="center"/>
    </xf>
    <xf numFmtId="0" fontId="12" fillId="26" borderId="0" applyNumberFormat="0" applyBorder="0" applyAlignment="0" applyProtection="0">
      <alignment vertical="center"/>
    </xf>
    <xf numFmtId="0" fontId="0" fillId="0" borderId="0">
      <alignment vertical="center"/>
    </xf>
    <xf numFmtId="0" fontId="50" fillId="24" borderId="0" applyNumberFormat="0" applyBorder="0" applyAlignment="0" applyProtection="0">
      <alignment vertical="center"/>
    </xf>
    <xf numFmtId="0" fontId="44" fillId="10" borderId="0" applyNumberFormat="0" applyBorder="0" applyAlignment="0" applyProtection="0">
      <alignment vertical="center"/>
    </xf>
    <xf numFmtId="0" fontId="41" fillId="24" borderId="0" applyProtection="0"/>
    <xf numFmtId="0" fontId="51" fillId="0" borderId="0" applyProtection="0"/>
    <xf numFmtId="41" fontId="0" fillId="0" borderId="0" applyFont="0" applyFill="0" applyBorder="0" applyAlignment="0" applyProtection="0"/>
    <xf numFmtId="0" fontId="0" fillId="0" borderId="0">
      <alignment vertical="center"/>
    </xf>
    <xf numFmtId="0" fontId="41" fillId="11" borderId="0" applyProtection="0"/>
    <xf numFmtId="0" fontId="65" fillId="0" borderId="0">
      <alignment vertical="center"/>
    </xf>
    <xf numFmtId="0" fontId="41" fillId="11" borderId="0" applyNumberFormat="0" applyBorder="0" applyAlignment="0" applyProtection="0">
      <alignment vertical="center"/>
    </xf>
    <xf numFmtId="0" fontId="50" fillId="11" borderId="0" applyProtection="0"/>
    <xf numFmtId="0" fontId="40" fillId="15" borderId="0" applyProtection="0"/>
    <xf numFmtId="0" fontId="76" fillId="0" borderId="30" applyNumberFormat="0" applyFill="0" applyAlignment="0" applyProtection="0">
      <alignment vertical="center"/>
    </xf>
    <xf numFmtId="0" fontId="44" fillId="10" borderId="0" applyProtection="0"/>
    <xf numFmtId="0" fontId="44" fillId="10" borderId="0" applyProtection="0"/>
    <xf numFmtId="0" fontId="0" fillId="0" borderId="0">
      <alignment vertical="center"/>
    </xf>
    <xf numFmtId="0" fontId="41" fillId="11" borderId="0" applyProtection="0"/>
    <xf numFmtId="0" fontId="85" fillId="15" borderId="0" applyNumberFormat="0" applyBorder="0" applyAlignment="0" applyProtection="0">
      <alignment vertical="center"/>
    </xf>
    <xf numFmtId="0" fontId="44" fillId="10" borderId="0" applyProtection="0"/>
    <xf numFmtId="0" fontId="0" fillId="0" borderId="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12" fillId="0" borderId="0" applyFont="0" applyFill="0" applyBorder="0" applyAlignment="0" applyProtection="0">
      <alignment vertical="center"/>
    </xf>
    <xf numFmtId="0" fontId="41" fillId="11" borderId="0" applyProtection="0"/>
    <xf numFmtId="0" fontId="65" fillId="0" borderId="0" applyProtection="0"/>
    <xf numFmtId="0" fontId="76" fillId="0" borderId="30" applyNumberFormat="0" applyFill="0" applyAlignment="0" applyProtection="0">
      <alignment vertical="center"/>
    </xf>
    <xf numFmtId="0" fontId="0" fillId="0" borderId="0">
      <alignment vertical="center"/>
    </xf>
    <xf numFmtId="0" fontId="50" fillId="11" borderId="0" applyNumberFormat="0" applyBorder="0" applyAlignment="0" applyProtection="0">
      <alignment vertical="center"/>
    </xf>
    <xf numFmtId="0" fontId="51" fillId="0" borderId="0" applyProtection="0">
      <alignment vertical="center"/>
    </xf>
    <xf numFmtId="0" fontId="52" fillId="0" borderId="0" applyProtection="0"/>
    <xf numFmtId="0" fontId="0" fillId="0" borderId="0">
      <alignment vertical="center"/>
    </xf>
    <xf numFmtId="0" fontId="51" fillId="0" borderId="0" applyProtection="0">
      <alignment vertical="center"/>
    </xf>
    <xf numFmtId="0" fontId="44" fillId="10" borderId="0" applyProtection="0"/>
    <xf numFmtId="0" fontId="12" fillId="15" borderId="0" applyProtection="0"/>
    <xf numFmtId="0" fontId="12" fillId="15" borderId="0" applyProtection="0"/>
    <xf numFmtId="0" fontId="0" fillId="0" borderId="0">
      <alignment vertical="center"/>
    </xf>
    <xf numFmtId="0" fontId="51" fillId="0" borderId="0" applyProtection="0">
      <alignment vertical="center"/>
    </xf>
    <xf numFmtId="0" fontId="41" fillId="11" borderId="0" applyProtection="0"/>
    <xf numFmtId="0" fontId="0" fillId="0" borderId="0">
      <alignment vertical="center"/>
    </xf>
    <xf numFmtId="0" fontId="44" fillId="10" borderId="0" applyNumberFormat="0" applyBorder="0" applyAlignment="0" applyProtection="0">
      <alignment vertical="center"/>
    </xf>
    <xf numFmtId="0" fontId="44" fillId="15" borderId="0" applyProtection="0"/>
    <xf numFmtId="0" fontId="0" fillId="0" borderId="0">
      <alignment vertical="center"/>
    </xf>
    <xf numFmtId="0" fontId="44" fillId="10" borderId="0" applyNumberFormat="0" applyBorder="0" applyAlignment="0" applyProtection="0">
      <alignment vertical="center"/>
    </xf>
    <xf numFmtId="0" fontId="40" fillId="10" borderId="0" applyNumberFormat="0" applyBorder="0" applyAlignment="0" applyProtection="0">
      <alignment vertical="center"/>
    </xf>
    <xf numFmtId="0" fontId="0" fillId="0" borderId="0">
      <alignment vertical="center"/>
    </xf>
    <xf numFmtId="0" fontId="52" fillId="0" borderId="0">
      <alignment vertical="center"/>
    </xf>
    <xf numFmtId="0" fontId="41" fillId="24" borderId="0" applyNumberFormat="0" applyBorder="0" applyAlignment="0" applyProtection="0">
      <alignment vertical="center"/>
    </xf>
    <xf numFmtId="49" fontId="100" fillId="0" borderId="0" applyFont="0" applyFill="0" applyBorder="0" applyAlignment="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51" fillId="0" borderId="0">
      <alignment vertical="center"/>
    </xf>
    <xf numFmtId="41" fontId="0" fillId="0" borderId="0" applyFont="0" applyFill="0" applyBorder="0" applyAlignment="0" applyProtection="0"/>
    <xf numFmtId="210" fontId="12" fillId="0" borderId="0" applyProtection="0"/>
    <xf numFmtId="0" fontId="0" fillId="0" borderId="0">
      <alignment vertical="center"/>
    </xf>
    <xf numFmtId="49" fontId="12" fillId="0" borderId="0" applyFont="0" applyFill="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4" fillId="15" borderId="0" applyProtection="0"/>
    <xf numFmtId="0" fontId="0" fillId="0" borderId="0">
      <alignment vertical="center"/>
    </xf>
    <xf numFmtId="0" fontId="51" fillId="0" borderId="0">
      <alignment vertical="center"/>
    </xf>
    <xf numFmtId="41" fontId="0" fillId="0" borderId="0" applyFont="0" applyFill="0" applyBorder="0" applyAlignment="0" applyProtection="0"/>
    <xf numFmtId="0" fontId="44" fillId="10" borderId="0" applyNumberFormat="0" applyBorder="0" applyAlignment="0" applyProtection="0">
      <alignment vertical="center"/>
    </xf>
    <xf numFmtId="0" fontId="50" fillId="11" borderId="0" applyNumberFormat="0" applyBorder="0" applyAlignment="0" applyProtection="0"/>
    <xf numFmtId="0" fontId="9" fillId="3" borderId="0" applyProtection="0"/>
    <xf numFmtId="0" fontId="0" fillId="0" borderId="0">
      <alignment vertical="center"/>
    </xf>
    <xf numFmtId="0" fontId="44" fillId="10" borderId="0" applyProtection="0"/>
    <xf numFmtId="49" fontId="12" fillId="0" borderId="0" applyFont="0" applyFill="0" applyBorder="0" applyAlignment="0" applyProtection="0">
      <alignment vertical="center"/>
    </xf>
    <xf numFmtId="0" fontId="51" fillId="0" borderId="0"/>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51" fillId="0" borderId="0"/>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51" fillId="0" borderId="0"/>
    <xf numFmtId="0" fontId="44" fillId="10" borderId="0" applyProtection="0"/>
    <xf numFmtId="0" fontId="56" fillId="0" borderId="15" applyNumberFormat="0" applyFill="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12" fillId="28" borderId="0" applyProtection="0"/>
    <xf numFmtId="0" fontId="41" fillId="11" borderId="0" applyNumberFormat="0" applyBorder="0" applyAlignment="0" applyProtection="0">
      <alignment vertical="center"/>
    </xf>
    <xf numFmtId="0" fontId="12" fillId="28" borderId="0" applyProtection="0"/>
    <xf numFmtId="0" fontId="44" fillId="10" borderId="0" applyNumberFormat="0" applyBorder="0" applyAlignment="0" applyProtection="0">
      <alignment vertical="center"/>
    </xf>
    <xf numFmtId="0" fontId="43" fillId="31" borderId="0" applyNumberFormat="0" applyBorder="0" applyAlignment="0" applyProtection="0">
      <alignment vertical="center"/>
    </xf>
    <xf numFmtId="0" fontId="36" fillId="0" borderId="0"/>
    <xf numFmtId="0" fontId="44" fillId="15" borderId="0" applyProtection="0"/>
    <xf numFmtId="0" fontId="36" fillId="0" borderId="0">
      <alignment vertical="center"/>
    </xf>
    <xf numFmtId="0" fontId="43" fillId="19" borderId="0" applyNumberFormat="0" applyBorder="0" applyAlignment="0" applyProtection="0">
      <alignment vertical="center"/>
    </xf>
    <xf numFmtId="0" fontId="43" fillId="39" borderId="0" applyNumberFormat="0" applyBorder="0" applyAlignment="0" applyProtection="0">
      <alignment vertical="center"/>
    </xf>
    <xf numFmtId="0" fontId="36" fillId="0" borderId="0" applyProtection="0"/>
    <xf numFmtId="0" fontId="0" fillId="0" borderId="0">
      <alignment vertical="center"/>
    </xf>
    <xf numFmtId="0" fontId="49" fillId="2" borderId="0">
      <alignment horizontal="center" vertical="center"/>
    </xf>
    <xf numFmtId="0" fontId="0" fillId="0" borderId="0">
      <alignment vertical="center"/>
    </xf>
    <xf numFmtId="0" fontId="0" fillId="0" borderId="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12" fillId="15" borderId="0" applyNumberFormat="0" applyBorder="0" applyAlignment="0" applyProtection="0">
      <alignment vertical="center"/>
    </xf>
    <xf numFmtId="0" fontId="59" fillId="0" borderId="0">
      <alignment horizontal="center" vertical="center" wrapText="1"/>
      <protection locked="0"/>
    </xf>
    <xf numFmtId="0" fontId="44" fillId="10" borderId="0" applyProtection="0"/>
    <xf numFmtId="0" fontId="12" fillId="15" borderId="0" applyNumberFormat="0" applyBorder="0" applyAlignment="0" applyProtection="0">
      <alignment vertical="center"/>
    </xf>
    <xf numFmtId="0" fontId="36" fillId="0" borderId="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36" fillId="0" borderId="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41" fontId="0" fillId="0" borderId="0" applyFont="0" applyFill="0" applyBorder="0" applyAlignment="0" applyProtection="0"/>
    <xf numFmtId="41" fontId="0" fillId="0" borderId="0" applyFont="0" applyFill="0" applyBorder="0" applyAlignment="0" applyProtection="0"/>
    <xf numFmtId="0" fontId="51" fillId="0" borderId="0"/>
    <xf numFmtId="0" fontId="43" fillId="67"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14" fontId="59" fillId="0" borderId="0">
      <alignment horizontal="center" vertical="center" wrapText="1"/>
      <protection locked="0"/>
    </xf>
    <xf numFmtId="0" fontId="0" fillId="0" borderId="0">
      <alignment vertical="center"/>
    </xf>
    <xf numFmtId="0" fontId="41" fillId="24"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12" fillId="15"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12" fillId="25" borderId="0" applyNumberFormat="0" applyBorder="0" applyAlignment="0" applyProtection="0">
      <alignment vertical="center"/>
    </xf>
    <xf numFmtId="0" fontId="0" fillId="0" borderId="0">
      <alignment vertical="center"/>
    </xf>
    <xf numFmtId="190" fontId="101" fillId="71" borderId="0" applyProtection="0">
      <alignment vertical="center"/>
    </xf>
    <xf numFmtId="0" fontId="36" fillId="0" borderId="0"/>
    <xf numFmtId="0" fontId="0" fillId="0" borderId="0">
      <alignment vertical="center"/>
    </xf>
    <xf numFmtId="0" fontId="44" fillId="10" borderId="0" applyNumberFormat="0" applyBorder="0" applyAlignment="0" applyProtection="0">
      <alignment vertical="center"/>
    </xf>
    <xf numFmtId="0" fontId="44" fillId="10" borderId="0" applyProtection="0"/>
    <xf numFmtId="0" fontId="65" fillId="0" borderId="0" applyProtection="0">
      <alignment vertical="center"/>
    </xf>
    <xf numFmtId="0" fontId="51" fillId="0" borderId="0"/>
    <xf numFmtId="0" fontId="0" fillId="0" borderId="0">
      <alignment vertical="center"/>
    </xf>
    <xf numFmtId="0" fontId="51" fillId="0" borderId="0">
      <alignment vertical="center"/>
      <protection locked="0"/>
    </xf>
    <xf numFmtId="0" fontId="9" fillId="21" borderId="0" applyNumberFormat="0" applyBorder="0" applyAlignment="0" applyProtection="0"/>
    <xf numFmtId="0" fontId="102" fillId="72" borderId="32">
      <alignment vertical="center"/>
      <protection locked="0"/>
    </xf>
    <xf numFmtId="0" fontId="0" fillId="0" borderId="0">
      <alignment vertical="center"/>
    </xf>
    <xf numFmtId="9" fontId="12" fillId="0" borderId="0" applyFont="0" applyFill="0" applyBorder="0" applyAlignment="0" applyProtection="0">
      <alignment vertical="center"/>
    </xf>
    <xf numFmtId="0" fontId="44" fillId="15" borderId="0" applyNumberFormat="0" applyBorder="0" applyAlignment="0" applyProtection="0">
      <alignment vertical="center"/>
    </xf>
    <xf numFmtId="0" fontId="51" fillId="0" borderId="0"/>
    <xf numFmtId="0" fontId="51" fillId="0" borderId="0">
      <alignment vertical="center"/>
      <protection locked="0"/>
    </xf>
    <xf numFmtId="49" fontId="12" fillId="0" borderId="0" applyFont="0" applyFill="0" applyBorder="0" applyAlignment="0" applyProtection="0">
      <alignment vertical="center"/>
    </xf>
    <xf numFmtId="0" fontId="0" fillId="0" borderId="0">
      <alignment vertical="center"/>
    </xf>
    <xf numFmtId="0" fontId="44" fillId="10" borderId="0" applyProtection="0"/>
    <xf numFmtId="0" fontId="44" fillId="10" borderId="0" applyProtection="0"/>
    <xf numFmtId="0" fontId="103" fillId="73" borderId="0">
      <protection locked="0"/>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51" fillId="0" borderId="0">
      <alignment vertical="center"/>
    </xf>
    <xf numFmtId="0" fontId="44" fillId="10" borderId="0" applyNumberFormat="0" applyBorder="0" applyAlignment="0" applyProtection="0">
      <alignment vertical="center"/>
    </xf>
    <xf numFmtId="49" fontId="12" fillId="0" borderId="0" applyProtection="0">
      <alignment vertical="center"/>
    </xf>
    <xf numFmtId="0" fontId="41" fillId="11" borderId="0" applyNumberFormat="0" applyBorder="0" applyAlignment="0" applyProtection="0">
      <alignment vertical="center"/>
    </xf>
    <xf numFmtId="0" fontId="51" fillId="0" borderId="0" applyProtection="0"/>
    <xf numFmtId="0" fontId="0" fillId="0" borderId="0">
      <alignment vertical="center"/>
    </xf>
    <xf numFmtId="43" fontId="12" fillId="0" borderId="0" applyFont="0" applyFill="0" applyBorder="0" applyAlignment="0" applyProtection="0">
      <alignment vertical="center"/>
    </xf>
    <xf numFmtId="0" fontId="36" fillId="0" borderId="0">
      <alignment vertical="center"/>
    </xf>
    <xf numFmtId="0" fontId="0" fillId="0" borderId="0">
      <alignment vertical="center"/>
    </xf>
    <xf numFmtId="0" fontId="76" fillId="0" borderId="0" applyNumberFormat="0" applyFill="0" applyBorder="0" applyAlignment="0" applyProtection="0">
      <alignment vertical="center"/>
    </xf>
    <xf numFmtId="0" fontId="36" fillId="0" borderId="0">
      <alignment vertical="center"/>
    </xf>
    <xf numFmtId="0" fontId="36" fillId="0" borderId="0"/>
    <xf numFmtId="0" fontId="41" fillId="11" borderId="0" applyNumberFormat="0" applyBorder="0" applyAlignment="0" applyProtection="0">
      <alignment vertical="center"/>
    </xf>
    <xf numFmtId="0" fontId="36" fillId="0" borderId="0">
      <alignment vertical="center"/>
    </xf>
    <xf numFmtId="0" fontId="44" fillId="10" borderId="0" applyNumberFormat="0" applyBorder="0" applyAlignment="0" applyProtection="0">
      <alignment vertical="center"/>
    </xf>
    <xf numFmtId="0" fontId="0" fillId="0" borderId="0">
      <alignment vertical="center"/>
    </xf>
    <xf numFmtId="0" fontId="36" fillId="0" borderId="0" applyProtection="0">
      <alignment vertical="center"/>
    </xf>
    <xf numFmtId="0" fontId="44" fillId="10" borderId="0" applyNumberFormat="0" applyBorder="0" applyAlignment="0" applyProtection="0">
      <alignment vertical="center"/>
    </xf>
    <xf numFmtId="0" fontId="36" fillId="0" borderId="0" applyProtection="0">
      <alignment vertical="center"/>
    </xf>
    <xf numFmtId="0" fontId="44" fillId="10" borderId="0" applyNumberFormat="0" applyBorder="0" applyAlignment="0" applyProtection="0">
      <alignment vertical="center"/>
    </xf>
    <xf numFmtId="0" fontId="50" fillId="11" borderId="0" applyNumberFormat="0" applyBorder="0" applyAlignment="0" applyProtection="0">
      <alignment vertical="center"/>
    </xf>
    <xf numFmtId="0" fontId="44" fillId="10" borderId="0" applyNumberFormat="0" applyBorder="0" applyAlignment="0" applyProtection="0">
      <alignment vertical="center"/>
    </xf>
    <xf numFmtId="0" fontId="36" fillId="0" borderId="0" applyProtection="0">
      <alignment vertical="center"/>
    </xf>
    <xf numFmtId="0" fontId="44" fillId="10" borderId="0" applyProtection="0"/>
    <xf numFmtId="178" fontId="104" fillId="4" borderId="0" applyBorder="0" applyAlignment="0" applyProtection="0">
      <alignment vertical="center"/>
    </xf>
    <xf numFmtId="0" fontId="0" fillId="0" borderId="0">
      <alignment vertical="center"/>
    </xf>
    <xf numFmtId="0" fontId="0" fillId="0" borderId="0">
      <alignment vertical="center"/>
    </xf>
    <xf numFmtId="0" fontId="12" fillId="26"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xf numFmtId="0" fontId="36" fillId="0" borderId="0" applyProtection="0">
      <alignment vertical="center"/>
    </xf>
    <xf numFmtId="0" fontId="36" fillId="0" borderId="0"/>
    <xf numFmtId="0" fontId="51" fillId="0" borderId="0" applyBorder="0"/>
    <xf numFmtId="0" fontId="0" fillId="0" borderId="0">
      <alignment vertical="center"/>
    </xf>
    <xf numFmtId="0" fontId="41" fillId="11" borderId="0" applyNumberFormat="0" applyBorder="0" applyAlignment="0" applyProtection="0">
      <alignment vertical="center"/>
    </xf>
    <xf numFmtId="0" fontId="12" fillId="2" borderId="0" applyNumberFormat="0" applyBorder="0" applyAlignment="0" applyProtection="0">
      <alignment vertical="center"/>
    </xf>
    <xf numFmtId="0" fontId="86" fillId="74" borderId="0" applyNumberFormat="0" applyBorder="0" applyAlignment="0" applyProtection="0">
      <alignment vertical="center"/>
    </xf>
    <xf numFmtId="0" fontId="49" fillId="2" borderId="0">
      <alignment horizontal="right" vertical="center"/>
    </xf>
    <xf numFmtId="0" fontId="49" fillId="2" borderId="0">
      <alignment horizontal="center" vertical="center"/>
    </xf>
    <xf numFmtId="0" fontId="36" fillId="0" borderId="0">
      <alignment vertical="center"/>
    </xf>
    <xf numFmtId="0" fontId="0" fillId="0" borderId="0">
      <alignment vertical="center"/>
    </xf>
    <xf numFmtId="0" fontId="9" fillId="70" borderId="0" applyNumberFormat="0" applyBorder="0" applyAlignment="0" applyProtection="0"/>
    <xf numFmtId="0" fontId="65" fillId="0" borderId="0" applyProtection="0">
      <alignment vertical="center"/>
    </xf>
    <xf numFmtId="0" fontId="0" fillId="0" borderId="0">
      <alignment vertical="center"/>
    </xf>
    <xf numFmtId="0" fontId="12" fillId="4" borderId="0" applyNumberFormat="0" applyFont="0" applyAlignment="0" applyProtection="0">
      <alignment vertical="center"/>
    </xf>
    <xf numFmtId="0" fontId="44" fillId="10" borderId="0" applyNumberFormat="0" applyBorder="0" applyAlignment="0" applyProtection="0">
      <alignment vertical="center"/>
    </xf>
    <xf numFmtId="0" fontId="36" fillId="0" borderId="0">
      <alignment vertical="center"/>
    </xf>
    <xf numFmtId="0" fontId="99" fillId="11" borderId="0" applyNumberFormat="0" applyBorder="0" applyAlignment="0" applyProtection="0">
      <alignment vertical="center"/>
    </xf>
    <xf numFmtId="0" fontId="44" fillId="15" borderId="0" applyNumberFormat="0" applyBorder="0" applyAlignment="0" applyProtection="0">
      <alignment vertical="center"/>
    </xf>
    <xf numFmtId="0" fontId="41" fillId="24" borderId="0" applyNumberFormat="0" applyBorder="0" applyAlignment="0" applyProtection="0">
      <alignment vertical="center"/>
    </xf>
    <xf numFmtId="0" fontId="65"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65" fillId="0" borderId="0" applyProtection="0">
      <alignment vertical="center"/>
    </xf>
    <xf numFmtId="0" fontId="0" fillId="0" borderId="0">
      <alignment vertical="center"/>
    </xf>
    <xf numFmtId="0" fontId="41" fillId="11" borderId="0" applyNumberFormat="0" applyBorder="0" applyAlignment="0" applyProtection="0">
      <alignment vertical="center"/>
    </xf>
    <xf numFmtId="0" fontId="36" fillId="0" borderId="0">
      <alignment vertical="center"/>
    </xf>
    <xf numFmtId="0" fontId="0" fillId="0" borderId="0">
      <alignment vertical="center"/>
    </xf>
    <xf numFmtId="188" fontId="104" fillId="0" borderId="0" applyFill="0" applyBorder="0" applyProtection="0">
      <alignment vertical="center"/>
      <protection locked="0"/>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12" fillId="26" borderId="0" applyNumberFormat="0" applyBorder="0" applyAlignment="0" applyProtection="0">
      <alignment vertical="center"/>
    </xf>
    <xf numFmtId="0" fontId="12" fillId="12" borderId="0" applyNumberFormat="0" applyBorder="0" applyAlignment="0" applyProtection="0">
      <alignment vertical="center"/>
    </xf>
    <xf numFmtId="0" fontId="0" fillId="0" borderId="0">
      <alignment vertical="center"/>
    </xf>
    <xf numFmtId="0" fontId="36" fillId="0" borderId="0">
      <alignment vertical="center"/>
    </xf>
    <xf numFmtId="0" fontId="65" fillId="0" borderId="0">
      <alignment vertical="center"/>
    </xf>
    <xf numFmtId="0" fontId="9" fillId="19" borderId="0" applyNumberFormat="0" applyBorder="0" applyAlignment="0" applyProtection="0">
      <alignment vertical="center"/>
    </xf>
    <xf numFmtId="0" fontId="65" fillId="0" borderId="0" applyProtection="0">
      <alignment vertical="center"/>
    </xf>
    <xf numFmtId="0" fontId="9" fillId="57" borderId="0" applyNumberFormat="0" applyBorder="0" applyAlignment="0" applyProtection="0">
      <alignment vertical="center"/>
    </xf>
    <xf numFmtId="0" fontId="0" fillId="0" borderId="0">
      <alignment vertical="center"/>
    </xf>
    <xf numFmtId="0" fontId="36"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12" fillId="24" borderId="0" applyNumberFormat="0" applyBorder="0" applyAlignment="0" applyProtection="0">
      <alignment vertical="center"/>
    </xf>
    <xf numFmtId="0" fontId="12" fillId="74"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105" fillId="28" borderId="33" applyProtection="0">
      <alignment vertical="center"/>
    </xf>
    <xf numFmtId="0" fontId="0" fillId="0" borderId="0">
      <alignment vertical="center"/>
    </xf>
    <xf numFmtId="0" fontId="44" fillId="10" borderId="0" applyNumberFormat="0" applyBorder="0" applyAlignment="0" applyProtection="0">
      <alignment vertical="center"/>
    </xf>
    <xf numFmtId="0" fontId="12" fillId="47" borderId="0" applyNumberFormat="0" applyBorder="0" applyAlignment="0" applyProtection="0">
      <alignment vertical="center"/>
    </xf>
    <xf numFmtId="0" fontId="44" fillId="10" borderId="0" applyNumberFormat="0" applyBorder="0" applyAlignment="0" applyProtection="0">
      <alignment vertical="center"/>
    </xf>
    <xf numFmtId="0" fontId="65" fillId="0" borderId="0">
      <alignment vertical="center"/>
    </xf>
    <xf numFmtId="0" fontId="0" fillId="0" borderId="0">
      <alignment vertical="center"/>
    </xf>
    <xf numFmtId="0" fontId="12" fillId="11" borderId="0" applyNumberFormat="0" applyBorder="0" applyAlignment="0" applyProtection="0">
      <alignment vertical="center"/>
    </xf>
    <xf numFmtId="0" fontId="12" fillId="24" borderId="0" applyNumberFormat="0" applyBorder="0" applyAlignment="0" applyProtection="0">
      <alignment vertical="center"/>
    </xf>
    <xf numFmtId="0" fontId="0" fillId="0" borderId="0">
      <alignment vertical="center"/>
    </xf>
    <xf numFmtId="0" fontId="12" fillId="25" borderId="0" applyNumberFormat="0" applyBorder="0" applyAlignment="0" applyProtection="0">
      <alignment vertical="center"/>
    </xf>
    <xf numFmtId="0" fontId="78" fillId="40" borderId="0" applyNumberFormat="0" applyBorder="0" applyAlignment="0" applyProtection="0">
      <alignment vertical="center"/>
    </xf>
    <xf numFmtId="0" fontId="78" fillId="51" borderId="0" applyNumberFormat="0" applyBorder="0" applyAlignment="0" applyProtection="0"/>
    <xf numFmtId="0" fontId="12" fillId="47" borderId="0" applyNumberFormat="0" applyBorder="0" applyAlignment="0" applyProtection="0">
      <alignment vertical="center"/>
    </xf>
    <xf numFmtId="0" fontId="65" fillId="0" borderId="0"/>
    <xf numFmtId="0" fontId="0" fillId="0" borderId="0">
      <alignment vertical="center"/>
    </xf>
    <xf numFmtId="0" fontId="44" fillId="10" borderId="0" applyNumberFormat="0" applyBorder="0" applyAlignment="0" applyProtection="0">
      <alignment vertical="center"/>
    </xf>
    <xf numFmtId="0" fontId="19" fillId="64" borderId="0" applyNumberFormat="0" applyBorder="0" applyAlignment="0" applyProtection="0">
      <alignment vertical="center"/>
    </xf>
    <xf numFmtId="0" fontId="51" fillId="0" borderId="34">
      <alignment horizontal="left" vertical="top"/>
    </xf>
    <xf numFmtId="0" fontId="0" fillId="0" borderId="0">
      <alignment vertical="center"/>
    </xf>
    <xf numFmtId="0" fontId="41" fillId="11" borderId="0" applyNumberFormat="0" applyBorder="0" applyAlignment="0" applyProtection="0">
      <alignment vertical="center"/>
    </xf>
    <xf numFmtId="0" fontId="9" fillId="75" borderId="0" applyNumberFormat="0" applyBorder="0" applyAlignment="0" applyProtection="0"/>
    <xf numFmtId="0" fontId="99" fillId="11" borderId="0" applyProtection="0">
      <alignment vertical="center"/>
    </xf>
    <xf numFmtId="0" fontId="12" fillId="24" borderId="0" applyNumberFormat="0" applyBorder="0" applyAlignment="0" applyProtection="0">
      <alignment vertical="center"/>
    </xf>
    <xf numFmtId="0" fontId="41" fillId="11" borderId="0" applyNumberFormat="0" applyBorder="0" applyAlignment="0" applyProtection="0">
      <alignment vertical="center"/>
    </xf>
    <xf numFmtId="0" fontId="40" fillId="15" borderId="0" applyNumberFormat="0" applyBorder="0" applyAlignment="0" applyProtection="0">
      <alignment vertical="center"/>
    </xf>
    <xf numFmtId="0" fontId="44" fillId="10" borderId="0" applyNumberFormat="0" applyBorder="0" applyAlignment="0" applyProtection="0">
      <alignment vertical="center"/>
    </xf>
    <xf numFmtId="0" fontId="62" fillId="0" borderId="17" applyNumberFormat="0" applyFill="0" applyProtection="0">
      <alignment horizontal="center" vertical="center"/>
    </xf>
    <xf numFmtId="0" fontId="68" fillId="0" borderId="18" applyNumberFormat="0" applyFill="0" applyAlignment="0" applyProtection="0">
      <alignment vertical="center"/>
    </xf>
    <xf numFmtId="0" fontId="41" fillId="11" borderId="0" applyNumberFormat="0" applyBorder="0" applyAlignment="0" applyProtection="0">
      <alignment vertical="center"/>
    </xf>
    <xf numFmtId="0" fontId="78" fillId="64" borderId="0" applyNumberFormat="0" applyBorder="0" applyAlignment="0" applyProtection="0">
      <alignment vertical="center"/>
    </xf>
    <xf numFmtId="0" fontId="0" fillId="0" borderId="0">
      <alignment vertical="center"/>
    </xf>
    <xf numFmtId="0" fontId="41" fillId="11" borderId="0" applyProtection="0"/>
    <xf numFmtId="0" fontId="44" fillId="10" borderId="0" applyNumberFormat="0" applyBorder="0" applyAlignment="0" applyProtection="0">
      <alignment vertical="center"/>
    </xf>
    <xf numFmtId="0" fontId="40" fillId="15" borderId="0" applyProtection="0"/>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62" fillId="0" borderId="17" applyProtection="0">
      <alignment horizontal="center"/>
    </xf>
    <xf numFmtId="0" fontId="44" fillId="10" borderId="0" applyNumberFormat="0" applyBorder="0" applyAlignment="0" applyProtection="0">
      <alignment vertical="center"/>
    </xf>
    <xf numFmtId="0" fontId="68" fillId="0" borderId="18" applyNumberFormat="0" applyFill="0" applyAlignment="0" applyProtection="0">
      <alignment vertical="center"/>
    </xf>
    <xf numFmtId="0" fontId="41" fillId="11" borderId="0" applyNumberFormat="0" applyBorder="0" applyAlignment="0" applyProtection="0">
      <alignment vertical="center"/>
    </xf>
    <xf numFmtId="0" fontId="78" fillId="51" borderId="0" applyProtection="0"/>
    <xf numFmtId="0" fontId="45" fillId="0" borderId="0">
      <alignment vertical="center"/>
    </xf>
    <xf numFmtId="0" fontId="41" fillId="24" borderId="0" applyNumberFormat="0" applyBorder="0" applyAlignment="0" applyProtection="0">
      <alignment vertical="center"/>
    </xf>
    <xf numFmtId="0" fontId="106" fillId="0" borderId="4" applyNumberFormat="0" applyFill="0" applyProtection="0">
      <alignment horizontal="center" vertical="center"/>
    </xf>
    <xf numFmtId="0" fontId="45" fillId="0" borderId="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12" fillId="47" borderId="0" applyNumberFormat="0" applyBorder="0" applyAlignment="0" applyProtection="0">
      <alignment vertical="center"/>
    </xf>
    <xf numFmtId="43" fontId="0" fillId="0" borderId="0" applyFont="0" applyFill="0" applyBorder="0" applyAlignment="0" applyProtection="0"/>
    <xf numFmtId="0" fontId="45" fillId="0" borderId="0" applyProtection="0">
      <alignment vertical="center"/>
    </xf>
    <xf numFmtId="0" fontId="44" fillId="10" borderId="0" applyProtection="0"/>
    <xf numFmtId="0" fontId="0" fillId="0" borderId="0">
      <alignment vertical="center"/>
    </xf>
    <xf numFmtId="0" fontId="44" fillId="10" borderId="0" applyProtection="0"/>
    <xf numFmtId="0" fontId="19" fillId="64" borderId="0" applyNumberFormat="0" applyBorder="0" applyAlignment="0" applyProtection="0">
      <alignment vertical="center"/>
    </xf>
    <xf numFmtId="0" fontId="0" fillId="0" borderId="0">
      <alignment vertical="center"/>
    </xf>
    <xf numFmtId="0" fontId="91" fillId="0" borderId="0" applyNumberFormat="0" applyFill="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12" fillId="47" borderId="0" applyNumberFormat="0" applyBorder="0" applyAlignment="0" applyProtection="0">
      <alignment vertical="center"/>
    </xf>
    <xf numFmtId="0" fontId="44" fillId="10" borderId="0" applyNumberFormat="0" applyBorder="0" applyAlignment="0" applyProtection="0">
      <alignment vertical="center"/>
    </xf>
    <xf numFmtId="0" fontId="45" fillId="0" borderId="0">
      <alignment vertical="center"/>
    </xf>
    <xf numFmtId="0" fontId="65" fillId="0" borderId="0">
      <alignment vertical="center"/>
    </xf>
    <xf numFmtId="0" fontId="60"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Protection="0"/>
    <xf numFmtId="0" fontId="44" fillId="10" borderId="0" applyNumberFormat="0" applyBorder="0" applyAlignment="0" applyProtection="0">
      <alignment vertical="center"/>
    </xf>
    <xf numFmtId="0" fontId="45" fillId="0" borderId="0">
      <alignment vertical="center"/>
    </xf>
    <xf numFmtId="0" fontId="0" fillId="0" borderId="0">
      <alignment vertical="center"/>
    </xf>
    <xf numFmtId="0" fontId="40" fillId="10" borderId="0" applyProtection="0"/>
    <xf numFmtId="0" fontId="43" fillId="3"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5" fillId="0" borderId="0" applyProtection="0"/>
    <xf numFmtId="0" fontId="85" fillId="15" borderId="0" applyNumberFormat="0" applyBorder="0" applyAlignment="0" applyProtection="0">
      <alignment vertical="center"/>
    </xf>
    <xf numFmtId="0" fontId="81" fillId="4" borderId="0" applyNumberFormat="0" applyBorder="0" applyAlignment="0" applyProtection="0">
      <alignment vertical="center"/>
    </xf>
    <xf numFmtId="0" fontId="12" fillId="24" borderId="0" applyNumberFormat="0" applyBorder="0" applyAlignment="0" applyProtection="0">
      <alignment vertical="center"/>
    </xf>
    <xf numFmtId="0" fontId="44" fillId="10" borderId="0" applyProtection="0"/>
    <xf numFmtId="0" fontId="0" fillId="0" borderId="0">
      <alignment vertical="center"/>
    </xf>
    <xf numFmtId="0" fontId="85" fillId="10" borderId="0" applyProtection="0"/>
    <xf numFmtId="0" fontId="44" fillId="10" borderId="0" applyNumberFormat="0" applyBorder="0" applyAlignment="0" applyProtection="0">
      <alignment vertical="center"/>
    </xf>
    <xf numFmtId="0" fontId="107" fillId="28" borderId="33" applyNumberFormat="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87" fillId="28" borderId="0" applyProtection="0">
      <alignment vertical="center"/>
    </xf>
    <xf numFmtId="0" fontId="44" fillId="10" borderId="0" applyNumberFormat="0" applyBorder="0" applyAlignment="0" applyProtection="0">
      <alignment vertical="center"/>
    </xf>
    <xf numFmtId="0" fontId="45" fillId="0" borderId="0">
      <alignment vertical="center"/>
    </xf>
    <xf numFmtId="0" fontId="41" fillId="11" borderId="0" applyNumberFormat="0" applyBorder="0" applyAlignment="0" applyProtection="0">
      <alignment vertical="center"/>
    </xf>
    <xf numFmtId="0" fontId="45" fillId="0" borderId="0"/>
    <xf numFmtId="0" fontId="44" fillId="10" borderId="0" applyNumberFormat="0" applyBorder="0" applyAlignment="0" applyProtection="0">
      <alignment vertical="center"/>
    </xf>
    <xf numFmtId="0" fontId="103" fillId="73" borderId="0" applyAlignment="0">
      <alignment vertical="center"/>
      <protection locked="0"/>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49" fontId="12" fillId="0" borderId="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12" fillId="11" borderId="0" applyProtection="0"/>
    <xf numFmtId="0" fontId="40" fillId="10" borderId="0" applyNumberFormat="0" applyBorder="0" applyAlignment="0" applyProtection="0">
      <alignment vertical="center"/>
    </xf>
    <xf numFmtId="0" fontId="44" fillId="15" borderId="0" applyNumberFormat="0" applyBorder="0" applyAlignment="0" applyProtection="0">
      <alignment vertical="center"/>
    </xf>
    <xf numFmtId="49" fontId="12" fillId="0" borderId="0" applyProtection="0">
      <alignment vertical="center"/>
    </xf>
    <xf numFmtId="0" fontId="44" fillId="10" borderId="0" applyNumberFormat="0" applyBorder="0" applyAlignment="0" applyProtection="0">
      <alignment vertical="center"/>
    </xf>
    <xf numFmtId="0" fontId="76" fillId="0" borderId="0" applyNumberFormat="0" applyFill="0" applyBorder="0" applyAlignment="0" applyProtection="0">
      <alignment vertical="center"/>
    </xf>
    <xf numFmtId="0" fontId="0" fillId="0" borderId="0">
      <alignment vertical="center"/>
    </xf>
    <xf numFmtId="0" fontId="51" fillId="0" borderId="34">
      <alignment horizontal="left" vertical="top"/>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49" fontId="12" fillId="0" borderId="0" applyProtection="0">
      <alignment vertical="center"/>
    </xf>
    <xf numFmtId="0" fontId="44" fillId="10" borderId="0" applyNumberFormat="0" applyBorder="0" applyAlignment="0" applyProtection="0">
      <alignment vertical="center"/>
    </xf>
    <xf numFmtId="0" fontId="44" fillId="10" borderId="0" applyProtection="0"/>
    <xf numFmtId="0" fontId="9" fillId="76" borderId="0" applyNumberFormat="0" applyBorder="0" applyAlignment="0" applyProtection="0">
      <alignment vertical="center"/>
    </xf>
    <xf numFmtId="0" fontId="41" fillId="11" borderId="0" applyNumberFormat="0" applyBorder="0" applyAlignment="0" applyProtection="0">
      <alignment vertical="center"/>
    </xf>
    <xf numFmtId="0" fontId="44" fillId="15"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Protection="0"/>
    <xf numFmtId="0" fontId="44" fillId="10" borderId="0" applyProtection="0"/>
    <xf numFmtId="0" fontId="108" fillId="0" borderId="0" applyNumberFormat="0" applyFill="0" applyBorder="0" applyProtection="0">
      <alignment horizontal="centerContinuous" vertical="center"/>
    </xf>
    <xf numFmtId="0" fontId="44" fillId="10" borderId="0" applyNumberFormat="0" applyBorder="0" applyAlignment="0" applyProtection="0">
      <alignment vertical="center"/>
    </xf>
    <xf numFmtId="49" fontId="12" fillId="0" borderId="0" applyFont="0" applyFill="0" applyBorder="0" applyAlignment="0" applyProtection="0">
      <alignment vertical="center"/>
    </xf>
    <xf numFmtId="0" fontId="41" fillId="11" borderId="0" applyNumberFormat="0" applyBorder="0" applyAlignment="0" applyProtection="0">
      <alignment vertical="center"/>
    </xf>
    <xf numFmtId="0" fontId="45"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5" fillId="0" borderId="0">
      <alignment vertical="center"/>
    </xf>
    <xf numFmtId="0" fontId="41" fillId="11" borderId="0" applyNumberFormat="0" applyBorder="0" applyAlignment="0" applyProtection="0">
      <alignment vertical="center"/>
    </xf>
    <xf numFmtId="0" fontId="12" fillId="11" borderId="0" applyNumberFormat="0" applyBorder="0" applyAlignment="0" applyProtection="0">
      <alignment vertical="center"/>
    </xf>
    <xf numFmtId="0" fontId="12" fillId="15" borderId="0" applyNumberFormat="0" applyBorder="0" applyAlignment="0" applyProtection="0">
      <alignment vertical="center"/>
    </xf>
    <xf numFmtId="0" fontId="0" fillId="0" borderId="0">
      <alignment vertical="center"/>
    </xf>
    <xf numFmtId="0" fontId="87" fillId="25" borderId="0" applyNumberFormat="0" applyBorder="0" applyAlignment="0" applyProtection="0">
      <alignment vertical="center"/>
    </xf>
    <xf numFmtId="0" fontId="0" fillId="0" borderId="0">
      <alignment vertical="center"/>
    </xf>
    <xf numFmtId="49" fontId="12" fillId="0" borderId="0" applyProtection="0"/>
    <xf numFmtId="0" fontId="12" fillId="12"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87" fillId="28" borderId="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24" borderId="0" applyNumberFormat="0" applyBorder="0" applyAlignment="0" applyProtection="0">
      <alignment vertical="center"/>
    </xf>
    <xf numFmtId="49" fontId="0" fillId="0" borderId="0" applyFont="0" applyFill="0" applyBorder="0" applyAlignment="0" applyProtection="0">
      <alignment vertical="center"/>
    </xf>
    <xf numFmtId="41" fontId="12" fillId="0" borderId="0" applyFont="0" applyFill="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49" fontId="12" fillId="0" borderId="0" applyProtection="0"/>
    <xf numFmtId="0" fontId="44" fillId="10" borderId="0" applyNumberFormat="0" applyBorder="0" applyAlignment="0" applyProtection="0">
      <alignment vertical="center"/>
    </xf>
    <xf numFmtId="0" fontId="44" fillId="10" borderId="0" applyProtection="0"/>
    <xf numFmtId="204" fontId="12" fillId="0" borderId="0" applyFont="0" applyFill="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11" borderId="0" applyProtection="0"/>
    <xf numFmtId="0" fontId="44" fillId="10" borderId="0" applyProtection="0"/>
    <xf numFmtId="0" fontId="109" fillId="0" borderId="0" applyNumberFormat="0" applyFill="0" applyBorder="0" applyAlignment="0" applyProtection="0">
      <alignment vertical="center"/>
    </xf>
    <xf numFmtId="210" fontId="12" fillId="0" borderId="0" applyFont="0" applyFill="0" applyBorder="0" applyAlignment="0" applyProtection="0">
      <alignment vertical="center"/>
    </xf>
    <xf numFmtId="0" fontId="56" fillId="0" borderId="15" applyNumberFormat="0" applyFill="0" applyAlignment="0" applyProtection="0">
      <alignment vertical="center"/>
    </xf>
    <xf numFmtId="0" fontId="44" fillId="10" borderId="0" applyNumberFormat="0" applyBorder="0" applyAlignment="0" applyProtection="0">
      <alignment vertical="center"/>
    </xf>
    <xf numFmtId="0" fontId="44" fillId="10" borderId="0" applyProtection="0"/>
    <xf numFmtId="0" fontId="40" fillId="15" borderId="0" applyNumberFormat="0" applyBorder="0" applyAlignment="0" applyProtection="0">
      <alignment vertical="center"/>
    </xf>
    <xf numFmtId="0" fontId="65" fillId="0" borderId="0">
      <alignment vertical="center"/>
    </xf>
    <xf numFmtId="0" fontId="41" fillId="11" borderId="0" applyNumberFormat="0" applyBorder="0" applyAlignment="0" applyProtection="0">
      <alignment vertical="center"/>
    </xf>
    <xf numFmtId="0" fontId="60" fillId="10" borderId="0" applyProtection="0">
      <alignment vertical="center"/>
    </xf>
    <xf numFmtId="0" fontId="12" fillId="77" borderId="0" applyNumberFormat="0" applyFont="0" applyBorder="0" applyAlignment="0" applyProtection="0">
      <alignment vertical="center"/>
    </xf>
    <xf numFmtId="0" fontId="56" fillId="0" borderId="15" applyProtection="0"/>
    <xf numFmtId="0" fontId="44" fillId="10" borderId="0" applyProtection="0"/>
    <xf numFmtId="0" fontId="41" fillId="24"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36" fillId="0" borderId="0" applyProtection="0">
      <alignment vertical="center"/>
    </xf>
    <xf numFmtId="0" fontId="40" fillId="10" borderId="0" applyProtection="0"/>
    <xf numFmtId="0" fontId="50" fillId="24" borderId="0" applyNumberFormat="0" applyBorder="0" applyAlignment="0" applyProtection="0">
      <alignment vertical="center"/>
    </xf>
    <xf numFmtId="0" fontId="65" fillId="0" borderId="0"/>
    <xf numFmtId="0" fontId="65" fillId="0" borderId="0">
      <alignment vertical="center"/>
    </xf>
    <xf numFmtId="0" fontId="41" fillId="11" borderId="0" applyNumberFormat="0" applyBorder="0" applyAlignment="0" applyProtection="0">
      <alignment vertical="center"/>
    </xf>
    <xf numFmtId="0" fontId="50" fillId="24" borderId="0" applyNumberFormat="0" applyBorder="0" applyAlignment="0" applyProtection="0">
      <alignment vertical="center"/>
    </xf>
    <xf numFmtId="0" fontId="80" fillId="0" borderId="26" applyNumberFormat="0" applyFill="0" applyAlignment="0" applyProtection="0">
      <alignment vertical="center"/>
    </xf>
    <xf numFmtId="0" fontId="65" fillId="0" borderId="0">
      <alignment vertical="center"/>
    </xf>
    <xf numFmtId="0" fontId="81" fillId="4" borderId="0" applyProtection="0"/>
    <xf numFmtId="0" fontId="65" fillId="0" borderId="0" applyProtection="0">
      <alignment vertical="center"/>
    </xf>
    <xf numFmtId="0" fontId="110" fillId="4"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50" fillId="11" borderId="0" applyProtection="0">
      <alignment vertical="center"/>
    </xf>
    <xf numFmtId="0" fontId="81" fillId="4" borderId="0" applyNumberFormat="0" applyBorder="0" applyAlignment="0" applyProtection="0">
      <alignment vertical="center"/>
    </xf>
    <xf numFmtId="0" fontId="65" fillId="0" borderId="0" applyProtection="0">
      <alignment vertical="center"/>
    </xf>
    <xf numFmtId="0" fontId="36" fillId="0" borderId="0">
      <alignment vertical="center"/>
    </xf>
    <xf numFmtId="0" fontId="44" fillId="10" borderId="0" applyNumberFormat="0" applyBorder="0" applyAlignment="0" applyProtection="0">
      <alignment vertical="center"/>
    </xf>
    <xf numFmtId="0" fontId="65" fillId="0" borderId="0" applyProtection="0">
      <alignment vertical="center"/>
    </xf>
    <xf numFmtId="0" fontId="36" fillId="0" borderId="0">
      <alignment vertical="center"/>
    </xf>
    <xf numFmtId="0" fontId="65" fillId="0" borderId="0" applyProtection="0">
      <alignment vertical="center"/>
    </xf>
    <xf numFmtId="0" fontId="111" fillId="0" borderId="0" applyNumberFormat="0" applyFill="0" applyBorder="0" applyProtection="0">
      <alignment vertical="top"/>
    </xf>
    <xf numFmtId="0" fontId="41" fillId="11" borderId="0" applyNumberFormat="0" applyBorder="0" applyAlignment="0" applyProtection="0">
      <alignment vertical="center"/>
    </xf>
    <xf numFmtId="0" fontId="51" fillId="0" borderId="0"/>
    <xf numFmtId="0" fontId="111" fillId="0" borderId="0" applyProtection="0">
      <alignment vertical="top"/>
    </xf>
    <xf numFmtId="0" fontId="41" fillId="11" borderId="0" applyProtection="0"/>
    <xf numFmtId="0" fontId="51" fillId="0" borderId="0">
      <alignment vertical="center"/>
    </xf>
    <xf numFmtId="0" fontId="44" fillId="10" borderId="0" applyProtection="0"/>
    <xf numFmtId="0" fontId="44" fillId="15" borderId="0" applyNumberFormat="0" applyBorder="0" applyAlignment="0" applyProtection="0">
      <alignment vertical="center"/>
    </xf>
    <xf numFmtId="0" fontId="44" fillId="15" borderId="0" applyProtection="0"/>
    <xf numFmtId="0" fontId="0" fillId="0" borderId="0">
      <alignment vertical="center"/>
    </xf>
    <xf numFmtId="0" fontId="36" fillId="0" borderId="0">
      <alignment vertical="center"/>
    </xf>
    <xf numFmtId="0" fontId="44" fillId="10" borderId="0" applyNumberFormat="0" applyBorder="0" applyAlignment="0" applyProtection="0">
      <alignment vertical="center"/>
    </xf>
    <xf numFmtId="0" fontId="76" fillId="0" borderId="0" applyNumberFormat="0" applyFill="0" applyBorder="0" applyAlignment="0" applyProtection="0">
      <alignment vertical="center"/>
    </xf>
    <xf numFmtId="0" fontId="36" fillId="0" borderId="0"/>
    <xf numFmtId="0" fontId="0" fillId="0" borderId="0">
      <alignment vertical="center"/>
    </xf>
    <xf numFmtId="43" fontId="12" fillId="0" borderId="0" applyFont="0" applyFill="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109" fillId="0" borderId="0" applyNumberFormat="0" applyFill="0" applyBorder="0" applyAlignment="0" applyProtection="0">
      <alignment vertical="center"/>
    </xf>
    <xf numFmtId="0" fontId="43" fillId="57" borderId="0" applyProtection="0"/>
    <xf numFmtId="0" fontId="44" fillId="10" borderId="0" applyNumberFormat="0" applyBorder="0" applyAlignment="0" applyProtection="0">
      <alignment vertical="center"/>
    </xf>
    <xf numFmtId="0" fontId="36" fillId="0" borderId="0" applyProtection="0">
      <alignment vertical="center"/>
    </xf>
    <xf numFmtId="0" fontId="76" fillId="0" borderId="0" applyNumberFormat="0" applyFill="0" applyBorder="0" applyAlignment="0" applyProtection="0">
      <alignment vertical="center"/>
    </xf>
    <xf numFmtId="0" fontId="41" fillId="11" borderId="0" applyNumberFormat="0" applyBorder="0" applyAlignment="0" applyProtection="0">
      <alignment vertical="center"/>
    </xf>
    <xf numFmtId="0" fontId="36" fillId="0" borderId="0" applyProtection="0">
      <alignment vertical="center"/>
    </xf>
    <xf numFmtId="0" fontId="0" fillId="0" borderId="0">
      <alignment vertical="center"/>
    </xf>
    <xf numFmtId="43" fontId="12" fillId="0" borderId="0" applyFont="0" applyFill="0" applyBorder="0" applyAlignment="0" applyProtection="0">
      <alignment vertical="center"/>
    </xf>
    <xf numFmtId="0" fontId="0" fillId="0" borderId="0">
      <alignment vertical="center"/>
    </xf>
    <xf numFmtId="0" fontId="12" fillId="0" borderId="0" applyProtection="0">
      <alignment vertical="center"/>
    </xf>
    <xf numFmtId="0" fontId="0" fillId="0" borderId="0">
      <alignment vertical="center"/>
    </xf>
    <xf numFmtId="0" fontId="41" fillId="24"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76" fillId="0" borderId="0" applyNumberFormat="0" applyFill="0" applyBorder="0" applyAlignment="0" applyProtection="0">
      <alignment vertical="center"/>
    </xf>
    <xf numFmtId="0" fontId="36" fillId="0" borderId="0">
      <alignment vertical="center"/>
    </xf>
    <xf numFmtId="0" fontId="44" fillId="10" borderId="0" applyNumberFormat="0" applyBorder="0" applyAlignment="0" applyProtection="0">
      <alignment vertical="center"/>
    </xf>
    <xf numFmtId="43" fontId="12" fillId="0" borderId="0" applyFont="0" applyFill="0" applyBorder="0" applyAlignment="0" applyProtection="0">
      <alignment vertical="center"/>
    </xf>
    <xf numFmtId="0" fontId="0" fillId="0" borderId="0">
      <alignment vertical="center"/>
    </xf>
    <xf numFmtId="0" fontId="44" fillId="10" borderId="0" applyProtection="0"/>
    <xf numFmtId="0" fontId="41" fillId="11" borderId="0" applyNumberFormat="0" applyBorder="0" applyAlignment="0" applyProtection="0">
      <alignment vertical="center"/>
    </xf>
    <xf numFmtId="0" fontId="76" fillId="0" borderId="0" applyNumberFormat="0" applyFill="0" applyBorder="0" applyAlignment="0" applyProtection="0">
      <alignment vertical="center"/>
    </xf>
    <xf numFmtId="0" fontId="36" fillId="0" borderId="0">
      <alignment vertical="center"/>
    </xf>
    <xf numFmtId="0" fontId="43" fillId="67"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86" fillId="15" borderId="0" applyNumberFormat="0" applyBorder="0" applyAlignment="0" applyProtection="0">
      <alignment vertical="center"/>
    </xf>
    <xf numFmtId="0" fontId="12" fillId="5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5" fillId="0" borderId="0">
      <alignment vertical="center"/>
    </xf>
    <xf numFmtId="0" fontId="0" fillId="0" borderId="0">
      <alignment vertical="center"/>
    </xf>
    <xf numFmtId="0" fontId="12" fillId="15" borderId="0" applyNumberFormat="0" applyBorder="0" applyAlignment="0" applyProtection="0">
      <alignment vertical="center"/>
    </xf>
    <xf numFmtId="0" fontId="45" fillId="0" borderId="0"/>
    <xf numFmtId="0" fontId="44" fillId="10" borderId="0" applyNumberFormat="0" applyBorder="0" applyAlignment="0" applyProtection="0">
      <alignment vertical="center"/>
    </xf>
    <xf numFmtId="0" fontId="0" fillId="0" borderId="0">
      <alignment vertical="center"/>
    </xf>
    <xf numFmtId="0" fontId="12" fillId="15" borderId="0" applyNumberFormat="0" applyBorder="0" applyAlignment="0" applyProtection="0">
      <alignment vertical="center"/>
    </xf>
    <xf numFmtId="0" fontId="45" fillId="0" borderId="0">
      <alignment vertical="center"/>
    </xf>
    <xf numFmtId="199" fontId="42" fillId="0" borderId="0" applyFill="0" applyBorder="0" applyProtection="0">
      <alignment horizontal="center" vertical="center"/>
    </xf>
    <xf numFmtId="0" fontId="11" fillId="0" borderId="0"/>
    <xf numFmtId="0" fontId="11" fillId="0" borderId="0"/>
    <xf numFmtId="0" fontId="11" fillId="0" borderId="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112" fillId="0" borderId="26" applyNumberFormat="0" applyFill="0" applyAlignment="0" applyProtection="0">
      <alignment vertical="center"/>
    </xf>
    <xf numFmtId="0" fontId="44" fillId="10" borderId="0" applyNumberFormat="0" applyBorder="0" applyAlignment="0" applyProtection="0">
      <alignment vertical="center"/>
    </xf>
    <xf numFmtId="0" fontId="50" fillId="24" borderId="0" applyNumberFormat="0" applyBorder="0" applyAlignment="0" applyProtection="0">
      <alignment vertical="center"/>
    </xf>
    <xf numFmtId="0" fontId="45" fillId="0" borderId="0" applyProtection="0">
      <alignment vertical="center"/>
    </xf>
    <xf numFmtId="0" fontId="44" fillId="10" borderId="0" applyProtection="0"/>
    <xf numFmtId="0" fontId="113" fillId="0" borderId="35"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50" fillId="24" borderId="0" applyNumberFormat="0" applyBorder="0" applyAlignment="0" applyProtection="0">
      <alignment vertical="center"/>
    </xf>
    <xf numFmtId="0" fontId="45" fillId="0" borderId="0" applyProtection="0">
      <alignment vertical="center"/>
    </xf>
    <xf numFmtId="0" fontId="44" fillId="10" borderId="0" applyNumberFormat="0" applyBorder="0" applyAlignment="0" applyProtection="0">
      <alignment vertical="center"/>
    </xf>
    <xf numFmtId="0" fontId="45" fillId="0" borderId="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114" fillId="0" borderId="0" applyProtection="0"/>
    <xf numFmtId="0" fontId="45" fillId="0" borderId="0">
      <alignment vertical="center"/>
    </xf>
    <xf numFmtId="0" fontId="41" fillId="11" borderId="0" applyNumberFormat="0" applyBorder="0" applyAlignment="0" applyProtection="0">
      <alignment vertical="center"/>
    </xf>
    <xf numFmtId="220" fontId="69" fillId="0" borderId="0" applyFill="0" applyBorder="0" applyProtection="0">
      <alignment horizontal="right" vertical="center"/>
    </xf>
    <xf numFmtId="0" fontId="44" fillId="10"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45" fillId="0" borderId="0">
      <alignment vertical="center"/>
    </xf>
    <xf numFmtId="0" fontId="44" fillId="10" borderId="0" applyProtection="0"/>
    <xf numFmtId="0" fontId="41" fillId="11" borderId="0" applyNumberFormat="0" applyBorder="0" applyAlignment="0" applyProtection="0">
      <alignment vertical="center"/>
    </xf>
    <xf numFmtId="0" fontId="36" fillId="0" borderId="0"/>
    <xf numFmtId="0" fontId="36" fillId="0" borderId="0">
      <alignment vertical="center"/>
    </xf>
    <xf numFmtId="0" fontId="0" fillId="0" borderId="0">
      <alignment vertical="center"/>
    </xf>
    <xf numFmtId="0" fontId="36" fillId="0" borderId="0" applyProtection="0">
      <alignment vertical="center"/>
    </xf>
    <xf numFmtId="0" fontId="36" fillId="0" borderId="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183" fontId="12" fillId="0" borderId="0" applyProtection="0"/>
    <xf numFmtId="0" fontId="44" fillId="10" borderId="0" applyNumberFormat="0" applyBorder="0" applyAlignment="0" applyProtection="0">
      <alignment vertical="center"/>
    </xf>
    <xf numFmtId="0" fontId="44" fillId="10" borderId="0" applyProtection="0"/>
    <xf numFmtId="0" fontId="0" fillId="0" borderId="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44" fillId="10" borderId="0" applyProtection="0"/>
    <xf numFmtId="0" fontId="44" fillId="15" borderId="0" applyNumberFormat="0" applyBorder="0" applyAlignment="0" applyProtection="0">
      <alignment vertical="center"/>
    </xf>
    <xf numFmtId="9" fontId="5" fillId="0" borderId="0" applyFont="0" applyFill="0" applyBorder="0" applyAlignment="0" applyProtection="0">
      <alignment vertical="center"/>
    </xf>
    <xf numFmtId="0" fontId="0" fillId="0" borderId="0"/>
    <xf numFmtId="0" fontId="0" fillId="0" borderId="0">
      <alignment vertical="center"/>
    </xf>
    <xf numFmtId="0" fontId="65" fillId="0" borderId="0">
      <protection locked="0"/>
    </xf>
    <xf numFmtId="0" fontId="44" fillId="10" borderId="0" applyNumberFormat="0" applyBorder="0" applyAlignment="0" applyProtection="0">
      <alignment vertical="center"/>
    </xf>
    <xf numFmtId="0" fontId="65" fillId="0" borderId="0">
      <alignment vertical="center"/>
      <protection locked="0"/>
    </xf>
    <xf numFmtId="0" fontId="0" fillId="0" borderId="0">
      <alignment vertical="center"/>
    </xf>
    <xf numFmtId="0" fontId="44" fillId="10" borderId="0" applyProtection="0"/>
    <xf numFmtId="0" fontId="41" fillId="11" borderId="0" applyNumberFormat="0" applyBorder="0" applyAlignment="0" applyProtection="0">
      <alignment vertical="center"/>
    </xf>
    <xf numFmtId="0" fontId="61" fillId="10" borderId="0" applyProtection="0">
      <alignment vertical="center"/>
    </xf>
    <xf numFmtId="0" fontId="0" fillId="0" borderId="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65" fillId="0" borderId="0">
      <protection locked="0"/>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51" fillId="0" borderId="0">
      <alignment vertical="center"/>
    </xf>
    <xf numFmtId="0" fontId="115" fillId="0" borderId="0" applyNumberFormat="0" applyFill="0" applyBorder="0" applyAlignment="0" applyProtection="0">
      <alignment vertical="center"/>
    </xf>
    <xf numFmtId="0" fontId="0" fillId="0" borderId="0">
      <alignment vertical="center"/>
    </xf>
    <xf numFmtId="0" fontId="41" fillId="24" borderId="0" applyNumberFormat="0" applyBorder="0" applyAlignment="0" applyProtection="0">
      <alignment vertical="center"/>
    </xf>
    <xf numFmtId="0" fontId="0" fillId="0" borderId="0">
      <alignment vertical="center"/>
    </xf>
    <xf numFmtId="0" fontId="51" fillId="0" borderId="0" applyProtection="0"/>
    <xf numFmtId="0" fontId="115" fillId="0" borderId="0" applyProtection="0"/>
    <xf numFmtId="0" fontId="0" fillId="0" borderId="0">
      <alignment vertical="center"/>
    </xf>
    <xf numFmtId="190" fontId="55" fillId="22" borderId="0" applyProtection="0">
      <alignment vertical="center"/>
    </xf>
    <xf numFmtId="0" fontId="19" fillId="11" borderId="0" applyProtection="0"/>
    <xf numFmtId="0" fontId="62" fillId="0" borderId="0" applyNumberFormat="0" applyFill="0" applyBorder="0" applyProtection="0">
      <alignment horizontal="left" vertical="center"/>
    </xf>
    <xf numFmtId="0" fontId="44" fillId="15" borderId="0" applyProtection="0"/>
    <xf numFmtId="0" fontId="0" fillId="0" borderId="0"/>
    <xf numFmtId="0" fontId="0" fillId="0" borderId="0"/>
    <xf numFmtId="0" fontId="0" fillId="0" borderId="0">
      <alignment vertical="center"/>
    </xf>
    <xf numFmtId="0" fontId="40" fillId="10" borderId="0" applyNumberFormat="0" applyBorder="0" applyAlignment="0" applyProtection="0">
      <alignment vertical="center"/>
    </xf>
    <xf numFmtId="0" fontId="12" fillId="4" borderId="0" applyProtection="0"/>
    <xf numFmtId="0" fontId="19" fillId="6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12" fillId="26" borderId="0" applyNumberFormat="0" applyBorder="0" applyAlignment="0" applyProtection="0">
      <alignment vertical="center"/>
    </xf>
    <xf numFmtId="0" fontId="12" fillId="26" borderId="0" applyNumberFormat="0" applyBorder="0" applyAlignment="0" applyProtection="0">
      <alignment vertical="center"/>
    </xf>
    <xf numFmtId="0" fontId="0" fillId="0" borderId="0">
      <alignment vertical="center"/>
    </xf>
    <xf numFmtId="0" fontId="50" fillId="24" borderId="0" applyNumberFormat="0" applyBorder="0" applyAlignment="0" applyProtection="0">
      <alignment vertical="center"/>
    </xf>
    <xf numFmtId="0" fontId="40" fillId="15" borderId="0" applyNumberFormat="0" applyBorder="0" applyAlignment="0" applyProtection="0">
      <alignment vertical="center"/>
    </xf>
    <xf numFmtId="0" fontId="12" fillId="19" borderId="0" applyNumberFormat="0" applyBorder="0" applyAlignment="0" applyProtection="0">
      <alignment vertical="center"/>
    </xf>
    <xf numFmtId="0" fontId="99" fillId="11" borderId="0" applyNumberFormat="0" applyBorder="0" applyAlignment="0" applyProtection="0">
      <alignment vertical="center"/>
    </xf>
    <xf numFmtId="0" fontId="41" fillId="11" borderId="0" applyNumberFormat="0" applyBorder="0" applyAlignment="0" applyProtection="0">
      <alignment vertical="center"/>
    </xf>
    <xf numFmtId="217" fontId="12" fillId="0" borderId="0" applyFont="0" applyFill="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1" fillId="11" borderId="0" applyNumberFormat="0" applyBorder="0" applyAlignment="0" applyProtection="0">
      <alignment vertical="center"/>
    </xf>
    <xf numFmtId="0" fontId="12" fillId="26" borderId="0" applyNumberFormat="0" applyBorder="0" applyAlignment="0" applyProtection="0">
      <alignment vertical="center"/>
    </xf>
    <xf numFmtId="0" fontId="41" fillId="11" borderId="0" applyNumberFormat="0" applyBorder="0" applyAlignment="0" applyProtection="0">
      <alignment vertical="center"/>
    </xf>
    <xf numFmtId="0" fontId="112" fillId="0" borderId="26" applyNumberFormat="0" applyFill="0" applyAlignment="0" applyProtection="0">
      <alignment vertical="center"/>
    </xf>
    <xf numFmtId="0" fontId="44" fillId="10" borderId="0" applyNumberFormat="0" applyBorder="0" applyAlignment="0" applyProtection="0">
      <alignment vertical="center"/>
    </xf>
    <xf numFmtId="0" fontId="41" fillId="24" borderId="0" applyNumberFormat="0" applyBorder="0" applyAlignment="0" applyProtection="0">
      <alignment vertical="center"/>
    </xf>
    <xf numFmtId="0" fontId="40" fillId="15" borderId="0" applyProtection="0"/>
    <xf numFmtId="0" fontId="0" fillId="0" borderId="0">
      <alignment vertical="center"/>
    </xf>
    <xf numFmtId="217" fontId="12" fillId="0" borderId="0" applyProtection="0"/>
    <xf numFmtId="0" fontId="90" fillId="0" borderId="0" applyProtection="0"/>
    <xf numFmtId="0" fontId="41" fillId="11" borderId="0" applyNumberFormat="0" applyBorder="0" applyAlignment="0" applyProtection="0">
      <alignment vertical="center"/>
    </xf>
    <xf numFmtId="0" fontId="12" fillId="25" borderId="0" applyNumberFormat="0" applyBorder="0" applyAlignment="0" applyProtection="0">
      <alignment vertical="center"/>
    </xf>
    <xf numFmtId="0" fontId="78" fillId="10" borderId="0" applyNumberFormat="0" applyBorder="0" applyAlignment="0" applyProtection="0"/>
    <xf numFmtId="203" fontId="12" fillId="0" borderId="0" applyProtection="0">
      <alignment horizontal="right"/>
    </xf>
    <xf numFmtId="0" fontId="0" fillId="0" borderId="0"/>
    <xf numFmtId="0" fontId="9" fillId="70" borderId="0" applyNumberFormat="0" applyBorder="0" applyAlignment="0" applyProtection="0"/>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51" fillId="0" borderId="0"/>
    <xf numFmtId="9" fontId="12" fillId="0" borderId="0" applyProtection="0"/>
    <xf numFmtId="0" fontId="44" fillId="10" borderId="0" applyNumberFormat="0" applyBorder="0" applyAlignment="0" applyProtection="0">
      <alignment vertical="center"/>
    </xf>
    <xf numFmtId="0" fontId="36" fillId="0" borderId="0"/>
    <xf numFmtId="0" fontId="51" fillId="0" borderId="34">
      <alignment horizontal="left" vertical="top"/>
    </xf>
    <xf numFmtId="0" fontId="41" fillId="11" borderId="0" applyNumberFormat="0" applyBorder="0" applyAlignment="0" applyProtection="0">
      <alignment vertical="center"/>
    </xf>
    <xf numFmtId="0" fontId="0" fillId="0" borderId="0">
      <alignment vertical="center"/>
    </xf>
    <xf numFmtId="0" fontId="9" fillId="68" borderId="0" applyProtection="0">
      <alignment vertical="center"/>
    </xf>
    <xf numFmtId="0" fontId="0" fillId="0" borderId="0">
      <alignment vertical="center"/>
    </xf>
    <xf numFmtId="0" fontId="85" fillId="15" borderId="0" applyProtection="0"/>
    <xf numFmtId="0" fontId="0" fillId="0" borderId="0">
      <alignment vertical="center"/>
    </xf>
    <xf numFmtId="0" fontId="51" fillId="0" borderId="0"/>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36" fillId="0" borderId="0"/>
    <xf numFmtId="0" fontId="44" fillId="15" borderId="0" applyNumberFormat="0" applyBorder="0" applyAlignment="0" applyProtection="0">
      <alignment vertical="center"/>
    </xf>
    <xf numFmtId="0" fontId="0" fillId="0" borderId="0">
      <alignment vertical="center"/>
    </xf>
    <xf numFmtId="0" fontId="36" fillId="0" borderId="0"/>
    <xf numFmtId="0" fontId="0" fillId="0" borderId="0">
      <alignment vertical="center"/>
    </xf>
    <xf numFmtId="0" fontId="0" fillId="0" borderId="0">
      <alignment vertical="center"/>
    </xf>
    <xf numFmtId="3" fontId="12" fillId="0" borderId="0" applyFont="0" applyFill="0" applyBorder="0" applyAlignment="0" applyProtection="0">
      <alignment vertical="center"/>
    </xf>
    <xf numFmtId="0" fontId="44" fillId="10" borderId="0" applyNumberFormat="0" applyBorder="0" applyAlignment="0" applyProtection="0">
      <alignment vertical="center"/>
    </xf>
    <xf numFmtId="0" fontId="51" fillId="0" borderId="0">
      <alignment vertical="center"/>
      <protection locked="0"/>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12" fillId="24" borderId="0" applyNumberFormat="0" applyBorder="0" applyAlignment="0" applyProtection="0">
      <alignment vertical="center"/>
    </xf>
    <xf numFmtId="0" fontId="59" fillId="0" borderId="0">
      <alignment horizontal="center" vertical="center" wrapText="1"/>
      <protection locked="0"/>
    </xf>
    <xf numFmtId="0" fontId="44" fillId="15" borderId="0" applyNumberFormat="0" applyBorder="0" applyAlignment="0" applyProtection="0">
      <alignment vertical="center"/>
    </xf>
    <xf numFmtId="0" fontId="56" fillId="0" borderId="15" applyNumberFormat="0" applyFill="0" applyAlignment="0" applyProtection="0">
      <alignment vertical="center"/>
    </xf>
    <xf numFmtId="0" fontId="19" fillId="64" borderId="0" applyNumberFormat="0" applyBorder="0" applyAlignment="0" applyProtection="0"/>
    <xf numFmtId="0" fontId="0" fillId="0" borderId="0">
      <alignment vertical="center"/>
    </xf>
    <xf numFmtId="0" fontId="12" fillId="24"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86" fillId="25" borderId="0" applyNumberFormat="0" applyBorder="0" applyAlignment="0" applyProtection="0">
      <alignment vertical="center"/>
    </xf>
    <xf numFmtId="0" fontId="78" fillId="40" borderId="0" applyNumberFormat="0" applyBorder="0" applyAlignment="0" applyProtection="0">
      <alignment vertical="center"/>
    </xf>
    <xf numFmtId="0" fontId="12" fillId="28" borderId="0" applyNumberFormat="0" applyBorder="0" applyAlignment="0" applyProtection="0">
      <alignment vertical="center"/>
    </xf>
    <xf numFmtId="0" fontId="44" fillId="15" borderId="0" applyNumberFormat="0" applyBorder="0" applyAlignment="0" applyProtection="0">
      <alignment vertical="center"/>
    </xf>
    <xf numFmtId="0" fontId="56" fillId="0" borderId="15" applyProtection="0"/>
    <xf numFmtId="0" fontId="19" fillId="28" borderId="0" applyProtection="0"/>
    <xf numFmtId="0" fontId="56" fillId="0" borderId="15" applyProtection="0"/>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3" fillId="57" borderId="0" applyNumberFormat="0" applyBorder="0" applyAlignment="0" applyProtection="0">
      <alignment vertical="center"/>
    </xf>
    <xf numFmtId="0" fontId="56" fillId="0" borderId="15" applyNumberFormat="0" applyFill="0" applyAlignment="0" applyProtection="0">
      <alignment vertical="center"/>
    </xf>
    <xf numFmtId="0" fontId="9" fillId="32" borderId="0" applyNumberFormat="0" applyBorder="0" applyAlignment="0" applyProtection="0"/>
    <xf numFmtId="0" fontId="9" fillId="76" borderId="0" applyNumberFormat="0" applyBorder="0" applyAlignment="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0" fillId="0" borderId="0">
      <alignment vertical="center"/>
    </xf>
    <xf numFmtId="0" fontId="49" fillId="2" borderId="0">
      <alignment horizontal="left" vertical="center"/>
    </xf>
    <xf numFmtId="0" fontId="116" fillId="2" borderId="0">
      <alignment horizontal="left" vertical="top"/>
    </xf>
    <xf numFmtId="0" fontId="62" fillId="0" borderId="17" applyNumberFormat="0" applyFill="0" applyProtection="0">
      <alignment horizontal="center" vertical="center"/>
    </xf>
    <xf numFmtId="0" fontId="9" fillId="19" borderId="0" applyNumberFormat="0" applyBorder="0" applyAlignment="0" applyProtection="0"/>
    <xf numFmtId="0" fontId="9" fillId="19" borderId="0" applyNumberFormat="0" applyBorder="0" applyAlignment="0" applyProtection="0"/>
    <xf numFmtId="0" fontId="44" fillId="10" borderId="0" applyProtection="0"/>
    <xf numFmtId="193" fontId="69" fillId="0" borderId="0">
      <alignment vertical="center"/>
    </xf>
    <xf numFmtId="196" fontId="0" fillId="0" borderId="0" applyFont="0" applyFill="0" applyBorder="0" applyAlignment="0" applyProtection="0">
      <alignment vertical="center"/>
    </xf>
    <xf numFmtId="0" fontId="44" fillId="10" borderId="0" applyNumberFormat="0" applyBorder="0" applyAlignment="0" applyProtection="0">
      <alignment vertical="center"/>
    </xf>
    <xf numFmtId="0" fontId="12" fillId="24" borderId="0" applyProtection="0"/>
    <xf numFmtId="0" fontId="0" fillId="0" borderId="0">
      <alignment vertical="center"/>
    </xf>
    <xf numFmtId="0" fontId="0" fillId="0" borderId="0">
      <alignment vertical="center"/>
    </xf>
    <xf numFmtId="0" fontId="12" fillId="24" borderId="0" applyProtection="0"/>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50" fillId="16"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44" fillId="15" borderId="0" applyProtection="0"/>
    <xf numFmtId="0" fontId="107" fillId="28" borderId="33" applyNumberFormat="0" applyAlignment="0" applyProtection="0">
      <alignment vertical="center"/>
    </xf>
    <xf numFmtId="0" fontId="49" fillId="2" borderId="0">
      <alignment horizontal="left" vertical="center"/>
    </xf>
    <xf numFmtId="0" fontId="116" fillId="2" borderId="0">
      <alignment horizontal="left" vertical="top"/>
    </xf>
    <xf numFmtId="0" fontId="62" fillId="0" borderId="17" applyProtection="0">
      <alignment horizontal="center"/>
    </xf>
    <xf numFmtId="193" fontId="69" fillId="0" borderId="0" applyProtection="0">
      <alignment vertical="center"/>
    </xf>
    <xf numFmtId="0" fontId="0" fillId="0" borderId="0">
      <alignment vertical="center"/>
    </xf>
    <xf numFmtId="0" fontId="44" fillId="10" borderId="0" applyNumberFormat="0" applyBorder="0" applyAlignment="0" applyProtection="0">
      <alignment vertical="center"/>
    </xf>
    <xf numFmtId="0" fontId="65" fillId="0" borderId="0"/>
    <xf numFmtId="0" fontId="41" fillId="11" borderId="0" applyNumberFormat="0" applyBorder="0" applyAlignment="0" applyProtection="0">
      <alignment vertical="center"/>
    </xf>
    <xf numFmtId="0" fontId="41" fillId="24" borderId="0" applyNumberFormat="0" applyBorder="0" applyAlignment="0" applyProtection="0">
      <alignment vertical="center"/>
    </xf>
    <xf numFmtId="0" fontId="44" fillId="10" borderId="0" applyProtection="0"/>
    <xf numFmtId="0" fontId="9" fillId="78" borderId="0" applyNumberFormat="0" applyBorder="0" applyAlignment="0" applyProtection="0">
      <alignment vertical="center"/>
    </xf>
    <xf numFmtId="0" fontId="44" fillId="15" borderId="0" applyNumberFormat="0" applyBorder="0" applyAlignment="0" applyProtection="0">
      <alignment vertical="center"/>
    </xf>
    <xf numFmtId="0" fontId="41" fillId="11" borderId="0" applyNumberFormat="0" applyBorder="0" applyAlignment="0" applyProtection="0">
      <alignment vertical="center"/>
    </xf>
    <xf numFmtId="9" fontId="0" fillId="0" borderId="0" applyFont="0" applyFill="0" applyBorder="0" applyAlignment="0" applyProtection="0"/>
    <xf numFmtId="0" fontId="41" fillId="11" borderId="0" applyNumberFormat="0" applyBorder="0" applyAlignment="0" applyProtection="0">
      <alignment vertical="center"/>
    </xf>
    <xf numFmtId="0" fontId="62" fillId="0" borderId="17" applyProtection="0">
      <alignment horizontal="center"/>
    </xf>
    <xf numFmtId="0" fontId="44" fillId="10" borderId="0" applyNumberFormat="0" applyBorder="0" applyAlignment="0" applyProtection="0">
      <alignment vertical="center"/>
    </xf>
    <xf numFmtId="0" fontId="85" fillId="10" borderId="0" applyNumberFormat="0" applyBorder="0" applyAlignment="0" applyProtection="0">
      <alignment vertical="center"/>
    </xf>
    <xf numFmtId="0" fontId="0" fillId="0" borderId="0">
      <alignment vertical="center"/>
    </xf>
    <xf numFmtId="0" fontId="60" fillId="10" borderId="0" applyProtection="0"/>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62" fillId="0" borderId="17" applyNumberFormat="0" applyFill="0" applyProtection="0">
      <alignment horizontal="center" vertical="center"/>
    </xf>
    <xf numFmtId="0" fontId="44" fillId="10" borderId="0" applyProtection="0"/>
    <xf numFmtId="0" fontId="62" fillId="0" borderId="17" applyProtection="0">
      <alignment horizontal="center"/>
    </xf>
    <xf numFmtId="0" fontId="0" fillId="0" borderId="0">
      <alignment vertical="center"/>
    </xf>
    <xf numFmtId="0" fontId="87" fillId="28"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52" fillId="0" borderId="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9" fontId="0" fillId="0" borderId="0" applyFont="0" applyFill="0" applyBorder="0" applyAlignment="0" applyProtection="0">
      <alignment vertical="center"/>
    </xf>
    <xf numFmtId="0" fontId="62" fillId="0" borderId="17" applyNumberFormat="0" applyFill="0" applyProtection="0">
      <alignment horizontal="center" vertical="center"/>
    </xf>
    <xf numFmtId="0" fontId="62" fillId="0" borderId="17" applyProtection="0">
      <alignment horizontal="center"/>
    </xf>
    <xf numFmtId="0" fontId="40" fillId="15" borderId="0" applyNumberFormat="0" applyBorder="0" applyAlignment="0" applyProtection="0">
      <alignment vertical="center"/>
    </xf>
    <xf numFmtId="0" fontId="44" fillId="10"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62" fillId="0" borderId="0" applyProtection="0">
      <alignment horizontal="left"/>
    </xf>
    <xf numFmtId="0" fontId="108" fillId="0" borderId="0" applyProtection="0">
      <alignment horizontal="centerContinuous"/>
    </xf>
    <xf numFmtId="0" fontId="36" fillId="0" borderId="0"/>
    <xf numFmtId="0" fontId="43" fillId="62" borderId="0" applyNumberFormat="0" applyBorder="0" applyAlignment="0" applyProtection="0">
      <alignment vertical="center"/>
    </xf>
    <xf numFmtId="0" fontId="40" fillId="10" borderId="0" applyNumberFormat="0" applyBorder="0" applyAlignment="0" applyProtection="0">
      <alignment vertical="center"/>
    </xf>
    <xf numFmtId="0" fontId="44" fillId="10" borderId="0" applyProtection="0"/>
    <xf numFmtId="0" fontId="102" fillId="72" borderId="32">
      <alignment vertical="center"/>
      <protection locked="0"/>
    </xf>
    <xf numFmtId="0" fontId="52" fillId="0" borderId="0">
      <alignment vertical="center"/>
    </xf>
    <xf numFmtId="0" fontId="0" fillId="0" borderId="0">
      <alignment vertical="center"/>
    </xf>
    <xf numFmtId="0" fontId="87" fillId="28" borderId="0" applyNumberFormat="0" applyBorder="0" applyAlignment="0" applyProtection="0">
      <alignment vertical="center"/>
    </xf>
    <xf numFmtId="0" fontId="44" fillId="15" borderId="0" applyNumberFormat="0" applyBorder="0" applyAlignment="0" applyProtection="0">
      <alignment vertical="center"/>
    </xf>
    <xf numFmtId="0" fontId="52" fillId="0" borderId="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86" fillId="15" borderId="0" applyNumberFormat="0" applyBorder="0" applyAlignment="0" applyProtection="0">
      <alignment vertical="center"/>
    </xf>
    <xf numFmtId="0" fontId="44" fillId="10" borderId="0" applyProtection="0"/>
    <xf numFmtId="0" fontId="0" fillId="0" borderId="0">
      <alignment vertical="center"/>
    </xf>
    <xf numFmtId="0" fontId="52" fillId="0" borderId="0" applyProtection="0">
      <alignment vertical="center"/>
    </xf>
    <xf numFmtId="0" fontId="0" fillId="0" borderId="0">
      <alignment vertical="center"/>
    </xf>
    <xf numFmtId="0" fontId="44" fillId="10" borderId="0" applyNumberFormat="0" applyBorder="0" applyAlignment="0" applyProtection="0">
      <alignment vertical="center"/>
    </xf>
    <xf numFmtId="9" fontId="0" fillId="0" borderId="0" applyFont="0" applyFill="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1" fillId="24" borderId="0" applyNumberFormat="0" applyBorder="0" applyAlignment="0" applyProtection="0">
      <alignment vertical="center"/>
    </xf>
    <xf numFmtId="0" fontId="12" fillId="15" borderId="0" applyNumberFormat="0" applyBorder="0" applyAlignment="0" applyProtection="0">
      <alignment vertical="center"/>
    </xf>
    <xf numFmtId="0" fontId="44" fillId="10" borderId="0" applyNumberFormat="0" applyBorder="0" applyAlignment="0" applyProtection="0">
      <alignment vertical="center"/>
    </xf>
    <xf numFmtId="0" fontId="40" fillId="10" borderId="0" applyNumberFormat="0" applyBorder="0" applyAlignment="0" applyProtection="0">
      <alignment vertical="center"/>
    </xf>
    <xf numFmtId="0" fontId="117" fillId="19" borderId="0" applyNumberFormat="0" applyBorder="0" applyAlignment="0" applyProtection="0">
      <alignment vertical="center"/>
    </xf>
    <xf numFmtId="0" fontId="52" fillId="0" borderId="0">
      <alignment vertical="center"/>
    </xf>
    <xf numFmtId="0" fontId="44" fillId="10" borderId="0" applyNumberFormat="0" applyBorder="0" applyAlignment="0" applyProtection="0">
      <alignment vertical="center"/>
    </xf>
    <xf numFmtId="0" fontId="0" fillId="0" borderId="0"/>
    <xf numFmtId="0" fontId="0" fillId="0" borderId="0">
      <alignment vertical="center"/>
    </xf>
    <xf numFmtId="0" fontId="40" fillId="15" borderId="0" applyProtection="0"/>
    <xf numFmtId="0" fontId="65" fillId="0" borderId="0">
      <alignment vertical="center"/>
      <protection locked="0"/>
    </xf>
    <xf numFmtId="0" fontId="41" fillId="11" borderId="0" applyNumberFormat="0" applyBorder="0" applyAlignment="0" applyProtection="0">
      <alignment vertical="center"/>
    </xf>
    <xf numFmtId="0" fontId="60"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51" fillId="0" borderId="0"/>
    <xf numFmtId="0" fontId="0" fillId="0" borderId="0">
      <alignment vertical="center"/>
    </xf>
    <xf numFmtId="0" fontId="9" fillId="79" borderId="0" applyNumberFormat="0" applyBorder="0" applyAlignment="0" applyProtection="0"/>
    <xf numFmtId="0" fontId="44" fillId="10" borderId="0" applyNumberFormat="0" applyBorder="0" applyAlignment="0" applyProtection="0">
      <alignment vertical="center"/>
    </xf>
    <xf numFmtId="0" fontId="0" fillId="0" borderId="0">
      <alignment vertical="center"/>
    </xf>
    <xf numFmtId="0" fontId="12" fillId="15" borderId="0" applyNumberFormat="0" applyBorder="0" applyAlignment="0" applyProtection="0">
      <alignment vertical="center"/>
    </xf>
    <xf numFmtId="0" fontId="41" fillId="24" borderId="0" applyNumberFormat="0" applyBorder="0" applyAlignment="0" applyProtection="0">
      <alignment vertical="center"/>
    </xf>
    <xf numFmtId="0" fontId="12" fillId="15"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51" fillId="0" borderId="0"/>
    <xf numFmtId="0" fontId="41" fillId="11" borderId="0" applyNumberFormat="0" applyBorder="0" applyAlignment="0" applyProtection="0">
      <alignment vertical="center"/>
    </xf>
    <xf numFmtId="0" fontId="12" fillId="10" borderId="0" applyNumberFormat="0" applyBorder="0" applyAlignment="0" applyProtection="0">
      <alignment vertical="center"/>
    </xf>
    <xf numFmtId="0" fontId="12" fillId="74" borderId="0" applyProtection="0"/>
    <xf numFmtId="0" fontId="44" fillId="10" borderId="0" applyProtection="0"/>
    <xf numFmtId="0" fontId="65" fillId="0" borderId="0"/>
    <xf numFmtId="0" fontId="76" fillId="0" borderId="30" applyProtection="0"/>
    <xf numFmtId="0" fontId="0" fillId="0" borderId="0">
      <alignment vertical="center"/>
    </xf>
    <xf numFmtId="0" fontId="44" fillId="15" borderId="0" applyNumberFormat="0" applyBorder="0" applyAlignment="0" applyProtection="0">
      <alignment vertical="center"/>
    </xf>
    <xf numFmtId="0" fontId="112" fillId="0" borderId="26" applyNumberFormat="0" applyFill="0" applyAlignment="0" applyProtection="0">
      <alignment vertical="center"/>
    </xf>
    <xf numFmtId="0" fontId="44" fillId="15" borderId="0" applyProtection="0"/>
    <xf numFmtId="0" fontId="65" fillId="0" borderId="0">
      <alignment vertical="center"/>
    </xf>
    <xf numFmtId="0" fontId="0" fillId="0" borderId="0">
      <alignment vertical="center"/>
    </xf>
    <xf numFmtId="0" fontId="44" fillId="10" borderId="0" applyNumberFormat="0" applyBorder="0" applyAlignment="0" applyProtection="0">
      <alignment vertical="center"/>
    </xf>
    <xf numFmtId="0" fontId="65" fillId="0" borderId="0" applyProtection="0">
      <alignment vertical="center"/>
    </xf>
    <xf numFmtId="0" fontId="117" fillId="12"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0" borderId="0" applyProtection="0">
      <alignment vertical="center"/>
    </xf>
    <xf numFmtId="0" fontId="0" fillId="0" borderId="0">
      <alignment vertical="center"/>
    </xf>
    <xf numFmtId="0" fontId="65" fillId="0" borderId="0" applyProtection="0">
      <alignment vertical="center"/>
    </xf>
    <xf numFmtId="0" fontId="65" fillId="0" borderId="0" applyProtection="0">
      <alignment vertical="center"/>
    </xf>
    <xf numFmtId="0" fontId="0" fillId="0" borderId="0">
      <alignment vertical="center"/>
    </xf>
    <xf numFmtId="0" fontId="44" fillId="15" borderId="0" applyProtection="0"/>
    <xf numFmtId="0" fontId="113" fillId="0" borderId="35" applyNumberFormat="0" applyFill="0" applyAlignment="0" applyProtection="0">
      <alignment vertical="center"/>
    </xf>
    <xf numFmtId="0" fontId="41" fillId="11" borderId="0" applyNumberFormat="0" applyBorder="0" applyAlignment="0" applyProtection="0">
      <alignment vertical="center"/>
    </xf>
    <xf numFmtId="0" fontId="12" fillId="28" borderId="0" applyProtection="0"/>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65" fillId="0" borderId="0">
      <alignment vertical="center"/>
    </xf>
    <xf numFmtId="0" fontId="0" fillId="0" borderId="0">
      <alignment vertical="center"/>
    </xf>
    <xf numFmtId="0" fontId="81" fillId="4" borderId="0" applyNumberFormat="0" applyBorder="0" applyAlignment="0" applyProtection="0">
      <alignment vertical="center"/>
    </xf>
    <xf numFmtId="0" fontId="80" fillId="0" borderId="26" applyNumberFormat="0" applyFill="0" applyAlignment="0" applyProtection="0">
      <alignment vertical="center"/>
    </xf>
    <xf numFmtId="0" fontId="44" fillId="10" borderId="0" applyProtection="0"/>
    <xf numFmtId="0" fontId="51" fillId="0" borderId="0"/>
    <xf numFmtId="0" fontId="51" fillId="0" borderId="0"/>
    <xf numFmtId="0" fontId="44" fillId="15"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211" fontId="69" fillId="0" borderId="0" applyFill="0" applyBorder="0" applyProtection="0">
      <alignment horizontal="right" vertical="center"/>
    </xf>
    <xf numFmtId="0" fontId="0" fillId="0" borderId="0">
      <alignment vertical="center"/>
    </xf>
    <xf numFmtId="0" fontId="49" fillId="2" borderId="0">
      <alignment horizontal="right" vertical="center"/>
    </xf>
    <xf numFmtId="0" fontId="118" fillId="2" borderId="0">
      <alignment horizontal="left" vertical="top"/>
    </xf>
    <xf numFmtId="0" fontId="44" fillId="15" borderId="0" applyNumberFormat="0" applyBorder="0" applyAlignment="0" applyProtection="0">
      <alignment vertical="center"/>
    </xf>
    <xf numFmtId="222" fontId="69" fillId="0" borderId="0" applyFill="0" applyBorder="0" applyProtection="0">
      <alignment horizontal="righ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222" fontId="69" fillId="0" borderId="0" applyProtection="0">
      <alignment horizontal="right"/>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alignment vertical="center"/>
    </xf>
    <xf numFmtId="0" fontId="0" fillId="0" borderId="0">
      <alignment vertical="center"/>
    </xf>
    <xf numFmtId="223" fontId="69" fillId="0" borderId="0" applyFill="0" applyBorder="0" applyProtection="0">
      <alignment horizontal="right" vertical="center"/>
    </xf>
    <xf numFmtId="0" fontId="49" fillId="2" borderId="0" applyProtection="0">
      <alignment horizontal="center" vertical="center"/>
    </xf>
    <xf numFmtId="0" fontId="41" fillId="11" borderId="0" applyNumberFormat="0" applyBorder="0" applyAlignment="0" applyProtection="0">
      <alignment vertical="center"/>
    </xf>
    <xf numFmtId="0" fontId="19" fillId="63" borderId="0" applyNumberFormat="0" applyBorder="0" applyAlignment="0" applyProtection="0">
      <alignment vertical="center"/>
    </xf>
    <xf numFmtId="0" fontId="44" fillId="15" borderId="0" applyNumberFormat="0" applyBorder="0" applyAlignment="0" applyProtection="0">
      <alignment vertical="center"/>
    </xf>
    <xf numFmtId="0" fontId="11" fillId="0" borderId="0"/>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24" borderId="0" applyProtection="0"/>
    <xf numFmtId="0" fontId="0" fillId="0" borderId="0">
      <alignment vertical="center"/>
    </xf>
    <xf numFmtId="0" fontId="44" fillId="15" borderId="0" applyNumberFormat="0" applyBorder="0" applyAlignment="0" applyProtection="0">
      <alignment vertical="center"/>
    </xf>
    <xf numFmtId="212" fontId="42" fillId="0" borderId="0" applyFill="0" applyBorder="0" applyProtection="0">
      <alignment horizontal="center" vertical="center"/>
    </xf>
    <xf numFmtId="0" fontId="0" fillId="0" borderId="0">
      <alignment vertical="center"/>
    </xf>
    <xf numFmtId="0" fontId="44" fillId="10" borderId="0" applyNumberFormat="0" applyBorder="0" applyAlignment="0" applyProtection="0">
      <alignment vertical="center"/>
    </xf>
    <xf numFmtId="0" fontId="43" fillId="67" borderId="0" applyNumberFormat="0" applyBorder="0" applyAlignment="0" applyProtection="0">
      <alignment vertical="center"/>
    </xf>
    <xf numFmtId="0" fontId="9" fillId="21" borderId="0" applyNumberFormat="0" applyBorder="0" applyAlignment="0" applyProtection="0"/>
    <xf numFmtId="0" fontId="9" fillId="21" borderId="0" applyNumberFormat="0" applyBorder="0" applyAlignment="0" applyProtection="0"/>
    <xf numFmtId="0" fontId="44" fillId="10" borderId="0" applyProtection="0"/>
    <xf numFmtId="0" fontId="44" fillId="10" borderId="0" applyNumberFormat="0" applyBorder="0" applyAlignment="0" applyProtection="0">
      <alignment vertical="center"/>
    </xf>
    <xf numFmtId="14" fontId="59" fillId="0" borderId="0">
      <alignment horizontal="center" vertical="center" wrapText="1"/>
      <protection locked="0"/>
    </xf>
    <xf numFmtId="223" fontId="69" fillId="0" borderId="0" applyProtection="0">
      <alignment horizontal="right"/>
    </xf>
    <xf numFmtId="0" fontId="41" fillId="24" borderId="0" applyProtection="0"/>
    <xf numFmtId="0" fontId="44" fillId="10" borderId="0" applyProtection="0"/>
    <xf numFmtId="0" fontId="9" fillId="21" borderId="0" applyNumberFormat="0" applyBorder="0" applyAlignment="0" applyProtection="0"/>
    <xf numFmtId="0" fontId="9" fillId="21" borderId="0" applyNumberFormat="0" applyBorder="0" applyAlignment="0" applyProtection="0"/>
    <xf numFmtId="0" fontId="41" fillId="11" borderId="0" applyNumberFormat="0" applyBorder="0" applyAlignment="0" applyProtection="0">
      <alignment vertical="center"/>
    </xf>
    <xf numFmtId="0" fontId="41" fillId="11" borderId="0" applyProtection="0"/>
    <xf numFmtId="0" fontId="41" fillId="24" borderId="0" applyNumberFormat="0" applyBorder="0" applyAlignment="0" applyProtection="0">
      <alignment vertical="center"/>
    </xf>
    <xf numFmtId="0" fontId="44" fillId="15" borderId="0" applyProtection="0"/>
    <xf numFmtId="187" fontId="42" fillId="0" borderId="0" applyProtection="0">
      <alignment horizontal="center"/>
    </xf>
    <xf numFmtId="0" fontId="0" fillId="0" borderId="0">
      <alignment vertical="center"/>
    </xf>
    <xf numFmtId="0" fontId="44" fillId="10" borderId="0" applyNumberFormat="0" applyBorder="0" applyAlignment="0" applyProtection="0">
      <alignment vertical="center"/>
    </xf>
    <xf numFmtId="0" fontId="43" fillId="67"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14" fontId="59" fillId="0" borderId="0">
      <alignment horizontal="center" wrapText="1"/>
      <protection locked="0"/>
    </xf>
    <xf numFmtId="176" fontId="95" fillId="0" borderId="0" applyFill="0" applyBorder="0" applyProtection="0">
      <alignment horizontal="right" vertical="center"/>
    </xf>
    <xf numFmtId="0" fontId="44" fillId="10" borderId="0" applyNumberFormat="0" applyBorder="0" applyAlignment="0" applyProtection="0">
      <alignment vertical="center"/>
    </xf>
    <xf numFmtId="0" fontId="41" fillId="24" borderId="0" applyNumberFormat="0" applyBorder="0" applyAlignment="0" applyProtection="0">
      <alignment vertical="center"/>
    </xf>
    <xf numFmtId="0" fontId="12"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1" fillId="24" borderId="0" applyNumberFormat="0" applyBorder="0" applyAlignment="0" applyProtection="0">
      <alignment vertical="center"/>
    </xf>
    <xf numFmtId="194" fontId="69" fillId="0" borderId="0" applyFill="0" applyBorder="0" applyProtection="0">
      <alignment horizontal="right" vertical="center"/>
    </xf>
    <xf numFmtId="2" fontId="114" fillId="0" borderId="0" applyProtection="0">
      <alignment vertical="center"/>
    </xf>
    <xf numFmtId="0" fontId="50" fillId="11" borderId="0" applyNumberFormat="0" applyBorder="0" applyAlignment="0" applyProtection="0">
      <alignment vertical="center"/>
    </xf>
    <xf numFmtId="0" fontId="61" fillId="24" borderId="0" applyProtection="0">
      <alignment vertical="center"/>
    </xf>
    <xf numFmtId="194" fontId="69" fillId="0" borderId="0" applyProtection="0">
      <alignment horizontal="right"/>
    </xf>
    <xf numFmtId="0" fontId="41" fillId="11" borderId="0" applyNumberFormat="0" applyBorder="0" applyAlignment="0" applyProtection="0">
      <alignment vertical="center"/>
    </xf>
    <xf numFmtId="0" fontId="5" fillId="0" borderId="0">
      <alignment vertical="center"/>
    </xf>
    <xf numFmtId="9" fontId="0" fillId="0" borderId="0" applyFont="0" applyFill="0" applyBorder="0" applyAlignment="0" applyProtection="0">
      <alignment vertical="center"/>
    </xf>
    <xf numFmtId="0" fontId="0" fillId="0" borderId="0">
      <alignment vertical="center"/>
    </xf>
    <xf numFmtId="0" fontId="12" fillId="15"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224" fontId="69" fillId="0" borderId="0" applyFill="0" applyBorder="0" applyProtection="0">
      <alignment horizontal="right" vertical="center"/>
    </xf>
    <xf numFmtId="0" fontId="0" fillId="0" borderId="0">
      <alignment vertical="center"/>
    </xf>
    <xf numFmtId="224" fontId="69" fillId="0" borderId="0" applyProtection="0">
      <alignment horizontal="right"/>
    </xf>
    <xf numFmtId="220" fontId="69" fillId="0" borderId="0" applyProtection="0">
      <alignment horizontal="right"/>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Protection="0"/>
    <xf numFmtId="0" fontId="12" fillId="10" borderId="0" applyNumberFormat="0" applyBorder="0" applyAlignment="0" applyProtection="0">
      <alignment vertical="center"/>
    </xf>
    <xf numFmtId="0" fontId="12" fillId="39" borderId="0" applyNumberFormat="0" applyBorder="0" applyAlignment="0" applyProtection="0">
      <alignment vertical="center"/>
    </xf>
    <xf numFmtId="0" fontId="51"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12" fillId="10" borderId="0" applyNumberFormat="0" applyBorder="0" applyAlignment="0" applyProtection="0">
      <alignment vertical="center"/>
    </xf>
    <xf numFmtId="0" fontId="61" fillId="31" borderId="0" applyNumberFormat="0" applyBorder="0" applyAlignment="0" applyProtection="0">
      <alignment vertical="center"/>
    </xf>
    <xf numFmtId="0" fontId="0" fillId="0" borderId="0">
      <alignment vertical="center"/>
    </xf>
    <xf numFmtId="0" fontId="0" fillId="0" borderId="0">
      <alignment vertical="center"/>
    </xf>
    <xf numFmtId="0" fontId="12" fillId="15" borderId="0" applyNumberFormat="0" applyBorder="0" applyAlignment="0" applyProtection="0">
      <alignment vertical="center"/>
    </xf>
    <xf numFmtId="0" fontId="51" fillId="0" borderId="0" applyProtection="0"/>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208" fontId="69" fillId="0" borderId="0" applyProtection="0">
      <alignment vertical="center"/>
    </xf>
    <xf numFmtId="0" fontId="44" fillId="10" borderId="0" applyNumberFormat="0" applyBorder="0" applyAlignment="0" applyProtection="0">
      <alignment vertical="center"/>
    </xf>
    <xf numFmtId="0" fontId="44" fillId="15" borderId="0" applyProtection="0"/>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12" fillId="0" borderId="0">
      <alignment vertical="center"/>
    </xf>
    <xf numFmtId="0" fontId="0" fillId="0" borderId="0">
      <alignment vertical="center"/>
    </xf>
    <xf numFmtId="0" fontId="51" fillId="0" borderId="0">
      <alignment vertical="center"/>
    </xf>
    <xf numFmtId="0" fontId="0" fillId="0" borderId="0">
      <alignment vertical="center"/>
    </xf>
    <xf numFmtId="0" fontId="44" fillId="10" borderId="0" applyProtection="0"/>
    <xf numFmtId="0" fontId="0" fillId="0" borderId="0">
      <alignment vertical="center"/>
    </xf>
    <xf numFmtId="0" fontId="51" fillId="0" borderId="0" applyProtection="0"/>
    <xf numFmtId="0" fontId="41" fillId="11" borderId="0" applyNumberFormat="0" applyBorder="0" applyAlignment="0" applyProtection="0">
      <alignment vertical="center"/>
    </xf>
    <xf numFmtId="0" fontId="87" fillId="51" borderId="0" applyProtection="0">
      <alignment vertical="center"/>
    </xf>
    <xf numFmtId="0" fontId="44" fillId="10" borderId="0" applyProtection="0"/>
    <xf numFmtId="0" fontId="0" fillId="0" borderId="0">
      <alignment vertical="center"/>
    </xf>
    <xf numFmtId="0" fontId="9" fillId="21" borderId="0" applyNumberFormat="0" applyBorder="0" applyAlignment="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200" fontId="12" fillId="0" borderId="0" applyProtection="0">
      <alignment vertical="center"/>
    </xf>
    <xf numFmtId="0" fontId="43" fillId="80" borderId="0" applyNumberFormat="0" applyBorder="0" applyAlignment="0" applyProtection="0">
      <alignment vertical="center"/>
    </xf>
    <xf numFmtId="0" fontId="44" fillId="10" borderId="0" applyNumberFormat="0" applyBorder="0" applyAlignment="0" applyProtection="0">
      <alignment vertical="center"/>
    </xf>
    <xf numFmtId="0" fontId="12" fillId="26" borderId="0" applyNumberFormat="0" applyBorder="0" applyAlignment="0" applyProtection="0">
      <alignment vertical="center"/>
    </xf>
    <xf numFmtId="0" fontId="19" fillId="26" borderId="0" applyNumberFormat="0" applyBorder="0" applyAlignment="0" applyProtection="0">
      <alignment vertical="center"/>
    </xf>
    <xf numFmtId="0" fontId="36" fillId="0" borderId="0">
      <alignment vertical="center"/>
    </xf>
    <xf numFmtId="0" fontId="19" fillId="26" borderId="0" applyNumberFormat="0" applyBorder="0" applyAlignment="0" applyProtection="0"/>
    <xf numFmtId="0" fontId="0" fillId="0" borderId="0">
      <alignment vertical="center"/>
    </xf>
    <xf numFmtId="10" fontId="119" fillId="4" borderId="0">
      <alignment horizontal="left" vertical="center"/>
      <protection locked="0"/>
    </xf>
    <xf numFmtId="0" fontId="12" fillId="26" borderId="0" applyNumberFormat="0" applyBorder="0" applyAlignment="0" applyProtection="0">
      <alignment vertical="center"/>
    </xf>
    <xf numFmtId="0" fontId="43" fillId="81" borderId="0" applyNumberFormat="0" applyBorder="0" applyAlignment="0" applyProtection="0">
      <alignment vertical="center"/>
    </xf>
    <xf numFmtId="0" fontId="44" fillId="10" borderId="0" applyNumberFormat="0" applyBorder="0" applyAlignment="0" applyProtection="0">
      <alignment vertical="center"/>
    </xf>
    <xf numFmtId="0" fontId="12" fillId="26" borderId="0" applyNumberFormat="0" applyBorder="0" applyAlignment="0" applyProtection="0">
      <alignment vertical="center"/>
    </xf>
    <xf numFmtId="0" fontId="0" fillId="0" borderId="0">
      <alignment vertical="center"/>
    </xf>
    <xf numFmtId="0" fontId="0" fillId="0" borderId="0">
      <alignment vertical="center"/>
    </xf>
    <xf numFmtId="0" fontId="36" fillId="0" borderId="0"/>
    <xf numFmtId="0" fontId="44" fillId="10" borderId="0" applyProtection="0"/>
    <xf numFmtId="0" fontId="41" fillId="11" borderId="0" applyNumberFormat="0" applyBorder="0" applyAlignment="0" applyProtection="0">
      <alignment vertical="center"/>
    </xf>
    <xf numFmtId="0" fontId="44" fillId="10" borderId="0" applyProtection="0"/>
    <xf numFmtId="0" fontId="12" fillId="26" borderId="0" applyProtection="0"/>
    <xf numFmtId="0" fontId="0" fillId="0" borderId="0">
      <alignment vertical="center"/>
    </xf>
    <xf numFmtId="0" fontId="12" fillId="26" borderId="0" applyProtection="0"/>
    <xf numFmtId="0" fontId="0" fillId="0" borderId="0">
      <alignment vertical="center"/>
    </xf>
    <xf numFmtId="0" fontId="19" fillId="63" borderId="0" applyNumberFormat="0" applyBorder="0" applyAlignment="0" applyProtection="0">
      <alignment vertical="center"/>
    </xf>
    <xf numFmtId="0" fontId="44" fillId="10" borderId="0" applyProtection="0"/>
    <xf numFmtId="0" fontId="44" fillId="15" borderId="0" applyNumberFormat="0" applyBorder="0" applyAlignment="0" applyProtection="0">
      <alignment vertical="center"/>
    </xf>
    <xf numFmtId="0" fontId="9" fillId="23" borderId="0" applyNumberFormat="0" applyBorder="0" applyAlignment="0" applyProtection="0">
      <alignment vertical="center"/>
    </xf>
    <xf numFmtId="0" fontId="36" fillId="0" borderId="0">
      <alignment vertical="center"/>
    </xf>
    <xf numFmtId="0" fontId="44" fillId="15" borderId="0" applyNumberFormat="0" applyBorder="0" applyAlignment="0" applyProtection="0">
      <alignment vertical="center"/>
    </xf>
    <xf numFmtId="0" fontId="0" fillId="0" borderId="0">
      <alignment vertical="center"/>
    </xf>
    <xf numFmtId="0" fontId="85" fillId="10" borderId="0" applyNumberFormat="0" applyBorder="0" applyAlignment="0" applyProtection="0">
      <alignment vertical="center"/>
    </xf>
    <xf numFmtId="0" fontId="12" fillId="26" borderId="0" applyNumberFormat="0" applyBorder="0" applyAlignment="0" applyProtection="0">
      <alignment vertical="center"/>
    </xf>
    <xf numFmtId="0" fontId="43" fillId="81" borderId="0" applyNumberFormat="0" applyBorder="0" applyAlignment="0" applyProtection="0">
      <alignment vertical="center"/>
    </xf>
    <xf numFmtId="0" fontId="44" fillId="10" borderId="0" applyNumberFormat="0" applyBorder="0" applyAlignment="0" applyProtection="0">
      <alignment vertical="center"/>
    </xf>
    <xf numFmtId="0" fontId="12" fillId="26" borderId="0" applyNumberFormat="0" applyBorder="0" applyAlignment="0" applyProtection="0">
      <alignment vertical="center"/>
    </xf>
    <xf numFmtId="0" fontId="44" fillId="10" borderId="0" applyNumberFormat="0" applyBorder="0" applyAlignment="0" applyProtection="0">
      <alignment vertical="center"/>
    </xf>
    <xf numFmtId="0" fontId="19" fillId="26" borderId="0" applyNumberFormat="0" applyBorder="0" applyAlignment="0" applyProtection="0"/>
    <xf numFmtId="0" fontId="0" fillId="0" borderId="0">
      <alignment vertical="center"/>
    </xf>
    <xf numFmtId="0" fontId="0" fillId="0" borderId="0">
      <alignment vertical="center"/>
    </xf>
    <xf numFmtId="0" fontId="36" fillId="0" borderId="0">
      <alignment vertical="center"/>
    </xf>
    <xf numFmtId="0" fontId="120" fillId="0" borderId="36" applyNumberFormat="0" applyFill="0" applyAlignment="0" applyProtection="0">
      <alignment vertical="center"/>
    </xf>
    <xf numFmtId="0" fontId="65" fillId="0" borderId="0">
      <protection locked="0"/>
    </xf>
    <xf numFmtId="0" fontId="40" fillId="15" borderId="0" applyNumberFormat="0" applyBorder="0" applyAlignment="0" applyProtection="0">
      <alignment vertical="center"/>
    </xf>
    <xf numFmtId="0" fontId="41" fillId="11" borderId="0" applyNumberFormat="0" applyBorder="0" applyAlignment="0" applyProtection="0">
      <alignment vertical="center"/>
    </xf>
    <xf numFmtId="0" fontId="44" fillId="15" borderId="0" applyNumberFormat="0" applyBorder="0" applyAlignment="0" applyProtection="0">
      <alignment vertical="center"/>
    </xf>
    <xf numFmtId="0" fontId="19" fillId="63" borderId="0" applyNumberFormat="0" applyBorder="0" applyAlignment="0" applyProtection="0">
      <alignment vertical="center"/>
    </xf>
    <xf numFmtId="0" fontId="43" fillId="81" borderId="0" applyNumberFormat="0" applyBorder="0" applyAlignment="0" applyProtection="0">
      <alignment vertical="center"/>
    </xf>
    <xf numFmtId="0" fontId="44" fillId="10" borderId="0" applyNumberFormat="0" applyBorder="0" applyAlignment="0" applyProtection="0">
      <alignment vertical="center"/>
    </xf>
    <xf numFmtId="0" fontId="12" fillId="26" borderId="0" applyProtection="0"/>
    <xf numFmtId="0" fontId="0" fillId="0" borderId="0">
      <alignment vertical="center"/>
    </xf>
    <xf numFmtId="0" fontId="12" fillId="26"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36" fillId="0" borderId="0">
      <alignment vertical="center"/>
    </xf>
    <xf numFmtId="0" fontId="65" fillId="0" borderId="0">
      <alignment vertical="center"/>
      <protection locked="0"/>
    </xf>
    <xf numFmtId="0" fontId="19" fillId="78" borderId="0" applyNumberFormat="0" applyBorder="0" applyAlignment="0" applyProtection="0"/>
    <xf numFmtId="0" fontId="0" fillId="0" borderId="0">
      <alignment vertical="center"/>
    </xf>
    <xf numFmtId="0" fontId="44" fillId="10" borderId="0" applyNumberFormat="0" applyBorder="0" applyAlignment="0" applyProtection="0">
      <alignment vertical="center"/>
    </xf>
    <xf numFmtId="0" fontId="86" fillId="26" borderId="0" applyNumberFormat="0" applyBorder="0" applyAlignment="0" applyProtection="0">
      <alignment vertical="center"/>
    </xf>
    <xf numFmtId="0" fontId="0" fillId="0" borderId="0">
      <alignment vertical="center"/>
    </xf>
    <xf numFmtId="0" fontId="12" fillId="26" borderId="0" applyNumberFormat="0" applyBorder="0" applyAlignment="0" applyProtection="0">
      <alignment vertical="center"/>
    </xf>
    <xf numFmtId="14" fontId="59" fillId="0" borderId="0">
      <alignment horizontal="center" vertical="center" wrapText="1"/>
      <protection locked="0"/>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36" fillId="0" borderId="0">
      <alignment vertical="center"/>
    </xf>
    <xf numFmtId="0" fontId="65" fillId="0" borderId="0">
      <alignment vertical="center"/>
      <protection locked="0"/>
    </xf>
    <xf numFmtId="0" fontId="12" fillId="26"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12" fillId="26" borderId="0" applyNumberFormat="0" applyBorder="0" applyAlignment="0" applyProtection="0">
      <alignment vertical="center"/>
    </xf>
    <xf numFmtId="0" fontId="44" fillId="10" borderId="0" applyProtection="0"/>
    <xf numFmtId="0" fontId="19" fillId="78" borderId="0" applyNumberFormat="0" applyBorder="0" applyAlignment="0" applyProtection="0"/>
    <xf numFmtId="0" fontId="44" fillId="10" borderId="0" applyNumberFormat="0" applyBorder="0" applyAlignment="0" applyProtection="0">
      <alignment vertical="center"/>
    </xf>
    <xf numFmtId="0" fontId="0" fillId="0" borderId="0">
      <alignment vertical="center"/>
    </xf>
    <xf numFmtId="0" fontId="36" fillId="0" borderId="0">
      <alignment vertical="center"/>
    </xf>
    <xf numFmtId="0" fontId="41" fillId="11" borderId="0" applyNumberFormat="0" applyBorder="0" applyAlignment="0" applyProtection="0">
      <alignment vertical="center"/>
    </xf>
    <xf numFmtId="0" fontId="65" fillId="0" borderId="0">
      <alignment vertical="center"/>
      <protection locked="0"/>
    </xf>
    <xf numFmtId="0" fontId="12" fillId="39" borderId="0" applyNumberFormat="0" applyBorder="0" applyAlignment="0" applyProtection="0">
      <alignment vertical="center"/>
    </xf>
    <xf numFmtId="0" fontId="44" fillId="10" borderId="0" applyProtection="0"/>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alignment vertical="center"/>
    </xf>
    <xf numFmtId="0" fontId="44" fillId="10" borderId="0" applyNumberFormat="0" applyBorder="0" applyAlignment="0" applyProtection="0">
      <alignment vertical="center"/>
    </xf>
    <xf numFmtId="0" fontId="0" fillId="0" borderId="0"/>
    <xf numFmtId="0" fontId="0" fillId="0" borderId="0"/>
    <xf numFmtId="0" fontId="36" fillId="0" borderId="0" applyProtection="0">
      <alignment vertical="center"/>
    </xf>
    <xf numFmtId="0" fontId="19" fillId="63" borderId="0" applyNumberFormat="0" applyBorder="0" applyAlignment="0" applyProtection="0">
      <alignment vertical="center"/>
    </xf>
    <xf numFmtId="0" fontId="44" fillId="10" borderId="0" applyNumberFormat="0" applyBorder="0" applyAlignment="0" applyProtection="0">
      <alignment vertical="center"/>
    </xf>
    <xf numFmtId="0" fontId="9" fillId="21" borderId="0" applyNumberFormat="0" applyBorder="0" applyAlignment="0" applyProtection="0"/>
    <xf numFmtId="0" fontId="9" fillId="21" borderId="0" applyNumberFormat="0" applyBorder="0" applyAlignment="0" applyProtection="0"/>
    <xf numFmtId="0" fontId="0" fillId="0" borderId="0">
      <alignment vertical="center"/>
    </xf>
    <xf numFmtId="0" fontId="41" fillId="11" borderId="0" applyNumberFormat="0" applyBorder="0" applyAlignment="0" applyProtection="0">
      <alignment vertical="center"/>
    </xf>
    <xf numFmtId="0" fontId="40" fillId="15" borderId="0" applyProtection="0">
      <alignment vertical="center"/>
    </xf>
    <xf numFmtId="0" fontId="44" fillId="15" borderId="0" applyNumberFormat="0" applyBorder="0" applyAlignment="0" applyProtection="0">
      <alignment vertical="center"/>
    </xf>
    <xf numFmtId="0" fontId="85" fillId="10" borderId="0" applyNumberFormat="0" applyBorder="0" applyAlignment="0" applyProtection="0">
      <alignment vertical="center"/>
    </xf>
    <xf numFmtId="0" fontId="12" fillId="26"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19" fillId="63" borderId="0" applyNumberFormat="0" applyBorder="0" applyAlignment="0" applyProtection="0">
      <alignment vertical="center"/>
    </xf>
    <xf numFmtId="0" fontId="12" fillId="26"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12" fillId="26" borderId="0" applyNumberFormat="0" applyBorder="0" applyAlignment="0" applyProtection="0">
      <alignment vertical="center"/>
    </xf>
    <xf numFmtId="0" fontId="40" fillId="15" borderId="0" applyNumberFormat="0" applyBorder="0" applyAlignment="0" applyProtection="0">
      <alignment vertical="center"/>
    </xf>
    <xf numFmtId="0" fontId="19" fillId="63"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87" fillId="51" borderId="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200" fontId="12" fillId="0" borderId="0" applyProtection="0">
      <alignment vertical="center"/>
    </xf>
    <xf numFmtId="0" fontId="12" fillId="24" borderId="0" applyProtection="0"/>
    <xf numFmtId="0" fontId="44" fillId="10" borderId="0" applyProtection="0"/>
    <xf numFmtId="0" fontId="44" fillId="10" borderId="0" applyProtection="0"/>
    <xf numFmtId="0" fontId="41" fillId="11" borderId="0" applyNumberFormat="0" applyBorder="0" applyAlignment="0" applyProtection="0">
      <alignment vertical="center"/>
    </xf>
    <xf numFmtId="0" fontId="41" fillId="24" borderId="0" applyNumberFormat="0" applyBorder="0" applyAlignment="0" applyProtection="0">
      <alignment vertical="center"/>
    </xf>
    <xf numFmtId="0" fontId="116" fillId="2" borderId="0">
      <alignment horizontal="right" vertical="top"/>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117" fillId="81" borderId="0" applyNumberFormat="0" applyBorder="0" applyAlignment="0" applyProtection="0">
      <alignment vertical="center"/>
    </xf>
    <xf numFmtId="0" fontId="12" fillId="10" borderId="0" applyNumberFormat="0" applyBorder="0" applyAlignment="0" applyProtection="0">
      <alignment vertical="center"/>
    </xf>
    <xf numFmtId="0" fontId="0" fillId="0" borderId="0">
      <alignment vertical="center"/>
    </xf>
    <xf numFmtId="0" fontId="86" fillId="11"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Protection="0"/>
    <xf numFmtId="0" fontId="12" fillId="10" borderId="0" applyProtection="0"/>
    <xf numFmtId="0" fontId="0" fillId="0" borderId="0">
      <alignment vertical="center"/>
    </xf>
    <xf numFmtId="0" fontId="9" fillId="3" borderId="0" applyProtection="0"/>
    <xf numFmtId="0" fontId="44" fillId="10" borderId="0" applyNumberFormat="0" applyBorder="0" applyAlignment="0" applyProtection="0">
      <alignment vertical="center"/>
    </xf>
    <xf numFmtId="0" fontId="12" fillId="10" borderId="0" applyProtection="0"/>
    <xf numFmtId="0" fontId="41" fillId="24" borderId="0" applyNumberFormat="0" applyBorder="0" applyAlignment="0" applyProtection="0">
      <alignment vertical="center"/>
    </xf>
    <xf numFmtId="0" fontId="12" fillId="10" borderId="0" applyNumberFormat="0" applyBorder="0" applyAlignment="0" applyProtection="0">
      <alignment vertical="center"/>
    </xf>
    <xf numFmtId="0" fontId="44" fillId="10" borderId="0" applyProtection="0"/>
    <xf numFmtId="190" fontId="12" fillId="0" borderId="37" applyFont="0" applyFill="0" applyBorder="0" applyProtection="0">
      <alignment horizontal="right" vertical="center"/>
    </xf>
    <xf numFmtId="0" fontId="44" fillId="15"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86" fillId="10" borderId="0" applyNumberFormat="0" applyBorder="0" applyAlignment="0" applyProtection="0">
      <alignment vertical="center"/>
    </xf>
    <xf numFmtId="0" fontId="12" fillId="10" borderId="0" applyNumberFormat="0" applyBorder="0" applyAlignment="0" applyProtection="0">
      <alignment vertical="center"/>
    </xf>
    <xf numFmtId="0" fontId="12" fillId="19" borderId="0" applyNumberFormat="0" applyBorder="0" applyAlignment="0" applyProtection="0">
      <alignment vertical="center"/>
    </xf>
    <xf numFmtId="0" fontId="0" fillId="0" borderId="0">
      <alignment vertical="center"/>
    </xf>
    <xf numFmtId="0" fontId="44" fillId="10" borderId="0" applyProtection="0"/>
    <xf numFmtId="0" fontId="12" fillId="10" borderId="0" applyNumberFormat="0" applyBorder="0" applyAlignment="0" applyProtection="0">
      <alignment vertical="center"/>
    </xf>
    <xf numFmtId="0" fontId="0" fillId="0" borderId="0">
      <alignment vertical="center"/>
    </xf>
    <xf numFmtId="0" fontId="12" fillId="10" borderId="0" applyNumberFormat="0" applyBorder="0" applyAlignment="0" applyProtection="0">
      <alignment vertical="center"/>
    </xf>
    <xf numFmtId="0" fontId="44" fillId="10" borderId="0" applyProtection="0"/>
    <xf numFmtId="0" fontId="0" fillId="0" borderId="0">
      <alignment vertical="center"/>
    </xf>
    <xf numFmtId="0" fontId="87" fillId="12" borderId="0" applyProtection="0">
      <alignment vertical="center"/>
    </xf>
    <xf numFmtId="0" fontId="12" fillId="15" borderId="0" applyNumberFormat="0" applyBorder="0" applyAlignment="0" applyProtection="0">
      <alignment vertical="center"/>
    </xf>
    <xf numFmtId="202" fontId="51" fillId="0" borderId="0"/>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5" borderId="0" applyNumberFormat="0" applyBorder="0" applyAlignment="0" applyProtection="0">
      <alignment vertical="center"/>
    </xf>
    <xf numFmtId="0" fontId="87" fillId="12" borderId="0" applyProtection="0">
      <alignment vertical="center"/>
    </xf>
    <xf numFmtId="0" fontId="12" fillId="15" borderId="0" applyNumberFormat="0" applyBorder="0" applyAlignment="0" applyProtection="0">
      <alignment vertical="center"/>
    </xf>
    <xf numFmtId="202" fontId="51" fillId="0" borderId="0" applyProtection="0">
      <alignment vertical="center"/>
    </xf>
    <xf numFmtId="0" fontId="44" fillId="10" borderId="0" applyNumberFormat="0" applyBorder="0" applyAlignment="0" applyProtection="0">
      <alignment vertical="center"/>
    </xf>
    <xf numFmtId="0" fontId="12" fillId="10" borderId="0" applyNumberFormat="0" applyBorder="0" applyAlignment="0" applyProtection="0">
      <alignment vertical="center"/>
    </xf>
    <xf numFmtId="0" fontId="41" fillId="11" borderId="0" applyNumberFormat="0" applyBorder="0" applyAlignment="0" applyProtection="0">
      <alignment vertical="center"/>
    </xf>
    <xf numFmtId="0" fontId="12" fillId="10" borderId="0" applyNumberFormat="0" applyBorder="0" applyAlignment="0" applyProtection="0">
      <alignment vertical="center"/>
    </xf>
    <xf numFmtId="0" fontId="12" fillId="15" borderId="0" applyProtection="0"/>
    <xf numFmtId="202" fontId="51" fillId="0" borderId="0">
      <alignment vertical="center"/>
    </xf>
    <xf numFmtId="0" fontId="44" fillId="15" borderId="0" applyNumberFormat="0" applyBorder="0" applyAlignment="0" applyProtection="0">
      <alignment vertical="center"/>
    </xf>
    <xf numFmtId="0" fontId="12" fillId="15" borderId="0" applyProtection="0"/>
    <xf numFmtId="0" fontId="41" fillId="11" borderId="0" applyNumberFormat="0" applyBorder="0" applyAlignment="0" applyProtection="0">
      <alignment vertical="center"/>
    </xf>
    <xf numFmtId="0" fontId="12" fillId="10" borderId="0" applyNumberFormat="0" applyBorder="0" applyAlignment="0" applyProtection="0">
      <alignment vertical="center"/>
    </xf>
    <xf numFmtId="202" fontId="51" fillId="0" borderId="0">
      <alignment vertical="center"/>
    </xf>
    <xf numFmtId="0" fontId="44" fillId="10" borderId="0" applyNumberFormat="0" applyBorder="0" applyAlignment="0" applyProtection="0">
      <alignment vertical="center"/>
    </xf>
    <xf numFmtId="0" fontId="12" fillId="10" borderId="0" applyNumberFormat="0" applyBorder="0" applyAlignment="0" applyProtection="0">
      <alignment vertical="center"/>
    </xf>
    <xf numFmtId="0" fontId="44" fillId="10" borderId="0" applyNumberFormat="0" applyBorder="0" applyAlignment="0" applyProtection="0">
      <alignment vertical="center"/>
    </xf>
    <xf numFmtId="0" fontId="61" fillId="31" borderId="0" applyNumberFormat="0" applyBorder="0" applyAlignment="0" applyProtection="0">
      <alignment vertical="center"/>
    </xf>
    <xf numFmtId="0" fontId="0" fillId="0" borderId="0">
      <alignment vertical="center"/>
    </xf>
    <xf numFmtId="0" fontId="0" fillId="0" borderId="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190" fontId="101" fillId="71" borderId="0" applyProtection="0">
      <alignment vertical="center"/>
    </xf>
    <xf numFmtId="0" fontId="85" fillId="15" borderId="0" applyNumberFormat="0" applyBorder="0" applyAlignment="0" applyProtection="0">
      <alignment vertical="center"/>
    </xf>
    <xf numFmtId="0" fontId="44" fillId="10" borderId="0" applyNumberFormat="0" applyBorder="0" applyAlignment="0" applyProtection="0">
      <alignment vertical="center"/>
    </xf>
    <xf numFmtId="0" fontId="12" fillId="11" borderId="0" applyNumberFormat="0" applyBorder="0" applyAlignment="0" applyProtection="0">
      <alignment vertical="center"/>
    </xf>
    <xf numFmtId="0" fontId="86" fillId="11" borderId="0" applyNumberFormat="0" applyBorder="0" applyAlignment="0" applyProtection="0">
      <alignment vertical="center"/>
    </xf>
    <xf numFmtId="0" fontId="44" fillId="15"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0" fillId="0" borderId="0">
      <alignment vertical="center"/>
    </xf>
    <xf numFmtId="0" fontId="44" fillId="10" borderId="0" applyProtection="0"/>
    <xf numFmtId="0" fontId="43" fillId="39" borderId="0" applyNumberFormat="0" applyBorder="0" applyAlignment="0" applyProtection="0">
      <alignment vertical="center"/>
    </xf>
    <xf numFmtId="0" fontId="44" fillId="10" borderId="0" applyNumberFormat="0" applyBorder="0" applyAlignment="0" applyProtection="0">
      <alignment vertical="center"/>
    </xf>
    <xf numFmtId="0" fontId="12" fillId="15" borderId="0" applyProtection="0"/>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12" fillId="10" borderId="0" applyNumberFormat="0" applyBorder="0" applyAlignment="0" applyProtection="0">
      <alignment vertical="center"/>
    </xf>
    <xf numFmtId="0" fontId="0" fillId="0" borderId="0">
      <alignment vertical="center"/>
    </xf>
    <xf numFmtId="0" fontId="12" fillId="25"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12" fillId="12" borderId="0" applyNumberFormat="0" applyBorder="0" applyAlignment="0" applyProtection="0">
      <alignment vertical="center"/>
    </xf>
    <xf numFmtId="0" fontId="0" fillId="0" borderId="0">
      <alignment vertical="center"/>
    </xf>
    <xf numFmtId="0" fontId="0" fillId="0" borderId="0">
      <alignment vertical="center"/>
    </xf>
    <xf numFmtId="0" fontId="43" fillId="39" borderId="0" applyNumberFormat="0" applyBorder="0" applyAlignment="0" applyProtection="0">
      <alignment vertical="center"/>
    </xf>
    <xf numFmtId="0" fontId="12" fillId="11"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59" fillId="0" borderId="0">
      <alignment horizontal="center" vertical="center" wrapText="1"/>
      <protection locked="0"/>
    </xf>
    <xf numFmtId="0" fontId="41" fillId="11" borderId="0" applyNumberFormat="0" applyBorder="0" applyAlignment="0" applyProtection="0">
      <alignment vertical="center"/>
    </xf>
    <xf numFmtId="0" fontId="44" fillId="15" borderId="0" applyNumberFormat="0" applyBorder="0" applyAlignment="0" applyProtection="0">
      <alignment vertical="center"/>
    </xf>
    <xf numFmtId="0" fontId="0" fillId="0" borderId="0">
      <alignment vertical="center"/>
    </xf>
    <xf numFmtId="0" fontId="43" fillId="62" borderId="0" applyProtection="0"/>
    <xf numFmtId="0" fontId="41" fillId="24" borderId="0" applyNumberFormat="0" applyBorder="0" applyAlignment="0" applyProtection="0">
      <alignment vertical="center"/>
    </xf>
    <xf numFmtId="0" fontId="86" fillId="15" borderId="0" applyNumberFormat="0" applyBorder="0" applyAlignment="0" applyProtection="0">
      <alignment vertical="center"/>
    </xf>
    <xf numFmtId="0" fontId="12" fillId="15"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12" fillId="15"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12" fillId="15"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12" fillId="15"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12" fillId="15"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0" borderId="0" applyProtection="0"/>
    <xf numFmtId="0" fontId="0" fillId="0" borderId="0">
      <alignment vertical="center"/>
    </xf>
    <xf numFmtId="0" fontId="117" fillId="81" borderId="0" applyNumberFormat="0" applyBorder="0" applyAlignment="0" applyProtection="0">
      <alignment vertical="center"/>
    </xf>
    <xf numFmtId="0" fontId="12" fillId="24" borderId="0" applyNumberFormat="0" applyBorder="0" applyAlignment="0" applyProtection="0">
      <alignment vertical="center"/>
    </xf>
    <xf numFmtId="0" fontId="9" fillId="69" borderId="0" applyNumberFormat="0" applyBorder="0" applyAlignment="0" applyProtection="0"/>
    <xf numFmtId="0" fontId="0" fillId="0" borderId="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0" fillId="0" borderId="0">
      <alignment vertical="center"/>
    </xf>
    <xf numFmtId="0" fontId="116" fillId="2" borderId="0">
      <alignment horizontal="right" vertical="top"/>
    </xf>
    <xf numFmtId="0" fontId="12" fillId="24" borderId="0" applyProtection="0"/>
    <xf numFmtId="0" fontId="12" fillId="24" borderId="0" applyNumberFormat="0" applyBorder="0" applyAlignment="0" applyProtection="0">
      <alignment vertical="center"/>
    </xf>
    <xf numFmtId="0" fontId="0" fillId="0" borderId="0">
      <alignment vertical="center"/>
    </xf>
    <xf numFmtId="0" fontId="116" fillId="2" borderId="0">
      <alignment horizontal="center" vertical="top"/>
    </xf>
    <xf numFmtId="0" fontId="86" fillId="24" borderId="0" applyNumberFormat="0" applyBorder="0" applyAlignment="0" applyProtection="0">
      <alignment vertical="center"/>
    </xf>
    <xf numFmtId="0" fontId="12" fillId="24" borderId="0" applyNumberFormat="0" applyBorder="0" applyAlignment="0" applyProtection="0">
      <alignment vertical="center"/>
    </xf>
    <xf numFmtId="0" fontId="43" fillId="62" borderId="0" applyProtection="0"/>
    <xf numFmtId="0" fontId="12" fillId="24" borderId="0" applyNumberFormat="0" applyBorder="0" applyAlignment="0" applyProtection="0">
      <alignment vertical="center"/>
    </xf>
    <xf numFmtId="0" fontId="41" fillId="11" borderId="0" applyNumberFormat="0" applyBorder="0" applyAlignment="0" applyProtection="0">
      <alignment vertical="center"/>
    </xf>
    <xf numFmtId="0" fontId="12" fillId="24"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12" fillId="24" borderId="0" applyNumberFormat="0" applyBorder="0" applyAlignment="0" applyProtection="0">
      <alignment vertical="center"/>
    </xf>
    <xf numFmtId="0" fontId="41" fillId="11" borderId="0" applyNumberFormat="0" applyBorder="0" applyAlignment="0" applyProtection="0">
      <alignment vertical="center"/>
    </xf>
    <xf numFmtId="0" fontId="12" fillId="24"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12" fillId="24"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117" fillId="81" borderId="0" applyNumberFormat="0" applyBorder="0" applyAlignment="0" applyProtection="0">
      <alignment vertical="center"/>
    </xf>
    <xf numFmtId="0" fontId="0" fillId="0" borderId="0">
      <alignment vertical="center"/>
    </xf>
    <xf numFmtId="0" fontId="12" fillId="28"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9" fillId="32" borderId="0" applyNumberFormat="0" applyBorder="0" applyAlignment="0" applyProtection="0">
      <alignment vertical="center"/>
    </xf>
    <xf numFmtId="0" fontId="44" fillId="10" borderId="0" applyNumberFormat="0" applyBorder="0" applyAlignment="0" applyProtection="0">
      <alignment vertical="center"/>
    </xf>
    <xf numFmtId="0" fontId="12" fillId="28" borderId="0" applyNumberFormat="0" applyBorder="0" applyAlignment="0" applyProtection="0">
      <alignment vertical="center"/>
    </xf>
    <xf numFmtId="0" fontId="12" fillId="28" borderId="0" applyNumberFormat="0" applyBorder="0" applyAlignment="0" applyProtection="0">
      <alignment vertical="center"/>
    </xf>
    <xf numFmtId="0" fontId="44" fillId="10" borderId="0" applyNumberFormat="0" applyBorder="0" applyAlignment="0" applyProtection="0">
      <alignment vertical="center"/>
    </xf>
    <xf numFmtId="0" fontId="12" fillId="28" borderId="0" applyNumberFormat="0" applyBorder="0" applyAlignment="0" applyProtection="0">
      <alignment vertical="center"/>
    </xf>
    <xf numFmtId="0" fontId="12" fillId="28" borderId="0" applyNumberFormat="0" applyBorder="0" applyAlignment="0" applyProtection="0">
      <alignment vertical="center"/>
    </xf>
    <xf numFmtId="0" fontId="44" fillId="10" borderId="0" applyNumberFormat="0" applyBorder="0" applyAlignment="0" applyProtection="0">
      <alignment vertical="center"/>
    </xf>
    <xf numFmtId="0" fontId="12" fillId="28" borderId="0" applyProtection="0"/>
    <xf numFmtId="0" fontId="12" fillId="28" borderId="0" applyNumberFormat="0" applyBorder="0" applyAlignment="0" applyProtection="0">
      <alignment vertical="center"/>
    </xf>
    <xf numFmtId="0" fontId="78" fillId="4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12" fillId="28" borderId="0" applyNumberFormat="0" applyBorder="0" applyAlignment="0" applyProtection="0">
      <alignment vertical="center"/>
    </xf>
    <xf numFmtId="0" fontId="86" fillId="28" borderId="0" applyNumberFormat="0" applyBorder="0" applyAlignment="0" applyProtection="0">
      <alignment vertical="center"/>
    </xf>
    <xf numFmtId="0" fontId="0" fillId="0" borderId="0">
      <alignment vertical="center"/>
    </xf>
    <xf numFmtId="0" fontId="12" fillId="28" borderId="0" applyNumberFormat="0" applyBorder="0" applyAlignment="0" applyProtection="0">
      <alignment vertical="center"/>
    </xf>
    <xf numFmtId="0" fontId="12" fillId="28" borderId="0" applyNumberFormat="0" applyBorder="0" applyAlignment="0" applyProtection="0">
      <alignment vertical="center"/>
    </xf>
    <xf numFmtId="0" fontId="12" fillId="28" borderId="0" applyNumberFormat="0" applyBorder="0" applyAlignment="0" applyProtection="0">
      <alignment vertical="center"/>
    </xf>
    <xf numFmtId="0" fontId="12" fillId="28" borderId="0" applyNumberFormat="0" applyBorder="0" applyAlignment="0" applyProtection="0">
      <alignment vertical="center"/>
    </xf>
    <xf numFmtId="0" fontId="12" fillId="28" borderId="0" applyNumberFormat="0" applyBorder="0" applyAlignment="0" applyProtection="0">
      <alignment vertical="center"/>
    </xf>
    <xf numFmtId="0" fontId="12" fillId="28" borderId="0" applyNumberFormat="0" applyBorder="0" applyAlignment="0" applyProtection="0">
      <alignment vertical="center"/>
    </xf>
    <xf numFmtId="0" fontId="0" fillId="0" borderId="0">
      <alignment vertical="center"/>
    </xf>
    <xf numFmtId="0" fontId="41" fillId="24" borderId="0" applyNumberFormat="0" applyBorder="0" applyAlignment="0" applyProtection="0">
      <alignment vertical="center"/>
    </xf>
    <xf numFmtId="0" fontId="12" fillId="11" borderId="0" applyNumberFormat="0" applyBorder="0" applyAlignment="0" applyProtection="0">
      <alignment vertical="center"/>
    </xf>
    <xf numFmtId="0" fontId="0" fillId="0" borderId="0">
      <alignment vertical="center"/>
    </xf>
    <xf numFmtId="0" fontId="12" fillId="11" borderId="0" applyNumberFormat="0" applyBorder="0" applyAlignment="0" applyProtection="0">
      <alignment vertical="center"/>
    </xf>
    <xf numFmtId="0" fontId="86" fillId="12" borderId="0" applyNumberFormat="0" applyBorder="0" applyAlignment="0" applyProtection="0">
      <alignment vertical="center"/>
    </xf>
    <xf numFmtId="0" fontId="12" fillId="47" borderId="0" applyNumberFormat="0" applyBorder="0" applyAlignment="0" applyProtection="0">
      <alignment vertical="center"/>
    </xf>
    <xf numFmtId="0" fontId="12" fillId="47" borderId="0" applyNumberFormat="0" applyBorder="0" applyAlignment="0" applyProtection="0">
      <alignment vertical="center"/>
    </xf>
    <xf numFmtId="0" fontId="12" fillId="47" borderId="0" applyNumberFormat="0" applyBorder="0" applyAlignment="0" applyProtection="0">
      <alignment vertical="center"/>
    </xf>
    <xf numFmtId="0" fontId="87" fillId="25" borderId="0" applyProtection="0">
      <alignment vertical="center"/>
    </xf>
    <xf numFmtId="0" fontId="87" fillId="25" borderId="0" applyProtection="0">
      <alignment vertical="center"/>
    </xf>
    <xf numFmtId="0" fontId="41" fillId="11" borderId="0" applyNumberFormat="0" applyBorder="0" applyAlignment="0" applyProtection="0">
      <alignment vertical="center"/>
    </xf>
    <xf numFmtId="0" fontId="0" fillId="0" borderId="0">
      <alignment vertical="center"/>
    </xf>
    <xf numFmtId="0" fontId="86" fillId="26" borderId="0" applyNumberFormat="0" applyBorder="0" applyAlignment="0" applyProtection="0">
      <alignment vertical="center"/>
    </xf>
    <xf numFmtId="0" fontId="86" fillId="12" borderId="0" applyNumberFormat="0" applyBorder="0" applyAlignment="0" applyProtection="0">
      <alignment vertical="center"/>
    </xf>
    <xf numFmtId="0" fontId="44" fillId="10" borderId="0" applyNumberFormat="0" applyBorder="0" applyAlignment="0" applyProtection="0">
      <alignment vertical="center"/>
    </xf>
    <xf numFmtId="0" fontId="43" fillId="19" borderId="0" applyNumberFormat="0" applyBorder="0" applyAlignment="0" applyProtection="0">
      <alignment vertical="center"/>
    </xf>
    <xf numFmtId="0" fontId="12" fillId="15"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87" fillId="25" borderId="0" applyNumberFormat="0" applyBorder="0" applyAlignment="0" applyProtection="0">
      <alignment vertical="center"/>
    </xf>
    <xf numFmtId="0" fontId="12" fillId="15"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3" fillId="19"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12" fillId="11" borderId="0" applyNumberFormat="0" applyBorder="0" applyAlignment="0" applyProtection="0">
      <alignment vertical="center"/>
    </xf>
    <xf numFmtId="0" fontId="0" fillId="0" borderId="0">
      <alignment vertical="center"/>
    </xf>
    <xf numFmtId="0" fontId="86" fillId="26" borderId="0" applyNumberFormat="0" applyBorder="0" applyAlignment="0" applyProtection="0">
      <alignment vertical="center"/>
    </xf>
    <xf numFmtId="0" fontId="40" fillId="15" borderId="0" applyProtection="0"/>
    <xf numFmtId="0" fontId="12" fillId="26" borderId="0" applyNumberFormat="0" applyBorder="0" applyAlignment="0" applyProtection="0">
      <alignment vertical="center"/>
    </xf>
    <xf numFmtId="0" fontId="0" fillId="0" borderId="0">
      <alignment vertical="center"/>
    </xf>
    <xf numFmtId="0" fontId="43" fillId="82" borderId="0" applyNumberFormat="0" applyBorder="0" applyAlignment="0" applyProtection="0">
      <alignment vertical="center"/>
    </xf>
    <xf numFmtId="0" fontId="19" fillId="63"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Protection="0"/>
    <xf numFmtId="0" fontId="9" fillId="75" borderId="0" applyNumberFormat="0" applyBorder="0" applyAlignment="0" applyProtection="0"/>
    <xf numFmtId="0" fontId="12" fillId="26"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0" fillId="10" borderId="0" applyProtection="0"/>
    <xf numFmtId="0" fontId="12" fillId="26" borderId="0" applyNumberFormat="0" applyBorder="0" applyAlignment="0" applyProtection="0">
      <alignment vertical="center"/>
    </xf>
    <xf numFmtId="0" fontId="68" fillId="0" borderId="18" applyNumberFormat="0" applyFill="0" applyAlignment="0" applyProtection="0">
      <alignment vertical="center"/>
    </xf>
    <xf numFmtId="0" fontId="40" fillId="15" borderId="0" applyNumberFormat="0" applyBorder="0" applyAlignment="0" applyProtection="0">
      <alignment vertical="center"/>
    </xf>
    <xf numFmtId="0" fontId="44" fillId="10" borderId="0" applyNumberFormat="0" applyBorder="0" applyAlignment="0" applyProtection="0">
      <alignment vertical="center"/>
    </xf>
    <xf numFmtId="0" fontId="12" fillId="10" borderId="0" applyNumberFormat="0" applyBorder="0" applyAlignment="0" applyProtection="0">
      <alignment vertical="center"/>
    </xf>
    <xf numFmtId="0" fontId="0" fillId="0" borderId="0">
      <alignment vertical="center"/>
    </xf>
    <xf numFmtId="0" fontId="86" fillId="11" borderId="0" applyNumberFormat="0" applyBorder="0" applyAlignment="0" applyProtection="0">
      <alignment vertical="center"/>
    </xf>
    <xf numFmtId="0" fontId="44" fillId="10"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0" fillId="0" borderId="0">
      <alignment vertical="center"/>
    </xf>
    <xf numFmtId="0" fontId="86" fillId="39" borderId="0" applyNumberFormat="0" applyBorder="0" applyAlignment="0" applyProtection="0">
      <alignment vertical="center"/>
    </xf>
    <xf numFmtId="0" fontId="0" fillId="0" borderId="0">
      <alignment vertical="center"/>
    </xf>
    <xf numFmtId="0" fontId="44" fillId="10" borderId="0" applyProtection="0"/>
    <xf numFmtId="0" fontId="12" fillId="0" borderId="0" applyNumberFormat="0" applyFont="0" applyFill="0" applyBorder="0" applyAlignment="0" applyProtection="0">
      <alignment horizontal="left" vertical="center"/>
    </xf>
    <xf numFmtId="0" fontId="44" fillId="10" borderId="0" applyNumberFormat="0" applyBorder="0" applyAlignment="0" applyProtection="0">
      <alignment vertical="center"/>
    </xf>
    <xf numFmtId="0" fontId="50" fillId="16" borderId="0" applyNumberFormat="0" applyBorder="0" applyAlignment="0" applyProtection="0">
      <alignment vertical="center"/>
    </xf>
    <xf numFmtId="0" fontId="44" fillId="10" borderId="0" applyNumberFormat="0" applyBorder="0" applyAlignment="0" applyProtection="0">
      <alignment vertical="center"/>
    </xf>
    <xf numFmtId="0" fontId="40" fillId="15" borderId="0" applyProtection="0"/>
    <xf numFmtId="0" fontId="44" fillId="10" borderId="0" applyNumberFormat="0" applyBorder="0" applyAlignment="0" applyProtection="0">
      <alignment vertical="center"/>
    </xf>
    <xf numFmtId="0" fontId="12" fillId="19" borderId="0" applyNumberFormat="0" applyBorder="0" applyAlignment="0" applyProtection="0">
      <alignment vertical="center"/>
    </xf>
    <xf numFmtId="0" fontId="44" fillId="15" borderId="0" applyProtection="0"/>
    <xf numFmtId="0" fontId="0" fillId="0" borderId="0">
      <alignment vertical="center"/>
    </xf>
    <xf numFmtId="0" fontId="86" fillId="39"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86" fillId="10" borderId="0" applyNumberFormat="0" applyBorder="0" applyAlignment="0" applyProtection="0">
      <alignment vertical="center"/>
    </xf>
    <xf numFmtId="0" fontId="44" fillId="15" borderId="0" applyProtection="0"/>
    <xf numFmtId="0" fontId="44" fillId="10" borderId="0" applyNumberFormat="0" applyBorder="0" applyAlignment="0" applyProtection="0">
      <alignment vertical="center"/>
    </xf>
    <xf numFmtId="0" fontId="0" fillId="0" borderId="0">
      <alignment vertical="center"/>
    </xf>
    <xf numFmtId="0" fontId="87" fillId="12" borderId="0" applyNumberFormat="0" applyBorder="0" applyAlignment="0" applyProtection="0">
      <alignment vertical="center"/>
    </xf>
    <xf numFmtId="0" fontId="0" fillId="0" borderId="0">
      <alignment vertical="center"/>
    </xf>
    <xf numFmtId="0" fontId="0" fillId="0" borderId="0">
      <alignment vertical="center"/>
    </xf>
    <xf numFmtId="0" fontId="44" fillId="15"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85" fillId="15" borderId="0" applyProtection="0"/>
    <xf numFmtId="0" fontId="78" fillId="10" borderId="0" applyProtection="0"/>
    <xf numFmtId="0" fontId="41" fillId="24" borderId="0" applyNumberFormat="0" applyBorder="0" applyAlignment="0" applyProtection="0">
      <alignment vertical="center"/>
    </xf>
    <xf numFmtId="0" fontId="12" fillId="24"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51" fillId="0" borderId="0">
      <alignment horizontal="left" vertical="center"/>
    </xf>
    <xf numFmtId="0" fontId="41" fillId="11" borderId="0" applyNumberFormat="0" applyBorder="0" applyAlignment="0" applyProtection="0">
      <alignment vertical="center"/>
    </xf>
    <xf numFmtId="0" fontId="44" fillId="15" borderId="0" applyNumberFormat="0" applyBorder="0" applyAlignment="0" applyProtection="0">
      <alignment vertical="center"/>
    </xf>
    <xf numFmtId="9" fontId="0" fillId="0" borderId="0" applyFont="0" applyFill="0" applyBorder="0" applyAlignment="0" applyProtection="0"/>
    <xf numFmtId="0" fontId="87" fillId="12" borderId="0" applyNumberFormat="0" applyBorder="0" applyAlignment="0" applyProtection="0">
      <alignment vertical="center"/>
    </xf>
    <xf numFmtId="0" fontId="86" fillId="10" borderId="0" applyNumberFormat="0" applyBorder="0" applyAlignment="0" applyProtection="0">
      <alignment vertical="center"/>
    </xf>
    <xf numFmtId="0" fontId="86" fillId="10" borderId="0" applyNumberFormat="0" applyBorder="0" applyAlignment="0" applyProtection="0">
      <alignment vertical="center"/>
    </xf>
    <xf numFmtId="0" fontId="0" fillId="0" borderId="0">
      <alignment vertical="center"/>
    </xf>
    <xf numFmtId="0" fontId="44" fillId="15" borderId="0" applyProtection="0"/>
    <xf numFmtId="0" fontId="9" fillId="69" borderId="0" applyNumberFormat="0" applyBorder="0" applyAlignment="0" applyProtection="0"/>
    <xf numFmtId="0" fontId="9" fillId="66" borderId="0" applyNumberFormat="0" applyBorder="0" applyAlignment="0" applyProtection="0">
      <alignment vertical="center"/>
    </xf>
    <xf numFmtId="0" fontId="0" fillId="0" borderId="0">
      <alignment vertical="center"/>
    </xf>
    <xf numFmtId="0" fontId="78" fillId="40" borderId="0" applyNumberFormat="0" applyBorder="0" applyAlignment="0" applyProtection="0">
      <alignment vertical="center"/>
    </xf>
    <xf numFmtId="0" fontId="86" fillId="10" borderId="0" applyNumberFormat="0" applyBorder="0" applyAlignment="0" applyProtection="0">
      <alignment vertical="center"/>
    </xf>
    <xf numFmtId="0" fontId="12" fillId="10" borderId="0" applyNumberFormat="0" applyBorder="0" applyAlignment="0" applyProtection="0">
      <alignment vertical="center"/>
    </xf>
    <xf numFmtId="0" fontId="44" fillId="15" borderId="0" applyProtection="0"/>
    <xf numFmtId="0" fontId="0" fillId="0" borderId="0">
      <alignment vertical="center"/>
    </xf>
    <xf numFmtId="0" fontId="44" fillId="10" borderId="0" applyNumberFormat="0" applyBorder="0" applyAlignment="0" applyProtection="0">
      <alignment vertical="center"/>
    </xf>
    <xf numFmtId="0" fontId="12" fillId="11" borderId="0" applyNumberFormat="0" applyBorder="0" applyAlignment="0" applyProtection="0">
      <alignment vertical="center"/>
    </xf>
    <xf numFmtId="0" fontId="0" fillId="0" borderId="0">
      <alignment vertical="center"/>
    </xf>
    <xf numFmtId="0" fontId="12" fillId="5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9" fillId="21" borderId="0" applyNumberFormat="0" applyBorder="0" applyAlignment="0" applyProtection="0"/>
    <xf numFmtId="0" fontId="41" fillId="11" borderId="0" applyNumberFormat="0" applyBorder="0" applyAlignment="0" applyProtection="0">
      <alignment vertical="center"/>
    </xf>
    <xf numFmtId="0" fontId="0" fillId="0" borderId="0">
      <alignment vertical="center"/>
    </xf>
    <xf numFmtId="0" fontId="12" fillId="19" borderId="0" applyNumberFormat="0" applyBorder="0" applyAlignment="0" applyProtection="0">
      <alignment vertical="center"/>
    </xf>
    <xf numFmtId="9" fontId="12" fillId="0" borderId="0" applyFont="0" applyFill="0" applyBorder="0" applyAlignment="0" applyProtection="0">
      <alignment vertical="center"/>
    </xf>
    <xf numFmtId="0" fontId="41" fillId="11" borderId="0" applyNumberFormat="0" applyBorder="0" applyAlignment="0" applyProtection="0">
      <alignment vertical="center"/>
    </xf>
    <xf numFmtId="0" fontId="12" fillId="19" borderId="0" applyNumberFormat="0" applyBorder="0" applyAlignment="0" applyProtection="0">
      <alignment vertical="center"/>
    </xf>
    <xf numFmtId="0" fontId="44" fillId="10" borderId="0" applyNumberFormat="0" applyBorder="0" applyAlignment="0" applyProtection="0">
      <alignment vertical="center"/>
    </xf>
    <xf numFmtId="0" fontId="19" fillId="64" borderId="0" applyNumberFormat="0" applyBorder="0" applyAlignment="0" applyProtection="0">
      <alignment vertical="center"/>
    </xf>
    <xf numFmtId="0" fontId="0" fillId="0" borderId="0">
      <alignment vertical="center"/>
    </xf>
    <xf numFmtId="0" fontId="87" fillId="51" borderId="0" applyNumberFormat="0" applyBorder="0" applyAlignment="0" applyProtection="0">
      <alignment vertical="center"/>
    </xf>
    <xf numFmtId="0" fontId="41" fillId="11" borderId="0" applyNumberFormat="0" applyBorder="0" applyAlignment="0" applyProtection="0">
      <alignment vertical="center"/>
    </xf>
    <xf numFmtId="0" fontId="12" fillId="28" borderId="0" applyNumberFormat="0" applyBorder="0" applyAlignment="0" applyProtection="0">
      <alignment vertical="center"/>
    </xf>
    <xf numFmtId="9" fontId="12" fillId="0" borderId="0" applyFont="0" applyFill="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87" fillId="51" borderId="0" applyNumberFormat="0" applyBorder="0" applyAlignment="0" applyProtection="0">
      <alignment vertical="center"/>
    </xf>
    <xf numFmtId="0" fontId="0" fillId="0" borderId="0">
      <alignment vertical="center"/>
    </xf>
    <xf numFmtId="0" fontId="0" fillId="0" borderId="0">
      <alignment vertical="center"/>
    </xf>
    <xf numFmtId="0" fontId="86" fillId="11" borderId="0" applyNumberFormat="0" applyBorder="0" applyAlignment="0" applyProtection="0">
      <alignment vertical="center"/>
    </xf>
    <xf numFmtId="0" fontId="44" fillId="15"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0" fillId="0" borderId="0">
      <alignment vertical="center"/>
    </xf>
    <xf numFmtId="0" fontId="12" fillId="15" borderId="0" applyNumberFormat="0" applyBorder="0" applyAlignment="0" applyProtection="0">
      <alignment vertical="center"/>
    </xf>
    <xf numFmtId="190" fontId="101" fillId="71" borderId="0">
      <alignment vertical="center"/>
    </xf>
    <xf numFmtId="0" fontId="0" fillId="0" borderId="0">
      <alignment vertical="center"/>
    </xf>
    <xf numFmtId="0" fontId="12" fillId="15"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86" fillId="15" borderId="0" applyNumberFormat="0" applyBorder="0" applyAlignment="0" applyProtection="0">
      <alignment vertical="center"/>
    </xf>
    <xf numFmtId="0" fontId="44" fillId="10" borderId="0" applyNumberFormat="0" applyBorder="0" applyAlignment="0" applyProtection="0">
      <alignment vertical="center"/>
    </xf>
    <xf numFmtId="0" fontId="86" fillId="25" borderId="0" applyNumberFormat="0" applyBorder="0" applyAlignment="0" applyProtection="0">
      <alignment vertical="center"/>
    </xf>
    <xf numFmtId="0" fontId="86" fillId="15"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1" fillId="24" borderId="0" applyNumberFormat="0" applyBorder="0" applyAlignment="0" applyProtection="0">
      <alignment vertical="center"/>
    </xf>
    <xf numFmtId="0" fontId="12" fillId="15"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12" fillId="2" borderId="0" applyNumberFormat="0" applyBorder="0" applyAlignment="0" applyProtection="0">
      <alignment vertical="center"/>
    </xf>
    <xf numFmtId="0" fontId="0" fillId="0" borderId="0">
      <alignment vertical="center"/>
    </xf>
    <xf numFmtId="0" fontId="49" fillId="2" borderId="0">
      <alignment horizontal="right" vertical="center"/>
    </xf>
    <xf numFmtId="0" fontId="49" fillId="2" borderId="0">
      <alignment horizontal="center" vertical="center"/>
    </xf>
    <xf numFmtId="0" fontId="0" fillId="0" borderId="0">
      <alignment vertical="center"/>
    </xf>
    <xf numFmtId="0" fontId="44" fillId="10" borderId="0" applyNumberFormat="0" applyBorder="0" applyAlignment="0" applyProtection="0">
      <alignment vertical="center"/>
    </xf>
    <xf numFmtId="0" fontId="12" fillId="31" borderId="0" applyNumberFormat="0" applyBorder="0" applyAlignment="0" applyProtection="0">
      <alignment vertical="center"/>
    </xf>
    <xf numFmtId="0" fontId="44" fillId="15" borderId="0" applyNumberFormat="0" applyBorder="0" applyAlignment="0" applyProtection="0">
      <alignment vertical="center"/>
    </xf>
    <xf numFmtId="0" fontId="19" fillId="63" borderId="0" applyNumberFormat="0" applyBorder="0" applyAlignment="0" applyProtection="0">
      <alignment vertical="center"/>
    </xf>
    <xf numFmtId="0" fontId="44" fillId="10" borderId="0" applyNumberFormat="0" applyBorder="0" applyAlignment="0" applyProtection="0">
      <alignment vertical="center"/>
    </xf>
    <xf numFmtId="0" fontId="12" fillId="31" borderId="0" applyNumberFormat="0" applyBorder="0" applyAlignment="0" applyProtection="0">
      <alignment vertical="center"/>
    </xf>
    <xf numFmtId="0" fontId="87" fillId="24" borderId="0" applyProtection="0">
      <alignment vertical="center"/>
    </xf>
    <xf numFmtId="0" fontId="0" fillId="0" borderId="0">
      <alignment vertical="center"/>
    </xf>
    <xf numFmtId="0" fontId="12" fillId="12" borderId="0" applyNumberFormat="0" applyBorder="0" applyAlignment="0" applyProtection="0">
      <alignment vertical="center"/>
    </xf>
    <xf numFmtId="0" fontId="40" fillId="15" borderId="0" applyNumberFormat="0" applyBorder="0" applyAlignment="0" applyProtection="0">
      <alignment vertical="center"/>
    </xf>
    <xf numFmtId="0" fontId="86" fillId="24" borderId="0" applyNumberFormat="0" applyBorder="0" applyAlignment="0" applyProtection="0">
      <alignment vertical="center"/>
    </xf>
    <xf numFmtId="0" fontId="86" fillId="74" borderId="0" applyNumberFormat="0" applyBorder="0" applyAlignment="0" applyProtection="0">
      <alignment vertical="center"/>
    </xf>
    <xf numFmtId="0" fontId="49" fillId="2" borderId="0" applyProtection="0">
      <alignment horizontal="right" vertical="center"/>
    </xf>
    <xf numFmtId="0" fontId="49" fillId="2" borderId="0" applyProtection="0">
      <alignment horizontal="center" vertical="center"/>
    </xf>
    <xf numFmtId="0" fontId="87" fillId="24" borderId="0" applyNumberFormat="0" applyBorder="0" applyAlignment="0" applyProtection="0">
      <alignment vertical="center"/>
    </xf>
    <xf numFmtId="0" fontId="87" fillId="24" borderId="0" applyNumberFormat="0" applyBorder="0" applyAlignment="0" applyProtection="0">
      <alignment vertical="center"/>
    </xf>
    <xf numFmtId="0" fontId="86" fillId="24" borderId="0" applyNumberFormat="0" applyBorder="0" applyAlignment="0" applyProtection="0">
      <alignment vertical="center"/>
    </xf>
    <xf numFmtId="0" fontId="44" fillId="10" borderId="0" applyProtection="0"/>
    <xf numFmtId="0" fontId="40" fillId="10" borderId="0" applyProtection="0"/>
    <xf numFmtId="0" fontId="86" fillId="24" borderId="0" applyNumberFormat="0" applyBorder="0" applyAlignment="0" applyProtection="0">
      <alignment vertical="center"/>
    </xf>
    <xf numFmtId="0" fontId="86" fillId="24"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116" fillId="2" borderId="0" applyProtection="0">
      <alignment horizontal="left" vertical="top"/>
    </xf>
    <xf numFmtId="0" fontId="49" fillId="2" borderId="0" applyProtection="0">
      <alignment horizontal="left" vertical="center"/>
    </xf>
    <xf numFmtId="0" fontId="107" fillId="28" borderId="33" applyNumberFormat="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0" borderId="0" applyProtection="0"/>
    <xf numFmtId="0" fontId="0" fillId="0" borderId="0">
      <alignment vertical="center"/>
    </xf>
    <xf numFmtId="0" fontId="41" fillId="11" borderId="0" applyNumberFormat="0" applyBorder="0" applyAlignment="0" applyProtection="0">
      <alignment vertical="center"/>
    </xf>
    <xf numFmtId="0" fontId="12" fillId="24"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105" fillId="28" borderId="33" applyNumberFormat="0" applyAlignment="0" applyProtection="0">
      <alignment vertical="center"/>
    </xf>
    <xf numFmtId="0" fontId="12" fillId="24"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0" fillId="15" borderId="0" applyNumberFormat="0" applyBorder="0" applyAlignment="0" applyProtection="0">
      <alignment vertical="center"/>
    </xf>
    <xf numFmtId="0" fontId="41" fillId="11" borderId="0" applyNumberFormat="0" applyBorder="0" applyAlignment="0" applyProtection="0">
      <alignment vertical="center"/>
    </xf>
    <xf numFmtId="0" fontId="12" fillId="24"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5" borderId="0" applyNumberFormat="0" applyBorder="0" applyAlignment="0" applyProtection="0">
      <alignment vertical="center"/>
    </xf>
    <xf numFmtId="0" fontId="12" fillId="24" borderId="0" applyNumberFormat="0" applyBorder="0" applyAlignment="0" applyProtection="0">
      <alignment vertical="center"/>
    </xf>
    <xf numFmtId="0" fontId="0" fillId="0" borderId="0">
      <alignment vertical="center"/>
    </xf>
    <xf numFmtId="0" fontId="12" fillId="28" borderId="0" applyNumberFormat="0" applyBorder="0" applyAlignment="0" applyProtection="0">
      <alignment vertical="center"/>
    </xf>
    <xf numFmtId="0" fontId="0" fillId="0" borderId="0">
      <alignment vertical="center"/>
    </xf>
    <xf numFmtId="0" fontId="85" fillId="10" borderId="0" applyNumberFormat="0" applyBorder="0" applyAlignment="0" applyProtection="0">
      <alignment vertical="center"/>
    </xf>
    <xf numFmtId="0" fontId="12" fillId="28"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12" fillId="28"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12" fillId="24" borderId="0" applyNumberFormat="0" applyBorder="0" applyAlignment="0" applyProtection="0">
      <alignment vertical="center"/>
    </xf>
    <xf numFmtId="0" fontId="19" fillId="5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0" fillId="0" borderId="0">
      <alignment vertical="center"/>
    </xf>
    <xf numFmtId="0" fontId="12" fillId="24" borderId="0" applyNumberFormat="0" applyBorder="0" applyAlignment="0" applyProtection="0">
      <alignment vertical="center"/>
    </xf>
    <xf numFmtId="0" fontId="19" fillId="64" borderId="0" applyNumberFormat="0" applyBorder="0" applyAlignment="0" applyProtection="0">
      <alignment vertical="center"/>
    </xf>
    <xf numFmtId="0" fontId="9" fillId="83" borderId="0" applyNumberFormat="0" applyBorder="0" applyAlignment="0" applyProtection="0">
      <alignment vertical="center"/>
    </xf>
    <xf numFmtId="0" fontId="12" fillId="51" borderId="0" applyNumberFormat="0" applyBorder="0" applyAlignment="0" applyProtection="0">
      <alignment vertical="center"/>
    </xf>
    <xf numFmtId="0" fontId="19" fillId="51" borderId="0" applyProtection="0"/>
    <xf numFmtId="0" fontId="19" fillId="75" borderId="0" applyNumberFormat="0" applyBorder="0" applyAlignment="0" applyProtection="0">
      <alignment vertical="center"/>
    </xf>
    <xf numFmtId="0" fontId="12" fillId="51" borderId="0" applyNumberFormat="0" applyBorder="0" applyAlignment="0" applyProtection="0">
      <alignment vertical="center"/>
    </xf>
    <xf numFmtId="0" fontId="120" fillId="0" borderId="36" applyNumberFormat="0" applyFill="0" applyAlignment="0" applyProtection="0">
      <alignment vertical="center"/>
    </xf>
    <xf numFmtId="0" fontId="0" fillId="0" borderId="0">
      <alignment vertical="center"/>
    </xf>
    <xf numFmtId="0" fontId="19" fillId="26" borderId="0" applyProtection="0"/>
    <xf numFmtId="0" fontId="0" fillId="0" borderId="0">
      <alignment vertical="center"/>
    </xf>
    <xf numFmtId="0" fontId="41" fillId="11" borderId="0" applyNumberFormat="0" applyBorder="0" applyAlignment="0" applyProtection="0">
      <alignment vertical="center"/>
    </xf>
    <xf numFmtId="0" fontId="12" fillId="51" borderId="0" applyNumberFormat="0" applyBorder="0" applyAlignment="0" applyProtection="0">
      <alignment vertical="center"/>
    </xf>
    <xf numFmtId="0" fontId="120" fillId="0" borderId="36" applyNumberFormat="0" applyFill="0" applyAlignment="0" applyProtection="0">
      <alignment vertical="center"/>
    </xf>
    <xf numFmtId="0" fontId="0" fillId="0" borderId="0">
      <alignment vertical="center"/>
    </xf>
    <xf numFmtId="0" fontId="19" fillId="75" borderId="0" applyNumberFormat="0" applyBorder="0" applyAlignment="0" applyProtection="0">
      <alignment vertical="center"/>
    </xf>
    <xf numFmtId="0" fontId="44" fillId="10" borderId="0" applyNumberFormat="0" applyBorder="0" applyAlignment="0" applyProtection="0">
      <alignment vertical="center"/>
    </xf>
    <xf numFmtId="0" fontId="9" fillId="29" borderId="0" applyNumberFormat="0" applyBorder="0" applyAlignment="0" applyProtection="0">
      <alignment vertical="center"/>
    </xf>
    <xf numFmtId="0" fontId="9" fillId="70" borderId="0" applyNumberFormat="0" applyBorder="0" applyAlignment="0" applyProtection="0"/>
    <xf numFmtId="0" fontId="0" fillId="0" borderId="0">
      <alignment vertical="center"/>
    </xf>
    <xf numFmtId="0" fontId="0" fillId="0" borderId="0">
      <alignment vertical="center"/>
    </xf>
    <xf numFmtId="0" fontId="12" fillId="51" borderId="0" applyNumberFormat="0" applyBorder="0" applyAlignment="0" applyProtection="0">
      <alignment vertical="center"/>
    </xf>
    <xf numFmtId="0" fontId="0" fillId="0" borderId="0">
      <alignment vertical="center"/>
    </xf>
    <xf numFmtId="0" fontId="87" fillId="51" borderId="0" applyProtection="0">
      <alignment vertical="center"/>
    </xf>
    <xf numFmtId="0" fontId="0" fillId="0" borderId="0">
      <alignment vertical="center"/>
    </xf>
    <xf numFmtId="0" fontId="87" fillId="51" borderId="0" applyProtection="0">
      <alignment vertical="center"/>
    </xf>
    <xf numFmtId="0" fontId="44" fillId="10" borderId="0" applyProtection="0"/>
    <xf numFmtId="0" fontId="0" fillId="0" borderId="0">
      <alignment vertical="center"/>
    </xf>
    <xf numFmtId="0" fontId="19" fillId="64" borderId="0" applyNumberFormat="0" applyBorder="0" applyAlignment="0" applyProtection="0">
      <alignment vertical="center"/>
    </xf>
    <xf numFmtId="0" fontId="9" fillId="32" borderId="0" applyNumberFormat="0" applyBorder="0" applyAlignment="0" applyProtection="0"/>
    <xf numFmtId="0" fontId="9" fillId="32" borderId="0" applyNumberFormat="0" applyBorder="0" applyAlignment="0" applyProtection="0"/>
    <xf numFmtId="0" fontId="41" fillId="11" borderId="0" applyNumberFormat="0" applyBorder="0" applyAlignment="0" applyProtection="0">
      <alignment vertical="center"/>
    </xf>
    <xf numFmtId="0" fontId="0" fillId="0" borderId="0">
      <alignment vertical="center"/>
    </xf>
    <xf numFmtId="0" fontId="86" fillId="28" borderId="0" applyNumberFormat="0" applyBorder="0" applyAlignment="0" applyProtection="0">
      <alignment vertical="center"/>
    </xf>
    <xf numFmtId="0" fontId="44" fillId="10" borderId="0" applyProtection="0"/>
    <xf numFmtId="0" fontId="0" fillId="0" borderId="0">
      <alignment vertical="center"/>
    </xf>
    <xf numFmtId="0" fontId="41" fillId="11" borderId="0" applyNumberFormat="0" applyBorder="0" applyAlignment="0" applyProtection="0">
      <alignment vertical="center"/>
    </xf>
    <xf numFmtId="0" fontId="87" fillId="51" borderId="0" applyNumberFormat="0" applyBorder="0" applyAlignment="0" applyProtection="0">
      <alignment vertical="center"/>
    </xf>
    <xf numFmtId="0" fontId="19" fillId="7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19" fillId="78" borderId="0" applyNumberFormat="0" applyBorder="0" applyAlignment="0" applyProtection="0"/>
    <xf numFmtId="0" fontId="41" fillId="24" borderId="0" applyNumberFormat="0" applyBorder="0" applyAlignment="0" applyProtection="0">
      <alignment vertical="center"/>
    </xf>
    <xf numFmtId="0" fontId="87" fillId="51" borderId="0" applyNumberFormat="0" applyBorder="0" applyAlignment="0" applyProtection="0">
      <alignment vertical="center"/>
    </xf>
    <xf numFmtId="0" fontId="69" fillId="0" borderId="0"/>
    <xf numFmtId="0" fontId="44" fillId="10" borderId="0" applyNumberFormat="0" applyBorder="0" applyAlignment="0" applyProtection="0">
      <alignment vertical="center"/>
    </xf>
    <xf numFmtId="0" fontId="0" fillId="0" borderId="0">
      <alignment vertical="center"/>
    </xf>
    <xf numFmtId="0" fontId="86" fillId="28" borderId="0" applyNumberFormat="0" applyBorder="0" applyAlignment="0" applyProtection="0">
      <alignment vertical="center"/>
    </xf>
    <xf numFmtId="0" fontId="19" fillId="64" borderId="0" applyNumberFormat="0" applyBorder="0" applyAlignment="0" applyProtection="0">
      <alignment vertical="center"/>
    </xf>
    <xf numFmtId="0" fontId="9" fillId="32" borderId="0" applyNumberFormat="0" applyBorder="0" applyAlignment="0" applyProtection="0"/>
    <xf numFmtId="0" fontId="9" fillId="32" borderId="0" applyNumberFormat="0" applyBorder="0" applyAlignment="0" applyProtection="0"/>
    <xf numFmtId="0" fontId="19" fillId="11" borderId="0" applyNumberFormat="0" applyBorder="0" applyAlignment="0" applyProtection="0">
      <alignment vertical="center"/>
    </xf>
    <xf numFmtId="0" fontId="0" fillId="0" borderId="0">
      <alignment vertical="center"/>
    </xf>
    <xf numFmtId="0" fontId="69" fillId="0" borderId="0" applyProtection="0">
      <alignment vertical="center"/>
    </xf>
    <xf numFmtId="0" fontId="44" fillId="10" borderId="0" applyNumberFormat="0" applyBorder="0" applyAlignment="0" applyProtection="0">
      <alignment vertical="center"/>
    </xf>
    <xf numFmtId="0" fontId="0" fillId="0" borderId="0">
      <alignment vertical="center"/>
    </xf>
    <xf numFmtId="0" fontId="86" fillId="28" borderId="0" applyNumberFormat="0" applyBorder="0" applyAlignment="0" applyProtection="0">
      <alignment vertical="center"/>
    </xf>
    <xf numFmtId="0" fontId="19" fillId="64" borderId="0" applyNumberFormat="0" applyBorder="0" applyAlignment="0" applyProtection="0">
      <alignment vertical="center"/>
    </xf>
    <xf numFmtId="0" fontId="9" fillId="32" borderId="0" applyNumberFormat="0" applyBorder="0" applyAlignment="0" applyProtection="0"/>
    <xf numFmtId="0" fontId="9" fillId="32" borderId="0" applyNumberFormat="0" applyBorder="0" applyAlignment="0" applyProtection="0"/>
    <xf numFmtId="0" fontId="69" fillId="0" borderId="0">
      <alignment vertical="center"/>
    </xf>
    <xf numFmtId="0" fontId="44" fillId="15" borderId="0" applyProtection="0"/>
    <xf numFmtId="0" fontId="41" fillId="11" borderId="0" applyProtection="0"/>
    <xf numFmtId="0" fontId="44" fillId="10" borderId="0" applyNumberFormat="0" applyBorder="0" applyAlignment="0" applyProtection="0">
      <alignment vertical="center"/>
    </xf>
    <xf numFmtId="0" fontId="0" fillId="0" borderId="0">
      <alignment vertical="center"/>
    </xf>
    <xf numFmtId="0" fontId="41" fillId="11" borderId="0" applyProtection="0"/>
    <xf numFmtId="0" fontId="51" fillId="0" borderId="0">
      <alignment horizontal="left" vertical="center"/>
    </xf>
    <xf numFmtId="0" fontId="12" fillId="28" borderId="0" applyNumberFormat="0" applyBorder="0" applyAlignment="0" applyProtection="0">
      <alignment vertical="center"/>
    </xf>
    <xf numFmtId="0" fontId="19" fillId="64" borderId="0" applyNumberFormat="0" applyBorder="0" applyAlignment="0" applyProtection="0">
      <alignment vertical="center"/>
    </xf>
    <xf numFmtId="0" fontId="41" fillId="11" borderId="0" applyNumberFormat="0" applyBorder="0" applyAlignment="0" applyProtection="0">
      <alignment vertical="center"/>
    </xf>
    <xf numFmtId="0" fontId="9" fillId="32" borderId="0" applyNumberFormat="0" applyBorder="0" applyAlignment="0" applyProtection="0"/>
    <xf numFmtId="0" fontId="9" fillId="32" borderId="0" applyNumberFormat="0" applyBorder="0" applyAlignment="0" applyProtection="0"/>
    <xf numFmtId="0" fontId="121" fillId="0" borderId="0" applyProtection="0"/>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9" fillId="32" borderId="0" applyNumberFormat="0" applyBorder="0" applyAlignment="0" applyProtection="0"/>
    <xf numFmtId="0" fontId="9" fillId="32" borderId="0" applyNumberFormat="0" applyBorder="0" applyAlignment="0" applyProtection="0"/>
    <xf numFmtId="0" fontId="41" fillId="11" borderId="0" applyNumberFormat="0" applyBorder="0" applyAlignment="0" applyProtection="0">
      <alignment vertical="center"/>
    </xf>
    <xf numFmtId="0" fontId="69" fillId="0" borderId="0">
      <alignment vertical="center"/>
    </xf>
    <xf numFmtId="0" fontId="44" fillId="10" borderId="0" applyProtection="0"/>
    <xf numFmtId="0" fontId="0" fillId="0" borderId="0">
      <alignment vertical="center"/>
    </xf>
    <xf numFmtId="0" fontId="86" fillId="28" borderId="0" applyNumberFormat="0" applyBorder="0" applyAlignment="0" applyProtection="0">
      <alignment vertical="center"/>
    </xf>
    <xf numFmtId="0" fontId="40" fillId="15" borderId="0" applyNumberFormat="0" applyBorder="0" applyAlignment="0" applyProtection="0">
      <alignment vertical="center"/>
    </xf>
    <xf numFmtId="0" fontId="0" fillId="0" borderId="0">
      <alignment vertical="center"/>
    </xf>
    <xf numFmtId="0" fontId="41" fillId="24"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37" fontId="122" fillId="0" borderId="0">
      <alignment vertical="center"/>
    </xf>
    <xf numFmtId="0" fontId="12" fillId="28"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9" fillId="21" borderId="0" applyNumberFormat="0" applyBorder="0" applyAlignment="0" applyProtection="0"/>
    <xf numFmtId="0" fontId="9" fillId="21" borderId="0" applyNumberFormat="0" applyBorder="0" applyAlignment="0" applyProtection="0"/>
    <xf numFmtId="0" fontId="44" fillId="10" borderId="0" applyNumberFormat="0" applyBorder="0" applyAlignment="0" applyProtection="0">
      <alignment vertical="center"/>
    </xf>
    <xf numFmtId="0" fontId="12" fillId="28" borderId="0" applyNumberFormat="0" applyBorder="0" applyAlignment="0" applyProtection="0">
      <alignment vertical="center"/>
    </xf>
    <xf numFmtId="0" fontId="44" fillId="10" borderId="0" applyProtection="0"/>
    <xf numFmtId="0" fontId="44" fillId="10" borderId="0" applyProtection="0">
      <alignment vertical="center"/>
    </xf>
    <xf numFmtId="0" fontId="44" fillId="10" borderId="0" applyNumberFormat="0" applyBorder="0" applyAlignment="0" applyProtection="0">
      <alignment vertical="center"/>
    </xf>
    <xf numFmtId="0" fontId="0" fillId="0" borderId="0">
      <alignment vertical="center"/>
    </xf>
    <xf numFmtId="0" fontId="12" fillId="28" borderId="0" applyNumberFormat="0" applyBorder="0" applyAlignment="0" applyProtection="0">
      <alignment vertical="center"/>
    </xf>
    <xf numFmtId="0" fontId="0" fillId="0" borderId="0">
      <alignment vertical="center"/>
    </xf>
    <xf numFmtId="0" fontId="12" fillId="26" borderId="0" applyNumberFormat="0" applyBorder="0" applyAlignment="0" applyProtection="0">
      <alignment vertical="center"/>
    </xf>
    <xf numFmtId="0" fontId="41" fillId="11" borderId="0" applyNumberFormat="0" applyBorder="0" applyAlignment="0" applyProtection="0">
      <alignment vertical="center"/>
    </xf>
    <xf numFmtId="0" fontId="12" fillId="10" borderId="0" applyNumberFormat="0" applyBorder="0" applyAlignment="0" applyProtection="0">
      <alignment vertical="center"/>
    </xf>
    <xf numFmtId="0" fontId="12"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12" fillId="11" borderId="0" applyNumberFormat="0" applyBorder="0" applyAlignment="0" applyProtection="0">
      <alignment vertical="center"/>
    </xf>
    <xf numFmtId="0" fontId="0" fillId="0" borderId="0">
      <alignment vertical="center"/>
    </xf>
    <xf numFmtId="0" fontId="12" fillId="15"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179" fontId="69" fillId="0" borderId="0">
      <alignment vertical="center"/>
    </xf>
    <xf numFmtId="0" fontId="12" fillId="15"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43" fillId="67" borderId="0" applyNumberFormat="0" applyBorder="0" applyAlignment="0" applyProtection="0">
      <alignment vertical="center"/>
    </xf>
    <xf numFmtId="0" fontId="12" fillId="24"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12" fillId="28" borderId="0" applyNumberFormat="0" applyBorder="0" applyAlignment="0" applyProtection="0">
      <alignment vertical="center"/>
    </xf>
    <xf numFmtId="0" fontId="12" fillId="28" borderId="0" applyNumberFormat="0" applyBorder="0" applyAlignment="0" applyProtection="0">
      <alignment vertical="center"/>
    </xf>
    <xf numFmtId="0" fontId="44" fillId="10" borderId="0" applyProtection="0"/>
    <xf numFmtId="0" fontId="9" fillId="21" borderId="0" applyNumberFormat="0" applyBorder="0" applyAlignment="0" applyProtection="0"/>
    <xf numFmtId="0" fontId="9" fillId="21" borderId="0" applyNumberFormat="0" applyBorder="0" applyAlignment="0" applyProtection="0"/>
    <xf numFmtId="218" fontId="12" fillId="0" borderId="0" applyFont="0" applyFill="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78" fillId="51" borderId="0" applyNumberFormat="0" applyBorder="0" applyAlignment="0" applyProtection="0"/>
    <xf numFmtId="0" fontId="11" fillId="0" borderId="0"/>
    <xf numFmtId="0" fontId="11" fillId="0" borderId="0">
      <alignment vertical="center"/>
    </xf>
    <xf numFmtId="0" fontId="78" fillId="10" borderId="0" applyProtection="0"/>
    <xf numFmtId="0" fontId="12" fillId="19" borderId="0" applyNumberFormat="0" applyBorder="0" applyAlignment="0" applyProtection="0">
      <alignment vertical="center"/>
    </xf>
    <xf numFmtId="0" fontId="41" fillId="24" borderId="0" applyNumberFormat="0" applyBorder="0" applyAlignment="0" applyProtection="0">
      <alignment vertical="center"/>
    </xf>
    <xf numFmtId="0" fontId="50" fillId="16" borderId="0" applyNumberFormat="0" applyBorder="0" applyAlignment="0" applyProtection="0">
      <alignment vertical="center"/>
    </xf>
    <xf numFmtId="0" fontId="41" fillId="11" borderId="0" applyNumberFormat="0" applyBorder="0" applyAlignment="0" applyProtection="0">
      <alignment vertical="center"/>
    </xf>
    <xf numFmtId="0" fontId="12" fillId="25" borderId="0" applyNumberFormat="0" applyBorder="0" applyAlignment="0" applyProtection="0">
      <alignment vertical="center"/>
    </xf>
    <xf numFmtId="0" fontId="0" fillId="0" borderId="0">
      <alignment vertical="center"/>
    </xf>
    <xf numFmtId="0" fontId="0" fillId="0" borderId="0">
      <alignment vertical="center"/>
    </xf>
    <xf numFmtId="0" fontId="12" fillId="25" borderId="0" applyProtection="0"/>
    <xf numFmtId="0" fontId="12" fillId="19"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50" fillId="16" borderId="0" applyNumberFormat="0" applyBorder="0" applyAlignment="0" applyProtection="0">
      <alignment vertical="center"/>
    </xf>
    <xf numFmtId="0" fontId="0" fillId="0" borderId="0">
      <alignment vertical="center"/>
    </xf>
    <xf numFmtId="0" fontId="12" fillId="25"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12" fillId="25" borderId="0" applyProtection="0"/>
    <xf numFmtId="0" fontId="44" fillId="10" borderId="0" applyProtection="0"/>
    <xf numFmtId="0" fontId="0" fillId="0" borderId="0">
      <alignment vertical="center"/>
    </xf>
    <xf numFmtId="0" fontId="41" fillId="24" borderId="0" applyNumberFormat="0" applyBorder="0" applyAlignment="0" applyProtection="0">
      <alignment vertical="center"/>
    </xf>
    <xf numFmtId="0" fontId="41" fillId="11" borderId="0" applyNumberFormat="0" applyBorder="0" applyAlignment="0" applyProtection="0">
      <alignment vertical="center"/>
    </xf>
    <xf numFmtId="0" fontId="86" fillId="25"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91" fillId="0" borderId="0" applyProtection="0"/>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12" fillId="25" borderId="0" applyNumberFormat="0" applyBorder="0" applyAlignment="0" applyProtection="0">
      <alignment vertical="center"/>
    </xf>
    <xf numFmtId="0" fontId="0" fillId="0" borderId="0">
      <alignment vertical="center"/>
    </xf>
    <xf numFmtId="0" fontId="12" fillId="25" borderId="0" applyNumberFormat="0" applyBorder="0" applyAlignment="0" applyProtection="0">
      <alignment vertical="center"/>
    </xf>
    <xf numFmtId="0" fontId="12" fillId="25" borderId="0" applyNumberFormat="0" applyBorder="0" applyAlignment="0" applyProtection="0">
      <alignment vertical="center"/>
    </xf>
    <xf numFmtId="0" fontId="9" fillId="69" borderId="0" applyNumberFormat="0" applyBorder="0" applyAlignment="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11" fillId="0" borderId="0">
      <alignment vertical="center"/>
    </xf>
    <xf numFmtId="0" fontId="12" fillId="25" borderId="0" applyNumberFormat="0" applyBorder="0" applyAlignment="0" applyProtection="0">
      <alignment vertical="center"/>
    </xf>
    <xf numFmtId="0" fontId="12" fillId="12" borderId="0" applyNumberFormat="0" applyBorder="0" applyAlignment="0" applyProtection="0">
      <alignment vertical="center"/>
    </xf>
    <xf numFmtId="0" fontId="0" fillId="0" borderId="0">
      <alignment vertical="center"/>
    </xf>
    <xf numFmtId="0" fontId="12" fillId="12" borderId="0" applyNumberFormat="0" applyBorder="0" applyAlignment="0" applyProtection="0">
      <alignment vertical="center"/>
    </xf>
    <xf numFmtId="0" fontId="12" fillId="12" borderId="0" applyProtection="0"/>
    <xf numFmtId="0" fontId="41" fillId="11" borderId="0" applyNumberFormat="0" applyBorder="0" applyAlignment="0" applyProtection="0">
      <alignment vertical="center"/>
    </xf>
    <xf numFmtId="0" fontId="0" fillId="0" borderId="0">
      <alignment vertical="center"/>
    </xf>
    <xf numFmtId="0" fontId="60" fillId="10" borderId="0" applyNumberFormat="0" applyBorder="0" applyAlignment="0" applyProtection="0">
      <alignment vertical="center"/>
    </xf>
    <xf numFmtId="0" fontId="12" fillId="12" borderId="0" applyNumberFormat="0" applyBorder="0" applyAlignment="0" applyProtection="0">
      <alignment vertical="center"/>
    </xf>
    <xf numFmtId="0" fontId="41" fillId="11" borderId="0" applyNumberFormat="0" applyBorder="0" applyAlignment="0" applyProtection="0">
      <alignment vertical="center"/>
    </xf>
    <xf numFmtId="0" fontId="60" fillId="10" borderId="0" applyProtection="0"/>
    <xf numFmtId="0" fontId="12" fillId="12" borderId="0" applyProtection="0"/>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190" fontId="12" fillId="0" borderId="0" applyProtection="0">
      <alignment horizontal="right"/>
    </xf>
    <xf numFmtId="0" fontId="41" fillId="11" borderId="0" applyNumberFormat="0" applyBorder="0" applyAlignment="0" applyProtection="0">
      <alignment vertical="center"/>
    </xf>
    <xf numFmtId="0" fontId="0" fillId="0" borderId="0">
      <alignment vertical="center"/>
    </xf>
    <xf numFmtId="0" fontId="12" fillId="12" borderId="0" applyProtection="0"/>
    <xf numFmtId="0" fontId="44" fillId="15"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1" fillId="24" borderId="0" applyNumberFormat="0" applyBorder="0" applyAlignment="0" applyProtection="0">
      <alignment vertical="center"/>
    </xf>
    <xf numFmtId="0" fontId="86" fillId="12" borderId="0" applyNumberFormat="0" applyBorder="0" applyAlignment="0" applyProtection="0">
      <alignment vertical="center"/>
    </xf>
    <xf numFmtId="0" fontId="44" fillId="15" borderId="0" applyNumberFormat="0" applyBorder="0" applyAlignment="0" applyProtection="0">
      <alignment vertical="center"/>
    </xf>
    <xf numFmtId="0" fontId="41" fillId="24" borderId="0" applyNumberFormat="0" applyBorder="0" applyAlignment="0" applyProtection="0">
      <alignment vertical="center"/>
    </xf>
    <xf numFmtId="0" fontId="12" fillId="12" borderId="0" applyNumberFormat="0" applyBorder="0" applyAlignment="0" applyProtection="0">
      <alignment vertical="center"/>
    </xf>
    <xf numFmtId="0" fontId="44" fillId="15" borderId="0" applyProtection="0"/>
    <xf numFmtId="0" fontId="44" fillId="15"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44" fillId="10" borderId="0" applyNumberFormat="0" applyBorder="0" applyAlignment="0" applyProtection="0">
      <alignment vertical="center"/>
    </xf>
    <xf numFmtId="0" fontId="9" fillId="66" borderId="0" applyNumberFormat="0" applyBorder="0" applyAlignment="0" applyProtection="0">
      <alignment vertical="center"/>
    </xf>
    <xf numFmtId="0" fontId="0" fillId="0" borderId="0">
      <alignment vertical="center"/>
    </xf>
    <xf numFmtId="0" fontId="0" fillId="0" borderId="0">
      <alignment vertical="center"/>
    </xf>
    <xf numFmtId="0" fontId="12" fillId="12"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12" fillId="39" borderId="0" applyNumberFormat="0" applyBorder="0" applyAlignment="0" applyProtection="0">
      <alignment vertical="center"/>
    </xf>
    <xf numFmtId="0" fontId="0" fillId="0" borderId="0">
      <alignment vertical="center"/>
    </xf>
    <xf numFmtId="0" fontId="51" fillId="0" borderId="4" applyNumberFormat="0" applyFill="0" applyProtection="0">
      <alignment horizontal="right" vertical="center"/>
    </xf>
    <xf numFmtId="0" fontId="12" fillId="39" borderId="0" applyProtection="0"/>
    <xf numFmtId="0" fontId="12" fillId="39" borderId="0" applyNumberFormat="0" applyBorder="0" applyAlignment="0" applyProtection="0">
      <alignment vertical="center"/>
    </xf>
    <xf numFmtId="0" fontId="12" fillId="39" borderId="0" applyProtection="0"/>
    <xf numFmtId="0" fontId="0" fillId="0" borderId="0">
      <alignment vertical="center"/>
    </xf>
    <xf numFmtId="0" fontId="12" fillId="39" borderId="0" applyProtection="0"/>
    <xf numFmtId="0" fontId="43" fillId="4"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86" fillId="39" borderId="0" applyNumberFormat="0" applyBorder="0" applyAlignment="0" applyProtection="0">
      <alignment vertical="center"/>
    </xf>
    <xf numFmtId="0" fontId="61" fillId="24" borderId="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12" fillId="39" borderId="0" applyNumberFormat="0" applyBorder="0" applyAlignment="0" applyProtection="0">
      <alignment vertical="center"/>
    </xf>
    <xf numFmtId="0" fontId="61" fillId="24" borderId="0" applyProtection="0">
      <alignment vertical="center"/>
    </xf>
    <xf numFmtId="0" fontId="0" fillId="0" borderId="0">
      <alignment vertical="center"/>
    </xf>
    <xf numFmtId="0" fontId="12" fillId="39"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0" fillId="0" borderId="0">
      <alignment vertical="center"/>
    </xf>
    <xf numFmtId="0" fontId="44" fillId="15" borderId="0" applyProtection="0"/>
    <xf numFmtId="9" fontId="0" fillId="0" borderId="0" applyFont="0" applyFill="0" applyBorder="0" applyAlignment="0" applyProtection="0"/>
    <xf numFmtId="0" fontId="44" fillId="10" borderId="0" applyNumberFormat="0" applyBorder="0" applyAlignment="0" applyProtection="0">
      <alignment vertical="center"/>
    </xf>
    <xf numFmtId="0" fontId="12" fillId="39" borderId="0" applyNumberFormat="0" applyBorder="0" applyAlignment="0" applyProtection="0">
      <alignment vertical="center"/>
    </xf>
    <xf numFmtId="0" fontId="41" fillId="24" borderId="0" applyNumberFormat="0" applyBorder="0" applyAlignment="0" applyProtection="0">
      <alignment vertical="center"/>
    </xf>
    <xf numFmtId="0" fontId="44" fillId="10" borderId="0" applyNumberFormat="0" applyBorder="0" applyAlignment="0" applyProtection="0">
      <alignment vertical="center"/>
    </xf>
    <xf numFmtId="0" fontId="9" fillId="66"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Protection="0"/>
    <xf numFmtId="9" fontId="0" fillId="0" borderId="0" applyFont="0" applyFill="0" applyBorder="0" applyAlignment="0" applyProtection="0">
      <alignment vertical="center"/>
    </xf>
    <xf numFmtId="0" fontId="12" fillId="39" borderId="0" applyNumberFormat="0" applyBorder="0" applyAlignment="0" applyProtection="0">
      <alignment vertical="center"/>
    </xf>
    <xf numFmtId="202" fontId="51" fillId="0" borderId="0">
      <alignment vertical="center"/>
    </xf>
    <xf numFmtId="0" fontId="12" fillId="15" borderId="0" applyNumberFormat="0" applyBorder="0" applyAlignment="0" applyProtection="0">
      <alignment vertical="center"/>
    </xf>
    <xf numFmtId="0" fontId="0" fillId="0" borderId="0">
      <alignment vertical="center"/>
    </xf>
    <xf numFmtId="0" fontId="44" fillId="10" borderId="0" applyProtection="0"/>
    <xf numFmtId="0" fontId="123" fillId="0" borderId="0"/>
    <xf numFmtId="0" fontId="0" fillId="0" borderId="0">
      <alignment vertical="center"/>
    </xf>
    <xf numFmtId="0" fontId="41" fillId="11" borderId="0" applyProtection="0"/>
    <xf numFmtId="0" fontId="44" fillId="10" borderId="0" applyNumberFormat="0" applyBorder="0" applyAlignment="0" applyProtection="0">
      <alignment vertical="center"/>
    </xf>
    <xf numFmtId="0" fontId="86" fillId="15" borderId="0" applyNumberFormat="0" applyBorder="0" applyAlignment="0" applyProtection="0">
      <alignment vertical="center"/>
    </xf>
    <xf numFmtId="0" fontId="123" fillId="0" borderId="0">
      <alignment vertical="center"/>
    </xf>
    <xf numFmtId="0" fontId="0" fillId="0" borderId="0">
      <alignment vertical="center"/>
    </xf>
    <xf numFmtId="0" fontId="41" fillId="11"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41" fillId="11"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44" fillId="10" borderId="0" applyProtection="0"/>
    <xf numFmtId="0" fontId="12" fillId="25" borderId="0" applyNumberFormat="0" applyBorder="0" applyAlignment="0" applyProtection="0">
      <alignment vertical="center"/>
    </xf>
    <xf numFmtId="0" fontId="12" fillId="25" borderId="0" applyNumberFormat="0" applyBorder="0" applyAlignment="0" applyProtection="0">
      <alignment vertical="center"/>
    </xf>
    <xf numFmtId="0" fontId="0" fillId="0" borderId="0">
      <alignment vertical="center"/>
    </xf>
    <xf numFmtId="0" fontId="12" fillId="25" borderId="0" applyProtection="0"/>
    <xf numFmtId="0" fontId="41" fillId="11" borderId="0" applyNumberFormat="0" applyBorder="0" applyAlignment="0" applyProtection="0">
      <alignment vertical="center"/>
    </xf>
    <xf numFmtId="0" fontId="44" fillId="10" borderId="0" applyProtection="0"/>
    <xf numFmtId="0" fontId="12" fillId="25" borderId="0" applyNumberFormat="0" applyBorder="0" applyAlignment="0" applyProtection="0">
      <alignment vertical="center"/>
    </xf>
    <xf numFmtId="0" fontId="0" fillId="0" borderId="0">
      <alignment vertical="center"/>
    </xf>
    <xf numFmtId="0" fontId="44" fillId="10" borderId="0" applyProtection="0"/>
    <xf numFmtId="0" fontId="12" fillId="25" borderId="0" applyProtection="0"/>
    <xf numFmtId="0" fontId="0" fillId="0" borderId="0">
      <alignment vertical="center"/>
    </xf>
    <xf numFmtId="0" fontId="0" fillId="0" borderId="0">
      <alignment vertical="center"/>
    </xf>
    <xf numFmtId="0" fontId="51" fillId="0" borderId="0">
      <alignment horizontal="lef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86" fillId="25"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12" fillId="25" borderId="0" applyNumberFormat="0" applyBorder="0" applyAlignment="0" applyProtection="0">
      <alignment vertical="center"/>
    </xf>
    <xf numFmtId="0" fontId="44" fillId="10" borderId="0" applyNumberFormat="0" applyBorder="0" applyAlignment="0" applyProtection="0">
      <alignment vertical="center"/>
    </xf>
    <xf numFmtId="0" fontId="50" fillId="24" borderId="0" applyNumberFormat="0" applyBorder="0" applyAlignment="0" applyProtection="0">
      <alignment vertical="center"/>
    </xf>
    <xf numFmtId="0" fontId="12" fillId="25"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12" fillId="25" borderId="0" applyNumberFormat="0" applyBorder="0" applyAlignment="0" applyProtection="0">
      <alignment vertical="center"/>
    </xf>
    <xf numFmtId="0" fontId="0" fillId="0" borderId="0">
      <alignment vertical="center"/>
    </xf>
    <xf numFmtId="0" fontId="44" fillId="10" borderId="0" applyProtection="0"/>
    <xf numFmtId="0" fontId="12" fillId="74" borderId="0" applyNumberFormat="0" applyBorder="0" applyAlignment="0" applyProtection="0">
      <alignment vertical="center"/>
    </xf>
    <xf numFmtId="0" fontId="12" fillId="74" borderId="0" applyNumberFormat="0" applyBorder="0" applyAlignment="0" applyProtection="0">
      <alignment vertical="center"/>
    </xf>
    <xf numFmtId="0" fontId="44" fillId="10" borderId="0" applyNumberFormat="0" applyBorder="0" applyAlignment="0" applyProtection="0">
      <alignment vertical="center"/>
    </xf>
    <xf numFmtId="0" fontId="12" fillId="74" borderId="0" applyProtection="0"/>
    <xf numFmtId="0" fontId="44" fillId="10" borderId="0" applyProtection="0"/>
    <xf numFmtId="0" fontId="12" fillId="74"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9" fillId="21" borderId="0" applyNumberFormat="0" applyBorder="0" applyAlignment="0" applyProtection="0">
      <alignment vertical="center"/>
    </xf>
    <xf numFmtId="0" fontId="0" fillId="0" borderId="0">
      <alignment vertical="center"/>
    </xf>
    <xf numFmtId="0" fontId="12" fillId="74" borderId="0" applyProtection="0"/>
    <xf numFmtId="0" fontId="44" fillId="10" borderId="0" applyNumberFormat="0" applyBorder="0" applyAlignment="0" applyProtection="0">
      <alignment vertical="center"/>
    </xf>
    <xf numFmtId="0" fontId="0" fillId="0" borderId="0">
      <alignment vertical="center"/>
    </xf>
    <xf numFmtId="198" fontId="124" fillId="0" borderId="0" applyProtection="0">
      <alignment vertical="center"/>
    </xf>
    <xf numFmtId="0" fontId="41" fillId="11" borderId="0" applyNumberFormat="0" applyBorder="0" applyAlignment="0" applyProtection="0">
      <alignment vertical="center"/>
    </xf>
    <xf numFmtId="0" fontId="86" fillId="74" borderId="0" applyNumberFormat="0" applyBorder="0" applyAlignment="0" applyProtection="0">
      <alignment vertical="center"/>
    </xf>
    <xf numFmtId="198" fontId="124" fillId="0" borderId="0" applyProtection="0">
      <alignment vertical="center"/>
    </xf>
    <xf numFmtId="0" fontId="44" fillId="10" borderId="0" applyNumberFormat="0" applyBorder="0" applyAlignment="0" applyProtection="0">
      <alignment vertical="center"/>
    </xf>
    <xf numFmtId="0" fontId="19" fillId="51" borderId="0" applyNumberFormat="0" applyBorder="0" applyAlignment="0" applyProtection="0">
      <alignment vertical="center"/>
    </xf>
    <xf numFmtId="0" fontId="41" fillId="11" borderId="0" applyNumberFormat="0" applyBorder="0" applyAlignment="0" applyProtection="0">
      <alignment vertical="center"/>
    </xf>
    <xf numFmtId="0" fontId="12" fillId="74" borderId="0" applyNumberFormat="0" applyBorder="0" applyAlignment="0" applyProtection="0">
      <alignment vertical="center"/>
    </xf>
    <xf numFmtId="198" fontId="124" fillId="0" borderId="0" applyProtection="0">
      <alignment vertical="center"/>
    </xf>
    <xf numFmtId="0" fontId="44" fillId="10" borderId="0" applyNumberFormat="0" applyBorder="0" applyAlignment="0" applyProtection="0">
      <alignment vertical="center"/>
    </xf>
    <xf numFmtId="0" fontId="0" fillId="0" borderId="0">
      <alignment vertical="center"/>
    </xf>
    <xf numFmtId="0" fontId="12" fillId="74"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5" borderId="0" applyProtection="0"/>
    <xf numFmtId="0" fontId="0" fillId="0" borderId="0">
      <alignment vertical="center"/>
    </xf>
    <xf numFmtId="0" fontId="44" fillId="10" borderId="0" applyProtection="0"/>
    <xf numFmtId="0" fontId="12" fillId="74"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5" borderId="0" applyNumberFormat="0" applyBorder="0" applyAlignment="0" applyProtection="0">
      <alignment vertical="center"/>
    </xf>
    <xf numFmtId="0" fontId="44" fillId="10" borderId="0" applyProtection="0"/>
    <xf numFmtId="0" fontId="41" fillId="11" borderId="0" applyNumberFormat="0" applyBorder="0" applyAlignment="0" applyProtection="0">
      <alignment vertical="center"/>
    </xf>
    <xf numFmtId="0" fontId="41" fillId="11"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24" borderId="0" applyNumberFormat="0" applyBorder="0" applyAlignment="0" applyProtection="0">
      <alignment vertical="center"/>
    </xf>
    <xf numFmtId="0" fontId="12" fillId="74"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51" fillId="0" borderId="0" applyProtection="0">
      <alignment horizontal="left"/>
    </xf>
    <xf numFmtId="0" fontId="44" fillId="10" borderId="0" applyNumberFormat="0" applyBorder="0" applyAlignment="0" applyProtection="0">
      <alignment vertical="center"/>
    </xf>
    <xf numFmtId="0" fontId="43" fillId="12" borderId="0" applyNumberFormat="0" applyBorder="0" applyAlignment="0" applyProtection="0">
      <alignment vertical="center"/>
    </xf>
    <xf numFmtId="0" fontId="12" fillId="25"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5" borderId="0" applyNumberFormat="0" applyBorder="0" applyAlignment="0" applyProtection="0">
      <alignment vertical="center"/>
    </xf>
    <xf numFmtId="0" fontId="12" fillId="25" borderId="0" applyNumberFormat="0" applyBorder="0" applyAlignment="0" applyProtection="0">
      <alignment vertical="center"/>
    </xf>
    <xf numFmtId="0" fontId="0" fillId="0" borderId="0">
      <alignment vertical="center"/>
    </xf>
    <xf numFmtId="0" fontId="125" fillId="3" borderId="33" applyNumberFormat="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12" fillId="25" borderId="0" applyNumberFormat="0" applyBorder="0" applyAlignment="0" applyProtection="0">
      <alignment vertical="center"/>
    </xf>
    <xf numFmtId="0" fontId="12" fillId="4" borderId="0" applyNumberFormat="0" applyBorder="0" applyAlignment="0" applyProtection="0">
      <alignment vertical="center"/>
    </xf>
    <xf numFmtId="0" fontId="44" fillId="15" borderId="0" applyNumberFormat="0" applyBorder="0" applyAlignment="0" applyProtection="0">
      <alignment vertical="center"/>
    </xf>
    <xf numFmtId="0" fontId="41" fillId="11" borderId="0" applyNumberFormat="0" applyBorder="0" applyAlignment="0" applyProtection="0">
      <alignment vertical="center"/>
    </xf>
    <xf numFmtId="0" fontId="117" fillId="12" borderId="0" applyNumberFormat="0" applyBorder="0" applyAlignment="0" applyProtection="0">
      <alignment vertical="center"/>
    </xf>
    <xf numFmtId="0" fontId="44" fillId="10" borderId="0" applyProtection="0"/>
    <xf numFmtId="0" fontId="12" fillId="4" borderId="0" applyNumberFormat="0" applyBorder="0" applyAlignment="0" applyProtection="0">
      <alignment vertical="center"/>
    </xf>
    <xf numFmtId="0" fontId="44" fillId="15" borderId="0" applyProtection="0"/>
    <xf numFmtId="0" fontId="0" fillId="0" borderId="0">
      <alignment vertical="center"/>
    </xf>
    <xf numFmtId="0" fontId="12" fillId="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12" fillId="3" borderId="0" applyNumberFormat="0" applyBorder="0" applyAlignment="0" applyProtection="0">
      <alignment vertical="center"/>
    </xf>
    <xf numFmtId="0" fontId="44" fillId="10" borderId="0" applyNumberFormat="0" applyBorder="0" applyAlignment="0" applyProtection="0">
      <alignment vertical="center"/>
    </xf>
    <xf numFmtId="0" fontId="28" fillId="0" borderId="38" applyNumberFormat="0" applyFill="0" applyAlignment="0" applyProtection="0">
      <alignment vertical="center"/>
    </xf>
    <xf numFmtId="0" fontId="43" fillId="19"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126" fillId="0" borderId="39" applyNumberFormat="0" applyFill="0" applyAlignment="0" applyProtection="0">
      <alignment vertical="center"/>
    </xf>
    <xf numFmtId="0" fontId="0" fillId="0" borderId="0">
      <alignment vertical="center"/>
    </xf>
    <xf numFmtId="0" fontId="12" fillId="3" borderId="0" applyNumberFormat="0" applyBorder="0" applyAlignment="0" applyProtection="0">
      <alignment vertical="center"/>
    </xf>
    <xf numFmtId="0" fontId="0" fillId="0" borderId="0">
      <alignment vertical="center"/>
    </xf>
    <xf numFmtId="0" fontId="12" fillId="3" borderId="0" applyNumberFormat="0" applyBorder="0" applyAlignment="0" applyProtection="0">
      <alignment vertical="center"/>
    </xf>
    <xf numFmtId="0" fontId="127" fillId="47" borderId="0" applyNumberFormat="0" applyBorder="0" applyAlignment="0" applyProtection="0">
      <alignment horizontal="left" vertical="center"/>
      <protection locked="0"/>
    </xf>
    <xf numFmtId="0" fontId="0" fillId="0" borderId="0">
      <alignment vertical="center"/>
    </xf>
    <xf numFmtId="0" fontId="44" fillId="15" borderId="0" applyProtection="0"/>
    <xf numFmtId="0" fontId="87" fillId="24" borderId="0" applyProtection="0">
      <alignment vertical="center"/>
    </xf>
    <xf numFmtId="0" fontId="0" fillId="0" borderId="0">
      <alignment vertical="center"/>
    </xf>
    <xf numFmtId="0" fontId="44" fillId="10" borderId="0" applyProtection="0"/>
    <xf numFmtId="0" fontId="0" fillId="0" borderId="0">
      <alignment vertical="center"/>
    </xf>
    <xf numFmtId="0" fontId="87" fillId="24" borderId="0" applyProtection="0">
      <alignment vertical="center"/>
    </xf>
    <xf numFmtId="0" fontId="41" fillId="11" borderId="0" applyNumberFormat="0" applyBorder="0" applyAlignment="0" applyProtection="0">
      <alignment vertical="center"/>
    </xf>
    <xf numFmtId="0" fontId="86" fillId="25" borderId="0" applyNumberFormat="0" applyBorder="0" applyAlignment="0" applyProtection="0">
      <alignment vertical="center"/>
    </xf>
    <xf numFmtId="0" fontId="78" fillId="10" borderId="0" applyProtection="0"/>
    <xf numFmtId="0" fontId="117" fillId="12" borderId="0" applyNumberFormat="0" applyBorder="0" applyAlignment="0" applyProtection="0">
      <alignment vertical="center"/>
    </xf>
    <xf numFmtId="0" fontId="87" fillId="24"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87" fillId="24"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86" fillId="25" borderId="0" applyNumberFormat="0" applyBorder="0" applyAlignment="0" applyProtection="0">
      <alignment vertical="center"/>
    </xf>
    <xf numFmtId="0" fontId="0" fillId="0" borderId="0">
      <alignment vertical="center"/>
    </xf>
    <xf numFmtId="0" fontId="86" fillId="25" borderId="0" applyNumberFormat="0" applyBorder="0" applyAlignment="0" applyProtection="0">
      <alignment vertical="center"/>
    </xf>
    <xf numFmtId="0" fontId="44" fillId="10" borderId="0" applyNumberFormat="0" applyBorder="0" applyAlignment="0" applyProtection="0">
      <alignment vertical="center"/>
    </xf>
    <xf numFmtId="0" fontId="40" fillId="10" borderId="0" applyNumberFormat="0" applyBorder="0" applyAlignment="0" applyProtection="0">
      <alignment vertical="center"/>
    </xf>
    <xf numFmtId="9" fontId="0" fillId="0" borderId="0" applyFont="0" applyFill="0" applyBorder="0" applyAlignment="0" applyProtection="0">
      <alignment vertical="center"/>
    </xf>
    <xf numFmtId="0" fontId="86" fillId="25" borderId="0" applyNumberFormat="0" applyBorder="0" applyAlignment="0" applyProtection="0">
      <alignment vertical="center"/>
    </xf>
    <xf numFmtId="0" fontId="41" fillId="11" borderId="0" applyNumberFormat="0" applyBorder="0" applyAlignment="0" applyProtection="0">
      <alignment vertical="center"/>
    </xf>
    <xf numFmtId="0" fontId="12" fillId="25" borderId="0" applyNumberFormat="0" applyBorder="0" applyAlignment="0" applyProtection="0">
      <alignment vertical="center"/>
    </xf>
    <xf numFmtId="0" fontId="44" fillId="15" borderId="0" applyNumberFormat="0" applyBorder="0" applyAlignment="0" applyProtection="0">
      <alignment vertical="center"/>
    </xf>
    <xf numFmtId="0" fontId="0" fillId="0" borderId="0">
      <alignment vertical="center"/>
    </xf>
    <xf numFmtId="0" fontId="9" fillId="57" borderId="0" applyNumberFormat="0" applyBorder="0" applyAlignment="0" applyProtection="0"/>
    <xf numFmtId="0" fontId="41" fillId="11" borderId="0" applyNumberFormat="0" applyBorder="0" applyAlignment="0" applyProtection="0">
      <alignment vertical="center"/>
    </xf>
    <xf numFmtId="0" fontId="12" fillId="25" borderId="0" applyProtection="0"/>
    <xf numFmtId="0" fontId="44" fillId="15" borderId="0" applyProtection="0"/>
    <xf numFmtId="0" fontId="44" fillId="10" borderId="0" applyNumberFormat="0" applyBorder="0" applyAlignment="0" applyProtection="0">
      <alignment vertical="center"/>
    </xf>
    <xf numFmtId="0" fontId="0" fillId="0" borderId="0">
      <alignment vertical="center"/>
    </xf>
    <xf numFmtId="0" fontId="12" fillId="25"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9" fillId="57" borderId="0" applyNumberFormat="0" applyBorder="0" applyAlignment="0" applyProtection="0"/>
    <xf numFmtId="0" fontId="44" fillId="10" borderId="0" applyNumberFormat="0" applyBorder="0" applyAlignment="0" applyProtection="0">
      <alignment vertical="center"/>
    </xf>
    <xf numFmtId="0" fontId="0" fillId="0" borderId="0">
      <alignment vertical="center"/>
    </xf>
    <xf numFmtId="0" fontId="12" fillId="25" borderId="0" applyNumberFormat="0" applyBorder="0" applyAlignment="0" applyProtection="0">
      <alignment vertical="center"/>
    </xf>
    <xf numFmtId="0" fontId="44" fillId="15" borderId="0" applyProtection="0"/>
    <xf numFmtId="0" fontId="12" fillId="0" borderId="0">
      <alignment vertical="center"/>
    </xf>
    <xf numFmtId="0" fontId="12" fillId="25" borderId="0" applyNumberFormat="0" applyBorder="0" applyAlignment="0" applyProtection="0">
      <alignment vertical="center"/>
    </xf>
    <xf numFmtId="0" fontId="12" fillId="0" borderId="0">
      <alignment vertical="center"/>
    </xf>
    <xf numFmtId="0" fontId="44" fillId="10" borderId="0" applyNumberFormat="0" applyBorder="0" applyAlignment="0" applyProtection="0">
      <alignment vertical="center"/>
    </xf>
    <xf numFmtId="0" fontId="0" fillId="0" borderId="0">
      <alignment vertical="center"/>
    </xf>
    <xf numFmtId="0" fontId="12" fillId="25" borderId="0" applyNumberFormat="0" applyBorder="0" applyAlignment="0" applyProtection="0">
      <alignment vertical="center"/>
    </xf>
    <xf numFmtId="0" fontId="0" fillId="0" borderId="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12" fillId="25" borderId="0" applyNumberFormat="0" applyBorder="0" applyAlignment="0" applyProtection="0">
      <alignment vertical="center"/>
    </xf>
    <xf numFmtId="0" fontId="44" fillId="10" borderId="0" applyNumberFormat="0" applyBorder="0" applyAlignment="0" applyProtection="0">
      <alignment vertical="center"/>
    </xf>
    <xf numFmtId="0" fontId="12" fillId="25" borderId="0" applyNumberFormat="0" applyBorder="0" applyAlignment="0" applyProtection="0">
      <alignment vertical="center"/>
    </xf>
    <xf numFmtId="0" fontId="0" fillId="0" borderId="0">
      <alignment vertical="center"/>
    </xf>
    <xf numFmtId="0" fontId="12" fillId="25"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12" fillId="25" borderId="0" applyNumberFormat="0" applyBorder="0" applyAlignment="0" applyProtection="0">
      <alignment vertical="center"/>
    </xf>
    <xf numFmtId="0" fontId="0" fillId="0" borderId="0">
      <alignment vertical="center"/>
    </xf>
    <xf numFmtId="0" fontId="12" fillId="25"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12" fillId="25" borderId="0" applyNumberFormat="0" applyBorder="0" applyAlignment="0" applyProtection="0">
      <alignment vertical="center"/>
    </xf>
    <xf numFmtId="0" fontId="44" fillId="10" borderId="0" applyNumberFormat="0" applyBorder="0" applyAlignment="0" applyProtection="0">
      <alignment vertical="center"/>
    </xf>
    <xf numFmtId="0" fontId="12" fillId="12" borderId="0" applyNumberFormat="0" applyBorder="0" applyAlignment="0" applyProtection="0">
      <alignment vertical="center"/>
    </xf>
    <xf numFmtId="186" fontId="12" fillId="0" borderId="0" applyProtection="0">
      <alignment vertical="center"/>
    </xf>
    <xf numFmtId="0" fontId="40" fillId="10" borderId="0" applyNumberFormat="0" applyBorder="0" applyAlignment="0" applyProtection="0">
      <alignment vertical="center"/>
    </xf>
    <xf numFmtId="0" fontId="12" fillId="10" borderId="0" applyNumberFormat="0" applyBorder="0" applyAlignment="0" applyProtection="0">
      <alignment vertical="center"/>
    </xf>
    <xf numFmtId="0" fontId="44" fillId="15" borderId="0" applyProtection="0"/>
    <xf numFmtId="0" fontId="44" fillId="10" borderId="0" applyNumberFormat="0" applyBorder="0" applyAlignment="0" applyProtection="0">
      <alignment vertical="center"/>
    </xf>
    <xf numFmtId="0" fontId="40" fillId="10" borderId="0" applyNumberFormat="0" applyBorder="0" applyAlignment="0" applyProtection="0">
      <alignment vertical="center"/>
    </xf>
    <xf numFmtId="0" fontId="12" fillId="10" borderId="0" applyNumberFormat="0" applyBorder="0" applyAlignment="0" applyProtection="0">
      <alignment vertical="center"/>
    </xf>
    <xf numFmtId="0" fontId="44" fillId="10" borderId="0" applyNumberFormat="0" applyBorder="0" applyAlignment="0" applyProtection="0">
      <alignment vertical="center"/>
    </xf>
    <xf numFmtId="0" fontId="117" fillId="39" borderId="0" applyNumberFormat="0" applyBorder="0" applyAlignment="0" applyProtection="0">
      <alignment vertical="center"/>
    </xf>
    <xf numFmtId="193" fontId="69" fillId="0" borderId="0">
      <alignment vertical="center"/>
    </xf>
    <xf numFmtId="0" fontId="51" fillId="0" borderId="0">
      <alignment horizontal="left" vertical="center"/>
    </xf>
    <xf numFmtId="0" fontId="44" fillId="10" borderId="0" applyProtection="0"/>
    <xf numFmtId="0" fontId="12" fillId="19" borderId="0" applyNumberFormat="0" applyBorder="0" applyAlignment="0" applyProtection="0">
      <alignment vertical="center"/>
    </xf>
    <xf numFmtId="0" fontId="41" fillId="11" borderId="0" applyNumberFormat="0" applyBorder="0" applyAlignment="0" applyProtection="0">
      <alignment vertical="center"/>
    </xf>
    <xf numFmtId="0" fontId="51" fillId="0" borderId="0" applyProtection="0">
      <alignment horizontal="left"/>
    </xf>
    <xf numFmtId="0" fontId="12" fillId="19" borderId="0" applyNumberFormat="0" applyBorder="0" applyAlignment="0" applyProtection="0">
      <alignment vertical="center"/>
    </xf>
    <xf numFmtId="0" fontId="9" fillId="21" borderId="0" applyNumberFormat="0" applyBorder="0" applyAlignment="0" applyProtection="0"/>
    <xf numFmtId="0" fontId="9" fillId="21" borderId="0" applyNumberFormat="0" applyBorder="0" applyAlignment="0" applyProtection="0"/>
    <xf numFmtId="0" fontId="41" fillId="11" borderId="0" applyNumberFormat="0" applyBorder="0" applyAlignment="0" applyProtection="0">
      <alignment vertical="center"/>
    </xf>
    <xf numFmtId="0" fontId="9" fillId="21" borderId="0" applyNumberFormat="0" applyBorder="0" applyAlignment="0" applyProtection="0"/>
    <xf numFmtId="0" fontId="9" fillId="21" borderId="0" applyNumberFormat="0" applyBorder="0" applyAlignment="0" applyProtection="0"/>
    <xf numFmtId="0" fontId="12" fillId="19"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9" fillId="21" borderId="0" applyNumberFormat="0" applyBorder="0" applyAlignment="0" applyProtection="0"/>
    <xf numFmtId="0" fontId="9" fillId="21" borderId="0" applyNumberFormat="0" applyBorder="0" applyAlignment="0" applyProtection="0"/>
    <xf numFmtId="0" fontId="12" fillId="19" borderId="0" applyNumberFormat="0" applyBorder="0" applyAlignment="0" applyProtection="0">
      <alignment vertical="center"/>
    </xf>
    <xf numFmtId="0" fontId="87" fillId="12" borderId="0" applyProtection="0">
      <alignment vertical="center"/>
    </xf>
    <xf numFmtId="10" fontId="12" fillId="0" borderId="0" applyFont="0" applyFill="0" applyBorder="0" applyAlignment="0" applyProtection="0">
      <alignment vertical="center"/>
    </xf>
    <xf numFmtId="0" fontId="44" fillId="15" borderId="0" applyProtection="0"/>
    <xf numFmtId="0" fontId="68" fillId="0" borderId="18" applyNumberFormat="0" applyFill="0" applyAlignment="0" applyProtection="0">
      <alignment vertical="center"/>
    </xf>
    <xf numFmtId="0" fontId="40" fillId="10" borderId="0" applyNumberFormat="0" applyBorder="0" applyAlignment="0" applyProtection="0">
      <alignment vertical="center"/>
    </xf>
    <xf numFmtId="0" fontId="87" fillId="12" borderId="0" applyProtection="0">
      <alignment vertical="center"/>
    </xf>
    <xf numFmtId="0" fontId="0" fillId="0" borderId="0">
      <alignment vertical="center"/>
    </xf>
    <xf numFmtId="0" fontId="86" fillId="12" borderId="0" applyNumberFormat="0" applyBorder="0" applyAlignment="0" applyProtection="0">
      <alignment vertical="center"/>
    </xf>
    <xf numFmtId="0" fontId="44" fillId="10" borderId="0" applyNumberFormat="0" applyBorder="0" applyAlignment="0" applyProtection="0">
      <alignment vertical="center"/>
    </xf>
    <xf numFmtId="0" fontId="117" fillId="39" borderId="0" applyNumberFormat="0" applyBorder="0" applyAlignment="0" applyProtection="0">
      <alignment vertical="center"/>
    </xf>
    <xf numFmtId="193" fontId="69" fillId="0" borderId="0">
      <alignment vertical="center"/>
    </xf>
    <xf numFmtId="0" fontId="0" fillId="0" borderId="0">
      <alignment vertical="center"/>
    </xf>
    <xf numFmtId="0" fontId="87" fillId="12" borderId="0" applyNumberFormat="0" applyBorder="0" applyAlignment="0" applyProtection="0">
      <alignment vertical="center"/>
    </xf>
    <xf numFmtId="0" fontId="44" fillId="10" borderId="0" applyProtection="0"/>
    <xf numFmtId="193" fontId="69" fillId="0" borderId="0">
      <alignment vertical="center"/>
    </xf>
    <xf numFmtId="0" fontId="0" fillId="0" borderId="0">
      <alignment vertical="center"/>
    </xf>
    <xf numFmtId="0" fontId="87" fillId="12" borderId="0" applyNumberFormat="0" applyBorder="0" applyAlignment="0" applyProtection="0">
      <alignment vertical="center"/>
    </xf>
    <xf numFmtId="0" fontId="51" fillId="0" borderId="0" applyProtection="0">
      <alignment horizontal="left"/>
    </xf>
    <xf numFmtId="0" fontId="93" fillId="24" borderId="0" applyNumberFormat="0" applyBorder="0" applyAlignment="0" applyProtection="0">
      <alignment vertical="center"/>
    </xf>
    <xf numFmtId="0" fontId="86" fillId="12" borderId="0" applyNumberFormat="0" applyBorder="0" applyAlignment="0" applyProtection="0">
      <alignment vertical="center"/>
    </xf>
    <xf numFmtId="0" fontId="0" fillId="0" borderId="0">
      <alignment vertical="center"/>
    </xf>
    <xf numFmtId="0" fontId="12" fillId="12" borderId="0" applyNumberFormat="0" applyBorder="0" applyAlignment="0" applyProtection="0">
      <alignment vertical="center"/>
    </xf>
    <xf numFmtId="0" fontId="12" fillId="12" borderId="0" applyProtection="0"/>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12" fillId="12"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12" fillId="12" borderId="0" applyNumberFormat="0" applyBorder="0" applyAlignment="0" applyProtection="0">
      <alignment vertical="center"/>
    </xf>
    <xf numFmtId="0" fontId="0" fillId="0" borderId="0">
      <alignment vertical="center"/>
    </xf>
    <xf numFmtId="0" fontId="68" fillId="0" borderId="18" applyNumberFormat="0" applyFill="0" applyAlignment="0" applyProtection="0">
      <alignment vertical="center"/>
    </xf>
    <xf numFmtId="0" fontId="44" fillId="10" borderId="0" applyNumberFormat="0" applyBorder="0" applyAlignment="0" applyProtection="0">
      <alignment vertical="center"/>
    </xf>
    <xf numFmtId="0" fontId="12" fillId="12" borderId="0" applyNumberFormat="0" applyBorder="0" applyAlignment="0" applyProtection="0">
      <alignment vertical="center"/>
    </xf>
    <xf numFmtId="0" fontId="112" fillId="0" borderId="26" applyNumberFormat="0" applyFill="0" applyAlignment="0" applyProtection="0">
      <alignment vertical="center"/>
    </xf>
    <xf numFmtId="0" fontId="44" fillId="10" borderId="0" applyNumberFormat="0" applyBorder="0" applyAlignment="0" applyProtection="0">
      <alignment vertical="center"/>
    </xf>
    <xf numFmtId="0" fontId="85" fillId="15" borderId="0" applyNumberFormat="0" applyBorder="0" applyAlignment="0" applyProtection="0">
      <alignment vertical="center"/>
    </xf>
    <xf numFmtId="0" fontId="40" fillId="15" borderId="0" applyNumberFormat="0" applyBorder="0" applyAlignment="0" applyProtection="0">
      <alignment vertical="center"/>
    </xf>
    <xf numFmtId="0" fontId="44" fillId="10" borderId="0" applyNumberFormat="0" applyBorder="0" applyAlignment="0" applyProtection="0">
      <alignment vertical="center"/>
    </xf>
    <xf numFmtId="0" fontId="40" fillId="15" borderId="0" applyProtection="0"/>
    <xf numFmtId="0" fontId="44" fillId="10" borderId="0" applyProtection="0"/>
    <xf numFmtId="0" fontId="12" fillId="39" borderId="0" applyNumberFormat="0" applyBorder="0" applyAlignment="0" applyProtection="0">
      <alignment vertical="center"/>
    </xf>
    <xf numFmtId="0" fontId="44" fillId="10" borderId="0" applyNumberFormat="0" applyBorder="0" applyAlignment="0" applyProtection="0">
      <alignment vertical="center"/>
    </xf>
    <xf numFmtId="0" fontId="43" fillId="67" borderId="0" applyNumberFormat="0" applyBorder="0" applyAlignment="0" applyProtection="0">
      <alignment vertical="center"/>
    </xf>
    <xf numFmtId="0" fontId="12" fillId="39" borderId="0" applyNumberFormat="0" applyBorder="0" applyAlignment="0" applyProtection="0">
      <alignment vertical="center"/>
    </xf>
    <xf numFmtId="0" fontId="0" fillId="0" borderId="0">
      <alignment vertical="center"/>
    </xf>
    <xf numFmtId="9" fontId="0" fillId="0" borderId="0" applyFont="0" applyFill="0" applyBorder="0" applyAlignment="0" applyProtection="0">
      <alignment vertical="center"/>
    </xf>
    <xf numFmtId="0" fontId="12" fillId="28" borderId="0" applyNumberFormat="0" applyBorder="0" applyAlignment="0" applyProtection="0">
      <alignment vertical="center"/>
    </xf>
    <xf numFmtId="0" fontId="44" fillId="15"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12" fillId="28" borderId="0" applyNumberFormat="0" applyBorder="0" applyAlignment="0" applyProtection="0">
      <alignment vertical="center"/>
    </xf>
    <xf numFmtId="0" fontId="44" fillId="10" borderId="0" applyProtection="0"/>
    <xf numFmtId="0" fontId="41" fillId="11" borderId="0" applyNumberFormat="0" applyBorder="0" applyAlignment="0" applyProtection="0">
      <alignment vertical="center"/>
    </xf>
    <xf numFmtId="0" fontId="117" fillId="67"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12" fillId="74" borderId="0" applyNumberFormat="0" applyBorder="0" applyAlignment="0" applyProtection="0">
      <alignment vertical="center"/>
    </xf>
    <xf numFmtId="0" fontId="12" fillId="19" borderId="0" applyNumberFormat="0" applyBorder="0" applyAlignment="0" applyProtection="0">
      <alignment vertical="center"/>
    </xf>
    <xf numFmtId="0" fontId="41" fillId="11" borderId="0" applyNumberFormat="0" applyBorder="0" applyAlignment="0" applyProtection="0">
      <alignment vertical="center"/>
    </xf>
    <xf numFmtId="0" fontId="12" fillId="74" borderId="0" applyNumberFormat="0" applyBorder="0" applyAlignment="0" applyProtection="0">
      <alignment vertical="center"/>
    </xf>
    <xf numFmtId="0" fontId="44" fillId="15" borderId="0" applyNumberFormat="0" applyBorder="0" applyAlignment="0" applyProtection="0">
      <alignment vertical="center"/>
    </xf>
    <xf numFmtId="0" fontId="85" fillId="10" borderId="0" applyNumberFormat="0" applyBorder="0" applyAlignment="0" applyProtection="0">
      <alignment vertical="center"/>
    </xf>
    <xf numFmtId="0" fontId="44" fillId="10" borderId="0" applyNumberFormat="0" applyBorder="0" applyAlignment="0" applyProtection="0">
      <alignment vertical="center"/>
    </xf>
    <xf numFmtId="0" fontId="12" fillId="19" borderId="0" applyNumberFormat="0" applyBorder="0" applyAlignment="0" applyProtection="0">
      <alignment vertical="center"/>
    </xf>
    <xf numFmtId="0" fontId="41" fillId="11" borderId="0" applyNumberFormat="0" applyBorder="0" applyAlignment="0" applyProtection="0">
      <alignment vertical="center"/>
    </xf>
    <xf numFmtId="0" fontId="87" fillId="4" borderId="0" applyProtection="0">
      <alignment vertical="center"/>
    </xf>
    <xf numFmtId="0" fontId="0" fillId="0" borderId="0">
      <alignment vertical="center"/>
    </xf>
    <xf numFmtId="0" fontId="112" fillId="0" borderId="26" applyNumberFormat="0" applyFill="0" applyAlignment="0" applyProtection="0">
      <alignment vertical="center"/>
    </xf>
    <xf numFmtId="0" fontId="85" fillId="15" borderId="0" applyProtection="0"/>
    <xf numFmtId="0" fontId="87" fillId="4" borderId="0" applyProtection="0">
      <alignment vertical="center"/>
    </xf>
    <xf numFmtId="0" fontId="86" fillId="39" borderId="0" applyNumberFormat="0" applyBorder="0" applyAlignment="0" applyProtection="0">
      <alignment vertical="center"/>
    </xf>
    <xf numFmtId="0" fontId="0" fillId="0" borderId="0">
      <alignment vertical="center"/>
    </xf>
    <xf numFmtId="0" fontId="44" fillId="15" borderId="0" applyProtection="0"/>
    <xf numFmtId="0" fontId="117" fillId="67" borderId="0" applyNumberFormat="0" applyBorder="0" applyAlignment="0" applyProtection="0">
      <alignment vertical="center"/>
    </xf>
    <xf numFmtId="0" fontId="87" fillId="4" borderId="0" applyNumberFormat="0" applyBorder="0" applyAlignment="0" applyProtection="0">
      <alignment vertical="center"/>
    </xf>
    <xf numFmtId="0" fontId="0" fillId="0" borderId="0">
      <alignment vertical="center"/>
    </xf>
    <xf numFmtId="0" fontId="87" fillId="4" borderId="0" applyNumberFormat="0" applyBorder="0" applyAlignment="0" applyProtection="0">
      <alignment vertical="center"/>
    </xf>
    <xf numFmtId="0" fontId="0" fillId="0" borderId="0">
      <alignment vertical="center"/>
    </xf>
    <xf numFmtId="0" fontId="86" fillId="39" borderId="0" applyNumberFormat="0" applyBorder="0" applyAlignment="0" applyProtection="0">
      <alignment vertical="center"/>
    </xf>
    <xf numFmtId="0" fontId="0" fillId="0" borderId="0">
      <alignment vertical="center"/>
    </xf>
    <xf numFmtId="0" fontId="44" fillId="15" borderId="0" applyProtection="0"/>
    <xf numFmtId="0" fontId="12" fillId="39" borderId="0" applyNumberFormat="0" applyBorder="0" applyAlignment="0" applyProtection="0">
      <alignment vertical="center"/>
    </xf>
    <xf numFmtId="0" fontId="44" fillId="10" borderId="0" applyProtection="0"/>
    <xf numFmtId="0" fontId="19" fillId="28" borderId="0" applyProtection="0"/>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4" fillId="10" borderId="0" applyProtection="0"/>
    <xf numFmtId="0" fontId="12" fillId="39" borderId="0" applyProtection="0"/>
    <xf numFmtId="0" fontId="12" fillId="39" borderId="0" applyNumberFormat="0" applyBorder="0" applyAlignment="0" applyProtection="0">
      <alignment vertical="center"/>
    </xf>
    <xf numFmtId="0" fontId="0" fillId="0" borderId="0">
      <alignment vertical="center"/>
    </xf>
    <xf numFmtId="0" fontId="12" fillId="39" borderId="0" applyNumberFormat="0" applyBorder="0" applyAlignment="0" applyProtection="0">
      <alignment vertical="center"/>
    </xf>
    <xf numFmtId="0" fontId="0" fillId="0" borderId="0">
      <alignment vertical="center"/>
    </xf>
    <xf numFmtId="0" fontId="50" fillId="11" borderId="0" applyNumberFormat="0" applyBorder="0" applyAlignment="0" applyProtection="0"/>
    <xf numFmtId="0" fontId="12" fillId="39" borderId="0" applyNumberFormat="0" applyBorder="0" applyAlignment="0" applyProtection="0">
      <alignment vertical="center"/>
    </xf>
    <xf numFmtId="0" fontId="0" fillId="0" borderId="0">
      <alignment vertical="center"/>
    </xf>
    <xf numFmtId="0" fontId="12" fillId="39"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12" fillId="39" borderId="0" applyNumberFormat="0" applyBorder="0" applyAlignment="0" applyProtection="0">
      <alignment vertical="center"/>
    </xf>
    <xf numFmtId="0" fontId="44" fillId="10" borderId="0" applyProtection="0"/>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12" fillId="39" borderId="0" applyNumberFormat="0" applyBorder="0" applyAlignment="0" applyProtection="0">
      <alignment vertical="center"/>
    </xf>
    <xf numFmtId="0" fontId="44" fillId="10" borderId="0" applyProtection="0"/>
    <xf numFmtId="0" fontId="0" fillId="0" borderId="0">
      <alignment vertical="center"/>
    </xf>
    <xf numFmtId="0" fontId="12" fillId="39"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12" fillId="39" borderId="0" applyNumberFormat="0" applyBorder="0" applyAlignment="0" applyProtection="0">
      <alignment vertical="center"/>
    </xf>
    <xf numFmtId="0" fontId="0" fillId="0" borderId="0">
      <alignment vertical="center"/>
    </xf>
    <xf numFmtId="0" fontId="76" fillId="0" borderId="0" applyNumberFormat="0" applyFill="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41" fillId="11" borderId="0" applyNumberFormat="0" applyBorder="0" applyAlignment="0" applyProtection="0">
      <alignment vertical="center"/>
    </xf>
    <xf numFmtId="0" fontId="41" fillId="24" borderId="0" applyNumberFormat="0" applyBorder="0" applyAlignment="0" applyProtection="0">
      <alignment vertical="center"/>
    </xf>
    <xf numFmtId="0" fontId="9" fillId="78" borderId="0" applyNumberFormat="0" applyBorder="0" applyAlignment="0" applyProtection="0">
      <alignment vertical="center"/>
    </xf>
    <xf numFmtId="0" fontId="0" fillId="0" borderId="0"/>
    <xf numFmtId="0" fontId="12" fillId="15"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12" fillId="25" borderId="0" applyNumberFormat="0" applyBorder="0" applyAlignment="0" applyProtection="0">
      <alignment vertical="center"/>
    </xf>
    <xf numFmtId="0" fontId="41" fillId="11" borderId="0" applyNumberFormat="0" applyBorder="0" applyAlignment="0" applyProtection="0">
      <alignment vertical="center"/>
    </xf>
    <xf numFmtId="179" fontId="69" fillId="0" borderId="0">
      <alignment vertical="center"/>
    </xf>
    <xf numFmtId="0" fontId="44" fillId="10" borderId="0" applyNumberFormat="0" applyBorder="0" applyAlignment="0" applyProtection="0">
      <alignment vertical="center"/>
    </xf>
    <xf numFmtId="0" fontId="50"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12" fillId="25" borderId="0" applyNumberFormat="0" applyBorder="0" applyAlignment="0" applyProtection="0">
      <alignment vertical="center"/>
    </xf>
    <xf numFmtId="0" fontId="117" fillId="19" borderId="0" applyNumberFormat="0" applyBorder="0" applyAlignment="0" applyProtection="0">
      <alignment vertical="center"/>
    </xf>
    <xf numFmtId="0" fontId="50" fillId="11" borderId="0" applyNumberFormat="0" applyBorder="0" applyAlignment="0" applyProtection="0">
      <alignment vertical="center"/>
    </xf>
    <xf numFmtId="0" fontId="0" fillId="0" borderId="0">
      <alignment vertical="center"/>
    </xf>
    <xf numFmtId="0" fontId="12" fillId="3" borderId="0" applyNumberFormat="0" applyBorder="0" applyAlignment="0" applyProtection="0">
      <alignment vertical="center"/>
    </xf>
    <xf numFmtId="0" fontId="0" fillId="0" borderId="0">
      <alignment vertical="center"/>
    </xf>
    <xf numFmtId="0" fontId="0" fillId="0" borderId="0">
      <alignment vertical="center"/>
    </xf>
    <xf numFmtId="0" fontId="12" fillId="3" borderId="0" applyNumberFormat="0" applyBorder="0" applyAlignment="0" applyProtection="0">
      <alignment vertical="center"/>
    </xf>
    <xf numFmtId="4" fontId="0" fillId="0" borderId="0" applyFont="0" applyFill="0" applyBorder="0" applyAlignment="0" applyProtection="0">
      <alignment vertical="center"/>
    </xf>
    <xf numFmtId="0" fontId="0" fillId="0" borderId="0">
      <alignment vertical="center"/>
    </xf>
    <xf numFmtId="0" fontId="0" fillId="0" borderId="0">
      <alignment vertical="center"/>
    </xf>
    <xf numFmtId="0" fontId="93" fillId="24" borderId="0" applyNumberFormat="0" applyBorder="0" applyAlignment="0" applyProtection="0">
      <alignment vertical="center"/>
    </xf>
    <xf numFmtId="0" fontId="12" fillId="3" borderId="0" applyNumberFormat="0" applyBorder="0" applyAlignment="0" applyProtection="0">
      <alignment vertical="center"/>
    </xf>
    <xf numFmtId="0" fontId="41" fillId="11"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87" fillId="10" borderId="0" applyProtection="0">
      <alignment vertical="center"/>
    </xf>
    <xf numFmtId="0" fontId="0" fillId="0" borderId="0">
      <alignment vertical="center"/>
    </xf>
    <xf numFmtId="0" fontId="19" fillId="63" borderId="0" applyNumberFormat="0" applyBorder="0" applyAlignment="0" applyProtection="0">
      <alignment vertical="center"/>
    </xf>
    <xf numFmtId="0" fontId="76" fillId="0" borderId="30" applyNumberFormat="0" applyFill="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24" borderId="0" applyNumberFormat="0" applyBorder="0" applyAlignment="0" applyProtection="0">
      <alignment vertical="center"/>
    </xf>
    <xf numFmtId="0" fontId="87" fillId="10" borderId="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60"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86" fillId="15" borderId="0" applyNumberFormat="0" applyBorder="0" applyAlignment="0" applyProtection="0">
      <alignment vertical="center"/>
    </xf>
    <xf numFmtId="0" fontId="117" fillId="19"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87"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5" borderId="0" applyNumberFormat="0" applyBorder="0" applyAlignment="0" applyProtection="0">
      <alignment vertical="center"/>
    </xf>
    <xf numFmtId="0" fontId="0" fillId="0" borderId="0"/>
    <xf numFmtId="0" fontId="0" fillId="0" borderId="0"/>
    <xf numFmtId="0" fontId="44" fillId="10" borderId="0" applyProtection="0"/>
    <xf numFmtId="0" fontId="44" fillId="10" borderId="0" applyNumberFormat="0" applyBorder="0" applyAlignment="0" applyProtection="0">
      <alignment vertical="center"/>
    </xf>
    <xf numFmtId="0" fontId="87" fillId="10" borderId="0" applyNumberFormat="0" applyBorder="0" applyAlignment="0" applyProtection="0">
      <alignment vertical="center"/>
    </xf>
    <xf numFmtId="0" fontId="44" fillId="10" borderId="0" applyProtection="0"/>
    <xf numFmtId="0" fontId="86" fillId="15" borderId="0" applyNumberFormat="0" applyBorder="0" applyAlignment="0" applyProtection="0">
      <alignment vertical="center"/>
    </xf>
    <xf numFmtId="0" fontId="12" fillId="15" borderId="0" applyNumberFormat="0" applyBorder="0" applyAlignment="0" applyProtection="0">
      <alignment vertical="center"/>
    </xf>
    <xf numFmtId="179" fontId="69" fillId="0" borderId="0">
      <alignment vertical="center"/>
    </xf>
    <xf numFmtId="0" fontId="44" fillId="10" borderId="0" applyNumberFormat="0" applyBorder="0" applyAlignment="0" applyProtection="0">
      <alignment vertical="center"/>
    </xf>
    <xf numFmtId="0" fontId="0" fillId="0" borderId="0">
      <alignment vertical="center"/>
    </xf>
    <xf numFmtId="0" fontId="12" fillId="15" borderId="0" applyProtection="0"/>
    <xf numFmtId="0" fontId="44" fillId="10" borderId="0" applyNumberFormat="0" applyBorder="0" applyAlignment="0" applyProtection="0">
      <alignment vertical="center"/>
    </xf>
    <xf numFmtId="0" fontId="0" fillId="0" borderId="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44" fillId="10" borderId="0" applyNumberFormat="0" applyBorder="0" applyAlignment="0" applyProtection="0">
      <alignment vertical="center"/>
    </xf>
    <xf numFmtId="0" fontId="12" fillId="15" borderId="0" applyNumberFormat="0" applyBorder="0" applyAlignment="0" applyProtection="0">
      <alignment vertical="center"/>
    </xf>
    <xf numFmtId="0" fontId="44" fillId="10" borderId="0" applyNumberFormat="0" applyBorder="0" applyAlignment="0" applyProtection="0">
      <alignment vertical="center"/>
    </xf>
    <xf numFmtId="0" fontId="19" fillId="65" borderId="0" applyNumberFormat="0" applyBorder="0" applyAlignment="0" applyProtection="0">
      <alignment vertical="center"/>
    </xf>
    <xf numFmtId="0" fontId="0" fillId="0" borderId="0">
      <alignment vertical="center"/>
    </xf>
    <xf numFmtId="0" fontId="96" fillId="0" borderId="0" applyProtection="0">
      <alignment vertical="center"/>
    </xf>
    <xf numFmtId="0" fontId="12" fillId="15"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216" fontId="0" fillId="0" borderId="0" applyFont="0" applyFill="0" applyBorder="0" applyAlignment="0" applyProtection="0">
      <alignment vertical="center"/>
    </xf>
    <xf numFmtId="0" fontId="0" fillId="0" borderId="0"/>
    <xf numFmtId="0" fontId="44" fillId="10" borderId="0" applyNumberFormat="0" applyBorder="0" applyAlignment="0" applyProtection="0">
      <alignment vertical="center"/>
    </xf>
    <xf numFmtId="0" fontId="12" fillId="15"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Protection="0"/>
    <xf numFmtId="0" fontId="128" fillId="0" borderId="0" applyProtection="0">
      <alignment vertical="center"/>
    </xf>
    <xf numFmtId="0" fontId="0" fillId="0" borderId="0">
      <alignment vertical="center"/>
    </xf>
    <xf numFmtId="0" fontId="0" fillId="0" borderId="0">
      <alignment vertical="center"/>
    </xf>
    <xf numFmtId="0" fontId="44" fillId="15" borderId="0" applyNumberFormat="0" applyBorder="0" applyAlignment="0" applyProtection="0">
      <alignment vertical="center"/>
    </xf>
    <xf numFmtId="0" fontId="12" fillId="25" borderId="0" applyNumberFormat="0" applyBorder="0" applyAlignment="0" applyProtection="0">
      <alignment vertical="center"/>
    </xf>
    <xf numFmtId="0" fontId="0" fillId="0" borderId="0">
      <alignment vertical="center"/>
    </xf>
    <xf numFmtId="190" fontId="101" fillId="71" borderId="0"/>
    <xf numFmtId="0" fontId="0" fillId="0" borderId="0"/>
    <xf numFmtId="0" fontId="0" fillId="0" borderId="0">
      <alignment vertical="center"/>
    </xf>
    <xf numFmtId="0" fontId="43" fillId="57"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12" fillId="25" borderId="0" applyNumberFormat="0" applyBorder="0" applyAlignment="0" applyProtection="0">
      <alignment vertical="center"/>
    </xf>
    <xf numFmtId="0" fontId="44" fillId="10" borderId="0" applyNumberFormat="0" applyBorder="0" applyAlignment="0" applyProtection="0">
      <alignment vertical="center"/>
    </xf>
    <xf numFmtId="190" fontId="101" fillId="71" borderId="0">
      <alignment vertical="center"/>
    </xf>
    <xf numFmtId="0" fontId="12" fillId="3" borderId="0" applyNumberFormat="0" applyBorder="0" applyAlignment="0" applyProtection="0">
      <alignment vertical="center"/>
    </xf>
    <xf numFmtId="0" fontId="41" fillId="11" borderId="0" applyNumberFormat="0" applyBorder="0" applyAlignment="0" applyProtection="0">
      <alignment vertical="center"/>
    </xf>
    <xf numFmtId="0" fontId="12" fillId="3" borderId="0" applyNumberFormat="0" applyBorder="0" applyAlignment="0" applyProtection="0">
      <alignment vertical="center"/>
    </xf>
    <xf numFmtId="0" fontId="99" fillId="11" borderId="0" applyNumberFormat="0" applyBorder="0" applyAlignment="0" applyProtection="0">
      <alignment vertical="center"/>
    </xf>
    <xf numFmtId="0" fontId="44" fillId="10" borderId="0" applyNumberFormat="0" applyBorder="0" applyAlignment="0" applyProtection="0">
      <alignment vertical="center"/>
    </xf>
    <xf numFmtId="0" fontId="117" fillId="57"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12" fillId="3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12" fillId="31" borderId="0" applyNumberFormat="0" applyBorder="0" applyAlignment="0" applyProtection="0">
      <alignment vertical="center"/>
    </xf>
    <xf numFmtId="0" fontId="44" fillId="15" borderId="0" applyNumberFormat="0" applyBorder="0" applyAlignment="0" applyProtection="0">
      <alignment vertical="center"/>
    </xf>
    <xf numFmtId="0" fontId="44" fillId="26"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12" fillId="3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129" fillId="0" borderId="40" applyNumberFormat="0" applyFill="0" applyAlignment="0" applyProtection="0">
      <alignment vertical="center"/>
    </xf>
    <xf numFmtId="0" fontId="44" fillId="10" borderId="0" applyNumberFormat="0" applyBorder="0" applyAlignment="0" applyProtection="0">
      <alignment vertical="center"/>
    </xf>
    <xf numFmtId="0" fontId="12" fillId="31"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112" fillId="0" borderId="26" applyNumberFormat="0" applyFill="0" applyAlignment="0" applyProtection="0">
      <alignment vertical="center"/>
    </xf>
    <xf numFmtId="0" fontId="87" fillId="24" borderId="0" applyProtection="0">
      <alignment vertical="center"/>
    </xf>
    <xf numFmtId="0" fontId="76" fillId="0" borderId="0" applyNumberFormat="0" applyFill="0" applyBorder="0" applyAlignment="0" applyProtection="0">
      <alignment vertical="center"/>
    </xf>
    <xf numFmtId="0" fontId="87" fillId="24" borderId="0" applyProtection="0">
      <alignment vertical="center"/>
    </xf>
    <xf numFmtId="0" fontId="0" fillId="0" borderId="0">
      <alignment vertical="center"/>
    </xf>
    <xf numFmtId="0" fontId="44" fillId="10" borderId="0" applyNumberFormat="0" applyBorder="0" applyAlignment="0" applyProtection="0">
      <alignment vertical="center"/>
    </xf>
    <xf numFmtId="0" fontId="99" fillId="11" borderId="0" applyNumberFormat="0" applyBorder="0" applyAlignment="0" applyProtection="0">
      <alignment vertical="center"/>
    </xf>
    <xf numFmtId="0" fontId="117" fillId="57" borderId="0" applyNumberFormat="0" applyBorder="0" applyAlignment="0" applyProtection="0">
      <alignment vertical="center"/>
    </xf>
    <xf numFmtId="0" fontId="0" fillId="0" borderId="0">
      <alignment vertical="center"/>
    </xf>
    <xf numFmtId="0" fontId="0" fillId="0" borderId="0">
      <alignment vertical="center"/>
    </xf>
    <xf numFmtId="0" fontId="86" fillId="25" borderId="0" applyNumberFormat="0" applyBorder="0" applyAlignment="0" applyProtection="0">
      <alignment vertical="center"/>
    </xf>
    <xf numFmtId="0" fontId="9" fillId="83" borderId="0" applyNumberFormat="0" applyBorder="0" applyAlignment="0" applyProtection="0">
      <alignment vertical="center"/>
    </xf>
    <xf numFmtId="0" fontId="41" fillId="11" borderId="0" applyNumberFormat="0" applyBorder="0" applyAlignment="0" applyProtection="0">
      <alignment vertical="center"/>
    </xf>
    <xf numFmtId="0" fontId="87" fillId="24"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87" fillId="24" borderId="0" applyNumberFormat="0" applyBorder="0" applyAlignment="0" applyProtection="0">
      <alignment vertical="center"/>
    </xf>
    <xf numFmtId="0" fontId="0" fillId="0" borderId="0">
      <alignment vertical="center"/>
    </xf>
    <xf numFmtId="0" fontId="86" fillId="25" borderId="0" applyNumberFormat="0" applyBorder="0" applyAlignment="0" applyProtection="0">
      <alignment vertical="center"/>
    </xf>
    <xf numFmtId="0" fontId="12" fillId="25" borderId="0" applyNumberFormat="0" applyBorder="0" applyAlignment="0" applyProtection="0">
      <alignment vertical="center"/>
    </xf>
    <xf numFmtId="0" fontId="12" fillId="25" borderId="0" applyProtection="0"/>
    <xf numFmtId="0" fontId="12" fillId="25" borderId="0" applyNumberFormat="0" applyBorder="0" applyAlignment="0" applyProtection="0">
      <alignment vertical="center"/>
    </xf>
    <xf numFmtId="0" fontId="9" fillId="32" borderId="0" applyProtection="0"/>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12" fillId="25"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12" fillId="25"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12" fillId="25" borderId="0" applyNumberFormat="0" applyBorder="0" applyAlignment="0" applyProtection="0">
      <alignment vertical="center"/>
    </xf>
    <xf numFmtId="0" fontId="41" fillId="11" borderId="0" applyProtection="0"/>
    <xf numFmtId="0" fontId="0" fillId="51" borderId="28" applyNumberFormat="0" applyFont="0" applyAlignment="0" applyProtection="0">
      <alignment vertical="center"/>
    </xf>
    <xf numFmtId="0" fontId="44" fillId="10" borderId="0" applyProtection="0"/>
    <xf numFmtId="0" fontId="41" fillId="11" borderId="0" applyNumberFormat="0" applyBorder="0" applyAlignment="0" applyProtection="0">
      <alignment vertical="center"/>
    </xf>
    <xf numFmtId="0" fontId="12" fillId="25"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12" fillId="25" borderId="0" applyNumberFormat="0" applyBorder="0" applyAlignment="0" applyProtection="0">
      <alignment vertical="center"/>
    </xf>
    <xf numFmtId="0" fontId="0" fillId="0" borderId="0">
      <alignment vertical="center"/>
    </xf>
    <xf numFmtId="0" fontId="12" fillId="25"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12" fillId="25"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12" fillId="74"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105" fillId="28" borderId="33"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12" fillId="74"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12" fillId="57" borderId="0" applyNumberFormat="0" applyBorder="0" applyAlignment="0" applyProtection="0">
      <alignment vertical="center"/>
    </xf>
    <xf numFmtId="0" fontId="0" fillId="0" borderId="0">
      <alignment vertical="center"/>
    </xf>
    <xf numFmtId="0" fontId="12" fillId="57"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12" fillId="57"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87" fillId="51" borderId="0" applyProtection="0">
      <alignment vertical="center"/>
    </xf>
    <xf numFmtId="0" fontId="0" fillId="0" borderId="0"/>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2" fillId="0" borderId="0">
      <alignment vertical="center"/>
    </xf>
    <xf numFmtId="0" fontId="0" fillId="0" borderId="0">
      <alignment vertical="center"/>
    </xf>
    <xf numFmtId="0" fontId="87" fillId="51" borderId="0" applyProtection="0">
      <alignment vertical="center"/>
    </xf>
    <xf numFmtId="0" fontId="44" fillId="10" borderId="0" applyNumberFormat="0" applyBorder="0" applyAlignment="0" applyProtection="0">
      <alignment vertical="center"/>
    </xf>
    <xf numFmtId="0" fontId="86" fillId="74"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87" fillId="51" borderId="0" applyNumberFormat="0" applyBorder="0" applyAlignment="0" applyProtection="0">
      <alignment vertical="center"/>
    </xf>
    <xf numFmtId="0" fontId="0" fillId="0" borderId="0">
      <alignment vertical="center"/>
    </xf>
    <xf numFmtId="0" fontId="87" fillId="5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127" fillId="24" borderId="0"/>
    <xf numFmtId="0" fontId="86" fillId="74" borderId="0" applyNumberFormat="0" applyBorder="0" applyAlignment="0" applyProtection="0">
      <alignment vertical="center"/>
    </xf>
    <xf numFmtId="0" fontId="0" fillId="0" borderId="0">
      <alignment vertical="center"/>
    </xf>
    <xf numFmtId="0" fontId="0" fillId="0" borderId="0">
      <alignment vertical="center"/>
    </xf>
    <xf numFmtId="0" fontId="12" fillId="74" borderId="0" applyNumberFormat="0" applyBorder="0" applyAlignment="0" applyProtection="0">
      <alignment vertical="center"/>
    </xf>
    <xf numFmtId="0" fontId="44" fillId="15" borderId="0" applyNumberFormat="0" applyBorder="0" applyAlignment="0" applyProtection="0">
      <alignment vertical="center"/>
    </xf>
    <xf numFmtId="0" fontId="19" fillId="64" borderId="0" applyNumberFormat="0" applyBorder="0" applyAlignment="0" applyProtection="0">
      <alignment vertical="center"/>
    </xf>
    <xf numFmtId="0" fontId="44" fillId="10" borderId="0" applyNumberFormat="0" applyBorder="0" applyAlignment="0" applyProtection="0">
      <alignment vertical="center"/>
    </xf>
    <xf numFmtId="0" fontId="12" fillId="74" borderId="0" applyProtection="0"/>
    <xf numFmtId="0" fontId="44" fillId="15" borderId="0" applyNumberFormat="0" applyBorder="0" applyAlignment="0" applyProtection="0">
      <alignment vertical="center"/>
    </xf>
    <xf numFmtId="0" fontId="12" fillId="74" borderId="0" applyNumberFormat="0" applyBorder="0" applyAlignment="0" applyProtection="0">
      <alignment vertical="center"/>
    </xf>
    <xf numFmtId="0" fontId="44" fillId="15" borderId="0" applyNumberFormat="0" applyBorder="0" applyAlignment="0" applyProtection="0">
      <alignment vertical="center"/>
    </xf>
    <xf numFmtId="0" fontId="0" fillId="0" borderId="0">
      <alignment vertical="center"/>
    </xf>
    <xf numFmtId="0" fontId="12" fillId="74"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3" fillId="84"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12" fillId="74"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117" fillId="67" borderId="0" applyNumberFormat="0" applyBorder="0" applyAlignment="0" applyProtection="0">
      <alignment vertical="center"/>
    </xf>
    <xf numFmtId="0" fontId="0" fillId="0" borderId="0">
      <alignment vertical="center"/>
    </xf>
    <xf numFmtId="0" fontId="0" fillId="0" borderId="0">
      <alignment vertical="center"/>
    </xf>
    <xf numFmtId="0" fontId="12" fillId="74"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61" fillId="10" borderId="0" applyNumberFormat="0" applyBorder="0" applyAlignment="0" applyProtection="0">
      <alignment vertical="center"/>
    </xf>
    <xf numFmtId="0" fontId="12" fillId="26" borderId="0" applyProtection="0"/>
    <xf numFmtId="0" fontId="0" fillId="0" borderId="0">
      <alignment vertical="center"/>
    </xf>
    <xf numFmtId="0" fontId="12" fillId="74" borderId="0" applyNumberFormat="0" applyBorder="0" applyAlignment="0" applyProtection="0">
      <alignment vertical="center"/>
    </xf>
    <xf numFmtId="0" fontId="44" fillId="10" borderId="0" applyNumberFormat="0" applyBorder="0" applyAlignment="0" applyProtection="0">
      <alignment vertical="center"/>
    </xf>
    <xf numFmtId="0" fontId="85" fillId="15" borderId="0" applyNumberFormat="0" applyBorder="0" applyAlignment="0" applyProtection="0">
      <alignment vertical="center"/>
    </xf>
    <xf numFmtId="0" fontId="61" fillId="10" borderId="0" applyNumberFormat="0" applyBorder="0" applyAlignment="0" applyProtection="0">
      <alignment vertical="center"/>
    </xf>
    <xf numFmtId="0" fontId="44" fillId="10" borderId="0" applyNumberFormat="0" applyBorder="0" applyAlignment="0" applyProtection="0">
      <alignment vertical="center"/>
    </xf>
    <xf numFmtId="0" fontId="12" fillId="74" borderId="0" applyNumberFormat="0" applyBorder="0" applyAlignment="0" applyProtection="0">
      <alignment vertical="center"/>
    </xf>
    <xf numFmtId="0" fontId="85" fillId="15" borderId="0" applyNumberFormat="0" applyBorder="0" applyAlignment="0" applyProtection="0">
      <alignment vertical="center"/>
    </xf>
    <xf numFmtId="0" fontId="0" fillId="0" borderId="0">
      <alignment vertical="center"/>
    </xf>
    <xf numFmtId="0" fontId="9" fillId="65" borderId="0" applyNumberFormat="0" applyBorder="0" applyAlignment="0" applyProtection="0">
      <alignment vertical="center"/>
    </xf>
    <xf numFmtId="0" fontId="41" fillId="11" borderId="0" applyNumberFormat="0" applyBorder="0" applyAlignment="0" applyProtection="0">
      <alignment vertical="center"/>
    </xf>
    <xf numFmtId="0" fontId="12" fillId="74"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117" fillId="67" borderId="0" applyNumberFormat="0" applyBorder="0" applyAlignment="0" applyProtection="0">
      <alignment vertical="center"/>
    </xf>
    <xf numFmtId="0" fontId="12" fillId="74"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Protection="0"/>
    <xf numFmtId="0" fontId="41" fillId="11" borderId="0" applyNumberFormat="0" applyBorder="0" applyAlignment="0" applyProtection="0">
      <alignment vertical="center"/>
    </xf>
    <xf numFmtId="0" fontId="44" fillId="10" borderId="0" applyProtection="0"/>
    <xf numFmtId="0" fontId="0" fillId="0" borderId="0">
      <alignment vertical="center"/>
    </xf>
    <xf numFmtId="0" fontId="44" fillId="15" borderId="0" applyProtection="0"/>
    <xf numFmtId="0" fontId="125" fillId="3" borderId="33" applyNumberFormat="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12" fillId="25"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12" fillId="25"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12" fillId="12"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12" fillId="12" borderId="0" applyNumberFormat="0" applyBorder="0" applyAlignment="0" applyProtection="0">
      <alignment vertical="center"/>
    </xf>
    <xf numFmtId="0" fontId="0" fillId="0" borderId="0">
      <alignment vertical="center"/>
    </xf>
    <xf numFmtId="0" fontId="12" fillId="39"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12" fillId="39" borderId="0" applyNumberFormat="0" applyBorder="0" applyAlignment="0" applyProtection="0">
      <alignment vertical="center"/>
    </xf>
    <xf numFmtId="0" fontId="44" fillId="15"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0" fillId="0" borderId="0">
      <alignment vertical="center"/>
    </xf>
    <xf numFmtId="0" fontId="12" fillId="15" borderId="0" applyNumberFormat="0" applyBorder="0" applyAlignment="0" applyProtection="0">
      <alignment vertical="center"/>
    </xf>
    <xf numFmtId="0" fontId="109" fillId="0" borderId="0" applyProtection="0"/>
    <xf numFmtId="0" fontId="12" fillId="15" borderId="0" applyNumberFormat="0" applyBorder="0" applyAlignment="0" applyProtection="0">
      <alignment vertical="center"/>
    </xf>
    <xf numFmtId="0" fontId="12" fillId="25" borderId="0" applyNumberFormat="0" applyBorder="0" applyAlignment="0" applyProtection="0">
      <alignment vertical="center"/>
    </xf>
    <xf numFmtId="0" fontId="12" fillId="25" borderId="0" applyNumberFormat="0" applyBorder="0" applyAlignment="0" applyProtection="0">
      <alignment vertical="center"/>
    </xf>
    <xf numFmtId="0" fontId="40" fillId="10" borderId="0" applyNumberFormat="0" applyBorder="0" applyAlignment="0" applyProtection="0">
      <alignment vertical="center"/>
    </xf>
    <xf numFmtId="0" fontId="12" fillId="74" borderId="0" applyNumberFormat="0" applyBorder="0" applyAlignment="0" applyProtection="0">
      <alignment vertical="center"/>
    </xf>
    <xf numFmtId="0" fontId="0" fillId="0" borderId="0">
      <alignment vertical="center"/>
    </xf>
    <xf numFmtId="0" fontId="40" fillId="10" borderId="0" applyNumberFormat="0" applyBorder="0" applyAlignment="0" applyProtection="0">
      <alignment vertical="center"/>
    </xf>
    <xf numFmtId="0" fontId="12" fillId="74" borderId="0" applyNumberFormat="0" applyBorder="0" applyAlignment="0" applyProtection="0">
      <alignment vertical="center"/>
    </xf>
    <xf numFmtId="0" fontId="43" fillId="62" borderId="0" applyNumberFormat="0" applyBorder="0" applyAlignment="0" applyProtection="0">
      <alignment vertical="center"/>
    </xf>
    <xf numFmtId="0" fontId="9" fillId="21" borderId="0" applyNumberFormat="0" applyBorder="0" applyAlignment="0" applyProtection="0"/>
    <xf numFmtId="0" fontId="9" fillId="21" borderId="0" applyNumberFormat="0" applyBorder="0" applyAlignment="0" applyProtection="0"/>
    <xf numFmtId="0" fontId="0" fillId="0" borderId="0">
      <alignment vertical="center"/>
    </xf>
    <xf numFmtId="0" fontId="44" fillId="10" borderId="0" applyNumberFormat="0" applyBorder="0" applyAlignment="0" applyProtection="0">
      <alignment vertical="center"/>
    </xf>
    <xf numFmtId="0" fontId="40" fillId="15" borderId="0" applyProtection="0">
      <alignment vertical="center"/>
    </xf>
    <xf numFmtId="0" fontId="19" fillId="75" borderId="0" applyNumberFormat="0" applyBorder="0" applyAlignment="0" applyProtection="0"/>
    <xf numFmtId="0" fontId="43" fillId="62" borderId="0" applyNumberFormat="0" applyBorder="0" applyAlignment="0" applyProtection="0">
      <alignment vertical="center"/>
    </xf>
    <xf numFmtId="0" fontId="0" fillId="0" borderId="0">
      <alignment vertical="center"/>
    </xf>
    <xf numFmtId="0" fontId="9" fillId="70" borderId="0" applyNumberFormat="0" applyBorder="0" applyAlignment="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1" fillId="24" borderId="0" applyNumberFormat="0" applyBorder="0" applyAlignment="0" applyProtection="0">
      <alignment vertical="center"/>
    </xf>
    <xf numFmtId="0" fontId="44" fillId="10" borderId="0" applyNumberFormat="0" applyBorder="0" applyAlignment="0" applyProtection="0">
      <alignment vertical="center"/>
    </xf>
    <xf numFmtId="0" fontId="43" fillId="62" borderId="0" applyNumberFormat="0" applyBorder="0" applyAlignment="0" applyProtection="0">
      <alignment vertical="center"/>
    </xf>
    <xf numFmtId="0" fontId="0" fillId="0" borderId="0">
      <alignment vertical="center"/>
    </xf>
    <xf numFmtId="0" fontId="43" fillId="62" borderId="0" applyProtection="0"/>
    <xf numFmtId="0" fontId="0" fillId="0" borderId="0">
      <alignment vertical="center"/>
    </xf>
    <xf numFmtId="0" fontId="117" fillId="62" borderId="0" applyNumberFormat="0" applyBorder="0" applyAlignment="0" applyProtection="0">
      <alignment vertical="center"/>
    </xf>
    <xf numFmtId="0" fontId="0" fillId="0" borderId="0">
      <alignment vertical="center"/>
    </xf>
    <xf numFmtId="0" fontId="43" fillId="62" borderId="0" applyNumberFormat="0" applyBorder="0" applyAlignment="0" applyProtection="0">
      <alignment vertical="center"/>
    </xf>
    <xf numFmtId="0" fontId="0" fillId="0" borderId="0">
      <alignment vertical="center"/>
    </xf>
    <xf numFmtId="0" fontId="43" fillId="62" borderId="0" applyNumberFormat="0" applyBorder="0" applyAlignment="0" applyProtection="0">
      <alignment vertical="center"/>
    </xf>
    <xf numFmtId="0" fontId="43" fillId="62" borderId="0" applyNumberFormat="0" applyBorder="0" applyAlignment="0" applyProtection="0">
      <alignment vertical="center"/>
    </xf>
    <xf numFmtId="0" fontId="43" fillId="12" borderId="0" applyNumberFormat="0" applyBorder="0" applyAlignment="0" applyProtection="0">
      <alignment vertical="center"/>
    </xf>
    <xf numFmtId="0" fontId="9" fillId="21" borderId="0" applyNumberFormat="0" applyBorder="0" applyAlignment="0" applyProtection="0"/>
    <xf numFmtId="0" fontId="9" fillId="21" borderId="0" applyNumberFormat="0" applyBorder="0" applyAlignment="0" applyProtection="0"/>
    <xf numFmtId="0" fontId="41" fillId="11" borderId="0" applyNumberFormat="0" applyBorder="0" applyAlignment="0" applyProtection="0">
      <alignment vertical="center"/>
    </xf>
    <xf numFmtId="0" fontId="40" fillId="15" borderId="0" applyProtection="0"/>
    <xf numFmtId="0" fontId="41" fillId="24"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19" fillId="63" borderId="0" applyNumberFormat="0" applyBorder="0" applyAlignment="0" applyProtection="0">
      <alignment vertical="center"/>
    </xf>
    <xf numFmtId="0" fontId="44" fillId="10" borderId="0" applyNumberFormat="0" applyBorder="0" applyAlignment="0" applyProtection="0">
      <alignment vertical="center"/>
    </xf>
    <xf numFmtId="0" fontId="9" fillId="29" borderId="0" applyNumberFormat="0" applyBorder="0" applyAlignment="0" applyProtection="0">
      <alignment vertical="center"/>
    </xf>
    <xf numFmtId="0" fontId="0" fillId="0" borderId="0">
      <alignment vertical="center"/>
    </xf>
    <xf numFmtId="0" fontId="43" fillId="12" borderId="0" applyNumberFormat="0" applyBorder="0" applyAlignment="0" applyProtection="0">
      <alignment vertical="center"/>
    </xf>
    <xf numFmtId="0" fontId="43" fillId="12" borderId="0" applyProtection="0"/>
    <xf numFmtId="0" fontId="43" fillId="12" borderId="0" applyNumberFormat="0" applyBorder="0" applyAlignment="0" applyProtection="0">
      <alignment vertical="center"/>
    </xf>
    <xf numFmtId="0" fontId="51" fillId="0" borderId="0" applyProtection="0">
      <alignment horizontal="left"/>
    </xf>
    <xf numFmtId="0" fontId="43" fillId="12" borderId="0" applyProtection="0"/>
    <xf numFmtId="0" fontId="44" fillId="10" borderId="0" applyNumberFormat="0" applyBorder="0" applyAlignment="0" applyProtection="0">
      <alignment vertical="center"/>
    </xf>
    <xf numFmtId="0" fontId="102" fillId="72" borderId="32">
      <alignment vertical="center"/>
      <protection locked="0"/>
    </xf>
    <xf numFmtId="0" fontId="41" fillId="24" borderId="0" applyNumberFormat="0" applyBorder="0" applyAlignment="0" applyProtection="0">
      <alignment vertical="center"/>
    </xf>
    <xf numFmtId="0" fontId="11" fillId="0" borderId="0"/>
    <xf numFmtId="0" fontId="11" fillId="0" borderId="0"/>
    <xf numFmtId="0" fontId="11" fillId="0" borderId="0"/>
    <xf numFmtId="0" fontId="11" fillId="0" borderId="0"/>
    <xf numFmtId="0" fontId="44" fillId="10" borderId="0" applyNumberFormat="0" applyBorder="0" applyAlignment="0" applyProtection="0">
      <alignment vertical="center"/>
    </xf>
    <xf numFmtId="0" fontId="44" fillId="10" borderId="0" applyProtection="0"/>
    <xf numFmtId="0" fontId="43" fillId="12" borderId="0" applyProtection="0"/>
    <xf numFmtId="0" fontId="41" fillId="24" borderId="0" applyNumberFormat="0" applyBorder="0" applyAlignment="0" applyProtection="0">
      <alignment vertical="center"/>
    </xf>
    <xf numFmtId="0" fontId="117" fillId="12" borderId="0" applyNumberFormat="0" applyBorder="0" applyAlignment="0" applyProtection="0">
      <alignment vertical="center"/>
    </xf>
    <xf numFmtId="0" fontId="43" fillId="12" borderId="0" applyNumberFormat="0" applyBorder="0" applyAlignment="0" applyProtection="0">
      <alignment vertical="center"/>
    </xf>
    <xf numFmtId="0" fontId="41" fillId="11" borderId="0" applyNumberFormat="0" applyBorder="0" applyAlignment="0" applyProtection="0">
      <alignment vertical="center"/>
    </xf>
    <xf numFmtId="0" fontId="130" fillId="0" borderId="0">
      <alignment vertical="center"/>
    </xf>
    <xf numFmtId="0" fontId="41" fillId="11" borderId="0" applyNumberFormat="0" applyBorder="0" applyAlignment="0" applyProtection="0">
      <alignment vertical="center"/>
    </xf>
    <xf numFmtId="0" fontId="43" fillId="12" borderId="0" applyNumberFormat="0" applyBorder="0" applyAlignment="0" applyProtection="0">
      <alignment vertical="center"/>
    </xf>
    <xf numFmtId="0" fontId="0" fillId="0" borderId="0">
      <alignment vertical="center"/>
    </xf>
    <xf numFmtId="0" fontId="50" fillId="11" borderId="0" applyNumberFormat="0" applyBorder="0" applyAlignment="0" applyProtection="0">
      <alignment vertical="center"/>
    </xf>
    <xf numFmtId="0" fontId="9" fillId="85" borderId="0" applyNumberFormat="0" applyBorder="0" applyAlignment="0" applyProtection="0">
      <alignment vertical="center"/>
    </xf>
    <xf numFmtId="0" fontId="44" fillId="15" borderId="0" applyNumberFormat="0" applyBorder="0" applyAlignment="0" applyProtection="0">
      <alignment vertical="center"/>
    </xf>
    <xf numFmtId="0" fontId="43" fillId="12" borderId="0" applyNumberFormat="0" applyBorder="0" applyAlignment="0" applyProtection="0">
      <alignment vertical="center"/>
    </xf>
    <xf numFmtId="0" fontId="9" fillId="85" borderId="0" applyNumberFormat="0" applyBorder="0" applyAlignment="0" applyProtection="0">
      <alignment vertical="center"/>
    </xf>
    <xf numFmtId="0" fontId="44" fillId="15" borderId="0" applyNumberFormat="0" applyBorder="0" applyAlignment="0" applyProtection="0">
      <alignment vertical="center"/>
    </xf>
    <xf numFmtId="0" fontId="0" fillId="0" borderId="0">
      <alignment vertical="center"/>
    </xf>
    <xf numFmtId="0" fontId="43" fillId="12" borderId="0" applyNumberFormat="0" applyBorder="0" applyAlignment="0" applyProtection="0">
      <alignment vertical="center"/>
    </xf>
    <xf numFmtId="0" fontId="0" fillId="0" borderId="0">
      <alignment vertical="center"/>
    </xf>
    <xf numFmtId="0" fontId="9" fillId="19" borderId="0" applyProtection="0"/>
    <xf numFmtId="0" fontId="44" fillId="15"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43" fillId="39" borderId="0" applyNumberFormat="0" applyBorder="0" applyAlignment="0" applyProtection="0">
      <alignment vertical="center"/>
    </xf>
    <xf numFmtId="0" fontId="9" fillId="21" borderId="0" applyNumberFormat="0" applyBorder="0" applyAlignment="0" applyProtection="0"/>
    <xf numFmtId="0" fontId="9" fillId="21" borderId="0" applyNumberFormat="0" applyBorder="0" applyAlignment="0" applyProtection="0"/>
    <xf numFmtId="0" fontId="44" fillId="10" borderId="0" applyProtection="0"/>
    <xf numFmtId="0" fontId="41" fillId="11" borderId="0" applyNumberFormat="0" applyBorder="0" applyAlignment="0" applyProtection="0">
      <alignment vertical="center"/>
    </xf>
    <xf numFmtId="0" fontId="19" fillId="63" borderId="0" applyNumberFormat="0" applyBorder="0" applyAlignment="0" applyProtection="0">
      <alignment vertical="center"/>
    </xf>
    <xf numFmtId="0" fontId="43" fillId="39" borderId="0" applyNumberFormat="0" applyBorder="0" applyAlignment="0" applyProtection="0">
      <alignment vertical="center"/>
    </xf>
    <xf numFmtId="0" fontId="9" fillId="29" borderId="0" applyNumberFormat="0" applyBorder="0" applyAlignment="0" applyProtection="0">
      <alignment vertical="center"/>
    </xf>
    <xf numFmtId="0" fontId="41" fillId="11" borderId="0" applyNumberFormat="0" applyBorder="0" applyAlignment="0" applyProtection="0">
      <alignment vertical="center"/>
    </xf>
    <xf numFmtId="0" fontId="44" fillId="15" borderId="0" applyNumberFormat="0" applyBorder="0" applyAlignment="0" applyProtection="0">
      <alignment vertical="center"/>
    </xf>
    <xf numFmtId="0" fontId="43" fillId="39" borderId="0" applyProtection="0"/>
    <xf numFmtId="0" fontId="0" fillId="0" borderId="0">
      <alignment vertical="center"/>
    </xf>
    <xf numFmtId="0" fontId="43" fillId="39" borderId="0" applyNumberFormat="0" applyBorder="0" applyAlignment="0" applyProtection="0">
      <alignment vertical="center"/>
    </xf>
    <xf numFmtId="0" fontId="43" fillId="39" borderId="0" applyProtection="0"/>
    <xf numFmtId="0" fontId="44" fillId="10" borderId="0" applyProtection="0"/>
    <xf numFmtId="0" fontId="43" fillId="39" borderId="0" applyProtection="0"/>
    <xf numFmtId="10" fontId="100" fillId="0" borderId="0" applyFont="0" applyFill="0" applyBorder="0" applyAlignment="0" applyProtection="0"/>
    <xf numFmtId="0" fontId="44" fillId="10" borderId="0" applyNumberFormat="0" applyBorder="0" applyAlignment="0" applyProtection="0">
      <alignment vertical="center"/>
    </xf>
    <xf numFmtId="0" fontId="117" fillId="39" borderId="0" applyNumberFormat="0" applyBorder="0" applyAlignment="0" applyProtection="0">
      <alignment vertical="center"/>
    </xf>
    <xf numFmtId="0" fontId="41" fillId="11" borderId="0" applyNumberFormat="0" applyBorder="0" applyAlignment="0" applyProtection="0">
      <alignment vertical="center"/>
    </xf>
    <xf numFmtId="10" fontId="12" fillId="0" borderId="0" applyProtection="0">
      <alignment vertical="center"/>
    </xf>
    <xf numFmtId="0" fontId="43" fillId="39"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10" fontId="12" fillId="0" borderId="0" applyFont="0" applyFill="0" applyBorder="0" applyAlignment="0" applyProtection="0">
      <alignment vertical="center"/>
    </xf>
    <xf numFmtId="0" fontId="43" fillId="39" borderId="0" applyNumberFormat="0" applyBorder="0" applyAlignment="0" applyProtection="0">
      <alignment vertical="center"/>
    </xf>
    <xf numFmtId="0" fontId="44" fillId="10" borderId="0" applyProtection="0"/>
    <xf numFmtId="0" fontId="9" fillId="19" borderId="0" applyProtection="0"/>
    <xf numFmtId="10" fontId="51" fillId="0" borderId="0" applyFont="0" applyFill="0" applyBorder="0" applyAlignment="0" applyProtection="0"/>
    <xf numFmtId="0" fontId="43" fillId="39" borderId="0" applyNumberFormat="0" applyBorder="0" applyAlignment="0" applyProtection="0">
      <alignment vertical="center"/>
    </xf>
    <xf numFmtId="0" fontId="9" fillId="85" borderId="0" applyNumberFormat="0" applyBorder="0" applyAlignment="0" applyProtection="0">
      <alignment vertical="center"/>
    </xf>
    <xf numFmtId="10" fontId="12" fillId="0" borderId="0" applyProtection="0">
      <alignment vertical="center"/>
    </xf>
    <xf numFmtId="10" fontId="12" fillId="0" borderId="0" applyFont="0" applyFill="0" applyBorder="0" applyAlignment="0" applyProtection="0">
      <alignment vertical="center"/>
    </xf>
    <xf numFmtId="0" fontId="43" fillId="39" borderId="0" applyNumberFormat="0" applyBorder="0" applyAlignment="0" applyProtection="0">
      <alignment vertical="center"/>
    </xf>
    <xf numFmtId="0" fontId="43" fillId="86" borderId="0" applyProtection="0"/>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14" fontId="59" fillId="0" borderId="0">
      <alignment horizontal="center" vertical="center" wrapText="1"/>
      <protection locked="0"/>
    </xf>
    <xf numFmtId="0" fontId="99" fillId="11" borderId="0" applyNumberFormat="0" applyBorder="0" applyAlignment="0" applyProtection="0">
      <alignment vertical="center"/>
    </xf>
    <xf numFmtId="0" fontId="44" fillId="10" borderId="0" applyProtection="0"/>
    <xf numFmtId="0" fontId="44" fillId="10" borderId="0" applyProtection="0"/>
    <xf numFmtId="0" fontId="43" fillId="86" borderId="0" applyProtection="0"/>
    <xf numFmtId="0" fontId="44" fillId="1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1" fillId="24" borderId="0" applyNumberFormat="0" applyBorder="0" applyAlignment="0" applyProtection="0">
      <alignment vertical="center"/>
    </xf>
    <xf numFmtId="0" fontId="43" fillId="86" borderId="0" applyProtection="0"/>
    <xf numFmtId="0" fontId="0" fillId="0" borderId="0">
      <alignment vertical="center"/>
    </xf>
    <xf numFmtId="0" fontId="44" fillId="10" borderId="0" applyProtection="0"/>
    <xf numFmtId="0" fontId="44" fillId="10" borderId="0" applyProtection="0"/>
    <xf numFmtId="14" fontId="59" fillId="0" borderId="0">
      <alignment horizontal="center" vertical="center" wrapText="1"/>
      <protection locked="0"/>
    </xf>
    <xf numFmtId="0" fontId="46" fillId="0" borderId="5" applyProtection="0">
      <alignment horizont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41" fillId="11" borderId="0" applyNumberFormat="0" applyBorder="0" applyAlignment="0" applyProtection="0">
      <alignment vertical="center"/>
    </xf>
    <xf numFmtId="0" fontId="117" fillId="67" borderId="0" applyNumberFormat="0" applyBorder="0" applyAlignment="0" applyProtection="0">
      <alignment vertical="center"/>
    </xf>
    <xf numFmtId="0" fontId="0" fillId="0" borderId="0">
      <alignment vertical="center"/>
    </xf>
    <xf numFmtId="14" fontId="59" fillId="0" borderId="0">
      <alignment horizontal="center" vertical="center" wrapText="1"/>
      <protection locked="0"/>
    </xf>
    <xf numFmtId="0" fontId="43" fillId="67" borderId="0" applyNumberFormat="0" applyBorder="0" applyAlignment="0" applyProtection="0">
      <alignment vertical="center"/>
    </xf>
    <xf numFmtId="14" fontId="59" fillId="0" borderId="0">
      <alignment horizontal="center" vertical="center" wrapText="1"/>
      <protection locked="0"/>
    </xf>
    <xf numFmtId="0" fontId="43" fillId="67" borderId="0" applyNumberFormat="0" applyBorder="0" applyAlignment="0" applyProtection="0">
      <alignment vertical="center"/>
    </xf>
    <xf numFmtId="0" fontId="0" fillId="0" borderId="0">
      <alignment vertical="center"/>
    </xf>
    <xf numFmtId="0" fontId="9" fillId="85" borderId="0" applyNumberFormat="0" applyBorder="0" applyAlignment="0" applyProtection="0">
      <alignment vertical="center"/>
    </xf>
    <xf numFmtId="0" fontId="43" fillId="67" borderId="0" applyNumberFormat="0" applyBorder="0" applyAlignment="0" applyProtection="0">
      <alignment vertical="center"/>
    </xf>
    <xf numFmtId="0" fontId="0" fillId="0" borderId="0">
      <alignment vertical="center"/>
    </xf>
    <xf numFmtId="0" fontId="9" fillId="21" borderId="0" applyNumberFormat="0" applyBorder="0" applyAlignment="0" applyProtection="0"/>
    <xf numFmtId="0" fontId="9" fillId="21" borderId="0" applyNumberFormat="0" applyBorder="0" applyAlignment="0" applyProtection="0"/>
    <xf numFmtId="0" fontId="43" fillId="19" borderId="0" applyNumberFormat="0" applyBorder="0" applyAlignment="0" applyProtection="0">
      <alignment vertical="center"/>
    </xf>
    <xf numFmtId="0" fontId="41" fillId="11" borderId="0" applyNumberFormat="0" applyBorder="0" applyAlignment="0" applyProtection="0">
      <alignment vertical="center"/>
    </xf>
    <xf numFmtId="0" fontId="44" fillId="15" borderId="0" applyProtection="0"/>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3" fillId="19"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Protection="0"/>
    <xf numFmtId="0" fontId="44" fillId="10" borderId="0" applyProtection="0"/>
    <xf numFmtId="0" fontId="44" fillId="10" borderId="0" applyProtection="0"/>
    <xf numFmtId="0" fontId="44" fillId="10"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3" fillId="19" borderId="0" applyProtection="0"/>
    <xf numFmtId="0" fontId="0" fillId="0" borderId="0">
      <alignment vertical="center"/>
    </xf>
    <xf numFmtId="0" fontId="43" fillId="19" borderId="0" applyNumberFormat="0" applyBorder="0" applyAlignment="0" applyProtection="0">
      <alignment vertical="center"/>
    </xf>
    <xf numFmtId="0" fontId="43" fillId="19" borderId="0" applyProtection="0"/>
    <xf numFmtId="0" fontId="43" fillId="19" borderId="0" applyProtection="0"/>
    <xf numFmtId="0" fontId="44" fillId="10" borderId="0" applyNumberFormat="0" applyBorder="0" applyAlignment="0" applyProtection="0">
      <alignment vertical="center"/>
    </xf>
    <xf numFmtId="0" fontId="117" fillId="19" borderId="0" applyNumberFormat="0" applyBorder="0" applyAlignment="0" applyProtection="0">
      <alignment vertical="center"/>
    </xf>
    <xf numFmtId="0" fontId="43" fillId="19"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3" fillId="19" borderId="0" applyNumberFormat="0" applyBorder="0" applyAlignment="0" applyProtection="0">
      <alignment vertical="center"/>
    </xf>
    <xf numFmtId="0" fontId="9" fillId="19"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3" fillId="19" borderId="0" applyNumberFormat="0" applyBorder="0" applyAlignment="0" applyProtection="0">
      <alignment vertical="center"/>
    </xf>
    <xf numFmtId="0" fontId="41" fillId="11" borderId="0" applyNumberFormat="0" applyBorder="0" applyAlignment="0" applyProtection="0">
      <alignment vertical="center"/>
    </xf>
    <xf numFmtId="0" fontId="44" fillId="15" borderId="0" applyNumberFormat="0" applyBorder="0" applyAlignment="0" applyProtection="0">
      <alignment vertical="center"/>
    </xf>
    <xf numFmtId="0" fontId="0" fillId="0" borderId="0">
      <alignment vertical="center"/>
    </xf>
    <xf numFmtId="0" fontId="9" fillId="21" borderId="0" applyNumberFormat="0" applyBorder="0" applyAlignment="0" applyProtection="0"/>
    <xf numFmtId="0" fontId="9" fillId="21" borderId="0" applyNumberFormat="0" applyBorder="0" applyAlignment="0" applyProtection="0"/>
    <xf numFmtId="0" fontId="43" fillId="57"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41" fillId="11" borderId="0" applyNumberFormat="0" applyBorder="0" applyAlignment="0" applyProtection="0">
      <alignment vertical="center"/>
    </xf>
    <xf numFmtId="0" fontId="43" fillId="57" borderId="0" applyNumberFormat="0" applyBorder="0" applyAlignment="0" applyProtection="0">
      <alignment vertical="center"/>
    </xf>
    <xf numFmtId="0" fontId="0" fillId="0" borderId="0">
      <alignment vertical="center"/>
    </xf>
    <xf numFmtId="0" fontId="44" fillId="10" borderId="0" applyProtection="0"/>
    <xf numFmtId="0" fontId="44" fillId="10" borderId="0" applyProtection="0"/>
    <xf numFmtId="202" fontId="51" fillId="0" borderId="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5" fillId="0" borderId="0"/>
    <xf numFmtId="0" fontId="43" fillId="57" borderId="0" applyProtection="0"/>
    <xf numFmtId="0" fontId="0" fillId="0" borderId="0">
      <alignment vertical="center"/>
    </xf>
    <xf numFmtId="0" fontId="0" fillId="0" borderId="0"/>
    <xf numFmtId="0" fontId="101" fillId="0" borderId="0"/>
    <xf numFmtId="0" fontId="0" fillId="0" borderId="0">
      <alignment vertical="center"/>
    </xf>
    <xf numFmtId="0" fontId="44" fillId="15" borderId="0" applyNumberFormat="0" applyBorder="0" applyAlignment="0" applyProtection="0">
      <alignment vertical="center"/>
    </xf>
    <xf numFmtId="0" fontId="41" fillId="11" borderId="0" applyProtection="0"/>
    <xf numFmtId="0" fontId="43" fillId="57" borderId="0" applyNumberFormat="0" applyBorder="0" applyAlignment="0" applyProtection="0">
      <alignment vertical="center"/>
    </xf>
    <xf numFmtId="0" fontId="0" fillId="0" borderId="0">
      <alignment vertical="center"/>
    </xf>
    <xf numFmtId="0" fontId="41" fillId="11" borderId="0" applyProtection="0"/>
    <xf numFmtId="0" fontId="44" fillId="10" borderId="0" applyProtection="0"/>
    <xf numFmtId="0" fontId="43" fillId="19" borderId="0" applyNumberFormat="0" applyBorder="0" applyAlignment="0" applyProtection="0">
      <alignment vertical="center"/>
    </xf>
    <xf numFmtId="0" fontId="44" fillId="10" borderId="0" applyNumberFormat="0" applyBorder="0" applyAlignment="0" applyProtection="0">
      <alignment vertical="center"/>
    </xf>
    <xf numFmtId="0" fontId="43" fillId="57" borderId="0" applyProtection="0"/>
    <xf numFmtId="0" fontId="44" fillId="10" borderId="0" applyNumberFormat="0" applyBorder="0" applyAlignment="0" applyProtection="0">
      <alignment vertical="center"/>
    </xf>
    <xf numFmtId="0" fontId="117" fillId="57" borderId="0" applyNumberFormat="0" applyBorder="0" applyAlignment="0" applyProtection="0">
      <alignment vertical="center"/>
    </xf>
    <xf numFmtId="0" fontId="43" fillId="57" borderId="0" applyNumberFormat="0" applyBorder="0" applyAlignment="0" applyProtection="0">
      <alignment vertical="center"/>
    </xf>
    <xf numFmtId="0" fontId="44" fillId="10" borderId="0" applyProtection="0"/>
    <xf numFmtId="0" fontId="43" fillId="57" borderId="0" applyNumberFormat="0" applyBorder="0" applyAlignment="0" applyProtection="0">
      <alignment vertical="center"/>
    </xf>
    <xf numFmtId="0" fontId="9" fillId="19" borderId="0" applyProtection="0">
      <alignment vertical="center"/>
    </xf>
    <xf numFmtId="0" fontId="44" fillId="10" borderId="0" applyProtection="0"/>
    <xf numFmtId="9" fontId="12" fillId="0" borderId="0" applyProtection="0"/>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3" fillId="57" borderId="0" applyNumberFormat="0" applyBorder="0" applyAlignment="0" applyProtection="0">
      <alignment vertical="center"/>
    </xf>
    <xf numFmtId="0" fontId="0" fillId="0" borderId="0">
      <alignment vertical="center"/>
    </xf>
    <xf numFmtId="0" fontId="28" fillId="0" borderId="38" applyNumberFormat="0" applyFill="0" applyAlignment="0" applyProtection="0">
      <alignment vertical="center"/>
    </xf>
    <xf numFmtId="0" fontId="43" fillId="57"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43" fillId="62" borderId="0" applyNumberFormat="0" applyBorder="0" applyAlignment="0" applyProtection="0">
      <alignment vertical="center"/>
    </xf>
    <xf numFmtId="0" fontId="41" fillId="11" borderId="0" applyNumberFormat="0" applyBorder="0" applyAlignment="0" applyProtection="0">
      <alignment vertical="center"/>
    </xf>
    <xf numFmtId="0" fontId="9" fillId="7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62" borderId="0" applyNumberFormat="0" applyBorder="0" applyAlignment="0" applyProtection="0">
      <alignment vertical="center"/>
    </xf>
    <xf numFmtId="0" fontId="9" fillId="19" borderId="0" applyNumberFormat="0" applyBorder="0" applyAlignment="0" applyProtection="0"/>
    <xf numFmtId="0" fontId="44" fillId="15" borderId="0" applyNumberFormat="0" applyBorder="0" applyAlignment="0" applyProtection="0">
      <alignment vertical="center"/>
    </xf>
    <xf numFmtId="0" fontId="43" fillId="62" borderId="0" applyNumberFormat="0" applyBorder="0" applyAlignment="0" applyProtection="0">
      <alignment vertical="center"/>
    </xf>
    <xf numFmtId="0" fontId="0" fillId="0" borderId="0">
      <alignment vertical="center"/>
    </xf>
    <xf numFmtId="0" fontId="43" fillId="4" borderId="0" applyNumberFormat="0" applyBorder="0" applyAlignment="0" applyProtection="0">
      <alignment vertical="center"/>
    </xf>
    <xf numFmtId="0" fontId="0" fillId="0" borderId="0">
      <alignment vertical="center"/>
    </xf>
    <xf numFmtId="0" fontId="9" fillId="21"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3" fillId="4"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43" fillId="4" borderId="0" applyNumberFormat="0" applyBorder="0" applyAlignment="0" applyProtection="0">
      <alignment vertical="center"/>
    </xf>
    <xf numFmtId="0" fontId="94" fillId="0" borderId="0" applyNumberFormat="0" applyFill="0" applyBorder="0" applyAlignment="0" applyProtection="0">
      <alignment vertical="top"/>
      <protection locked="0"/>
    </xf>
    <xf numFmtId="0" fontId="0" fillId="0" borderId="0">
      <alignment vertical="center"/>
    </xf>
    <xf numFmtId="0" fontId="43" fillId="4" borderId="0" applyNumberFormat="0" applyBorder="0" applyAlignment="0" applyProtection="0">
      <alignment vertical="center"/>
    </xf>
    <xf numFmtId="0" fontId="0" fillId="0" borderId="0">
      <alignment vertical="center"/>
    </xf>
    <xf numFmtId="0" fontId="43" fillId="4" borderId="0" applyNumberFormat="0" applyBorder="0" applyAlignment="0" applyProtection="0">
      <alignment vertical="center"/>
    </xf>
    <xf numFmtId="0" fontId="41" fillId="11" borderId="0" applyNumberFormat="0" applyBorder="0" applyAlignment="0" applyProtection="0">
      <alignment vertical="center"/>
    </xf>
    <xf numFmtId="0" fontId="117" fillId="62" borderId="0" applyNumberFormat="0" applyBorder="0" applyAlignment="0" applyProtection="0">
      <alignment vertical="center"/>
    </xf>
    <xf numFmtId="0" fontId="61" fillId="24" borderId="0" applyNumberFormat="0" applyBorder="0" applyAlignment="0" applyProtection="0">
      <alignment vertical="center"/>
    </xf>
    <xf numFmtId="0" fontId="61" fillId="24" borderId="0" applyNumberFormat="0" applyBorder="0" applyAlignment="0" applyProtection="0">
      <alignment vertical="center"/>
    </xf>
    <xf numFmtId="0" fontId="90" fillId="0" borderId="0" applyNumberFormat="0" applyFill="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198" fontId="124" fillId="0" borderId="0" applyFill="0" applyBorder="0" applyAlignment="0">
      <alignment vertical="center"/>
    </xf>
    <xf numFmtId="0" fontId="117" fillId="62"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198" fontId="124" fillId="0" borderId="0" applyProtection="0">
      <alignment vertical="center"/>
    </xf>
    <xf numFmtId="0" fontId="117" fillId="62"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198" fontId="124" fillId="0" borderId="0" applyFill="0" applyBorder="0" applyAlignment="0">
      <alignment vertical="center"/>
    </xf>
    <xf numFmtId="0" fontId="117" fillId="62"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0" fillId="10" borderId="0" applyNumberFormat="0" applyBorder="0" applyAlignment="0" applyProtection="0">
      <alignment vertical="center"/>
    </xf>
    <xf numFmtId="0" fontId="41" fillId="11" borderId="0" applyProtection="0"/>
    <xf numFmtId="0" fontId="0" fillId="0" borderId="0">
      <alignment vertical="center"/>
    </xf>
    <xf numFmtId="198" fontId="124" fillId="0" borderId="0" applyFill="0" applyBorder="0" applyAlignment="0">
      <alignment vertical="center"/>
    </xf>
    <xf numFmtId="0" fontId="41" fillId="11" borderId="0" applyNumberFormat="0" applyBorder="0" applyAlignment="0" applyProtection="0">
      <alignment vertical="center"/>
    </xf>
    <xf numFmtId="0" fontId="44" fillId="15" borderId="0" applyNumberFormat="0" applyBorder="0" applyAlignment="0" applyProtection="0">
      <alignment vertical="center"/>
    </xf>
    <xf numFmtId="0" fontId="0" fillId="0" borderId="0">
      <alignment vertical="center"/>
    </xf>
    <xf numFmtId="0" fontId="43" fillId="62"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3" fillId="62" borderId="0" applyProtection="0"/>
    <xf numFmtId="0" fontId="44" fillId="10" borderId="0" applyProtection="0"/>
    <xf numFmtId="0" fontId="43" fillId="62" borderId="0" applyNumberFormat="0" applyBorder="0" applyAlignment="0" applyProtection="0">
      <alignment vertical="center"/>
    </xf>
    <xf numFmtId="0" fontId="43" fillId="62"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3" fillId="62"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3" fillId="62" borderId="0" applyNumberFormat="0" applyBorder="0" applyAlignment="0" applyProtection="0">
      <alignment vertical="center"/>
    </xf>
    <xf numFmtId="0" fontId="44" fillId="10" borderId="0" applyNumberFormat="0" applyBorder="0" applyAlignment="0" applyProtection="0">
      <alignment vertical="center"/>
    </xf>
    <xf numFmtId="0" fontId="43" fillId="62"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76" fillId="0" borderId="30" applyNumberFormat="0" applyFill="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3" fillId="62"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3" fillId="62" borderId="0" applyNumberFormat="0" applyBorder="0" applyAlignment="0" applyProtection="0">
      <alignment vertical="center"/>
    </xf>
    <xf numFmtId="0" fontId="44" fillId="15" borderId="0" applyProtection="0"/>
    <xf numFmtId="0" fontId="44" fillId="10" borderId="0" applyNumberFormat="0" applyBorder="0" applyAlignment="0" applyProtection="0">
      <alignment vertical="center"/>
    </xf>
    <xf numFmtId="0" fontId="43" fillId="62" borderId="0" applyNumberFormat="0" applyBorder="0" applyAlignment="0" applyProtection="0">
      <alignment vertical="center"/>
    </xf>
    <xf numFmtId="0" fontId="43" fillId="62"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9" fillId="68" borderId="0" applyNumberFormat="0" applyBorder="0" applyAlignment="0" applyProtection="0"/>
    <xf numFmtId="0" fontId="9" fillId="69" borderId="0" applyNumberFormat="0" applyBorder="0" applyAlignment="0" applyProtection="0"/>
    <xf numFmtId="0" fontId="0" fillId="0" borderId="0">
      <alignment vertical="center"/>
    </xf>
    <xf numFmtId="0" fontId="131" fillId="0" borderId="41" applyNumberFormat="0" applyFill="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3" fillId="12"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3" fillId="12" borderId="0" applyNumberFormat="0" applyBorder="0" applyAlignment="0" applyProtection="0">
      <alignment vertical="center"/>
    </xf>
    <xf numFmtId="0" fontId="0" fillId="0" borderId="0">
      <alignment vertical="center"/>
    </xf>
    <xf numFmtId="0" fontId="43" fillId="10" borderId="0" applyNumberFormat="0" applyBorder="0" applyAlignment="0" applyProtection="0">
      <alignment vertical="center"/>
    </xf>
    <xf numFmtId="0" fontId="41" fillId="11"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9" fillId="21"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3" fillId="10" borderId="0" applyNumberFormat="0" applyBorder="0" applyAlignment="0" applyProtection="0">
      <alignment vertical="center"/>
    </xf>
    <xf numFmtId="0" fontId="43" fillId="19" borderId="0" applyNumberFormat="0" applyBorder="0" applyAlignment="0" applyProtection="0">
      <alignment vertical="center"/>
    </xf>
    <xf numFmtId="0" fontId="40" fillId="15" borderId="0" applyNumberFormat="0" applyBorder="0" applyAlignment="0" applyProtection="0">
      <alignment vertical="center"/>
    </xf>
    <xf numFmtId="0" fontId="44" fillId="10" borderId="0" applyNumberFormat="0" applyBorder="0" applyAlignment="0" applyProtection="0">
      <alignment vertical="center"/>
    </xf>
    <xf numFmtId="0" fontId="43" fillId="19" borderId="0" applyNumberFormat="0" applyBorder="0" applyAlignment="0" applyProtection="0">
      <alignment vertical="center"/>
    </xf>
    <xf numFmtId="0" fontId="40" fillId="15"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3" fillId="19" borderId="0" applyNumberFormat="0" applyBorder="0" applyAlignment="0" applyProtection="0">
      <alignment vertical="center"/>
    </xf>
    <xf numFmtId="0" fontId="43" fillId="19" borderId="0" applyNumberFormat="0" applyBorder="0" applyAlignment="0" applyProtection="0">
      <alignment vertical="center"/>
    </xf>
    <xf numFmtId="0" fontId="61" fillId="31" borderId="0" applyProtection="0">
      <alignment vertical="center"/>
    </xf>
    <xf numFmtId="0" fontId="41" fillId="11" borderId="0" applyNumberFormat="0" applyBorder="0" applyAlignment="0" applyProtection="0">
      <alignment vertical="center"/>
    </xf>
    <xf numFmtId="0" fontId="44" fillId="10" borderId="0" applyProtection="0"/>
    <xf numFmtId="0" fontId="41" fillId="11" borderId="0" applyProtection="0"/>
    <xf numFmtId="0" fontId="40" fillId="15"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117" fillId="12"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61" fillId="31" borderId="0" applyNumberFormat="0" applyBorder="0" applyAlignment="0" applyProtection="0">
      <alignment vertical="center"/>
    </xf>
    <xf numFmtId="0" fontId="44" fillId="10" borderId="0" applyNumberFormat="0" applyBorder="0" applyAlignment="0" applyProtection="0">
      <alignment vertical="center"/>
    </xf>
    <xf numFmtId="0" fontId="85" fillId="15" borderId="0" applyProtection="0"/>
    <xf numFmtId="0" fontId="0" fillId="0" borderId="0">
      <alignment vertical="center"/>
    </xf>
    <xf numFmtId="0" fontId="61" fillId="3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3" fillId="12" borderId="0" applyProtection="0"/>
    <xf numFmtId="0" fontId="41" fillId="11" borderId="0" applyNumberFormat="0" applyBorder="0" applyAlignment="0" applyProtection="0">
      <alignment vertical="center"/>
    </xf>
    <xf numFmtId="0" fontId="0" fillId="51" borderId="28" applyNumberFormat="0" applyFont="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3" fillId="12" borderId="0" applyNumberFormat="0" applyBorder="0" applyAlignment="0" applyProtection="0">
      <alignment vertical="center"/>
    </xf>
    <xf numFmtId="0" fontId="12" fillId="26" borderId="0" applyNumberFormat="0" applyFont="0" applyBorder="0" applyAlignment="0" applyProtection="0">
      <alignment horizontal="right" vertical="center"/>
    </xf>
    <xf numFmtId="0" fontId="43" fillId="12"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3" fillId="12" borderId="0" applyNumberFormat="0" applyBorder="0" applyAlignment="0" applyProtection="0">
      <alignment vertical="center"/>
    </xf>
    <xf numFmtId="0" fontId="43" fillId="12" borderId="0" applyNumberFormat="0" applyBorder="0" applyAlignment="0" applyProtection="0">
      <alignment vertical="center"/>
    </xf>
    <xf numFmtId="0" fontId="0" fillId="0" borderId="0">
      <alignment vertical="center"/>
    </xf>
    <xf numFmtId="0" fontId="44" fillId="15" borderId="0" applyProtection="0"/>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3" fillId="12" borderId="0" applyNumberFormat="0" applyBorder="0" applyAlignment="0" applyProtection="0">
      <alignment vertical="center"/>
    </xf>
    <xf numFmtId="0" fontId="44" fillId="10" borderId="0" applyNumberFormat="0" applyBorder="0" applyAlignment="0" applyProtection="0">
      <alignment vertical="center"/>
    </xf>
    <xf numFmtId="0" fontId="43" fillId="12" borderId="0" applyNumberFormat="0" applyBorder="0" applyAlignment="0" applyProtection="0">
      <alignment vertical="center"/>
    </xf>
    <xf numFmtId="0" fontId="43" fillId="12" borderId="0" applyNumberFormat="0" applyBorder="0" applyAlignment="0" applyProtection="0">
      <alignment vertical="center"/>
    </xf>
    <xf numFmtId="0" fontId="43" fillId="12" borderId="0" applyNumberFormat="0" applyBorder="0" applyAlignment="0" applyProtection="0">
      <alignment vertical="center"/>
    </xf>
    <xf numFmtId="0" fontId="43" fillId="12" borderId="0" applyNumberFormat="0" applyBorder="0" applyAlignment="0" applyProtection="0">
      <alignment vertical="center"/>
    </xf>
    <xf numFmtId="0" fontId="41" fillId="11" borderId="0" applyNumberFormat="0" applyBorder="0" applyAlignment="0" applyProtection="0">
      <alignment vertical="center"/>
    </xf>
    <xf numFmtId="0" fontId="43" fillId="12" borderId="0" applyNumberFormat="0" applyBorder="0" applyAlignment="0" applyProtection="0">
      <alignment vertical="center"/>
    </xf>
    <xf numFmtId="0" fontId="44" fillId="10" borderId="0" applyNumberFormat="0" applyBorder="0" applyAlignment="0" applyProtection="0">
      <alignment vertical="center"/>
    </xf>
    <xf numFmtId="0" fontId="43" fillId="28"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3" fillId="28"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5" borderId="0" applyNumberFormat="0" applyBorder="0" applyAlignment="0" applyProtection="0">
      <alignment vertical="center"/>
    </xf>
    <xf numFmtId="0" fontId="0" fillId="0" borderId="0">
      <alignment vertical="center"/>
    </xf>
    <xf numFmtId="0" fontId="43" fillId="19"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3" fillId="19" borderId="0" applyNumberFormat="0" applyBorder="0" applyAlignment="0" applyProtection="0">
      <alignment vertical="center"/>
    </xf>
    <xf numFmtId="0" fontId="43" fillId="19" borderId="0" applyNumberFormat="0" applyBorder="0" applyAlignment="0" applyProtection="0">
      <alignment vertical="center"/>
    </xf>
    <xf numFmtId="0" fontId="43" fillId="19" borderId="0" applyNumberFormat="0" applyBorder="0" applyAlignment="0" applyProtection="0">
      <alignment vertical="center"/>
    </xf>
    <xf numFmtId="0" fontId="43" fillId="39" borderId="0" applyNumberFormat="0" applyBorder="0" applyAlignment="0" applyProtection="0">
      <alignment vertical="center"/>
    </xf>
    <xf numFmtId="0" fontId="49" fillId="2" borderId="0">
      <alignment horizontal="center" vertical="center"/>
    </xf>
    <xf numFmtId="0" fontId="61" fillId="74" borderId="0" applyProtection="0">
      <alignment vertical="center"/>
    </xf>
    <xf numFmtId="0" fontId="61" fillId="74" borderId="0" applyProtection="0">
      <alignment vertical="center"/>
    </xf>
    <xf numFmtId="0" fontId="0" fillId="0" borderId="0">
      <alignment vertical="center"/>
    </xf>
    <xf numFmtId="0" fontId="117" fillId="39"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0" fillId="15" borderId="0" applyProtection="0"/>
    <xf numFmtId="0" fontId="0" fillId="0" borderId="0">
      <alignment vertical="center"/>
    </xf>
    <xf numFmtId="0" fontId="61" fillId="74"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0" fillId="15"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61" fillId="74"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193" fontId="69" fillId="0" borderId="0"/>
    <xf numFmtId="0" fontId="44" fillId="10" borderId="0" applyNumberFormat="0" applyBorder="0" applyAlignment="0" applyProtection="0">
      <alignment vertical="center"/>
    </xf>
    <xf numFmtId="0" fontId="117" fillId="39" borderId="0" applyNumberFormat="0" applyBorder="0" applyAlignment="0" applyProtection="0">
      <alignment vertical="center"/>
    </xf>
    <xf numFmtId="193" fontId="69" fillId="0" borderId="0" applyProtection="0">
      <alignment vertical="center"/>
    </xf>
    <xf numFmtId="0" fontId="43" fillId="39"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3" fillId="39" borderId="0" applyProtection="0"/>
    <xf numFmtId="0" fontId="43" fillId="39" borderId="0" applyNumberFormat="0" applyBorder="0" applyAlignment="0" applyProtection="0">
      <alignment vertical="center"/>
    </xf>
    <xf numFmtId="0" fontId="40" fillId="15" borderId="0" applyNumberFormat="0" applyBorder="0" applyAlignment="0" applyProtection="0">
      <alignment vertical="center"/>
    </xf>
    <xf numFmtId="0" fontId="43" fillId="39"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Protection="0"/>
    <xf numFmtId="0" fontId="44" fillId="15" borderId="0" applyNumberFormat="0" applyBorder="0" applyAlignment="0" applyProtection="0">
      <alignment vertical="center"/>
    </xf>
    <xf numFmtId="0" fontId="43" fillId="39" borderId="0" applyNumberFormat="0" applyBorder="0" applyAlignment="0" applyProtection="0">
      <alignment vertical="center"/>
    </xf>
    <xf numFmtId="0" fontId="43" fillId="39" borderId="0" applyNumberFormat="0" applyBorder="0" applyAlignment="0" applyProtection="0">
      <alignment vertical="center"/>
    </xf>
    <xf numFmtId="0" fontId="0" fillId="0" borderId="0">
      <alignment vertical="center"/>
    </xf>
    <xf numFmtId="0" fontId="44" fillId="10" borderId="0" applyProtection="0"/>
    <xf numFmtId="0" fontId="41" fillId="24"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5" borderId="0" applyProtection="0"/>
    <xf numFmtId="0" fontId="41" fillId="11" borderId="0" applyNumberFormat="0" applyBorder="0" applyAlignment="0" applyProtection="0">
      <alignment vertical="center"/>
    </xf>
    <xf numFmtId="0" fontId="43" fillId="39" borderId="0" applyNumberFormat="0" applyBorder="0" applyAlignment="0" applyProtection="0">
      <alignment vertical="center"/>
    </xf>
    <xf numFmtId="0" fontId="99" fillId="11" borderId="0" applyNumberFormat="0" applyBorder="0" applyAlignment="0" applyProtection="0">
      <alignment vertical="center"/>
    </xf>
    <xf numFmtId="0" fontId="0" fillId="0" borderId="0">
      <alignment vertical="center"/>
    </xf>
    <xf numFmtId="0" fontId="124" fillId="2" borderId="0">
      <alignment horizontal="left" vertical="top"/>
    </xf>
    <xf numFmtId="0" fontId="43" fillId="39"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124" fillId="2" borderId="0">
      <alignment horizontal="left" vertical="top"/>
    </xf>
    <xf numFmtId="0" fontId="44" fillId="10" borderId="0" applyNumberFormat="0" applyBorder="0" applyAlignment="0" applyProtection="0">
      <alignment vertical="center"/>
    </xf>
    <xf numFmtId="0" fontId="19" fillId="26" borderId="0" applyNumberFormat="0" applyBorder="0" applyAlignment="0" applyProtection="0"/>
    <xf numFmtId="0" fontId="44" fillId="10" borderId="0" applyNumberFormat="0" applyBorder="0" applyAlignment="0" applyProtection="0">
      <alignment vertical="center"/>
    </xf>
    <xf numFmtId="0" fontId="43" fillId="39" borderId="0" applyNumberFormat="0" applyBorder="0" applyAlignment="0" applyProtection="0">
      <alignment vertical="center"/>
    </xf>
    <xf numFmtId="0" fontId="49" fillId="2" borderId="0">
      <alignment horizontal="center" vertical="center"/>
    </xf>
    <xf numFmtId="0" fontId="0" fillId="0" borderId="0">
      <alignment vertical="center"/>
    </xf>
    <xf numFmtId="0" fontId="0" fillId="0" borderId="0">
      <alignment vertical="center"/>
    </xf>
    <xf numFmtId="0" fontId="43" fillId="39" borderId="0" applyNumberFormat="0" applyBorder="0" applyAlignment="0" applyProtection="0">
      <alignment vertical="center"/>
    </xf>
    <xf numFmtId="0" fontId="44" fillId="10" borderId="0" applyNumberFormat="0" applyBorder="0" applyAlignment="0" applyProtection="0">
      <alignment vertical="center"/>
    </xf>
    <xf numFmtId="0" fontId="49" fillId="2" borderId="0">
      <alignment horizontal="center" vertical="center"/>
    </xf>
    <xf numFmtId="0" fontId="44" fillId="10" borderId="0" applyNumberFormat="0" applyBorder="0" applyAlignment="0" applyProtection="0">
      <alignment vertical="center"/>
    </xf>
    <xf numFmtId="0" fontId="43" fillId="67" borderId="0" applyNumberFormat="0" applyBorder="0" applyAlignment="0" applyProtection="0">
      <alignment vertical="center"/>
    </xf>
    <xf numFmtId="0" fontId="0" fillId="0" borderId="0">
      <alignment vertical="center"/>
    </xf>
    <xf numFmtId="0" fontId="43" fillId="67" borderId="0" applyNumberFormat="0" applyBorder="0" applyAlignment="0" applyProtection="0">
      <alignment vertical="center"/>
    </xf>
    <xf numFmtId="0" fontId="41" fillId="11" borderId="0" applyProtection="0"/>
    <xf numFmtId="0" fontId="44" fillId="10" borderId="0" applyProtection="0"/>
    <xf numFmtId="0" fontId="0" fillId="0" borderId="0">
      <alignment vertical="center"/>
    </xf>
    <xf numFmtId="0" fontId="44" fillId="10" borderId="0" applyProtection="0"/>
    <xf numFmtId="0" fontId="44" fillId="10" borderId="0" applyProtection="0">
      <alignment vertical="center"/>
    </xf>
    <xf numFmtId="0" fontId="43" fillId="84" borderId="0" applyNumberFormat="0" applyBorder="0" applyAlignment="0" applyProtection="0">
      <alignment vertical="center"/>
    </xf>
    <xf numFmtId="0" fontId="51" fillId="0" borderId="0" applyProtection="0">
      <alignment horizontal="left"/>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0" fillId="0" borderId="0">
      <alignment vertical="center"/>
    </xf>
    <xf numFmtId="0" fontId="43" fillId="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0" fillId="10" borderId="0" applyNumberFormat="0" applyBorder="0" applyAlignment="0" applyProtection="0">
      <alignment vertical="center"/>
    </xf>
    <xf numFmtId="0" fontId="43" fillId="3" borderId="0" applyNumberFormat="0" applyBorder="0" applyAlignment="0" applyProtection="0">
      <alignment vertical="center"/>
    </xf>
    <xf numFmtId="0" fontId="0" fillId="0" borderId="0">
      <alignment vertical="center"/>
    </xf>
    <xf numFmtId="0" fontId="0" fillId="0" borderId="0">
      <alignment vertical="center"/>
    </xf>
    <xf numFmtId="0" fontId="43" fillId="3" borderId="0" applyNumberFormat="0" applyBorder="0" applyAlignment="0" applyProtection="0">
      <alignment vertical="center"/>
    </xf>
    <xf numFmtId="0" fontId="44" fillId="10" borderId="0" applyProtection="0"/>
    <xf numFmtId="0" fontId="43" fillId="67"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3" fillId="86" borderId="0" applyProtection="0"/>
    <xf numFmtId="0" fontId="0" fillId="0" borderId="0">
      <alignment vertical="center"/>
    </xf>
    <xf numFmtId="0" fontId="44" fillId="10" borderId="0" applyNumberFormat="0" applyBorder="0" applyAlignment="0" applyProtection="0">
      <alignment vertical="center"/>
    </xf>
    <xf numFmtId="0" fontId="43" fillId="67" borderId="0" applyNumberFormat="0" applyBorder="0" applyAlignment="0" applyProtection="0">
      <alignment vertical="center"/>
    </xf>
    <xf numFmtId="0" fontId="43" fillId="67"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43" fillId="67"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38" fontId="132" fillId="0" borderId="0" applyProtection="0"/>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3" fillId="67"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Protection="0"/>
    <xf numFmtId="0" fontId="44" fillId="10" borderId="0" applyNumberFormat="0" applyBorder="0" applyAlignment="0" applyProtection="0">
      <alignment vertical="center"/>
    </xf>
    <xf numFmtId="0" fontId="43" fillId="67"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3" fillId="67" borderId="0" applyNumberFormat="0" applyBorder="0" applyAlignment="0" applyProtection="0">
      <alignment vertical="center"/>
    </xf>
    <xf numFmtId="0" fontId="0" fillId="0" borderId="0">
      <alignment vertical="center"/>
    </xf>
    <xf numFmtId="0" fontId="43" fillId="67" borderId="0" applyNumberFormat="0" applyBorder="0" applyAlignment="0" applyProtection="0">
      <alignment vertical="center"/>
    </xf>
    <xf numFmtId="0" fontId="0" fillId="0" borderId="0">
      <alignment vertical="center"/>
    </xf>
    <xf numFmtId="0" fontId="43" fillId="67" borderId="0" applyNumberFormat="0" applyBorder="0" applyAlignment="0" applyProtection="0">
      <alignment vertical="center"/>
    </xf>
    <xf numFmtId="0" fontId="0" fillId="0" borderId="0">
      <alignment vertical="center"/>
    </xf>
    <xf numFmtId="0" fontId="19" fillId="3" borderId="0" applyNumberFormat="0" applyBorder="0" applyAlignment="0" applyProtection="0"/>
    <xf numFmtId="0" fontId="0" fillId="0" borderId="0">
      <alignment vertical="center"/>
    </xf>
    <xf numFmtId="0" fontId="40" fillId="15" borderId="0" applyNumberFormat="0" applyBorder="0" applyAlignment="0" applyProtection="0">
      <alignment vertical="center"/>
    </xf>
    <xf numFmtId="0" fontId="78" fillId="10" borderId="0" applyProtection="0">
      <alignment vertical="center"/>
    </xf>
    <xf numFmtId="0" fontId="43" fillId="67" borderId="0" applyNumberFormat="0" applyBorder="0" applyAlignment="0" applyProtection="0">
      <alignment vertical="center"/>
    </xf>
    <xf numFmtId="0" fontId="0" fillId="0" borderId="0">
      <alignment vertical="center"/>
    </xf>
    <xf numFmtId="0" fontId="19" fillId="65" borderId="0" applyNumberFormat="0" applyBorder="0" applyAlignment="0" applyProtection="0">
      <alignment vertical="center"/>
    </xf>
    <xf numFmtId="0" fontId="40" fillId="15" borderId="0" applyNumberFormat="0" applyBorder="0" applyAlignment="0" applyProtection="0">
      <alignment vertical="center"/>
    </xf>
    <xf numFmtId="0" fontId="0" fillId="0" borderId="0">
      <alignment vertical="center"/>
    </xf>
    <xf numFmtId="0" fontId="43" fillId="19" borderId="0" applyNumberFormat="0" applyBorder="0" applyAlignment="0" applyProtection="0">
      <alignment vertical="center"/>
    </xf>
    <xf numFmtId="0" fontId="43" fillId="3" borderId="0" applyNumberFormat="0" applyBorder="0" applyAlignment="0" applyProtection="0">
      <alignment vertical="center"/>
    </xf>
    <xf numFmtId="0" fontId="0" fillId="0" borderId="0">
      <alignment vertical="center"/>
    </xf>
    <xf numFmtId="0" fontId="43" fillId="3" borderId="0" applyNumberFormat="0" applyBorder="0" applyAlignment="0" applyProtection="0">
      <alignment vertical="center"/>
    </xf>
    <xf numFmtId="0" fontId="43" fillId="31" borderId="0" applyNumberFormat="0" applyBorder="0" applyAlignment="0" applyProtection="0">
      <alignment vertical="center"/>
    </xf>
    <xf numFmtId="0" fontId="40" fillId="10" borderId="0" applyNumberFormat="0" applyBorder="0" applyAlignment="0" applyProtection="0">
      <alignment vertical="center"/>
    </xf>
    <xf numFmtId="0" fontId="43" fillId="31"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0" fillId="10" borderId="0" applyProtection="0"/>
    <xf numFmtId="0" fontId="43" fillId="31" borderId="0" applyNumberFormat="0" applyBorder="0" applyAlignment="0" applyProtection="0">
      <alignment vertical="center"/>
    </xf>
    <xf numFmtId="0" fontId="61" fillId="24" borderId="0" applyProtection="0">
      <alignment vertical="center"/>
    </xf>
    <xf numFmtId="0" fontId="0" fillId="0" borderId="0">
      <alignment vertical="center"/>
    </xf>
    <xf numFmtId="208" fontId="69" fillId="0" borderId="0" applyProtection="0">
      <alignment vertical="center"/>
    </xf>
    <xf numFmtId="0" fontId="117" fillId="19" borderId="0" applyNumberFormat="0" applyBorder="0" applyAlignment="0" applyProtection="0">
      <alignment vertical="center"/>
    </xf>
    <xf numFmtId="0" fontId="44" fillId="10" borderId="0" applyProtection="0"/>
    <xf numFmtId="0" fontId="41" fillId="11" borderId="0" applyNumberFormat="0" applyBorder="0" applyAlignment="0" applyProtection="0">
      <alignment vertical="center"/>
    </xf>
    <xf numFmtId="0" fontId="61" fillId="24" borderId="0" applyNumberFormat="0" applyBorder="0" applyAlignment="0" applyProtection="0">
      <alignment vertical="center"/>
    </xf>
    <xf numFmtId="188" fontId="104" fillId="4" borderId="0">
      <protection locked="0"/>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228" fontId="12" fillId="0" borderId="0" applyFont="0" applyFill="0" applyBorder="0" applyAlignment="0" applyProtection="0">
      <alignment vertical="center"/>
    </xf>
    <xf numFmtId="0" fontId="61" fillId="24" borderId="0" applyNumberFormat="0" applyBorder="0" applyAlignment="0" applyProtection="0">
      <alignment vertical="center"/>
    </xf>
    <xf numFmtId="0" fontId="117" fillId="19" borderId="0" applyNumberFormat="0" applyBorder="0" applyAlignment="0" applyProtection="0">
      <alignment vertical="center"/>
    </xf>
    <xf numFmtId="0" fontId="43" fillId="19" borderId="0" applyNumberFormat="0" applyBorder="0" applyAlignment="0" applyProtection="0">
      <alignment vertical="center"/>
    </xf>
    <xf numFmtId="0" fontId="0" fillId="0" borderId="0">
      <alignment vertical="center"/>
    </xf>
    <xf numFmtId="0" fontId="44" fillId="10" borderId="0" applyProtection="0"/>
    <xf numFmtId="0" fontId="78" fillId="64" borderId="0" applyNumberFormat="0" applyBorder="0" applyAlignment="0" applyProtection="0"/>
    <xf numFmtId="0" fontId="43" fillId="19" borderId="0" applyProtection="0"/>
    <xf numFmtId="0" fontId="0" fillId="0" borderId="0">
      <alignment vertical="center"/>
    </xf>
    <xf numFmtId="0" fontId="0" fillId="0" borderId="0">
      <alignment vertical="center"/>
    </xf>
    <xf numFmtId="0" fontId="78" fillId="64" borderId="0" applyNumberFormat="0" applyBorder="0" applyAlignment="0" applyProtection="0">
      <alignment vertical="center"/>
    </xf>
    <xf numFmtId="0" fontId="43" fillId="19" borderId="0" applyNumberFormat="0" applyBorder="0" applyAlignment="0" applyProtection="0">
      <alignment vertical="center"/>
    </xf>
    <xf numFmtId="0" fontId="0" fillId="0" borderId="0">
      <alignment vertical="center"/>
    </xf>
    <xf numFmtId="0" fontId="0" fillId="0" borderId="0">
      <alignment vertical="center"/>
    </xf>
    <xf numFmtId="0" fontId="78" fillId="64"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3" fillId="19"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3" fillId="19" borderId="0" applyNumberFormat="0" applyBorder="0" applyAlignment="0" applyProtection="0">
      <alignment vertical="center"/>
    </xf>
    <xf numFmtId="0" fontId="41" fillId="11" borderId="0" applyNumberFormat="0" applyBorder="0" applyAlignment="0" applyProtection="0">
      <alignment vertical="center"/>
    </xf>
    <xf numFmtId="38" fontId="133" fillId="0" borderId="0" applyProtection="0"/>
    <xf numFmtId="0" fontId="0" fillId="0" borderId="0">
      <alignment vertical="center"/>
    </xf>
    <xf numFmtId="0" fontId="44" fillId="10" borderId="0" applyNumberFormat="0" applyBorder="0" applyAlignment="0" applyProtection="0">
      <alignment vertical="center"/>
    </xf>
    <xf numFmtId="0" fontId="43" fillId="19" borderId="0" applyNumberFormat="0" applyBorder="0" applyAlignment="0" applyProtection="0">
      <alignment vertical="center"/>
    </xf>
    <xf numFmtId="0" fontId="44" fillId="10" borderId="0" applyNumberFormat="0" applyBorder="0" applyAlignment="0" applyProtection="0">
      <alignment vertical="center"/>
    </xf>
    <xf numFmtId="0" fontId="60" fillId="10" borderId="0" applyProtection="0"/>
    <xf numFmtId="0" fontId="0" fillId="0" borderId="0">
      <alignment vertical="center"/>
    </xf>
    <xf numFmtId="0" fontId="43" fillId="19"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60" fillId="10" borderId="0" applyProtection="0">
      <alignment vertical="center"/>
    </xf>
    <xf numFmtId="0" fontId="43" fillId="19" borderId="0" applyNumberFormat="0" applyBorder="0" applyAlignment="0" applyProtection="0">
      <alignment vertical="center"/>
    </xf>
    <xf numFmtId="0" fontId="0" fillId="0" borderId="0">
      <alignment vertical="center"/>
    </xf>
    <xf numFmtId="0" fontId="19" fillId="3" borderId="0" applyNumberFormat="0" applyBorder="0" applyAlignment="0" applyProtection="0"/>
    <xf numFmtId="0" fontId="0" fillId="0" borderId="0">
      <alignment vertical="center"/>
    </xf>
    <xf numFmtId="0" fontId="44" fillId="10" borderId="0" applyNumberFormat="0" applyBorder="0" applyAlignment="0" applyProtection="0">
      <alignment vertical="center"/>
    </xf>
    <xf numFmtId="0" fontId="60" fillId="10" borderId="0" applyNumberFormat="0" applyBorder="0" applyAlignment="0" applyProtection="0">
      <alignment vertical="center"/>
    </xf>
    <xf numFmtId="0" fontId="0" fillId="0" borderId="0">
      <alignment vertical="center"/>
    </xf>
    <xf numFmtId="0" fontId="43" fillId="19" borderId="0" applyNumberFormat="0" applyBorder="0" applyAlignment="0" applyProtection="0">
      <alignment vertical="center"/>
    </xf>
    <xf numFmtId="0" fontId="0" fillId="0" borderId="0">
      <alignment vertical="center"/>
    </xf>
    <xf numFmtId="0" fontId="43" fillId="19" borderId="0" applyNumberFormat="0" applyBorder="0" applyAlignment="0" applyProtection="0">
      <alignment vertical="center"/>
    </xf>
    <xf numFmtId="0" fontId="44" fillId="15" borderId="0" applyNumberFormat="0" applyBorder="0" applyAlignment="0" applyProtection="0">
      <alignment vertical="center"/>
    </xf>
    <xf numFmtId="0" fontId="60" fillId="10" borderId="0" applyNumberFormat="0" applyBorder="0" applyAlignment="0" applyProtection="0">
      <alignment vertical="center"/>
    </xf>
    <xf numFmtId="0" fontId="43" fillId="19"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0" borderId="0" applyProtection="0"/>
    <xf numFmtId="0" fontId="44" fillId="15" borderId="0" applyNumberFormat="0" applyBorder="0" applyAlignment="0" applyProtection="0">
      <alignment vertical="center"/>
    </xf>
    <xf numFmtId="0" fontId="44" fillId="15" borderId="0" applyProtection="0"/>
    <xf numFmtId="0" fontId="0" fillId="0" borderId="0">
      <alignment vertical="center"/>
    </xf>
    <xf numFmtId="0" fontId="43" fillId="19" borderId="0" applyNumberFormat="0" applyBorder="0" applyAlignment="0" applyProtection="0">
      <alignment vertical="center"/>
    </xf>
    <xf numFmtId="0" fontId="0" fillId="0" borderId="0"/>
    <xf numFmtId="0" fontId="0" fillId="0" borderId="0">
      <alignment vertical="center"/>
    </xf>
    <xf numFmtId="0" fontId="43" fillId="57"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3" fillId="57" borderId="0" applyNumberFormat="0" applyBorder="0" applyAlignment="0" applyProtection="0">
      <alignment vertical="center"/>
    </xf>
    <xf numFmtId="0" fontId="41" fillId="11" borderId="0" applyNumberFormat="0" applyBorder="0" applyAlignment="0" applyProtection="0">
      <alignment vertical="center"/>
    </xf>
    <xf numFmtId="0" fontId="44" fillId="15" borderId="0" applyNumberFormat="0" applyBorder="0" applyAlignment="0" applyProtection="0">
      <alignment vertical="center"/>
    </xf>
    <xf numFmtId="0" fontId="0" fillId="0" borderId="0">
      <alignment vertical="center"/>
    </xf>
    <xf numFmtId="0" fontId="9" fillId="65"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60" fillId="10" borderId="0" applyNumberFormat="0" applyBorder="0" applyAlignment="0" applyProtection="0">
      <alignment vertical="center"/>
    </xf>
    <xf numFmtId="0" fontId="43" fillId="19" borderId="0" applyNumberFormat="0" applyBorder="0" applyAlignment="0" applyProtection="0">
      <alignment vertical="center"/>
    </xf>
    <xf numFmtId="0" fontId="0" fillId="0" borderId="0">
      <alignment vertical="center"/>
    </xf>
    <xf numFmtId="213" fontId="134" fillId="0" borderId="3" applyAlignment="0">
      <alignment horizontal="left" vertical="center"/>
      <protection locked="0"/>
    </xf>
    <xf numFmtId="0" fontId="44" fillId="10" borderId="0" applyNumberFormat="0" applyBorder="0" applyAlignment="0" applyProtection="0">
      <alignment vertical="center"/>
    </xf>
    <xf numFmtId="0" fontId="43" fillId="19" borderId="0" applyNumberFormat="0" applyBorder="0" applyAlignment="0" applyProtection="0">
      <alignment vertical="center"/>
    </xf>
    <xf numFmtId="213" fontId="134" fillId="0" borderId="3">
      <protection locked="0"/>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3" fillId="12" borderId="0" applyNumberFormat="0" applyBorder="0" applyAlignment="0" applyProtection="0">
      <alignment vertical="center"/>
    </xf>
    <xf numFmtId="0" fontId="51" fillId="0" borderId="34">
      <alignment horizontal="left" vertical="top"/>
    </xf>
    <xf numFmtId="0" fontId="43" fillId="12"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51" fillId="0" borderId="34" applyProtection="0">
      <alignment horizontal="left" vertical="top"/>
    </xf>
    <xf numFmtId="0" fontId="43" fillId="12"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3" fillId="12" borderId="0" applyNumberFormat="0" applyBorder="0" applyAlignment="0" applyProtection="0">
      <alignment vertical="center"/>
    </xf>
    <xf numFmtId="0" fontId="51" fillId="0" borderId="4" applyNumberFormat="0" applyFill="0" applyProtection="0">
      <alignment horizontal="right" vertical="center"/>
    </xf>
    <xf numFmtId="0" fontId="41" fillId="24"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61" fillId="12" borderId="0" applyProtection="0">
      <alignment vertical="center"/>
    </xf>
    <xf numFmtId="0" fontId="135" fillId="3" borderId="42" applyNumberFormat="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61" fillId="12" borderId="0" applyProtection="0">
      <alignment vertical="center"/>
    </xf>
    <xf numFmtId="0" fontId="135" fillId="3" borderId="42" applyNumberFormat="0" applyAlignment="0" applyProtection="0">
      <alignment vertical="center"/>
    </xf>
    <xf numFmtId="0" fontId="50" fillId="11"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117" fillId="57"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61" fillId="12" borderId="0" applyNumberFormat="0" applyBorder="0" applyAlignment="0" applyProtection="0">
      <alignment vertical="center"/>
    </xf>
    <xf numFmtId="0" fontId="61" fillId="12" borderId="0" applyNumberFormat="0" applyBorder="0" applyAlignment="0" applyProtection="0">
      <alignment vertical="center"/>
    </xf>
    <xf numFmtId="0" fontId="44" fillId="10" borderId="0" applyProtection="0"/>
    <xf numFmtId="0" fontId="117" fillId="57"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3" fillId="57"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3" fillId="57" borderId="0" applyNumberFormat="0" applyBorder="0" applyAlignment="0" applyProtection="0">
      <alignment vertical="center"/>
    </xf>
    <xf numFmtId="0" fontId="0" fillId="0" borderId="0">
      <alignment vertical="center"/>
    </xf>
    <xf numFmtId="0" fontId="0" fillId="0" borderId="0">
      <alignment vertical="center"/>
    </xf>
    <xf numFmtId="0" fontId="51" fillId="0" borderId="0">
      <alignment horizontal="left" vertical="center"/>
    </xf>
    <xf numFmtId="0" fontId="44" fillId="10" borderId="0" applyProtection="0"/>
    <xf numFmtId="0" fontId="44" fillId="10" borderId="0" applyProtection="0">
      <alignment vertical="center"/>
    </xf>
    <xf numFmtId="9" fontId="0" fillId="0" borderId="0" applyFont="0" applyFill="0" applyBorder="0" applyAlignment="0" applyProtection="0"/>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43" fillId="57" borderId="0" applyNumberFormat="0" applyBorder="0" applyAlignment="0" applyProtection="0">
      <alignment vertical="center"/>
    </xf>
    <xf numFmtId="38" fontId="136" fillId="0" borderId="0" applyProtection="0"/>
    <xf numFmtId="0" fontId="44" fillId="10" borderId="0" applyNumberFormat="0" applyBorder="0" applyAlignment="0" applyProtection="0">
      <alignment vertical="center"/>
    </xf>
    <xf numFmtId="0" fontId="43" fillId="57" borderId="0" applyNumberFormat="0" applyBorder="0" applyAlignment="0" applyProtection="0">
      <alignment vertical="center"/>
    </xf>
    <xf numFmtId="0" fontId="44" fillId="15" borderId="0" applyNumberFormat="0" applyBorder="0" applyAlignment="0" applyProtection="0">
      <alignment vertical="center"/>
    </xf>
    <xf numFmtId="0" fontId="51" fillId="0" borderId="0">
      <alignment vertical="center"/>
    </xf>
    <xf numFmtId="9" fontId="12" fillId="0" borderId="0" applyFont="0" applyFill="0" applyBorder="0" applyAlignment="0" applyProtection="0">
      <alignment vertical="center"/>
    </xf>
    <xf numFmtId="0" fontId="44" fillId="10" borderId="0" applyNumberFormat="0" applyBorder="0" applyAlignment="0" applyProtection="0">
      <alignment vertical="center"/>
    </xf>
    <xf numFmtId="0" fontId="51" fillId="0" borderId="0">
      <alignment vertical="center"/>
    </xf>
    <xf numFmtId="9" fontId="12" fillId="0" borderId="0" applyProtection="0"/>
    <xf numFmtId="0" fontId="41" fillId="24" borderId="0" applyNumberFormat="0" applyBorder="0" applyAlignment="0" applyProtection="0">
      <alignment vertical="center"/>
    </xf>
    <xf numFmtId="0" fontId="43" fillId="57"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0" fillId="0" borderId="0">
      <alignment vertical="center"/>
    </xf>
    <xf numFmtId="0" fontId="43" fillId="57" borderId="0" applyNumberFormat="0" applyBorder="0" applyAlignment="0" applyProtection="0">
      <alignment vertical="center"/>
    </xf>
    <xf numFmtId="0" fontId="44" fillId="15" borderId="0" applyNumberFormat="0" applyBorder="0" applyAlignment="0" applyProtection="0">
      <alignment vertical="center"/>
    </xf>
    <xf numFmtId="0" fontId="0" fillId="0" borderId="0">
      <alignment vertical="center"/>
    </xf>
    <xf numFmtId="0" fontId="43" fillId="57"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85" fillId="15"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0" fillId="0" borderId="0">
      <alignment vertical="center"/>
    </xf>
    <xf numFmtId="0" fontId="43" fillId="57"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3" fillId="57" borderId="0" applyNumberFormat="0" applyBorder="0" applyAlignment="0" applyProtection="0">
      <alignment vertical="center"/>
    </xf>
    <xf numFmtId="0" fontId="44" fillId="10" borderId="0" applyProtection="0"/>
    <xf numFmtId="0" fontId="44" fillId="15" borderId="0" applyProtection="0"/>
    <xf numFmtId="0" fontId="43" fillId="57"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5" borderId="0" applyNumberFormat="0" applyBorder="0" applyAlignment="0" applyProtection="0">
      <alignment vertical="center"/>
    </xf>
    <xf numFmtId="0" fontId="60" fillId="10" borderId="0" applyNumberFormat="0" applyBorder="0" applyAlignment="0" applyProtection="0">
      <alignment vertical="center"/>
    </xf>
    <xf numFmtId="0" fontId="43" fillId="57" borderId="0" applyNumberFormat="0" applyBorder="0" applyAlignment="0" applyProtection="0">
      <alignment vertical="center"/>
    </xf>
    <xf numFmtId="0" fontId="44" fillId="10" borderId="0" applyProtection="0"/>
    <xf numFmtId="0" fontId="44" fillId="15" borderId="0" applyProtection="0"/>
    <xf numFmtId="0" fontId="43" fillId="62"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6" fillId="0" borderId="5" applyProtection="0">
      <alignment horizontal="center" vertical="center"/>
    </xf>
    <xf numFmtId="0" fontId="43" fillId="62" borderId="0" applyNumberFormat="0" applyBorder="0" applyAlignment="0" applyProtection="0">
      <alignment vertical="center"/>
    </xf>
    <xf numFmtId="0" fontId="43" fillId="12" borderId="0" applyNumberFormat="0" applyBorder="0" applyAlignment="0" applyProtection="0">
      <alignment vertical="center"/>
    </xf>
    <xf numFmtId="0" fontId="44" fillId="10" borderId="0" applyNumberFormat="0" applyBorder="0" applyAlignment="0" applyProtection="0">
      <alignment vertical="center"/>
    </xf>
    <xf numFmtId="0" fontId="43" fillId="39" borderId="0" applyNumberFormat="0" applyBorder="0" applyAlignment="0" applyProtection="0">
      <alignment vertical="center"/>
    </xf>
    <xf numFmtId="0" fontId="44" fillId="10" borderId="0" applyProtection="0"/>
    <xf numFmtId="0" fontId="44" fillId="10" borderId="0" applyProtection="0"/>
    <xf numFmtId="0" fontId="44" fillId="10" borderId="0" applyProtection="0"/>
    <xf numFmtId="0" fontId="41" fillId="11" borderId="0" applyNumberFormat="0" applyBorder="0" applyAlignment="0" applyProtection="0">
      <alignment vertical="center"/>
    </xf>
    <xf numFmtId="0" fontId="46" fillId="0" borderId="5" applyNumberFormat="0" applyFill="0" applyProtection="0">
      <alignment horizontal="center"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3" fillId="39" borderId="0" applyNumberFormat="0" applyBorder="0" applyAlignment="0" applyProtection="0">
      <alignment vertical="center"/>
    </xf>
    <xf numFmtId="0" fontId="44" fillId="10" borderId="0" applyNumberFormat="0" applyBorder="0" applyAlignment="0" applyProtection="0">
      <alignment vertical="center"/>
    </xf>
    <xf numFmtId="182" fontId="0" fillId="0" borderId="0" applyFont="0" applyFill="0" applyBorder="0" applyAlignment="0" applyProtection="0">
      <alignment vertical="center"/>
    </xf>
    <xf numFmtId="0" fontId="41" fillId="11" borderId="0" applyProtection="0"/>
    <xf numFmtId="0" fontId="44" fillId="10" borderId="0" applyProtection="0"/>
    <xf numFmtId="0" fontId="43" fillId="67" borderId="0" applyNumberFormat="0" applyBorder="0" applyAlignment="0" applyProtection="0">
      <alignment vertical="center"/>
    </xf>
    <xf numFmtId="0" fontId="41" fillId="11" borderId="0" applyProtection="0"/>
    <xf numFmtId="0" fontId="44" fillId="15" borderId="0" applyNumberFormat="0" applyBorder="0" applyAlignment="0" applyProtection="0">
      <alignment vertical="center"/>
    </xf>
    <xf numFmtId="0" fontId="46" fillId="0" borderId="5" applyNumberFormat="0" applyFill="0" applyProtection="0">
      <alignment horizontal="center" vertical="center"/>
    </xf>
    <xf numFmtId="0" fontId="43" fillId="67" borderId="0" applyNumberFormat="0" applyBorder="0" applyAlignment="0" applyProtection="0">
      <alignment vertical="center"/>
    </xf>
    <xf numFmtId="0" fontId="0" fillId="0" borderId="0">
      <alignment vertical="center"/>
    </xf>
    <xf numFmtId="0" fontId="43" fillId="19" borderId="0" applyNumberFormat="0" applyBorder="0" applyAlignment="0" applyProtection="0">
      <alignment vertical="center"/>
    </xf>
    <xf numFmtId="0" fontId="41" fillId="11" borderId="0" applyNumberFormat="0" applyBorder="0" applyAlignment="0" applyProtection="0">
      <alignment vertical="center"/>
    </xf>
    <xf numFmtId="0" fontId="44" fillId="15" borderId="0" applyNumberFormat="0" applyBorder="0" applyAlignment="0" applyProtection="0">
      <alignment vertical="center"/>
    </xf>
    <xf numFmtId="0" fontId="46" fillId="0" borderId="5" applyNumberFormat="0" applyFill="0" applyProtection="0">
      <alignment horizontal="center" vertical="center"/>
    </xf>
    <xf numFmtId="0" fontId="43" fillId="19" borderId="0" applyNumberFormat="0" applyBorder="0" applyAlignment="0" applyProtection="0">
      <alignment vertical="center"/>
    </xf>
    <xf numFmtId="0" fontId="0" fillId="0" borderId="0">
      <alignment vertical="center"/>
    </xf>
    <xf numFmtId="0" fontId="0" fillId="0" borderId="0">
      <alignment vertical="center"/>
    </xf>
    <xf numFmtId="0" fontId="43" fillId="57" borderId="0" applyNumberFormat="0" applyBorder="0" applyAlignment="0" applyProtection="0">
      <alignment vertical="center"/>
    </xf>
    <xf numFmtId="0" fontId="40" fillId="15" borderId="0" applyNumberFormat="0" applyBorder="0" applyAlignment="0" applyProtection="0">
      <alignment vertical="center"/>
    </xf>
    <xf numFmtId="0" fontId="65" fillId="0" borderId="0">
      <alignment vertical="center"/>
      <protection locked="0"/>
    </xf>
    <xf numFmtId="0" fontId="44" fillId="10" borderId="0" applyNumberFormat="0" applyBorder="0" applyAlignment="0" applyProtection="0">
      <alignment vertical="center"/>
    </xf>
    <xf numFmtId="0" fontId="65" fillId="0" borderId="0">
      <alignment vertical="center"/>
      <protection locked="0"/>
    </xf>
    <xf numFmtId="0" fontId="0" fillId="0" borderId="0">
      <alignment vertical="center"/>
    </xf>
    <xf numFmtId="0" fontId="44" fillId="10" borderId="0" applyNumberFormat="0" applyBorder="0" applyAlignment="0" applyProtection="0">
      <alignment vertical="center"/>
    </xf>
    <xf numFmtId="0" fontId="9" fillId="32" borderId="0" applyNumberFormat="0" applyBorder="0" applyAlignment="0" applyProtection="0"/>
    <xf numFmtId="0" fontId="9" fillId="32" borderId="0" applyNumberFormat="0" applyBorder="0" applyAlignment="0" applyProtection="0"/>
    <xf numFmtId="0" fontId="0" fillId="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65" fillId="0" borderId="0">
      <alignment vertical="center"/>
      <protection locked="0"/>
    </xf>
    <xf numFmtId="0" fontId="41" fillId="11" borderId="0" applyProtection="0"/>
    <xf numFmtId="0" fontId="0" fillId="0" borderId="0">
      <alignment vertical="center"/>
    </xf>
    <xf numFmtId="0" fontId="44" fillId="10" borderId="0" applyProtection="0"/>
    <xf numFmtId="0" fontId="19" fillId="51" borderId="0" applyNumberFormat="0" applyBorder="0" applyAlignment="0" applyProtection="0"/>
    <xf numFmtId="0" fontId="44" fillId="10" borderId="0" applyNumberFormat="0" applyBorder="0" applyAlignment="0" applyProtection="0">
      <alignment vertical="center"/>
    </xf>
    <xf numFmtId="0" fontId="9" fillId="32" borderId="0" applyNumberFormat="0" applyBorder="0" applyAlignment="0" applyProtection="0"/>
    <xf numFmtId="0" fontId="9" fillId="32" borderId="0" applyNumberFormat="0" applyBorder="0" applyAlignment="0" applyProtection="0"/>
    <xf numFmtId="0" fontId="41" fillId="11" borderId="0" applyNumberFormat="0" applyBorder="0" applyAlignment="0" applyProtection="0">
      <alignment vertical="center"/>
    </xf>
    <xf numFmtId="0" fontId="65" fillId="0" borderId="0">
      <alignment vertical="center"/>
      <protection locked="0"/>
    </xf>
    <xf numFmtId="0" fontId="19" fillId="63" borderId="0" applyNumberFormat="0" applyBorder="0" applyAlignment="0" applyProtection="0">
      <alignment vertical="center"/>
    </xf>
    <xf numFmtId="0" fontId="41" fillId="11" borderId="0" applyNumberFormat="0" applyBorder="0" applyAlignment="0" applyProtection="0">
      <alignment vertical="center"/>
    </xf>
    <xf numFmtId="0" fontId="44" fillId="15" borderId="0" applyProtection="0"/>
    <xf numFmtId="0" fontId="19" fillId="26" borderId="0" applyProtection="0"/>
    <xf numFmtId="0" fontId="44" fillId="10" borderId="0" applyNumberFormat="0" applyBorder="0" applyAlignment="0" applyProtection="0">
      <alignment vertical="center"/>
    </xf>
    <xf numFmtId="0" fontId="44" fillId="15" borderId="0" applyProtection="0"/>
    <xf numFmtId="0" fontId="9" fillId="25" borderId="0" applyProtection="0"/>
    <xf numFmtId="0" fontId="19" fillId="26" borderId="0" applyProtection="0"/>
    <xf numFmtId="0" fontId="0" fillId="0" borderId="0">
      <alignment vertical="center"/>
    </xf>
    <xf numFmtId="0" fontId="9" fillId="25" borderId="0" applyProtection="0"/>
    <xf numFmtId="0" fontId="0" fillId="0" borderId="0">
      <alignment vertical="center"/>
    </xf>
    <xf numFmtId="0" fontId="19" fillId="26" borderId="0" applyProtection="0"/>
    <xf numFmtId="0" fontId="9" fillId="75" borderId="0" applyNumberFormat="0" applyBorder="0" applyAlignment="0" applyProtection="0"/>
    <xf numFmtId="0" fontId="19" fillId="26" borderId="0" applyProtection="0"/>
    <xf numFmtId="0" fontId="44" fillId="10" borderId="0" applyNumberFormat="0" applyBorder="0" applyAlignment="0" applyProtection="0">
      <alignment vertical="center"/>
    </xf>
    <xf numFmtId="0" fontId="0" fillId="0" borderId="0">
      <alignment vertical="center"/>
    </xf>
    <xf numFmtId="0" fontId="19" fillId="26" borderId="0" applyProtection="0"/>
    <xf numFmtId="0" fontId="44" fillId="15" borderId="0" applyProtection="0"/>
    <xf numFmtId="0" fontId="44" fillId="10" borderId="0" applyNumberFormat="0" applyBorder="0" applyAlignment="0" applyProtection="0">
      <alignment vertical="center"/>
    </xf>
    <xf numFmtId="0" fontId="19" fillId="26" borderId="0" applyProtection="0"/>
    <xf numFmtId="0" fontId="104" fillId="3" borderId="0" applyProtection="0">
      <alignment vertical="center"/>
    </xf>
    <xf numFmtId="0" fontId="0" fillId="0" borderId="0">
      <alignment vertical="center"/>
    </xf>
    <xf numFmtId="0" fontId="19" fillId="26" borderId="0" applyNumberFormat="0" applyBorder="0" applyAlignment="0" applyProtection="0">
      <alignment vertical="center"/>
    </xf>
    <xf numFmtId="0" fontId="19" fillId="26" borderId="0" applyNumberFormat="0" applyBorder="0" applyAlignment="0" applyProtection="0"/>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19" fillId="63" borderId="0" applyNumberFormat="0" applyBorder="0" applyAlignment="0" applyProtection="0">
      <alignment vertical="center"/>
    </xf>
    <xf numFmtId="0" fontId="0" fillId="0" borderId="0">
      <alignment vertical="center"/>
    </xf>
    <xf numFmtId="0" fontId="85" fillId="15" borderId="0" applyProtection="0">
      <alignment vertical="center"/>
    </xf>
    <xf numFmtId="0" fontId="0" fillId="0" borderId="0">
      <alignment vertical="center"/>
    </xf>
    <xf numFmtId="0" fontId="44" fillId="15"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11" borderId="0" applyProtection="0"/>
    <xf numFmtId="0" fontId="50" fillId="16" borderId="0" applyNumberFormat="0" applyBorder="0" applyAlignment="0" applyProtection="0">
      <alignment vertical="center"/>
    </xf>
    <xf numFmtId="0" fontId="44" fillId="10" borderId="0" applyNumberFormat="0" applyBorder="0" applyAlignment="0" applyProtection="0">
      <alignment vertical="center"/>
    </xf>
    <xf numFmtId="0" fontId="19" fillId="26" borderId="0" applyProtection="0"/>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Protection="0"/>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19" fillId="63"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85" fillId="15" borderId="0" applyProtection="0">
      <alignment vertical="center"/>
    </xf>
    <xf numFmtId="0" fontId="0" fillId="0" borderId="0">
      <alignment vertical="center"/>
    </xf>
    <xf numFmtId="0" fontId="44" fillId="15"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19" fillId="26" borderId="0" applyProtection="0"/>
    <xf numFmtId="0" fontId="9" fillId="32" borderId="0" applyNumberFormat="0" applyBorder="0" applyAlignment="0" applyProtection="0"/>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19" fillId="26"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85" fillId="15" borderId="0" applyProtection="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19" fillId="26" borderId="0" applyNumberFormat="0" applyBorder="0" applyAlignment="0" applyProtection="0"/>
    <xf numFmtId="0" fontId="44" fillId="10" borderId="0" applyProtection="0"/>
    <xf numFmtId="0" fontId="41" fillId="11" borderId="0" applyNumberFormat="0" applyBorder="0" applyAlignment="0" applyProtection="0">
      <alignment vertical="center"/>
    </xf>
    <xf numFmtId="9" fontId="12" fillId="0" borderId="0" applyFont="0" applyFill="0" applyBorder="0" applyAlignment="0" applyProtection="0">
      <alignment vertical="center"/>
    </xf>
    <xf numFmtId="0" fontId="0" fillId="0" borderId="0">
      <alignment vertical="center"/>
    </xf>
    <xf numFmtId="0" fontId="19" fillId="63"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0" fillId="0" borderId="0">
      <alignment vertical="center"/>
    </xf>
    <xf numFmtId="0" fontId="44" fillId="10" borderId="0" applyProtection="0">
      <alignment vertical="center"/>
    </xf>
    <xf numFmtId="0" fontId="41" fillId="11" borderId="0" applyNumberFormat="0" applyBorder="0" applyAlignment="0" applyProtection="0">
      <alignment vertical="center"/>
    </xf>
    <xf numFmtId="0" fontId="44" fillId="15" borderId="0" applyNumberFormat="0" applyBorder="0" applyAlignment="0" applyProtection="0">
      <alignment vertical="center"/>
    </xf>
    <xf numFmtId="0" fontId="19" fillId="26" borderId="0" applyProtection="0"/>
    <xf numFmtId="43" fontId="12" fillId="0" borderId="0" applyFont="0" applyFill="0" applyBorder="0" applyAlignment="0" applyProtection="0">
      <alignment vertical="center"/>
    </xf>
    <xf numFmtId="0" fontId="41" fillId="24" borderId="0" applyNumberFormat="0" applyBorder="0" applyAlignment="0" applyProtection="0">
      <alignment vertical="center"/>
    </xf>
    <xf numFmtId="0" fontId="44" fillId="10" borderId="0" applyNumberFormat="0" applyBorder="0" applyAlignment="0" applyProtection="0">
      <alignment vertical="center"/>
    </xf>
    <xf numFmtId="0" fontId="19" fillId="63"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9" fontId="12" fillId="0" borderId="0" applyFont="0" applyFill="0" applyBorder="0" applyAlignment="0" applyProtection="0">
      <alignment vertical="center"/>
    </xf>
    <xf numFmtId="0" fontId="19" fillId="26" borderId="0" applyProtection="0"/>
    <xf numFmtId="0" fontId="0" fillId="0" borderId="0">
      <alignment vertical="center"/>
    </xf>
    <xf numFmtId="0" fontId="19" fillId="23" borderId="0" applyNumberFormat="0" applyBorder="0" applyAlignment="0" applyProtection="0"/>
    <xf numFmtId="0" fontId="44" fillId="10" borderId="0" applyNumberFormat="0" applyBorder="0" applyAlignment="0" applyProtection="0">
      <alignment vertical="center"/>
    </xf>
    <xf numFmtId="0" fontId="88" fillId="0" borderId="0" applyNumberFormat="0" applyFill="0" applyBorder="0" applyAlignment="0" applyProtection="0">
      <alignment vertical="center"/>
    </xf>
    <xf numFmtId="0" fontId="44" fillId="10"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106" fillId="0" borderId="4" applyNumberFormat="0" applyFill="0" applyProtection="0">
      <alignment horizont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19" fillId="26" borderId="0" applyProtection="0"/>
    <xf numFmtId="0" fontId="50" fillId="24"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1" fillId="24" borderId="0" applyProtection="0"/>
    <xf numFmtId="0" fontId="106" fillId="0" borderId="4" applyNumberFormat="0" applyFill="0" applyProtection="0">
      <alignment horizontal="center" vertical="center"/>
    </xf>
    <xf numFmtId="0" fontId="0" fillId="0" borderId="0">
      <alignment vertical="center"/>
    </xf>
    <xf numFmtId="0" fontId="44" fillId="10" borderId="0" applyNumberFormat="0" applyBorder="0" applyAlignment="0" applyProtection="0">
      <alignment vertical="center"/>
    </xf>
    <xf numFmtId="0" fontId="19" fillId="23" borderId="0" applyNumberFormat="0" applyBorder="0" applyAlignment="0" applyProtection="0"/>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1" fillId="24" borderId="0" applyNumberFormat="0" applyBorder="0" applyAlignment="0" applyProtection="0">
      <alignment vertical="center"/>
    </xf>
    <xf numFmtId="0" fontId="40" fillId="15" borderId="0" applyNumberFormat="0" applyBorder="0" applyAlignment="0" applyProtection="0">
      <alignment vertical="center"/>
    </xf>
    <xf numFmtId="0" fontId="106" fillId="0" borderId="4" applyProtection="0">
      <alignment horizontal="center" vertical="center"/>
    </xf>
    <xf numFmtId="0" fontId="0" fillId="0" borderId="0">
      <alignment vertical="center"/>
    </xf>
    <xf numFmtId="0" fontId="44" fillId="10" borderId="0" applyNumberFormat="0" applyBorder="0" applyAlignment="0" applyProtection="0">
      <alignment vertical="center"/>
    </xf>
    <xf numFmtId="0" fontId="19" fillId="63" borderId="0" applyNumberFormat="0" applyBorder="0" applyAlignment="0" applyProtection="0">
      <alignment vertical="center"/>
    </xf>
    <xf numFmtId="0" fontId="44" fillId="10" borderId="0" applyNumberFormat="0" applyBorder="0" applyAlignment="0" applyProtection="0">
      <alignment vertical="center"/>
    </xf>
    <xf numFmtId="0" fontId="41" fillId="24" borderId="0" applyProtection="0"/>
    <xf numFmtId="0" fontId="106" fillId="0" borderId="43" applyNumberFormat="0" applyFill="0" applyProtection="0">
      <alignment horizontal="center"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1" fillId="11" borderId="0" applyNumberFormat="0" applyBorder="0" applyAlignment="0" applyProtection="0">
      <alignment vertical="center"/>
    </xf>
    <xf numFmtId="0" fontId="19" fillId="6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106" fillId="0" borderId="4" applyNumberFormat="0" applyFill="0" applyProtection="0">
      <alignment horizontal="center"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19" fillId="63"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106" fillId="0" borderId="4" applyNumberFormat="0" applyFill="0" applyProtection="0">
      <alignment horizontal="center"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9" fillId="25" borderId="0" applyNumberFormat="0" applyBorder="0" applyAlignment="0" applyProtection="0">
      <alignment vertical="center"/>
    </xf>
    <xf numFmtId="0" fontId="9" fillId="23"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9" fillId="25" borderId="0" applyNumberFormat="0" applyBorder="0" applyAlignment="0" applyProtection="0"/>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9" fillId="2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9" fillId="25" borderId="0" applyProtection="0"/>
    <xf numFmtId="0" fontId="9" fillId="32" borderId="0" applyNumberFormat="0" applyBorder="0" applyAlignment="0" applyProtection="0"/>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9" fillId="23" borderId="0" applyNumberFormat="0" applyBorder="0" applyAlignment="0" applyProtection="0">
      <alignment vertical="center"/>
    </xf>
    <xf numFmtId="0" fontId="9" fillId="25" borderId="0" applyProtection="0"/>
    <xf numFmtId="0" fontId="9" fillId="21" borderId="0" applyNumberFormat="0" applyBorder="0" applyAlignment="0" applyProtection="0"/>
    <xf numFmtId="0" fontId="44" fillId="15" borderId="0" applyNumberFormat="0" applyBorder="0" applyAlignment="0" applyProtection="0">
      <alignment vertical="center"/>
    </xf>
    <xf numFmtId="0" fontId="9" fillId="25"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9" fillId="25"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alignment vertical="center"/>
    </xf>
    <xf numFmtId="0" fontId="9" fillId="23" borderId="0" applyNumberFormat="0" applyBorder="0" applyAlignment="0" applyProtection="0">
      <alignment vertical="center"/>
    </xf>
    <xf numFmtId="0" fontId="44" fillId="10" borderId="0" applyNumberFormat="0" applyBorder="0" applyAlignment="0" applyProtection="0">
      <alignment vertical="center"/>
    </xf>
    <xf numFmtId="0" fontId="9" fillId="3" borderId="0" applyNumberFormat="0" applyBorder="0" applyAlignment="0" applyProtection="0"/>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78" fillId="40" borderId="0" applyNumberFormat="0" applyBorder="0" applyAlignment="0" applyProtection="0">
      <alignment vertical="center"/>
    </xf>
    <xf numFmtId="0" fontId="9" fillId="25" borderId="0" applyProtection="0"/>
    <xf numFmtId="0" fontId="0" fillId="0" borderId="0">
      <alignment vertical="center"/>
    </xf>
    <xf numFmtId="0" fontId="44" fillId="10" borderId="0" applyProtection="0"/>
    <xf numFmtId="0" fontId="9" fillId="65" borderId="0" applyNumberFormat="0" applyBorder="0" applyAlignment="0" applyProtection="0">
      <alignment vertical="center"/>
    </xf>
    <xf numFmtId="0" fontId="93" fillId="24"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9" fillId="23" borderId="0" applyNumberFormat="0" applyBorder="0" applyAlignment="0" applyProtection="0">
      <alignment vertical="center"/>
    </xf>
    <xf numFmtId="0" fontId="44" fillId="15" borderId="0" applyProtection="0"/>
    <xf numFmtId="0" fontId="9" fillId="25" borderId="0" applyProtection="0"/>
    <xf numFmtId="0" fontId="99" fillId="11" borderId="0" applyNumberFormat="0" applyBorder="0" applyAlignment="0" applyProtection="0">
      <alignment vertical="center"/>
    </xf>
    <xf numFmtId="0" fontId="44" fillId="10" borderId="0" applyNumberFormat="0" applyBorder="0" applyAlignment="0" applyProtection="0">
      <alignment vertical="center"/>
    </xf>
    <xf numFmtId="0" fontId="9" fillId="75" borderId="0" applyNumberFormat="0" applyBorder="0" applyAlignment="0" applyProtection="0"/>
    <xf numFmtId="0" fontId="9" fillId="25" borderId="0" applyProtection="0"/>
    <xf numFmtId="0" fontId="44" fillId="10" borderId="0" applyProtection="0"/>
    <xf numFmtId="0" fontId="9" fillId="23" borderId="0" applyNumberFormat="0" applyBorder="0" applyAlignment="0" applyProtection="0">
      <alignment vertical="center"/>
    </xf>
    <xf numFmtId="0" fontId="44" fillId="10" borderId="0" applyNumberFormat="0" applyBorder="0" applyAlignment="0" applyProtection="0">
      <alignment vertical="center"/>
    </xf>
    <xf numFmtId="0" fontId="9" fillId="2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11" fillId="0" borderId="0">
      <alignment vertical="center"/>
    </xf>
    <xf numFmtId="0" fontId="9" fillId="21" borderId="0" applyNumberFormat="0" applyBorder="0" applyAlignment="0" applyProtection="0"/>
    <xf numFmtId="0" fontId="0" fillId="0" borderId="0">
      <alignment vertical="center"/>
    </xf>
    <xf numFmtId="0" fontId="9" fillId="21" borderId="0" applyNumberFormat="0" applyBorder="0" applyAlignment="0" applyProtection="0"/>
    <xf numFmtId="0" fontId="9" fillId="70" borderId="0" applyNumberFormat="0" applyBorder="0" applyAlignment="0" applyProtection="0"/>
    <xf numFmtId="0" fontId="44" fillId="10" borderId="0" applyNumberFormat="0" applyBorder="0" applyAlignment="0" applyProtection="0">
      <alignment vertical="center"/>
    </xf>
    <xf numFmtId="0" fontId="9" fillId="21" borderId="0" applyNumberFormat="0" applyBorder="0" applyAlignment="0" applyProtection="0"/>
    <xf numFmtId="0" fontId="44" fillId="10" borderId="0" applyProtection="0"/>
    <xf numFmtId="0" fontId="9" fillId="70" borderId="0" applyNumberFormat="0" applyBorder="0" applyAlignment="0" applyProtection="0"/>
    <xf numFmtId="0" fontId="44" fillId="10" borderId="0" applyNumberFormat="0" applyBorder="0" applyAlignment="0" applyProtection="0">
      <alignment vertical="center"/>
    </xf>
    <xf numFmtId="0" fontId="9" fillId="21" borderId="0" applyNumberFormat="0" applyBorder="0" applyAlignment="0" applyProtection="0"/>
    <xf numFmtId="0" fontId="44" fillId="10" borderId="0" applyNumberFormat="0" applyBorder="0" applyAlignment="0" applyProtection="0">
      <alignment vertical="center"/>
    </xf>
    <xf numFmtId="0" fontId="41" fillId="11" borderId="0" applyProtection="0"/>
    <xf numFmtId="0" fontId="19" fillId="26" borderId="0" applyNumberFormat="0" applyBorder="0" applyAlignment="0" applyProtection="0"/>
    <xf numFmtId="0" fontId="44" fillId="10" borderId="0" applyProtection="0"/>
    <xf numFmtId="0" fontId="9" fillId="70" borderId="0" applyNumberFormat="0" applyBorder="0" applyAlignment="0" applyProtection="0"/>
    <xf numFmtId="0" fontId="41" fillId="11" borderId="0" applyNumberFormat="0" applyBorder="0" applyAlignment="0" applyProtection="0">
      <alignment vertical="center"/>
    </xf>
    <xf numFmtId="0" fontId="96" fillId="0"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19" fillId="6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9" fillId="21" borderId="0" applyNumberFormat="0" applyBorder="0" applyAlignment="0" applyProtection="0"/>
    <xf numFmtId="0" fontId="41" fillId="11" borderId="0" applyNumberFormat="0" applyBorder="0" applyAlignment="0" applyProtection="0">
      <alignment vertical="center"/>
    </xf>
    <xf numFmtId="0" fontId="19" fillId="26" borderId="0" applyNumberFormat="0" applyBorder="0" applyAlignment="0" applyProtection="0"/>
    <xf numFmtId="0" fontId="44" fillId="10" borderId="0" applyNumberFormat="0" applyBorder="0" applyAlignment="0" applyProtection="0">
      <alignment vertical="center"/>
    </xf>
    <xf numFmtId="0" fontId="9" fillId="70" borderId="0" applyNumberFormat="0" applyBorder="0" applyAlignment="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19" fillId="63" borderId="0" applyNumberFormat="0" applyBorder="0" applyAlignment="0" applyProtection="0">
      <alignment vertical="center"/>
    </xf>
    <xf numFmtId="0" fontId="0" fillId="0" borderId="0">
      <alignment vertical="center"/>
    </xf>
    <xf numFmtId="0" fontId="9" fillId="70" borderId="0" applyNumberFormat="0" applyBorder="0" applyAlignment="0" applyProtection="0"/>
    <xf numFmtId="0" fontId="9" fillId="29"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19" fillId="26" borderId="0" applyProtection="0"/>
    <xf numFmtId="0" fontId="85" fillId="15" borderId="0" applyProtection="0"/>
    <xf numFmtId="0" fontId="9" fillId="21" borderId="0" applyNumberFormat="0" applyBorder="0" applyAlignment="0" applyProtection="0"/>
    <xf numFmtId="0" fontId="9" fillId="21" borderId="0" applyNumberFormat="0" applyBorder="0" applyAlignment="0" applyProtection="0"/>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0" fillId="15" borderId="0" applyProtection="0">
      <alignment vertical="center"/>
    </xf>
    <xf numFmtId="0" fontId="41" fillId="11" borderId="0" applyNumberFormat="0" applyBorder="0" applyAlignment="0" applyProtection="0">
      <alignment vertical="center"/>
    </xf>
    <xf numFmtId="0" fontId="19" fillId="75" borderId="0" applyNumberFormat="0" applyBorder="0" applyAlignment="0" applyProtection="0"/>
    <xf numFmtId="0" fontId="9" fillId="21" borderId="0" applyNumberFormat="0" applyBorder="0" applyAlignment="0" applyProtection="0"/>
    <xf numFmtId="0" fontId="85" fillId="15" borderId="0" applyProtection="0"/>
    <xf numFmtId="0" fontId="114" fillId="0" borderId="0" applyProtection="0">
      <alignment vertical="center"/>
    </xf>
    <xf numFmtId="0" fontId="9" fillId="29" borderId="0" applyNumberFormat="0" applyBorder="0" applyAlignment="0" applyProtection="0">
      <alignment vertical="center"/>
    </xf>
    <xf numFmtId="230" fontId="0" fillId="0" borderId="0" applyFont="0" applyFill="0" applyBorder="0" applyAlignment="0" applyProtection="0">
      <alignment vertical="center"/>
    </xf>
    <xf numFmtId="0" fontId="9" fillId="21" borderId="0" applyProtection="0"/>
    <xf numFmtId="0" fontId="9" fillId="29" borderId="0" applyNumberFormat="0" applyBorder="0" applyAlignment="0" applyProtection="0">
      <alignment vertical="center"/>
    </xf>
    <xf numFmtId="0" fontId="9" fillId="21" borderId="0" applyProtection="0"/>
    <xf numFmtId="0" fontId="44" fillId="10" borderId="0" applyNumberFormat="0" applyBorder="0" applyAlignment="0" applyProtection="0">
      <alignment vertical="center"/>
    </xf>
    <xf numFmtId="0" fontId="9" fillId="21" borderId="0" applyProtection="0"/>
    <xf numFmtId="0" fontId="9" fillId="21" borderId="0" applyNumberFormat="0" applyBorder="0" applyAlignment="0" applyProtection="0"/>
    <xf numFmtId="0" fontId="9" fillId="21" borderId="0" applyNumberFormat="0" applyBorder="0" applyAlignment="0" applyProtection="0"/>
    <xf numFmtId="0" fontId="0" fillId="0" borderId="0">
      <alignment vertical="center"/>
    </xf>
    <xf numFmtId="0" fontId="44" fillId="10" borderId="0" applyProtection="0"/>
    <xf numFmtId="0" fontId="60"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9" fillId="21" borderId="0" applyNumberFormat="0" applyBorder="0" applyAlignment="0" applyProtection="0"/>
    <xf numFmtId="0" fontId="9" fillId="21" borderId="0" applyNumberFormat="0" applyBorder="0" applyAlignment="0" applyProtection="0"/>
    <xf numFmtId="0" fontId="44" fillId="15" borderId="0" applyProtection="0"/>
    <xf numFmtId="0" fontId="9" fillId="21" borderId="0" applyNumberFormat="0" applyBorder="0" applyAlignment="0" applyProtection="0"/>
    <xf numFmtId="0" fontId="114" fillId="0" borderId="0" applyProtection="0"/>
    <xf numFmtId="0" fontId="9" fillId="21" borderId="0" applyProtection="0"/>
    <xf numFmtId="0" fontId="114" fillId="0" borderId="0" applyProtection="0">
      <alignment vertical="center"/>
    </xf>
    <xf numFmtId="0" fontId="9" fillId="29" borderId="0" applyNumberFormat="0" applyBorder="0" applyAlignment="0" applyProtection="0">
      <alignment vertical="center"/>
    </xf>
    <xf numFmtId="0" fontId="9" fillId="21" borderId="0" applyNumberFormat="0" applyBorder="0" applyAlignment="0" applyProtection="0"/>
    <xf numFmtId="0" fontId="9" fillId="21" borderId="0" applyNumberFormat="0" applyBorder="0" applyAlignment="0" applyProtection="0"/>
    <xf numFmtId="0" fontId="44" fillId="15" borderId="0" applyNumberFormat="0" applyBorder="0" applyAlignment="0" applyProtection="0">
      <alignment vertical="center"/>
    </xf>
    <xf numFmtId="0" fontId="41" fillId="11" borderId="0" applyNumberFormat="0" applyBorder="0" applyAlignment="0" applyProtection="0">
      <alignment vertical="center"/>
    </xf>
    <xf numFmtId="0" fontId="9" fillId="21" borderId="0" applyNumberFormat="0" applyBorder="0" applyAlignment="0" applyProtection="0"/>
    <xf numFmtId="0" fontId="9" fillId="21" borderId="0" applyNumberFormat="0" applyBorder="0" applyAlignment="0" applyProtection="0"/>
    <xf numFmtId="0" fontId="41" fillId="11" borderId="0" applyNumberFormat="0" applyBorder="0" applyAlignment="0" applyProtection="0">
      <alignment vertical="center"/>
    </xf>
    <xf numFmtId="0" fontId="44" fillId="15" borderId="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41" fillId="11" borderId="0" applyNumberFormat="0" applyBorder="0" applyAlignment="0" applyProtection="0">
      <alignment vertical="center"/>
    </xf>
    <xf numFmtId="0" fontId="9" fillId="21" borderId="0" applyNumberFormat="0" applyBorder="0" applyAlignment="0" applyProtection="0"/>
    <xf numFmtId="0" fontId="9" fillId="21" borderId="0" applyNumberFormat="0" applyBorder="0" applyAlignment="0" applyProtection="0"/>
    <xf numFmtId="0" fontId="41" fillId="11" borderId="0" applyNumberFormat="0" applyBorder="0" applyAlignment="0" applyProtection="0">
      <alignment vertical="center"/>
    </xf>
    <xf numFmtId="0" fontId="9" fillId="21" borderId="0" applyNumberFormat="0" applyBorder="0" applyAlignment="0" applyProtection="0"/>
    <xf numFmtId="0" fontId="85" fillId="15" borderId="0" applyNumberFormat="0" applyBorder="0" applyAlignment="0" applyProtection="0">
      <alignment vertical="center"/>
    </xf>
    <xf numFmtId="0" fontId="137" fillId="0" borderId="0" applyNumberFormat="0" applyFill="0" applyBorder="0" applyAlignment="0" applyProtection="0">
      <alignment vertical="top"/>
      <protection locked="0"/>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114" fillId="0" borderId="0" applyProtection="0">
      <alignment vertical="center"/>
    </xf>
    <xf numFmtId="0" fontId="0" fillId="0" borderId="0">
      <alignment vertical="center"/>
    </xf>
    <xf numFmtId="0" fontId="9" fillId="21" borderId="0" applyProtection="0"/>
    <xf numFmtId="0" fontId="0" fillId="0" borderId="0">
      <alignment vertical="center"/>
    </xf>
    <xf numFmtId="0" fontId="9" fillId="29"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9" fillId="21" borderId="0" applyNumberFormat="0" applyBorder="0" applyAlignment="0" applyProtection="0"/>
    <xf numFmtId="0" fontId="9" fillId="21" borderId="0" applyNumberFormat="0" applyBorder="0" applyAlignment="0" applyProtection="0"/>
    <xf numFmtId="0" fontId="0" fillId="0" borderId="0"/>
    <xf numFmtId="0" fontId="0" fillId="0" borderId="0">
      <alignment vertical="center"/>
    </xf>
    <xf numFmtId="0" fontId="44" fillId="10" borderId="0" applyNumberFormat="0" applyBorder="0" applyAlignment="0" applyProtection="0">
      <alignment vertical="center"/>
    </xf>
    <xf numFmtId="0" fontId="9" fillId="21" borderId="0" applyNumberFormat="0" applyBorder="0" applyAlignment="0" applyProtection="0"/>
    <xf numFmtId="0" fontId="9" fillId="21" borderId="0" applyNumberFormat="0" applyBorder="0" applyAlignment="0" applyProtection="0"/>
    <xf numFmtId="0" fontId="0" fillId="0" borderId="0"/>
    <xf numFmtId="0" fontId="0" fillId="0" borderId="0">
      <alignment vertical="center"/>
    </xf>
    <xf numFmtId="0" fontId="44" fillId="10" borderId="0" applyNumberFormat="0" applyBorder="0" applyAlignment="0" applyProtection="0">
      <alignment vertical="center"/>
    </xf>
    <xf numFmtId="0" fontId="9" fillId="21" borderId="0" applyNumberFormat="0" applyBorder="0" applyAlignment="0" applyProtection="0"/>
    <xf numFmtId="0" fontId="9" fillId="21" borderId="0" applyNumberFormat="0" applyBorder="0" applyAlignment="0" applyProtection="0"/>
    <xf numFmtId="0" fontId="0" fillId="0" borderId="0"/>
    <xf numFmtId="0" fontId="9" fillId="21" borderId="0" applyNumberFormat="0" applyBorder="0" applyAlignment="0" applyProtection="0"/>
    <xf numFmtId="0" fontId="114" fillId="0" borderId="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xf numFmtId="0" fontId="0" fillId="0" borderId="0">
      <alignment vertical="center"/>
    </xf>
    <xf numFmtId="0" fontId="9" fillId="21" borderId="0" applyProtection="0">
      <alignment vertical="center"/>
    </xf>
    <xf numFmtId="0" fontId="9" fillId="19" borderId="0" applyNumberFormat="0" applyBorder="0" applyAlignment="0" applyProtection="0"/>
    <xf numFmtId="0" fontId="9" fillId="19" borderId="0" applyNumberFormat="0" applyBorder="0" applyAlignment="0" applyProtection="0"/>
    <xf numFmtId="0" fontId="12" fillId="0" borderId="0" applyProtection="0">
      <alignment vertical="center"/>
    </xf>
    <xf numFmtId="0" fontId="44" fillId="15"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9" fillId="21" borderId="0" applyNumberFormat="0" applyBorder="0" applyAlignment="0" applyProtection="0"/>
    <xf numFmtId="0" fontId="0" fillId="0" borderId="0">
      <alignment vertical="center"/>
    </xf>
    <xf numFmtId="0" fontId="0" fillId="0" borderId="0">
      <alignment vertical="center"/>
    </xf>
    <xf numFmtId="0" fontId="9" fillId="21" borderId="0" applyProtection="0">
      <alignment vertical="center"/>
    </xf>
    <xf numFmtId="0" fontId="9" fillId="21" borderId="0" applyNumberFormat="0" applyBorder="0" applyAlignment="0" applyProtection="0"/>
    <xf numFmtId="0" fontId="44" fillId="15" borderId="0" applyNumberFormat="0" applyBorder="0" applyAlignment="0" applyProtection="0">
      <alignment vertical="center"/>
    </xf>
    <xf numFmtId="10" fontId="104" fillId="2" borderId="1" applyNumberFormat="0" applyBorder="0" applyAlignment="0" applyProtection="0"/>
    <xf numFmtId="0" fontId="0" fillId="0" borderId="0">
      <alignment vertical="center"/>
    </xf>
    <xf numFmtId="0" fontId="9" fillId="70" borderId="0" applyNumberFormat="0" applyBorder="0" applyAlignment="0" applyProtection="0"/>
    <xf numFmtId="0" fontId="44" fillId="15" borderId="0" applyNumberFormat="0" applyBorder="0" applyAlignment="0" applyProtection="0">
      <alignment vertical="center"/>
    </xf>
    <xf numFmtId="0" fontId="40" fillId="15" borderId="0" applyNumberFormat="0" applyBorder="0" applyAlignment="0" applyProtection="0">
      <alignment vertical="center"/>
    </xf>
    <xf numFmtId="0" fontId="9" fillId="21" borderId="0" applyNumberFormat="0" applyBorder="0" applyAlignment="0" applyProtection="0"/>
    <xf numFmtId="0" fontId="44" fillId="15" borderId="0" applyNumberFormat="0" applyBorder="0" applyAlignment="0" applyProtection="0">
      <alignment vertical="center"/>
    </xf>
    <xf numFmtId="0" fontId="40" fillId="15" borderId="0" applyProtection="0"/>
    <xf numFmtId="0" fontId="12" fillId="0" borderId="0">
      <alignment vertical="center"/>
    </xf>
    <xf numFmtId="0" fontId="9" fillId="70" borderId="0" applyNumberFormat="0" applyBorder="0" applyAlignment="0" applyProtection="0"/>
    <xf numFmtId="0" fontId="44" fillId="15" borderId="0" applyProtection="0"/>
    <xf numFmtId="0" fontId="9" fillId="68"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19" fillId="51" borderId="0" applyNumberFormat="0" applyBorder="0" applyAlignment="0" applyProtection="0">
      <alignment vertical="center"/>
    </xf>
    <xf numFmtId="0" fontId="40" fillId="15" borderId="0" applyNumberFormat="0" applyBorder="0" applyAlignment="0" applyProtection="0">
      <alignment vertical="center"/>
    </xf>
    <xf numFmtId="0" fontId="19" fillId="64" borderId="0" applyNumberFormat="0" applyBorder="0" applyAlignment="0" applyProtection="0">
      <alignment vertical="center"/>
    </xf>
    <xf numFmtId="0" fontId="19" fillId="51" borderId="0" applyNumberFormat="0" applyBorder="0" applyAlignment="0" applyProtection="0"/>
    <xf numFmtId="0" fontId="40" fillId="15" borderId="0" applyProtection="0"/>
    <xf numFmtId="0" fontId="44" fillId="10" borderId="0" applyNumberFormat="0" applyBorder="0" applyAlignment="0" applyProtection="0">
      <alignment vertical="center"/>
    </xf>
    <xf numFmtId="0" fontId="44" fillId="10" borderId="0" applyProtection="0"/>
    <xf numFmtId="0" fontId="19" fillId="64" borderId="0" applyNumberFormat="0" applyBorder="0" applyAlignment="0" applyProtection="0">
      <alignment vertical="center"/>
    </xf>
    <xf numFmtId="9" fontId="0" fillId="0" borderId="0" applyFont="0" applyFill="0" applyBorder="0" applyAlignment="0" applyProtection="0">
      <alignment vertical="center"/>
    </xf>
    <xf numFmtId="0" fontId="0" fillId="0" borderId="0">
      <alignment vertical="center"/>
    </xf>
    <xf numFmtId="0" fontId="19" fillId="51" borderId="0" applyProtection="0"/>
    <xf numFmtId="9" fontId="12" fillId="0" borderId="0" applyFont="0" applyFill="0" applyBorder="0" applyAlignment="0" applyProtection="0">
      <alignment vertical="center"/>
    </xf>
    <xf numFmtId="0" fontId="19" fillId="64" borderId="0" applyNumberFormat="0" applyBorder="0" applyAlignment="0" applyProtection="0">
      <alignment vertical="center"/>
    </xf>
    <xf numFmtId="9" fontId="0" fillId="0" borderId="0" applyFont="0" applyFill="0" applyBorder="0" applyAlignment="0" applyProtection="0"/>
    <xf numFmtId="0" fontId="19" fillId="51" borderId="0" applyProtection="0"/>
    <xf numFmtId="0" fontId="41" fillId="11" borderId="0" applyProtection="0"/>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9" fontId="12" fillId="0" borderId="0" applyFont="0" applyFill="0" applyBorder="0" applyAlignment="0" applyProtection="0">
      <alignment vertical="center"/>
    </xf>
    <xf numFmtId="0" fontId="19" fillId="51" borderId="0" applyProtection="0"/>
    <xf numFmtId="9" fontId="138" fillId="0" borderId="0" applyFont="0" applyFill="0" applyBorder="0" applyAlignment="0" applyProtection="0"/>
    <xf numFmtId="0" fontId="44" fillId="10" borderId="0" applyProtection="0"/>
    <xf numFmtId="0" fontId="19" fillId="51" borderId="0" applyNumberFormat="0" applyBorder="0" applyAlignment="0" applyProtection="0"/>
    <xf numFmtId="0" fontId="19" fillId="64"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9" fontId="0" fillId="0" borderId="0" applyFont="0" applyFill="0" applyBorder="0" applyAlignment="0" applyProtection="0">
      <alignment vertical="center"/>
    </xf>
    <xf numFmtId="0" fontId="44" fillId="15" borderId="0" applyNumberFormat="0" applyBorder="0" applyAlignment="0" applyProtection="0">
      <alignment vertical="center"/>
    </xf>
    <xf numFmtId="0" fontId="41" fillId="11" borderId="0" applyNumberFormat="0" applyBorder="0" applyAlignment="0" applyProtection="0">
      <alignment vertical="center"/>
    </xf>
    <xf numFmtId="0" fontId="60" fillId="10" borderId="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19" fillId="51" borderId="0" applyProtection="0"/>
    <xf numFmtId="9" fontId="12" fillId="0" borderId="0" applyFont="0" applyFill="0" applyBorder="0" applyAlignment="0" applyProtection="0">
      <alignment vertical="center"/>
    </xf>
    <xf numFmtId="0" fontId="44" fillId="15" borderId="0" applyProtection="0"/>
    <xf numFmtId="0" fontId="44" fillId="10" borderId="0" applyProtection="0"/>
    <xf numFmtId="0" fontId="44" fillId="10" borderId="0" applyProtection="0"/>
    <xf numFmtId="0" fontId="0" fillId="0" borderId="0">
      <alignment vertical="center"/>
    </xf>
    <xf numFmtId="0" fontId="19" fillId="64" borderId="0" applyNumberFormat="0" applyBorder="0" applyAlignment="0" applyProtection="0">
      <alignment vertical="center"/>
    </xf>
    <xf numFmtId="0" fontId="41" fillId="11" borderId="0" applyNumberFormat="0" applyBorder="0" applyAlignment="0" applyProtection="0">
      <alignment vertical="center"/>
    </xf>
    <xf numFmtId="0" fontId="19" fillId="51" borderId="0" applyProtection="0"/>
    <xf numFmtId="0" fontId="0" fillId="0" borderId="0">
      <alignment vertical="center"/>
    </xf>
    <xf numFmtId="9" fontId="12" fillId="0" borderId="0" applyFont="0" applyFill="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19" fillId="78" borderId="0" applyNumberFormat="0" applyBorder="0" applyAlignment="0" applyProtection="0"/>
    <xf numFmtId="0" fontId="44" fillId="15" borderId="0" applyNumberFormat="0" applyBorder="0" applyAlignment="0" applyProtection="0">
      <alignment vertical="center"/>
    </xf>
    <xf numFmtId="0" fontId="0" fillId="0" borderId="0">
      <alignment vertical="center"/>
    </xf>
    <xf numFmtId="0" fontId="19" fillId="51" borderId="0" applyProtection="0"/>
    <xf numFmtId="0" fontId="44" fillId="15" borderId="0" applyNumberFormat="0" applyBorder="0" applyAlignment="0" applyProtection="0">
      <alignment vertical="center"/>
    </xf>
    <xf numFmtId="0" fontId="44" fillId="10" borderId="0" applyProtection="0"/>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44" fillId="15"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19" fillId="78" borderId="0" applyNumberFormat="0" applyBorder="0" applyAlignment="0" applyProtection="0"/>
    <xf numFmtId="0" fontId="41" fillId="11" borderId="0" applyNumberFormat="0" applyBorder="0" applyAlignment="0" applyProtection="0">
      <alignment vertical="center"/>
    </xf>
    <xf numFmtId="0" fontId="0" fillId="0" borderId="0">
      <alignment vertical="center"/>
    </xf>
    <xf numFmtId="0" fontId="19" fillId="64" borderId="0" applyNumberFormat="0" applyBorder="0" applyAlignment="0" applyProtection="0">
      <alignment vertical="center"/>
    </xf>
    <xf numFmtId="0" fontId="44" fillId="10" borderId="0" applyProtection="0"/>
    <xf numFmtId="0" fontId="0" fillId="0" borderId="0">
      <alignment vertical="center"/>
    </xf>
    <xf numFmtId="0" fontId="19" fillId="65" borderId="0" applyNumberFormat="0" applyBorder="0" applyAlignment="0" applyProtection="0">
      <alignment vertical="center"/>
    </xf>
    <xf numFmtId="0" fontId="44" fillId="10" borderId="0" applyNumberFormat="0" applyBorder="0" applyAlignment="0" applyProtection="0">
      <alignment vertical="center"/>
    </xf>
    <xf numFmtId="0" fontId="49" fillId="2" borderId="0" applyProtection="0">
      <alignment horizontal="right" vertical="center"/>
    </xf>
    <xf numFmtId="0" fontId="49" fillId="2" borderId="0" applyProtection="0">
      <alignment horizontal="left" vertical="center"/>
    </xf>
    <xf numFmtId="0" fontId="44" fillId="10" borderId="0" applyNumberFormat="0" applyBorder="0" applyAlignment="0" applyProtection="0">
      <alignment vertical="center"/>
    </xf>
    <xf numFmtId="0" fontId="0" fillId="0" borderId="0">
      <alignment vertical="center"/>
    </xf>
    <xf numFmtId="0" fontId="19" fillId="3" borderId="0" applyProtection="0"/>
    <xf numFmtId="0" fontId="0" fillId="0" borderId="0">
      <alignment vertical="center"/>
    </xf>
    <xf numFmtId="0" fontId="19" fillId="65" borderId="0" applyNumberFormat="0" applyBorder="0" applyAlignment="0" applyProtection="0">
      <alignment vertical="center"/>
    </xf>
    <xf numFmtId="0" fontId="44" fillId="10" borderId="0" applyNumberFormat="0" applyBorder="0" applyAlignment="0" applyProtection="0">
      <alignment vertical="center"/>
    </xf>
    <xf numFmtId="0" fontId="19" fillId="3"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19" fillId="3"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9" fillId="19" borderId="0" applyNumberFormat="0" applyBorder="0" applyAlignment="0" applyProtection="0"/>
    <xf numFmtId="0" fontId="41" fillId="24"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19" fillId="3" borderId="0" applyNumberFormat="0" applyBorder="0" applyAlignment="0" applyProtection="0"/>
    <xf numFmtId="0" fontId="50" fillId="11" borderId="0" applyNumberFormat="0" applyBorder="0" applyAlignment="0" applyProtection="0">
      <alignment vertical="center"/>
    </xf>
    <xf numFmtId="0" fontId="49" fillId="2" borderId="0" applyProtection="0">
      <alignment horizontal="right" vertical="center"/>
    </xf>
    <xf numFmtId="0" fontId="49" fillId="2" borderId="0" applyProtection="0">
      <alignment horizontal="left" vertical="center"/>
    </xf>
    <xf numFmtId="0" fontId="44" fillId="10" borderId="0" applyProtection="0"/>
    <xf numFmtId="0" fontId="44" fillId="15" borderId="0" applyProtection="0"/>
    <xf numFmtId="0" fontId="19" fillId="65" borderId="0" applyNumberFormat="0" applyBorder="0" applyAlignment="0" applyProtection="0">
      <alignment vertical="center"/>
    </xf>
    <xf numFmtId="0" fontId="9" fillId="19" borderId="0" applyNumberFormat="0" applyBorder="0" applyAlignment="0" applyProtection="0"/>
    <xf numFmtId="0" fontId="9" fillId="19" borderId="0" applyNumberFormat="0" applyBorder="0" applyAlignment="0" applyProtection="0"/>
    <xf numFmtId="0" fontId="41" fillId="11" borderId="0" applyNumberFormat="0" applyBorder="0" applyAlignment="0" applyProtection="0">
      <alignment vertical="center"/>
    </xf>
    <xf numFmtId="0" fontId="19" fillId="3"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135" fillId="3" borderId="42" applyNumberFormat="0" applyAlignment="0" applyProtection="0">
      <alignment vertical="center"/>
    </xf>
    <xf numFmtId="0" fontId="44" fillId="10" borderId="0" applyProtection="0"/>
    <xf numFmtId="0" fontId="19" fillId="65" borderId="0" applyNumberFormat="0" applyBorder="0" applyAlignment="0" applyProtection="0">
      <alignment vertical="center"/>
    </xf>
    <xf numFmtId="0" fontId="19" fillId="3" borderId="0" applyProtection="0"/>
    <xf numFmtId="0" fontId="0" fillId="0" borderId="0">
      <alignment vertical="center"/>
    </xf>
    <xf numFmtId="0" fontId="19" fillId="65" borderId="0" applyNumberFormat="0" applyBorder="0" applyAlignment="0" applyProtection="0"/>
    <xf numFmtId="0" fontId="19" fillId="3" borderId="0" applyProtection="0"/>
    <xf numFmtId="0" fontId="0" fillId="0" borderId="0">
      <alignment vertical="center"/>
    </xf>
    <xf numFmtId="0" fontId="44" fillId="15" borderId="0" applyNumberFormat="0" applyBorder="0" applyAlignment="0" applyProtection="0">
      <alignment vertical="center"/>
    </xf>
    <xf numFmtId="0" fontId="19" fillId="65"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135" fillId="3" borderId="42" applyNumberFormat="0" applyAlignment="0" applyProtection="0">
      <alignment vertical="center"/>
    </xf>
    <xf numFmtId="0" fontId="0" fillId="0" borderId="0"/>
    <xf numFmtId="0" fontId="44" fillId="10" borderId="0" applyNumberFormat="0" applyBorder="0" applyAlignment="0" applyProtection="0">
      <alignment vertical="center"/>
    </xf>
    <xf numFmtId="0" fontId="88" fillId="0" borderId="0" applyProtection="0"/>
    <xf numFmtId="0" fontId="0" fillId="0" borderId="0">
      <alignment vertical="center"/>
    </xf>
    <xf numFmtId="0" fontId="44" fillId="15" borderId="0" applyNumberFormat="0" applyBorder="0" applyAlignment="0" applyProtection="0">
      <alignment vertical="center"/>
    </xf>
    <xf numFmtId="0" fontId="19" fillId="65" borderId="0" applyNumberFormat="0" applyBorder="0" applyAlignment="0" applyProtection="0">
      <alignment vertical="center"/>
    </xf>
    <xf numFmtId="0" fontId="19" fillId="24" borderId="0" applyProtection="0"/>
    <xf numFmtId="0" fontId="19" fillId="65"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9" fillId="79" borderId="0" applyNumberFormat="0" applyBorder="0" applyAlignment="0" applyProtection="0"/>
    <xf numFmtId="0" fontId="0" fillId="0" borderId="0">
      <alignment vertical="center"/>
    </xf>
    <xf numFmtId="0" fontId="44" fillId="15" borderId="0" applyNumberFormat="0" applyBorder="0" applyAlignment="0" applyProtection="0">
      <alignment vertical="center"/>
    </xf>
    <xf numFmtId="0" fontId="19" fillId="65" borderId="0" applyNumberFormat="0" applyBorder="0" applyAlignment="0" applyProtection="0">
      <alignment vertical="center"/>
    </xf>
    <xf numFmtId="0" fontId="90" fillId="0" borderId="44">
      <alignment horizontal="center" vertical="center"/>
    </xf>
    <xf numFmtId="0" fontId="9" fillId="32" borderId="0" applyNumberFormat="0" applyBorder="0" applyAlignment="0" applyProtection="0">
      <alignment vertical="center"/>
    </xf>
    <xf numFmtId="41" fontId="12" fillId="0" borderId="0" applyFont="0" applyFill="0" applyBorder="0" applyAlignment="0" applyProtection="0">
      <alignment vertical="center"/>
    </xf>
    <xf numFmtId="0" fontId="85" fillId="15" borderId="0" applyNumberFormat="0" applyBorder="0" applyAlignment="0" applyProtection="0">
      <alignment vertical="center"/>
    </xf>
    <xf numFmtId="0" fontId="9" fillId="32" borderId="0" applyNumberFormat="0" applyBorder="0" applyAlignment="0" applyProtection="0"/>
    <xf numFmtId="0" fontId="0" fillId="0" borderId="0">
      <alignment vertical="center"/>
    </xf>
    <xf numFmtId="185" fontId="12" fillId="0" borderId="0" applyFont="0" applyFill="0" applyBorder="0" applyAlignment="0" applyProtection="0">
      <alignment vertical="center"/>
    </xf>
    <xf numFmtId="0" fontId="85" fillId="15" borderId="0" applyNumberFormat="0" applyBorder="0" applyAlignment="0" applyProtection="0">
      <alignment vertical="center"/>
    </xf>
    <xf numFmtId="0" fontId="9" fillId="83"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9" fillId="32" borderId="0" applyProtection="0"/>
    <xf numFmtId="0" fontId="9" fillId="8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9" fillId="32" borderId="0" applyProtection="0"/>
    <xf numFmtId="0" fontId="0" fillId="0" borderId="0">
      <alignment vertical="center"/>
    </xf>
    <xf numFmtId="0" fontId="9" fillId="32" borderId="0" applyProtection="0"/>
    <xf numFmtId="0" fontId="9" fillId="32" borderId="0" applyNumberFormat="0" applyBorder="0" applyAlignment="0" applyProtection="0"/>
    <xf numFmtId="0" fontId="0" fillId="0" borderId="0">
      <alignment vertical="center"/>
    </xf>
    <xf numFmtId="0" fontId="0" fillId="0" borderId="0">
      <alignment vertical="center"/>
    </xf>
    <xf numFmtId="0" fontId="9" fillId="32" borderId="0" applyProtection="0"/>
    <xf numFmtId="0" fontId="9" fillId="83" borderId="0" applyNumberFormat="0" applyBorder="0" applyAlignment="0" applyProtection="0">
      <alignment vertical="center"/>
    </xf>
    <xf numFmtId="0" fontId="0" fillId="0" borderId="0">
      <alignment vertical="center"/>
    </xf>
    <xf numFmtId="0" fontId="9" fillId="83" borderId="0" applyNumberFormat="0" applyBorder="0" applyAlignment="0" applyProtection="0"/>
    <xf numFmtId="0" fontId="0" fillId="0" borderId="0">
      <alignment vertical="center"/>
    </xf>
    <xf numFmtId="0" fontId="44" fillId="10" borderId="0" applyNumberFormat="0" applyBorder="0" applyAlignment="0" applyProtection="0">
      <alignment vertical="center"/>
    </xf>
    <xf numFmtId="0" fontId="9" fillId="32" borderId="0" applyProtection="0"/>
    <xf numFmtId="0" fontId="44" fillId="10" borderId="0" applyNumberFormat="0" applyBorder="0" applyAlignment="0" applyProtection="0">
      <alignment vertical="center"/>
    </xf>
    <xf numFmtId="0" fontId="9" fillId="8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9" fillId="83" borderId="0" applyNumberFormat="0" applyBorder="0" applyAlignment="0" applyProtection="0">
      <alignment vertical="center"/>
    </xf>
    <xf numFmtId="0" fontId="9" fillId="76" borderId="0" applyNumberFormat="0" applyBorder="0" applyAlignment="0" applyProtection="0"/>
    <xf numFmtId="0" fontId="44" fillId="10" borderId="0" applyNumberFormat="0" applyBorder="0" applyAlignment="0" applyProtection="0">
      <alignment vertical="center"/>
    </xf>
    <xf numFmtId="0" fontId="44" fillId="10" borderId="0" applyProtection="0"/>
    <xf numFmtId="0" fontId="0" fillId="0" borderId="0">
      <alignment vertical="center"/>
    </xf>
    <xf numFmtId="0" fontId="9" fillId="83" borderId="0" applyNumberFormat="0" applyBorder="0" applyAlignment="0" applyProtection="0">
      <alignment vertical="center"/>
    </xf>
    <xf numFmtId="0" fontId="9" fillId="83" borderId="0" applyNumberFormat="0" applyBorder="0" applyAlignment="0" applyProtection="0">
      <alignment vertical="center"/>
    </xf>
    <xf numFmtId="0" fontId="41" fillId="11" borderId="0" applyNumberFormat="0" applyBorder="0" applyAlignment="0" applyProtection="0">
      <alignment vertical="center"/>
    </xf>
    <xf numFmtId="0" fontId="44" fillId="15"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9" fillId="68" borderId="0" applyNumberFormat="0" applyBorder="0" applyAlignment="0" applyProtection="0"/>
    <xf numFmtId="0" fontId="9" fillId="68" borderId="0" applyNumberFormat="0" applyBorder="0" applyAlignment="0" applyProtection="0"/>
    <xf numFmtId="0" fontId="9" fillId="69" borderId="0" applyNumberFormat="0" applyBorder="0" applyAlignment="0" applyProtection="0"/>
    <xf numFmtId="0" fontId="44" fillId="10" borderId="0" applyNumberFormat="0" applyBorder="0" applyAlignment="0" applyProtection="0">
      <alignment vertical="center"/>
    </xf>
    <xf numFmtId="0" fontId="9" fillId="68" borderId="0" applyNumberFormat="0" applyBorder="0" applyAlignment="0" applyProtection="0"/>
    <xf numFmtId="0" fontId="0" fillId="0" borderId="0">
      <alignment vertical="center"/>
    </xf>
    <xf numFmtId="0" fontId="44" fillId="10" borderId="0" applyNumberFormat="0" applyBorder="0" applyAlignment="0" applyProtection="0">
      <alignment vertical="center"/>
    </xf>
    <xf numFmtId="0" fontId="9" fillId="69" borderId="0" applyNumberFormat="0" applyBorder="0" applyAlignment="0" applyProtection="0"/>
    <xf numFmtId="0" fontId="0" fillId="0" borderId="0">
      <alignment vertical="center"/>
    </xf>
    <xf numFmtId="0" fontId="0" fillId="0" borderId="0">
      <alignment vertical="center"/>
    </xf>
    <xf numFmtId="0" fontId="44" fillId="15" borderId="0" applyNumberFormat="0" applyBorder="0" applyAlignment="0" applyProtection="0">
      <alignment vertical="center"/>
    </xf>
    <xf numFmtId="0" fontId="9" fillId="68" borderId="0" applyNumberFormat="0" applyBorder="0" applyAlignment="0" applyProtection="0"/>
    <xf numFmtId="0" fontId="0" fillId="0" borderId="0">
      <alignment vertical="center"/>
    </xf>
    <xf numFmtId="0" fontId="40" fillId="15" borderId="0" applyNumberFormat="0" applyBorder="0" applyAlignment="0" applyProtection="0">
      <alignment vertical="center"/>
    </xf>
    <xf numFmtId="0" fontId="44" fillId="10" borderId="0" applyNumberFormat="0" applyBorder="0" applyAlignment="0" applyProtection="0">
      <alignment vertical="center"/>
    </xf>
    <xf numFmtId="0" fontId="9" fillId="69" borderId="0" applyNumberFormat="0" applyBorder="0" applyAlignment="0" applyProtection="0"/>
    <xf numFmtId="0" fontId="40" fillId="15" borderId="0" applyProtection="0"/>
    <xf numFmtId="0" fontId="41" fillId="11" borderId="0" applyNumberFormat="0" applyBorder="0" applyAlignment="0" applyProtection="0">
      <alignment vertical="center"/>
    </xf>
    <xf numFmtId="0" fontId="9" fillId="68" borderId="0" applyNumberFormat="0" applyBorder="0" applyAlignment="0" applyProtection="0"/>
    <xf numFmtId="0" fontId="44" fillId="15" borderId="0" applyNumberFormat="0" applyBorder="0" applyAlignment="0" applyProtection="0">
      <alignment vertical="center"/>
    </xf>
    <xf numFmtId="0" fontId="44" fillId="10" borderId="0" applyProtection="0">
      <alignment vertical="center"/>
    </xf>
    <xf numFmtId="0" fontId="44" fillId="15" borderId="0" applyNumberFormat="0" applyBorder="0" applyAlignment="0" applyProtection="0">
      <alignment vertical="center"/>
    </xf>
    <xf numFmtId="0" fontId="9" fillId="68" borderId="0" applyNumberFormat="0" applyBorder="0" applyAlignment="0" applyProtection="0"/>
    <xf numFmtId="0" fontId="9" fillId="68" borderId="0" applyNumberFormat="0" applyBorder="0" applyAlignment="0" applyProtection="0"/>
    <xf numFmtId="0" fontId="44" fillId="10" borderId="0" applyProtection="0">
      <alignment vertical="center"/>
    </xf>
    <xf numFmtId="0" fontId="44" fillId="15" borderId="0" applyNumberFormat="0" applyBorder="0" applyAlignment="0" applyProtection="0">
      <alignment vertical="center"/>
    </xf>
    <xf numFmtId="0" fontId="9" fillId="68" borderId="0" applyNumberFormat="0" applyBorder="0" applyAlignment="0" applyProtection="0"/>
    <xf numFmtId="0" fontId="9" fillId="68" borderId="0" applyNumberFormat="0" applyBorder="0" applyAlignment="0" applyProtection="0"/>
    <xf numFmtId="0" fontId="12" fillId="0" borderId="0">
      <alignment vertical="center"/>
    </xf>
    <xf numFmtId="0" fontId="12" fillId="0" borderId="0">
      <alignment vertical="center"/>
    </xf>
    <xf numFmtId="0" fontId="44" fillId="15" borderId="0" applyProtection="0"/>
    <xf numFmtId="0" fontId="9" fillId="69" borderId="0" applyNumberFormat="0" applyBorder="0" applyAlignment="0" applyProtection="0"/>
    <xf numFmtId="0" fontId="9" fillId="66" borderId="0" applyNumberFormat="0" applyBorder="0" applyAlignment="0" applyProtection="0">
      <alignment vertical="center"/>
    </xf>
    <xf numFmtId="0" fontId="44" fillId="10" borderId="0" applyProtection="0">
      <alignment vertical="center"/>
    </xf>
    <xf numFmtId="0" fontId="44" fillId="15" borderId="0" applyProtection="0"/>
    <xf numFmtId="0" fontId="9" fillId="68" borderId="0" applyNumberFormat="0" applyBorder="0" applyAlignment="0" applyProtection="0"/>
    <xf numFmtId="0" fontId="9" fillId="68" borderId="0" applyNumberFormat="0" applyBorder="0" applyAlignment="0" applyProtection="0"/>
    <xf numFmtId="0" fontId="44" fillId="10" borderId="0" applyNumberFormat="0" applyBorder="0" applyAlignment="0" applyProtection="0">
      <alignment vertical="center"/>
    </xf>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0" fillId="0" borderId="0">
      <alignment vertical="center"/>
    </xf>
    <xf numFmtId="0" fontId="9" fillId="68" borderId="0" applyNumberFormat="0" applyBorder="0" applyAlignment="0" applyProtection="0"/>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9" fillId="66" borderId="0" applyNumberFormat="0" applyBorder="0" applyAlignment="0" applyProtection="0">
      <alignment vertical="center"/>
    </xf>
    <xf numFmtId="0" fontId="44" fillId="10" borderId="0" applyProtection="0"/>
    <xf numFmtId="0" fontId="9" fillId="68" borderId="0" applyProtection="0"/>
    <xf numFmtId="0" fontId="41" fillId="11"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9" fillId="68" borderId="0" applyProtection="0"/>
    <xf numFmtId="0" fontId="41" fillId="24" borderId="0" applyNumberFormat="0" applyBorder="0" applyAlignment="0" applyProtection="0">
      <alignment vertical="center"/>
    </xf>
    <xf numFmtId="0" fontId="0" fillId="0" borderId="0">
      <alignment vertical="center"/>
    </xf>
    <xf numFmtId="0" fontId="40" fillId="15"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9" fillId="68" borderId="0" applyProtection="0"/>
    <xf numFmtId="0" fontId="41" fillId="11" borderId="0" applyNumberFormat="0" applyBorder="0" applyAlignment="0" applyProtection="0">
      <alignment vertical="center"/>
    </xf>
    <xf numFmtId="0" fontId="9" fillId="68" borderId="0" applyNumberFormat="0" applyBorder="0" applyAlignment="0" applyProtection="0"/>
    <xf numFmtId="0" fontId="9" fillId="68" borderId="0" applyNumberFormat="0" applyBorder="0" applyAlignment="0" applyProtection="0"/>
    <xf numFmtId="0" fontId="41" fillId="11" borderId="0" applyNumberFormat="0" applyBorder="0" applyAlignment="0" applyProtection="0">
      <alignment vertical="center"/>
    </xf>
    <xf numFmtId="0" fontId="9" fillId="68" borderId="0" applyNumberFormat="0" applyBorder="0" applyAlignment="0" applyProtection="0"/>
    <xf numFmtId="0" fontId="9" fillId="68" borderId="0" applyNumberFormat="0" applyBorder="0" applyAlignment="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9" fillId="68" borderId="0" applyNumberFormat="0" applyBorder="0" applyAlignment="0" applyProtection="0"/>
    <xf numFmtId="0" fontId="9" fillId="68" borderId="0" applyNumberFormat="0" applyBorder="0" applyAlignment="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9" fillId="68" borderId="0" applyNumberFormat="0" applyBorder="0" applyAlignment="0" applyProtection="0"/>
    <xf numFmtId="0" fontId="9" fillId="68" borderId="0" applyNumberFormat="0" applyBorder="0" applyAlignment="0" applyProtection="0"/>
    <xf numFmtId="0" fontId="0" fillId="0" borderId="0">
      <alignment vertical="center"/>
    </xf>
    <xf numFmtId="0" fontId="44" fillId="10" borderId="0" applyProtection="0"/>
    <xf numFmtId="0" fontId="0" fillId="0" borderId="0">
      <alignment vertical="center"/>
    </xf>
    <xf numFmtId="0" fontId="41" fillId="11" borderId="0" applyNumberFormat="0" applyBorder="0" applyAlignment="0" applyProtection="0">
      <alignment vertical="center"/>
    </xf>
    <xf numFmtId="0" fontId="9" fillId="68" borderId="0" applyNumberFormat="0" applyBorder="0" applyAlignment="0" applyProtection="0"/>
    <xf numFmtId="0" fontId="9" fillId="68" borderId="0" applyNumberFormat="0" applyBorder="0" applyAlignment="0" applyProtection="0"/>
    <xf numFmtId="0" fontId="44" fillId="15" borderId="0" applyProtection="0"/>
    <xf numFmtId="0" fontId="9" fillId="68" borderId="0" applyProtection="0"/>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9" fillId="66"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5"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9" fillId="68" borderId="0" applyNumberFormat="0" applyBorder="0" applyAlignment="0" applyProtection="0"/>
    <xf numFmtId="0" fontId="9" fillId="68" borderId="0" applyNumberFormat="0" applyBorder="0" applyAlignment="0" applyProtection="0"/>
    <xf numFmtId="0" fontId="41" fillId="11" borderId="0" applyNumberFormat="0" applyBorder="0" applyAlignment="0" applyProtection="0">
      <alignment vertical="center"/>
    </xf>
    <xf numFmtId="0" fontId="44" fillId="10" borderId="0" applyProtection="0"/>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9" fillId="68" borderId="0" applyNumberFormat="0" applyBorder="0" applyAlignment="0" applyProtection="0"/>
    <xf numFmtId="0" fontId="9" fillId="68" borderId="0" applyNumberFormat="0" applyBorder="0" applyAlignment="0" applyProtection="0"/>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9" fillId="68" borderId="0" applyNumberFormat="0" applyBorder="0" applyAlignment="0" applyProtection="0"/>
    <xf numFmtId="0" fontId="9" fillId="68" borderId="0" applyNumberFormat="0" applyBorder="0" applyAlignment="0" applyProtection="0"/>
    <xf numFmtId="0" fontId="0" fillId="0" borderId="0">
      <alignment vertical="center"/>
    </xf>
    <xf numFmtId="0" fontId="9" fillId="68" borderId="0" applyNumberFormat="0" applyBorder="0" applyAlignment="0" applyProtection="0"/>
    <xf numFmtId="0" fontId="9" fillId="68" borderId="0" applyNumberFormat="0" applyBorder="0" applyAlignment="0" applyProtection="0"/>
    <xf numFmtId="0" fontId="44" fillId="10" borderId="0" applyNumberFormat="0" applyBorder="0" applyAlignment="0" applyProtection="0">
      <alignment vertical="center"/>
    </xf>
    <xf numFmtId="0" fontId="9" fillId="68" borderId="0" applyNumberFormat="0" applyBorder="0" applyAlignment="0" applyProtection="0"/>
    <xf numFmtId="0" fontId="9" fillId="68" borderId="0" applyNumberFormat="0" applyBorder="0" applyAlignment="0" applyProtection="0"/>
    <xf numFmtId="0" fontId="0" fillId="0" borderId="0">
      <alignment vertical="center"/>
    </xf>
    <xf numFmtId="0" fontId="9" fillId="68" borderId="0" applyNumberFormat="0" applyBorder="0" applyAlignment="0" applyProtection="0"/>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4" fillId="15" borderId="0" applyProtection="0"/>
    <xf numFmtId="0" fontId="41" fillId="11" borderId="0" applyNumberFormat="0" applyBorder="0" applyAlignment="0" applyProtection="0">
      <alignment vertical="center"/>
    </xf>
    <xf numFmtId="0" fontId="0" fillId="0" borderId="0">
      <alignment vertical="center"/>
    </xf>
    <xf numFmtId="0" fontId="9" fillId="68" borderId="0" applyProtection="0"/>
    <xf numFmtId="0" fontId="44" fillId="15" borderId="0" applyNumberFormat="0" applyBorder="0" applyAlignment="0" applyProtection="0">
      <alignment vertical="center"/>
    </xf>
    <xf numFmtId="0" fontId="0" fillId="0" borderId="0">
      <alignment vertical="center"/>
    </xf>
    <xf numFmtId="0" fontId="9" fillId="66"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0" fillId="15" borderId="0" applyNumberFormat="0" applyBorder="0" applyAlignment="0" applyProtection="0">
      <alignment vertical="center"/>
    </xf>
    <xf numFmtId="0" fontId="44" fillId="10" borderId="0" applyNumberFormat="0" applyBorder="0" applyAlignment="0" applyProtection="0">
      <alignment vertical="center"/>
    </xf>
    <xf numFmtId="0" fontId="99" fillId="11"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50" fillId="24" borderId="0" applyNumberFormat="0" applyBorder="0" applyAlignment="0" applyProtection="0">
      <alignment vertical="center"/>
    </xf>
    <xf numFmtId="0" fontId="44" fillId="10" borderId="0" applyProtection="0"/>
    <xf numFmtId="0" fontId="9" fillId="68" borderId="0" applyNumberFormat="0" applyBorder="0" applyAlignment="0" applyProtection="0"/>
    <xf numFmtId="0" fontId="9" fillId="68" borderId="0" applyNumberFormat="0" applyBorder="0" applyAlignment="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9" fillId="68" borderId="0" applyNumberFormat="0" applyBorder="0" applyAlignment="0" applyProtection="0"/>
    <xf numFmtId="0" fontId="9" fillId="68" borderId="0" applyNumberFormat="0" applyBorder="0" applyAlignment="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9" fillId="68" borderId="0" applyNumberFormat="0" applyBorder="0" applyAlignment="0" applyProtection="0"/>
    <xf numFmtId="0" fontId="9" fillId="68" borderId="0" applyNumberFormat="0" applyBorder="0" applyAlignment="0" applyProtection="0"/>
    <xf numFmtId="0" fontId="85" fillId="15" borderId="0" applyProtection="0"/>
    <xf numFmtId="0" fontId="0" fillId="0" borderId="0">
      <alignment vertical="center"/>
    </xf>
    <xf numFmtId="0" fontId="9" fillId="68" borderId="0" applyNumberFormat="0" applyBorder="0" applyAlignment="0" applyProtection="0"/>
    <xf numFmtId="0" fontId="9" fillId="68" borderId="0" applyNumberFormat="0" applyBorder="0" applyAlignment="0" applyProtection="0"/>
    <xf numFmtId="0" fontId="44" fillId="10" borderId="0" applyNumberFormat="0" applyBorder="0" applyAlignment="0" applyProtection="0">
      <alignment vertical="center"/>
    </xf>
    <xf numFmtId="0" fontId="0" fillId="0" borderId="0">
      <alignment vertical="center"/>
    </xf>
    <xf numFmtId="0" fontId="121" fillId="0" borderId="0" applyNumberFormat="0" applyFill="0" applyBorder="0" applyAlignment="0" applyProtection="0"/>
    <xf numFmtId="0" fontId="44" fillId="10" borderId="0" applyProtection="0"/>
    <xf numFmtId="0" fontId="44" fillId="15" borderId="0" applyProtection="0"/>
    <xf numFmtId="0" fontId="44" fillId="10" borderId="0" applyNumberFormat="0" applyBorder="0" applyAlignment="0" applyProtection="0">
      <alignment vertical="center"/>
    </xf>
    <xf numFmtId="0" fontId="0" fillId="0" borderId="0">
      <alignment vertical="center"/>
    </xf>
    <xf numFmtId="0" fontId="41" fillId="11" borderId="0" applyProtection="0"/>
    <xf numFmtId="0" fontId="0" fillId="0" borderId="0">
      <alignment vertical="center"/>
    </xf>
    <xf numFmtId="0" fontId="0" fillId="0" borderId="0">
      <alignment vertical="center"/>
    </xf>
    <xf numFmtId="0" fontId="9" fillId="68" borderId="0" applyNumberFormat="0" applyBorder="0" applyAlignment="0" applyProtection="0"/>
    <xf numFmtId="0" fontId="139" fillId="0" borderId="0" applyFill="0" applyBorder="0">
      <alignment horizontal="right" vertical="center"/>
    </xf>
    <xf numFmtId="0" fontId="50" fillId="65" borderId="0" applyNumberFormat="0" applyBorder="0" applyAlignment="0" applyProtection="0">
      <alignment vertical="center"/>
    </xf>
    <xf numFmtId="0" fontId="85" fillId="15"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9" fillId="68" borderId="0" applyNumberFormat="0" applyBorder="0" applyAlignment="0" applyProtection="0">
      <alignment vertical="center"/>
    </xf>
    <xf numFmtId="0" fontId="139" fillId="0" borderId="0" applyProtection="0">
      <alignment horizontal="right"/>
    </xf>
    <xf numFmtId="0" fontId="50" fillId="3" borderId="0" applyProtection="0"/>
    <xf numFmtId="0" fontId="85" fillId="15"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9" fillId="69" borderId="0" applyNumberFormat="0" applyBorder="0" applyAlignment="0" applyProtection="0"/>
    <xf numFmtId="0" fontId="44" fillId="10" borderId="0" applyNumberFormat="0" applyBorder="0" applyAlignment="0" applyProtection="0">
      <alignment vertical="center"/>
    </xf>
    <xf numFmtId="0" fontId="121" fillId="0" borderId="0" applyNumberFormat="0" applyFill="0" applyBorder="0" applyAlignment="0" applyProtection="0"/>
    <xf numFmtId="0" fontId="41" fillId="11" borderId="0" applyNumberFormat="0" applyBorder="0" applyAlignment="0" applyProtection="0">
      <alignment vertical="center"/>
    </xf>
    <xf numFmtId="0" fontId="114" fillId="0" borderId="45"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9" fillId="68" borderId="0" applyNumberFormat="0" applyBorder="0" applyAlignment="0" applyProtection="0"/>
    <xf numFmtId="0" fontId="44" fillId="10" borderId="0" applyProtection="0"/>
    <xf numFmtId="0" fontId="85" fillId="15" borderId="0" applyNumberFormat="0" applyBorder="0" applyAlignment="0" applyProtection="0">
      <alignment vertical="center"/>
    </xf>
    <xf numFmtId="0" fontId="0" fillId="0" borderId="0">
      <alignment vertical="center"/>
    </xf>
    <xf numFmtId="0" fontId="44" fillId="10" borderId="0" applyProtection="0"/>
    <xf numFmtId="0" fontId="9" fillId="68" borderId="0" applyProtection="0">
      <alignment vertical="center"/>
    </xf>
    <xf numFmtId="0" fontId="41" fillId="11" borderId="0" applyNumberFormat="0" applyBorder="0" applyAlignment="0" applyProtection="0">
      <alignment vertical="center"/>
    </xf>
    <xf numFmtId="0" fontId="85" fillId="15" borderId="0" applyProtection="0"/>
    <xf numFmtId="0" fontId="0" fillId="0" borderId="0">
      <alignment vertical="center"/>
    </xf>
    <xf numFmtId="0" fontId="44" fillId="10" borderId="0" applyProtection="0"/>
    <xf numFmtId="0" fontId="0" fillId="0" borderId="0">
      <alignment vertical="center"/>
    </xf>
    <xf numFmtId="0" fontId="0" fillId="0" borderId="0">
      <alignment vertical="center"/>
    </xf>
    <xf numFmtId="0" fontId="9" fillId="68" borderId="0" applyNumberFormat="0" applyBorder="0" applyAlignment="0" applyProtection="0"/>
    <xf numFmtId="0" fontId="41" fillId="11" borderId="0" applyNumberFormat="0" applyBorder="0" applyAlignment="0" applyProtection="0">
      <alignment vertical="center"/>
    </xf>
    <xf numFmtId="0" fontId="85" fillId="15" borderId="0" applyNumberFormat="0" applyBorder="0" applyAlignment="0" applyProtection="0">
      <alignment vertical="center"/>
    </xf>
    <xf numFmtId="0" fontId="0" fillId="0" borderId="0">
      <alignment vertical="center"/>
    </xf>
    <xf numFmtId="0" fontId="0" fillId="0" borderId="0">
      <alignment vertical="center"/>
    </xf>
    <xf numFmtId="0" fontId="9" fillId="68" borderId="0" applyNumberFormat="0" applyBorder="0" applyAlignment="0" applyProtection="0"/>
    <xf numFmtId="0" fontId="0" fillId="0" borderId="0">
      <alignment vertical="center"/>
    </xf>
    <xf numFmtId="0" fontId="44" fillId="10" borderId="0" applyProtection="0"/>
    <xf numFmtId="0" fontId="85" fillId="15" borderId="0" applyProtection="0"/>
    <xf numFmtId="0" fontId="40" fillId="15" borderId="0" applyProtection="0"/>
    <xf numFmtId="0" fontId="9" fillId="69" borderId="0" applyNumberFormat="0" applyBorder="0" applyAlignment="0" applyProtection="0"/>
    <xf numFmtId="0" fontId="88" fillId="0" borderId="0" applyNumberForma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9" fillId="68" borderId="0" applyNumberFormat="0" applyBorder="0" applyAlignment="0" applyProtection="0"/>
    <xf numFmtId="0" fontId="49" fillId="2" borderId="0" applyProtection="0">
      <alignment horizontal="left" vertical="top"/>
    </xf>
    <xf numFmtId="0" fontId="0" fillId="0" borderId="0">
      <alignment vertical="center"/>
    </xf>
    <xf numFmtId="0" fontId="50" fillId="24" borderId="0" applyNumberFormat="0" applyBorder="0" applyAlignment="0" applyProtection="0">
      <alignment vertical="center"/>
    </xf>
    <xf numFmtId="0" fontId="85" fillId="15" borderId="0" applyNumberFormat="0" applyBorder="0" applyAlignment="0" applyProtection="0">
      <alignment vertical="center"/>
    </xf>
    <xf numFmtId="0" fontId="41" fillId="11" borderId="0" applyNumberFormat="0" applyBorder="0" applyAlignment="0" applyProtection="0">
      <alignment vertical="center"/>
    </xf>
    <xf numFmtId="0" fontId="9" fillId="69" borderId="0" applyNumberFormat="0" applyBorder="0" applyAlignment="0" applyProtection="0"/>
    <xf numFmtId="0" fontId="0" fillId="0" borderId="0">
      <alignment vertical="center"/>
    </xf>
    <xf numFmtId="0" fontId="9" fillId="69" borderId="0" applyNumberFormat="0" applyBorder="0" applyAlignment="0" applyProtection="0">
      <alignment vertical="center"/>
    </xf>
    <xf numFmtId="0" fontId="41" fillId="11" borderId="0" applyNumberFormat="0" applyBorder="0" applyAlignment="0" applyProtection="0">
      <alignment vertical="center"/>
    </xf>
    <xf numFmtId="0" fontId="9" fillId="21" borderId="0" applyNumberFormat="0" applyBorder="0" applyAlignment="0" applyProtection="0">
      <alignment vertical="center"/>
    </xf>
    <xf numFmtId="0" fontId="0" fillId="0" borderId="0"/>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9" fillId="32" borderId="0" applyNumberFormat="0" applyBorder="0" applyAlignment="0" applyProtection="0">
      <alignment vertical="center"/>
    </xf>
    <xf numFmtId="0" fontId="41" fillId="11" borderId="0" applyProtection="0"/>
    <xf numFmtId="0" fontId="44" fillId="10" borderId="0" applyProtection="0"/>
    <xf numFmtId="0" fontId="0" fillId="0" borderId="0">
      <alignment vertical="center"/>
    </xf>
    <xf numFmtId="0" fontId="44" fillId="10" borderId="0" applyProtection="0"/>
    <xf numFmtId="0" fontId="41" fillId="11" borderId="0" applyNumberFormat="0" applyBorder="0" applyAlignment="0" applyProtection="0">
      <alignment vertical="center"/>
    </xf>
    <xf numFmtId="0" fontId="19" fillId="51" borderId="0" applyNumberFormat="0" applyBorder="0" applyAlignment="0" applyProtection="0">
      <alignment vertical="center"/>
    </xf>
    <xf numFmtId="0" fontId="19" fillId="51" borderId="0" applyNumberFormat="0" applyBorder="0" applyAlignment="0" applyProtection="0"/>
    <xf numFmtId="0" fontId="40" fillId="15" borderId="0" applyNumberFormat="0" applyBorder="0" applyAlignment="0" applyProtection="0">
      <alignment vertical="center"/>
    </xf>
    <xf numFmtId="0" fontId="19" fillId="64"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19" fillId="51" borderId="0" applyProtection="0"/>
    <xf numFmtId="0" fontId="44" fillId="10" borderId="0" applyNumberFormat="0" applyBorder="0" applyAlignment="0" applyProtection="0">
      <alignment vertical="center"/>
    </xf>
    <xf numFmtId="0" fontId="0" fillId="0" borderId="0">
      <alignment vertical="center"/>
    </xf>
    <xf numFmtId="0" fontId="19" fillId="64"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Protection="0"/>
    <xf numFmtId="0" fontId="0" fillId="0" borderId="0">
      <alignment vertical="center"/>
    </xf>
    <xf numFmtId="0" fontId="19" fillId="51" borderId="0" applyProtection="0"/>
    <xf numFmtId="0" fontId="44" fillId="10" borderId="0" applyProtection="0"/>
    <xf numFmtId="0" fontId="0" fillId="0" borderId="0">
      <alignment vertical="center"/>
    </xf>
    <xf numFmtId="0" fontId="44" fillId="10" borderId="0" applyNumberFormat="0" applyBorder="0" applyAlignment="0" applyProtection="0">
      <alignment vertical="center"/>
    </xf>
    <xf numFmtId="38" fontId="0" fillId="0" borderId="0" applyFont="0" applyFill="0" applyBorder="0" applyAlignment="0" applyProtection="0">
      <alignment vertical="center"/>
    </xf>
    <xf numFmtId="0" fontId="19" fillId="51" borderId="0" applyProtection="0"/>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5" borderId="0" applyNumberFormat="0" applyBorder="0" applyAlignment="0" applyProtection="0">
      <alignment vertical="center"/>
    </xf>
    <xf numFmtId="0" fontId="41" fillId="11" borderId="0" applyNumberFormat="0" applyBorder="0" applyAlignment="0" applyProtection="0">
      <alignment vertical="center"/>
    </xf>
    <xf numFmtId="0" fontId="20" fillId="87"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19" fillId="51" borderId="0" applyNumberFormat="0" applyBorder="0" applyAlignment="0" applyProtection="0"/>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19" fillId="64" borderId="0" applyNumberFormat="0" applyBorder="0" applyAlignment="0" applyProtection="0">
      <alignment vertical="center"/>
    </xf>
    <xf numFmtId="0" fontId="19" fillId="51" borderId="0" applyProtection="0"/>
    <xf numFmtId="0" fontId="19" fillId="64" borderId="0" applyNumberFormat="0" applyBorder="0" applyAlignment="0" applyProtection="0">
      <alignment vertical="center"/>
    </xf>
    <xf numFmtId="0" fontId="19" fillId="51" borderId="0" applyProtection="0"/>
    <xf numFmtId="0" fontId="93" fillId="24" borderId="0" applyNumberFormat="0" applyBorder="0" applyAlignment="0" applyProtection="0">
      <alignment vertical="center"/>
    </xf>
    <xf numFmtId="0" fontId="44" fillId="15"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24" borderId="0" applyNumberFormat="0" applyBorder="0" applyAlignment="0" applyProtection="0">
      <alignment vertical="center"/>
    </xf>
    <xf numFmtId="0" fontId="19" fillId="78" borderId="0" applyNumberFormat="0" applyBorder="0" applyAlignment="0" applyProtection="0"/>
    <xf numFmtId="0" fontId="44" fillId="10" borderId="0" applyProtection="0"/>
    <xf numFmtId="0" fontId="44" fillId="15" borderId="0" applyNumberFormat="0" applyBorder="0" applyAlignment="0" applyProtection="0">
      <alignment vertical="center"/>
    </xf>
    <xf numFmtId="0" fontId="44" fillId="10" borderId="0" applyProtection="0"/>
    <xf numFmtId="0" fontId="19" fillId="51"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19" fillId="78" borderId="0" applyNumberFormat="0" applyBorder="0" applyAlignment="0" applyProtection="0"/>
    <xf numFmtId="0" fontId="41" fillId="11" borderId="0" applyNumberFormat="0" applyBorder="0" applyAlignment="0" applyProtection="0">
      <alignment vertical="center"/>
    </xf>
    <xf numFmtId="0" fontId="41" fillId="24" borderId="0" applyNumberFormat="0" applyBorder="0" applyAlignment="0" applyProtection="0">
      <alignment vertical="center"/>
    </xf>
    <xf numFmtId="0" fontId="19" fillId="78" borderId="0" applyNumberFormat="0" applyBorder="0" applyAlignment="0" applyProtection="0"/>
    <xf numFmtId="0" fontId="44" fillId="15" borderId="0" applyNumberFormat="0" applyBorder="0" applyAlignment="0" applyProtection="0">
      <alignment vertical="center"/>
    </xf>
    <xf numFmtId="9" fontId="12" fillId="0" borderId="0" applyProtection="0"/>
    <xf numFmtId="0" fontId="0" fillId="0" borderId="0">
      <alignment vertical="center"/>
    </xf>
    <xf numFmtId="0" fontId="44" fillId="10" borderId="0" applyNumberFormat="0" applyBorder="0" applyAlignment="0" applyProtection="0">
      <alignment vertical="center"/>
    </xf>
    <xf numFmtId="0" fontId="19" fillId="64" borderId="0" applyNumberFormat="0" applyBorder="0" applyAlignment="0" applyProtection="0">
      <alignment vertical="center"/>
    </xf>
    <xf numFmtId="0" fontId="19" fillId="16" borderId="0" applyNumberFormat="0" applyBorder="0" applyAlignment="0" applyProtection="0">
      <alignment vertical="center"/>
    </xf>
    <xf numFmtId="0" fontId="44" fillId="10" borderId="0" applyNumberFormat="0" applyBorder="0" applyAlignment="0" applyProtection="0">
      <alignment vertical="center"/>
    </xf>
    <xf numFmtId="0" fontId="19" fillId="11" borderId="0" applyNumberFormat="0" applyBorder="0" applyAlignment="0" applyProtection="0"/>
    <xf numFmtId="0" fontId="0" fillId="0" borderId="0">
      <alignment vertical="center"/>
    </xf>
    <xf numFmtId="0" fontId="40" fillId="15" borderId="0" applyProtection="0"/>
    <xf numFmtId="0" fontId="44" fillId="10" borderId="0" applyNumberFormat="0" applyBorder="0" applyAlignment="0" applyProtection="0">
      <alignment vertical="center"/>
    </xf>
    <xf numFmtId="0" fontId="40" fillId="15"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69" fillId="0" borderId="0">
      <alignment vertical="center"/>
    </xf>
    <xf numFmtId="0" fontId="44" fillId="10" borderId="0" applyNumberFormat="0" applyBorder="0" applyAlignment="0" applyProtection="0">
      <alignment vertical="center"/>
    </xf>
    <xf numFmtId="0" fontId="19" fillId="16" borderId="0" applyNumberFormat="0" applyBorder="0" applyAlignment="0" applyProtection="0">
      <alignment vertical="center"/>
    </xf>
    <xf numFmtId="0" fontId="9" fillId="2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69" fillId="0" borderId="0" applyProtection="0">
      <alignment vertical="center"/>
    </xf>
    <xf numFmtId="0" fontId="41" fillId="11" borderId="0" applyNumberFormat="0" applyBorder="0" applyAlignment="0" applyProtection="0">
      <alignment vertical="center"/>
    </xf>
    <xf numFmtId="0" fontId="44" fillId="10" borderId="0" applyProtection="0"/>
    <xf numFmtId="0" fontId="40" fillId="15" borderId="0" applyNumberFormat="0" applyBorder="0" applyAlignment="0" applyProtection="0">
      <alignment vertical="center"/>
    </xf>
    <xf numFmtId="0" fontId="19" fillId="11" borderId="0" applyProtection="0"/>
    <xf numFmtId="0" fontId="41" fillId="11" borderId="0" applyNumberFormat="0" applyBorder="0" applyAlignment="0" applyProtection="0">
      <alignment vertical="center"/>
    </xf>
    <xf numFmtId="0" fontId="9" fillId="23" borderId="0" applyNumberFormat="0" applyBorder="0" applyAlignment="0" applyProtection="0">
      <alignment vertical="center"/>
    </xf>
    <xf numFmtId="0" fontId="19" fillId="16" borderId="0" applyNumberFormat="0" applyBorder="0" applyAlignment="0" applyProtection="0">
      <alignment vertical="center"/>
    </xf>
    <xf numFmtId="190" fontId="55" fillId="22" borderId="0"/>
    <xf numFmtId="0" fontId="0" fillId="0" borderId="0">
      <alignment vertical="center"/>
    </xf>
    <xf numFmtId="190" fontId="55" fillId="22" borderId="0">
      <alignment vertical="center"/>
    </xf>
    <xf numFmtId="0" fontId="19" fillId="11" borderId="0" applyProtection="0"/>
    <xf numFmtId="0" fontId="44" fillId="10" borderId="0" applyNumberFormat="0" applyBorder="0" applyAlignment="0" applyProtection="0">
      <alignment vertical="center"/>
    </xf>
    <xf numFmtId="0" fontId="19" fillId="11" borderId="0" applyNumberFormat="0" applyBorder="0" applyAlignment="0" applyProtection="0"/>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0" fillId="15"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69" fillId="0" borderId="0" applyProtection="0">
      <alignment vertical="center"/>
    </xf>
    <xf numFmtId="0" fontId="0" fillId="0" borderId="0">
      <alignment vertical="center"/>
    </xf>
    <xf numFmtId="0" fontId="44" fillId="10" borderId="0" applyNumberFormat="0" applyBorder="0" applyAlignment="0" applyProtection="0">
      <alignment vertical="center"/>
    </xf>
    <xf numFmtId="0" fontId="19" fillId="16"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19" fillId="11" borderId="0" applyProtection="0"/>
    <xf numFmtId="0" fontId="0" fillId="0" borderId="0">
      <alignment vertical="center"/>
    </xf>
    <xf numFmtId="0" fontId="44" fillId="10" borderId="0" applyProtection="0"/>
    <xf numFmtId="0" fontId="0" fillId="0" borderId="0">
      <alignment vertical="center"/>
    </xf>
    <xf numFmtId="0" fontId="19" fillId="16"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0" fillId="15" borderId="0" applyNumberFormat="0" applyBorder="0" applyAlignment="0" applyProtection="0">
      <alignment vertical="center"/>
    </xf>
    <xf numFmtId="0" fontId="44" fillId="10" borderId="0" applyProtection="0"/>
    <xf numFmtId="0" fontId="0" fillId="0" borderId="0">
      <alignment vertical="center"/>
    </xf>
    <xf numFmtId="0" fontId="69" fillId="0" borderId="0" applyProtection="0">
      <alignment vertical="center"/>
    </xf>
    <xf numFmtId="0" fontId="19" fillId="11" borderId="0" applyProtection="0"/>
    <xf numFmtId="0" fontId="41" fillId="11" borderId="0" applyProtection="0"/>
    <xf numFmtId="0" fontId="0" fillId="0" borderId="0">
      <alignment vertical="center"/>
    </xf>
    <xf numFmtId="0" fontId="44" fillId="10" borderId="0" applyNumberFormat="0" applyBorder="0" applyAlignment="0" applyProtection="0">
      <alignment vertical="center"/>
    </xf>
    <xf numFmtId="0" fontId="19" fillId="78" borderId="0" applyNumberFormat="0" applyBorder="0" applyAlignment="0" applyProtection="0"/>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19" fillId="78" borderId="0" applyNumberFormat="0" applyBorder="0" applyAlignment="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19" fillId="16"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19" fillId="16"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5" borderId="0" applyProtection="0"/>
    <xf numFmtId="0" fontId="44" fillId="10" borderId="0" applyNumberFormat="0" applyBorder="0" applyAlignment="0" applyProtection="0">
      <alignment vertical="center"/>
    </xf>
    <xf numFmtId="0" fontId="0" fillId="0" borderId="0">
      <alignment vertical="center"/>
    </xf>
    <xf numFmtId="0" fontId="41" fillId="24" borderId="0" applyNumberFormat="0" applyBorder="0" applyAlignment="0" applyProtection="0">
      <alignment vertical="center"/>
    </xf>
    <xf numFmtId="0" fontId="19" fillId="16"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9" fillId="3"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9" fillId="3" borderId="0" applyNumberFormat="0" applyBorder="0" applyAlignment="0" applyProtection="0"/>
    <xf numFmtId="0" fontId="41" fillId="24"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9" fillId="65"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85" fillId="15"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9" fillId="3" borderId="0" applyProtection="0"/>
    <xf numFmtId="0" fontId="44" fillId="10" borderId="0" applyProtection="0"/>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9" fontId="0" fillId="0" borderId="0" applyFont="0" applyFill="0" applyBorder="0" applyAlignment="0" applyProtection="0"/>
    <xf numFmtId="0" fontId="44" fillId="10" borderId="0" applyProtection="0"/>
    <xf numFmtId="0" fontId="9" fillId="3" borderId="0" applyProtection="0"/>
    <xf numFmtId="0" fontId="44" fillId="10" borderId="0" applyNumberFormat="0" applyBorder="0" applyAlignment="0" applyProtection="0">
      <alignment vertical="center"/>
    </xf>
    <xf numFmtId="0" fontId="44" fillId="10" borderId="0" applyProtection="0"/>
    <xf numFmtId="9" fontId="0" fillId="0" borderId="0" applyFont="0" applyFill="0" applyBorder="0" applyAlignment="0" applyProtection="0"/>
    <xf numFmtId="0" fontId="0" fillId="0" borderId="0">
      <alignment vertical="center"/>
    </xf>
    <xf numFmtId="0" fontId="9" fillId="3" borderId="0" applyProtection="0"/>
    <xf numFmtId="0" fontId="44" fillId="10" borderId="0" applyProtection="0"/>
    <xf numFmtId="0" fontId="41" fillId="24" borderId="0" applyNumberFormat="0" applyBorder="0" applyAlignment="0" applyProtection="0">
      <alignment vertical="center"/>
    </xf>
    <xf numFmtId="0" fontId="60" fillId="10" borderId="0" applyNumberFormat="0" applyBorder="0" applyAlignment="0" applyProtection="0">
      <alignment vertical="center"/>
    </xf>
    <xf numFmtId="0" fontId="0" fillId="0" borderId="0" applyProtection="0">
      <alignment vertical="center"/>
    </xf>
    <xf numFmtId="0" fontId="102" fillId="72" borderId="32">
      <protection locked="0"/>
    </xf>
    <xf numFmtId="0" fontId="41" fillId="11" borderId="0" applyNumberFormat="0" applyBorder="0" applyAlignment="0" applyProtection="0">
      <alignment vertical="center"/>
    </xf>
    <xf numFmtId="0" fontId="81" fillId="12" borderId="0" applyProtection="0"/>
    <xf numFmtId="0" fontId="44" fillId="10" borderId="0" applyNumberFormat="0" applyBorder="0" applyAlignment="0" applyProtection="0">
      <alignment vertical="center"/>
    </xf>
    <xf numFmtId="0" fontId="9" fillId="65"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1" fillId="11" borderId="0" applyNumberFormat="0" applyBorder="0" applyAlignment="0" applyProtection="0">
      <alignment vertical="center"/>
    </xf>
    <xf numFmtId="0" fontId="44" fillId="10" borderId="0" applyProtection="0"/>
    <xf numFmtId="0" fontId="9" fillId="3" borderId="0" applyProtection="0"/>
    <xf numFmtId="0" fontId="44" fillId="10" borderId="0" applyProtection="0"/>
    <xf numFmtId="0" fontId="44" fillId="10" borderId="0" applyNumberFormat="0" applyBorder="0" applyAlignment="0" applyProtection="0">
      <alignment vertical="center"/>
    </xf>
    <xf numFmtId="0" fontId="9" fillId="65" borderId="0" applyNumberFormat="0" applyBorder="0" applyAlignment="0" applyProtection="0"/>
    <xf numFmtId="0" fontId="44" fillId="10" borderId="0" applyNumberFormat="0" applyBorder="0" applyAlignment="0" applyProtection="0">
      <alignment vertical="center"/>
    </xf>
    <xf numFmtId="0" fontId="78" fillId="40" borderId="0" applyNumberFormat="0" applyBorder="0" applyAlignment="0" applyProtection="0">
      <alignment vertical="center"/>
    </xf>
    <xf numFmtId="229" fontId="140" fillId="12" borderId="46">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9" fillId="3" borderId="0" applyProtection="0"/>
    <xf numFmtId="0" fontId="141" fillId="0" borderId="0">
      <alignment vertical="center"/>
    </xf>
    <xf numFmtId="0" fontId="41" fillId="24" borderId="0" applyNumberFormat="0" applyBorder="0" applyAlignment="0" applyProtection="0">
      <alignment vertical="center"/>
    </xf>
    <xf numFmtId="0" fontId="78" fillId="10" borderId="0" applyProtection="0"/>
    <xf numFmtId="229" fontId="140" fillId="12" borderId="46" applyProtection="0"/>
    <xf numFmtId="0" fontId="9" fillId="65"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9" fillId="65"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9" fillId="65" borderId="0" applyNumberFormat="0" applyBorder="0" applyAlignment="0" applyProtection="0">
      <alignment vertical="center"/>
    </xf>
    <xf numFmtId="0" fontId="0" fillId="0" borderId="0">
      <alignment vertical="center"/>
    </xf>
    <xf numFmtId="0" fontId="9" fillId="65" borderId="0" applyNumberFormat="0" applyBorder="0" applyAlignment="0" applyProtection="0">
      <alignment vertical="center"/>
    </xf>
    <xf numFmtId="0" fontId="0" fillId="0" borderId="0">
      <alignment vertical="center"/>
    </xf>
    <xf numFmtId="0" fontId="9" fillId="32" borderId="0" applyNumberFormat="0" applyBorder="0" applyAlignment="0" applyProtection="0"/>
    <xf numFmtId="0" fontId="9" fillId="76" borderId="0" applyNumberFormat="0" applyBorder="0" applyAlignment="0" applyProtection="0"/>
    <xf numFmtId="0" fontId="0" fillId="0" borderId="0">
      <alignment vertical="center"/>
    </xf>
    <xf numFmtId="0" fontId="0" fillId="0" borderId="0">
      <alignment vertical="center"/>
    </xf>
    <xf numFmtId="0" fontId="0" fillId="0" borderId="0">
      <alignment vertical="center"/>
    </xf>
    <xf numFmtId="0" fontId="9" fillId="32" borderId="0" applyNumberFormat="0" applyBorder="0" applyAlignment="0" applyProtection="0"/>
    <xf numFmtId="0" fontId="9" fillId="76" borderId="0" applyNumberFormat="0" applyBorder="0" applyAlignment="0" applyProtection="0"/>
    <xf numFmtId="0" fontId="9" fillId="76" borderId="0" applyNumberFormat="0" applyBorder="0" applyAlignment="0" applyProtection="0"/>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4" fillId="26"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9" fillId="32" borderId="0" applyNumberFormat="0" applyBorder="0" applyAlignment="0" applyProtection="0"/>
    <xf numFmtId="0" fontId="44" fillId="10" borderId="0" applyNumberFormat="0" applyBorder="0" applyAlignment="0" applyProtection="0">
      <alignment vertical="center"/>
    </xf>
    <xf numFmtId="0" fontId="19" fillId="24" borderId="0" applyProtection="0"/>
    <xf numFmtId="0" fontId="85" fillId="15" borderId="0" applyProtection="0">
      <alignment vertical="center"/>
    </xf>
    <xf numFmtId="0" fontId="2" fillId="0" borderId="0">
      <alignment vertical="center"/>
    </xf>
    <xf numFmtId="0" fontId="44" fillId="10" borderId="0" applyProtection="0"/>
    <xf numFmtId="0" fontId="142" fillId="0" borderId="0" applyFont="0" applyFill="0" applyBorder="0" applyAlignment="0" applyProtection="0"/>
    <xf numFmtId="0" fontId="44" fillId="10" borderId="0" applyProtection="0"/>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9" fillId="32" borderId="0" applyNumberFormat="0" applyBorder="0" applyAlignment="0" applyProtection="0"/>
    <xf numFmtId="0" fontId="44" fillId="10" borderId="0" applyNumberFormat="0" applyBorder="0" applyAlignment="0" applyProtection="0">
      <alignment vertical="center"/>
    </xf>
    <xf numFmtId="0" fontId="85" fillId="15" borderId="0" applyProtection="0">
      <alignment vertical="center"/>
    </xf>
    <xf numFmtId="0" fontId="0" fillId="0" borderId="0">
      <alignment vertical="center"/>
    </xf>
    <xf numFmtId="0" fontId="9" fillId="76" borderId="0" applyNumberFormat="0" applyBorder="0" applyAlignment="0" applyProtection="0"/>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9" fillId="32" borderId="0" applyNumberFormat="0" applyBorder="0" applyAlignment="0" applyProtection="0"/>
    <xf numFmtId="0" fontId="9" fillId="32" borderId="0" applyNumberFormat="0" applyBorder="0" applyAlignment="0" applyProtection="0"/>
    <xf numFmtId="0" fontId="9" fillId="76" borderId="0" applyNumberFormat="0" applyBorder="0" applyAlignment="0" applyProtection="0"/>
    <xf numFmtId="0" fontId="9" fillId="83" borderId="0" applyNumberFormat="0" applyBorder="0" applyAlignment="0" applyProtection="0">
      <alignment vertical="center"/>
    </xf>
    <xf numFmtId="0" fontId="44" fillId="10" borderId="0" applyProtection="0"/>
    <xf numFmtId="0" fontId="9" fillId="76" borderId="0" applyNumberFormat="0" applyBorder="0" applyAlignment="0" applyProtection="0"/>
    <xf numFmtId="0" fontId="9" fillId="83"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9" fillId="76" borderId="0" applyNumberFormat="0" applyBorder="0" applyAlignment="0" applyProtection="0"/>
    <xf numFmtId="0" fontId="44" fillId="15"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9" fillId="83" borderId="0" applyNumberFormat="0" applyBorder="0" applyAlignment="0" applyProtection="0">
      <alignment vertical="center"/>
    </xf>
    <xf numFmtId="0" fontId="19" fillId="64" borderId="0" applyNumberFormat="0" applyBorder="0" applyAlignment="0" applyProtection="0">
      <alignment vertical="center"/>
    </xf>
    <xf numFmtId="0" fontId="41" fillId="11" borderId="0" applyNumberFormat="0" applyBorder="0" applyAlignment="0" applyProtection="0">
      <alignment vertical="center"/>
    </xf>
    <xf numFmtId="0" fontId="44" fillId="15" borderId="0" applyNumberFormat="0" applyBorder="0" applyAlignment="0" applyProtection="0">
      <alignment vertical="center"/>
    </xf>
    <xf numFmtId="0" fontId="0" fillId="0" borderId="0">
      <alignment vertical="center"/>
    </xf>
    <xf numFmtId="0" fontId="44" fillId="10" borderId="0" applyProtection="0"/>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9" fillId="32" borderId="0" applyNumberFormat="0" applyBorder="0" applyAlignment="0" applyProtection="0"/>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11" fillId="0" borderId="0"/>
    <xf numFmtId="0" fontId="11" fillId="0" borderId="0"/>
    <xf numFmtId="0" fontId="11" fillId="0" borderId="0"/>
    <xf numFmtId="0" fontId="11" fillId="0" borderId="0"/>
    <xf numFmtId="0" fontId="0" fillId="0" borderId="0">
      <alignment vertical="center"/>
    </xf>
    <xf numFmtId="0" fontId="44" fillId="10" borderId="0" applyProtection="0">
      <alignment vertical="center"/>
    </xf>
    <xf numFmtId="0" fontId="0" fillId="0" borderId="0">
      <alignment vertical="center"/>
    </xf>
    <xf numFmtId="0" fontId="9" fillId="83" borderId="0" applyNumberFormat="0" applyBorder="0" applyAlignment="0" applyProtection="0">
      <alignment vertical="center"/>
    </xf>
    <xf numFmtId="0" fontId="0" fillId="0" borderId="0">
      <alignment vertical="center"/>
    </xf>
    <xf numFmtId="0" fontId="9" fillId="32" borderId="0" applyProtection="0"/>
    <xf numFmtId="0" fontId="41" fillId="11" borderId="0" applyNumberFormat="0" applyBorder="0" applyAlignment="0" applyProtection="0">
      <alignment vertical="center"/>
    </xf>
    <xf numFmtId="0" fontId="44" fillId="15" borderId="0" applyNumberFormat="0" applyBorder="0" applyAlignment="0" applyProtection="0">
      <alignment vertical="center"/>
    </xf>
    <xf numFmtId="0" fontId="11" fillId="0" borderId="0"/>
    <xf numFmtId="0" fontId="11" fillId="0" borderId="0"/>
    <xf numFmtId="0" fontId="11" fillId="0" borderId="0"/>
    <xf numFmtId="0" fontId="11" fillId="0" borderId="0"/>
    <xf numFmtId="0" fontId="51" fillId="0" borderId="34" applyProtection="0">
      <alignment horizontal="left" vertical="top"/>
    </xf>
    <xf numFmtId="0" fontId="44" fillId="10" borderId="0" applyProtection="0">
      <alignment vertical="center"/>
    </xf>
    <xf numFmtId="0" fontId="0" fillId="0" borderId="0">
      <alignment vertical="center"/>
    </xf>
    <xf numFmtId="0" fontId="9" fillId="83" borderId="0" applyNumberFormat="0" applyBorder="0" applyAlignment="0" applyProtection="0">
      <alignment vertical="center"/>
    </xf>
    <xf numFmtId="0" fontId="0" fillId="0" borderId="0">
      <alignment vertical="center"/>
    </xf>
    <xf numFmtId="0" fontId="9" fillId="32" borderId="0" applyProtection="0"/>
    <xf numFmtId="0" fontId="44" fillId="10"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51" fillId="0" borderId="0" applyProtection="0"/>
    <xf numFmtId="0" fontId="41" fillId="11" borderId="0" applyNumberFormat="0" applyBorder="0" applyAlignment="0" applyProtection="0">
      <alignment vertical="center"/>
    </xf>
    <xf numFmtId="0" fontId="0" fillId="0" borderId="0">
      <alignment vertical="center"/>
    </xf>
    <xf numFmtId="0" fontId="11" fillId="0" borderId="0"/>
    <xf numFmtId="0" fontId="11" fillId="0" borderId="0"/>
    <xf numFmtId="0" fontId="11" fillId="0" borderId="0"/>
    <xf numFmtId="0" fontId="11" fillId="0" borderId="0"/>
    <xf numFmtId="0" fontId="44" fillId="10" borderId="0" applyProtection="0">
      <alignment vertical="center"/>
    </xf>
    <xf numFmtId="0" fontId="9" fillId="32" borderId="0" applyProtection="0"/>
    <xf numFmtId="0" fontId="41" fillId="24" borderId="0" applyNumberFormat="0" applyBorder="0" applyAlignment="0" applyProtection="0">
      <alignment vertical="center"/>
    </xf>
    <xf numFmtId="0" fontId="41" fillId="11" borderId="0" applyNumberFormat="0" applyBorder="0" applyAlignment="0" applyProtection="0">
      <alignment vertical="center"/>
    </xf>
    <xf numFmtId="0" fontId="44" fillId="15"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9" fillId="32" borderId="0" applyNumberFormat="0" applyBorder="0" applyAlignment="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9" fillId="32" borderId="0" applyProtection="0"/>
    <xf numFmtId="0" fontId="9" fillId="83" borderId="0" applyNumberFormat="0" applyBorder="0" applyAlignment="0" applyProtection="0">
      <alignment vertical="center"/>
    </xf>
    <xf numFmtId="0" fontId="44" fillId="15" borderId="0" applyNumberFormat="0" applyBorder="0" applyAlignment="0" applyProtection="0">
      <alignment vertical="center"/>
    </xf>
    <xf numFmtId="0" fontId="68" fillId="0" borderId="18" applyNumberFormat="0" applyFill="0" applyAlignment="0" applyProtection="0">
      <alignment vertical="center"/>
    </xf>
    <xf numFmtId="0" fontId="41" fillId="11" borderId="0" applyNumberFormat="0" applyBorder="0" applyAlignment="0" applyProtection="0">
      <alignment vertical="center"/>
    </xf>
    <xf numFmtId="0" fontId="9" fillId="32" borderId="0" applyNumberFormat="0" applyBorder="0" applyAlignment="0" applyProtection="0"/>
    <xf numFmtId="0" fontId="9" fillId="32" borderId="0" applyNumberFormat="0" applyBorder="0" applyAlignment="0" applyProtection="0"/>
    <xf numFmtId="0" fontId="44" fillId="10" borderId="0" applyProtection="0"/>
    <xf numFmtId="0" fontId="9" fillId="32" borderId="0" applyNumberFormat="0" applyBorder="0" applyAlignment="0" applyProtection="0"/>
    <xf numFmtId="0" fontId="9" fillId="32" borderId="0" applyNumberFormat="0" applyBorder="0" applyAlignment="0" applyProtection="0"/>
    <xf numFmtId="0" fontId="44" fillId="10" borderId="0" applyNumberFormat="0" applyBorder="0" applyAlignment="0" applyProtection="0">
      <alignment vertical="center"/>
    </xf>
    <xf numFmtId="9" fontId="0" fillId="0" borderId="0" applyFont="0" applyFill="0" applyBorder="0" applyAlignment="0" applyProtection="0">
      <alignment vertical="center"/>
    </xf>
    <xf numFmtId="0" fontId="0" fillId="0" borderId="0">
      <alignment vertical="center"/>
    </xf>
    <xf numFmtId="0" fontId="9" fillId="32" borderId="0" applyProtection="0"/>
    <xf numFmtId="0" fontId="0" fillId="0" borderId="0">
      <alignment vertical="center"/>
    </xf>
    <xf numFmtId="0" fontId="44" fillId="10" borderId="0" applyProtection="0"/>
    <xf numFmtId="9" fontId="0" fillId="0" borderId="0" applyFont="0" applyFill="0" applyBorder="0" applyAlignment="0" applyProtection="0">
      <alignment vertical="center"/>
    </xf>
    <xf numFmtId="0" fontId="0" fillId="0" borderId="0">
      <alignment vertical="center"/>
    </xf>
    <xf numFmtId="0" fontId="9" fillId="83" borderId="0" applyNumberFormat="0" applyBorder="0" applyAlignment="0" applyProtection="0">
      <alignment vertical="center"/>
    </xf>
    <xf numFmtId="0" fontId="44" fillId="10" borderId="0" applyNumberFormat="0" applyBorder="0" applyAlignment="0" applyProtection="0">
      <alignment vertical="center"/>
    </xf>
    <xf numFmtId="0" fontId="9" fillId="32" borderId="0" applyNumberFormat="0" applyBorder="0" applyAlignment="0" applyProtection="0"/>
    <xf numFmtId="0" fontId="9" fillId="32" borderId="0" applyNumberFormat="0" applyBorder="0" applyAlignment="0" applyProtection="0"/>
    <xf numFmtId="0" fontId="44" fillId="10" borderId="0" applyNumberFormat="0" applyBorder="0" applyAlignment="0" applyProtection="0">
      <alignment vertical="center"/>
    </xf>
    <xf numFmtId="0" fontId="85" fillId="10" borderId="0" applyNumberFormat="0" applyBorder="0" applyAlignment="0" applyProtection="0">
      <alignment vertical="center"/>
    </xf>
    <xf numFmtId="0" fontId="104" fillId="51" borderId="1" applyNumberFormat="0" applyBorder="0" applyAlignment="0" applyProtection="0">
      <alignment vertical="center"/>
    </xf>
    <xf numFmtId="0" fontId="9" fillId="32" borderId="0" applyNumberFormat="0" applyBorder="0" applyAlignment="0" applyProtection="0"/>
    <xf numFmtId="0" fontId="9" fillId="32" borderId="0" applyNumberFormat="0" applyBorder="0" applyAlignment="0" applyProtection="0"/>
    <xf numFmtId="0" fontId="44" fillId="10" borderId="0" applyNumberFormat="0" applyBorder="0" applyAlignment="0" applyProtection="0">
      <alignment vertical="center"/>
    </xf>
    <xf numFmtId="0" fontId="104" fillId="51" borderId="0" applyProtection="0">
      <alignment vertical="center"/>
    </xf>
    <xf numFmtId="0" fontId="9" fillId="32" borderId="0" applyNumberFormat="0" applyBorder="0" applyAlignment="0" applyProtection="0"/>
    <xf numFmtId="0" fontId="9" fillId="32" borderId="0" applyNumberFormat="0" applyBorder="0" applyAlignment="0" applyProtection="0"/>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104" fillId="51" borderId="0" applyProtection="0">
      <alignment vertical="center"/>
    </xf>
    <xf numFmtId="0" fontId="9" fillId="32" borderId="0" applyNumberFormat="0" applyBorder="0" applyAlignment="0" applyProtection="0"/>
    <xf numFmtId="0" fontId="9" fillId="32" borderId="0" applyNumberFormat="0" applyBorder="0" applyAlignment="0" applyProtection="0"/>
    <xf numFmtId="0" fontId="104" fillId="3" borderId="0" applyNumberFormat="0" applyBorder="0" applyAlignment="0" applyProtection="0">
      <alignment vertical="center"/>
    </xf>
    <xf numFmtId="0" fontId="0" fillId="0" borderId="0">
      <alignment vertical="center"/>
    </xf>
    <xf numFmtId="0" fontId="9" fillId="32" borderId="0" applyNumberFormat="0" applyBorder="0" applyAlignment="0" applyProtection="0"/>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xf numFmtId="0" fontId="50" fillId="24"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9" fillId="76" borderId="0" applyNumberFormat="0" applyBorder="0" applyAlignment="0" applyProtection="0"/>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9" fillId="32" borderId="0" applyNumberFormat="0" applyBorder="0" applyAlignment="0" applyProtection="0"/>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9" fillId="32" borderId="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9" fillId="32" borderId="0" applyNumberFormat="0" applyBorder="0" applyAlignment="0" applyProtection="0"/>
    <xf numFmtId="0" fontId="41" fillId="11" borderId="0" applyNumberFormat="0" applyBorder="0" applyAlignment="0" applyProtection="0">
      <alignment vertical="center"/>
    </xf>
    <xf numFmtId="0" fontId="9" fillId="32" borderId="0" applyProtection="0">
      <alignment vertical="center"/>
    </xf>
    <xf numFmtId="0" fontId="0" fillId="0" borderId="0">
      <alignment vertical="center"/>
    </xf>
    <xf numFmtId="0" fontId="9" fillId="32" borderId="0" applyNumberFormat="0" applyBorder="0" applyAlignment="0" applyProtection="0"/>
    <xf numFmtId="0" fontId="9" fillId="76" borderId="0" applyNumberFormat="0" applyBorder="0" applyAlignment="0" applyProtection="0"/>
    <xf numFmtId="0" fontId="44" fillId="10" borderId="0" applyNumberFormat="0" applyBorder="0" applyAlignment="0" applyProtection="0">
      <alignment vertical="center"/>
    </xf>
    <xf numFmtId="0" fontId="44" fillId="10" borderId="0" applyProtection="0"/>
    <xf numFmtId="0" fontId="9" fillId="32" borderId="0" applyNumberFormat="0" applyBorder="0" applyAlignment="0" applyProtection="0"/>
    <xf numFmtId="0" fontId="0" fillId="0" borderId="0">
      <alignment vertical="center"/>
    </xf>
    <xf numFmtId="0" fontId="91" fillId="0" borderId="0" applyNumberFormat="0" applyFill="0" applyBorder="0" applyAlignment="0" applyProtection="0">
      <alignment vertical="center"/>
    </xf>
    <xf numFmtId="0" fontId="44" fillId="10" borderId="0" applyNumberFormat="0" applyBorder="0" applyAlignment="0" applyProtection="0">
      <alignment vertical="center"/>
    </xf>
    <xf numFmtId="0" fontId="44" fillId="10" borderId="0" applyProtection="0">
      <alignment vertical="center"/>
    </xf>
    <xf numFmtId="0" fontId="0" fillId="0" borderId="0">
      <alignment vertical="center"/>
    </xf>
    <xf numFmtId="0" fontId="9" fillId="76" borderId="0" applyNumberFormat="0" applyBorder="0" applyAlignment="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143" fillId="0" borderId="0">
      <alignment horizontal="centerContinuous" vertical="center"/>
    </xf>
    <xf numFmtId="0" fontId="19" fillId="26" borderId="0" applyNumberFormat="0" applyBorder="0" applyAlignment="0" applyProtection="0">
      <alignment vertical="center"/>
    </xf>
    <xf numFmtId="0" fontId="44" fillId="15" borderId="0" applyNumberFormat="0" applyBorder="0" applyAlignment="0" applyProtection="0">
      <alignment vertical="center"/>
    </xf>
    <xf numFmtId="0" fontId="19" fillId="63" borderId="0" applyNumberFormat="0" applyBorder="0" applyAlignment="0" applyProtection="0">
      <alignment vertical="center"/>
    </xf>
    <xf numFmtId="0" fontId="44" fillId="10" borderId="0" applyNumberFormat="0" applyBorder="0" applyAlignment="0" applyProtection="0">
      <alignment vertical="center"/>
    </xf>
    <xf numFmtId="0" fontId="19" fillId="26" borderId="0" applyNumberFormat="0" applyBorder="0" applyAlignment="0" applyProtection="0"/>
    <xf numFmtId="0" fontId="9" fillId="57" borderId="0" applyProtection="0"/>
    <xf numFmtId="0" fontId="41" fillId="11" borderId="0" applyNumberFormat="0" applyBorder="0" applyAlignment="0" applyProtection="0">
      <alignment vertical="center"/>
    </xf>
    <xf numFmtId="0" fontId="19" fillId="63" borderId="0" applyNumberFormat="0" applyBorder="0" applyAlignment="0" applyProtection="0">
      <alignment vertical="center"/>
    </xf>
    <xf numFmtId="9" fontId="12" fillId="0" borderId="0" applyFont="0" applyFill="0" applyBorder="0" applyAlignment="0" applyProtection="0">
      <alignment vertical="center"/>
    </xf>
    <xf numFmtId="0" fontId="19" fillId="26" borderId="0" applyProtection="0"/>
    <xf numFmtId="0" fontId="41" fillId="11" borderId="0" applyNumberFormat="0" applyBorder="0" applyAlignment="0" applyProtection="0">
      <alignment vertical="center"/>
    </xf>
    <xf numFmtId="0" fontId="19" fillId="63" borderId="0" applyNumberFormat="0" applyBorder="0" applyAlignment="0" applyProtection="0">
      <alignment vertical="center"/>
    </xf>
    <xf numFmtId="0" fontId="19" fillId="26" borderId="0" applyProtection="0"/>
    <xf numFmtId="0" fontId="19" fillId="26" borderId="0" applyProtection="0"/>
    <xf numFmtId="0" fontId="19" fillId="63" borderId="0" applyNumberFormat="0" applyBorder="0" applyAlignment="0" applyProtection="0">
      <alignment vertical="center"/>
    </xf>
    <xf numFmtId="0" fontId="44" fillId="10" borderId="0" applyNumberFormat="0" applyBorder="0" applyAlignment="0" applyProtection="0">
      <alignment vertical="center"/>
    </xf>
    <xf numFmtId="0" fontId="19" fillId="26" borderId="0" applyProtection="0"/>
    <xf numFmtId="0" fontId="44" fillId="10" borderId="0" applyProtection="0"/>
    <xf numFmtId="0" fontId="41" fillId="11" borderId="0" applyNumberFormat="0" applyBorder="0" applyAlignment="0" applyProtection="0">
      <alignment vertical="center"/>
    </xf>
    <xf numFmtId="0" fontId="0" fillId="0" borderId="0">
      <alignment vertical="center"/>
    </xf>
    <xf numFmtId="0" fontId="124" fillId="2" borderId="0" applyProtection="0">
      <alignment horizontal="left" vertical="top"/>
    </xf>
    <xf numFmtId="0" fontId="0" fillId="0" borderId="0">
      <alignment vertical="center"/>
    </xf>
    <xf numFmtId="0" fontId="0" fillId="0" borderId="0">
      <alignment vertical="center"/>
    </xf>
    <xf numFmtId="0" fontId="44" fillId="10" borderId="0" applyProtection="0"/>
    <xf numFmtId="0" fontId="41" fillId="11" borderId="0" applyNumberFormat="0" applyBorder="0" applyAlignment="0" applyProtection="0">
      <alignment vertical="center"/>
    </xf>
    <xf numFmtId="0" fontId="19" fillId="63" borderId="0" applyNumberFormat="0" applyBorder="0" applyAlignment="0" applyProtection="0">
      <alignment vertical="center"/>
    </xf>
    <xf numFmtId="0" fontId="19" fillId="26" borderId="0" applyProtection="0"/>
    <xf numFmtId="0" fontId="0" fillId="0" borderId="0">
      <alignment vertical="center"/>
    </xf>
    <xf numFmtId="0" fontId="124" fillId="2" borderId="0">
      <alignment horizontal="left" vertical="top"/>
    </xf>
    <xf numFmtId="0" fontId="0" fillId="0" borderId="0">
      <alignment vertical="center"/>
    </xf>
    <xf numFmtId="0" fontId="50" fillId="24" borderId="0" applyNumberFormat="0" applyBorder="0" applyAlignment="0" applyProtection="0">
      <alignment vertical="center"/>
    </xf>
    <xf numFmtId="0" fontId="41" fillId="11" borderId="0" applyNumberFormat="0" applyBorder="0" applyAlignment="0" applyProtection="0">
      <alignment vertical="center"/>
    </xf>
    <xf numFmtId="0" fontId="19" fillId="78" borderId="0" applyNumberFormat="0" applyBorder="0" applyAlignment="0" applyProtection="0"/>
    <xf numFmtId="0" fontId="19" fillId="26" borderId="0" applyProtection="0"/>
    <xf numFmtId="0" fontId="0" fillId="0" borderId="0">
      <alignment vertical="center"/>
    </xf>
    <xf numFmtId="0" fontId="19" fillId="78" borderId="0" applyNumberFormat="0" applyBorder="0" applyAlignment="0" applyProtection="0"/>
    <xf numFmtId="0" fontId="44" fillId="10" borderId="0" applyNumberFormat="0" applyBorder="0" applyAlignment="0" applyProtection="0">
      <alignment vertical="center"/>
    </xf>
    <xf numFmtId="0" fontId="19" fillId="63" borderId="0" applyNumberFormat="0" applyBorder="0" applyAlignment="0" applyProtection="0">
      <alignment vertical="center"/>
    </xf>
    <xf numFmtId="0" fontId="0" fillId="0" borderId="0">
      <alignment vertical="center"/>
    </xf>
    <xf numFmtId="0" fontId="143" fillId="0" borderId="0">
      <alignment horizontal="centerContinuous" vertical="center"/>
    </xf>
    <xf numFmtId="0" fontId="19" fillId="3" borderId="0" applyNumberFormat="0" applyBorder="0" applyAlignment="0" applyProtection="0">
      <alignment vertical="center"/>
    </xf>
    <xf numFmtId="0" fontId="0" fillId="0" borderId="0">
      <alignment vertical="center"/>
    </xf>
    <xf numFmtId="0" fontId="40" fillId="15" borderId="0" applyNumberFormat="0" applyBorder="0" applyAlignment="0" applyProtection="0">
      <alignment vertical="center"/>
    </xf>
    <xf numFmtId="0" fontId="19" fillId="3" borderId="0" applyProtection="0"/>
    <xf numFmtId="0" fontId="0" fillId="0" borderId="0">
      <alignment vertical="center"/>
    </xf>
    <xf numFmtId="0" fontId="40" fillId="15" borderId="0" applyNumberFormat="0" applyBorder="0" applyAlignment="0" applyProtection="0">
      <alignment vertical="center"/>
    </xf>
    <xf numFmtId="0" fontId="19" fillId="65" borderId="0" applyNumberFormat="0" applyBorder="0" applyAlignment="0" applyProtection="0">
      <alignment vertical="center"/>
    </xf>
    <xf numFmtId="0" fontId="40" fillId="15" borderId="0" applyProtection="0"/>
    <xf numFmtId="0" fontId="19" fillId="3" borderId="0" applyProtection="0"/>
    <xf numFmtId="0" fontId="0" fillId="0" borderId="0">
      <alignment vertical="center"/>
    </xf>
    <xf numFmtId="0" fontId="40" fillId="15" borderId="0" applyNumberFormat="0" applyBorder="0" applyAlignment="0" applyProtection="0">
      <alignment vertical="center"/>
    </xf>
    <xf numFmtId="0" fontId="19" fillId="3" borderId="0" applyProtection="0"/>
    <xf numFmtId="0" fontId="41" fillId="11" borderId="0" applyNumberFormat="0" applyBorder="0" applyAlignment="0" applyProtection="0">
      <alignment vertical="center"/>
    </xf>
    <xf numFmtId="0" fontId="44" fillId="15" borderId="0" applyNumberFormat="0" applyBorder="0" applyAlignment="0" applyProtection="0">
      <alignment vertical="center"/>
    </xf>
    <xf numFmtId="0" fontId="41" fillId="24" borderId="0" applyNumberFormat="0" applyBorder="0" applyAlignment="0" applyProtection="0">
      <alignment vertical="center"/>
    </xf>
    <xf numFmtId="0" fontId="9" fillId="79" borderId="0" applyNumberFormat="0" applyBorder="0" applyAlignment="0" applyProtection="0"/>
    <xf numFmtId="0" fontId="0" fillId="0" borderId="0">
      <alignment vertical="center"/>
    </xf>
    <xf numFmtId="0" fontId="19" fillId="65" borderId="0" applyNumberFormat="0" applyBorder="0" applyAlignment="0" applyProtection="0">
      <alignment vertical="center"/>
    </xf>
    <xf numFmtId="0" fontId="44" fillId="10" borderId="0" applyProtection="0"/>
    <xf numFmtId="43" fontId="12" fillId="0" borderId="0" applyFont="0" applyFill="0" applyBorder="0" applyAlignment="0" applyProtection="0">
      <alignment vertical="center"/>
    </xf>
    <xf numFmtId="0" fontId="120" fillId="0" borderId="36" applyProtection="0"/>
    <xf numFmtId="0" fontId="19" fillId="3" borderId="0" applyProtection="0"/>
    <xf numFmtId="0" fontId="0" fillId="0" borderId="0">
      <alignment vertical="center"/>
    </xf>
    <xf numFmtId="0" fontId="19" fillId="65" borderId="0" applyNumberFormat="0" applyBorder="0" applyAlignment="0" applyProtection="0">
      <alignment vertical="center"/>
    </xf>
    <xf numFmtId="0" fontId="19" fillId="3" borderId="0" applyProtection="0"/>
    <xf numFmtId="0" fontId="44" fillId="10" borderId="0" applyNumberFormat="0" applyBorder="0" applyAlignment="0" applyProtection="0">
      <alignment vertical="center"/>
    </xf>
    <xf numFmtId="0" fontId="144" fillId="0" borderId="0" applyNumberFormat="0" applyFill="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19" fillId="65" borderId="0" applyNumberFormat="0" applyBorder="0" applyAlignment="0" applyProtection="0"/>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44" fillId="10" borderId="0" applyNumberFormat="0" applyBorder="0" applyAlignment="0" applyProtection="0">
      <alignment vertical="center"/>
    </xf>
    <xf numFmtId="0" fontId="19" fillId="3" borderId="0" applyProtection="0"/>
    <xf numFmtId="0" fontId="96" fillId="0" borderId="0" applyProtection="0">
      <alignment vertical="center"/>
    </xf>
    <xf numFmtId="0" fontId="0" fillId="0" borderId="0">
      <alignment vertical="center"/>
    </xf>
    <xf numFmtId="0" fontId="19" fillId="65"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19" fillId="26" borderId="0" applyProtection="0"/>
    <xf numFmtId="0" fontId="0" fillId="0" borderId="0">
      <alignment vertical="center"/>
    </xf>
    <xf numFmtId="0" fontId="0" fillId="0" borderId="0">
      <alignment vertical="center"/>
    </xf>
    <xf numFmtId="232" fontId="0" fillId="0" borderId="0" applyFont="0" applyFill="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9" fillId="3"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9" fillId="65"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9" fillId="3" borderId="0" applyNumberFormat="0" applyBorder="0" applyAlignment="0" applyProtection="0"/>
    <xf numFmtId="0" fontId="41" fillId="11" borderId="0" applyProtection="0"/>
    <xf numFmtId="0" fontId="44" fillId="15" borderId="0" applyNumberFormat="0" applyBorder="0" applyAlignment="0" applyProtection="0">
      <alignment vertical="center"/>
    </xf>
    <xf numFmtId="0" fontId="9" fillId="19" borderId="0" applyNumberFormat="0" applyBorder="0" applyAlignment="0" applyProtection="0"/>
    <xf numFmtId="0" fontId="0" fillId="0" borderId="0">
      <alignment vertical="center"/>
    </xf>
    <xf numFmtId="0" fontId="0" fillId="0" borderId="0">
      <alignment vertical="center"/>
    </xf>
    <xf numFmtId="0" fontId="0" fillId="0" borderId="0">
      <alignment vertical="center"/>
    </xf>
    <xf numFmtId="0" fontId="9" fillId="65" borderId="0" applyNumberFormat="0" applyBorder="0" applyAlignment="0" applyProtection="0">
      <alignment vertical="center"/>
    </xf>
    <xf numFmtId="0" fontId="50" fillId="11" borderId="0" applyNumberFormat="0" applyBorder="0" applyAlignment="0" applyProtection="0"/>
    <xf numFmtId="0" fontId="0" fillId="0" borderId="0">
      <alignment vertical="center"/>
    </xf>
    <xf numFmtId="2" fontId="114" fillId="0" borderId="0" applyProtection="0"/>
    <xf numFmtId="0" fontId="44" fillId="10" borderId="0" applyProtection="0"/>
    <xf numFmtId="0" fontId="9" fillId="19" borderId="0" applyNumberFormat="0" applyBorder="0" applyAlignment="0" applyProtection="0"/>
    <xf numFmtId="0" fontId="0" fillId="0" borderId="0">
      <alignment vertical="center"/>
    </xf>
    <xf numFmtId="0" fontId="0" fillId="0" borderId="0">
      <alignment vertical="center"/>
    </xf>
    <xf numFmtId="0" fontId="9" fillId="3" borderId="0" applyProtection="0"/>
    <xf numFmtId="0" fontId="0" fillId="0" borderId="0">
      <alignment vertical="center"/>
    </xf>
    <xf numFmtId="0" fontId="0" fillId="0" borderId="0">
      <alignment vertical="center"/>
    </xf>
    <xf numFmtId="0" fontId="0" fillId="0" borderId="0">
      <alignment vertical="center"/>
    </xf>
    <xf numFmtId="0" fontId="0" fillId="77" borderId="0" applyNumberFormat="0" applyFont="0" applyBorder="0" applyAlignment="0" applyProtection="0">
      <alignment vertical="center"/>
    </xf>
    <xf numFmtId="0" fontId="0" fillId="0" borderId="0">
      <alignment vertical="center"/>
    </xf>
    <xf numFmtId="0" fontId="9" fillId="3" borderId="0" applyNumberFormat="0" applyBorder="0" applyAlignment="0" applyProtection="0"/>
    <xf numFmtId="0" fontId="100" fillId="77" borderId="0" applyNumberFormat="0" applyFont="0" applyBorder="0" applyAlignment="0" applyProtection="0"/>
    <xf numFmtId="0" fontId="9" fillId="65" borderId="0" applyNumberFormat="0" applyBorder="0" applyAlignment="0" applyProtection="0">
      <alignment vertical="center"/>
    </xf>
    <xf numFmtId="0" fontId="50" fillId="11" borderId="0" applyNumberFormat="0" applyBorder="0" applyAlignment="0" applyProtection="0">
      <alignment vertical="center"/>
    </xf>
    <xf numFmtId="0" fontId="44" fillId="10" borderId="0" applyProtection="0"/>
    <xf numFmtId="0" fontId="12" fillId="77" borderId="0" applyNumberFormat="0" applyFont="0" applyBorder="0" applyAlignment="0" applyProtection="0">
      <alignment vertical="center"/>
    </xf>
    <xf numFmtId="0" fontId="9" fillId="3" borderId="0" applyProtection="0"/>
    <xf numFmtId="0" fontId="44" fillId="10" borderId="0" applyNumberFormat="0" applyBorder="0" applyAlignment="0" applyProtection="0">
      <alignment vertical="center"/>
    </xf>
    <xf numFmtId="0" fontId="93" fillId="11" borderId="0" applyNumberFormat="0" applyBorder="0" applyAlignment="0" applyProtection="0">
      <alignment vertical="center"/>
    </xf>
    <xf numFmtId="0" fontId="9" fillId="65" borderId="0" applyNumberFormat="0" applyBorder="0" applyAlignment="0" applyProtection="0">
      <alignment vertical="center"/>
    </xf>
    <xf numFmtId="0" fontId="9" fillId="3" borderId="0" applyProtection="0"/>
    <xf numFmtId="0" fontId="44" fillId="15" borderId="0" applyNumberFormat="0" applyBorder="0" applyAlignment="0" applyProtection="0">
      <alignment vertical="center"/>
    </xf>
    <xf numFmtId="0" fontId="9" fillId="40" borderId="0" applyNumberFormat="0" applyBorder="0" applyAlignment="0" applyProtection="0"/>
    <xf numFmtId="0" fontId="50" fillId="24" borderId="0" applyNumberFormat="0" applyBorder="0" applyAlignment="0" applyProtection="0">
      <alignment vertical="center"/>
    </xf>
    <xf numFmtId="0" fontId="9" fillId="3" borderId="0" applyProtection="0"/>
    <xf numFmtId="0" fontId="50" fillId="24" borderId="0" applyNumberFormat="0" applyBorder="0" applyAlignment="0" applyProtection="0">
      <alignment vertical="center"/>
    </xf>
    <xf numFmtId="0" fontId="0" fillId="0" borderId="0">
      <alignment vertical="center"/>
    </xf>
    <xf numFmtId="0" fontId="9" fillId="40" borderId="0" applyNumberFormat="0" applyBorder="0" applyAlignment="0" applyProtection="0"/>
    <xf numFmtId="0" fontId="41" fillId="11" borderId="0" applyNumberFormat="0" applyBorder="0" applyAlignment="0" applyProtection="0">
      <alignment vertical="center"/>
    </xf>
    <xf numFmtId="0" fontId="44" fillId="15" borderId="0" applyNumberFormat="0" applyBorder="0" applyAlignment="0" applyProtection="0">
      <alignment vertical="center"/>
    </xf>
    <xf numFmtId="0" fontId="9" fillId="65"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9" fillId="65" borderId="0" applyNumberFormat="0" applyBorder="0" applyAlignment="0" applyProtection="0">
      <alignment vertical="center"/>
    </xf>
    <xf numFmtId="0" fontId="0" fillId="0" borderId="0">
      <alignment vertical="center"/>
    </xf>
    <xf numFmtId="9" fontId="0"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51" fillId="0" borderId="0">
      <alignment vertical="center"/>
    </xf>
    <xf numFmtId="0" fontId="9" fillId="21" borderId="0" applyNumberFormat="0" applyBorder="0" applyAlignment="0" applyProtection="0"/>
    <xf numFmtId="0" fontId="0" fillId="0" borderId="0">
      <alignment vertical="center"/>
    </xf>
    <xf numFmtId="0" fontId="44" fillId="15" borderId="0" applyNumberFormat="0" applyBorder="0" applyAlignment="0" applyProtection="0">
      <alignment vertical="center"/>
    </xf>
    <xf numFmtId="9" fontId="0" fillId="0" borderId="0" applyFont="0" applyFill="0" applyBorder="0" applyAlignment="0" applyProtection="0"/>
    <xf numFmtId="0" fontId="0" fillId="0" borderId="0">
      <alignment vertical="center"/>
    </xf>
    <xf numFmtId="0" fontId="0" fillId="0" borderId="0">
      <alignment vertical="center"/>
    </xf>
    <xf numFmtId="0" fontId="9" fillId="21" borderId="0" applyNumberFormat="0" applyBorder="0" applyAlignment="0" applyProtection="0"/>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9" fontId="5" fillId="0" borderId="0" applyFont="0" applyFill="0" applyBorder="0" applyAlignment="0" applyProtection="0">
      <alignment vertical="center"/>
    </xf>
    <xf numFmtId="0" fontId="0" fillId="0" borderId="0">
      <alignment vertical="center"/>
    </xf>
    <xf numFmtId="0" fontId="0" fillId="0" borderId="0">
      <alignment vertical="center"/>
    </xf>
    <xf numFmtId="0" fontId="102" fillId="72" borderId="32">
      <alignment vertical="center"/>
      <protection locked="0"/>
    </xf>
    <xf numFmtId="0" fontId="9" fillId="21" borderId="0" applyNumberFormat="0" applyBorder="0" applyAlignment="0" applyProtection="0"/>
    <xf numFmtId="0" fontId="0" fillId="0" borderId="0">
      <alignment vertical="center"/>
    </xf>
    <xf numFmtId="9" fontId="12" fillId="0" borderId="0" applyFont="0" applyFill="0" applyBorder="0" applyAlignment="0" applyProtection="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102" fillId="72" borderId="32">
      <alignment vertical="center"/>
      <protection locked="0"/>
    </xf>
    <xf numFmtId="0" fontId="9" fillId="21" borderId="0" applyNumberFormat="0" applyBorder="0" applyAlignment="0" applyProtection="0"/>
    <xf numFmtId="0" fontId="44" fillId="10"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9" fontId="12"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9" fillId="21" borderId="0" applyNumberFormat="0" applyBorder="0" applyAlignment="0" applyProtection="0"/>
    <xf numFmtId="0" fontId="9" fillId="21" borderId="0" applyNumberFormat="0" applyBorder="0" applyAlignment="0" applyProtection="0"/>
    <xf numFmtId="0" fontId="0" fillId="0" borderId="0">
      <alignment vertical="center"/>
    </xf>
    <xf numFmtId="0" fontId="40" fillId="10" borderId="0" applyNumberFormat="0" applyBorder="0" applyAlignment="0" applyProtection="0">
      <alignment vertical="center"/>
    </xf>
    <xf numFmtId="9" fontId="12" fillId="0" borderId="0" applyFont="0" applyFill="0" applyBorder="0" applyAlignment="0" applyProtection="0">
      <alignment vertical="center"/>
    </xf>
    <xf numFmtId="0" fontId="0" fillId="0" borderId="0">
      <alignment vertical="center"/>
    </xf>
    <xf numFmtId="0" fontId="12" fillId="0" borderId="0">
      <alignment vertical="center"/>
    </xf>
    <xf numFmtId="0" fontId="0" fillId="0" borderId="0">
      <alignment vertical="center"/>
    </xf>
    <xf numFmtId="0" fontId="0" fillId="0" borderId="0">
      <alignment vertical="center"/>
    </xf>
    <xf numFmtId="0" fontId="0" fillId="0" borderId="0">
      <alignment vertical="center"/>
    </xf>
    <xf numFmtId="0" fontId="9" fillId="21" borderId="0" applyNumberFormat="0" applyBorder="0" applyAlignment="0" applyProtection="0"/>
    <xf numFmtId="0" fontId="9" fillId="21" borderId="0" applyNumberFormat="0" applyBorder="0" applyAlignment="0" applyProtection="0"/>
    <xf numFmtId="0" fontId="44" fillId="10" borderId="0" applyProtection="0"/>
    <xf numFmtId="0" fontId="0" fillId="0" borderId="0">
      <alignment vertical="center"/>
    </xf>
    <xf numFmtId="9" fontId="0" fillId="0" borderId="0" applyFont="0" applyFill="0" applyBorder="0" applyAlignment="0" applyProtection="0">
      <alignment vertical="center"/>
    </xf>
    <xf numFmtId="0" fontId="0" fillId="0" borderId="0">
      <alignment vertical="center"/>
    </xf>
    <xf numFmtId="0" fontId="25" fillId="0" borderId="0">
      <alignment vertical="center"/>
    </xf>
    <xf numFmtId="0" fontId="0" fillId="0" borderId="0">
      <alignment vertical="center"/>
    </xf>
    <xf numFmtId="0" fontId="0" fillId="0" borderId="0">
      <alignment vertical="center"/>
    </xf>
    <xf numFmtId="0" fontId="9" fillId="21" borderId="0" applyNumberFormat="0" applyBorder="0" applyAlignment="0" applyProtection="0"/>
    <xf numFmtId="0" fontId="9" fillId="21" borderId="0" applyNumberFormat="0" applyBorder="0" applyAlignment="0" applyProtection="0"/>
    <xf numFmtId="0" fontId="41" fillId="24" borderId="0" applyNumberFormat="0" applyBorder="0" applyAlignment="0" applyProtection="0">
      <alignment vertical="center"/>
    </xf>
    <xf numFmtId="0" fontId="0" fillId="0" borderId="0">
      <alignment vertical="center"/>
    </xf>
    <xf numFmtId="0" fontId="9" fillId="21" borderId="0" applyNumberFormat="0" applyBorder="0" applyAlignment="0" applyProtection="0"/>
    <xf numFmtId="0" fontId="9" fillId="21" borderId="0" applyNumberFormat="0" applyBorder="0" applyAlignment="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9" fontId="11" fillId="0" borderId="0" applyFont="0" applyFill="0" applyBorder="0" applyAlignment="0" applyProtection="0">
      <alignment vertical="center"/>
    </xf>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44" fillId="3" borderId="0" applyNumberFormat="0" applyBorder="0" applyAlignment="0" applyProtection="0">
      <alignment vertical="center"/>
    </xf>
    <xf numFmtId="0" fontId="114" fillId="0" borderId="0" applyProtection="0">
      <alignment vertical="center"/>
    </xf>
    <xf numFmtId="0" fontId="9" fillId="21" borderId="0" applyNumberFormat="0" applyBorder="0" applyAlignment="0" applyProtection="0"/>
    <xf numFmtId="0" fontId="9" fillId="21" borderId="0" applyNumberFormat="0" applyBorder="0" applyAlignment="0" applyProtection="0"/>
    <xf numFmtId="0" fontId="41" fillId="11" borderId="0" applyNumberFormat="0" applyBorder="0" applyAlignment="0" applyProtection="0">
      <alignment vertical="center"/>
    </xf>
    <xf numFmtId="15" fontId="145" fillId="0" borderId="0">
      <alignment vertical="center"/>
    </xf>
    <xf numFmtId="0" fontId="9" fillId="21" borderId="0" applyNumberFormat="0" applyBorder="0" applyAlignment="0" applyProtection="0"/>
    <xf numFmtId="0" fontId="9" fillId="21" borderId="0" applyNumberFormat="0" applyBorder="0" applyAlignment="0" applyProtection="0"/>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15" fontId="145" fillId="0" borderId="0">
      <alignment vertical="center"/>
    </xf>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40" fillId="15" borderId="0" applyNumberFormat="0" applyBorder="0" applyAlignment="0" applyProtection="0">
      <alignment vertical="center"/>
    </xf>
    <xf numFmtId="0" fontId="9" fillId="21" borderId="0" applyNumberFormat="0" applyBorder="0" applyAlignment="0" applyProtection="0"/>
    <xf numFmtId="0" fontId="44" fillId="15" borderId="0" applyNumberFormat="0" applyBorder="0" applyAlignment="0" applyProtection="0">
      <alignment vertical="center"/>
    </xf>
    <xf numFmtId="0" fontId="9" fillId="21" borderId="0" applyProtection="0"/>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9" fillId="29"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Protection="0"/>
    <xf numFmtId="0" fontId="9" fillId="21" borderId="0" applyNumberFormat="0" applyBorder="0" applyAlignment="0" applyProtection="0"/>
    <xf numFmtId="0" fontId="9" fillId="21" borderId="0" applyNumberFormat="0" applyBorder="0" applyAlignment="0" applyProtection="0"/>
    <xf numFmtId="0" fontId="0" fillId="0" borderId="0">
      <alignment vertical="center"/>
    </xf>
    <xf numFmtId="0" fontId="44" fillId="15" borderId="0" applyProtection="0"/>
    <xf numFmtId="0" fontId="9" fillId="21" borderId="0" applyNumberFormat="0" applyBorder="0" applyAlignment="0" applyProtection="0"/>
    <xf numFmtId="0" fontId="9" fillId="21" borderId="0" applyNumberFormat="0" applyBorder="0" applyAlignment="0" applyProtection="0"/>
    <xf numFmtId="0" fontId="78" fillId="51" borderId="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50" fillId="16" borderId="0" applyNumberFormat="0" applyBorder="0" applyAlignment="0" applyProtection="0"/>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9" fillId="21" borderId="0" applyNumberFormat="0" applyBorder="0" applyAlignment="0" applyProtection="0"/>
    <xf numFmtId="0" fontId="9" fillId="21" borderId="0" applyNumberFormat="0" applyBorder="0" applyAlignment="0" applyProtection="0"/>
    <xf numFmtId="0" fontId="121" fillId="0" borderId="0" applyNumberFormat="0" applyFill="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90" fillId="0" borderId="44" applyProtection="0">
      <alignment horizontal="center" vertical="center"/>
    </xf>
    <xf numFmtId="0" fontId="9" fillId="21" borderId="0" applyProtection="0"/>
    <xf numFmtId="0" fontId="121" fillId="0" borderId="0" applyProtection="0"/>
    <xf numFmtId="0" fontId="44" fillId="10"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90" fillId="0" borderId="44">
      <alignment horizontal="center" vertical="center"/>
    </xf>
    <xf numFmtId="0" fontId="9" fillId="29" borderId="0" applyNumberFormat="0" applyBorder="0" applyAlignment="0" applyProtection="0">
      <alignment vertical="center"/>
    </xf>
    <xf numFmtId="0" fontId="44" fillId="10" borderId="0" applyNumberFormat="0" applyBorder="0" applyAlignment="0" applyProtection="0">
      <alignment vertical="center"/>
    </xf>
    <xf numFmtId="0" fontId="40" fillId="10" borderId="0" applyProtection="0"/>
    <xf numFmtId="0" fontId="44" fillId="15" borderId="0" applyProtection="0"/>
    <xf numFmtId="0" fontId="44" fillId="10" borderId="0" applyNumberFormat="0" applyBorder="0" applyAlignment="0" applyProtection="0">
      <alignment vertical="center"/>
    </xf>
    <xf numFmtId="0" fontId="9" fillId="29"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131" fillId="0" borderId="0" applyNumberFormat="0" applyFill="0" applyBorder="0" applyAlignment="0" applyProtection="0">
      <alignment vertical="center"/>
    </xf>
    <xf numFmtId="0" fontId="5" fillId="0" borderId="0"/>
    <xf numFmtId="0" fontId="9" fillId="21"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xf numFmtId="9" fontId="0" fillId="0" borderId="0" applyFont="0" applyFill="0" applyBorder="0" applyAlignment="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9" fillId="29" borderId="0" applyNumberFormat="0" applyBorder="0" applyAlignment="0" applyProtection="0"/>
    <xf numFmtId="9" fontId="0" fillId="0" borderId="0" applyFont="0" applyFill="0" applyBorder="0" applyAlignment="0" applyProtection="0"/>
    <xf numFmtId="0" fontId="44" fillId="10" borderId="0" applyProtection="0"/>
    <xf numFmtId="0" fontId="44" fillId="10" borderId="0" applyProtection="0"/>
    <xf numFmtId="0" fontId="9" fillId="21" borderId="0" applyNumberFormat="0" applyBorder="0" applyAlignment="0" applyProtection="0"/>
    <xf numFmtId="0" fontId="0" fillId="0" borderId="0">
      <alignment vertical="center"/>
    </xf>
    <xf numFmtId="0" fontId="0" fillId="0" borderId="0">
      <alignment vertical="center"/>
    </xf>
    <xf numFmtId="9" fontId="12" fillId="0" borderId="0" applyProtection="0"/>
    <xf numFmtId="0" fontId="41" fillId="11" borderId="0" applyNumberFormat="0" applyBorder="0" applyAlignment="0" applyProtection="0">
      <alignment vertical="center"/>
    </xf>
    <xf numFmtId="0" fontId="9" fillId="21" borderId="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9" fontId="0" fillId="0" borderId="0" applyFont="0" applyFill="0" applyBorder="0" applyAlignment="0" applyProtection="0"/>
    <xf numFmtId="0" fontId="9" fillId="21" borderId="0" applyNumberFormat="0" applyBorder="0" applyAlignment="0" applyProtection="0"/>
    <xf numFmtId="0" fontId="0" fillId="0" borderId="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9" fillId="21" borderId="0" applyProtection="0">
      <alignment vertical="center"/>
    </xf>
    <xf numFmtId="0" fontId="99" fillId="11" borderId="0" applyNumberFormat="0" applyBorder="0" applyAlignment="0" applyProtection="0">
      <alignment vertical="center"/>
    </xf>
    <xf numFmtId="0" fontId="44" fillId="10" borderId="0" applyProtection="0"/>
    <xf numFmtId="0" fontId="41" fillId="11" borderId="0" applyNumberFormat="0" applyBorder="0" applyAlignment="0" applyProtection="0">
      <alignment vertical="center"/>
    </xf>
    <xf numFmtId="0" fontId="0" fillId="0" borderId="0">
      <alignment vertical="center"/>
    </xf>
    <xf numFmtId="0" fontId="9" fillId="29"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3" fillId="67"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78" fillId="51" borderId="0" applyProtection="0"/>
    <xf numFmtId="0" fontId="0" fillId="0" borderId="0">
      <alignment vertical="center"/>
    </xf>
    <xf numFmtId="0" fontId="125" fillId="3" borderId="33" applyNumberFormat="0" applyAlignment="0" applyProtection="0">
      <alignment vertical="center"/>
    </xf>
    <xf numFmtId="0" fontId="44" fillId="10" borderId="0" applyNumberFormat="0" applyBorder="0" applyAlignment="0" applyProtection="0">
      <alignment vertical="center"/>
    </xf>
    <xf numFmtId="0" fontId="19" fillId="24" borderId="0" applyNumberFormat="0" applyBorder="0" applyAlignment="0" applyProtection="0">
      <alignment vertical="center"/>
    </xf>
    <xf numFmtId="0" fontId="44" fillId="10" borderId="0" applyNumberFormat="0" applyBorder="0" applyAlignment="0" applyProtection="0">
      <alignment vertical="center"/>
    </xf>
    <xf numFmtId="0" fontId="19" fillId="75"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3"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19" fillId="24" borderId="0" applyNumberFormat="0" applyBorder="0" applyAlignment="0" applyProtection="0"/>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19" fillId="75" borderId="0" applyNumberFormat="0" applyBorder="0" applyAlignment="0" applyProtection="0">
      <alignment vertical="center"/>
    </xf>
    <xf numFmtId="0" fontId="19" fillId="75"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19" fillId="24" borderId="0" applyProtection="0"/>
    <xf numFmtId="0" fontId="44" fillId="10" borderId="0" applyProtection="0"/>
    <xf numFmtId="0" fontId="44" fillId="10" borderId="0" applyNumberFormat="0" applyBorder="0" applyAlignment="0" applyProtection="0">
      <alignment vertical="center"/>
    </xf>
    <xf numFmtId="0" fontId="40" fillId="10" borderId="0" applyNumberFormat="0" applyBorder="0" applyAlignment="0" applyProtection="0">
      <alignment vertical="center"/>
    </xf>
    <xf numFmtId="0" fontId="41" fillId="11" borderId="0" applyNumberFormat="0" applyBorder="0" applyAlignment="0" applyProtection="0">
      <alignment vertical="center"/>
    </xf>
    <xf numFmtId="0" fontId="19" fillId="24" borderId="0" applyProtection="0"/>
    <xf numFmtId="0" fontId="0" fillId="0" borderId="0">
      <alignment vertical="center"/>
    </xf>
    <xf numFmtId="0" fontId="44" fillId="10" borderId="0" applyNumberFormat="0" applyBorder="0" applyAlignment="0" applyProtection="0">
      <alignment vertical="center"/>
    </xf>
    <xf numFmtId="0" fontId="19" fillId="24" borderId="0" applyNumberFormat="0" applyBorder="0" applyAlignment="0" applyProtection="0"/>
    <xf numFmtId="0" fontId="44" fillId="10" borderId="0" applyNumberFormat="0" applyBorder="0" applyAlignment="0" applyProtection="0">
      <alignment vertical="center"/>
    </xf>
    <xf numFmtId="0" fontId="19" fillId="75" borderId="0" applyNumberFormat="0" applyBorder="0" applyAlignment="0" applyProtection="0">
      <alignment vertical="center"/>
    </xf>
    <xf numFmtId="0" fontId="19" fillId="24"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19" fillId="75"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19" fillId="24" borderId="0" applyProtection="0"/>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4" fillId="10" borderId="0" applyProtection="0"/>
    <xf numFmtId="0" fontId="0" fillId="0" borderId="0">
      <alignment vertical="center"/>
    </xf>
    <xf numFmtId="0" fontId="19" fillId="78" borderId="0" applyNumberFormat="0" applyBorder="0" applyAlignment="0" applyProtection="0"/>
    <xf numFmtId="0" fontId="41" fillId="24" borderId="0" applyProtection="0"/>
    <xf numFmtId="0" fontId="0" fillId="0" borderId="0">
      <alignment vertical="center"/>
    </xf>
    <xf numFmtId="0" fontId="44" fillId="15" borderId="0" applyProtection="0"/>
    <xf numFmtId="0" fontId="0" fillId="0" borderId="0">
      <alignment vertical="center"/>
    </xf>
    <xf numFmtId="0" fontId="19" fillId="75" borderId="0" applyNumberFormat="0" applyBorder="0" applyAlignment="0" applyProtection="0">
      <alignment vertical="center"/>
    </xf>
    <xf numFmtId="0" fontId="41" fillId="11" borderId="0" applyNumberFormat="0" applyBorder="0" applyAlignment="0" applyProtection="0">
      <alignment vertical="center"/>
    </xf>
    <xf numFmtId="0" fontId="19" fillId="26"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19" fillId="63" borderId="0" applyNumberFormat="0" applyBorder="0" applyAlignment="0" applyProtection="0">
      <alignment vertical="center"/>
    </xf>
    <xf numFmtId="0" fontId="0" fillId="0" borderId="0">
      <alignment vertical="center"/>
    </xf>
    <xf numFmtId="0" fontId="128" fillId="0" borderId="0" applyProtection="0"/>
    <xf numFmtId="0" fontId="0" fillId="0" borderId="0">
      <alignment vertical="center"/>
    </xf>
    <xf numFmtId="0" fontId="19" fillId="6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128" fillId="0" borderId="0" applyProtection="0">
      <alignment vertical="center"/>
    </xf>
    <xf numFmtId="0" fontId="0" fillId="0" borderId="0">
      <alignment vertical="center"/>
    </xf>
    <xf numFmtId="0" fontId="19" fillId="26" borderId="0" applyProtection="0"/>
    <xf numFmtId="0" fontId="0" fillId="0" borderId="0">
      <alignment vertical="center"/>
    </xf>
    <xf numFmtId="0" fontId="19" fillId="26" borderId="0" applyProtection="0"/>
    <xf numFmtId="0" fontId="0" fillId="0" borderId="0">
      <alignment vertical="center"/>
    </xf>
    <xf numFmtId="40" fontId="124" fillId="2" borderId="0">
      <alignment horizontal="right" vertical="center"/>
    </xf>
    <xf numFmtId="0" fontId="41" fillId="11" borderId="0" applyNumberFormat="0" applyBorder="0" applyAlignment="0" applyProtection="0">
      <alignment vertical="center"/>
    </xf>
    <xf numFmtId="0" fontId="44" fillId="10" borderId="0" applyProtection="0"/>
    <xf numFmtId="0" fontId="19" fillId="26" borderId="0" applyProtection="0"/>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225" fontId="12" fillId="0" borderId="0" applyFont="0" applyFill="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9" fillId="25"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Protection="0"/>
    <xf numFmtId="0" fontId="128" fillId="0" borderId="0" applyProtection="0">
      <alignment vertical="center"/>
    </xf>
    <xf numFmtId="0" fontId="44" fillId="10" borderId="0" applyNumberFormat="0" applyBorder="0" applyAlignment="0" applyProtection="0">
      <alignment vertical="center"/>
    </xf>
    <xf numFmtId="0" fontId="9" fillId="23" borderId="0" applyNumberFormat="0" applyBorder="0" applyAlignment="0" applyProtection="0">
      <alignment vertical="center"/>
    </xf>
    <xf numFmtId="0" fontId="41" fillId="11" borderId="0" applyNumberFormat="0" applyBorder="0" applyAlignment="0" applyProtection="0">
      <alignment vertical="center"/>
    </xf>
    <xf numFmtId="0" fontId="0" fillId="0" borderId="0"/>
    <xf numFmtId="0" fontId="44" fillId="10" borderId="0" applyNumberFormat="0" applyBorder="0" applyAlignment="0" applyProtection="0">
      <alignment vertical="center"/>
    </xf>
    <xf numFmtId="0" fontId="44" fillId="10" borderId="0" applyProtection="0"/>
    <xf numFmtId="0" fontId="0" fillId="0" borderId="0">
      <alignment vertical="center"/>
    </xf>
    <xf numFmtId="225" fontId="12" fillId="0" borderId="0" applyProtection="0"/>
    <xf numFmtId="0" fontId="41" fillId="11" borderId="0" applyNumberFormat="0" applyBorder="0" applyAlignment="0" applyProtection="0">
      <alignment vertical="center"/>
    </xf>
    <xf numFmtId="0" fontId="9" fillId="25" borderId="0" applyNumberFormat="0" applyBorder="0" applyAlignment="0" applyProtection="0"/>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190" fontId="55" fillId="22" borderId="0" applyProtection="0">
      <alignment vertical="center"/>
    </xf>
    <xf numFmtId="0" fontId="9" fillId="23"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Protection="0"/>
    <xf numFmtId="0" fontId="0" fillId="0" borderId="0">
      <alignment vertical="center"/>
    </xf>
    <xf numFmtId="0" fontId="19" fillId="78"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9" fillId="25" borderId="0" applyProtection="0"/>
    <xf numFmtId="0" fontId="44" fillId="15" borderId="0" applyProtection="0"/>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1" fillId="11" borderId="0" applyNumberFormat="0" applyBorder="0" applyAlignment="0" applyProtection="0">
      <alignment vertical="center"/>
    </xf>
    <xf numFmtId="0" fontId="9" fillId="25" borderId="0" applyProtection="0"/>
    <xf numFmtId="0" fontId="44" fillId="15" borderId="0" applyProtection="0"/>
    <xf numFmtId="0" fontId="44" fillId="15" borderId="0" applyNumberFormat="0" applyBorder="0" applyAlignment="0" applyProtection="0">
      <alignment vertical="center"/>
    </xf>
    <xf numFmtId="0" fontId="44" fillId="15" borderId="0" applyProtection="0"/>
    <xf numFmtId="0" fontId="44" fillId="10" borderId="0" applyNumberFormat="0" applyBorder="0" applyAlignment="0" applyProtection="0">
      <alignment vertical="center"/>
    </xf>
    <xf numFmtId="0" fontId="44" fillId="10" borderId="0" applyProtection="0"/>
    <xf numFmtId="0" fontId="9" fillId="25" borderId="0" applyProtection="0"/>
    <xf numFmtId="0" fontId="0" fillId="0" borderId="0">
      <alignment vertical="center"/>
    </xf>
    <xf numFmtId="0" fontId="44" fillId="15" borderId="0" applyProtection="0"/>
    <xf numFmtId="0" fontId="0" fillId="0" borderId="0">
      <alignment vertical="center"/>
    </xf>
    <xf numFmtId="0" fontId="9" fillId="25" borderId="0" applyNumberFormat="0" applyBorder="0" applyAlignment="0" applyProtection="0"/>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0" fillId="0" borderId="0">
      <alignment vertical="center"/>
    </xf>
    <xf numFmtId="0" fontId="44" fillId="10" borderId="0" applyNumberFormat="0" applyBorder="0" applyAlignment="0" applyProtection="0">
      <alignment vertical="center"/>
    </xf>
    <xf numFmtId="0" fontId="9" fillId="23" borderId="0" applyNumberFormat="0" applyBorder="0" applyAlignment="0" applyProtection="0">
      <alignment vertical="center"/>
    </xf>
    <xf numFmtId="0" fontId="0" fillId="0" borderId="0">
      <alignment vertical="center"/>
    </xf>
    <xf numFmtId="0" fontId="44" fillId="15" borderId="0" applyProtection="0"/>
    <xf numFmtId="0" fontId="44" fillId="10" borderId="0" applyProtection="0"/>
    <xf numFmtId="0" fontId="9" fillId="25" borderId="0" applyProtection="0"/>
    <xf numFmtId="0" fontId="44" fillId="10" borderId="0" applyNumberFormat="0" applyBorder="0" applyAlignment="0" applyProtection="0">
      <alignment vertical="center"/>
    </xf>
    <xf numFmtId="0" fontId="9" fillId="23" borderId="0" applyNumberFormat="0" applyBorder="0" applyAlignment="0" applyProtection="0">
      <alignment vertical="center"/>
    </xf>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44" fillId="10" borderId="0" applyProtection="0"/>
    <xf numFmtId="0" fontId="44" fillId="10" borderId="0" applyProtection="0"/>
    <xf numFmtId="0" fontId="44" fillId="15" borderId="0" applyProtection="0"/>
    <xf numFmtId="0" fontId="44" fillId="15"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9" fillId="19" borderId="0" applyNumberFormat="0" applyBorder="0" applyAlignment="0" applyProtection="0"/>
    <xf numFmtId="0" fontId="9" fillId="19" borderId="0" applyNumberFormat="0" applyBorder="0" applyAlignment="0" applyProtection="0"/>
    <xf numFmtId="0" fontId="9" fillId="19" borderId="0" applyProtection="0"/>
    <xf numFmtId="0" fontId="41" fillId="11" borderId="0" applyNumberFormat="0" applyBorder="0" applyAlignment="0" applyProtection="0">
      <alignment vertical="center"/>
    </xf>
    <xf numFmtId="0" fontId="0" fillId="0" borderId="0">
      <alignment vertical="center"/>
    </xf>
    <xf numFmtId="0" fontId="9" fillId="19" borderId="0" applyProtection="0"/>
    <xf numFmtId="0" fontId="44" fillId="15" borderId="0" applyProtection="0"/>
    <xf numFmtId="0" fontId="0" fillId="0" borderId="0">
      <alignment vertical="center"/>
    </xf>
    <xf numFmtId="0" fontId="44" fillId="15" borderId="0" applyNumberFormat="0" applyBorder="0" applyAlignment="0" applyProtection="0">
      <alignment vertical="center"/>
    </xf>
    <xf numFmtId="0" fontId="0" fillId="0" borderId="0">
      <alignment vertical="center"/>
    </xf>
    <xf numFmtId="0" fontId="9" fillId="19" borderId="0" applyNumberFormat="0" applyBorder="0" applyAlignment="0" applyProtection="0"/>
    <xf numFmtId="0" fontId="9" fillId="19" borderId="0" applyNumberFormat="0" applyBorder="0" applyAlignment="0" applyProtection="0"/>
    <xf numFmtId="0" fontId="44" fillId="15" borderId="0" applyProtection="0"/>
    <xf numFmtId="0" fontId="0" fillId="0" borderId="0">
      <alignment vertical="center"/>
    </xf>
    <xf numFmtId="0" fontId="0" fillId="0" borderId="0">
      <alignment vertical="center"/>
    </xf>
    <xf numFmtId="0" fontId="9" fillId="19" borderId="0" applyNumberFormat="0" applyBorder="0" applyAlignment="0" applyProtection="0"/>
    <xf numFmtId="0" fontId="9" fillId="19" borderId="0" applyNumberFormat="0" applyBorder="0" applyAlignment="0" applyProtection="0"/>
    <xf numFmtId="193" fontId="69" fillId="0" borderId="0" applyProtection="0">
      <alignment vertical="center"/>
    </xf>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0" fillId="0" borderId="0">
      <alignment vertical="center"/>
    </xf>
    <xf numFmtId="0" fontId="40" fillId="15" borderId="0" applyProtection="0"/>
    <xf numFmtId="0" fontId="0" fillId="0" borderId="0">
      <alignment vertical="center"/>
    </xf>
    <xf numFmtId="193" fontId="69" fillId="0" borderId="0" applyProtection="0">
      <alignment vertical="center"/>
    </xf>
    <xf numFmtId="0" fontId="28" fillId="0" borderId="38" applyNumberFormat="0" applyFill="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44" fillId="10" borderId="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44" fillId="10" borderId="0" applyNumberFormat="0" applyBorder="0" applyAlignment="0" applyProtection="0">
      <alignment vertical="center"/>
    </xf>
    <xf numFmtId="0" fontId="9" fillId="19" borderId="0" applyNumberFormat="0" applyBorder="0" applyAlignment="0" applyProtection="0"/>
    <xf numFmtId="0" fontId="9" fillId="19" borderId="0" applyNumberFormat="0" applyBorder="0" applyAlignment="0" applyProtection="0"/>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9" fillId="19" borderId="0" applyNumberFormat="0" applyBorder="0" applyAlignment="0" applyProtection="0"/>
    <xf numFmtId="0" fontId="46" fillId="0" borderId="5" applyNumberFormat="0" applyFill="0" applyProtection="0">
      <alignment horizontal="center"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9" fillId="85" borderId="0" applyNumberFormat="0" applyBorder="0" applyAlignment="0" applyProtection="0"/>
    <xf numFmtId="0" fontId="9" fillId="19" borderId="0" applyNumberFormat="0" applyBorder="0" applyAlignment="0" applyProtection="0"/>
    <xf numFmtId="0" fontId="44" fillId="10" borderId="0" applyProtection="0"/>
    <xf numFmtId="0" fontId="44" fillId="10" borderId="0" applyNumberFormat="0" applyBorder="0" applyAlignment="0" applyProtection="0">
      <alignment vertical="center"/>
    </xf>
    <xf numFmtId="0" fontId="9" fillId="19" borderId="0" applyNumberFormat="0" applyBorder="0" applyAlignment="0" applyProtection="0"/>
    <xf numFmtId="0" fontId="9" fillId="19" borderId="0" applyNumberFormat="0" applyBorder="0" applyAlignment="0" applyProtection="0"/>
    <xf numFmtId="0" fontId="44" fillId="10" borderId="0" applyNumberFormat="0" applyBorder="0" applyAlignment="0" applyProtection="0">
      <alignment vertical="center"/>
    </xf>
    <xf numFmtId="0" fontId="41" fillId="24"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9" fillId="19" borderId="0" applyNumberFormat="0" applyBorder="0" applyAlignment="0" applyProtection="0"/>
    <xf numFmtId="0" fontId="9" fillId="19" borderId="0" applyNumberFormat="0" applyBorder="0" applyAlignment="0" applyProtection="0"/>
    <xf numFmtId="0" fontId="41" fillId="24" borderId="0" applyNumberFormat="0" applyBorder="0" applyAlignment="0" applyProtection="0">
      <alignment vertical="center"/>
    </xf>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44" fillId="15" borderId="0" applyNumberFormat="0" applyBorder="0" applyAlignment="0" applyProtection="0">
      <alignment vertical="center"/>
    </xf>
    <xf numFmtId="0" fontId="9" fillId="85" borderId="0" applyNumberFormat="0" applyBorder="0" applyAlignment="0" applyProtection="0"/>
    <xf numFmtId="0" fontId="44" fillId="10" borderId="0" applyProtection="0"/>
    <xf numFmtId="0" fontId="0" fillId="0" borderId="0">
      <alignment vertical="center"/>
    </xf>
    <xf numFmtId="9" fontId="12" fillId="0" borderId="0" applyFont="0" applyFill="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9" fillId="19" borderId="0" applyNumberFormat="0" applyBorder="0" applyAlignment="0" applyProtection="0"/>
    <xf numFmtId="0" fontId="9" fillId="19" borderId="0" applyNumberFormat="0" applyBorder="0" applyAlignment="0" applyProtection="0"/>
    <xf numFmtId="0" fontId="9" fillId="19" borderId="0" applyProtection="0">
      <alignment vertical="center"/>
    </xf>
    <xf numFmtId="0" fontId="0" fillId="0" borderId="0">
      <alignment vertical="center"/>
    </xf>
    <xf numFmtId="0" fontId="9" fillId="19" borderId="0" applyNumberFormat="0" applyBorder="0" applyAlignment="0" applyProtection="0"/>
    <xf numFmtId="0" fontId="9" fillId="85" borderId="0" applyNumberFormat="0" applyBorder="0" applyAlignment="0" applyProtection="0">
      <alignment vertical="center"/>
    </xf>
    <xf numFmtId="0" fontId="51" fillId="0" borderId="0" applyProtection="0"/>
    <xf numFmtId="0" fontId="0" fillId="0" borderId="0">
      <alignment vertical="center"/>
    </xf>
    <xf numFmtId="0" fontId="9" fillId="19" borderId="0" applyNumberFormat="0" applyBorder="0" applyAlignment="0" applyProtection="0"/>
    <xf numFmtId="0" fontId="44" fillId="15" borderId="0" applyNumberFormat="0" applyBorder="0" applyAlignment="0" applyProtection="0">
      <alignment vertical="center"/>
    </xf>
    <xf numFmtId="0" fontId="0" fillId="0" borderId="0">
      <alignment vertical="center"/>
    </xf>
    <xf numFmtId="0" fontId="0" fillId="0" borderId="0"/>
    <xf numFmtId="0" fontId="44" fillId="10" borderId="0" applyNumberFormat="0" applyBorder="0" applyAlignment="0" applyProtection="0">
      <alignment vertical="center"/>
    </xf>
    <xf numFmtId="0" fontId="0" fillId="0" borderId="0">
      <alignment vertical="center"/>
    </xf>
    <xf numFmtId="0" fontId="9" fillId="85" borderId="0" applyNumberFormat="0" applyBorder="0" applyAlignment="0" applyProtection="0">
      <alignment vertical="center"/>
    </xf>
    <xf numFmtId="0" fontId="41" fillId="11" borderId="0" applyNumberFormat="0" applyBorder="0" applyAlignment="0" applyProtection="0">
      <alignment vertical="center"/>
    </xf>
    <xf numFmtId="0" fontId="12" fillId="51" borderId="28" applyNumberFormat="0" applyFont="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19" fillId="51" borderId="0" applyProtection="0"/>
    <xf numFmtId="0" fontId="0" fillId="0" borderId="0">
      <alignment vertical="center"/>
    </xf>
    <xf numFmtId="0" fontId="19" fillId="64"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19" fillId="51" borderId="0" applyProtection="0"/>
    <xf numFmtId="0" fontId="0" fillId="0" borderId="0">
      <alignment vertical="center"/>
    </xf>
    <xf numFmtId="0" fontId="44" fillId="10" borderId="0" applyNumberFormat="0" applyBorder="0" applyAlignment="0" applyProtection="0">
      <alignment vertical="center"/>
    </xf>
    <xf numFmtId="0" fontId="19" fillId="51" borderId="0" applyProtection="0"/>
    <xf numFmtId="0" fontId="0" fillId="0" borderId="0">
      <alignment vertical="center"/>
    </xf>
    <xf numFmtId="0" fontId="41" fillId="11" borderId="0" applyProtection="0"/>
    <xf numFmtId="0" fontId="0" fillId="0" borderId="0">
      <alignment vertical="center"/>
    </xf>
    <xf numFmtId="0" fontId="44" fillId="15" borderId="0" applyNumberFormat="0" applyBorder="0" applyAlignment="0" applyProtection="0">
      <alignment vertical="center"/>
    </xf>
    <xf numFmtId="0" fontId="41" fillId="11" borderId="0" applyNumberFormat="0" applyBorder="0" applyAlignment="0" applyProtection="0">
      <alignment vertical="center"/>
    </xf>
    <xf numFmtId="0" fontId="19" fillId="51" borderId="0" applyProtection="0"/>
    <xf numFmtId="0" fontId="41" fillId="11" borderId="0" applyNumberFormat="0" applyBorder="0" applyAlignment="0" applyProtection="0">
      <alignment vertical="center"/>
    </xf>
    <xf numFmtId="0" fontId="125" fillId="3" borderId="33" applyNumberFormat="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19" fillId="51" borderId="0" applyProtection="0"/>
    <xf numFmtId="0" fontId="44" fillId="10" borderId="0" applyProtection="0"/>
    <xf numFmtId="0" fontId="44" fillId="10" borderId="0" applyNumberFormat="0" applyBorder="0" applyAlignment="0" applyProtection="0">
      <alignment vertical="center"/>
    </xf>
    <xf numFmtId="0" fontId="40" fillId="15" borderId="0" applyProtection="0"/>
    <xf numFmtId="0" fontId="44" fillId="15"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102" fillId="72" borderId="32">
      <alignment vertical="center"/>
      <protection locked="0"/>
    </xf>
    <xf numFmtId="0" fontId="19" fillId="28"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19" fillId="78" borderId="0" applyNumberFormat="0" applyBorder="0" applyAlignment="0" applyProtection="0">
      <alignment vertical="center"/>
    </xf>
    <xf numFmtId="0" fontId="19" fillId="28" borderId="0" applyNumberFormat="0" applyBorder="0" applyAlignment="0" applyProtection="0"/>
    <xf numFmtId="0" fontId="41" fillId="11" borderId="0" applyProtection="0"/>
    <xf numFmtId="0" fontId="19" fillId="78" borderId="0" applyNumberFormat="0" applyBorder="0" applyAlignment="0" applyProtection="0">
      <alignment vertical="center"/>
    </xf>
    <xf numFmtId="0" fontId="0" fillId="0" borderId="0">
      <alignment vertical="center"/>
    </xf>
    <xf numFmtId="0" fontId="19" fillId="28" borderId="0" applyProtection="0"/>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19" fillId="78" borderId="0" applyNumberFormat="0" applyBorder="0" applyAlignment="0" applyProtection="0">
      <alignment vertical="center"/>
    </xf>
    <xf numFmtId="0" fontId="0" fillId="0" borderId="0">
      <alignment vertical="center"/>
    </xf>
    <xf numFmtId="0" fontId="0" fillId="0" borderId="0">
      <alignment vertical="center"/>
    </xf>
    <xf numFmtId="0" fontId="19" fillId="28" borderId="0" applyProtection="0"/>
    <xf numFmtId="0" fontId="0" fillId="0" borderId="0">
      <alignment vertical="center"/>
    </xf>
    <xf numFmtId="0" fontId="0" fillId="0" borderId="0">
      <alignment vertical="center"/>
    </xf>
    <xf numFmtId="0" fontId="19" fillId="28" borderId="0" applyProtection="0"/>
    <xf numFmtId="0" fontId="85" fillId="15" borderId="0" applyProtection="0"/>
    <xf numFmtId="0" fontId="0" fillId="0" borderId="0">
      <alignment vertical="center"/>
    </xf>
    <xf numFmtId="0" fontId="41" fillId="11" borderId="0" applyProtection="0"/>
    <xf numFmtId="0" fontId="19" fillId="28" borderId="0" applyNumberFormat="0" applyBorder="0" applyAlignment="0" applyProtection="0"/>
    <xf numFmtId="0" fontId="19" fillId="78"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12" fillId="0" borderId="0" applyFont="0" applyFill="0">
      <alignment horizontal="fill" vertical="center"/>
    </xf>
    <xf numFmtId="0" fontId="19" fillId="78" borderId="0" applyNumberFormat="0" applyBorder="0" applyAlignment="0" applyProtection="0">
      <alignment vertical="center"/>
    </xf>
    <xf numFmtId="0" fontId="12" fillId="0" borderId="0" applyProtection="0">
      <alignment horizontal="fill"/>
    </xf>
    <xf numFmtId="0" fontId="44" fillId="10" borderId="0" applyNumberFormat="0" applyBorder="0" applyAlignment="0" applyProtection="0">
      <alignment vertical="center"/>
    </xf>
    <xf numFmtId="0" fontId="19" fillId="28" borderId="0" applyProtection="0"/>
    <xf numFmtId="0" fontId="41" fillId="11" borderId="0" applyNumberFormat="0" applyBorder="0" applyAlignment="0" applyProtection="0">
      <alignment vertical="center"/>
    </xf>
    <xf numFmtId="0" fontId="19" fillId="64" borderId="0" applyNumberFormat="0" applyBorder="0" applyAlignment="0" applyProtection="0"/>
    <xf numFmtId="0" fontId="44" fillId="10" borderId="0" applyNumberFormat="0" applyBorder="0" applyAlignment="0" applyProtection="0">
      <alignment vertical="center"/>
    </xf>
    <xf numFmtId="0" fontId="19" fillId="78" borderId="0" applyNumberFormat="0" applyBorder="0" applyAlignment="0" applyProtection="0">
      <alignment vertical="center"/>
    </xf>
    <xf numFmtId="0" fontId="19" fillId="78" borderId="0" applyNumberFormat="0" applyBorder="0" applyAlignment="0" applyProtection="0">
      <alignment vertical="center"/>
    </xf>
    <xf numFmtId="0" fontId="41" fillId="11" borderId="0" applyNumberFormat="0" applyBorder="0" applyAlignment="0" applyProtection="0">
      <alignment vertical="center"/>
    </xf>
    <xf numFmtId="0" fontId="9" fillId="28" borderId="0" applyNumberFormat="0" applyBorder="0" applyAlignment="0" applyProtection="0">
      <alignment vertical="center"/>
    </xf>
    <xf numFmtId="0" fontId="0" fillId="0" borderId="0">
      <alignment vertical="center"/>
    </xf>
    <xf numFmtId="0" fontId="9" fillId="28" borderId="0" applyNumberFormat="0" applyBorder="0" applyAlignment="0" applyProtection="0"/>
    <xf numFmtId="0" fontId="41" fillId="11" borderId="0" applyNumberFormat="0" applyBorder="0" applyAlignment="0" applyProtection="0">
      <alignment vertical="center"/>
    </xf>
    <xf numFmtId="0" fontId="9" fillId="78" borderId="0" applyNumberFormat="0" applyBorder="0" applyAlignment="0" applyProtection="0">
      <alignment vertical="center"/>
    </xf>
    <xf numFmtId="0" fontId="41" fillId="24"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9" fillId="28" borderId="0" applyProtection="0"/>
    <xf numFmtId="0" fontId="41" fillId="24" borderId="0" applyProtection="0"/>
    <xf numFmtId="0" fontId="41" fillId="11" borderId="0" applyProtection="0"/>
    <xf numFmtId="0" fontId="41" fillId="11" borderId="0" applyProtection="0"/>
    <xf numFmtId="0" fontId="41" fillId="11" borderId="0" applyNumberFormat="0" applyBorder="0" applyAlignment="0" applyProtection="0">
      <alignment vertical="center"/>
    </xf>
    <xf numFmtId="0" fontId="109" fillId="0" borderId="0" applyNumberFormat="0" applyFill="0" applyBorder="0" applyAlignment="0" applyProtection="0">
      <alignment vertical="center"/>
    </xf>
    <xf numFmtId="0" fontId="44" fillId="15" borderId="0" applyProtection="0"/>
    <xf numFmtId="0" fontId="0" fillId="0" borderId="0">
      <alignment vertical="center"/>
    </xf>
    <xf numFmtId="0" fontId="9" fillId="28" borderId="0" applyProtection="0"/>
    <xf numFmtId="0" fontId="41" fillId="11" borderId="0" applyProtection="0"/>
    <xf numFmtId="0" fontId="41" fillId="11" borderId="0" applyNumberFormat="0" applyBorder="0" applyAlignment="0" applyProtection="0">
      <alignment vertical="center"/>
    </xf>
    <xf numFmtId="0" fontId="9" fillId="28" borderId="0" applyNumberFormat="0" applyBorder="0" applyAlignment="0" applyProtection="0"/>
    <xf numFmtId="0" fontId="0" fillId="0" borderId="0">
      <alignment vertical="center"/>
    </xf>
    <xf numFmtId="0" fontId="9" fillId="78" borderId="0" applyNumberFormat="0" applyBorder="0" applyAlignment="0" applyProtection="0">
      <alignment vertical="center"/>
    </xf>
    <xf numFmtId="0" fontId="0" fillId="0" borderId="0">
      <alignment vertical="center"/>
    </xf>
    <xf numFmtId="0" fontId="9" fillId="28" borderId="0" applyProtection="0"/>
    <xf numFmtId="0" fontId="44" fillId="10" borderId="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9" fillId="78"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9" fillId="28" borderId="0" applyProtection="0"/>
    <xf numFmtId="0" fontId="0" fillId="0" borderId="0">
      <alignment vertical="center"/>
    </xf>
    <xf numFmtId="0" fontId="9" fillId="88" borderId="0" applyNumberFormat="0" applyBorder="0" applyAlignment="0" applyProtection="0"/>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9" fillId="28" borderId="0" applyProtection="0"/>
    <xf numFmtId="0" fontId="9" fillId="88" borderId="0" applyNumberFormat="0" applyBorder="0" applyAlignment="0" applyProtection="0"/>
    <xf numFmtId="0" fontId="44" fillId="10" borderId="0" applyNumberFormat="0" applyBorder="0" applyAlignment="0" applyProtection="0">
      <alignment vertical="center"/>
    </xf>
    <xf numFmtId="0" fontId="9" fillId="78" borderId="0" applyNumberFormat="0" applyBorder="0" applyAlignment="0" applyProtection="0">
      <alignment vertical="center"/>
    </xf>
    <xf numFmtId="0" fontId="9" fillId="78"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9" fillId="78" borderId="0" applyNumberFormat="0" applyBorder="0" applyAlignment="0" applyProtection="0">
      <alignment vertical="center"/>
    </xf>
    <xf numFmtId="0" fontId="9" fillId="79" borderId="0" applyNumberFormat="0" applyBorder="0" applyAlignment="0" applyProtection="0"/>
    <xf numFmtId="0" fontId="44" fillId="15" borderId="0" applyNumberFormat="0" applyBorder="0" applyAlignment="0" applyProtection="0">
      <alignment vertical="center"/>
    </xf>
    <xf numFmtId="0" fontId="9" fillId="79" borderId="0" applyNumberFormat="0" applyBorder="0" applyAlignment="0" applyProtection="0"/>
    <xf numFmtId="0" fontId="0" fillId="0" borderId="0">
      <alignment vertical="center"/>
    </xf>
    <xf numFmtId="0" fontId="9" fillId="57" borderId="0" applyNumberFormat="0" applyBorder="0" applyAlignment="0" applyProtection="0"/>
    <xf numFmtId="0" fontId="44" fillId="10" borderId="0" applyProtection="0"/>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51" borderId="28" applyNumberFormat="0" applyFont="0" applyAlignment="0" applyProtection="0">
      <alignment vertical="center"/>
    </xf>
    <xf numFmtId="0" fontId="68" fillId="0" borderId="18" applyNumberFormat="0" applyFill="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9" fillId="79" borderId="0" applyNumberFormat="0" applyBorder="0" applyAlignment="0" applyProtection="0"/>
    <xf numFmtId="0" fontId="44" fillId="10" borderId="0" applyNumberFormat="0" applyBorder="0" applyAlignment="0" applyProtection="0">
      <alignment vertical="center"/>
    </xf>
    <xf numFmtId="0" fontId="44" fillId="10" borderId="0" applyProtection="0"/>
    <xf numFmtId="0" fontId="9" fillId="57" borderId="0" applyNumberFormat="0" applyBorder="0" applyAlignment="0" applyProtection="0"/>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141" fillId="0" borderId="0">
      <alignment vertical="center"/>
    </xf>
    <xf numFmtId="0" fontId="9" fillId="57" borderId="0" applyNumberFormat="0" applyBorder="0" applyAlignment="0" applyProtection="0"/>
    <xf numFmtId="0" fontId="0" fillId="0" borderId="0">
      <alignment vertical="center"/>
    </xf>
    <xf numFmtId="0" fontId="0" fillId="0" borderId="0">
      <alignment vertical="center"/>
    </xf>
    <xf numFmtId="0" fontId="41" fillId="11" borderId="0" applyProtection="0"/>
    <xf numFmtId="43" fontId="12" fillId="0" borderId="0" applyFont="0" applyFill="0" applyBorder="0" applyAlignment="0" applyProtection="0">
      <alignment vertical="center"/>
    </xf>
    <xf numFmtId="0" fontId="44" fillId="15" borderId="0" applyNumberFormat="0" applyBorder="0" applyAlignment="0" applyProtection="0">
      <alignment vertical="center"/>
    </xf>
    <xf numFmtId="0" fontId="0" fillId="0" borderId="0">
      <alignment vertical="center"/>
    </xf>
    <xf numFmtId="0" fontId="141" fillId="0" borderId="0" applyProtection="0"/>
    <xf numFmtId="0" fontId="0" fillId="0" borderId="0">
      <alignment vertical="center"/>
    </xf>
    <xf numFmtId="1" fontId="146" fillId="0" borderId="0" applyFill="0" applyBorder="0">
      <alignment vertical="center"/>
    </xf>
    <xf numFmtId="0" fontId="9" fillId="79" borderId="0" applyNumberFormat="0" applyBorder="0" applyAlignment="0" applyProtection="0"/>
    <xf numFmtId="0" fontId="147" fillId="0" borderId="0" applyNumberFormat="0" applyFill="0" applyBorder="0" applyAlignment="0" applyProtection="0">
      <alignment vertical="center"/>
    </xf>
    <xf numFmtId="0" fontId="44" fillId="10" borderId="0" applyNumberFormat="0" applyBorder="0" applyAlignment="0" applyProtection="0">
      <alignment vertical="center"/>
    </xf>
    <xf numFmtId="0" fontId="9" fillId="89" borderId="0" applyNumberFormat="0" applyBorder="0" applyAlignment="0" applyProtection="0">
      <alignment vertical="center"/>
    </xf>
    <xf numFmtId="0" fontId="9" fillId="79" borderId="0" applyNumberFormat="0" applyBorder="0" applyAlignment="0" applyProtection="0"/>
    <xf numFmtId="0" fontId="44" fillId="10" borderId="0" applyNumberFormat="0" applyBorder="0" applyAlignment="0" applyProtection="0">
      <alignment vertical="center"/>
    </xf>
    <xf numFmtId="0" fontId="9" fillId="57" borderId="0" applyNumberFormat="0" applyBorder="0" applyAlignment="0" applyProtection="0"/>
    <xf numFmtId="0" fontId="9" fillId="57" borderId="0" applyNumberFormat="0" applyBorder="0" applyAlignment="0" applyProtection="0"/>
    <xf numFmtId="0" fontId="0" fillId="0" borderId="0">
      <alignment vertical="center"/>
    </xf>
    <xf numFmtId="0" fontId="0" fillId="0" borderId="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9" fillId="89" borderId="0" applyNumberFormat="0" applyBorder="0" applyAlignment="0" applyProtection="0">
      <alignment vertical="center"/>
    </xf>
    <xf numFmtId="0" fontId="9" fillId="79" borderId="0" applyNumberFormat="0" applyBorder="0" applyAlignment="0" applyProtection="0"/>
    <xf numFmtId="0" fontId="50" fillId="11" borderId="0" applyNumberFormat="0" applyBorder="0" applyAlignment="0" applyProtection="0">
      <alignment vertical="center"/>
    </xf>
    <xf numFmtId="0" fontId="44" fillId="10" borderId="0" applyNumberFormat="0" applyBorder="0" applyAlignment="0" applyProtection="0">
      <alignment vertical="center"/>
    </xf>
    <xf numFmtId="0" fontId="9" fillId="57" borderId="0" applyNumberFormat="0" applyBorder="0" applyAlignment="0" applyProtection="0"/>
    <xf numFmtId="0" fontId="9" fillId="57" borderId="0" applyNumberFormat="0" applyBorder="0" applyAlignment="0" applyProtection="0"/>
    <xf numFmtId="0" fontId="0" fillId="0" borderId="0">
      <alignment vertical="center"/>
    </xf>
    <xf numFmtId="0" fontId="0" fillId="0" borderId="0">
      <alignment vertical="center"/>
    </xf>
    <xf numFmtId="0" fontId="0" fillId="0" borderId="0">
      <alignment vertical="center"/>
    </xf>
    <xf numFmtId="0" fontId="44" fillId="10" borderId="0" applyProtection="0"/>
    <xf numFmtId="0" fontId="9" fillId="79" borderId="0" applyNumberFormat="0" applyBorder="0" applyAlignment="0" applyProtection="0"/>
    <xf numFmtId="43" fontId="12" fillId="0" borderId="0" applyFont="0" applyFill="0" applyBorder="0" applyAlignment="0" applyProtection="0">
      <alignment vertical="center"/>
    </xf>
    <xf numFmtId="0" fontId="44" fillId="15" borderId="0" applyProtection="0"/>
    <xf numFmtId="0" fontId="0" fillId="0" borderId="0">
      <alignment vertical="center"/>
    </xf>
    <xf numFmtId="0" fontId="99" fillId="11" borderId="0" applyProtection="0">
      <alignment vertical="center"/>
    </xf>
    <xf numFmtId="0" fontId="44" fillId="10" borderId="0" applyNumberFormat="0" applyBorder="0" applyAlignment="0" applyProtection="0">
      <alignment vertical="center"/>
    </xf>
    <xf numFmtId="0" fontId="9" fillId="57" borderId="0" applyNumberFormat="0" applyBorder="0" applyAlignment="0" applyProtection="0"/>
    <xf numFmtId="0" fontId="9" fillId="57" borderId="0" applyNumberFormat="0" applyBorder="0" applyAlignment="0" applyProtection="0"/>
    <xf numFmtId="0" fontId="0" fillId="0" borderId="0">
      <alignment vertical="center"/>
    </xf>
    <xf numFmtId="0" fontId="0" fillId="0" borderId="0">
      <alignment vertical="center"/>
    </xf>
    <xf numFmtId="1" fontId="146" fillId="0" borderId="0" applyProtection="0"/>
    <xf numFmtId="0" fontId="44" fillId="10" borderId="0" applyProtection="0"/>
    <xf numFmtId="0" fontId="9" fillId="89" borderId="0" applyNumberFormat="0" applyBorder="0" applyAlignment="0" applyProtection="0">
      <alignment vertical="center"/>
    </xf>
    <xf numFmtId="0" fontId="44" fillId="10" borderId="0" applyProtection="0"/>
    <xf numFmtId="0" fontId="9" fillId="57" borderId="0" applyNumberFormat="0" applyBorder="0" applyAlignment="0" applyProtection="0"/>
    <xf numFmtId="0" fontId="9" fillId="57" borderId="0" applyNumberFormat="0" applyBorder="0" applyAlignment="0" applyProtection="0"/>
    <xf numFmtId="0" fontId="0" fillId="0" borderId="0">
      <alignment vertical="center"/>
    </xf>
    <xf numFmtId="0" fontId="9" fillId="89" borderId="0" applyNumberFormat="0" applyBorder="0" applyAlignment="0" applyProtection="0">
      <alignment vertical="center"/>
    </xf>
    <xf numFmtId="0" fontId="44" fillId="10" borderId="0" applyProtection="0"/>
    <xf numFmtId="0" fontId="51"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9" fillId="57" borderId="0" applyNumberFormat="0" applyBorder="0" applyAlignment="0" applyProtection="0"/>
    <xf numFmtId="0" fontId="41" fillId="11" borderId="0" applyNumberFormat="0" applyBorder="0" applyAlignment="0" applyProtection="0">
      <alignment vertical="center"/>
    </xf>
    <xf numFmtId="0" fontId="51" fillId="0" borderId="0" applyProtection="0"/>
    <xf numFmtId="0" fontId="9" fillId="89" borderId="0" applyNumberFormat="0" applyBorder="0" applyAlignment="0" applyProtection="0">
      <alignment vertical="center"/>
    </xf>
    <xf numFmtId="0" fontId="0" fillId="0" borderId="0">
      <alignment vertical="center"/>
    </xf>
    <xf numFmtId="0" fontId="41" fillId="11" borderId="0" applyProtection="0"/>
    <xf numFmtId="0" fontId="9" fillId="57" borderId="0" applyProtection="0"/>
    <xf numFmtId="0" fontId="41" fillId="11" borderId="0" applyNumberFormat="0" applyBorder="0" applyAlignment="0" applyProtection="0">
      <alignment vertical="center"/>
    </xf>
    <xf numFmtId="0" fontId="44" fillId="10" borderId="0" applyProtection="0"/>
    <xf numFmtId="0" fontId="9" fillId="89" borderId="0" applyNumberFormat="0" applyBorder="0" applyAlignment="0" applyProtection="0">
      <alignment vertical="center"/>
    </xf>
    <xf numFmtId="0" fontId="0" fillId="0" borderId="0">
      <alignment vertical="center"/>
    </xf>
    <xf numFmtId="0" fontId="0" fillId="0" borderId="0">
      <alignment vertical="center"/>
    </xf>
    <xf numFmtId="0" fontId="49" fillId="2" borderId="0">
      <alignment horizontal="right" vertical="center"/>
    </xf>
    <xf numFmtId="0" fontId="41" fillId="24" borderId="0" applyNumberFormat="0" applyBorder="0" applyAlignment="0" applyProtection="0">
      <alignment vertical="center"/>
    </xf>
    <xf numFmtId="0" fontId="9" fillId="57" borderId="0" applyProtection="0"/>
    <xf numFmtId="0" fontId="41" fillId="24" borderId="0" applyNumberFormat="0" applyBorder="0" applyAlignment="0" applyProtection="0">
      <alignment vertical="center"/>
    </xf>
    <xf numFmtId="0" fontId="0" fillId="0" borderId="0">
      <alignment vertical="center"/>
    </xf>
    <xf numFmtId="0" fontId="9" fillId="57" borderId="0" applyNumberFormat="0" applyBorder="0" applyAlignment="0" applyProtection="0"/>
    <xf numFmtId="0" fontId="9" fillId="57" borderId="0" applyNumberFormat="0" applyBorder="0" applyAlignment="0" applyProtection="0"/>
    <xf numFmtId="0" fontId="9" fillId="57" borderId="0" applyNumberFormat="0" applyBorder="0" applyAlignment="0" applyProtection="0"/>
    <xf numFmtId="0" fontId="9" fillId="57" borderId="0" applyNumberFormat="0" applyBorder="0" applyAlignment="0" applyProtection="0"/>
    <xf numFmtId="0" fontId="9" fillId="57" borderId="0" applyNumberFormat="0" applyBorder="0" applyAlignment="0" applyProtection="0"/>
    <xf numFmtId="0" fontId="9" fillId="57" borderId="0" applyNumberFormat="0" applyBorder="0" applyAlignment="0" applyProtection="0"/>
    <xf numFmtId="0" fontId="9" fillId="57" borderId="0" applyNumberFormat="0" applyBorder="0" applyAlignment="0" applyProtection="0"/>
    <xf numFmtId="0" fontId="9" fillId="57" borderId="0" applyNumberFormat="0" applyBorder="0" applyAlignment="0" applyProtection="0"/>
    <xf numFmtId="0" fontId="9" fillId="57" borderId="0" applyNumberFormat="0" applyBorder="0" applyAlignment="0" applyProtection="0"/>
    <xf numFmtId="0" fontId="9" fillId="57" borderId="0" applyNumberFormat="0" applyBorder="0" applyAlignment="0" applyProtection="0"/>
    <xf numFmtId="0" fontId="51" fillId="0" borderId="0">
      <alignment vertical="center"/>
    </xf>
    <xf numFmtId="0" fontId="9" fillId="57" borderId="0" applyNumberFormat="0" applyBorder="0" applyAlignment="0" applyProtection="0"/>
    <xf numFmtId="0" fontId="40" fillId="10" borderId="0" applyNumberFormat="0" applyBorder="0" applyAlignment="0" applyProtection="0">
      <alignment vertical="center"/>
    </xf>
    <xf numFmtId="0" fontId="41" fillId="11" borderId="0" applyNumberFormat="0" applyBorder="0" applyAlignment="0" applyProtection="0">
      <alignment vertical="center"/>
    </xf>
    <xf numFmtId="0" fontId="51" fillId="0" borderId="0" applyProtection="0"/>
    <xf numFmtId="0" fontId="44" fillId="10" borderId="0" applyNumberFormat="0" applyBorder="0" applyAlignment="0" applyProtection="0">
      <alignment vertical="center"/>
    </xf>
    <xf numFmtId="0" fontId="0" fillId="0" borderId="0">
      <alignment vertical="center"/>
    </xf>
    <xf numFmtId="0" fontId="9" fillId="57" borderId="0" applyProtection="0"/>
    <xf numFmtId="0" fontId="41" fillId="11" borderId="0" applyNumberFormat="0" applyBorder="0" applyAlignment="0" applyProtection="0">
      <alignment vertical="center"/>
    </xf>
    <xf numFmtId="0" fontId="40" fillId="10" borderId="0" applyProtection="0"/>
    <xf numFmtId="0" fontId="41" fillId="11" borderId="0" applyProtection="0"/>
    <xf numFmtId="0" fontId="9" fillId="89" borderId="0" applyNumberFormat="0" applyBorder="0" applyAlignment="0" applyProtection="0">
      <alignment vertical="center"/>
    </xf>
    <xf numFmtId="0" fontId="41" fillId="11" borderId="0" applyNumberFormat="0" applyBorder="0" applyAlignment="0" applyProtection="0">
      <alignment vertical="center"/>
    </xf>
    <xf numFmtId="0" fontId="112" fillId="0" borderId="26" applyNumberFormat="0" applyFill="0" applyAlignment="0" applyProtection="0">
      <alignment vertical="center"/>
    </xf>
    <xf numFmtId="0" fontId="9" fillId="57" borderId="0" applyNumberFormat="0" applyBorder="0" applyAlignment="0" applyProtection="0"/>
    <xf numFmtId="0" fontId="9" fillId="57" borderId="0" applyNumberFormat="0" applyBorder="0" applyAlignment="0" applyProtection="0"/>
    <xf numFmtId="0" fontId="51" fillId="0" borderId="4" applyNumberFormat="0" applyFill="0" applyProtection="0">
      <alignment horizontal="right" vertical="center"/>
    </xf>
    <xf numFmtId="0" fontId="44" fillId="10" borderId="0" applyNumberFormat="0" applyBorder="0" applyAlignment="0" applyProtection="0">
      <alignment vertical="center"/>
    </xf>
    <xf numFmtId="0" fontId="44" fillId="10" borderId="0" applyProtection="0"/>
    <xf numFmtId="226" fontId="12" fillId="0" borderId="0" applyFont="0" applyFill="0" applyBorder="0" applyAlignment="0" applyProtection="0">
      <alignment vertical="center"/>
    </xf>
    <xf numFmtId="0" fontId="44" fillId="15" borderId="0" applyNumberFormat="0" applyBorder="0" applyAlignment="0" applyProtection="0">
      <alignment vertical="center"/>
    </xf>
    <xf numFmtId="0" fontId="9" fillId="57" borderId="0" applyNumberFormat="0" applyBorder="0" applyAlignment="0" applyProtection="0"/>
    <xf numFmtId="0" fontId="9" fillId="57" borderId="0" applyNumberFormat="0" applyBorder="0" applyAlignment="0" applyProtection="0"/>
    <xf numFmtId="0" fontId="51" fillId="0" borderId="4" applyProtection="0">
      <alignment horizontal="right" vertical="center"/>
    </xf>
    <xf numFmtId="0" fontId="9" fillId="57" borderId="0" applyNumberFormat="0" applyBorder="0" applyAlignment="0" applyProtection="0"/>
    <xf numFmtId="0" fontId="9" fillId="57" borderId="0" applyNumberFormat="0" applyBorder="0" applyAlignment="0" applyProtection="0"/>
    <xf numFmtId="0" fontId="51" fillId="0" borderId="4" applyProtection="0">
      <alignment horizontal="right" vertical="center"/>
    </xf>
    <xf numFmtId="0" fontId="9" fillId="57" borderId="0" applyNumberFormat="0" applyBorder="0" applyAlignment="0" applyProtection="0"/>
    <xf numFmtId="0" fontId="9" fillId="57" borderId="0" applyNumberFormat="0" applyBorder="0" applyAlignment="0" applyProtection="0"/>
    <xf numFmtId="0" fontId="44" fillId="10" borderId="0" applyNumberFormat="0" applyBorder="0" applyAlignment="0" applyProtection="0">
      <alignment vertical="center"/>
    </xf>
    <xf numFmtId="0" fontId="9" fillId="57" borderId="0" applyNumberFormat="0" applyBorder="0" applyAlignment="0" applyProtection="0"/>
    <xf numFmtId="0" fontId="9" fillId="57" borderId="0" applyNumberFormat="0" applyBorder="0" applyAlignment="0" applyProtection="0"/>
    <xf numFmtId="0" fontId="9" fillId="57" borderId="0" applyNumberFormat="0" applyBorder="0" applyAlignment="0" applyProtection="0"/>
    <xf numFmtId="0" fontId="41" fillId="11" borderId="0" applyNumberFormat="0" applyBorder="0" applyAlignment="0" applyProtection="0">
      <alignment vertical="center"/>
    </xf>
    <xf numFmtId="0" fontId="9" fillId="57" borderId="0" applyProtection="0"/>
    <xf numFmtId="0" fontId="44" fillId="10" borderId="0" applyNumberFormat="0" applyBorder="0" applyAlignment="0" applyProtection="0">
      <alignment vertical="center"/>
    </xf>
    <xf numFmtId="0" fontId="9" fillId="89"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9" fillId="79" borderId="0" applyNumberFormat="0" applyBorder="0" applyAlignment="0" applyProtection="0"/>
    <xf numFmtId="0" fontId="9" fillId="57" borderId="0" applyNumberFormat="0" applyBorder="0" applyAlignment="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188" fontId="104" fillId="4" borderId="0" applyBorder="0">
      <alignment vertical="center"/>
      <protection locked="0"/>
    </xf>
    <xf numFmtId="0" fontId="41" fillId="11" borderId="0" applyNumberFormat="0" applyBorder="0" applyAlignment="0" applyProtection="0">
      <alignment vertical="center"/>
    </xf>
    <xf numFmtId="0" fontId="43" fillId="82" borderId="0" applyNumberFormat="0" applyBorder="0" applyAlignment="0" applyProtection="0">
      <alignment vertical="center"/>
    </xf>
    <xf numFmtId="0" fontId="0" fillId="0" borderId="0">
      <alignment vertical="center"/>
    </xf>
    <xf numFmtId="0" fontId="9" fillId="57" borderId="0" applyNumberFormat="0" applyBorder="0" applyAlignment="0" applyProtection="0"/>
    <xf numFmtId="0" fontId="9" fillId="57" borderId="0" applyNumberFormat="0" applyBorder="0" applyAlignment="0" applyProtection="0"/>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9" fillId="57" borderId="0" applyNumberFormat="0" applyBorder="0" applyAlignment="0" applyProtection="0"/>
    <xf numFmtId="0" fontId="9" fillId="57" borderId="0" applyNumberFormat="0" applyBorder="0" applyAlignment="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9" fillId="57" borderId="0" applyNumberFormat="0" applyBorder="0" applyAlignment="0" applyProtection="0"/>
    <xf numFmtId="0" fontId="9" fillId="57" borderId="0" applyNumberFormat="0" applyBorder="0" applyAlignment="0" applyProtection="0"/>
    <xf numFmtId="0" fontId="44" fillId="10" borderId="0" applyProtection="0"/>
    <xf numFmtId="0" fontId="9" fillId="57" borderId="0" applyNumberFormat="0" applyBorder="0" applyAlignment="0" applyProtection="0"/>
    <xf numFmtId="0" fontId="9" fillId="57" borderId="0" applyNumberFormat="0" applyBorder="0" applyAlignment="0" applyProtection="0"/>
    <xf numFmtId="0" fontId="0" fillId="0" borderId="0">
      <alignment vertical="center"/>
    </xf>
    <xf numFmtId="0" fontId="9" fillId="57" borderId="0" applyNumberFormat="0" applyBorder="0" applyAlignment="0" applyProtection="0"/>
    <xf numFmtId="0" fontId="9" fillId="57"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9" fillId="79" borderId="0" applyNumberFormat="0" applyBorder="0" applyAlignment="0" applyProtection="0"/>
    <xf numFmtId="0" fontId="0" fillId="0" borderId="0">
      <alignment vertical="center"/>
    </xf>
    <xf numFmtId="0" fontId="0" fillId="0" borderId="0">
      <alignment vertical="center"/>
    </xf>
    <xf numFmtId="178" fontId="119" fillId="4" borderId="0">
      <alignment horizontal="left" vertical="center"/>
      <protection locked="0"/>
    </xf>
    <xf numFmtId="9" fontId="12" fillId="0" borderId="0" applyProtection="0">
      <alignment vertical="center"/>
    </xf>
    <xf numFmtId="0" fontId="44" fillId="10" borderId="0" applyNumberFormat="0" applyBorder="0" applyAlignment="0" applyProtection="0">
      <alignment vertical="center"/>
    </xf>
    <xf numFmtId="0" fontId="85" fillId="15" borderId="0" applyNumberFormat="0" applyBorder="0" applyAlignment="0" applyProtection="0">
      <alignment vertical="center"/>
    </xf>
    <xf numFmtId="0" fontId="9" fillId="57" borderId="0" applyNumberFormat="0" applyBorder="0" applyAlignment="0" applyProtection="0"/>
    <xf numFmtId="0" fontId="9" fillId="57" borderId="0" applyProtection="0">
      <alignment vertical="center"/>
    </xf>
    <xf numFmtId="0" fontId="9" fillId="57" borderId="0" applyNumberFormat="0" applyBorder="0" applyAlignment="0" applyProtection="0"/>
    <xf numFmtId="0" fontId="41" fillId="11" borderId="0" applyNumberFormat="0" applyBorder="0" applyAlignment="0" applyProtection="0">
      <alignment vertical="center"/>
    </xf>
    <xf numFmtId="0" fontId="9" fillId="57" borderId="0" applyProtection="0">
      <alignment vertical="center"/>
    </xf>
    <xf numFmtId="0" fontId="44" fillId="10" borderId="0" applyNumberFormat="0" applyBorder="0" applyAlignment="0" applyProtection="0">
      <alignment vertical="center"/>
    </xf>
    <xf numFmtId="0" fontId="9" fillId="57" borderId="0" applyNumberFormat="0" applyBorder="0" applyAlignment="0" applyProtection="0"/>
    <xf numFmtId="0" fontId="91" fillId="0" borderId="0" applyNumberFormat="0" applyFill="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9" fillId="57" borderId="0" applyNumberFormat="0" applyBorder="0" applyAlignment="0" applyProtection="0"/>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81" fillId="4" borderId="0" applyNumberFormat="0" applyBorder="0" applyAlignment="0" applyProtection="0">
      <alignment vertical="center"/>
    </xf>
    <xf numFmtId="0" fontId="44" fillId="10" borderId="0" applyProtection="0"/>
    <xf numFmtId="0" fontId="0" fillId="0" borderId="0">
      <alignment vertical="center"/>
    </xf>
    <xf numFmtId="2" fontId="114" fillId="0" borderId="0" applyProtection="0">
      <alignment vertical="center"/>
    </xf>
    <xf numFmtId="0" fontId="0" fillId="0" borderId="0">
      <alignment vertical="center"/>
    </xf>
    <xf numFmtId="0" fontId="44" fillId="10" borderId="0" applyNumberFormat="0" applyBorder="0" applyAlignment="0" applyProtection="0">
      <alignment vertical="center"/>
    </xf>
    <xf numFmtId="0" fontId="9" fillId="79"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232" fontId="12" fillId="0" borderId="0" applyFont="0" applyFill="0" applyBorder="0" applyAlignment="0" applyProtection="0">
      <alignment vertical="center"/>
    </xf>
    <xf numFmtId="0" fontId="44" fillId="10" borderId="0" applyNumberFormat="0" applyBorder="0" applyAlignment="0" applyProtection="0">
      <alignment vertical="center"/>
    </xf>
    <xf numFmtId="0" fontId="41" fillId="24" borderId="0" applyNumberFormat="0" applyBorder="0" applyAlignment="0" applyProtection="0">
      <alignment vertical="center"/>
    </xf>
    <xf numFmtId="0" fontId="40" fillId="15" borderId="0" applyProtection="0"/>
    <xf numFmtId="0" fontId="41" fillId="11" borderId="0" applyNumberFormat="0" applyBorder="0" applyAlignment="0" applyProtection="0">
      <alignment vertical="center"/>
    </xf>
    <xf numFmtId="0" fontId="51" fillId="0" borderId="0" applyProtection="0"/>
    <xf numFmtId="0" fontId="44" fillId="10" borderId="0" applyNumberFormat="0" applyBorder="0" applyAlignment="0" applyProtection="0">
      <alignment vertical="center"/>
    </xf>
    <xf numFmtId="0" fontId="0" fillId="0" borderId="0">
      <alignment vertical="center"/>
    </xf>
    <xf numFmtId="213" fontId="148" fillId="51" borderId="0">
      <alignment horizontal="left" vertical="center"/>
    </xf>
    <xf numFmtId="0" fontId="0" fillId="0" borderId="0">
      <alignment vertical="center"/>
    </xf>
    <xf numFmtId="0" fontId="76" fillId="0" borderId="0" applyNumberFormat="0" applyFill="0" applyBorder="0" applyAlignment="0" applyProtection="0">
      <alignment vertical="center"/>
    </xf>
    <xf numFmtId="213" fontId="148" fillId="51" borderId="0" applyProtection="0">
      <alignment horizontal="left"/>
    </xf>
    <xf numFmtId="0" fontId="59" fillId="0" borderId="0">
      <alignment horizontal="center" vertical="center" wrapText="1"/>
      <protection locked="0"/>
    </xf>
    <xf numFmtId="0" fontId="44" fillId="10" borderId="0" applyNumberFormat="0" applyBorder="0" applyAlignment="0" applyProtection="0">
      <alignment vertical="center"/>
    </xf>
    <xf numFmtId="0" fontId="91" fillId="0" borderId="0" applyNumberFormat="0" applyFill="0" applyBorder="0" applyAlignment="0" applyProtection="0">
      <alignment vertical="center"/>
    </xf>
    <xf numFmtId="0" fontId="44" fillId="10" borderId="0" applyNumberFormat="0" applyBorder="0" applyAlignment="0" applyProtection="0">
      <alignment vertical="center"/>
    </xf>
    <xf numFmtId="0" fontId="59" fillId="0" borderId="0">
      <alignment horizontal="center" wrapText="1"/>
      <protection locked="0"/>
    </xf>
    <xf numFmtId="0" fontId="44" fillId="10" borderId="0" applyNumberFormat="0" applyBorder="0" applyAlignment="0" applyProtection="0">
      <alignment vertical="center"/>
    </xf>
    <xf numFmtId="0" fontId="91" fillId="0" borderId="0" applyNumberFormat="0" applyFill="0" applyBorder="0" applyAlignment="0" applyProtection="0">
      <alignment vertical="center"/>
    </xf>
    <xf numFmtId="0" fontId="0" fillId="0" borderId="0">
      <alignment vertical="center"/>
    </xf>
    <xf numFmtId="0" fontId="59" fillId="0" borderId="0">
      <alignment horizontal="center" vertical="center" wrapText="1"/>
      <protection locked="0"/>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41" fillId="24" borderId="0" applyNumberFormat="0" applyBorder="0" applyAlignment="0" applyProtection="0">
      <alignment vertical="center"/>
    </xf>
    <xf numFmtId="0" fontId="44" fillId="10" borderId="0" applyNumberFormat="0" applyBorder="0" applyAlignment="0" applyProtection="0">
      <alignment vertical="center"/>
    </xf>
    <xf numFmtId="0" fontId="51"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0" fillId="15" borderId="0" applyNumberFormat="0" applyBorder="0" applyAlignment="0" applyProtection="0">
      <alignment vertical="center"/>
    </xf>
    <xf numFmtId="0" fontId="40" fillId="15" borderId="0" applyProtection="0"/>
    <xf numFmtId="0" fontId="44" fillId="10" borderId="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0" fillId="10" borderId="0" applyProtection="0"/>
    <xf numFmtId="0" fontId="105" fillId="28" borderId="33" applyNumberFormat="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1" fillId="24" borderId="0" applyNumberFormat="0" applyBorder="0" applyAlignment="0" applyProtection="0">
      <alignment vertical="center"/>
    </xf>
    <xf numFmtId="0" fontId="41" fillId="11" borderId="0" applyNumberFormat="0" applyBorder="0" applyAlignment="0" applyProtection="0">
      <alignment vertical="center"/>
    </xf>
    <xf numFmtId="0" fontId="60"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0" fillId="0" borderId="0">
      <alignment vertical="center"/>
    </xf>
    <xf numFmtId="0" fontId="51" fillId="0" borderId="0">
      <alignment vertical="center"/>
    </xf>
    <xf numFmtId="9" fontId="0" fillId="0" borderId="0" applyFont="0" applyFill="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5" fillId="0" borderId="0"/>
    <xf numFmtId="0" fontId="88" fillId="0" borderId="0" applyProtection="0"/>
    <xf numFmtId="0" fontId="40" fillId="15" borderId="0" applyProtection="0"/>
    <xf numFmtId="198" fontId="124" fillId="0" borderId="0" applyFill="0" applyBorder="0" applyAlignment="0"/>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4" fillId="15"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198" fontId="124" fillId="0" borderId="0" applyFill="0" applyBorder="0" applyAlignment="0">
      <alignment vertical="center"/>
    </xf>
    <xf numFmtId="0" fontId="0" fillId="0" borderId="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60" fillId="10"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125" fillId="3" borderId="33" applyNumberFormat="0" applyAlignment="0" applyProtection="0">
      <alignment vertical="center"/>
    </xf>
    <xf numFmtId="0" fontId="41" fillId="11" borderId="0" applyProtection="0"/>
    <xf numFmtId="0" fontId="0" fillId="0" borderId="0">
      <alignment vertical="center"/>
    </xf>
    <xf numFmtId="0" fontId="44" fillId="10" borderId="0" applyProtection="0"/>
    <xf numFmtId="0" fontId="41" fillId="11"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Protection="0"/>
    <xf numFmtId="0" fontId="44" fillId="15" borderId="0" applyNumberFormat="0" applyBorder="0" applyAlignment="0" applyProtection="0">
      <alignment vertical="center"/>
    </xf>
    <xf numFmtId="0" fontId="125" fillId="3" borderId="33" applyProtection="0"/>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60" fillId="10" borderId="0" applyNumberFormat="0" applyBorder="0" applyAlignment="0" applyProtection="0">
      <alignment vertical="center"/>
    </xf>
    <xf numFmtId="0" fontId="125" fillId="3" borderId="33" applyNumberFormat="0" applyAlignment="0" applyProtection="0">
      <alignment vertical="center"/>
    </xf>
    <xf numFmtId="0" fontId="125" fillId="3" borderId="33" applyProtection="0"/>
    <xf numFmtId="0" fontId="0" fillId="0" borderId="0">
      <alignment vertical="center"/>
    </xf>
    <xf numFmtId="0" fontId="125" fillId="3" borderId="33" applyProtection="0"/>
    <xf numFmtId="0" fontId="149" fillId="3" borderId="33" applyNumberFormat="0" applyAlignment="0" applyProtection="0">
      <alignment vertical="center"/>
    </xf>
    <xf numFmtId="0" fontId="125" fillId="3" borderId="33" applyNumberFormat="0" applyAlignment="0" applyProtection="0">
      <alignment vertical="center"/>
    </xf>
    <xf numFmtId="0" fontId="44" fillId="15"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125" fillId="3" borderId="33" applyNumberFormat="0" applyAlignment="0" applyProtection="0">
      <alignment vertical="center"/>
    </xf>
    <xf numFmtId="0" fontId="44" fillId="15"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125" fillId="3" borderId="33" applyNumberFormat="0" applyAlignment="0" applyProtection="0">
      <alignment vertical="center"/>
    </xf>
    <xf numFmtId="0" fontId="0" fillId="0" borderId="0">
      <alignment vertical="center"/>
    </xf>
    <xf numFmtId="0" fontId="51" fillId="0" borderId="0">
      <alignment horizontal="left" vertical="center"/>
    </xf>
    <xf numFmtId="0" fontId="0" fillId="0" borderId="0">
      <alignment vertical="center"/>
    </xf>
    <xf numFmtId="0" fontId="92" fillId="28" borderId="31">
      <alignment horizontal="left" vertical="center"/>
      <protection locked="0" hidden="1"/>
    </xf>
    <xf numFmtId="0" fontId="150" fillId="32" borderId="47" applyNumberFormat="0" applyAlignment="0" applyProtection="0">
      <alignment vertical="center"/>
    </xf>
    <xf numFmtId="0" fontId="0" fillId="0" borderId="0">
      <alignment vertical="center"/>
    </xf>
    <xf numFmtId="0" fontId="150" fillId="32" borderId="47" applyNumberFormat="0" applyAlignment="0" applyProtection="0">
      <alignment vertical="center"/>
    </xf>
    <xf numFmtId="0" fontId="0" fillId="0" borderId="0">
      <alignment vertical="center"/>
    </xf>
    <xf numFmtId="0" fontId="150" fillId="32" borderId="47" applyProtection="0"/>
    <xf numFmtId="0" fontId="41" fillId="11" borderId="0" applyNumberFormat="0" applyBorder="0" applyAlignment="0" applyProtection="0">
      <alignment vertical="center"/>
    </xf>
    <xf numFmtId="0" fontId="44" fillId="10" borderId="0" applyProtection="0">
      <alignment vertical="center"/>
    </xf>
    <xf numFmtId="0" fontId="44" fillId="10" borderId="0" applyNumberFormat="0" applyBorder="0" applyAlignment="0" applyProtection="0">
      <alignment vertical="center"/>
    </xf>
    <xf numFmtId="0" fontId="150" fillId="32" borderId="47" applyNumberFormat="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0" borderId="0" applyProtection="0"/>
    <xf numFmtId="0" fontId="150" fillId="32" borderId="47" applyProtection="0"/>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xf numFmtId="0" fontId="0" fillId="0" borderId="0">
      <alignment vertical="center"/>
    </xf>
    <xf numFmtId="0" fontId="44" fillId="10" borderId="0" applyProtection="0">
      <alignment vertical="center"/>
    </xf>
    <xf numFmtId="0" fontId="44" fillId="10" borderId="0" applyNumberFormat="0" applyBorder="0" applyAlignment="0" applyProtection="0">
      <alignment vertical="center"/>
    </xf>
    <xf numFmtId="0" fontId="150" fillId="32" borderId="47" applyProtection="0"/>
    <xf numFmtId="0" fontId="0" fillId="0" borderId="0">
      <alignment vertical="center"/>
    </xf>
    <xf numFmtId="0" fontId="0" fillId="0" borderId="0"/>
    <xf numFmtId="0" fontId="0" fillId="0" borderId="0">
      <alignment vertical="center"/>
    </xf>
    <xf numFmtId="0" fontId="44" fillId="10" borderId="0" applyProtection="0"/>
    <xf numFmtId="0" fontId="151" fillId="32" borderId="47" applyNumberFormat="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150" fillId="32" borderId="47" applyNumberFormat="0" applyAlignment="0" applyProtection="0">
      <alignment vertical="center"/>
    </xf>
    <xf numFmtId="0" fontId="60" fillId="10" borderId="0" applyProtection="0"/>
    <xf numFmtId="0" fontId="0" fillId="0" borderId="0">
      <alignment vertical="center"/>
    </xf>
    <xf numFmtId="0" fontId="0" fillId="0" borderId="0">
      <alignment vertical="center"/>
    </xf>
    <xf numFmtId="0" fontId="150" fillId="32" borderId="47" applyNumberFormat="0" applyAlignment="0" applyProtection="0">
      <alignment vertical="center"/>
    </xf>
    <xf numFmtId="0" fontId="0" fillId="0" borderId="0">
      <alignment vertical="center"/>
    </xf>
    <xf numFmtId="0" fontId="0" fillId="0" borderId="0">
      <alignment vertical="center"/>
    </xf>
    <xf numFmtId="0" fontId="150" fillId="32" borderId="47" applyNumberFormat="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5" borderId="0" applyProtection="0"/>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5" borderId="0" applyNumberFormat="0" applyBorder="0" applyAlignment="0" applyProtection="0">
      <alignment vertical="center"/>
    </xf>
    <xf numFmtId="0" fontId="131" fillId="0" borderId="0" applyNumberFormat="0" applyFill="0" applyBorder="0" applyAlignment="0" applyProtection="0">
      <alignment vertical="center"/>
    </xf>
    <xf numFmtId="0" fontId="5" fillId="0" borderId="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150" fillId="32" borderId="47" applyNumberFormat="0" applyAlignment="0" applyProtection="0">
      <alignment vertical="center"/>
    </xf>
    <xf numFmtId="0" fontId="0" fillId="0" borderId="0">
      <alignment vertical="center"/>
    </xf>
    <xf numFmtId="0" fontId="36" fillId="0" borderId="0" applyFill="0" applyBorder="0">
      <alignment horizontal="right" vertical="center"/>
    </xf>
    <xf numFmtId="0" fontId="44" fillId="10" borderId="0" applyNumberFormat="0" applyBorder="0" applyAlignment="0" applyProtection="0">
      <alignment vertical="center"/>
    </xf>
    <xf numFmtId="0" fontId="36" fillId="0" borderId="0" applyProtection="0">
      <alignment horizontal="right"/>
    </xf>
    <xf numFmtId="0" fontId="44" fillId="15" borderId="0" applyNumberFormat="0" applyBorder="0" applyAlignment="0" applyProtection="0">
      <alignment vertical="center"/>
    </xf>
    <xf numFmtId="0" fontId="0" fillId="0" borderId="0">
      <alignment vertical="center"/>
    </xf>
    <xf numFmtId="41" fontId="51" fillId="0" borderId="0" applyFont="0" applyFill="0" applyBorder="0" applyAlignment="0" applyProtection="0"/>
    <xf numFmtId="0" fontId="0" fillId="0" borderId="0">
      <alignment vertical="center"/>
    </xf>
    <xf numFmtId="41" fontId="51" fillId="0" borderId="0" applyFont="0" applyFill="0" applyBorder="0" applyAlignment="0" applyProtection="0"/>
    <xf numFmtId="0" fontId="44" fillId="15" borderId="0" applyNumberFormat="0" applyBorder="0" applyAlignment="0" applyProtection="0">
      <alignment vertical="center"/>
    </xf>
    <xf numFmtId="41" fontId="12" fillId="0" borderId="0" applyProtection="0">
      <alignment vertical="center"/>
    </xf>
    <xf numFmtId="41" fontId="12" fillId="0" borderId="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41" fontId="12" fillId="0" borderId="0" applyProtection="0">
      <alignment vertical="center"/>
    </xf>
    <xf numFmtId="185" fontId="51" fillId="0" borderId="0" applyFont="0" applyFill="0" applyBorder="0" applyAlignment="0" applyProtection="0"/>
    <xf numFmtId="0" fontId="44" fillId="10" borderId="0" applyNumberFormat="0" applyBorder="0" applyAlignment="0" applyProtection="0">
      <alignment vertical="center"/>
    </xf>
    <xf numFmtId="41" fontId="12" fillId="0" borderId="0" applyProtection="0">
      <alignment vertical="center"/>
    </xf>
    <xf numFmtId="0" fontId="44" fillId="10" borderId="0" applyProtection="0"/>
    <xf numFmtId="185" fontId="12" fillId="0" borderId="0" applyProtection="0">
      <alignment vertical="center"/>
    </xf>
    <xf numFmtId="41" fontId="12" fillId="0" borderId="0" applyFont="0" applyFill="0" applyBorder="0" applyAlignment="0" applyProtection="0">
      <alignment vertical="center"/>
    </xf>
    <xf numFmtId="0" fontId="41" fillId="11" borderId="0" applyNumberFormat="0" applyBorder="0" applyAlignment="0" applyProtection="0">
      <alignment vertical="center"/>
    </xf>
    <xf numFmtId="0" fontId="44" fillId="10" borderId="0" applyProtection="0">
      <alignment vertical="center"/>
    </xf>
    <xf numFmtId="0" fontId="44" fillId="10" borderId="0" applyProtection="0"/>
    <xf numFmtId="185" fontId="12" fillId="0" borderId="0" applyFont="0" applyFill="0" applyBorder="0" applyAlignment="0" applyProtection="0">
      <alignment vertical="center"/>
    </xf>
    <xf numFmtId="0" fontId="0" fillId="0" borderId="0">
      <alignment vertical="center"/>
    </xf>
    <xf numFmtId="41" fontId="12" fillId="0" borderId="0" applyFont="0" applyFill="0" applyBorder="0" applyAlignment="0" applyProtection="0">
      <alignment vertical="center"/>
    </xf>
    <xf numFmtId="9" fontId="12" fillId="0" borderId="0" applyFont="0" applyFill="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227" fontId="0" fillId="0" borderId="0" applyFont="0" applyFill="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11" borderId="0" applyProtection="0"/>
    <xf numFmtId="0" fontId="0" fillId="0" borderId="0">
      <alignment vertical="center"/>
    </xf>
    <xf numFmtId="0" fontId="78" fillId="40" borderId="0" applyNumberFormat="0" applyBorder="0" applyAlignment="0" applyProtection="0"/>
    <xf numFmtId="193" fontId="69" fillId="0" borderId="0">
      <alignment vertical="center"/>
    </xf>
    <xf numFmtId="0" fontId="44" fillId="15" borderId="0" applyNumberFormat="0" applyBorder="0" applyAlignment="0" applyProtection="0">
      <alignment vertical="center"/>
    </xf>
    <xf numFmtId="0" fontId="0" fillId="0" borderId="0">
      <alignment vertical="center"/>
    </xf>
    <xf numFmtId="0" fontId="12" fillId="0" borderId="0" applyFont="0" applyFill="0" applyBorder="0" applyAlignment="0" applyProtection="0">
      <alignment vertical="center"/>
    </xf>
    <xf numFmtId="0" fontId="44" fillId="15" borderId="0" applyNumberFormat="0" applyBorder="0" applyAlignment="0" applyProtection="0">
      <alignment vertical="center"/>
    </xf>
    <xf numFmtId="0" fontId="41" fillId="11" borderId="0" applyNumberFormat="0" applyBorder="0" applyAlignment="0" applyProtection="0">
      <alignment vertical="center"/>
    </xf>
    <xf numFmtId="0" fontId="112" fillId="0" borderId="26" applyNumberFormat="0" applyFill="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12" fillId="0" borderId="0" applyProtection="0"/>
    <xf numFmtId="0" fontId="44" fillId="10" borderId="0" applyProtection="0"/>
    <xf numFmtId="0" fontId="40" fillId="15" borderId="0" applyNumberFormat="0" applyBorder="0" applyAlignment="0" applyProtection="0">
      <alignment vertical="center"/>
    </xf>
    <xf numFmtId="231" fontId="0" fillId="0" borderId="0" applyFont="0" applyFill="0" applyBorder="0" applyAlignment="0" applyProtection="0">
      <alignment vertical="center"/>
    </xf>
    <xf numFmtId="9" fontId="12" fillId="0" borderId="0" applyFont="0" applyFill="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51" fillId="0" borderId="0" applyProtection="0"/>
    <xf numFmtId="0" fontId="41" fillId="11" borderId="0" applyNumberFormat="0" applyBorder="0" applyAlignment="0" applyProtection="0">
      <alignment vertical="center"/>
    </xf>
    <xf numFmtId="0" fontId="0" fillId="0" borderId="0">
      <alignment vertical="center"/>
    </xf>
    <xf numFmtId="0" fontId="51" fillId="0" borderId="0">
      <alignment horizontal="lef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200" fontId="12" fillId="0" borderId="0" applyFont="0" applyFill="0" applyBorder="0" applyAlignment="0" applyProtection="0">
      <alignment vertical="center"/>
    </xf>
    <xf numFmtId="200" fontId="12" fillId="0" borderId="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Protection="0"/>
    <xf numFmtId="0" fontId="51" fillId="0" borderId="0">
      <alignment vertical="center"/>
    </xf>
    <xf numFmtId="200" fontId="12" fillId="0" borderId="0" applyProtection="0">
      <alignment vertical="center"/>
    </xf>
    <xf numFmtId="0" fontId="44" fillId="10" borderId="0" applyNumberFormat="0" applyBorder="0" applyAlignment="0" applyProtection="0">
      <alignment vertical="center"/>
    </xf>
    <xf numFmtId="0" fontId="91" fillId="0" borderId="0" applyNumberFormat="0" applyFill="0" applyBorder="0" applyAlignment="0" applyProtection="0">
      <alignment vertical="center"/>
    </xf>
    <xf numFmtId="0" fontId="44" fillId="10" borderId="0" applyNumberFormat="0" applyBorder="0" applyAlignment="0" applyProtection="0">
      <alignment vertical="center"/>
    </xf>
    <xf numFmtId="200" fontId="12" fillId="0" borderId="0" applyFont="0" applyFill="0" applyBorder="0" applyAlignment="0" applyProtection="0">
      <alignment vertical="center"/>
    </xf>
    <xf numFmtId="0" fontId="44" fillId="10" borderId="0" applyNumberFormat="0" applyBorder="0" applyAlignment="0" applyProtection="0">
      <alignment vertical="center"/>
    </xf>
    <xf numFmtId="0" fontId="91" fillId="0" borderId="0" applyNumberFormat="0" applyFill="0" applyBorder="0" applyAlignment="0" applyProtection="0">
      <alignment vertical="center"/>
    </xf>
    <xf numFmtId="200" fontId="12" fillId="0" borderId="0" applyFont="0" applyFill="0" applyBorder="0" applyAlignment="0" applyProtection="0">
      <alignment vertical="center"/>
    </xf>
    <xf numFmtId="0" fontId="41" fillId="11" borderId="0" applyNumberFormat="0" applyBorder="0" applyAlignment="0" applyProtection="0">
      <alignment vertical="center"/>
    </xf>
    <xf numFmtId="0" fontId="91" fillId="0" borderId="0" applyNumberFormat="0" applyFill="0" applyBorder="0" applyAlignment="0" applyProtection="0">
      <alignment vertical="center"/>
    </xf>
    <xf numFmtId="200" fontId="12" fillId="0" borderId="0" applyFont="0" applyFill="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209" fontId="0" fillId="0" borderId="0" applyFont="0" applyFill="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0" fillId="0" borderId="0">
      <alignment vertical="center"/>
    </xf>
    <xf numFmtId="0" fontId="40"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179" fontId="69" fillId="0" borderId="0"/>
    <xf numFmtId="0" fontId="44" fillId="10" borderId="0" applyProtection="0"/>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179" fontId="69" fillId="0" borderId="0">
      <alignment vertical="center"/>
    </xf>
    <xf numFmtId="0" fontId="0" fillId="0" borderId="0">
      <alignment vertical="center"/>
    </xf>
    <xf numFmtId="0" fontId="44" fillId="10" borderId="0" applyProtection="0"/>
    <xf numFmtId="0" fontId="0" fillId="0" borderId="0">
      <alignment vertical="center"/>
    </xf>
    <xf numFmtId="179" fontId="69" fillId="0" borderId="0" applyProtection="0">
      <alignment vertical="center"/>
    </xf>
    <xf numFmtId="0" fontId="50" fillId="65" borderId="0" applyNumberFormat="0" applyBorder="0" applyAlignment="0" applyProtection="0">
      <alignment vertical="center"/>
    </xf>
    <xf numFmtId="0" fontId="44" fillId="10" borderId="0" applyNumberFormat="0" applyBorder="0" applyAlignment="0" applyProtection="0">
      <alignment vertical="center"/>
    </xf>
    <xf numFmtId="179" fontId="69" fillId="0" borderId="0" applyProtection="0">
      <alignment vertical="center"/>
    </xf>
    <xf numFmtId="0" fontId="0" fillId="0" borderId="0">
      <alignment vertical="center"/>
    </xf>
    <xf numFmtId="179" fontId="69" fillId="0" borderId="0" applyProtection="0">
      <alignment vertical="center"/>
    </xf>
    <xf numFmtId="0" fontId="41" fillId="11" borderId="0" applyNumberFormat="0" applyBorder="0" applyAlignment="0" applyProtection="0">
      <alignment vertical="center"/>
    </xf>
    <xf numFmtId="0" fontId="0" fillId="0" borderId="0">
      <alignment vertical="center"/>
    </xf>
    <xf numFmtId="0" fontId="44" fillId="15" borderId="0" applyProtection="0"/>
    <xf numFmtId="207" fontId="12" fillId="0" borderId="0" applyFont="0" applyFill="0" applyBorder="0" applyAlignment="0" applyProtection="0">
      <alignment vertical="center"/>
    </xf>
    <xf numFmtId="0" fontId="44" fillId="10" borderId="0" applyNumberFormat="0" applyBorder="0" applyAlignment="0" applyProtection="0">
      <alignment vertical="center"/>
    </xf>
    <xf numFmtId="179" fontId="69" fillId="0" borderId="0" applyProtection="0">
      <alignment vertical="center"/>
    </xf>
    <xf numFmtId="0" fontId="44" fillId="10" borderId="0" applyNumberFormat="0" applyBorder="0" applyAlignment="0" applyProtection="0">
      <alignment vertical="center"/>
    </xf>
    <xf numFmtId="190" fontId="55" fillId="22" borderId="0" applyProtection="0">
      <alignment vertical="center"/>
    </xf>
    <xf numFmtId="0" fontId="0" fillId="0" borderId="0">
      <alignment vertical="center"/>
    </xf>
    <xf numFmtId="179" fontId="69" fillId="0" borderId="0">
      <alignment vertical="center"/>
    </xf>
    <xf numFmtId="0" fontId="41" fillId="11" borderId="0" applyNumberFormat="0" applyBorder="0" applyAlignment="0" applyProtection="0">
      <alignment vertical="center"/>
    </xf>
    <xf numFmtId="0" fontId="44" fillId="10" borderId="0" applyProtection="0"/>
    <xf numFmtId="15" fontId="145" fillId="0" borderId="0">
      <alignment vertical="center"/>
    </xf>
    <xf numFmtId="15" fontId="145" fillId="0" borderId="0"/>
    <xf numFmtId="0" fontId="44" fillId="10" borderId="0" applyNumberFormat="0" applyBorder="0" applyAlignment="0" applyProtection="0">
      <alignment vertical="center"/>
    </xf>
    <xf numFmtId="186" fontId="145" fillId="0" borderId="0" applyProtection="0">
      <alignment vertical="center"/>
    </xf>
    <xf numFmtId="186" fontId="145" fillId="0" borderId="0" applyProtection="0">
      <alignment vertical="center"/>
    </xf>
    <xf numFmtId="186" fontId="145" fillId="0" borderId="0" applyProtection="0">
      <alignment vertical="center"/>
    </xf>
    <xf numFmtId="186" fontId="145" fillId="0" borderId="0" applyProtection="0"/>
    <xf numFmtId="0" fontId="0" fillId="0" borderId="0">
      <alignment vertical="center"/>
    </xf>
    <xf numFmtId="0" fontId="96" fillId="0" borderId="0" applyProtection="0">
      <alignment vertical="center"/>
    </xf>
    <xf numFmtId="0" fontId="41" fillId="11" borderId="0" applyNumberFormat="0" applyBorder="0" applyAlignment="0" applyProtection="0">
      <alignment vertical="center"/>
    </xf>
    <xf numFmtId="208" fontId="69" fillId="0" borderId="0">
      <alignment vertical="center"/>
    </xf>
    <xf numFmtId="208" fontId="69" fillId="0" borderId="0"/>
    <xf numFmtId="0" fontId="0" fillId="0" borderId="0">
      <alignment vertical="center"/>
    </xf>
    <xf numFmtId="5" fontId="12" fillId="0" borderId="0" applyFont="0" applyFill="0" applyBorder="0" applyAlignment="0" applyProtection="0">
      <alignment vertical="center"/>
    </xf>
    <xf numFmtId="208" fontId="69" fillId="0" borderId="0" applyProtection="0">
      <alignment vertical="center"/>
    </xf>
    <xf numFmtId="0" fontId="78" fillId="10" borderId="0" applyProtection="0"/>
    <xf numFmtId="208" fontId="69" fillId="0" borderId="0" applyProtection="0">
      <alignment vertical="center"/>
    </xf>
    <xf numFmtId="208" fontId="69" fillId="0" borderId="0">
      <alignment vertical="center"/>
    </xf>
    <xf numFmtId="0" fontId="44" fillId="10" borderId="0" applyNumberFormat="0" applyBorder="0" applyAlignment="0" applyProtection="0">
      <alignment vertical="center"/>
    </xf>
    <xf numFmtId="208" fontId="69" fillId="0" borderId="0">
      <alignment vertical="center"/>
    </xf>
    <xf numFmtId="0" fontId="44" fillId="10" borderId="0" applyProtection="0"/>
    <xf numFmtId="208" fontId="69" fillId="0" borderId="0">
      <alignment vertical="center"/>
    </xf>
    <xf numFmtId="0" fontId="41" fillId="11" borderId="0" applyNumberFormat="0" applyBorder="0" applyAlignment="0" applyProtection="0">
      <alignment vertical="center"/>
    </xf>
    <xf numFmtId="226" fontId="152" fillId="0" borderId="0" applyFill="0" applyBorder="0" applyAlignment="0" applyProtection="0">
      <alignment vertical="center"/>
    </xf>
    <xf numFmtId="0" fontId="12" fillId="0" borderId="0" applyProtection="0">
      <alignment vertical="center"/>
    </xf>
    <xf numFmtId="0" fontId="11" fillId="0" borderId="0">
      <alignment vertical="center"/>
    </xf>
    <xf numFmtId="0" fontId="0" fillId="0" borderId="0"/>
    <xf numFmtId="0" fontId="44" fillId="10" borderId="0" applyNumberFormat="0" applyBorder="0" applyAlignment="0" applyProtection="0">
      <alignment vertical="center"/>
    </xf>
    <xf numFmtId="226" fontId="152" fillId="0" borderId="0" applyProtection="0"/>
    <xf numFmtId="0" fontId="12" fillId="0" borderId="0" applyProtection="0">
      <alignment vertical="center"/>
    </xf>
    <xf numFmtId="0" fontId="44" fillId="10" borderId="0" applyNumberFormat="0" applyBorder="0" applyAlignment="0" applyProtection="0">
      <alignment vertical="center"/>
    </xf>
    <xf numFmtId="207" fontId="12" fillId="0" borderId="0" applyProtection="0"/>
    <xf numFmtId="0" fontId="0" fillId="0" borderId="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0" fillId="0" borderId="0">
      <alignment vertical="center"/>
    </xf>
    <xf numFmtId="0" fontId="109" fillId="0" borderId="0" applyNumberFormat="0" applyFill="0" applyBorder="0" applyAlignment="0" applyProtection="0">
      <alignment vertical="center"/>
    </xf>
    <xf numFmtId="0" fontId="41" fillId="11" borderId="0" applyProtection="0"/>
    <xf numFmtId="0" fontId="44" fillId="10" borderId="0" applyNumberFormat="0" applyBorder="0" applyAlignment="0" applyProtection="0">
      <alignment vertical="center"/>
    </xf>
    <xf numFmtId="0" fontId="109" fillId="0" borderId="0" applyProtection="0"/>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109" fillId="0" borderId="0" applyProtection="0"/>
    <xf numFmtId="0" fontId="78" fillId="3" borderId="0" applyProtection="0"/>
    <xf numFmtId="0" fontId="0" fillId="0" borderId="0">
      <alignment vertical="center"/>
    </xf>
    <xf numFmtId="0" fontId="153" fillId="0" borderId="0" applyNumberFormat="0" applyFill="0" applyBorder="0" applyAlignment="0" applyProtection="0">
      <alignment vertical="center"/>
    </xf>
    <xf numFmtId="0" fontId="44" fillId="15"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81" fillId="4" borderId="0" applyNumberFormat="0" applyBorder="0" applyAlignment="0" applyProtection="0">
      <alignment vertical="center"/>
    </xf>
    <xf numFmtId="0" fontId="44" fillId="10" borderId="0" applyProtection="0"/>
    <xf numFmtId="0" fontId="41" fillId="24"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81" fillId="4"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0" fillId="0" borderId="0">
      <alignment vertical="center"/>
    </xf>
    <xf numFmtId="0" fontId="0" fillId="0" borderId="0">
      <alignment vertical="center"/>
    </xf>
    <xf numFmtId="2" fontId="114" fillId="0" borderId="0" applyProtection="0">
      <alignment vertical="center"/>
    </xf>
    <xf numFmtId="0" fontId="0" fillId="0" borderId="0">
      <alignment vertical="center"/>
    </xf>
    <xf numFmtId="0" fontId="44" fillId="10" borderId="0" applyProtection="0"/>
    <xf numFmtId="0" fontId="0" fillId="0" borderId="0">
      <alignment vertical="center"/>
    </xf>
    <xf numFmtId="2" fontId="114" fillId="0" borderId="0" applyProtection="0">
      <alignment vertical="center"/>
    </xf>
    <xf numFmtId="0" fontId="0" fillId="0" borderId="0">
      <alignment vertical="center"/>
    </xf>
    <xf numFmtId="0" fontId="0" fillId="0" borderId="0">
      <alignment vertical="center"/>
    </xf>
    <xf numFmtId="0" fontId="51" fillId="0" borderId="0" applyProtection="0"/>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81" fillId="4" borderId="0" applyNumberFormat="0" applyBorder="0" applyAlignment="0" applyProtection="0">
      <alignment vertical="center"/>
    </xf>
    <xf numFmtId="0" fontId="41" fillId="24" borderId="0" applyProtection="0"/>
    <xf numFmtId="0" fontId="0" fillId="0" borderId="0">
      <alignment vertical="center"/>
    </xf>
    <xf numFmtId="2" fontId="114" fillId="0" borderId="0" applyProtection="0">
      <alignment vertical="center"/>
    </xf>
    <xf numFmtId="0" fontId="0" fillId="0" borderId="0">
      <alignment vertical="center"/>
    </xf>
    <xf numFmtId="9" fontId="12" fillId="0" borderId="0" applyFont="0" applyFill="0" applyBorder="0" applyAlignment="0" applyProtection="0">
      <alignment vertical="center"/>
    </xf>
    <xf numFmtId="0" fontId="44" fillId="10" borderId="0" applyProtection="0"/>
    <xf numFmtId="0" fontId="154" fillId="0" borderId="0" applyNumberFormat="0" applyFill="0" applyBorder="0" applyAlignment="0" applyProtection="0">
      <alignment vertical="top"/>
      <protection locked="0"/>
    </xf>
    <xf numFmtId="0" fontId="74" fillId="0" borderId="22"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51" fillId="0" borderId="0">
      <alignment horizontal="left" vertical="center"/>
    </xf>
    <xf numFmtId="0" fontId="51" fillId="0" borderId="0" applyProtection="0">
      <alignment horizontal="left"/>
    </xf>
    <xf numFmtId="0" fontId="44" fillId="10" borderId="0" applyNumberFormat="0" applyBorder="0" applyAlignment="0" applyProtection="0">
      <alignment vertical="center"/>
    </xf>
    <xf numFmtId="0" fontId="51" fillId="0" borderId="0">
      <alignment horizontal="left" vertical="center"/>
    </xf>
    <xf numFmtId="0" fontId="44" fillId="10" borderId="0" applyProtection="0"/>
    <xf numFmtId="0" fontId="0" fillId="0" borderId="0">
      <alignment vertical="center"/>
    </xf>
    <xf numFmtId="0" fontId="51" fillId="0" borderId="0" applyProtection="0">
      <alignment horizontal="left"/>
    </xf>
    <xf numFmtId="0" fontId="0" fillId="0" borderId="0">
      <alignment vertical="center"/>
    </xf>
    <xf numFmtId="4" fontId="100" fillId="0" borderId="0" applyFont="0" applyFill="0" applyBorder="0" applyAlignment="0" applyProtection="0"/>
    <xf numFmtId="0" fontId="41" fillId="11" borderId="0" applyNumberFormat="0" applyBorder="0" applyAlignment="0" applyProtection="0">
      <alignment vertical="center"/>
    </xf>
    <xf numFmtId="0" fontId="44" fillId="10" borderId="0" applyProtection="0"/>
    <xf numFmtId="0" fontId="0" fillId="0" borderId="0">
      <alignment vertical="center"/>
    </xf>
    <xf numFmtId="0" fontId="41" fillId="24" borderId="0" applyNumberFormat="0" applyBorder="0" applyAlignment="0" applyProtection="0">
      <alignment vertical="center"/>
    </xf>
    <xf numFmtId="0" fontId="0" fillId="0" borderId="0">
      <alignment vertical="center"/>
    </xf>
    <xf numFmtId="4" fontId="12" fillId="0" borderId="0" applyFont="0" applyFill="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24" borderId="0" applyProtection="0"/>
    <xf numFmtId="4" fontId="12" fillId="0" borderId="0" applyProtection="0">
      <alignment vertical="center"/>
    </xf>
    <xf numFmtId="0" fontId="41" fillId="24" borderId="0" applyNumberFormat="0" applyBorder="0" applyAlignment="0" applyProtection="0">
      <alignment vertical="center"/>
    </xf>
    <xf numFmtId="0" fontId="50" fillId="24"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Protection="0"/>
    <xf numFmtId="0" fontId="0" fillId="0" borderId="0">
      <alignment vertical="center"/>
    </xf>
    <xf numFmtId="4" fontId="12" fillId="0" borderId="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4" fontId="12" fillId="0" borderId="0" applyProtection="0">
      <alignment vertical="center"/>
    </xf>
    <xf numFmtId="0" fontId="41" fillId="11" borderId="0" applyProtection="0"/>
    <xf numFmtId="0" fontId="99" fillId="11" borderId="0" applyNumberFormat="0" applyBorder="0" applyAlignment="0" applyProtection="0">
      <alignment vertical="center"/>
    </xf>
    <xf numFmtId="0" fontId="104" fillId="3" borderId="0" applyNumberFormat="0" applyBorder="0" applyAlignment="0" applyProtection="0">
      <alignment vertical="center"/>
    </xf>
    <xf numFmtId="0" fontId="104" fillId="3" borderId="0" applyNumberFormat="0" applyBorder="0" applyAlignment="0" applyProtection="0"/>
    <xf numFmtId="0" fontId="44" fillId="15" borderId="0" applyNumberFormat="0" applyBorder="0" applyAlignment="0" applyProtection="0">
      <alignment vertical="center"/>
    </xf>
    <xf numFmtId="0" fontId="0" fillId="0" borderId="0">
      <alignment vertical="center"/>
    </xf>
    <xf numFmtId="0" fontId="104" fillId="3" borderId="0" applyNumberFormat="0" applyBorder="0" applyAlignment="0" applyProtection="0">
      <alignment vertical="center"/>
    </xf>
    <xf numFmtId="0" fontId="44" fillId="15" borderId="0" applyProtection="0"/>
    <xf numFmtId="0" fontId="44" fillId="10" borderId="0" applyNumberFormat="0" applyBorder="0" applyAlignment="0" applyProtection="0">
      <alignment vertical="center"/>
    </xf>
    <xf numFmtId="0" fontId="104" fillId="3" borderId="0" applyProtection="0">
      <alignment vertical="center"/>
    </xf>
    <xf numFmtId="40" fontId="0" fillId="0" borderId="0" applyFont="0" applyFill="0" applyBorder="0" applyAlignment="0" applyProtection="0">
      <alignment vertical="center"/>
    </xf>
    <xf numFmtId="0" fontId="44" fillId="15" borderId="0" applyProtection="0"/>
    <xf numFmtId="0" fontId="0" fillId="0" borderId="0">
      <alignment vertical="center"/>
    </xf>
    <xf numFmtId="0" fontId="104" fillId="3" borderId="0" applyProtection="0">
      <alignment vertical="center"/>
    </xf>
    <xf numFmtId="0" fontId="104" fillId="3" borderId="0" applyProtection="0">
      <alignment vertical="center"/>
    </xf>
    <xf numFmtId="0" fontId="85" fillId="15" borderId="0" applyNumberFormat="0" applyBorder="0" applyAlignment="0" applyProtection="0">
      <alignment vertical="center"/>
    </xf>
    <xf numFmtId="0" fontId="44" fillId="10" borderId="0" applyNumberFormat="0" applyBorder="0" applyAlignment="0" applyProtection="0">
      <alignment vertical="center"/>
    </xf>
    <xf numFmtId="0" fontId="104" fillId="3" borderId="0" applyNumberFormat="0" applyBorder="0" applyAlignment="0" applyProtection="0">
      <alignment vertical="center"/>
    </xf>
    <xf numFmtId="38" fontId="104" fillId="3" borderId="0" applyNumberFormat="0" applyBorder="0" applyAlignment="0" applyProtection="0"/>
    <xf numFmtId="0" fontId="104" fillId="3" borderId="0" applyNumberFormat="0" applyBorder="0" applyAlignment="0" applyProtection="0">
      <alignment vertical="center"/>
    </xf>
    <xf numFmtId="0" fontId="78" fillId="10" borderId="0" applyNumberFormat="0" applyBorder="0" applyAlignment="0" applyProtection="0">
      <alignment vertical="center"/>
    </xf>
    <xf numFmtId="0" fontId="51" fillId="0" borderId="0" applyProtection="0">
      <alignment horizontal="left"/>
    </xf>
    <xf numFmtId="0" fontId="44" fillId="10" borderId="0" applyProtection="0"/>
    <xf numFmtId="0" fontId="51" fillId="0" borderId="0">
      <alignment horizontal="left" vertical="center"/>
    </xf>
    <xf numFmtId="0" fontId="0" fillId="0" borderId="0">
      <alignment vertical="center"/>
    </xf>
    <xf numFmtId="0" fontId="44" fillId="10" borderId="0" applyNumberFormat="0" applyBorder="0" applyAlignment="0" applyProtection="0">
      <alignment vertical="center"/>
    </xf>
    <xf numFmtId="9" fontId="12" fillId="0" borderId="0" applyFont="0" applyFill="0" applyBorder="0" applyAlignment="0" applyProtection="0">
      <alignment vertical="center"/>
    </xf>
    <xf numFmtId="0" fontId="0" fillId="0" borderId="0">
      <alignment vertical="center"/>
    </xf>
    <xf numFmtId="0" fontId="0" fillId="0" borderId="0">
      <alignment vertical="center"/>
    </xf>
    <xf numFmtId="0" fontId="90" fillId="0" borderId="44">
      <alignment horizontal="center" vertical="center"/>
    </xf>
    <xf numFmtId="0" fontId="0" fillId="0" borderId="0"/>
    <xf numFmtId="0" fontId="0" fillId="0" borderId="0"/>
    <xf numFmtId="0" fontId="90" fillId="0" borderId="44">
      <alignment horizontal="center"/>
    </xf>
    <xf numFmtId="0" fontId="51" fillId="0" borderId="0" applyProtection="0">
      <alignment horizontal="left"/>
    </xf>
    <xf numFmtId="0" fontId="0" fillId="0" borderId="0">
      <alignment vertical="center"/>
    </xf>
    <xf numFmtId="0" fontId="0" fillId="0" borderId="0" applyProtection="0">
      <alignment vertical="center"/>
    </xf>
    <xf numFmtId="0" fontId="0" fillId="0" borderId="0" applyProtection="0">
      <alignment vertical="center"/>
    </xf>
    <xf numFmtId="0" fontId="44" fillId="10" borderId="0" applyNumberFormat="0" applyBorder="0" applyAlignment="0" applyProtection="0">
      <alignment vertical="center"/>
    </xf>
    <xf numFmtId="43" fontId="12" fillId="0" borderId="0" applyProtection="0">
      <alignment vertical="center"/>
    </xf>
    <xf numFmtId="0" fontId="44" fillId="10" borderId="0" applyNumberFormat="0" applyBorder="0" applyAlignment="0" applyProtection="0">
      <alignment vertical="center"/>
    </xf>
    <xf numFmtId="0" fontId="49" fillId="2" borderId="0" applyProtection="0">
      <alignment horizontal="right" vertical="center"/>
    </xf>
    <xf numFmtId="0" fontId="0" fillId="0" borderId="0">
      <alignment vertical="center"/>
    </xf>
    <xf numFmtId="0" fontId="41" fillId="11" borderId="0" applyProtection="0"/>
    <xf numFmtId="0" fontId="128" fillId="0" borderId="48" applyNumberFormat="0" applyAlignment="0" applyProtection="0">
      <alignment horizontal="left" vertical="center"/>
    </xf>
    <xf numFmtId="0" fontId="128" fillId="0" borderId="48" applyNumberFormat="0" applyAlignment="0" applyProtection="0">
      <alignment horizontal="left" vertical="center"/>
    </xf>
    <xf numFmtId="0" fontId="41" fillId="24"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128" fillId="0" borderId="48" applyProtection="0">
      <alignment vertical="center"/>
    </xf>
    <xf numFmtId="0" fontId="41" fillId="24" borderId="0" applyNumberFormat="0" applyBorder="0" applyAlignment="0" applyProtection="0">
      <alignment vertical="center"/>
    </xf>
    <xf numFmtId="0" fontId="150" fillId="32" borderId="47" applyNumberFormat="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128" fillId="0" borderId="49" applyNumberFormat="0" applyAlignment="0" applyProtection="0">
      <alignment horizontal="left" vertical="center"/>
    </xf>
    <xf numFmtId="0" fontId="128" fillId="0" borderId="50">
      <alignment horizontal="left" vertical="center"/>
    </xf>
    <xf numFmtId="0" fontId="128" fillId="0" borderId="50">
      <alignment horizontal="left" vertical="center"/>
    </xf>
    <xf numFmtId="0" fontId="0" fillId="0" borderId="0">
      <alignment vertical="center"/>
    </xf>
    <xf numFmtId="0" fontId="0" fillId="0" borderId="0">
      <alignment vertical="center"/>
    </xf>
    <xf numFmtId="0" fontId="128" fillId="0" borderId="50" applyProtection="0">
      <alignment horizontal="left" vertical="center"/>
    </xf>
    <xf numFmtId="0" fontId="0" fillId="0" borderId="0">
      <alignment vertical="center"/>
    </xf>
    <xf numFmtId="0" fontId="128" fillId="0" borderId="51">
      <alignment horizontal="left" vertical="center"/>
    </xf>
    <xf numFmtId="0" fontId="44" fillId="10" borderId="0" applyNumberFormat="0" applyBorder="0" applyAlignment="0" applyProtection="0">
      <alignment vertical="center"/>
    </xf>
    <xf numFmtId="0" fontId="0" fillId="0" borderId="0">
      <alignment vertical="center"/>
    </xf>
    <xf numFmtId="0" fontId="68" fillId="0" borderId="18" applyNumberFormat="0" applyFill="0" applyAlignment="0" applyProtection="0">
      <alignment vertical="center"/>
    </xf>
    <xf numFmtId="0" fontId="44" fillId="10" borderId="0" applyProtection="0"/>
    <xf numFmtId="0" fontId="68" fillId="0" borderId="18" applyProtection="0"/>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xf numFmtId="0" fontId="0" fillId="0" borderId="0">
      <alignment vertical="center"/>
    </xf>
    <xf numFmtId="0" fontId="0" fillId="0" borderId="0">
      <alignment vertical="center"/>
    </xf>
    <xf numFmtId="0" fontId="68" fillId="0" borderId="18" applyNumberFormat="0" applyFill="0" applyAlignment="0" applyProtection="0">
      <alignment vertical="center"/>
    </xf>
    <xf numFmtId="0" fontId="68" fillId="0" borderId="18" applyProtection="0"/>
    <xf numFmtId="0" fontId="68" fillId="0" borderId="18" applyProtection="0"/>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5" borderId="0" applyNumberFormat="0" applyBorder="0" applyAlignment="0" applyProtection="0">
      <alignment vertical="center"/>
    </xf>
    <xf numFmtId="0" fontId="155" fillId="0" borderId="18" applyNumberFormat="0" applyFill="0" applyAlignment="0" applyProtection="0">
      <alignment vertical="center"/>
    </xf>
    <xf numFmtId="0" fontId="0" fillId="0" borderId="0">
      <alignment vertical="center"/>
    </xf>
    <xf numFmtId="0" fontId="51" fillId="0" borderId="0">
      <alignment horizontal="left" vertical="center"/>
    </xf>
    <xf numFmtId="0" fontId="0" fillId="51" borderId="28" applyNumberFormat="0" applyFont="0" applyAlignment="0" applyProtection="0">
      <alignment vertical="center"/>
    </xf>
    <xf numFmtId="0" fontId="112" fillId="0" borderId="26" applyNumberFormat="0" applyFill="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xf numFmtId="0" fontId="0" fillId="0" borderId="0">
      <alignment vertical="center"/>
    </xf>
    <xf numFmtId="0" fontId="112" fillId="0" borderId="26" applyNumberFormat="0" applyFill="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68" fillId="0" borderId="18" applyNumberFormat="0" applyFill="0" applyAlignment="0" applyProtection="0">
      <alignment vertical="center"/>
    </xf>
    <xf numFmtId="0" fontId="0" fillId="0" borderId="0">
      <alignment vertical="center"/>
    </xf>
    <xf numFmtId="0" fontId="112" fillId="0" borderId="26" applyProtection="0"/>
    <xf numFmtId="0" fontId="0" fillId="0" borderId="0">
      <alignment vertical="center"/>
    </xf>
    <xf numFmtId="0" fontId="68" fillId="0" borderId="18" applyNumberFormat="0" applyFill="0" applyAlignment="0" applyProtection="0">
      <alignment vertical="center"/>
    </xf>
    <xf numFmtId="0" fontId="0" fillId="0" borderId="0">
      <alignment vertical="center"/>
    </xf>
    <xf numFmtId="0" fontId="112" fillId="0" borderId="26" applyProtection="0"/>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112" fillId="0" borderId="26" applyProtection="0"/>
    <xf numFmtId="0" fontId="0" fillId="0" borderId="0">
      <alignment vertical="center"/>
    </xf>
    <xf numFmtId="0" fontId="0" fillId="0" borderId="0">
      <alignment vertical="center"/>
    </xf>
    <xf numFmtId="0" fontId="44" fillId="10" borderId="0" applyProtection="0"/>
    <xf numFmtId="0" fontId="44" fillId="10" borderId="0" applyProtection="0"/>
    <xf numFmtId="0" fontId="44" fillId="10" borderId="0" applyProtection="0"/>
    <xf numFmtId="0" fontId="41" fillId="11" borderId="0" applyNumberFormat="0" applyBorder="0" applyAlignment="0" applyProtection="0">
      <alignment vertical="center"/>
    </xf>
    <xf numFmtId="9" fontId="12" fillId="0" borderId="0" applyProtection="0"/>
    <xf numFmtId="0" fontId="44" fillId="10" borderId="0" applyProtection="0"/>
    <xf numFmtId="0" fontId="0" fillId="0" borderId="0">
      <alignment vertical="center"/>
    </xf>
    <xf numFmtId="0" fontId="44" fillId="10" borderId="0" applyNumberFormat="0" applyBorder="0" applyAlignment="0" applyProtection="0">
      <alignment vertical="center"/>
    </xf>
    <xf numFmtId="0" fontId="80" fillId="0" borderId="26"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51" fillId="0" borderId="0">
      <alignment horizontal="left" vertical="center"/>
    </xf>
    <xf numFmtId="0" fontId="76" fillId="0" borderId="30" applyNumberFormat="0" applyFill="0" applyAlignment="0" applyProtection="0">
      <alignment vertical="center"/>
    </xf>
    <xf numFmtId="0" fontId="0" fillId="0" borderId="0">
      <alignment vertical="center"/>
    </xf>
    <xf numFmtId="0" fontId="49" fillId="2" borderId="0">
      <alignment horizontal="right" vertical="center"/>
    </xf>
    <xf numFmtId="0" fontId="76" fillId="0" borderId="30" applyNumberFormat="0" applyFill="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112" fillId="0" borderId="26" applyNumberFormat="0" applyFill="0" applyAlignment="0" applyProtection="0">
      <alignment vertical="center"/>
    </xf>
    <xf numFmtId="0" fontId="49" fillId="2" borderId="0" applyProtection="0">
      <alignment horizontal="right" vertical="center"/>
    </xf>
    <xf numFmtId="0" fontId="0" fillId="0" borderId="0">
      <alignment vertical="center"/>
    </xf>
    <xf numFmtId="0" fontId="76" fillId="0" borderId="30" applyProtection="0"/>
    <xf numFmtId="0" fontId="41" fillId="11" borderId="0" applyProtection="0"/>
    <xf numFmtId="0" fontId="0" fillId="0" borderId="0">
      <alignment vertical="center"/>
    </xf>
    <xf numFmtId="0" fontId="49" fillId="2" borderId="0" applyProtection="0">
      <alignment horizontal="right" vertical="center"/>
    </xf>
    <xf numFmtId="0" fontId="76" fillId="0" borderId="30" applyProtection="0"/>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147" fillId="0" borderId="30" applyNumberFormat="0" applyFill="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51" fillId="0" borderId="0">
      <alignment horizontal="left" vertical="center"/>
    </xf>
    <xf numFmtId="0" fontId="41" fillId="24" borderId="0" applyNumberFormat="0" applyBorder="0" applyAlignment="0" applyProtection="0">
      <alignment vertical="center"/>
    </xf>
    <xf numFmtId="0" fontId="44" fillId="10" borderId="0" applyProtection="0"/>
    <xf numFmtId="0" fontId="41" fillId="11" borderId="0" applyNumberFormat="0" applyBorder="0" applyAlignment="0" applyProtection="0">
      <alignment vertical="center"/>
    </xf>
    <xf numFmtId="0" fontId="11" fillId="0" borderId="0"/>
    <xf numFmtId="0" fontId="51" fillId="0" borderId="0" applyProtection="0">
      <alignment horizontal="left"/>
    </xf>
    <xf numFmtId="0" fontId="41" fillId="24"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76" fillId="0" borderId="30" applyNumberFormat="0" applyFill="0" applyAlignment="0" applyProtection="0">
      <alignment vertical="center"/>
    </xf>
    <xf numFmtId="0" fontId="41" fillId="24" borderId="0" applyNumberFormat="0" applyBorder="0" applyAlignment="0" applyProtection="0">
      <alignment vertical="center"/>
    </xf>
    <xf numFmtId="0" fontId="44" fillId="10" borderId="0" applyNumberFormat="0" applyBorder="0" applyAlignment="0" applyProtection="0">
      <alignment vertical="center"/>
    </xf>
    <xf numFmtId="0" fontId="0" fillId="0" borderId="0"/>
    <xf numFmtId="0" fontId="0" fillId="0" borderId="0"/>
    <xf numFmtId="0" fontId="76" fillId="0" borderId="0" applyProtection="0"/>
    <xf numFmtId="0" fontId="0" fillId="0" borderId="0">
      <alignment vertical="center"/>
    </xf>
    <xf numFmtId="0" fontId="44" fillId="10" borderId="0" applyProtection="0"/>
    <xf numFmtId="0" fontId="49" fillId="2" borderId="0">
      <alignment horizontal="center" vertical="center"/>
    </xf>
    <xf numFmtId="0" fontId="76" fillId="0" borderId="0" applyNumberFormat="0" applyFill="0" applyBorder="0" applyAlignment="0" applyProtection="0">
      <alignment vertical="center"/>
    </xf>
    <xf numFmtId="0" fontId="44" fillId="10" borderId="0" applyNumberFormat="0" applyBorder="0" applyAlignment="0" applyProtection="0">
      <alignment vertical="center"/>
    </xf>
    <xf numFmtId="0" fontId="76" fillId="0" borderId="30" applyNumberFormat="0" applyFill="0" applyAlignment="0" applyProtection="0">
      <alignment vertical="center"/>
    </xf>
    <xf numFmtId="0" fontId="49" fillId="2" borderId="0" applyProtection="0">
      <alignment horizontal="center" vertical="center"/>
    </xf>
    <xf numFmtId="0" fontId="44" fillId="10" borderId="0" applyProtection="0"/>
    <xf numFmtId="0" fontId="76" fillId="0" borderId="0" applyProtection="0"/>
    <xf numFmtId="0" fontId="0" fillId="0" borderId="0">
      <alignment vertical="center"/>
    </xf>
    <xf numFmtId="0" fontId="44" fillId="10" borderId="0" applyProtection="0"/>
    <xf numFmtId="0" fontId="49" fillId="2" borderId="0" applyProtection="0">
      <alignment horizontal="center" vertical="center"/>
    </xf>
    <xf numFmtId="0" fontId="76" fillId="0" borderId="0" applyProtection="0"/>
    <xf numFmtId="0" fontId="44" fillId="10" borderId="0" applyProtection="0"/>
    <xf numFmtId="0" fontId="147" fillId="0" borderId="0" applyNumberFormat="0" applyFill="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96" fillId="0" borderId="0" applyProtection="0">
      <alignment vertical="center"/>
    </xf>
    <xf numFmtId="0" fontId="41" fillId="11" borderId="0" applyNumberFormat="0" applyBorder="0" applyAlignment="0" applyProtection="0">
      <alignment vertical="center"/>
    </xf>
    <xf numFmtId="0" fontId="128" fillId="0" borderId="0" applyProtection="0">
      <alignment vertical="center"/>
    </xf>
    <xf numFmtId="0" fontId="44" fillId="10" borderId="0" applyNumberFormat="0" applyBorder="0" applyAlignment="0" applyProtection="0">
      <alignment vertical="center"/>
    </xf>
    <xf numFmtId="0" fontId="0" fillId="0" borderId="0">
      <alignment vertical="center"/>
    </xf>
    <xf numFmtId="0" fontId="128" fillId="0" borderId="0" applyProtection="0">
      <alignment vertical="center"/>
    </xf>
    <xf numFmtId="0" fontId="44" fillId="15" borderId="0" applyNumberFormat="0" applyBorder="0" applyAlignment="0" applyProtection="0">
      <alignment vertical="center"/>
    </xf>
    <xf numFmtId="0" fontId="0" fillId="0" borderId="0">
      <alignment vertical="center"/>
    </xf>
    <xf numFmtId="0" fontId="156" fillId="0" borderId="0" applyNumberFormat="0" applyFill="0" applyBorder="0" applyAlignment="0" applyProtection="0">
      <alignment vertical="top"/>
      <protection locked="0"/>
    </xf>
    <xf numFmtId="0" fontId="44" fillId="15" borderId="0" applyNumberFormat="0" applyBorder="0" applyAlignment="0" applyProtection="0">
      <alignment vertical="center"/>
    </xf>
    <xf numFmtId="0" fontId="105" fillId="28" borderId="33" applyNumberFormat="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104" fillId="51" borderId="1"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104" fillId="51" borderId="1" applyNumberFormat="0" applyBorder="0" applyAlignment="0" applyProtection="0"/>
    <xf numFmtId="0" fontId="85" fillId="10" borderId="0" applyProtection="0"/>
    <xf numFmtId="0" fontId="43" fillId="81" borderId="0" applyNumberFormat="0" applyBorder="0" applyAlignment="0" applyProtection="0">
      <alignment vertical="center"/>
    </xf>
    <xf numFmtId="0" fontId="44" fillId="15" borderId="0" applyNumberFormat="0" applyBorder="0" applyAlignment="0" applyProtection="0">
      <alignment vertical="center"/>
    </xf>
    <xf numFmtId="0" fontId="104" fillId="51" borderId="0" applyProtection="0">
      <alignment vertical="center"/>
    </xf>
    <xf numFmtId="0" fontId="0" fillId="0" borderId="0">
      <alignment vertical="center"/>
    </xf>
    <xf numFmtId="0" fontId="44" fillId="10" borderId="0" applyNumberFormat="0" applyBorder="0" applyAlignment="0" applyProtection="0">
      <alignment vertical="center"/>
    </xf>
    <xf numFmtId="0" fontId="104" fillId="51" borderId="0" applyProtection="0">
      <alignment vertical="center"/>
    </xf>
    <xf numFmtId="0" fontId="0" fillId="0" borderId="0">
      <alignment vertical="center"/>
    </xf>
    <xf numFmtId="0" fontId="44" fillId="10" borderId="0" applyNumberFormat="0" applyBorder="0" applyAlignment="0" applyProtection="0">
      <alignment vertical="center"/>
    </xf>
    <xf numFmtId="0" fontId="104" fillId="51" borderId="52" applyNumberFormat="0" applyBorder="0" applyAlignment="0" applyProtection="0">
      <alignment vertical="center"/>
    </xf>
    <xf numFmtId="0" fontId="44" fillId="10" borderId="0" applyNumberFormat="0" applyBorder="0" applyAlignment="0" applyProtection="0">
      <alignment vertical="center"/>
    </xf>
    <xf numFmtId="0" fontId="104" fillId="2" borderId="1" applyNumberFormat="0" applyBorder="0" applyAlignment="0" applyProtection="0">
      <alignment vertical="center"/>
    </xf>
    <xf numFmtId="0" fontId="44" fillId="15" borderId="0" applyNumberFormat="0" applyBorder="0" applyAlignment="0" applyProtection="0">
      <alignment vertical="center"/>
    </xf>
    <xf numFmtId="0" fontId="0" fillId="0" borderId="0">
      <alignment vertical="center"/>
    </xf>
    <xf numFmtId="0" fontId="104" fillId="2" borderId="1" applyNumberFormat="0" applyBorder="0" applyAlignment="0" applyProtection="0">
      <alignment vertical="center"/>
    </xf>
    <xf numFmtId="0" fontId="107" fillId="28" borderId="33" applyNumberFormat="0" applyAlignment="0" applyProtection="0">
      <alignment vertical="center"/>
    </xf>
    <xf numFmtId="0" fontId="44" fillId="15"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5" borderId="0" applyNumberFormat="0" applyBorder="0" applyAlignment="0" applyProtection="0">
      <alignment vertical="center"/>
    </xf>
    <xf numFmtId="0" fontId="107" fillId="28" borderId="33" applyNumberFormat="0" applyAlignment="0" applyProtection="0">
      <alignment vertical="center"/>
    </xf>
    <xf numFmtId="0" fontId="44" fillId="15" borderId="0" applyNumberFormat="0" applyBorder="0" applyAlignment="0" applyProtection="0">
      <alignment vertical="center"/>
    </xf>
    <xf numFmtId="0" fontId="105" fillId="28" borderId="33" applyNumberFormat="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105" fillId="28" borderId="33" applyNumberFormat="0" applyAlignment="0" applyProtection="0">
      <alignment vertical="center"/>
    </xf>
    <xf numFmtId="0" fontId="44" fillId="15" borderId="0" applyProtection="0"/>
    <xf numFmtId="0" fontId="143" fillId="0" borderId="0">
      <alignment horizontal="centerContinuous" vertical="center"/>
    </xf>
    <xf numFmtId="0" fontId="105" fillId="28" borderId="33" applyNumberFormat="0" applyAlignment="0" applyProtection="0">
      <alignment vertical="center"/>
    </xf>
    <xf numFmtId="0" fontId="0" fillId="0" borderId="0">
      <alignment vertical="center"/>
    </xf>
    <xf numFmtId="0" fontId="105" fillId="28" borderId="33" applyProtection="0"/>
    <xf numFmtId="0" fontId="44" fillId="10" borderId="0" applyNumberFormat="0" applyBorder="0" applyAlignment="0" applyProtection="0">
      <alignment vertical="center"/>
    </xf>
    <xf numFmtId="0" fontId="91" fillId="0" borderId="0" applyNumberFormat="0" applyFill="0" applyBorder="0" applyAlignment="0" applyProtection="0">
      <alignment vertical="center"/>
    </xf>
    <xf numFmtId="0" fontId="105" fillId="28" borderId="33" applyNumberFormat="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105" fillId="28" borderId="33" applyProtection="0"/>
    <xf numFmtId="0" fontId="0" fillId="0" borderId="0">
      <alignment vertical="center"/>
    </xf>
    <xf numFmtId="0" fontId="91" fillId="0" borderId="0" applyNumberFormat="0" applyFill="0" applyBorder="0" applyAlignment="0" applyProtection="0">
      <alignment vertical="center"/>
    </xf>
    <xf numFmtId="0" fontId="105" fillId="28" borderId="33" applyProtection="0">
      <alignment vertical="center"/>
    </xf>
    <xf numFmtId="0" fontId="44" fillId="10" borderId="0" applyProtection="0"/>
    <xf numFmtId="0" fontId="105" fillId="28" borderId="33" applyNumberFormat="0" applyAlignment="0" applyProtection="0">
      <alignment vertical="center"/>
    </xf>
    <xf numFmtId="0" fontId="107" fillId="28" borderId="33" applyNumberFormat="0" applyAlignment="0" applyProtection="0">
      <alignment vertical="center"/>
    </xf>
    <xf numFmtId="0" fontId="41" fillId="11" borderId="0" applyNumberFormat="0" applyBorder="0" applyAlignment="0" applyProtection="0">
      <alignment vertical="center"/>
    </xf>
    <xf numFmtId="190" fontId="101" fillId="71" borderId="0">
      <alignment vertical="center"/>
    </xf>
    <xf numFmtId="0" fontId="12" fillId="0" borderId="0">
      <alignment vertical="center"/>
    </xf>
    <xf numFmtId="0" fontId="44" fillId="10" borderId="0" applyNumberFormat="0" applyBorder="0" applyAlignment="0" applyProtection="0">
      <alignment vertical="center"/>
    </xf>
    <xf numFmtId="190" fontId="101" fillId="71" borderId="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190" fontId="101" fillId="71" borderId="0" applyProtection="0">
      <alignment vertical="center"/>
    </xf>
    <xf numFmtId="0" fontId="44" fillId="10" borderId="0" applyNumberFormat="0" applyBorder="0" applyAlignment="0" applyProtection="0">
      <alignment vertical="center"/>
    </xf>
    <xf numFmtId="190" fontId="101" fillId="71" borderId="0" applyProtection="0">
      <alignment vertical="center"/>
    </xf>
    <xf numFmtId="0" fontId="41" fillId="24"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190" fontId="101" fillId="71" borderId="0">
      <alignment vertical="center"/>
    </xf>
    <xf numFmtId="0" fontId="41" fillId="24" borderId="0" applyNumberFormat="0" applyBorder="0" applyAlignment="0" applyProtection="0">
      <alignment vertical="center"/>
    </xf>
    <xf numFmtId="0" fontId="41" fillId="11" borderId="0" applyNumberFormat="0" applyBorder="0" applyAlignment="0" applyProtection="0">
      <alignment vertical="center"/>
    </xf>
    <xf numFmtId="0" fontId="157" fillId="3" borderId="53">
      <alignment vertical="center"/>
      <protection locked="0"/>
    </xf>
    <xf numFmtId="0" fontId="41" fillId="11" borderId="0" applyNumberFormat="0" applyBorder="0" applyAlignment="0" applyProtection="0">
      <alignment vertical="center"/>
    </xf>
    <xf numFmtId="0" fontId="0" fillId="0" borderId="0">
      <alignment vertical="center"/>
    </xf>
    <xf numFmtId="0" fontId="119" fillId="4" borderId="0" applyBorder="0">
      <alignment horizontal="left" vertical="center"/>
      <protection locked="0"/>
    </xf>
    <xf numFmtId="0" fontId="119" fillId="4" borderId="0">
      <alignment horizontal="left"/>
      <protection locked="0"/>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38" fontId="132" fillId="0" borderId="0">
      <alignment vertical="center"/>
    </xf>
    <xf numFmtId="0" fontId="44" fillId="10" borderId="0" applyNumberFormat="0" applyBorder="0" applyAlignment="0" applyProtection="0">
      <alignment vertical="center"/>
    </xf>
    <xf numFmtId="0" fontId="0" fillId="0" borderId="0">
      <alignment vertical="center"/>
    </xf>
    <xf numFmtId="38" fontId="133" fillId="0" borderId="0">
      <alignment vertical="center"/>
    </xf>
    <xf numFmtId="38" fontId="136" fillId="0" borderId="0">
      <alignment vertical="center"/>
    </xf>
    <xf numFmtId="38" fontId="139" fillId="0" borderId="0">
      <alignment vertical="center"/>
    </xf>
    <xf numFmtId="0" fontId="41" fillId="11" borderId="0" applyNumberFormat="0" applyBorder="0" applyAlignment="0" applyProtection="0">
      <alignment vertical="center"/>
    </xf>
    <xf numFmtId="9" fontId="12" fillId="0" borderId="0" applyFont="0" applyFill="0" applyBorder="0" applyAlignment="0" applyProtection="0">
      <alignment vertical="center"/>
    </xf>
    <xf numFmtId="0" fontId="0" fillId="0" borderId="0">
      <alignment vertical="center"/>
    </xf>
    <xf numFmtId="38" fontId="139" fillId="0" borderId="0" applyProtection="0"/>
    <xf numFmtId="0" fontId="0" fillId="0" borderId="0">
      <alignment vertical="center"/>
    </xf>
    <xf numFmtId="0" fontId="41" fillId="11" borderId="0" applyProtection="0"/>
    <xf numFmtId="9" fontId="12" fillId="0" borderId="0" applyFont="0" applyFill="0" applyBorder="0" applyAlignment="0" applyProtection="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141" fillId="0" borderId="0" applyProtection="0"/>
    <xf numFmtId="0" fontId="0" fillId="0" borderId="0">
      <alignment vertical="center"/>
    </xf>
    <xf numFmtId="0" fontId="44" fillId="10" borderId="0" applyNumberFormat="0" applyBorder="0" applyAlignment="0" applyProtection="0">
      <alignment vertical="center"/>
    </xf>
    <xf numFmtId="0" fontId="120" fillId="0" borderId="36" applyNumberFormat="0" applyFill="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120" fillId="0" borderId="36" applyNumberFormat="0" applyFill="0" applyAlignment="0" applyProtection="0">
      <alignment vertical="center"/>
    </xf>
    <xf numFmtId="0" fontId="41" fillId="11" borderId="0" applyProtection="0"/>
    <xf numFmtId="0" fontId="0" fillId="0" borderId="0">
      <alignment vertical="center"/>
    </xf>
    <xf numFmtId="0" fontId="44" fillId="10" borderId="0" applyProtection="0"/>
    <xf numFmtId="0" fontId="120" fillId="0" borderId="36" applyProtection="0"/>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120" fillId="0" borderId="36" applyNumberFormat="0" applyFill="0" applyAlignment="0" applyProtection="0">
      <alignment vertical="center"/>
    </xf>
    <xf numFmtId="0" fontId="0" fillId="0" borderId="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120" fillId="0" borderId="36" applyProtection="0"/>
    <xf numFmtId="0" fontId="158" fillId="0" borderId="36" applyNumberFormat="0" applyFill="0" applyAlignment="0" applyProtection="0">
      <alignment vertical="center"/>
    </xf>
    <xf numFmtId="0" fontId="0" fillId="0" borderId="0">
      <alignment vertical="center"/>
    </xf>
    <xf numFmtId="190" fontId="55" fillId="22" borderId="0">
      <alignment vertical="center"/>
    </xf>
    <xf numFmtId="190" fontId="55" fillId="22" borderId="0" applyProtection="0">
      <alignment vertical="center"/>
    </xf>
    <xf numFmtId="190" fontId="55" fillId="22" borderId="0" applyProtection="0">
      <alignment vertical="center"/>
    </xf>
    <xf numFmtId="0" fontId="44" fillId="10" borderId="0" applyProtection="0"/>
    <xf numFmtId="0" fontId="41" fillId="11" borderId="0" applyProtection="0"/>
    <xf numFmtId="190" fontId="55" fillId="22" borderId="0">
      <alignment vertical="center"/>
    </xf>
    <xf numFmtId="0" fontId="0" fillId="0" borderId="0">
      <alignment vertical="center"/>
    </xf>
    <xf numFmtId="0" fontId="130" fillId="0" borderId="0" applyProtection="0"/>
    <xf numFmtId="0" fontId="0" fillId="0" borderId="0">
      <alignment vertical="center"/>
    </xf>
    <xf numFmtId="0" fontId="0" fillId="0" borderId="0">
      <alignment vertical="center"/>
    </xf>
    <xf numFmtId="0" fontId="60" fillId="10" borderId="0" applyProtection="0">
      <alignment vertical="center"/>
    </xf>
    <xf numFmtId="230" fontId="0" fillId="0" borderId="0" applyFont="0" applyFill="0" applyBorder="0" applyAlignment="0" applyProtection="0">
      <alignment vertical="center"/>
    </xf>
    <xf numFmtId="0" fontId="0" fillId="0" borderId="0" applyFont="0" applyFill="0" applyBorder="0" applyAlignment="0" applyProtection="0">
      <alignment vertical="center"/>
    </xf>
    <xf numFmtId="0" fontId="41" fillId="11" borderId="0" applyNumberFormat="0" applyBorder="0" applyAlignment="0" applyProtection="0">
      <alignment vertical="center"/>
    </xf>
    <xf numFmtId="0" fontId="60" fillId="10" borderId="0" applyProtection="0">
      <alignment vertical="center"/>
    </xf>
    <xf numFmtId="191" fontId="0" fillId="0" borderId="0" applyFont="0" applyFill="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40" fontId="159" fillId="74" borderId="31">
      <alignment horizontal="centerContinuous" vertical="center"/>
    </xf>
    <xf numFmtId="0" fontId="41" fillId="24"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5" borderId="0" applyProtection="0"/>
    <xf numFmtId="0" fontId="44" fillId="10" borderId="0" applyNumberFormat="0" applyBorder="0" applyAlignment="0" applyProtection="0">
      <alignment vertical="center"/>
    </xf>
    <xf numFmtId="40" fontId="159" fillId="74" borderId="31">
      <alignment horizontal="centerContinuous" vertical="center"/>
    </xf>
    <xf numFmtId="0" fontId="41" fillId="11" borderId="0" applyNumberFormat="0" applyBorder="0" applyAlignment="0" applyProtection="0">
      <alignment vertical="center"/>
    </xf>
    <xf numFmtId="0" fontId="40" fillId="15" borderId="0" applyProtection="0"/>
    <xf numFmtId="0" fontId="41" fillId="11" borderId="0" applyNumberFormat="0" applyBorder="0" applyAlignment="0" applyProtection="0">
      <alignment vertical="center"/>
    </xf>
    <xf numFmtId="0" fontId="41" fillId="24" borderId="0" applyNumberFormat="0" applyBorder="0" applyAlignment="0" applyProtection="0">
      <alignment vertical="center"/>
    </xf>
    <xf numFmtId="230" fontId="0" fillId="0" borderId="0" applyFont="0" applyFill="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0" borderId="0" applyProtection="0"/>
    <xf numFmtId="0" fontId="81" fillId="4" borderId="0" applyNumberFormat="0" applyBorder="0" applyAlignment="0" applyProtection="0">
      <alignment vertical="center"/>
    </xf>
    <xf numFmtId="0" fontId="0" fillId="0" borderId="0">
      <alignment vertical="center"/>
    </xf>
    <xf numFmtId="0" fontId="81" fillId="4" borderId="0" applyProtection="0"/>
    <xf numFmtId="0" fontId="44" fillId="15" borderId="0" applyNumberFormat="0" applyBorder="0" applyAlignment="0" applyProtection="0">
      <alignment vertical="center"/>
    </xf>
    <xf numFmtId="0" fontId="81" fillId="4" borderId="0" applyProtection="0"/>
    <xf numFmtId="0" fontId="41" fillId="11" borderId="0" applyNumberFormat="0" applyBorder="0" applyAlignment="0" applyProtection="0">
      <alignment vertical="center"/>
    </xf>
    <xf numFmtId="0" fontId="81" fillId="4" borderId="0" applyNumberFormat="0" applyBorder="0" applyAlignment="0" applyProtection="0">
      <alignment vertical="center"/>
    </xf>
    <xf numFmtId="0" fontId="81" fillId="4" borderId="0" applyNumberFormat="0" applyBorder="0" applyAlignment="0" applyProtection="0">
      <alignment vertical="center"/>
    </xf>
    <xf numFmtId="0" fontId="69" fillId="0" borderId="0">
      <alignment vertical="center"/>
    </xf>
    <xf numFmtId="0" fontId="44" fillId="10" borderId="0" applyNumberFormat="0" applyBorder="0" applyAlignment="0" applyProtection="0">
      <alignment vertical="center"/>
    </xf>
    <xf numFmtId="0" fontId="40" fillId="15" borderId="0" applyProtection="0"/>
    <xf numFmtId="0" fontId="41" fillId="24" borderId="0" applyProtection="0"/>
    <xf numFmtId="37" fontId="122" fillId="0" borderId="0"/>
    <xf numFmtId="0" fontId="0" fillId="0" borderId="0">
      <alignment vertical="center"/>
    </xf>
    <xf numFmtId="0" fontId="0" fillId="0" borderId="0">
      <alignment vertical="center"/>
    </xf>
    <xf numFmtId="37" fontId="122" fillId="0" borderId="0">
      <alignment vertical="center"/>
    </xf>
    <xf numFmtId="37" fontId="122" fillId="0" borderId="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37" fontId="122" fillId="0" borderId="0" applyProtection="0">
      <alignment vertical="center"/>
    </xf>
    <xf numFmtId="37" fontId="122" fillId="0" borderId="0" applyProtection="0">
      <alignment vertical="center"/>
    </xf>
    <xf numFmtId="37" fontId="122" fillId="0" borderId="0" applyProtection="0">
      <alignment vertical="center"/>
    </xf>
    <xf numFmtId="0" fontId="0" fillId="0" borderId="0">
      <alignment vertical="center"/>
    </xf>
    <xf numFmtId="37" fontId="122" fillId="0" borderId="0">
      <alignment vertical="center"/>
    </xf>
    <xf numFmtId="0" fontId="0" fillId="0" borderId="0">
      <alignment vertical="center"/>
    </xf>
    <xf numFmtId="0" fontId="44" fillId="15" borderId="0" applyNumberFormat="0" applyBorder="0" applyAlignment="0" applyProtection="0">
      <alignment vertical="center"/>
    </xf>
    <xf numFmtId="37" fontId="122" fillId="0" borderId="0" applyProtection="0">
      <alignment vertical="center"/>
    </xf>
    <xf numFmtId="0" fontId="0" fillId="0" borderId="0">
      <alignment vertical="center"/>
    </xf>
    <xf numFmtId="37" fontId="122" fillId="0" borderId="0">
      <alignment vertical="center"/>
    </xf>
    <xf numFmtId="0" fontId="44" fillId="15" borderId="0" applyNumberFormat="0" applyBorder="0" applyAlignment="0" applyProtection="0">
      <alignment vertical="center"/>
    </xf>
    <xf numFmtId="0" fontId="41" fillId="24"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202" fontId="51" fillId="0" borderId="0" applyProtection="0">
      <alignment vertical="center"/>
    </xf>
    <xf numFmtId="202" fontId="51" fillId="0" borderId="0" applyProtection="0">
      <alignment vertical="center"/>
    </xf>
    <xf numFmtId="0" fontId="123" fillId="0" borderId="0">
      <alignment vertical="center"/>
    </xf>
    <xf numFmtId="0" fontId="0" fillId="0" borderId="0">
      <alignment vertical="center"/>
    </xf>
    <xf numFmtId="0" fontId="85" fillId="15" borderId="0" applyNumberFormat="0" applyBorder="0" applyAlignment="0" applyProtection="0">
      <alignment vertical="center"/>
    </xf>
    <xf numFmtId="0" fontId="41" fillId="11" borderId="0" applyProtection="0"/>
    <xf numFmtId="0" fontId="44" fillId="10" borderId="0" applyNumberFormat="0" applyBorder="0" applyAlignment="0" applyProtection="0">
      <alignment vertical="center"/>
    </xf>
    <xf numFmtId="0" fontId="65" fillId="0" borderId="0">
      <alignment vertical="center"/>
    </xf>
    <xf numFmtId="0" fontId="44" fillId="10" borderId="0" applyProtection="0"/>
    <xf numFmtId="0" fontId="0" fillId="0" borderId="0">
      <alignment vertical="center"/>
    </xf>
    <xf numFmtId="0" fontId="12" fillId="51" borderId="28" applyNumberFormat="0" applyFont="0" applyAlignment="0" applyProtection="0">
      <alignment vertical="center"/>
    </xf>
    <xf numFmtId="0" fontId="44" fillId="15" borderId="0" applyNumberFormat="0" applyBorder="0" applyAlignment="0" applyProtection="0">
      <alignment vertical="center"/>
    </xf>
    <xf numFmtId="0" fontId="41" fillId="11" borderId="0" applyNumberFormat="0" applyBorder="0" applyAlignment="0" applyProtection="0">
      <alignment vertical="center"/>
    </xf>
    <xf numFmtId="197" fontId="0" fillId="0" borderId="0" applyFont="0" applyFill="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12" fillId="51" borderId="28" applyNumberFormat="0" applyFont="0" applyAlignment="0" applyProtection="0">
      <alignment vertical="center"/>
    </xf>
    <xf numFmtId="0" fontId="0" fillId="0" borderId="0">
      <alignment vertical="center"/>
    </xf>
    <xf numFmtId="0" fontId="102" fillId="72" borderId="32">
      <alignment vertical="center"/>
      <protection locked="0"/>
    </xf>
    <xf numFmtId="0" fontId="41" fillId="11" borderId="0" applyNumberFormat="0" applyBorder="0" applyAlignment="0" applyProtection="0">
      <alignment vertical="center"/>
    </xf>
    <xf numFmtId="0" fontId="12" fillId="51" borderId="28" applyProtection="0"/>
    <xf numFmtId="0" fontId="0" fillId="0" borderId="0">
      <alignment vertical="center"/>
    </xf>
    <xf numFmtId="0" fontId="12" fillId="51" borderId="28" applyNumberFormat="0" applyFont="0" applyAlignment="0" applyProtection="0">
      <alignment vertical="center"/>
    </xf>
    <xf numFmtId="0" fontId="12" fillId="51" borderId="28" applyProtection="0"/>
    <xf numFmtId="9" fontId="160" fillId="0" borderId="0" applyFont="0" applyFill="0" applyBorder="0" applyAlignment="0" applyProtection="0">
      <alignment vertical="center"/>
    </xf>
    <xf numFmtId="0" fontId="12" fillId="0" borderId="0">
      <alignment vertical="center"/>
    </xf>
    <xf numFmtId="0" fontId="0" fillId="0" borderId="0">
      <alignment vertical="center"/>
    </xf>
    <xf numFmtId="0" fontId="12" fillId="51" borderId="28" applyNumberFormat="0" applyFont="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51" borderId="28" applyNumberFormat="0" applyFont="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12"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12" fillId="51" borderId="28" applyNumberFormat="0" applyFont="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44" fillId="10" borderId="0" applyProtection="0"/>
    <xf numFmtId="0" fontId="12" fillId="51" borderId="28" applyNumberFormat="0" applyFont="0" applyAlignment="0" applyProtection="0">
      <alignment vertical="center"/>
    </xf>
    <xf numFmtId="0" fontId="41" fillId="11" borderId="0" applyNumberFormat="0" applyBorder="0" applyAlignment="0" applyProtection="0">
      <alignment vertical="center"/>
    </xf>
    <xf numFmtId="0" fontId="60" fillId="10" borderId="0" applyNumberFormat="0" applyBorder="0" applyAlignment="0" applyProtection="0">
      <alignment vertical="center"/>
    </xf>
    <xf numFmtId="0" fontId="12" fillId="51" borderId="28" applyNumberFormat="0" applyFont="0" applyAlignment="0" applyProtection="0">
      <alignment vertical="center"/>
    </xf>
    <xf numFmtId="0" fontId="44" fillId="10" borderId="0" applyNumberFormat="0" applyBorder="0" applyAlignment="0" applyProtection="0">
      <alignment vertical="center"/>
    </xf>
    <xf numFmtId="0" fontId="135" fillId="3" borderId="42" applyNumberFormat="0" applyAlignment="0" applyProtection="0">
      <alignment vertical="center"/>
    </xf>
    <xf numFmtId="0" fontId="5" fillId="0" borderId="0"/>
    <xf numFmtId="0" fontId="135" fillId="3" borderId="42" applyNumberFormat="0" applyAlignment="0" applyProtection="0">
      <alignment vertical="center"/>
    </xf>
    <xf numFmtId="0" fontId="44" fillId="10" borderId="0" applyNumberFormat="0" applyBorder="0" applyAlignment="0" applyProtection="0">
      <alignment vertical="center"/>
    </xf>
    <xf numFmtId="0" fontId="0" fillId="51" borderId="28" applyNumberFormat="0" applyFont="0" applyAlignment="0" applyProtection="0">
      <alignment vertical="center"/>
    </xf>
    <xf numFmtId="4" fontId="12" fillId="0" borderId="0" applyFont="0" applyFill="0" applyBorder="0" applyAlignment="0" applyProtection="0">
      <alignment vertical="center"/>
    </xf>
    <xf numFmtId="0" fontId="135" fillId="3" borderId="42" applyProtection="0"/>
    <xf numFmtId="0" fontId="44" fillId="10" borderId="0" applyNumberFormat="0" applyBorder="0" applyAlignment="0" applyProtection="0">
      <alignment vertical="center"/>
    </xf>
    <xf numFmtId="0" fontId="0" fillId="0" borderId="0">
      <alignment vertical="center"/>
    </xf>
    <xf numFmtId="0" fontId="135" fillId="3" borderId="42" applyNumberFormat="0" applyAlignment="0" applyProtection="0">
      <alignment vertical="center"/>
    </xf>
    <xf numFmtId="0" fontId="41" fillId="11" borderId="0" applyNumberFormat="0" applyBorder="0" applyAlignment="0" applyProtection="0">
      <alignment vertical="center"/>
    </xf>
    <xf numFmtId="0" fontId="144" fillId="0" borderId="54" applyProtection="0">
      <alignment vertical="center"/>
    </xf>
    <xf numFmtId="0" fontId="135" fillId="3" borderId="42" applyProtection="0"/>
    <xf numFmtId="0" fontId="0" fillId="0" borderId="0">
      <alignment vertical="center"/>
    </xf>
    <xf numFmtId="0" fontId="135" fillId="3" borderId="42" applyProtection="0"/>
    <xf numFmtId="0" fontId="44" fillId="15" borderId="0" applyProtection="0"/>
    <xf numFmtId="0" fontId="0" fillId="0" borderId="0">
      <alignment vertical="center"/>
    </xf>
    <xf numFmtId="0" fontId="41" fillId="11" borderId="0" applyProtection="0"/>
    <xf numFmtId="0" fontId="161" fillId="3" borderId="42" applyNumberFormat="0" applyAlignment="0" applyProtection="0">
      <alignment vertical="center"/>
    </xf>
    <xf numFmtId="0" fontId="0" fillId="0" borderId="0">
      <alignment vertical="center"/>
    </xf>
    <xf numFmtId="0" fontId="143" fillId="0" borderId="0">
      <alignment horizontal="centerContinuous" vertical="center"/>
    </xf>
    <xf numFmtId="0" fontId="135" fillId="3" borderId="42" applyNumberFormat="0" applyAlignment="0" applyProtection="0">
      <alignment vertical="center"/>
    </xf>
    <xf numFmtId="0" fontId="41" fillId="11" borderId="0" applyNumberFormat="0" applyBorder="0" applyAlignment="0" applyProtection="0">
      <alignment vertical="center"/>
    </xf>
    <xf numFmtId="0" fontId="60" fillId="10" borderId="0" applyProtection="0">
      <alignment vertical="center"/>
    </xf>
    <xf numFmtId="0" fontId="135" fillId="3" borderId="42" applyNumberFormat="0" applyAlignment="0" applyProtection="0">
      <alignment vertical="center"/>
    </xf>
    <xf numFmtId="0" fontId="41" fillId="11" borderId="0" applyNumberFormat="0" applyBorder="0" applyAlignment="0" applyProtection="0">
      <alignment vertical="center"/>
    </xf>
    <xf numFmtId="0" fontId="60" fillId="10" borderId="0" applyProtection="0">
      <alignment vertical="center"/>
    </xf>
    <xf numFmtId="0" fontId="44" fillId="15" borderId="0" applyNumberFormat="0" applyBorder="0" applyAlignment="0" applyProtection="0">
      <alignment vertical="center"/>
    </xf>
    <xf numFmtId="0" fontId="41" fillId="11" borderId="0" applyNumberFormat="0" applyBorder="0" applyAlignment="0" applyProtection="0">
      <alignment vertical="center"/>
    </xf>
    <xf numFmtId="0" fontId="135" fillId="3" borderId="42" applyNumberFormat="0" applyAlignment="0" applyProtection="0">
      <alignment vertical="center"/>
    </xf>
    <xf numFmtId="0" fontId="60" fillId="10" borderId="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5" borderId="0" applyNumberFormat="0" applyBorder="0" applyAlignment="0" applyProtection="0">
      <alignment vertical="center"/>
    </xf>
    <xf numFmtId="0" fontId="50" fillId="16" borderId="0" applyNumberFormat="0" applyBorder="0" applyAlignment="0" applyProtection="0"/>
    <xf numFmtId="0" fontId="135" fillId="3" borderId="42" applyNumberFormat="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40" fontId="124" fillId="2" borderId="0" applyProtection="0">
      <alignment horizontal="right"/>
    </xf>
    <xf numFmtId="0" fontId="41" fillId="11" borderId="0" applyNumberFormat="0" applyBorder="0" applyAlignment="0" applyProtection="0">
      <alignment vertical="center"/>
    </xf>
    <xf numFmtId="0" fontId="50" fillId="16" borderId="0" applyNumberFormat="0" applyBorder="0" applyAlignment="0" applyProtection="0"/>
    <xf numFmtId="0" fontId="44" fillId="10" borderId="0" applyProtection="0"/>
    <xf numFmtId="0" fontId="44" fillId="10" borderId="0" applyNumberFormat="0" applyBorder="0" applyAlignment="0" applyProtection="0">
      <alignment vertical="center"/>
    </xf>
    <xf numFmtId="0" fontId="0" fillId="0" borderId="0">
      <alignment vertical="center"/>
    </xf>
    <xf numFmtId="0" fontId="74" fillId="0" borderId="22" applyNumberFormat="0" applyFill="0" applyAlignment="0" applyProtection="0">
      <alignment vertical="center"/>
    </xf>
    <xf numFmtId="0" fontId="0" fillId="0" borderId="0">
      <alignment vertical="center"/>
    </xf>
    <xf numFmtId="0" fontId="0" fillId="0" borderId="0">
      <alignment vertical="center"/>
    </xf>
    <xf numFmtId="228" fontId="162" fillId="0" borderId="0" applyFill="0" applyBorder="0" applyProtection="0">
      <alignment vertical="top"/>
    </xf>
    <xf numFmtId="0" fontId="41" fillId="24"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228" fontId="162" fillId="0" borderId="0" applyProtection="0">
      <alignment vertical="top"/>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14" fontId="59" fillId="0" borderId="0">
      <alignment horizontal="center" vertical="center" wrapText="1"/>
      <protection locked="0"/>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14" fontId="59" fillId="0" borderId="0">
      <alignment horizontal="center" vertical="center" wrapText="1"/>
      <protection locked="0"/>
    </xf>
    <xf numFmtId="0" fontId="41" fillId="11"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228" fontId="12" fillId="0" borderId="0" applyProtection="0"/>
    <xf numFmtId="0" fontId="44" fillId="10" borderId="0" applyProtection="0"/>
    <xf numFmtId="0" fontId="44" fillId="10" borderId="0" applyNumberFormat="0" applyBorder="0" applyAlignment="0" applyProtection="0">
      <alignment vertical="center"/>
    </xf>
    <xf numFmtId="0" fontId="0" fillId="0" borderId="0">
      <alignment vertical="center"/>
    </xf>
    <xf numFmtId="10" fontId="12" fillId="0" borderId="0" applyProtection="0"/>
    <xf numFmtId="0" fontId="0" fillId="0" borderId="0">
      <alignment vertical="center"/>
    </xf>
    <xf numFmtId="0" fontId="44" fillId="10" borderId="0" applyNumberFormat="0" applyBorder="0" applyAlignment="0" applyProtection="0">
      <alignment vertical="center"/>
    </xf>
    <xf numFmtId="9" fontId="0" fillId="0" borderId="0" applyFont="0" applyFill="0" applyBorder="0" applyAlignment="0" applyProtection="0"/>
    <xf numFmtId="10" fontId="0" fillId="0" borderId="0" applyFont="0" applyFill="0" applyBorder="0" applyAlignment="0" applyProtection="0">
      <alignment vertical="center"/>
    </xf>
    <xf numFmtId="0" fontId="0" fillId="0" borderId="0">
      <alignment vertical="center"/>
    </xf>
    <xf numFmtId="10" fontId="12" fillId="0" borderId="0" applyFont="0" applyFill="0" applyBorder="0" applyAlignment="0" applyProtection="0">
      <alignment vertical="center"/>
    </xf>
    <xf numFmtId="10" fontId="12" fillId="0" borderId="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10" fontId="12" fillId="0" borderId="0" applyProtection="0">
      <alignment vertical="center"/>
    </xf>
    <xf numFmtId="0" fontId="51" fillId="0" borderId="4" applyNumberFormat="0" applyFill="0" applyProtection="0">
      <alignment horizontal="right" vertical="center"/>
    </xf>
    <xf numFmtId="10" fontId="12" fillId="0" borderId="0" applyFont="0" applyFill="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0" fillId="0" borderId="0" applyNumberFormat="0" applyFont="0" applyFill="0" applyBorder="0" applyAlignment="0" applyProtection="0">
      <alignment horizontal="left" vertical="center"/>
    </xf>
    <xf numFmtId="0" fontId="0" fillId="0" borderId="0">
      <alignment vertical="center"/>
    </xf>
    <xf numFmtId="0" fontId="44" fillId="10" borderId="0" applyNumberFormat="0" applyBorder="0" applyAlignment="0" applyProtection="0">
      <alignment vertical="center"/>
    </xf>
    <xf numFmtId="0" fontId="135" fillId="3" borderId="42" applyNumberFormat="0" applyAlignment="0" applyProtection="0">
      <alignment vertical="center"/>
    </xf>
    <xf numFmtId="0" fontId="135" fillId="3" borderId="42" applyNumberFormat="0" applyAlignment="0" applyProtection="0">
      <alignment vertical="center"/>
    </xf>
    <xf numFmtId="0" fontId="44" fillId="15" borderId="0" applyNumberFormat="0" applyBorder="0" applyAlignment="0" applyProtection="0">
      <alignment vertical="center"/>
    </xf>
    <xf numFmtId="0" fontId="40" fillId="15" borderId="0" applyProtection="0"/>
    <xf numFmtId="0" fontId="44" fillId="10" borderId="0" applyNumberFormat="0" applyBorder="0" applyAlignment="0" applyProtection="0">
      <alignment vertical="center"/>
    </xf>
    <xf numFmtId="0" fontId="100" fillId="0" borderId="0" applyNumberFormat="0" applyFont="0" applyFill="0" applyBorder="0" applyAlignment="0" applyProtection="0">
      <alignment horizontal="left"/>
    </xf>
    <xf numFmtId="0" fontId="12" fillId="0" borderId="0" applyProtection="0">
      <alignment vertical="center"/>
    </xf>
    <xf numFmtId="0" fontId="0" fillId="0" borderId="0">
      <alignment vertical="center"/>
    </xf>
    <xf numFmtId="0" fontId="41" fillId="11" borderId="0" applyNumberFormat="0" applyBorder="0" applyAlignment="0" applyProtection="0">
      <alignment vertical="center"/>
    </xf>
    <xf numFmtId="0" fontId="12" fillId="0" borderId="0" applyProtection="0">
      <alignment vertical="center"/>
    </xf>
    <xf numFmtId="0" fontId="0" fillId="0" borderId="0">
      <alignment vertical="center"/>
    </xf>
    <xf numFmtId="0" fontId="102" fillId="72" borderId="32">
      <alignment vertical="center"/>
      <protection locked="0"/>
    </xf>
    <xf numFmtId="0" fontId="12" fillId="0" borderId="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12" fillId="0" borderId="0" applyNumberFormat="0" applyFont="0" applyFill="0" applyBorder="0" applyAlignment="0" applyProtection="0">
      <alignment horizontal="lef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12" fillId="0" borderId="0" applyNumberFormat="0" applyFont="0" applyFill="0" applyBorder="0" applyAlignment="0" applyProtection="0">
      <alignment horizontal="left" vertical="center"/>
    </xf>
    <xf numFmtId="0" fontId="44" fillId="10" borderId="0" applyProtection="0"/>
    <xf numFmtId="0" fontId="41" fillId="11" borderId="0" applyNumberFormat="0" applyBorder="0" applyAlignment="0" applyProtection="0">
      <alignment vertical="center"/>
    </xf>
    <xf numFmtId="0" fontId="135" fillId="3" borderId="42" applyNumberFormat="0" applyAlignment="0" applyProtection="0">
      <alignment vertical="center"/>
    </xf>
    <xf numFmtId="0" fontId="44" fillId="10" borderId="0" applyProtection="0"/>
    <xf numFmtId="0" fontId="44" fillId="15"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12" fillId="0" borderId="0" applyNumberFormat="0" applyFont="0" applyFill="0" applyBorder="0" applyAlignment="0" applyProtection="0">
      <alignment horizontal="left" vertical="center"/>
    </xf>
    <xf numFmtId="0" fontId="44" fillId="15" borderId="0" applyNumberFormat="0" applyBorder="0" applyAlignment="0" applyProtection="0">
      <alignment vertical="center"/>
    </xf>
    <xf numFmtId="0" fontId="0" fillId="0" borderId="0">
      <alignment vertical="center"/>
    </xf>
    <xf numFmtId="0" fontId="0" fillId="0" borderId="0">
      <alignment vertical="center"/>
    </xf>
    <xf numFmtId="15" fontId="0" fillId="0" borderId="0" applyFont="0" applyFill="0" applyBorder="0" applyAlignment="0" applyProtection="0">
      <alignment vertical="center"/>
    </xf>
    <xf numFmtId="0" fontId="44" fillId="10" borderId="0" applyNumberFormat="0" applyBorder="0" applyAlignment="0" applyProtection="0">
      <alignment vertical="center"/>
    </xf>
    <xf numFmtId="0" fontId="44" fillId="15" borderId="0" applyProtection="0"/>
    <xf numFmtId="0" fontId="41" fillId="11" borderId="0" applyNumberFormat="0" applyBorder="0" applyAlignment="0" applyProtection="0">
      <alignment vertical="center"/>
    </xf>
    <xf numFmtId="15" fontId="100" fillId="0" borderId="0" applyFont="0" applyFill="0" applyBorder="0" applyAlignment="0" applyProtection="0"/>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15" fontId="12" fillId="0" borderId="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15" fontId="12" fillId="0" borderId="0" applyFont="0" applyFill="0" applyBorder="0" applyAlignment="0" applyProtection="0">
      <alignment vertical="center"/>
    </xf>
    <xf numFmtId="0" fontId="44" fillId="10" borderId="0" applyNumberFormat="0" applyBorder="0" applyAlignment="0" applyProtection="0">
      <alignment vertical="center"/>
    </xf>
    <xf numFmtId="0" fontId="65" fillId="0" borderId="0">
      <alignment vertical="center"/>
    </xf>
    <xf numFmtId="0" fontId="41" fillId="11" borderId="0" applyNumberFormat="0" applyBorder="0" applyAlignment="0" applyProtection="0">
      <alignment vertical="center"/>
    </xf>
    <xf numFmtId="4" fontId="12" fillId="0" borderId="0" applyProtection="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4" fontId="12" fillId="0" borderId="0" applyFont="0" applyFill="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4" fontId="12" fillId="0" borderId="0" applyFont="0" applyFill="0" applyBorder="0" applyAlignment="0" applyProtection="0">
      <alignment vertical="center"/>
    </xf>
    <xf numFmtId="0" fontId="90" fillId="0" borderId="44" applyProtection="0">
      <alignment horizontal="center" vertical="center"/>
    </xf>
    <xf numFmtId="0" fontId="90" fillId="0" borderId="44" applyProtection="0">
      <alignment horizontal="center" vertical="center"/>
    </xf>
    <xf numFmtId="0" fontId="90" fillId="0" borderId="44" applyProtection="0">
      <alignment horizontal="center" vertical="center"/>
    </xf>
    <xf numFmtId="0" fontId="44" fillId="10" borderId="0" applyProtection="0"/>
    <xf numFmtId="0" fontId="44" fillId="15" borderId="0" applyNumberFormat="0" applyBorder="0" applyAlignment="0" applyProtection="0">
      <alignment vertical="center"/>
    </xf>
    <xf numFmtId="0" fontId="44" fillId="15" borderId="0" applyProtection="0"/>
    <xf numFmtId="0" fontId="90" fillId="0" borderId="44" applyProtection="0">
      <alignment horizontal="center" vertical="center"/>
    </xf>
    <xf numFmtId="0" fontId="121" fillId="0" borderId="0" applyNumberFormat="0" applyFill="0" applyBorder="0" applyAlignment="0" applyProtection="0">
      <alignment vertical="center"/>
    </xf>
    <xf numFmtId="0" fontId="0" fillId="0" borderId="0">
      <alignment vertical="center"/>
    </xf>
    <xf numFmtId="0" fontId="90" fillId="0" borderId="55">
      <alignment horizontal="center" vertical="center"/>
    </xf>
    <xf numFmtId="0" fontId="12" fillId="77" borderId="0" applyProtection="0">
      <alignment vertical="center"/>
    </xf>
    <xf numFmtId="3" fontId="0" fillId="0" borderId="0" applyFont="0" applyFill="0" applyBorder="0" applyAlignment="0" applyProtection="0">
      <alignment vertical="center"/>
    </xf>
    <xf numFmtId="3" fontId="100" fillId="0" borderId="0" applyFont="0" applyFill="0" applyBorder="0" applyAlignment="0" applyProtection="0"/>
    <xf numFmtId="0" fontId="0" fillId="0" borderId="0">
      <alignment vertical="center"/>
    </xf>
    <xf numFmtId="3" fontId="12" fillId="0" borderId="0" applyFont="0" applyFill="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3" fontId="12" fillId="0" borderId="0" applyProtection="0">
      <alignment vertical="center"/>
    </xf>
    <xf numFmtId="3" fontId="12" fillId="0" borderId="0" applyProtection="0">
      <alignment vertical="center"/>
    </xf>
    <xf numFmtId="0" fontId="44" fillId="10"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0" fillId="0" borderId="0">
      <alignment vertical="center"/>
    </xf>
    <xf numFmtId="3" fontId="12" fillId="0" borderId="0" applyProtection="0">
      <alignment vertical="center"/>
    </xf>
    <xf numFmtId="0" fontId="44" fillId="10" borderId="0" applyNumberFormat="0" applyBorder="0" applyAlignment="0" applyProtection="0">
      <alignment vertical="center"/>
    </xf>
    <xf numFmtId="0" fontId="0" fillId="0" borderId="0">
      <alignment vertical="center"/>
    </xf>
    <xf numFmtId="3" fontId="12" fillId="0" borderId="0" applyProtection="0">
      <alignment vertical="center"/>
    </xf>
    <xf numFmtId="0" fontId="44" fillId="10" borderId="0" applyNumberFormat="0" applyBorder="0" applyAlignment="0" applyProtection="0">
      <alignment vertical="center"/>
    </xf>
    <xf numFmtId="3" fontId="12" fillId="0" borderId="0" applyFont="0" applyFill="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3" fontId="12" fillId="0" borderId="0" applyFont="0" applyFill="0" applyBorder="0" applyAlignment="0" applyProtection="0">
      <alignment vertical="center"/>
    </xf>
    <xf numFmtId="0" fontId="0" fillId="0" borderId="0">
      <alignment vertical="center"/>
    </xf>
    <xf numFmtId="0" fontId="0" fillId="0" borderId="0">
      <alignment vertical="center"/>
    </xf>
    <xf numFmtId="0" fontId="12" fillId="77" borderId="0" applyProtection="0">
      <alignment vertical="center"/>
    </xf>
    <xf numFmtId="0" fontId="12" fillId="77" borderId="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12" fillId="77" borderId="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12" fillId="77" borderId="0" applyNumberFormat="0" applyFont="0" applyBorder="0" applyAlignment="0" applyProtection="0">
      <alignment vertical="center"/>
    </xf>
    <xf numFmtId="0" fontId="85" fillId="15" borderId="0" applyProtection="0"/>
    <xf numFmtId="0" fontId="0" fillId="0" borderId="0">
      <alignment vertical="center"/>
    </xf>
    <xf numFmtId="0" fontId="12" fillId="77" borderId="0" applyNumberFormat="0" applyFon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163" fillId="2" borderId="0" applyProtection="0">
      <alignment horizontal="center" vertical="top"/>
    </xf>
    <xf numFmtId="0" fontId="0" fillId="0" borderId="0">
      <alignment vertical="center"/>
    </xf>
    <xf numFmtId="0" fontId="0" fillId="0" borderId="0">
      <alignment vertical="center"/>
    </xf>
    <xf numFmtId="0" fontId="0" fillId="0" borderId="0" applyNumberFormat="0" applyFill="0" applyBorder="0" applyAlignment="0" applyProtection="0">
      <alignment vertical="center"/>
    </xf>
    <xf numFmtId="0" fontId="0" fillId="0" borderId="0">
      <alignment vertical="center"/>
    </xf>
    <xf numFmtId="0" fontId="65" fillId="0" borderId="0" applyProtection="0">
      <alignment vertical="center"/>
    </xf>
    <xf numFmtId="0" fontId="44" fillId="10" borderId="0" applyNumberFormat="0" applyBorder="0" applyAlignment="0" applyProtection="0">
      <alignment vertical="center"/>
    </xf>
    <xf numFmtId="0" fontId="49" fillId="2" borderId="0" applyProtection="0">
      <alignment horizontal="center" vertical="center"/>
    </xf>
    <xf numFmtId="0" fontId="49" fillId="2" borderId="0" applyProtection="0">
      <alignment horizontal="center" vertical="center"/>
    </xf>
    <xf numFmtId="0" fontId="44" fillId="15" borderId="0" applyNumberFormat="0" applyBorder="0" applyAlignment="0" applyProtection="0">
      <alignment vertical="center"/>
    </xf>
    <xf numFmtId="0" fontId="0" fillId="0" borderId="0">
      <alignment vertical="center"/>
    </xf>
    <xf numFmtId="0" fontId="49" fillId="2" borderId="0">
      <alignment horizontal="right" vertical="center"/>
    </xf>
    <xf numFmtId="0" fontId="0" fillId="0" borderId="0">
      <alignment vertical="center"/>
    </xf>
    <xf numFmtId="0" fontId="0" fillId="0" borderId="0">
      <alignment vertical="center"/>
    </xf>
    <xf numFmtId="0" fontId="49" fillId="2" borderId="0">
      <alignment horizontal="center" vertical="center"/>
    </xf>
    <xf numFmtId="0" fontId="0" fillId="0" borderId="0">
      <alignment vertical="center"/>
    </xf>
    <xf numFmtId="0" fontId="0" fillId="0" borderId="0">
      <alignment vertical="center"/>
    </xf>
    <xf numFmtId="0" fontId="49" fillId="2" borderId="0">
      <alignment horizontal="right" vertical="center"/>
    </xf>
    <xf numFmtId="0" fontId="60" fillId="10" borderId="0" applyNumberFormat="0" applyBorder="0" applyAlignment="0" applyProtection="0">
      <alignment vertical="center"/>
    </xf>
    <xf numFmtId="0" fontId="0" fillId="0" borderId="0">
      <alignment vertical="center"/>
    </xf>
    <xf numFmtId="0" fontId="49" fillId="2" borderId="0">
      <alignment horizontal="right" vertical="center"/>
    </xf>
    <xf numFmtId="0" fontId="0" fillId="0" borderId="0">
      <alignment vertical="center"/>
    </xf>
    <xf numFmtId="0" fontId="76" fillId="0" borderId="0" applyNumberFormat="0" applyFill="0" applyBorder="0" applyAlignment="0" applyProtection="0">
      <alignment vertical="center"/>
    </xf>
    <xf numFmtId="0" fontId="49" fillId="2" borderId="0" applyProtection="0">
      <alignment horizontal="righ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49" fillId="2" borderId="0" applyProtection="0">
      <alignment horizontal="righ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9" fillId="2" borderId="0">
      <alignment horizontal="right" vertical="center"/>
    </xf>
    <xf numFmtId="0" fontId="41" fillId="24"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9" fillId="2" borderId="0">
      <alignment horizontal="left" vertical="center"/>
    </xf>
    <xf numFmtId="0" fontId="0" fillId="0" borderId="0">
      <alignment vertical="center"/>
    </xf>
    <xf numFmtId="0" fontId="49" fillId="2" borderId="0">
      <alignment horizontal="left" vertical="center"/>
    </xf>
    <xf numFmtId="0" fontId="44" fillId="15" borderId="0" applyNumberFormat="0" applyBorder="0" applyAlignment="0" applyProtection="0">
      <alignment vertical="center"/>
    </xf>
    <xf numFmtId="0" fontId="49" fillId="2" borderId="0" applyProtection="0">
      <alignment horizontal="left" vertical="center"/>
    </xf>
    <xf numFmtId="0" fontId="44" fillId="10" borderId="0" applyNumberFormat="0" applyBorder="0" applyAlignment="0" applyProtection="0">
      <alignment vertical="center"/>
    </xf>
    <xf numFmtId="0" fontId="44" fillId="15" borderId="0" applyProtection="0"/>
    <xf numFmtId="0" fontId="0" fillId="0" borderId="0">
      <alignment vertical="center"/>
    </xf>
    <xf numFmtId="0" fontId="44" fillId="15" borderId="0" applyNumberFormat="0" applyBorder="0" applyAlignment="0" applyProtection="0">
      <alignment vertical="center"/>
    </xf>
    <xf numFmtId="0" fontId="0" fillId="0" borderId="0">
      <alignment vertical="center"/>
    </xf>
    <xf numFmtId="0" fontId="49" fillId="2" borderId="0" applyProtection="0">
      <alignment horizontal="left" vertical="center"/>
    </xf>
    <xf numFmtId="0" fontId="41" fillId="11" borderId="0" applyProtection="0"/>
    <xf numFmtId="0" fontId="44" fillId="10" borderId="0" applyProtection="0"/>
    <xf numFmtId="0" fontId="41" fillId="11" borderId="0" applyNumberFormat="0" applyBorder="0" applyAlignment="0" applyProtection="0">
      <alignment vertical="center"/>
    </xf>
    <xf numFmtId="0" fontId="164" fillId="3" borderId="29" applyNumberFormat="0" applyProtection="0">
      <alignment horizontal="left" vertical="center"/>
    </xf>
    <xf numFmtId="0" fontId="0" fillId="0" borderId="0">
      <alignment vertical="center"/>
    </xf>
    <xf numFmtId="0" fontId="56" fillId="2" borderId="0">
      <alignment horizontal="right" vertical="center"/>
    </xf>
    <xf numFmtId="0" fontId="56" fillId="2" borderId="0">
      <alignment horizontal="center" vertical="center"/>
    </xf>
    <xf numFmtId="0" fontId="56" fillId="2" borderId="0">
      <alignment horizontal="right" vertical="center"/>
    </xf>
    <xf numFmtId="0" fontId="56" fillId="2" borderId="0">
      <alignment horizontal="center"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56" fillId="2" borderId="0" applyProtection="0">
      <alignment horizontal="right" vertical="center"/>
    </xf>
    <xf numFmtId="0" fontId="56" fillId="2" borderId="0" applyProtection="0">
      <alignment horizontal="center" vertical="center"/>
    </xf>
    <xf numFmtId="0" fontId="44" fillId="10" borderId="0" applyProtection="0"/>
    <xf numFmtId="0" fontId="44" fillId="10" borderId="0" applyNumberFormat="0" applyBorder="0" applyAlignment="0" applyProtection="0">
      <alignment vertical="center"/>
    </xf>
    <xf numFmtId="0" fontId="56" fillId="2" borderId="0">
      <alignment horizontal="right" vertical="center"/>
    </xf>
    <xf numFmtId="0" fontId="56" fillId="2" borderId="0">
      <alignment horizontal="center" vertical="center"/>
    </xf>
    <xf numFmtId="0" fontId="118" fillId="2" borderId="0">
      <alignment horizontal="left" vertical="top"/>
    </xf>
    <xf numFmtId="0" fontId="49" fillId="2" borderId="0">
      <alignment horizontal="righ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118" fillId="2" borderId="0" applyProtection="0">
      <alignment horizontal="left" vertical="top"/>
    </xf>
    <xf numFmtId="0" fontId="49" fillId="2" borderId="0" applyProtection="0">
      <alignment horizontal="righ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116" fillId="2" borderId="0" applyProtection="0">
      <alignment horizontal="left" vertical="top"/>
    </xf>
    <xf numFmtId="0" fontId="49" fillId="2" borderId="0" applyProtection="0">
      <alignment horizontal="left" vertical="center"/>
    </xf>
    <xf numFmtId="0" fontId="49" fillId="2" borderId="0" applyProtection="0">
      <alignment horizontal="center" vertical="center"/>
    </xf>
    <xf numFmtId="0" fontId="0" fillId="0" borderId="0">
      <alignment vertical="center"/>
    </xf>
    <xf numFmtId="0" fontId="44" fillId="10" borderId="0" applyNumberFormat="0" applyBorder="0" applyAlignment="0" applyProtection="0">
      <alignment vertical="center"/>
    </xf>
    <xf numFmtId="0" fontId="49" fillId="2" borderId="0" applyProtection="0">
      <alignment horizontal="center"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118" fillId="2" borderId="0">
      <alignment horizontal="left" vertical="top"/>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116" fillId="2" borderId="0" applyProtection="0">
      <alignment horizontal="right" vertical="top"/>
    </xf>
    <xf numFmtId="0" fontId="44" fillId="10" borderId="0" applyNumberFormat="0" applyBorder="0" applyAlignment="0" applyProtection="0">
      <alignment vertical="center"/>
    </xf>
    <xf numFmtId="0" fontId="41" fillId="24" borderId="0" applyProtection="0"/>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116" fillId="2" borderId="0" applyProtection="0">
      <alignment horizontal="right" vertical="top"/>
    </xf>
    <xf numFmtId="0" fontId="41" fillId="11" borderId="0" applyNumberFormat="0" applyBorder="0" applyAlignment="0" applyProtection="0">
      <alignment vertical="center"/>
    </xf>
    <xf numFmtId="0" fontId="116" fillId="2" borderId="0">
      <alignment horizontal="center" vertical="top"/>
    </xf>
    <xf numFmtId="0" fontId="0" fillId="0" borderId="0">
      <alignment vertical="center"/>
    </xf>
    <xf numFmtId="0" fontId="44" fillId="10" borderId="0" applyProtection="0"/>
    <xf numFmtId="0" fontId="116" fillId="2" borderId="0" applyProtection="0">
      <alignment horizontal="center" vertical="top"/>
    </xf>
    <xf numFmtId="0" fontId="41" fillId="11" borderId="0" applyNumberFormat="0" applyBorder="0" applyAlignment="0" applyProtection="0">
      <alignment vertical="center"/>
    </xf>
    <xf numFmtId="0" fontId="116" fillId="2" borderId="0" applyProtection="0">
      <alignment horizontal="center" vertical="top"/>
    </xf>
    <xf numFmtId="0" fontId="44" fillId="10" borderId="0" applyProtection="0"/>
    <xf numFmtId="0" fontId="49" fillId="2" borderId="0">
      <alignment horizontal="center" vertical="center"/>
    </xf>
    <xf numFmtId="0" fontId="0" fillId="0" borderId="0">
      <alignment vertical="center"/>
    </xf>
    <xf numFmtId="0" fontId="44" fillId="10" borderId="0" applyNumberFormat="0" applyBorder="0" applyAlignment="0" applyProtection="0">
      <alignment vertical="center"/>
    </xf>
    <xf numFmtId="0" fontId="49" fillId="2" borderId="0">
      <alignment horizontal="center"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Protection="0"/>
    <xf numFmtId="0" fontId="0" fillId="0" borderId="0">
      <alignment vertical="center"/>
    </xf>
    <xf numFmtId="0" fontId="49" fillId="2" borderId="0" applyProtection="0">
      <alignment horizontal="center" vertical="center"/>
    </xf>
    <xf numFmtId="0" fontId="41" fillId="11" borderId="0" applyNumberFormat="0" applyBorder="0" applyAlignment="0" applyProtection="0">
      <alignment vertical="center"/>
    </xf>
    <xf numFmtId="0" fontId="44" fillId="10" borderId="0" applyProtection="0"/>
    <xf numFmtId="0" fontId="49" fillId="2" borderId="0" applyProtection="0">
      <alignment horizontal="center"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49" fillId="2" borderId="0">
      <alignment horizontal="center" vertical="center"/>
    </xf>
    <xf numFmtId="0" fontId="0" fillId="0" borderId="0">
      <alignment vertical="center"/>
    </xf>
    <xf numFmtId="0" fontId="0" fillId="0" borderId="0">
      <alignment vertical="center"/>
    </xf>
    <xf numFmtId="0" fontId="44" fillId="10" borderId="0" applyProtection="0"/>
    <xf numFmtId="0" fontId="144" fillId="0" borderId="54" applyNumberFormat="0" applyFill="0" applyAlignment="0" applyProtection="0">
      <alignment vertical="center"/>
    </xf>
    <xf numFmtId="0" fontId="0" fillId="0" borderId="0"/>
    <xf numFmtId="0" fontId="0" fillId="0" borderId="0"/>
    <xf numFmtId="0" fontId="49" fillId="2" borderId="0">
      <alignment horizontal="center" vertical="center"/>
    </xf>
    <xf numFmtId="0" fontId="0" fillId="0" borderId="0">
      <alignment vertical="center"/>
    </xf>
    <xf numFmtId="0" fontId="41" fillId="11" borderId="0" applyNumberFormat="0" applyBorder="0" applyAlignment="0" applyProtection="0">
      <alignment vertical="center"/>
    </xf>
    <xf numFmtId="0" fontId="49" fillId="2" borderId="0" applyProtection="0">
      <alignment horizontal="center" vertical="center"/>
    </xf>
    <xf numFmtId="0" fontId="41" fillId="11" borderId="0" applyNumberFormat="0" applyBorder="0" applyAlignment="0" applyProtection="0">
      <alignment vertical="center"/>
    </xf>
    <xf numFmtId="0" fontId="147" fillId="0" borderId="30" applyNumberFormat="0" applyFill="0" applyAlignment="0" applyProtection="0">
      <alignment vertical="center"/>
    </xf>
    <xf numFmtId="0" fontId="0" fillId="0" borderId="0"/>
    <xf numFmtId="0" fontId="49" fillId="2" borderId="0" applyProtection="0">
      <alignment horizontal="center"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163" fillId="2" borderId="0">
      <alignment horizontal="center" vertical="top"/>
    </xf>
    <xf numFmtId="0" fontId="44" fillId="10" borderId="0" applyNumberFormat="0" applyBorder="0" applyAlignment="0" applyProtection="0">
      <alignment vertical="center"/>
    </xf>
    <xf numFmtId="0" fontId="163" fillId="2" borderId="0">
      <alignment horizontal="center" vertical="top"/>
    </xf>
    <xf numFmtId="0" fontId="44" fillId="10" borderId="0" applyNumberFormat="0" applyBorder="0" applyAlignment="0" applyProtection="0">
      <alignment vertical="center"/>
    </xf>
    <xf numFmtId="0" fontId="49" fillId="2" borderId="0">
      <alignment horizontal="left" vertical="top"/>
    </xf>
    <xf numFmtId="0" fontId="44" fillId="15" borderId="0" applyProtection="0"/>
    <xf numFmtId="0" fontId="50" fillId="24" borderId="0" applyNumberFormat="0" applyBorder="0" applyAlignment="0" applyProtection="0">
      <alignment vertical="center"/>
    </xf>
    <xf numFmtId="0" fontId="44" fillId="10" borderId="0" applyProtection="0"/>
    <xf numFmtId="0" fontId="49" fillId="2" borderId="0">
      <alignment horizontal="left" vertical="top"/>
    </xf>
    <xf numFmtId="0" fontId="0" fillId="0" borderId="0">
      <alignment vertical="center"/>
    </xf>
    <xf numFmtId="0" fontId="50" fillId="24" borderId="0" applyProtection="0"/>
    <xf numFmtId="0" fontId="78" fillId="3" borderId="0" applyProtection="0"/>
    <xf numFmtId="0" fontId="49" fillId="2" borderId="0" applyProtection="0">
      <alignment horizontal="left" vertical="top"/>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9" fillId="2" borderId="0">
      <alignment horizontal="left" vertical="center"/>
    </xf>
    <xf numFmtId="0" fontId="44" fillId="10" borderId="0" applyNumberFormat="0" applyBorder="0" applyAlignment="0" applyProtection="0">
      <alignment vertical="center"/>
    </xf>
    <xf numFmtId="0" fontId="50" fillId="24"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49" fillId="2" borderId="0">
      <alignment horizontal="left" vertical="center"/>
    </xf>
    <xf numFmtId="0" fontId="50" fillId="24" borderId="0" applyProtection="0"/>
    <xf numFmtId="0" fontId="44" fillId="15" borderId="0" applyNumberFormat="0" applyBorder="0" applyAlignment="0" applyProtection="0">
      <alignment vertical="center"/>
    </xf>
    <xf numFmtId="0" fontId="102" fillId="72" borderId="32">
      <alignment vertical="center"/>
      <protection locked="0"/>
    </xf>
    <xf numFmtId="0" fontId="44" fillId="10" borderId="0" applyNumberFormat="0" applyBorder="0" applyAlignment="0" applyProtection="0">
      <alignment vertical="center"/>
    </xf>
    <xf numFmtId="0" fontId="93" fillId="24" borderId="0" applyNumberFormat="0" applyBorder="0" applyAlignment="0" applyProtection="0">
      <alignment vertical="center"/>
    </xf>
    <xf numFmtId="0" fontId="41" fillId="11" borderId="0" applyNumberFormat="0" applyBorder="0" applyAlignment="0" applyProtection="0">
      <alignment vertical="center"/>
    </xf>
    <xf numFmtId="0" fontId="49" fillId="2" borderId="0" applyProtection="0">
      <alignment horizontal="left"/>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9" fillId="2" borderId="0" applyProtection="0">
      <alignment horizontal="left" vertical="center"/>
    </xf>
    <xf numFmtId="0" fontId="41" fillId="24" borderId="0" applyNumberFormat="0" applyBorder="0" applyAlignment="0" applyProtection="0">
      <alignment vertical="center"/>
    </xf>
    <xf numFmtId="0" fontId="44" fillId="10" borderId="0" applyProtection="0"/>
    <xf numFmtId="0" fontId="49" fillId="2" borderId="0">
      <alignment horizontal="center" vertical="center"/>
    </xf>
    <xf numFmtId="0" fontId="44" fillId="10" borderId="0" applyNumberFormat="0" applyBorder="0" applyAlignment="0" applyProtection="0">
      <alignment vertical="center"/>
    </xf>
    <xf numFmtId="0" fontId="50" fillId="24" borderId="0" applyProtection="0"/>
    <xf numFmtId="0" fontId="0" fillId="0" borderId="0">
      <alignment vertical="center"/>
    </xf>
    <xf numFmtId="0" fontId="44" fillId="15" borderId="0" applyNumberFormat="0" applyBorder="0" applyAlignment="0" applyProtection="0">
      <alignment vertical="center"/>
    </xf>
    <xf numFmtId="0" fontId="49" fillId="2" borderId="0">
      <alignment horizontal="center"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9" fillId="2" borderId="0" applyProtection="0">
      <alignment horizontal="center" vertical="center"/>
    </xf>
    <xf numFmtId="0" fontId="0" fillId="0" borderId="0">
      <alignment vertical="center"/>
    </xf>
    <xf numFmtId="0" fontId="49" fillId="2" borderId="0">
      <alignment horizontal="left" vertical="center"/>
    </xf>
    <xf numFmtId="0" fontId="49" fillId="2" borderId="0">
      <alignment horizontal="left" vertical="center"/>
    </xf>
    <xf numFmtId="0" fontId="44" fillId="10" borderId="0" applyNumberFormat="0" applyBorder="0" applyAlignment="0" applyProtection="0">
      <alignment vertical="center"/>
    </xf>
    <xf numFmtId="0" fontId="49" fillId="2" borderId="0" applyProtection="0">
      <alignment horizontal="lef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9" fillId="2" borderId="0" applyProtection="0">
      <alignment horizontal="left" vertical="center"/>
    </xf>
    <xf numFmtId="0" fontId="44" fillId="10" borderId="0" applyNumberFormat="0" applyBorder="0" applyAlignment="0" applyProtection="0">
      <alignment vertical="center"/>
    </xf>
    <xf numFmtId="0" fontId="51" fillId="0" borderId="27" applyProtection="0">
      <alignment vertical="center"/>
    </xf>
    <xf numFmtId="0" fontId="0" fillId="0" borderId="0">
      <alignment vertical="center"/>
    </xf>
    <xf numFmtId="0" fontId="165" fillId="21" borderId="0" applyNumberFormat="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165" fillId="21" borderId="0" applyProtection="0"/>
    <xf numFmtId="0" fontId="44" fillId="10" borderId="0" applyProtection="0"/>
    <xf numFmtId="226" fontId="166" fillId="0" borderId="0" applyFill="0" applyBorder="0" applyAlignment="0" applyProtection="0">
      <alignment vertical="center"/>
    </xf>
    <xf numFmtId="0" fontId="41" fillId="11" borderId="0" applyNumberFormat="0" applyBorder="0" applyAlignment="0" applyProtection="0">
      <alignment vertical="center"/>
    </xf>
    <xf numFmtId="226" fontId="166" fillId="0" borderId="0" applyProtection="0"/>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44" fillId="10" borderId="0" applyProtection="0"/>
    <xf numFmtId="0" fontId="102" fillId="72" borderId="32">
      <protection locked="0"/>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102" fillId="72" borderId="32">
      <alignment vertical="center"/>
      <protection locked="0"/>
    </xf>
    <xf numFmtId="0" fontId="0" fillId="0" borderId="0">
      <alignment vertical="center"/>
    </xf>
    <xf numFmtId="0" fontId="102" fillId="72" borderId="32">
      <alignment vertical="center"/>
      <protection locked="0"/>
    </xf>
    <xf numFmtId="0" fontId="0" fillId="0" borderId="0">
      <alignment vertical="center"/>
    </xf>
    <xf numFmtId="0" fontId="41" fillId="11" borderId="0" applyNumberFormat="0" applyBorder="0" applyAlignment="0" applyProtection="0">
      <alignment vertical="center"/>
    </xf>
    <xf numFmtId="0" fontId="102" fillId="72" borderId="32">
      <alignment vertical="center"/>
      <protection locked="0"/>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102" fillId="72" borderId="32">
      <alignment vertical="center"/>
      <protection locked="0"/>
    </xf>
    <xf numFmtId="0" fontId="44" fillId="10" borderId="0" applyProtection="0"/>
    <xf numFmtId="0" fontId="41" fillId="11" borderId="0" applyNumberFormat="0" applyBorder="0" applyAlignment="0" applyProtection="0">
      <alignment vertical="center"/>
    </xf>
    <xf numFmtId="0" fontId="102" fillId="72" borderId="56">
      <alignment vertical="center"/>
      <protection locked="0"/>
    </xf>
    <xf numFmtId="0" fontId="102" fillId="72" borderId="32">
      <alignment vertical="center"/>
      <protection locked="0"/>
    </xf>
    <xf numFmtId="0" fontId="0" fillId="0" borderId="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102" fillId="72" borderId="32">
      <alignment vertical="center"/>
      <protection locked="0"/>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167" fillId="0" borderId="0">
      <alignment vertical="center"/>
    </xf>
    <xf numFmtId="0" fontId="44" fillId="10" borderId="0" applyNumberFormat="0" applyBorder="0" applyAlignment="0" applyProtection="0">
      <alignment vertical="center"/>
    </xf>
    <xf numFmtId="188" fontId="104" fillId="0" borderId="0"/>
    <xf numFmtId="0" fontId="102" fillId="72" borderId="32">
      <protection locked="0"/>
    </xf>
    <xf numFmtId="0" fontId="44" fillId="10" borderId="0" applyNumberFormat="0" applyBorder="0" applyAlignment="0" applyProtection="0">
      <alignment vertical="center"/>
    </xf>
    <xf numFmtId="0" fontId="102" fillId="72" borderId="32">
      <alignment vertical="center"/>
      <protection locked="0"/>
    </xf>
    <xf numFmtId="0" fontId="44" fillId="10" borderId="0" applyNumberFormat="0" applyBorder="0" applyAlignment="0" applyProtection="0">
      <alignment vertical="center"/>
    </xf>
    <xf numFmtId="0" fontId="102" fillId="72" borderId="32">
      <alignment vertical="center"/>
      <protection locked="0"/>
    </xf>
    <xf numFmtId="0" fontId="44" fillId="10" borderId="0" applyNumberFormat="0" applyBorder="0" applyAlignment="0" applyProtection="0">
      <alignment vertical="center"/>
    </xf>
    <xf numFmtId="0" fontId="99" fillId="11" borderId="0" applyNumberFormat="0" applyBorder="0" applyAlignment="0" applyProtection="0">
      <alignment vertical="center"/>
    </xf>
    <xf numFmtId="0" fontId="44" fillId="10" borderId="0" applyProtection="0"/>
    <xf numFmtId="0" fontId="44" fillId="10" borderId="0" applyProtection="0"/>
    <xf numFmtId="0" fontId="44" fillId="15" borderId="0" applyNumberFormat="0" applyBorder="0" applyAlignment="0" applyProtection="0">
      <alignment vertical="center"/>
    </xf>
    <xf numFmtId="0" fontId="102" fillId="72" borderId="56">
      <alignment vertical="center"/>
      <protection locked="0"/>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102" fillId="72" borderId="32">
      <alignment vertical="center"/>
      <protection locked="0"/>
    </xf>
    <xf numFmtId="0" fontId="41" fillId="11" borderId="0" applyNumberFormat="0" applyBorder="0" applyAlignment="0" applyProtection="0">
      <alignment vertical="center"/>
    </xf>
    <xf numFmtId="0" fontId="102" fillId="72" borderId="32">
      <alignment vertical="center"/>
      <protection locked="0"/>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0" fillId="0" borderId="0">
      <alignment vertical="center"/>
    </xf>
    <xf numFmtId="0" fontId="44" fillId="15" borderId="0" applyProtection="0"/>
    <xf numFmtId="0" fontId="0" fillId="0" borderId="0">
      <alignment vertical="center"/>
    </xf>
    <xf numFmtId="0" fontId="60" fillId="10" borderId="0" applyNumberFormat="0" applyBorder="0" applyAlignment="0" applyProtection="0">
      <alignment vertical="center"/>
    </xf>
    <xf numFmtId="0" fontId="102" fillId="72" borderId="32">
      <alignment vertical="center"/>
      <protection locked="0"/>
    </xf>
    <xf numFmtId="0" fontId="44" fillId="10" borderId="0" applyNumberFormat="0" applyBorder="0" applyAlignment="0" applyProtection="0">
      <alignment vertical="center"/>
    </xf>
    <xf numFmtId="0" fontId="102" fillId="72" borderId="56">
      <alignment vertical="center"/>
      <protection locked="0"/>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102" fillId="72" borderId="32">
      <alignment vertical="center"/>
      <protection locked="0"/>
    </xf>
    <xf numFmtId="0" fontId="44" fillId="10" borderId="0" applyNumberFormat="0" applyBorder="0" applyAlignment="0" applyProtection="0">
      <alignment vertical="center"/>
    </xf>
    <xf numFmtId="0" fontId="0" fillId="0" borderId="0">
      <alignment vertical="center"/>
    </xf>
    <xf numFmtId="0" fontId="44" fillId="15" borderId="0" applyProtection="0"/>
    <xf numFmtId="0" fontId="102" fillId="72" borderId="32">
      <alignment vertical="center"/>
      <protection locked="0"/>
    </xf>
    <xf numFmtId="0" fontId="44" fillId="10" borderId="0" applyNumberFormat="0" applyBorder="0" applyAlignment="0" applyProtection="0">
      <alignment vertical="center"/>
    </xf>
    <xf numFmtId="0" fontId="0" fillId="0" borderId="0">
      <alignment vertical="center"/>
    </xf>
    <xf numFmtId="0" fontId="102" fillId="72" borderId="32">
      <protection locked="0"/>
    </xf>
    <xf numFmtId="0" fontId="0" fillId="0" borderId="0">
      <alignment vertical="center"/>
    </xf>
    <xf numFmtId="0" fontId="102" fillId="72" borderId="32">
      <alignment vertical="center"/>
      <protection locked="0"/>
    </xf>
    <xf numFmtId="0" fontId="0" fillId="0" borderId="0">
      <alignment vertical="center"/>
    </xf>
    <xf numFmtId="0" fontId="102" fillId="72" borderId="32">
      <protection locked="0"/>
    </xf>
    <xf numFmtId="0" fontId="0" fillId="0" borderId="0">
      <alignment vertical="center"/>
    </xf>
    <xf numFmtId="0" fontId="41" fillId="24" borderId="0" applyNumberFormat="0" applyBorder="0" applyAlignment="0" applyProtection="0">
      <alignment vertical="center"/>
    </xf>
    <xf numFmtId="0" fontId="76" fillId="0" borderId="30" applyNumberFormat="0" applyFill="0" applyAlignment="0" applyProtection="0">
      <alignment vertical="center"/>
    </xf>
    <xf numFmtId="0" fontId="44" fillId="10" borderId="0" applyNumberFormat="0" applyBorder="0" applyAlignment="0" applyProtection="0">
      <alignment vertical="center"/>
    </xf>
    <xf numFmtId="0" fontId="51" fillId="0" borderId="0" applyProtection="0">
      <alignment horizontal="left"/>
    </xf>
    <xf numFmtId="0" fontId="51" fillId="0" borderId="0">
      <alignment vertical="center"/>
    </xf>
    <xf numFmtId="0" fontId="40" fillId="10" borderId="0" applyNumberFormat="0" applyBorder="0" applyAlignment="0" applyProtection="0">
      <alignment vertical="center"/>
    </xf>
    <xf numFmtId="0" fontId="40" fillId="15" borderId="0" applyNumberFormat="0" applyBorder="0" applyAlignment="0" applyProtection="0">
      <alignment vertical="center"/>
    </xf>
    <xf numFmtId="0" fontId="40" fillId="10" borderId="0" applyProtection="0"/>
    <xf numFmtId="0" fontId="44" fillId="10" borderId="0" applyNumberFormat="0" applyBorder="0" applyAlignment="0" applyProtection="0">
      <alignment vertical="center"/>
    </xf>
    <xf numFmtId="0" fontId="51" fillId="0" borderId="0" applyProtection="0"/>
    <xf numFmtId="0" fontId="160" fillId="0" borderId="0"/>
    <xf numFmtId="0" fontId="44" fillId="15"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24" borderId="0" applyNumberFormat="0" applyBorder="0" applyAlignment="0" applyProtection="0">
      <alignment vertical="center"/>
    </xf>
    <xf numFmtId="0" fontId="51" fillId="0" borderId="0">
      <alignment vertical="center"/>
    </xf>
    <xf numFmtId="0" fontId="44" fillId="10" borderId="0" applyNumberFormat="0" applyBorder="0" applyAlignment="0" applyProtection="0">
      <alignment vertical="center"/>
    </xf>
    <xf numFmtId="0" fontId="51" fillId="0" borderId="0" applyProtection="0"/>
    <xf numFmtId="0" fontId="44" fillId="10" borderId="0" applyNumberFormat="0" applyBorder="0" applyAlignment="0" applyProtection="0">
      <alignment vertical="center"/>
    </xf>
    <xf numFmtId="0" fontId="51" fillId="0" borderId="0">
      <alignment vertical="center"/>
    </xf>
    <xf numFmtId="0" fontId="41" fillId="11" borderId="0" applyNumberFormat="0" applyBorder="0" applyAlignment="0" applyProtection="0">
      <alignment vertical="center"/>
    </xf>
    <xf numFmtId="0" fontId="51" fillId="0" borderId="0" applyProtection="0"/>
    <xf numFmtId="0" fontId="0" fillId="0" borderId="0">
      <alignment vertical="center"/>
    </xf>
    <xf numFmtId="0" fontId="78" fillId="10" borderId="0" applyNumberFormat="0" applyBorder="0" applyAlignment="0" applyProtection="0"/>
    <xf numFmtId="0" fontId="40" fillId="15" borderId="0" applyProtection="0"/>
    <xf numFmtId="0" fontId="51" fillId="0" borderId="0">
      <alignment vertical="center"/>
    </xf>
    <xf numFmtId="0" fontId="0" fillId="0" borderId="0">
      <alignment vertical="center"/>
    </xf>
    <xf numFmtId="0" fontId="150" fillId="32" borderId="47" applyNumberFormat="0" applyAlignment="0" applyProtection="0">
      <alignment vertical="center"/>
    </xf>
    <xf numFmtId="0" fontId="0" fillId="0" borderId="0">
      <alignment vertical="center"/>
    </xf>
    <xf numFmtId="0" fontId="51" fillId="0" borderId="0" applyProtection="0"/>
    <xf numFmtId="0" fontId="0" fillId="0" borderId="0">
      <alignment vertical="center"/>
    </xf>
    <xf numFmtId="0" fontId="44" fillId="10" borderId="0" applyProtection="0"/>
    <xf numFmtId="0" fontId="44" fillId="10" borderId="0" applyNumberFormat="0" applyBorder="0" applyAlignment="0" applyProtection="0">
      <alignment vertical="center"/>
    </xf>
    <xf numFmtId="0" fontId="69" fillId="0" borderId="0" applyNumberFormat="0" applyFill="0" applyBorder="0" applyAlignment="0" applyProtection="0">
      <alignment vertical="center"/>
    </xf>
    <xf numFmtId="0" fontId="0" fillId="0" borderId="0">
      <alignment vertical="center"/>
    </xf>
    <xf numFmtId="0" fontId="69" fillId="0" borderId="0" applyProtection="0"/>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36" fillId="0" borderId="0" applyNumberFormat="0" applyFill="0" applyBorder="0" applyAlignment="0" applyProtection="0">
      <alignment vertical="center"/>
    </xf>
    <xf numFmtId="0" fontId="44" fillId="10" borderId="0" applyNumberFormat="0" applyBorder="0" applyAlignment="0" applyProtection="0">
      <alignment vertical="center"/>
    </xf>
    <xf numFmtId="0" fontId="36" fillId="0" borderId="0" applyProtection="0"/>
    <xf numFmtId="0" fontId="44" fillId="10" borderId="0" applyNumberFormat="0" applyBorder="0" applyAlignment="0" applyProtection="0">
      <alignment vertical="center"/>
    </xf>
    <xf numFmtId="0" fontId="91" fillId="0" borderId="0" applyProtection="0"/>
    <xf numFmtId="0" fontId="91" fillId="0" borderId="0" applyNumberFormat="0" applyFill="0" applyBorder="0" applyAlignment="0" applyProtection="0">
      <alignment vertical="center"/>
    </xf>
    <xf numFmtId="0" fontId="0" fillId="0" borderId="0">
      <alignment vertical="center"/>
    </xf>
    <xf numFmtId="0" fontId="91" fillId="0" borderId="0" applyProtection="0"/>
    <xf numFmtId="0" fontId="0" fillId="0" borderId="0">
      <alignment vertical="center"/>
    </xf>
    <xf numFmtId="0" fontId="51" fillId="0" borderId="0">
      <alignment vertical="center"/>
    </xf>
    <xf numFmtId="0" fontId="0" fillId="0" borderId="0">
      <alignment vertical="center"/>
    </xf>
    <xf numFmtId="0" fontId="44" fillId="10" borderId="0" applyNumberFormat="0" applyBorder="0" applyAlignment="0" applyProtection="0">
      <alignment vertical="center"/>
    </xf>
    <xf numFmtId="9" fontId="12" fillId="0" borderId="0" applyFont="0" applyFill="0" applyBorder="0" applyAlignment="0" applyProtection="0">
      <alignment vertical="center"/>
    </xf>
    <xf numFmtId="0" fontId="0" fillId="0" borderId="0">
      <alignment vertical="center"/>
    </xf>
    <xf numFmtId="0" fontId="0" fillId="0" borderId="0">
      <alignment vertical="center"/>
    </xf>
    <xf numFmtId="0" fontId="51" fillId="0" borderId="0" applyProtection="0"/>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112" fillId="0" borderId="26" applyNumberFormat="0" applyFill="0" applyAlignment="0" applyProtection="0">
      <alignment vertical="center"/>
    </xf>
    <xf numFmtId="0" fontId="0" fillId="0" borderId="0">
      <alignment vertical="center"/>
    </xf>
    <xf numFmtId="0" fontId="51" fillId="0" borderId="0">
      <alignment vertical="center"/>
    </xf>
    <xf numFmtId="0" fontId="41" fillId="11" borderId="0" applyNumberFormat="0" applyBorder="0" applyAlignment="0" applyProtection="0">
      <alignment vertical="center"/>
    </xf>
    <xf numFmtId="0" fontId="0" fillId="0" borderId="0">
      <alignment vertical="center"/>
    </xf>
    <xf numFmtId="0" fontId="51" fillId="0" borderId="0" applyProtection="0"/>
    <xf numFmtId="0" fontId="114" fillId="0" borderId="45" applyProtection="0"/>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44" fillId="10" borderId="0" applyProtection="0"/>
    <xf numFmtId="0" fontId="121" fillId="0" borderId="0" applyNumberFormat="0" applyFill="0" applyBorder="0" applyAlignment="0" applyProtection="0">
      <alignment vertical="center"/>
    </xf>
    <xf numFmtId="0" fontId="41" fillId="11" borderId="0" applyNumberFormat="0" applyBorder="0" applyAlignment="0" applyProtection="0">
      <alignment vertical="center"/>
    </xf>
    <xf numFmtId="0" fontId="114" fillId="0" borderId="57" applyProtection="0">
      <alignment vertical="center"/>
    </xf>
    <xf numFmtId="0" fontId="41" fillId="11"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1" fillId="11" borderId="0" applyNumberFormat="0" applyBorder="0" applyAlignment="0" applyProtection="0">
      <alignment vertical="center"/>
    </xf>
    <xf numFmtId="0" fontId="5" fillId="0" borderId="1">
      <alignment horizontal="distributed" vertical="center" wrapText="1"/>
    </xf>
    <xf numFmtId="0" fontId="114" fillId="0" borderId="45" applyProtection="0">
      <alignment vertical="center"/>
    </xf>
    <xf numFmtId="0" fontId="41" fillId="11" borderId="0" applyNumberFormat="0" applyBorder="0" applyAlignment="0" applyProtection="0">
      <alignment vertical="center"/>
    </xf>
    <xf numFmtId="0" fontId="5" fillId="0" borderId="1">
      <alignment horizontal="distributed" vertical="center" wrapText="1"/>
    </xf>
    <xf numFmtId="0" fontId="114" fillId="0" borderId="45" applyProtection="0">
      <alignment vertical="center"/>
    </xf>
    <xf numFmtId="0" fontId="41" fillId="24" borderId="0" applyNumberFormat="0" applyBorder="0" applyAlignment="0" applyProtection="0">
      <alignment vertical="center"/>
    </xf>
    <xf numFmtId="0" fontId="41" fillId="11" borderId="0" applyProtection="0"/>
    <xf numFmtId="0" fontId="121" fillId="0" borderId="0" applyNumberFormat="0" applyFill="0" applyBorder="0" applyAlignment="0" applyProtection="0">
      <alignment vertical="center"/>
    </xf>
    <xf numFmtId="0" fontId="0" fillId="0" borderId="0">
      <alignment vertical="center"/>
    </xf>
    <xf numFmtId="0" fontId="0" fillId="0" borderId="0">
      <alignment vertical="center"/>
    </xf>
    <xf numFmtId="0" fontId="114" fillId="0" borderId="45" applyProtection="0">
      <alignment vertical="center"/>
    </xf>
    <xf numFmtId="0" fontId="41" fillId="24" borderId="0" applyNumberFormat="0" applyBorder="0" applyAlignment="0" applyProtection="0">
      <alignment vertical="center"/>
    </xf>
    <xf numFmtId="0" fontId="44" fillId="10" borderId="0" applyNumberFormat="0" applyBorder="0" applyAlignment="0" applyProtection="0">
      <alignment vertical="center"/>
    </xf>
    <xf numFmtId="0" fontId="88" fillId="0" borderId="0" applyNumberFormat="0" applyFill="0" applyBorder="0" applyAlignment="0" applyProtection="0">
      <alignment vertical="center"/>
    </xf>
    <xf numFmtId="0" fontId="0" fillId="0" borderId="0">
      <alignment vertical="center"/>
    </xf>
    <xf numFmtId="0" fontId="88" fillId="0" borderId="0" applyNumberFormat="0" applyFill="0" applyBorder="0" applyAlignment="0" applyProtection="0">
      <alignment vertical="center"/>
    </xf>
    <xf numFmtId="0" fontId="40" fillId="15" borderId="0" applyNumberFormat="0" applyBorder="0" applyAlignment="0" applyProtection="0">
      <alignment vertical="center"/>
    </xf>
    <xf numFmtId="0" fontId="88" fillId="0" borderId="0" applyProtection="0"/>
    <xf numFmtId="0" fontId="168" fillId="0" borderId="0" applyNumberFormat="0" applyFill="0" applyBorder="0" applyAlignment="0" applyProtection="0">
      <alignment vertical="center"/>
    </xf>
    <xf numFmtId="0" fontId="44" fillId="10" borderId="0" applyNumberFormat="0" applyBorder="0" applyAlignment="0" applyProtection="0">
      <alignment vertical="center"/>
    </xf>
    <xf numFmtId="0" fontId="44" fillId="15" borderId="0" applyProtection="0"/>
    <xf numFmtId="178" fontId="104" fillId="4" borderId="0" applyProtection="0"/>
    <xf numFmtId="0" fontId="0" fillId="0" borderId="0">
      <alignment vertical="center"/>
    </xf>
    <xf numFmtId="234" fontId="12" fillId="0" borderId="0" applyProtection="0"/>
    <xf numFmtId="0" fontId="44" fillId="15" borderId="0" applyNumberFormat="0" applyBorder="0" applyAlignment="0" applyProtection="0">
      <alignment vertical="center"/>
    </xf>
    <xf numFmtId="0" fontId="0" fillId="0" borderId="0">
      <alignment vertical="center"/>
    </xf>
    <xf numFmtId="9" fontId="0" fillId="0" borderId="0" applyFont="0" applyFill="0" applyBorder="0" applyAlignment="0" applyProtection="0"/>
    <xf numFmtId="0" fontId="41" fillId="11" borderId="0" applyNumberFormat="0" applyBorder="0" applyAlignment="0" applyProtection="0">
      <alignment vertical="center"/>
    </xf>
    <xf numFmtId="0" fontId="44" fillId="15" borderId="0" applyNumberFormat="0" applyBorder="0" applyAlignment="0" applyProtection="0">
      <alignment vertical="center"/>
    </xf>
    <xf numFmtId="9" fontId="12" fillId="0" borderId="0" applyFont="0" applyFill="0" applyBorder="0" applyAlignment="0" applyProtection="0">
      <alignment vertical="center"/>
    </xf>
    <xf numFmtId="0" fontId="44" fillId="10" borderId="0" applyNumberFormat="0" applyBorder="0" applyAlignment="0" applyProtection="0">
      <alignment vertical="center"/>
    </xf>
    <xf numFmtId="0" fontId="50" fillId="11" borderId="0" applyNumberFormat="0" applyBorder="0" applyAlignment="0" applyProtection="0">
      <alignment vertical="center"/>
    </xf>
    <xf numFmtId="0" fontId="41" fillId="11" borderId="0" applyNumberFormat="0" applyBorder="0" applyAlignment="0" applyProtection="0">
      <alignment vertical="center"/>
    </xf>
    <xf numFmtId="0" fontId="68" fillId="0" borderId="18" applyNumberFormat="0" applyFill="0" applyAlignment="0" applyProtection="0">
      <alignment vertical="center"/>
    </xf>
    <xf numFmtId="0" fontId="44" fillId="15" borderId="0" applyProtection="0"/>
    <xf numFmtId="0" fontId="0" fillId="0" borderId="0">
      <alignment vertical="center"/>
    </xf>
    <xf numFmtId="9" fontId="12" fillId="0" borderId="0" applyFont="0" applyFill="0" applyBorder="0" applyAlignment="0" applyProtection="0">
      <alignment vertical="center"/>
    </xf>
    <xf numFmtId="0" fontId="44" fillId="10" borderId="0" applyProtection="0"/>
    <xf numFmtId="0" fontId="50" fillId="11" borderId="0" applyNumberFormat="0" applyBorder="0" applyAlignment="0" applyProtection="0">
      <alignment vertical="center"/>
    </xf>
    <xf numFmtId="0" fontId="0" fillId="0" borderId="0">
      <alignment vertical="center"/>
    </xf>
    <xf numFmtId="0" fontId="41" fillId="11" borderId="0" applyProtection="0"/>
    <xf numFmtId="0" fontId="68" fillId="0" borderId="18" applyNumberFormat="0" applyFill="0" applyAlignment="0" applyProtection="0">
      <alignment vertical="center"/>
    </xf>
    <xf numFmtId="0" fontId="0" fillId="0" borderId="0">
      <alignment vertical="center"/>
    </xf>
    <xf numFmtId="0" fontId="41" fillId="24" borderId="0" applyNumberFormat="0" applyBorder="0" applyAlignment="0" applyProtection="0">
      <alignment vertical="center"/>
    </xf>
    <xf numFmtId="9" fontId="12" fillId="0" borderId="0" applyFont="0" applyFill="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9" fontId="12" fillId="0" borderId="0" applyFont="0" applyFill="0" applyBorder="0" applyAlignment="0" applyProtection="0">
      <alignment vertical="center"/>
    </xf>
    <xf numFmtId="0" fontId="41" fillId="11" borderId="0" applyNumberFormat="0" applyBorder="0" applyAlignment="0" applyProtection="0">
      <alignment vertical="center"/>
    </xf>
    <xf numFmtId="9" fontId="11" fillId="0" borderId="0" applyFont="0" applyFill="0" applyBorder="0" applyAlignment="0" applyProtection="0">
      <alignment vertical="center"/>
    </xf>
    <xf numFmtId="9" fontId="11" fillId="0" borderId="0" applyFont="0" applyFill="0" applyBorder="0" applyAlignment="0" applyProtection="0">
      <alignment vertical="center"/>
    </xf>
    <xf numFmtId="9" fontId="12" fillId="0" borderId="0" applyFont="0" applyFill="0" applyBorder="0" applyAlignment="0" applyProtection="0">
      <alignment vertical="center"/>
    </xf>
    <xf numFmtId="0" fontId="0" fillId="0" borderId="0">
      <alignment vertical="center"/>
    </xf>
    <xf numFmtId="9" fontId="12" fillId="0" borderId="0" applyFont="0" applyFill="0" applyBorder="0" applyAlignment="0" applyProtection="0">
      <alignment vertical="center"/>
    </xf>
    <xf numFmtId="0" fontId="41" fillId="11" borderId="0" applyNumberFormat="0" applyBorder="0" applyAlignment="0" applyProtection="0">
      <alignment vertical="center"/>
    </xf>
    <xf numFmtId="9" fontId="11" fillId="0" borderId="0" applyFont="0" applyFill="0" applyBorder="0" applyAlignment="0" applyProtection="0">
      <alignment vertical="center"/>
    </xf>
    <xf numFmtId="0" fontId="43" fillId="31" borderId="0" applyNumberFormat="0" applyBorder="0" applyAlignment="0" applyProtection="0">
      <alignment vertical="center"/>
    </xf>
    <xf numFmtId="9" fontId="11" fillId="0" borderId="0" applyFont="0" applyFill="0" applyBorder="0" applyAlignment="0" applyProtection="0">
      <alignment vertical="center"/>
    </xf>
    <xf numFmtId="9" fontId="11" fillId="0" borderId="0" applyFont="0" applyFill="0" applyBorder="0" applyAlignment="0" applyProtection="0">
      <alignment vertical="center"/>
    </xf>
    <xf numFmtId="9" fontId="11" fillId="0" borderId="0" applyFont="0" applyFill="0" applyBorder="0" applyAlignment="0" applyProtection="0">
      <alignment vertical="center"/>
    </xf>
    <xf numFmtId="9" fontId="11" fillId="0" borderId="0" applyFont="0" applyFill="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99" fillId="11" borderId="0" applyNumberFormat="0" applyBorder="0" applyAlignment="0" applyProtection="0">
      <alignment vertical="center"/>
    </xf>
    <xf numFmtId="0" fontId="41" fillId="11" borderId="0" applyNumberFormat="0" applyBorder="0" applyAlignment="0" applyProtection="0">
      <alignment vertical="center"/>
    </xf>
    <xf numFmtId="0" fontId="40" fillId="10" borderId="0" applyProtection="0"/>
    <xf numFmtId="9" fontId="138" fillId="0" borderId="0" applyFont="0" applyFill="0" applyBorder="0" applyAlignment="0" applyProtection="0"/>
    <xf numFmtId="0" fontId="40" fillId="15" borderId="0" applyNumberFormat="0" applyBorder="0" applyAlignment="0" applyProtection="0">
      <alignment vertical="center"/>
    </xf>
    <xf numFmtId="9" fontId="11" fillId="0" borderId="0" applyFont="0" applyFill="0" applyBorder="0" applyAlignment="0" applyProtection="0">
      <alignment vertical="center"/>
    </xf>
    <xf numFmtId="0" fontId="44" fillId="10" borderId="0" applyNumberFormat="0" applyBorder="0" applyAlignment="0" applyProtection="0">
      <alignment vertical="center"/>
    </xf>
    <xf numFmtId="9" fontId="0" fillId="0" borderId="0" applyFont="0" applyFill="0" applyBorder="0" applyAlignment="0" applyProtection="0">
      <alignment vertical="center"/>
    </xf>
    <xf numFmtId="0" fontId="41" fillId="24" borderId="0" applyNumberFormat="0" applyBorder="0" applyAlignment="0" applyProtection="0">
      <alignment vertical="center"/>
    </xf>
    <xf numFmtId="0" fontId="12" fillId="0" borderId="0"/>
    <xf numFmtId="0" fontId="0" fillId="0" borderId="0">
      <alignment vertical="center"/>
    </xf>
    <xf numFmtId="0" fontId="44" fillId="15" borderId="0" applyProtection="0"/>
    <xf numFmtId="9" fontId="138" fillId="0" borderId="0" applyFont="0" applyFill="0" applyBorder="0" applyAlignment="0" applyProtection="0"/>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9" fontId="11" fillId="0" borderId="0" applyFont="0" applyFill="0" applyBorder="0" applyAlignment="0" applyProtection="0">
      <alignment vertical="center"/>
    </xf>
    <xf numFmtId="0" fontId="44" fillId="10" borderId="0" applyProtection="0"/>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0" fillId="0" borderId="0">
      <alignment vertical="center"/>
    </xf>
    <xf numFmtId="0" fontId="41" fillId="11"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9" fontId="0" fillId="0" borderId="0" applyFont="0" applyFill="0" applyBorder="0" applyAlignment="0" applyProtection="0"/>
    <xf numFmtId="0" fontId="44" fillId="10" borderId="0" applyProtection="0"/>
    <xf numFmtId="0" fontId="44" fillId="10" borderId="0" applyProtection="0"/>
    <xf numFmtId="0" fontId="44" fillId="15" borderId="0" applyNumberFormat="0" applyBorder="0" applyAlignment="0" applyProtection="0">
      <alignment vertical="center"/>
    </xf>
    <xf numFmtId="0" fontId="41" fillId="11" borderId="0" applyNumberFormat="0" applyBorder="0" applyAlignment="0" applyProtection="0">
      <alignment vertical="center"/>
    </xf>
    <xf numFmtId="9" fontId="12" fillId="0" borderId="0" applyFont="0" applyFill="0" applyBorder="0" applyAlignment="0" applyProtection="0">
      <alignment vertical="center"/>
    </xf>
    <xf numFmtId="0" fontId="44" fillId="15" borderId="0" applyNumberFormat="0" applyBorder="0" applyAlignment="0" applyProtection="0">
      <alignment vertical="center"/>
    </xf>
    <xf numFmtId="0" fontId="41" fillId="11" borderId="0" applyProtection="0"/>
    <xf numFmtId="0" fontId="41" fillId="11" borderId="0" applyNumberFormat="0" applyBorder="0" applyAlignment="0" applyProtection="0">
      <alignment vertical="center"/>
    </xf>
    <xf numFmtId="9" fontId="0" fillId="0" borderId="0" applyFont="0" applyFill="0" applyBorder="0" applyAlignment="0" applyProtection="0">
      <alignment vertical="center"/>
    </xf>
    <xf numFmtId="0" fontId="0" fillId="0" borderId="0">
      <alignment vertical="center"/>
    </xf>
    <xf numFmtId="0" fontId="93" fillId="24" borderId="0" applyNumberFormat="0" applyBorder="0" applyAlignment="0" applyProtection="0">
      <alignment vertical="center"/>
    </xf>
    <xf numFmtId="0" fontId="44" fillId="15" borderId="0" applyNumberFormat="0" applyBorder="0" applyAlignment="0" applyProtection="0">
      <alignment vertical="center"/>
    </xf>
    <xf numFmtId="9" fontId="12" fillId="0" borderId="0" applyProtection="0">
      <alignment vertical="center"/>
    </xf>
    <xf numFmtId="0" fontId="93" fillId="24" borderId="0" applyNumberFormat="0" applyBorder="0" applyAlignment="0" applyProtection="0">
      <alignment vertical="center"/>
    </xf>
    <xf numFmtId="0" fontId="0" fillId="0" borderId="0">
      <alignment vertical="center"/>
    </xf>
    <xf numFmtId="9" fontId="11" fillId="0" borderId="0" applyFont="0" applyFill="0" applyBorder="0" applyAlignment="0" applyProtection="0">
      <alignment vertical="center"/>
    </xf>
    <xf numFmtId="9" fontId="0" fillId="0" borderId="0" applyFont="0" applyFill="0" applyBorder="0" applyAlignment="0" applyProtection="0">
      <alignment vertical="center"/>
    </xf>
    <xf numFmtId="0" fontId="41" fillId="24" borderId="0" applyNumberFormat="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44" fillId="15"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41" fillId="11" borderId="0" applyNumberFormat="0" applyBorder="0" applyAlignment="0" applyProtection="0">
      <alignment vertical="center"/>
    </xf>
    <xf numFmtId="9" fontId="12" fillId="0" borderId="0" applyProtection="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0" fillId="0" borderId="0">
      <alignment vertical="center"/>
    </xf>
    <xf numFmtId="9" fontId="12" fillId="0" borderId="0" applyFont="0" applyFill="0" applyBorder="0" applyAlignment="0" applyProtection="0">
      <alignment vertical="center"/>
    </xf>
    <xf numFmtId="0" fontId="44" fillId="15"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5" borderId="0" applyNumberFormat="0" applyBorder="0" applyAlignment="0" applyProtection="0">
      <alignment vertical="center"/>
    </xf>
    <xf numFmtId="0" fontId="60" fillId="10" borderId="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9" fontId="0" fillId="0" borderId="0" applyFont="0" applyFill="0" applyBorder="0" applyAlignment="0" applyProtection="0"/>
    <xf numFmtId="0" fontId="44" fillId="15"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4" fillId="15" borderId="0" applyProtection="0"/>
    <xf numFmtId="0" fontId="60" fillId="10" borderId="0" applyProtection="0">
      <alignment vertical="center"/>
    </xf>
    <xf numFmtId="0" fontId="44" fillId="10" borderId="0" applyProtection="0"/>
    <xf numFmtId="0" fontId="44" fillId="10" borderId="0" applyProtection="0"/>
    <xf numFmtId="9" fontId="0" fillId="0" borderId="0" applyFont="0" applyFill="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9" fontId="12"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9" fontId="0" fillId="0" borderId="0" applyFont="0" applyFill="0" applyBorder="0" applyAlignment="0" applyProtection="0"/>
    <xf numFmtId="0" fontId="41" fillId="11" borderId="0" applyNumberFormat="0" applyBorder="0" applyAlignment="0" applyProtection="0">
      <alignment vertical="center"/>
    </xf>
    <xf numFmtId="0" fontId="0" fillId="0" borderId="0">
      <alignment vertical="center"/>
    </xf>
    <xf numFmtId="9" fontId="0" fillId="0" borderId="0" applyFont="0" applyFill="0" applyBorder="0" applyAlignment="0" applyProtection="0">
      <alignment vertical="center"/>
    </xf>
    <xf numFmtId="0" fontId="44" fillId="10" borderId="0" applyNumberFormat="0" applyBorder="0" applyAlignment="0" applyProtection="0">
      <alignment vertical="center"/>
    </xf>
    <xf numFmtId="0" fontId="60" fillId="10" borderId="0" applyNumberFormat="0" applyBorder="0" applyAlignment="0" applyProtection="0">
      <alignment vertical="center"/>
    </xf>
    <xf numFmtId="0" fontId="41" fillId="24" borderId="0" applyNumberFormat="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44" fillId="10" borderId="0" applyNumberFormat="0" applyBorder="0" applyAlignment="0" applyProtection="0">
      <alignment vertical="center"/>
    </xf>
    <xf numFmtId="9" fontId="100" fillId="0" borderId="0" applyFont="0" applyFill="0" applyBorder="0" applyAlignment="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24" borderId="0" applyNumberFormat="0" applyBorder="0" applyAlignment="0" applyProtection="0">
      <alignment vertical="center"/>
    </xf>
    <xf numFmtId="0" fontId="41" fillId="11" borderId="0" applyProtection="0"/>
    <xf numFmtId="9" fontId="12" fillId="0" borderId="0" applyProtection="0"/>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12" fillId="0" borderId="0" applyFont="0" applyFill="0" applyBorder="0" applyAlignment="0" applyProtection="0">
      <alignment vertical="center"/>
    </xf>
    <xf numFmtId="9" fontId="0" fillId="0" borderId="0" applyFont="0" applyFill="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xf numFmtId="0" fontId="0" fillId="0" borderId="0"/>
    <xf numFmtId="0" fontId="44" fillId="10" borderId="0" applyNumberFormat="0" applyBorder="0" applyAlignment="0" applyProtection="0">
      <alignment vertical="center"/>
    </xf>
    <xf numFmtId="9" fontId="0" fillId="0" borderId="0" applyFont="0" applyFill="0" applyBorder="0" applyAlignment="0" applyProtection="0"/>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9" fontId="0" fillId="0" borderId="0" applyFont="0" applyFill="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9" fontId="0" fillId="0" borderId="0" applyFont="0" applyFill="0" applyBorder="0" applyAlignment="0" applyProtection="0"/>
    <xf numFmtId="0" fontId="0" fillId="0" borderId="0">
      <alignment vertical="center"/>
    </xf>
    <xf numFmtId="0" fontId="0" fillId="0" borderId="0">
      <alignment vertical="center"/>
    </xf>
    <xf numFmtId="9" fontId="0" fillId="0" borderId="0" applyFont="0" applyFill="0" applyBorder="0" applyAlignment="0" applyProtection="0"/>
    <xf numFmtId="0" fontId="0" fillId="0" borderId="0"/>
    <xf numFmtId="0" fontId="44" fillId="10" borderId="0" applyProtection="0"/>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9" fontId="0" fillId="0" borderId="0" applyFont="0" applyFill="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60" fillId="10" borderId="0" applyProtection="0"/>
    <xf numFmtId="9" fontId="0" fillId="0" borderId="0" applyFont="0" applyFill="0" applyBorder="0" applyAlignment="0" applyProtection="0">
      <alignment vertical="center"/>
    </xf>
    <xf numFmtId="0" fontId="0" fillId="0" borderId="0">
      <alignment vertical="center"/>
    </xf>
    <xf numFmtId="0" fontId="85" fillId="15" borderId="0" applyNumberFormat="0" applyBorder="0" applyAlignment="0" applyProtection="0">
      <alignment vertical="center"/>
    </xf>
    <xf numFmtId="0" fontId="76" fillId="0" borderId="0" applyNumberFormat="0" applyFill="0" applyBorder="0" applyAlignment="0" applyProtection="0">
      <alignment vertical="center"/>
    </xf>
    <xf numFmtId="0" fontId="44" fillId="15" borderId="0" applyNumberFormat="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44" fillId="15" borderId="0" applyNumberFormat="0" applyBorder="0" applyAlignment="0" applyProtection="0">
      <alignment vertical="center"/>
    </xf>
    <xf numFmtId="0" fontId="76" fillId="0" borderId="0" applyNumberFormat="0" applyFill="0" applyBorder="0" applyAlignment="0" applyProtection="0">
      <alignment vertical="center"/>
    </xf>
    <xf numFmtId="0" fontId="44" fillId="15" borderId="0" applyProtection="0"/>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78" fillId="10" borderId="0" applyNumberFormat="0" applyBorder="0" applyAlignment="0" applyProtection="0"/>
    <xf numFmtId="0" fontId="44" fillId="15" borderId="0" applyNumberFormat="0" applyBorder="0" applyAlignment="0" applyProtection="0">
      <alignment vertical="center"/>
    </xf>
    <xf numFmtId="9" fontId="0"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9" fontId="12"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44" fillId="10" borderId="0" applyNumberFormat="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9" fontId="0" fillId="0" borderId="0" applyFont="0" applyFill="0" applyBorder="0" applyAlignment="0" applyProtection="0"/>
    <xf numFmtId="0" fontId="0" fillId="0" borderId="0">
      <alignment vertical="center"/>
    </xf>
    <xf numFmtId="9" fontId="12" fillId="0" borderId="0" applyProtection="0"/>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44" fillId="10" borderId="0" applyProtection="0"/>
    <xf numFmtId="0" fontId="50" fillId="24" borderId="0" applyNumberFormat="0" applyBorder="0" applyAlignment="0" applyProtection="0">
      <alignment vertical="center"/>
    </xf>
    <xf numFmtId="0" fontId="0" fillId="0" borderId="0">
      <alignment vertical="center"/>
    </xf>
    <xf numFmtId="0" fontId="106" fillId="0" borderId="4" applyProtection="0">
      <alignment horizontal="center"/>
    </xf>
    <xf numFmtId="9" fontId="0" fillId="0" borderId="0" applyFont="0" applyFill="0" applyBorder="0" applyAlignment="0" applyProtection="0">
      <alignment vertical="center"/>
    </xf>
    <xf numFmtId="0" fontId="44" fillId="10" borderId="0" applyNumberFormat="0" applyBorder="0" applyAlignment="0" applyProtection="0">
      <alignment vertical="center"/>
    </xf>
    <xf numFmtId="9" fontId="0" fillId="0" borderId="0" applyFont="0" applyFill="0" applyBorder="0" applyAlignment="0" applyProtection="0">
      <alignment vertical="center"/>
    </xf>
    <xf numFmtId="0" fontId="44" fillId="10" borderId="0" applyNumberFormat="0" applyBorder="0" applyAlignment="0" applyProtection="0">
      <alignment vertical="center"/>
    </xf>
    <xf numFmtId="9" fontId="12" fillId="0" borderId="0" applyFont="0" applyFill="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9" fontId="12" fillId="0" borderId="0" applyProtection="0"/>
    <xf numFmtId="0" fontId="44" fillId="10" borderId="0" applyNumberFormat="0" applyBorder="0" applyAlignment="0" applyProtection="0">
      <alignment vertical="center"/>
    </xf>
    <xf numFmtId="9" fontId="11"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9" fontId="12" fillId="0" borderId="0" applyFont="0" applyFill="0" applyBorder="0" applyAlignment="0" applyProtection="0">
      <alignment vertical="center"/>
    </xf>
    <xf numFmtId="0" fontId="0" fillId="0" borderId="0">
      <alignment vertical="center"/>
    </xf>
    <xf numFmtId="0" fontId="0" fillId="0" borderId="0"/>
    <xf numFmtId="0" fontId="0" fillId="0" borderId="0">
      <alignment vertical="center"/>
    </xf>
    <xf numFmtId="0" fontId="41" fillId="11" borderId="0" applyNumberFormat="0" applyBorder="0" applyAlignment="0" applyProtection="0">
      <alignment vertical="center"/>
    </xf>
    <xf numFmtId="0" fontId="44" fillId="10" borderId="0" applyProtection="0"/>
    <xf numFmtId="9" fontId="12" fillId="0" borderId="0" applyFont="0" applyFill="0" applyBorder="0" applyAlignment="0" applyProtection="0">
      <alignment vertical="center"/>
    </xf>
    <xf numFmtId="0" fontId="124" fillId="0" borderId="0"/>
    <xf numFmtId="0" fontId="0" fillId="0" borderId="0">
      <alignment vertical="center"/>
    </xf>
    <xf numFmtId="0" fontId="78" fillId="64" borderId="0" applyNumberFormat="0" applyBorder="0" applyAlignment="0" applyProtection="0">
      <alignment vertical="center"/>
    </xf>
    <xf numFmtId="9" fontId="0" fillId="0" borderId="0" applyFont="0" applyFill="0" applyBorder="0" applyAlignment="0" applyProtection="0">
      <alignment vertical="center"/>
    </xf>
    <xf numFmtId="0" fontId="124" fillId="0" borderId="0">
      <alignment vertical="center"/>
    </xf>
    <xf numFmtId="0" fontId="0" fillId="0" borderId="0">
      <alignment vertical="center"/>
    </xf>
    <xf numFmtId="0" fontId="41" fillId="11" borderId="0" applyNumberFormat="0" applyBorder="0" applyAlignment="0" applyProtection="0">
      <alignment vertical="center"/>
    </xf>
    <xf numFmtId="0" fontId="44" fillId="15" borderId="0" applyNumberFormat="0" applyBorder="0" applyAlignment="0" applyProtection="0">
      <alignment vertical="center"/>
    </xf>
    <xf numFmtId="9" fontId="0" fillId="0" borderId="0" applyFont="0" applyFill="0" applyBorder="0" applyAlignment="0" applyProtection="0">
      <alignment vertical="center"/>
    </xf>
    <xf numFmtId="0" fontId="44" fillId="10" borderId="0" applyNumberFormat="0" applyBorder="0" applyAlignment="0" applyProtection="0">
      <alignment vertical="center"/>
    </xf>
    <xf numFmtId="9" fontId="0" fillId="0" borderId="0" applyFont="0" applyFill="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9" fontId="12" fillId="0" borderId="0" applyFont="0" applyFill="0" applyBorder="0" applyAlignment="0" applyProtection="0">
      <alignment vertical="center"/>
    </xf>
    <xf numFmtId="0" fontId="44" fillId="15" borderId="0" applyNumberFormat="0" applyBorder="0" applyAlignment="0" applyProtection="0">
      <alignment vertical="center"/>
    </xf>
    <xf numFmtId="9" fontId="12" fillId="0" borderId="0" applyFont="0" applyFill="0" applyBorder="0" applyAlignment="0" applyProtection="0">
      <alignment vertical="center"/>
    </xf>
    <xf numFmtId="0" fontId="0" fillId="0" borderId="0">
      <alignment vertical="center"/>
    </xf>
    <xf numFmtId="0" fontId="0" fillId="0" borderId="0">
      <alignment vertical="center"/>
    </xf>
    <xf numFmtId="0" fontId="44" fillId="10" borderId="0" applyProtection="0"/>
    <xf numFmtId="9" fontId="12" fillId="0" borderId="0" applyFont="0" applyFill="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9" fontId="12" fillId="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9" fontId="0" fillId="0" borderId="0" applyFont="0" applyFill="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9" fontId="12" fillId="0" borderId="0" applyFont="0" applyFill="0" applyBorder="0" applyAlignment="0" applyProtection="0">
      <alignment vertical="center"/>
    </xf>
    <xf numFmtId="0" fontId="44" fillId="10" borderId="0" applyProtection="0"/>
    <xf numFmtId="0" fontId="40" fillId="15" borderId="0" applyProtection="0">
      <alignment vertical="center"/>
    </xf>
    <xf numFmtId="0" fontId="112" fillId="0" borderId="26" applyNumberFormat="0" applyFill="0" applyAlignment="0" applyProtection="0">
      <alignment vertical="center"/>
    </xf>
    <xf numFmtId="0" fontId="0" fillId="0" borderId="0"/>
    <xf numFmtId="0" fontId="0" fillId="0" borderId="0"/>
    <xf numFmtId="0" fontId="0" fillId="0" borderId="0">
      <alignment vertical="center"/>
    </xf>
    <xf numFmtId="9" fontId="12" fillId="0" borderId="0" applyProtection="0"/>
    <xf numFmtId="9" fontId="12" fillId="0" borderId="0" applyProtection="0"/>
    <xf numFmtId="0" fontId="44" fillId="10" borderId="0" applyProtection="0"/>
    <xf numFmtId="0" fontId="44" fillId="10" borderId="0" applyNumberFormat="0" applyBorder="0" applyAlignment="0" applyProtection="0">
      <alignment vertical="center"/>
    </xf>
    <xf numFmtId="9" fontId="12" fillId="0" borderId="0" applyProtection="0"/>
    <xf numFmtId="0" fontId="44" fillId="10" borderId="0" applyProtection="0"/>
    <xf numFmtId="0" fontId="44" fillId="10" borderId="0" applyNumberFormat="0" applyBorder="0" applyAlignment="0" applyProtection="0">
      <alignment vertical="center"/>
    </xf>
    <xf numFmtId="9" fontId="5" fillId="0" borderId="0" applyFont="0" applyFill="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9" fontId="12" fillId="0" borderId="0" applyFont="0" applyFill="0" applyBorder="0" applyAlignment="0" applyProtection="0">
      <alignment vertical="center"/>
    </xf>
    <xf numFmtId="0" fontId="0" fillId="0" borderId="0">
      <alignment vertical="center"/>
    </xf>
    <xf numFmtId="0" fontId="0" fillId="0" borderId="0">
      <alignment vertical="center"/>
    </xf>
    <xf numFmtId="0" fontId="44" fillId="10" borderId="0" applyProtection="0"/>
    <xf numFmtId="9" fontId="0" fillId="0" borderId="0" applyFont="0" applyFill="0" applyBorder="0" applyAlignment="0" applyProtection="0"/>
    <xf numFmtId="9" fontId="12" fillId="0" borderId="0" applyFont="0" applyFill="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9" fontId="11" fillId="0" borderId="0" applyFont="0" applyFill="0" applyBorder="0" applyAlignment="0" applyProtection="0">
      <alignment vertical="center"/>
    </xf>
    <xf numFmtId="0" fontId="0" fillId="0" borderId="0">
      <alignment vertical="center"/>
    </xf>
    <xf numFmtId="9" fontId="12" fillId="0" borderId="0" applyFont="0" applyFill="0" applyBorder="0" applyAlignment="0" applyProtection="0">
      <alignment vertical="center"/>
    </xf>
    <xf numFmtId="9" fontId="12" fillId="0" borderId="0" applyProtection="0"/>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60" fillId="10" borderId="0" applyProtection="0">
      <alignment vertical="center"/>
    </xf>
    <xf numFmtId="0" fontId="85" fillId="15" borderId="0" applyNumberFormat="0" applyBorder="0" applyAlignment="0" applyProtection="0">
      <alignment vertical="center"/>
    </xf>
    <xf numFmtId="0" fontId="41" fillId="11" borderId="0" applyNumberFormat="0" applyBorder="0" applyAlignment="0" applyProtection="0">
      <alignment vertical="center"/>
    </xf>
    <xf numFmtId="9" fontId="11" fillId="0" borderId="0" applyFont="0" applyFill="0" applyBorder="0" applyAlignment="0" applyProtection="0">
      <alignment vertical="center"/>
    </xf>
    <xf numFmtId="9" fontId="0" fillId="0" borderId="0" applyFont="0" applyFill="0" applyBorder="0" applyAlignment="0" applyProtection="0">
      <alignment vertical="center"/>
    </xf>
    <xf numFmtId="9" fontId="12" fillId="0" borderId="0" applyFont="0" applyFill="0" applyBorder="0" applyAlignment="0" applyProtection="0">
      <alignment vertical="center"/>
    </xf>
    <xf numFmtId="9" fontId="11" fillId="0" borderId="0" applyFont="0" applyFill="0" applyBorder="0" applyAlignment="0" applyProtection="0">
      <alignment vertical="center"/>
    </xf>
    <xf numFmtId="0" fontId="0" fillId="0" borderId="0">
      <alignment vertical="center"/>
    </xf>
    <xf numFmtId="9" fontId="12" fillId="0" borderId="0" applyFont="0" applyFill="0" applyBorder="0" applyAlignment="0" applyProtection="0">
      <alignment vertical="center"/>
    </xf>
    <xf numFmtId="0" fontId="0" fillId="0" borderId="0">
      <alignment vertical="center"/>
    </xf>
    <xf numFmtId="9" fontId="12" fillId="0" borderId="0" applyFont="0" applyFill="0" applyBorder="0" applyAlignment="0" applyProtection="0">
      <alignment vertical="center"/>
    </xf>
    <xf numFmtId="0" fontId="0" fillId="0" borderId="0">
      <alignment vertical="center"/>
    </xf>
    <xf numFmtId="9" fontId="12" fillId="0" borderId="0" applyFont="0" applyFill="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9" fontId="11" fillId="0" borderId="0" applyFont="0" applyFill="0" applyBorder="0" applyAlignment="0" applyProtection="0">
      <alignment vertical="center"/>
    </xf>
    <xf numFmtId="0" fontId="41" fillId="11" borderId="0" applyProtection="0"/>
    <xf numFmtId="0" fontId="44" fillId="10" borderId="0" applyProtection="0"/>
    <xf numFmtId="226" fontId="0" fillId="0" borderId="0" applyFont="0" applyFill="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51" fillId="0" borderId="4" applyNumberFormat="0" applyFill="0" applyProtection="0">
      <alignment horizontal="right"/>
    </xf>
    <xf numFmtId="0" fontId="51" fillId="0" borderId="4" applyProtection="0">
      <alignment horizontal="right" vertical="center"/>
    </xf>
    <xf numFmtId="0" fontId="0" fillId="0" borderId="0">
      <alignment vertical="center"/>
    </xf>
    <xf numFmtId="0" fontId="0" fillId="0" borderId="0">
      <alignment vertical="center"/>
    </xf>
    <xf numFmtId="0" fontId="51" fillId="0" borderId="4" applyProtection="0">
      <alignment horizontal="right" vertical="center"/>
    </xf>
    <xf numFmtId="0" fontId="51" fillId="0" borderId="43" applyNumberFormat="0" applyFill="0" applyProtection="0">
      <alignment horizontal="right" vertical="center"/>
    </xf>
    <xf numFmtId="0" fontId="41" fillId="11" borderId="0" applyNumberFormat="0" applyBorder="0" applyAlignment="0" applyProtection="0">
      <alignment vertical="center"/>
    </xf>
    <xf numFmtId="0" fontId="68" fillId="0" borderId="18" applyNumberFormat="0" applyFill="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169" fillId="0" borderId="58" applyNumberFormat="0" applyFill="0" applyAlignment="0" applyProtection="0">
      <alignment vertical="center"/>
    </xf>
    <xf numFmtId="0" fontId="0" fillId="0" borderId="0">
      <alignment vertical="center"/>
    </xf>
    <xf numFmtId="0" fontId="41" fillId="24" borderId="0" applyNumberFormat="0" applyBorder="0" applyAlignment="0" applyProtection="0">
      <alignment vertical="center"/>
    </xf>
    <xf numFmtId="0" fontId="169" fillId="0" borderId="58" applyNumberFormat="0" applyFill="0" applyAlignment="0" applyProtection="0">
      <alignment vertical="center"/>
    </xf>
    <xf numFmtId="0" fontId="0" fillId="0" borderId="0">
      <alignment vertical="center"/>
    </xf>
    <xf numFmtId="0" fontId="68" fillId="0" borderId="18" applyNumberFormat="0" applyFill="0" applyAlignment="0" applyProtection="0">
      <alignment vertical="center"/>
    </xf>
    <xf numFmtId="0" fontId="170" fillId="0" borderId="59" applyNumberFormat="0" applyFill="0" applyAlignment="0" applyProtection="0">
      <alignment vertical="center"/>
    </xf>
    <xf numFmtId="0" fontId="170" fillId="0" borderId="59" applyNumberFormat="0" applyFill="0" applyAlignment="0" applyProtection="0">
      <alignment vertical="center"/>
    </xf>
    <xf numFmtId="0" fontId="170" fillId="0" borderId="59" applyNumberFormat="0" applyFill="0" applyAlignment="0" applyProtection="0">
      <alignment vertical="center"/>
    </xf>
    <xf numFmtId="0" fontId="68" fillId="0" borderId="18" applyNumberFormat="0" applyFill="0" applyAlignment="0" applyProtection="0">
      <alignment vertical="center"/>
    </xf>
    <xf numFmtId="0" fontId="0" fillId="0" borderId="0">
      <alignment vertical="center"/>
    </xf>
    <xf numFmtId="0" fontId="155" fillId="0" borderId="18" applyNumberFormat="0" applyFill="0" applyAlignment="0" applyProtection="0">
      <alignment vertical="center"/>
    </xf>
    <xf numFmtId="0" fontId="0" fillId="0" borderId="0">
      <alignment vertical="center"/>
    </xf>
    <xf numFmtId="0" fontId="0" fillId="0" borderId="0">
      <alignment vertical="center"/>
    </xf>
    <xf numFmtId="0" fontId="155" fillId="0" borderId="18" applyNumberFormat="0" applyFill="0" applyAlignment="0" applyProtection="0">
      <alignment vertical="center"/>
    </xf>
    <xf numFmtId="0" fontId="0" fillId="0" borderId="0">
      <alignment vertical="center"/>
    </xf>
    <xf numFmtId="0" fontId="0" fillId="0" borderId="0">
      <alignment vertical="center"/>
    </xf>
    <xf numFmtId="0" fontId="155" fillId="0" borderId="18" applyNumberFormat="0" applyFill="0" applyAlignment="0" applyProtection="0">
      <alignment vertical="center"/>
    </xf>
    <xf numFmtId="0" fontId="0" fillId="0" borderId="0">
      <alignment vertical="center"/>
    </xf>
    <xf numFmtId="0" fontId="41" fillId="11" borderId="0" applyProtection="0"/>
    <xf numFmtId="0" fontId="41" fillId="11" borderId="0" applyProtection="0"/>
    <xf numFmtId="0" fontId="44" fillId="10" borderId="0" applyProtection="0"/>
    <xf numFmtId="0" fontId="44" fillId="15" borderId="0" applyProtection="0"/>
    <xf numFmtId="0" fontId="68" fillId="0" borderId="18" applyNumberFormat="0" applyFill="0" applyAlignment="0" applyProtection="0">
      <alignment vertical="center"/>
    </xf>
    <xf numFmtId="0" fontId="68" fillId="0" borderId="18" applyNumberFormat="0" applyFill="0" applyAlignment="0" applyProtection="0">
      <alignment vertical="center"/>
    </xf>
    <xf numFmtId="0" fontId="41" fillId="11" borderId="0" applyNumberFormat="0" applyBorder="0" applyAlignment="0" applyProtection="0">
      <alignment vertical="center"/>
    </xf>
    <xf numFmtId="0" fontId="68" fillId="0" borderId="18" applyNumberFormat="0" applyFill="0" applyAlignment="0" applyProtection="0">
      <alignment vertical="center"/>
    </xf>
    <xf numFmtId="0" fontId="41" fillId="11" borderId="0" applyNumberFormat="0" applyBorder="0" applyAlignment="0" applyProtection="0">
      <alignment vertical="center"/>
    </xf>
    <xf numFmtId="0" fontId="68" fillId="0" borderId="18" applyNumberFormat="0" applyFill="0" applyAlignment="0" applyProtection="0">
      <alignment vertical="center"/>
    </xf>
    <xf numFmtId="0" fontId="0" fillId="0" borderId="0">
      <alignment vertical="center"/>
    </xf>
    <xf numFmtId="0" fontId="68" fillId="0" borderId="18" applyNumberFormat="0" applyFill="0" applyAlignment="0" applyProtection="0">
      <alignment vertical="center"/>
    </xf>
    <xf numFmtId="0" fontId="44" fillId="15" borderId="0" applyNumberFormat="0" applyBorder="0" applyAlignment="0" applyProtection="0">
      <alignment vertical="center"/>
    </xf>
    <xf numFmtId="0" fontId="0" fillId="0" borderId="0">
      <alignment vertical="center"/>
    </xf>
    <xf numFmtId="0" fontId="0" fillId="0" borderId="0">
      <alignment vertical="center"/>
    </xf>
    <xf numFmtId="0" fontId="68" fillId="0" borderId="18" applyNumberFormat="0" applyFill="0" applyAlignment="0" applyProtection="0">
      <alignment vertical="center"/>
    </xf>
    <xf numFmtId="0" fontId="44" fillId="10" borderId="0" applyNumberFormat="0" applyBorder="0" applyAlignment="0" applyProtection="0">
      <alignment vertical="center"/>
    </xf>
    <xf numFmtId="0" fontId="44" fillId="15" borderId="0" applyProtection="0"/>
    <xf numFmtId="0" fontId="0" fillId="0" borderId="0">
      <alignment vertical="center"/>
    </xf>
    <xf numFmtId="0" fontId="0" fillId="0" borderId="0">
      <alignment vertical="center"/>
    </xf>
    <xf numFmtId="0" fontId="68" fillId="0" borderId="18"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8" fillId="0" borderId="18" applyNumberFormat="0" applyFill="0" applyAlignment="0" applyProtection="0">
      <alignment vertical="center"/>
    </xf>
    <xf numFmtId="0" fontId="68" fillId="0" borderId="18" applyNumberFormat="0" applyFill="0" applyAlignment="0" applyProtection="0">
      <alignment vertical="center"/>
    </xf>
    <xf numFmtId="0" fontId="40"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68" fillId="0" borderId="18" applyNumberFormat="0" applyFill="0" applyAlignment="0" applyProtection="0">
      <alignment vertical="center"/>
    </xf>
    <xf numFmtId="0" fontId="44" fillId="10" borderId="0" applyNumberFormat="0" applyBorder="0" applyAlignment="0" applyProtection="0">
      <alignment vertical="center"/>
    </xf>
    <xf numFmtId="0" fontId="40"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68" fillId="0" borderId="18" applyNumberFormat="0" applyFill="0" applyAlignment="0" applyProtection="0">
      <alignment vertical="center"/>
    </xf>
    <xf numFmtId="0" fontId="41" fillId="11"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0" fillId="15" borderId="0" applyProtection="0"/>
    <xf numFmtId="0" fontId="68" fillId="0" borderId="18" applyNumberFormat="0" applyFill="0" applyAlignment="0" applyProtection="0">
      <alignment vertical="center"/>
    </xf>
    <xf numFmtId="0" fontId="0" fillId="0" borderId="0">
      <alignment vertical="center"/>
    </xf>
    <xf numFmtId="0" fontId="143" fillId="0" borderId="0">
      <alignment horizontal="centerContinuous" vertical="center"/>
    </xf>
    <xf numFmtId="0" fontId="143" fillId="0" borderId="0">
      <alignment horizontal="centerContinuous" vertical="center"/>
    </xf>
    <xf numFmtId="0" fontId="0" fillId="0" borderId="0">
      <alignment vertical="center"/>
    </xf>
    <xf numFmtId="0" fontId="143" fillId="0" borderId="0">
      <alignment horizontal="centerContinuous"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85" fillId="10" borderId="0" applyNumberFormat="0" applyBorder="0" applyAlignment="0" applyProtection="0">
      <alignment vertical="center"/>
    </xf>
    <xf numFmtId="0" fontId="143" fillId="0" borderId="0">
      <alignment horizontal="centerContinuous"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41" fillId="11" borderId="0" applyNumberFormat="0" applyBorder="0" applyAlignment="0" applyProtection="0">
      <alignment vertical="center"/>
    </xf>
    <xf numFmtId="0" fontId="143" fillId="0" borderId="0">
      <alignment horizontal="centerContinuous" vertical="center"/>
    </xf>
    <xf numFmtId="0" fontId="0" fillId="0" borderId="0">
      <alignment vertical="center"/>
    </xf>
    <xf numFmtId="0" fontId="112" fillId="0" borderId="26" applyNumberFormat="0" applyFill="0" applyAlignment="0" applyProtection="0">
      <alignment vertical="center"/>
    </xf>
    <xf numFmtId="0" fontId="0" fillId="0" borderId="0">
      <alignment vertical="center"/>
    </xf>
    <xf numFmtId="0" fontId="0" fillId="0" borderId="0">
      <alignment vertical="center"/>
    </xf>
    <xf numFmtId="0" fontId="112" fillId="0" borderId="26" applyNumberFormat="0" applyFill="0" applyAlignment="0" applyProtection="0">
      <alignment vertical="center"/>
    </xf>
    <xf numFmtId="0" fontId="0" fillId="0" borderId="0">
      <alignment vertical="center"/>
    </xf>
    <xf numFmtId="0" fontId="0" fillId="0" borderId="0">
      <alignment vertical="center"/>
    </xf>
    <xf numFmtId="0" fontId="129" fillId="0" borderId="40" applyNumberFormat="0" applyFill="0" applyAlignment="0" applyProtection="0">
      <alignment vertical="center"/>
    </xf>
    <xf numFmtId="0" fontId="44" fillId="10" borderId="0" applyNumberFormat="0" applyBorder="0" applyAlignment="0" applyProtection="0">
      <alignment vertical="center"/>
    </xf>
    <xf numFmtId="0" fontId="171" fillId="0" borderId="26" applyNumberFormat="0" applyFill="0" applyAlignment="0" applyProtection="0">
      <alignment vertical="center"/>
    </xf>
    <xf numFmtId="0" fontId="44" fillId="10" borderId="0" applyProtection="0"/>
    <xf numFmtId="0" fontId="50" fillId="24" borderId="0" applyProtection="0"/>
    <xf numFmtId="0" fontId="171" fillId="0" borderId="26" applyNumberFormat="0" applyFill="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171" fillId="0" borderId="26" applyNumberFormat="0" applyFill="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113" fillId="0" borderId="35" applyProtection="0">
      <alignment vertical="center"/>
    </xf>
    <xf numFmtId="0" fontId="44" fillId="10" borderId="0" applyProtection="0"/>
    <xf numFmtId="0" fontId="41" fillId="11" borderId="0" applyNumberFormat="0" applyBorder="0" applyAlignment="0" applyProtection="0">
      <alignment vertical="center"/>
    </xf>
    <xf numFmtId="0" fontId="44" fillId="10" borderId="0" applyProtection="0"/>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60" fillId="10" borderId="0" applyProtection="0">
      <alignment vertical="center"/>
    </xf>
    <xf numFmtId="0" fontId="40" fillId="15"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112" fillId="0" borderId="26" applyNumberFormat="0" applyFill="0" applyAlignment="0" applyProtection="0">
      <alignment vertical="center"/>
    </xf>
    <xf numFmtId="0" fontId="0" fillId="0" borderId="0">
      <alignment vertical="center"/>
    </xf>
    <xf numFmtId="0" fontId="112" fillId="0" borderId="26" applyNumberFormat="0" applyFill="0" applyAlignment="0" applyProtection="0">
      <alignment vertical="center"/>
    </xf>
    <xf numFmtId="0" fontId="44" fillId="15" borderId="0" applyNumberFormat="0" applyBorder="0" applyAlignment="0" applyProtection="0">
      <alignment vertical="center"/>
    </xf>
    <xf numFmtId="0" fontId="112" fillId="0" borderId="26" applyNumberFormat="0" applyFill="0" applyAlignment="0" applyProtection="0">
      <alignment vertical="center"/>
    </xf>
    <xf numFmtId="0" fontId="0" fillId="0" borderId="0">
      <alignment vertical="center"/>
    </xf>
    <xf numFmtId="0" fontId="40" fillId="15" borderId="0" applyProtection="0"/>
    <xf numFmtId="0" fontId="44" fillId="10" borderId="0" applyNumberFormat="0" applyBorder="0" applyAlignment="0" applyProtection="0">
      <alignment vertical="center"/>
    </xf>
    <xf numFmtId="0" fontId="41" fillId="11" borderId="0" applyProtection="0"/>
    <xf numFmtId="0" fontId="112" fillId="0" borderId="26" applyNumberFormat="0" applyFill="0" applyAlignment="0" applyProtection="0">
      <alignment vertical="center"/>
    </xf>
    <xf numFmtId="0" fontId="0" fillId="0" borderId="0">
      <alignment vertical="center"/>
    </xf>
    <xf numFmtId="0" fontId="40" fillId="15" borderId="0" applyProtection="0">
      <alignment vertical="center"/>
    </xf>
    <xf numFmtId="0" fontId="112" fillId="0" borderId="26" applyNumberFormat="0" applyFill="0" applyAlignment="0" applyProtection="0">
      <alignment vertical="center"/>
    </xf>
    <xf numFmtId="0" fontId="0" fillId="0" borderId="0"/>
    <xf numFmtId="0" fontId="0" fillId="0" borderId="0"/>
    <xf numFmtId="0" fontId="41" fillId="11" borderId="0" applyNumberFormat="0" applyBorder="0" applyAlignment="0" applyProtection="0">
      <alignment vertical="center"/>
    </xf>
    <xf numFmtId="0" fontId="40" fillId="15" borderId="0" applyProtection="0">
      <alignment vertical="center"/>
    </xf>
    <xf numFmtId="0" fontId="112" fillId="0" borderId="26" applyNumberFormat="0" applyFill="0" applyAlignment="0" applyProtection="0">
      <alignment vertical="center"/>
    </xf>
    <xf numFmtId="0" fontId="0" fillId="0" borderId="0"/>
    <xf numFmtId="0" fontId="0" fillId="0" borderId="0"/>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0" fillId="15" borderId="0" applyNumberFormat="0" applyBorder="0" applyAlignment="0" applyProtection="0">
      <alignment vertical="center"/>
    </xf>
    <xf numFmtId="0" fontId="44" fillId="10" borderId="0" applyNumberFormat="0" applyBorder="0" applyAlignment="0" applyProtection="0">
      <alignment vertical="center"/>
    </xf>
    <xf numFmtId="0" fontId="112" fillId="0" borderId="26" applyNumberFormat="0" applyFill="0" applyAlignment="0" applyProtection="0">
      <alignment vertical="center"/>
    </xf>
    <xf numFmtId="0" fontId="0" fillId="0" borderId="0">
      <alignment vertical="center"/>
    </xf>
    <xf numFmtId="0" fontId="112" fillId="0" borderId="26" applyNumberFormat="0" applyFill="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0" fillId="15" borderId="0" applyNumberFormat="0" applyBorder="0" applyAlignment="0" applyProtection="0">
      <alignment vertical="center"/>
    </xf>
    <xf numFmtId="0" fontId="44" fillId="10" borderId="0" applyNumberFormat="0" applyBorder="0" applyAlignment="0" applyProtection="0">
      <alignment vertical="center"/>
    </xf>
    <xf numFmtId="0" fontId="112" fillId="0" borderId="26" applyNumberFormat="0" applyFill="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112" fillId="0" borderId="26" applyNumberFormat="0" applyFill="0" applyAlignment="0" applyProtection="0">
      <alignment vertical="center"/>
    </xf>
    <xf numFmtId="0" fontId="41" fillId="24"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24" borderId="0" applyNumberFormat="0" applyBorder="0" applyAlignment="0" applyProtection="0">
      <alignment vertical="center"/>
    </xf>
    <xf numFmtId="0" fontId="112" fillId="0" borderId="26" applyNumberFormat="0" applyFill="0" applyAlignment="0" applyProtection="0">
      <alignment vertical="center"/>
    </xf>
    <xf numFmtId="0" fontId="44" fillId="10" borderId="0" applyProtection="0"/>
    <xf numFmtId="0" fontId="41" fillId="24" borderId="0" applyProtection="0"/>
    <xf numFmtId="0" fontId="44" fillId="10" borderId="0" applyProtection="0"/>
    <xf numFmtId="0" fontId="44" fillId="10" borderId="0" applyProtection="0"/>
    <xf numFmtId="0" fontId="41" fillId="24" borderId="0" applyNumberFormat="0" applyBorder="0" applyAlignment="0" applyProtection="0">
      <alignment vertical="center"/>
    </xf>
    <xf numFmtId="0" fontId="112" fillId="0" borderId="26" applyNumberFormat="0" applyFill="0" applyAlignment="0" applyProtection="0">
      <alignment vertical="center"/>
    </xf>
    <xf numFmtId="0" fontId="44" fillId="10" borderId="0" applyProtection="0"/>
    <xf numFmtId="0" fontId="41" fillId="24" borderId="0" applyProtection="0"/>
    <xf numFmtId="0" fontId="44" fillId="10" borderId="0" applyNumberFormat="0" applyBorder="0" applyAlignment="0" applyProtection="0">
      <alignment vertical="center"/>
    </xf>
    <xf numFmtId="0" fontId="0" fillId="0" borderId="0">
      <alignment vertical="center"/>
    </xf>
    <xf numFmtId="0" fontId="44" fillId="10" borderId="0" applyProtection="0"/>
    <xf numFmtId="0" fontId="112" fillId="0" borderId="26" applyNumberFormat="0" applyFill="0" applyAlignment="0" applyProtection="0">
      <alignment vertical="center"/>
    </xf>
    <xf numFmtId="0" fontId="44" fillId="10" borderId="0" applyProtection="0"/>
    <xf numFmtId="0" fontId="0" fillId="0" borderId="0">
      <alignment vertical="center"/>
    </xf>
    <xf numFmtId="0" fontId="112" fillId="0" borderId="26" applyNumberFormat="0" applyFill="0" applyAlignment="0" applyProtection="0">
      <alignment vertical="center"/>
    </xf>
    <xf numFmtId="0" fontId="44" fillId="15" borderId="0" applyNumberFormat="0" applyBorder="0" applyAlignment="0" applyProtection="0">
      <alignment vertical="center"/>
    </xf>
    <xf numFmtId="0" fontId="76" fillId="0" borderId="30" applyNumberFormat="0" applyFill="0" applyAlignment="0" applyProtection="0">
      <alignment vertical="center"/>
    </xf>
    <xf numFmtId="0" fontId="0" fillId="0" borderId="0">
      <alignment vertical="center"/>
    </xf>
    <xf numFmtId="0" fontId="76" fillId="0" borderId="30" applyNumberFormat="0" applyFill="0" applyAlignment="0" applyProtection="0">
      <alignment vertical="center"/>
    </xf>
    <xf numFmtId="0" fontId="172" fillId="0" borderId="41" applyNumberFormat="0" applyFill="0" applyAlignment="0" applyProtection="0">
      <alignment vertical="center"/>
    </xf>
    <xf numFmtId="0" fontId="44" fillId="10" borderId="0" applyNumberFormat="0" applyBorder="0" applyAlignment="0" applyProtection="0">
      <alignment vertical="center"/>
    </xf>
    <xf numFmtId="0" fontId="172" fillId="0" borderId="41" applyNumberFormat="0" applyFill="0" applyAlignment="0" applyProtection="0">
      <alignment vertical="center"/>
    </xf>
    <xf numFmtId="0" fontId="44" fillId="10" borderId="0" applyNumberFormat="0" applyBorder="0" applyAlignment="0" applyProtection="0">
      <alignment vertical="center"/>
    </xf>
    <xf numFmtId="0" fontId="0" fillId="0" borderId="0"/>
    <xf numFmtId="0" fontId="0" fillId="0" borderId="0"/>
    <xf numFmtId="0" fontId="41" fillId="11" borderId="0" applyNumberFormat="0" applyBorder="0" applyAlignment="0" applyProtection="0">
      <alignment vertical="center"/>
    </xf>
    <xf numFmtId="0" fontId="76" fillId="0" borderId="30" applyNumberFormat="0" applyFill="0" applyAlignment="0" applyProtection="0">
      <alignment vertical="center"/>
    </xf>
    <xf numFmtId="0" fontId="0" fillId="0" borderId="0">
      <alignment vertical="center"/>
    </xf>
    <xf numFmtId="0" fontId="131" fillId="0" borderId="41" applyNumberFormat="0" applyFill="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131" fillId="0" borderId="41" applyNumberFormat="0" applyFill="0" applyAlignment="0" applyProtection="0">
      <alignment vertical="center"/>
    </xf>
    <xf numFmtId="0" fontId="41" fillId="11" borderId="0" applyNumberFormat="0" applyBorder="0" applyAlignment="0" applyProtection="0">
      <alignment vertical="center"/>
    </xf>
    <xf numFmtId="0" fontId="44" fillId="15" borderId="0" applyNumberFormat="0" applyBorder="0" applyAlignment="0" applyProtection="0">
      <alignment vertical="center"/>
    </xf>
    <xf numFmtId="0" fontId="41" fillId="11" borderId="0" applyNumberFormat="0" applyBorder="0" applyAlignment="0" applyProtection="0">
      <alignment vertical="center"/>
    </xf>
    <xf numFmtId="0" fontId="144" fillId="0" borderId="54" applyProtection="0">
      <alignment vertical="center"/>
    </xf>
    <xf numFmtId="0" fontId="76" fillId="0" borderId="30" applyNumberFormat="0" applyFill="0" applyAlignment="0" applyProtection="0">
      <alignment vertical="center"/>
    </xf>
    <xf numFmtId="0" fontId="0" fillId="0" borderId="0"/>
    <xf numFmtId="0" fontId="0" fillId="0" borderId="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147" fillId="0" borderId="30" applyNumberFormat="0" applyFill="0" applyAlignment="0" applyProtection="0">
      <alignment vertical="center"/>
    </xf>
    <xf numFmtId="0" fontId="0" fillId="0" borderId="0"/>
    <xf numFmtId="0" fontId="147" fillId="0" borderId="30" applyNumberFormat="0" applyFill="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xf numFmtId="0" fontId="40" fillId="15" borderId="0" applyProtection="0"/>
    <xf numFmtId="0" fontId="40" fillId="10" borderId="0" applyNumberFormat="0" applyBorder="0" applyAlignment="0" applyProtection="0">
      <alignment vertical="center"/>
    </xf>
    <xf numFmtId="0" fontId="41" fillId="11" borderId="0" applyProtection="0"/>
    <xf numFmtId="0" fontId="76" fillId="0" borderId="30" applyNumberFormat="0" applyFill="0" applyAlignment="0" applyProtection="0">
      <alignment vertical="center"/>
    </xf>
    <xf numFmtId="0" fontId="44" fillId="10" borderId="0" applyNumberFormat="0" applyBorder="0" applyAlignment="0" applyProtection="0">
      <alignment vertical="center"/>
    </xf>
    <xf numFmtId="0" fontId="76" fillId="0" borderId="30" applyNumberFormat="0" applyFill="0" applyAlignment="0" applyProtection="0">
      <alignment vertical="center"/>
    </xf>
    <xf numFmtId="0" fontId="44" fillId="10" borderId="0" applyNumberFormat="0" applyBorder="0" applyAlignment="0" applyProtection="0">
      <alignment vertical="center"/>
    </xf>
    <xf numFmtId="0" fontId="40" fillId="15" borderId="0" applyNumberFormat="0" applyBorder="0" applyAlignment="0" applyProtection="0">
      <alignment vertical="center"/>
    </xf>
    <xf numFmtId="0" fontId="0" fillId="0" borderId="0">
      <alignment vertical="center"/>
    </xf>
    <xf numFmtId="0" fontId="0" fillId="0" borderId="0">
      <alignment vertical="center"/>
    </xf>
    <xf numFmtId="0" fontId="76" fillId="0" borderId="30" applyNumberFormat="0" applyFill="0" applyAlignment="0" applyProtection="0">
      <alignment vertical="center"/>
    </xf>
    <xf numFmtId="0" fontId="44" fillId="10" borderId="0" applyNumberFormat="0" applyBorder="0" applyAlignment="0" applyProtection="0">
      <alignment vertical="center"/>
    </xf>
    <xf numFmtId="0" fontId="76" fillId="0" borderId="30" applyNumberFormat="0" applyFill="0" applyAlignment="0" applyProtection="0">
      <alignment vertical="center"/>
    </xf>
    <xf numFmtId="0" fontId="76" fillId="0" borderId="30" applyNumberFormat="0" applyFill="0" applyAlignment="0" applyProtection="0">
      <alignment vertical="center"/>
    </xf>
    <xf numFmtId="0" fontId="76" fillId="0" borderId="30" applyNumberFormat="0" applyFill="0" applyAlignment="0" applyProtection="0">
      <alignment vertical="center"/>
    </xf>
    <xf numFmtId="0" fontId="40" fillId="15" borderId="0" applyNumberFormat="0" applyBorder="0" applyAlignment="0" applyProtection="0">
      <alignment vertical="center"/>
    </xf>
    <xf numFmtId="0" fontId="76" fillId="0" borderId="30" applyNumberFormat="0" applyFill="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76" fillId="0" borderId="30" applyNumberFormat="0" applyFill="0" applyAlignment="0" applyProtection="0">
      <alignment vertical="center"/>
    </xf>
    <xf numFmtId="0" fontId="44" fillId="10" borderId="0" applyNumberFormat="0" applyBorder="0" applyAlignment="0" applyProtection="0">
      <alignment vertical="center"/>
    </xf>
    <xf numFmtId="0" fontId="76" fillId="0" borderId="30" applyNumberFormat="0" applyFill="0" applyAlignment="0" applyProtection="0">
      <alignment vertical="center"/>
    </xf>
    <xf numFmtId="0" fontId="44" fillId="10" borderId="0" applyNumberFormat="0" applyBorder="0" applyAlignment="0" applyProtection="0">
      <alignment vertical="center"/>
    </xf>
    <xf numFmtId="0" fontId="40" fillId="15"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76" fillId="0" borderId="30" applyNumberFormat="0" applyFill="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76" fillId="0" borderId="30" applyNumberFormat="0" applyFill="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76" fillId="0" borderId="30" applyNumberFormat="0" applyFill="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76" fillId="0" borderId="30" applyNumberFormat="0" applyFill="0" applyAlignment="0" applyProtection="0">
      <alignment vertical="center"/>
    </xf>
    <xf numFmtId="0" fontId="44" fillId="10" borderId="0" applyNumberFormat="0" applyBorder="0" applyAlignment="0" applyProtection="0">
      <alignment vertical="center"/>
    </xf>
    <xf numFmtId="0" fontId="76" fillId="0" borderId="30" applyNumberFormat="0" applyFill="0" applyAlignment="0" applyProtection="0">
      <alignment vertical="center"/>
    </xf>
    <xf numFmtId="0" fontId="76" fillId="0" borderId="30" applyNumberFormat="0" applyFill="0" applyAlignment="0" applyProtection="0">
      <alignment vertical="center"/>
    </xf>
    <xf numFmtId="0" fontId="0" fillId="0" borderId="0">
      <alignment vertical="center"/>
    </xf>
    <xf numFmtId="0" fontId="0" fillId="0" borderId="0">
      <alignment vertical="center"/>
    </xf>
    <xf numFmtId="0" fontId="44" fillId="15"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xf numFmtId="43" fontId="0" fillId="0" borderId="0" applyFont="0" applyFill="0" applyBorder="0" applyAlignment="0" applyProtection="0">
      <alignment vertical="center"/>
    </xf>
    <xf numFmtId="43" fontId="11" fillId="0" borderId="0" applyFont="0" applyFill="0" applyBorder="0" applyAlignment="0" applyProtection="0">
      <alignment vertical="center"/>
    </xf>
    <xf numFmtId="0" fontId="76" fillId="0" borderId="0" applyNumberFormat="0" applyFill="0" applyBorder="0" applyAlignment="0" applyProtection="0">
      <alignment vertical="center"/>
    </xf>
    <xf numFmtId="0" fontId="0" fillId="0" borderId="0">
      <alignment vertical="center"/>
    </xf>
    <xf numFmtId="0" fontId="0" fillId="0" borderId="0">
      <alignment vertical="center"/>
    </xf>
    <xf numFmtId="0" fontId="76" fillId="0" borderId="0" applyNumberFormat="0" applyFill="0" applyBorder="0" applyAlignment="0" applyProtection="0">
      <alignment vertical="center"/>
    </xf>
    <xf numFmtId="0" fontId="41" fillId="24" borderId="0" applyNumberFormat="0" applyBorder="0" applyAlignment="0" applyProtection="0">
      <alignment vertical="center"/>
    </xf>
    <xf numFmtId="0" fontId="76" fillId="0" borderId="0" applyNumberFormat="0" applyFill="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172" fillId="0" borderId="0" applyNumberFormat="0" applyFill="0" applyBorder="0" applyAlignment="0" applyProtection="0">
      <alignment vertical="center"/>
    </xf>
    <xf numFmtId="0" fontId="172" fillId="0" borderId="0" applyNumberFormat="0" applyFill="0" applyBorder="0" applyAlignment="0" applyProtection="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76" fillId="0" borderId="0" applyNumberFormat="0" applyFill="0" applyBorder="0" applyAlignment="0" applyProtection="0">
      <alignment vertical="center"/>
    </xf>
    <xf numFmtId="0" fontId="44" fillId="10" borderId="0" applyProtection="0"/>
    <xf numFmtId="0" fontId="44" fillId="15" borderId="0" applyNumberFormat="0" applyBorder="0" applyAlignment="0" applyProtection="0">
      <alignment vertical="center"/>
    </xf>
    <xf numFmtId="0" fontId="121" fillId="0" borderId="0" applyNumberFormat="0" applyFill="0" applyBorder="0" applyAlignment="0" applyProtection="0">
      <alignment vertical="center"/>
    </xf>
    <xf numFmtId="0" fontId="131" fillId="0" borderId="0" applyNumberFormat="0" applyFill="0" applyBorder="0" applyAlignment="0" applyProtection="0">
      <alignment vertical="center"/>
    </xf>
    <xf numFmtId="0" fontId="5" fillId="0" borderId="0"/>
    <xf numFmtId="0" fontId="44" fillId="15" borderId="0" applyProtection="0"/>
    <xf numFmtId="0" fontId="144" fillId="0" borderId="0" applyProtection="0">
      <alignment vertical="center"/>
    </xf>
    <xf numFmtId="0" fontId="144" fillId="0" borderId="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196" fontId="0" fillId="0" borderId="0" applyFont="0" applyFill="0" applyBorder="0" applyAlignment="0" applyProtection="0"/>
    <xf numFmtId="0" fontId="76" fillId="0" borderId="0" applyNumberFormat="0" applyFill="0" applyBorder="0" applyAlignment="0" applyProtection="0">
      <alignment vertical="center"/>
    </xf>
    <xf numFmtId="0" fontId="76" fillId="0" borderId="0" applyNumberFormat="0" applyFill="0" applyBorder="0" applyAlignment="0" applyProtection="0">
      <alignment vertical="center"/>
    </xf>
    <xf numFmtId="0" fontId="44" fillId="10" borderId="0" applyNumberFormat="0" applyBorder="0" applyAlignment="0" applyProtection="0">
      <alignment vertical="center"/>
    </xf>
    <xf numFmtId="0" fontId="147" fillId="0" borderId="0" applyNumberFormat="0" applyFill="0" applyBorder="0" applyAlignment="0" applyProtection="0">
      <alignment vertical="center"/>
    </xf>
    <xf numFmtId="0" fontId="44" fillId="10" borderId="0" applyProtection="0"/>
    <xf numFmtId="0" fontId="147" fillId="0" borderId="0" applyNumberFormat="0" applyFill="0" applyBorder="0" applyAlignment="0" applyProtection="0">
      <alignment vertical="center"/>
    </xf>
    <xf numFmtId="0" fontId="41" fillId="24" borderId="0" applyNumberFormat="0" applyBorder="0" applyAlignment="0" applyProtection="0">
      <alignment vertical="center"/>
    </xf>
    <xf numFmtId="0" fontId="85" fillId="15" borderId="0" applyNumberFormat="0" applyBorder="0" applyAlignment="0" applyProtection="0">
      <alignment vertical="center"/>
    </xf>
    <xf numFmtId="0" fontId="76" fillId="0" borderId="0" applyNumberFormat="0" applyFill="0" applyBorder="0" applyAlignment="0" applyProtection="0">
      <alignment vertical="center"/>
    </xf>
    <xf numFmtId="0" fontId="44" fillId="15" borderId="0" applyProtection="0"/>
    <xf numFmtId="0" fontId="76" fillId="0" borderId="0" applyNumberFormat="0" applyFill="0" applyBorder="0" applyAlignment="0" applyProtection="0">
      <alignment vertical="center"/>
    </xf>
    <xf numFmtId="0" fontId="44" fillId="15" borderId="0" applyNumberFormat="0" applyBorder="0" applyAlignment="0" applyProtection="0">
      <alignment vertical="center"/>
    </xf>
    <xf numFmtId="0" fontId="76" fillId="0" borderId="0" applyNumberFormat="0" applyFill="0" applyBorder="0" applyAlignment="0" applyProtection="0">
      <alignment vertical="center"/>
    </xf>
    <xf numFmtId="0" fontId="44" fillId="15" borderId="0" applyNumberFormat="0" applyBorder="0" applyAlignment="0" applyProtection="0">
      <alignment vertical="center"/>
    </xf>
    <xf numFmtId="0" fontId="0" fillId="0" borderId="0">
      <alignment vertical="center"/>
    </xf>
    <xf numFmtId="0" fontId="0" fillId="0" borderId="0">
      <alignment vertical="center"/>
    </xf>
    <xf numFmtId="0" fontId="76" fillId="0" borderId="0" applyNumberFormat="0" applyFill="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76" fillId="0" borderId="0" applyNumberFormat="0" applyFill="0" applyBorder="0" applyAlignment="0" applyProtection="0">
      <alignment vertical="center"/>
    </xf>
    <xf numFmtId="0" fontId="0" fillId="0" borderId="0">
      <alignment vertical="center"/>
    </xf>
    <xf numFmtId="0" fontId="76" fillId="0" borderId="0" applyNumberFormat="0" applyFill="0" applyBorder="0" applyAlignment="0" applyProtection="0">
      <alignment vertical="center"/>
    </xf>
    <xf numFmtId="0" fontId="0" fillId="0" borderId="0">
      <alignment vertical="center"/>
    </xf>
    <xf numFmtId="0" fontId="76" fillId="0" borderId="0" applyNumberFormat="0" applyFill="0" applyBorder="0" applyAlignment="0" applyProtection="0">
      <alignment vertical="center"/>
    </xf>
    <xf numFmtId="0" fontId="44" fillId="10" borderId="0" applyNumberFormat="0" applyBorder="0" applyAlignment="0" applyProtection="0">
      <alignment vertical="center"/>
    </xf>
    <xf numFmtId="0" fontId="76" fillId="0" borderId="0" applyNumberFormat="0" applyFill="0" applyBorder="0" applyAlignment="0" applyProtection="0">
      <alignment vertical="center"/>
    </xf>
    <xf numFmtId="0" fontId="173" fillId="0" borderId="0" applyNumberFormat="0" applyFill="0" applyBorder="0" applyAlignment="0" applyProtection="0">
      <alignment vertical="center"/>
    </xf>
    <xf numFmtId="0" fontId="173"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41" fillId="11" borderId="0" applyNumberFormat="0" applyBorder="0" applyAlignment="0" applyProtection="0">
      <alignment vertical="center"/>
    </xf>
    <xf numFmtId="0" fontId="121" fillId="0" borderId="0" applyProtection="0">
      <alignment vertical="center"/>
    </xf>
    <xf numFmtId="0" fontId="121" fillId="0" borderId="0" applyProtection="0">
      <alignment vertical="center"/>
    </xf>
    <xf numFmtId="0" fontId="91" fillId="0" borderId="0" applyNumberFormat="0" applyFill="0" applyBorder="0" applyAlignment="0" applyProtection="0">
      <alignment vertical="center"/>
    </xf>
    <xf numFmtId="0" fontId="0" fillId="0" borderId="0">
      <alignment vertical="center"/>
    </xf>
    <xf numFmtId="0" fontId="91" fillId="0" borderId="0" applyNumberFormat="0" applyFill="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143" fillId="0" borderId="0">
      <alignment horizontal="centerContinuous" vertical="center"/>
    </xf>
    <xf numFmtId="0" fontId="44" fillId="10" borderId="0" applyNumberFormat="0" applyBorder="0" applyAlignment="0" applyProtection="0">
      <alignment vertical="center"/>
    </xf>
    <xf numFmtId="0" fontId="0" fillId="0" borderId="0">
      <alignment vertical="center"/>
    </xf>
    <xf numFmtId="0" fontId="78" fillId="40" borderId="0" applyNumberFormat="0" applyBorder="0" applyAlignment="0" applyProtection="0">
      <alignment vertical="center"/>
    </xf>
    <xf numFmtId="0" fontId="12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91" fillId="0" borderId="0" applyNumberFormat="0" applyFill="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91" fillId="0" borderId="0" applyNumberFormat="0" applyFill="0" applyBorder="0" applyAlignment="0" applyProtection="0">
      <alignment vertical="center"/>
    </xf>
    <xf numFmtId="0" fontId="44" fillId="10" borderId="0" applyProtection="0">
      <alignment vertical="center"/>
    </xf>
    <xf numFmtId="0" fontId="0" fillId="0" borderId="0">
      <alignment vertical="center"/>
    </xf>
    <xf numFmtId="0" fontId="91" fillId="0" borderId="0" applyNumberFormat="0" applyFill="0" applyBorder="0" applyAlignment="0" applyProtection="0">
      <alignment vertical="center"/>
    </xf>
    <xf numFmtId="0" fontId="44" fillId="10" borderId="0" applyProtection="0">
      <alignment vertical="center"/>
    </xf>
    <xf numFmtId="0" fontId="0" fillId="0" borderId="0">
      <alignment vertical="center"/>
    </xf>
    <xf numFmtId="0" fontId="91" fillId="0" borderId="0" applyNumberFormat="0" applyFill="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12" fillId="0" borderId="0">
      <alignment vertical="center"/>
    </xf>
    <xf numFmtId="0" fontId="91" fillId="0" borderId="0" applyNumberFormat="0" applyFill="0" applyBorder="0" applyAlignment="0" applyProtection="0">
      <alignment vertical="center"/>
    </xf>
    <xf numFmtId="0" fontId="12" fillId="0" borderId="0">
      <alignment vertical="center"/>
    </xf>
    <xf numFmtId="0" fontId="44" fillId="10" borderId="0" applyNumberFormat="0" applyBorder="0" applyAlignment="0" applyProtection="0">
      <alignment vertical="center"/>
    </xf>
    <xf numFmtId="0" fontId="91" fillId="0" borderId="0" applyNumberFormat="0" applyFill="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12" fillId="0" borderId="0">
      <alignment vertical="center"/>
    </xf>
    <xf numFmtId="0" fontId="40" fillId="15" borderId="0" applyNumberFormat="0" applyBorder="0" applyAlignment="0" applyProtection="0">
      <alignment vertical="center"/>
    </xf>
    <xf numFmtId="0" fontId="0" fillId="0" borderId="0">
      <alignment vertical="center"/>
    </xf>
    <xf numFmtId="0" fontId="106" fillId="0" borderId="4" applyNumberFormat="0" applyFill="0" applyProtection="0">
      <alignment horizontal="center" vertical="center"/>
    </xf>
    <xf numFmtId="0" fontId="0" fillId="0" borderId="0">
      <alignment vertical="center"/>
    </xf>
    <xf numFmtId="0" fontId="44" fillId="10" borderId="0" applyNumberFormat="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0" fillId="0" borderId="0">
      <alignment vertical="center"/>
    </xf>
    <xf numFmtId="0" fontId="121" fillId="0" borderId="0" applyProtection="0"/>
    <xf numFmtId="0" fontId="174" fillId="0" borderId="0" applyNumberFormat="0" applyFill="0" applyBorder="0" applyAlignment="0" applyProtection="0">
      <alignment vertical="center"/>
    </xf>
    <xf numFmtId="0" fontId="121" fillId="0" borderId="0" applyProtection="0"/>
    <xf numFmtId="0" fontId="44" fillId="10" borderId="0" applyNumberFormat="0" applyBorder="0" applyAlignment="0" applyProtection="0">
      <alignment vertical="center"/>
    </xf>
    <xf numFmtId="0" fontId="0" fillId="0" borderId="0">
      <alignment vertical="center"/>
    </xf>
    <xf numFmtId="0" fontId="60" fillId="10" borderId="0" applyNumberFormat="0" applyBorder="0" applyAlignment="0" applyProtection="0">
      <alignment vertical="center"/>
    </xf>
    <xf numFmtId="0" fontId="121" fillId="0" borderId="0" applyProtection="0"/>
    <xf numFmtId="0" fontId="0" fillId="0" borderId="0">
      <alignment vertical="center"/>
    </xf>
    <xf numFmtId="0" fontId="41" fillId="11" borderId="0" applyProtection="0"/>
    <xf numFmtId="0" fontId="0" fillId="0" borderId="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121" fillId="0" borderId="0" applyProtection="0"/>
    <xf numFmtId="0" fontId="0" fillId="0" borderId="0">
      <alignment vertical="center"/>
    </xf>
    <xf numFmtId="0" fontId="44" fillId="10" borderId="0" applyNumberFormat="0" applyBorder="0" applyAlignment="0" applyProtection="0">
      <alignment vertical="center"/>
    </xf>
    <xf numFmtId="0" fontId="50" fillId="11" borderId="0" applyNumberFormat="0" applyBorder="0" applyAlignment="0" applyProtection="0">
      <alignment vertical="center"/>
    </xf>
    <xf numFmtId="0" fontId="121" fillId="0" borderId="0" applyNumberFormat="0" applyFill="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50" fillId="11" borderId="0" applyNumberFormat="0" applyBorder="0" applyAlignment="0" applyProtection="0">
      <alignment vertical="center"/>
    </xf>
    <xf numFmtId="0" fontId="121" fillId="0" borderId="0" applyNumberFormat="0" applyFill="0" applyBorder="0" applyAlignment="0" applyProtection="0">
      <alignment vertical="center"/>
    </xf>
    <xf numFmtId="0" fontId="0" fillId="0" borderId="0">
      <alignment vertical="center"/>
    </xf>
    <xf numFmtId="0" fontId="46" fillId="0" borderId="5" applyNumberFormat="0" applyFill="0" applyProtection="0">
      <alignment horizont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6" fillId="0" borderId="5" applyNumberFormat="0" applyFill="0" applyProtection="0">
      <alignment horizontal="center"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5" borderId="0" applyProtection="0"/>
    <xf numFmtId="0" fontId="44" fillId="26" borderId="0" applyNumberFormat="0" applyBorder="0" applyAlignment="0" applyProtection="0">
      <alignment vertical="center"/>
    </xf>
    <xf numFmtId="0" fontId="44" fillId="10" borderId="0" applyProtection="0"/>
    <xf numFmtId="0" fontId="0" fillId="0" borderId="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Protection="0"/>
    <xf numFmtId="0" fontId="0" fillId="0" borderId="0">
      <alignment vertical="center"/>
    </xf>
    <xf numFmtId="0" fontId="40" fillId="15"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78" fillId="64" borderId="0" applyNumberFormat="0" applyBorder="0" applyAlignment="0" applyProtection="0"/>
    <xf numFmtId="0" fontId="0" fillId="0" borderId="0">
      <alignment vertical="center"/>
    </xf>
    <xf numFmtId="0" fontId="40" fillId="15" borderId="0" applyNumberFormat="0" applyBorder="0" applyAlignment="0" applyProtection="0">
      <alignment vertical="center"/>
    </xf>
    <xf numFmtId="0" fontId="44" fillId="15"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0" fillId="0" borderId="0">
      <alignment vertical="center"/>
    </xf>
    <xf numFmtId="0" fontId="44" fillId="10" borderId="0" applyProtection="0"/>
    <xf numFmtId="0" fontId="44" fillId="15" borderId="0" applyProtection="0"/>
    <xf numFmtId="0" fontId="44" fillId="10" borderId="0" applyProtection="0">
      <alignment vertical="center"/>
    </xf>
    <xf numFmtId="0" fontId="44" fillId="15"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5" borderId="0" applyProtection="0"/>
    <xf numFmtId="0" fontId="44" fillId="10" borderId="0" applyNumberFormat="0" applyBorder="0" applyAlignment="0" applyProtection="0">
      <alignment vertical="center"/>
    </xf>
    <xf numFmtId="0" fontId="40" fillId="15" borderId="0" applyNumberFormat="0" applyBorder="0" applyAlignment="0" applyProtection="0">
      <alignment vertical="center"/>
    </xf>
    <xf numFmtId="0" fontId="44" fillId="10" borderId="0" applyNumberFormat="0" applyBorder="0" applyAlignment="0" applyProtection="0">
      <alignment vertical="center"/>
    </xf>
    <xf numFmtId="0" fontId="40" fillId="15"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alignment vertical="center"/>
    </xf>
    <xf numFmtId="0" fontId="0" fillId="0" borderId="0">
      <alignment vertical="center"/>
    </xf>
    <xf numFmtId="0" fontId="40" fillId="15"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60" fillId="10" borderId="0" applyNumberFormat="0" applyBorder="0" applyAlignment="0" applyProtection="0">
      <alignment vertical="center"/>
    </xf>
    <xf numFmtId="0" fontId="60" fillId="10" borderId="0" applyProtection="0"/>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135" fillId="3" borderId="42" applyNumberFormat="0" applyAlignment="0" applyProtection="0">
      <alignment vertical="center"/>
    </xf>
    <xf numFmtId="0" fontId="44" fillId="10"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5" borderId="0" applyProtection="0"/>
    <xf numFmtId="0" fontId="40" fillId="15" borderId="0" applyNumberFormat="0" applyBorder="0" applyAlignment="0" applyProtection="0">
      <alignment vertical="center"/>
    </xf>
    <xf numFmtId="0" fontId="40" fillId="15" borderId="0" applyProtection="0"/>
    <xf numFmtId="0" fontId="41" fillId="11" borderId="0" applyNumberFormat="0" applyBorder="0" applyAlignment="0" applyProtection="0">
      <alignment vertical="center"/>
    </xf>
    <xf numFmtId="0" fontId="40" fillId="15" borderId="0" applyNumberFormat="0" applyBorder="0" applyAlignment="0" applyProtection="0">
      <alignment vertical="center"/>
    </xf>
    <xf numFmtId="0" fontId="0" fillId="0" borderId="0">
      <alignment vertical="center"/>
    </xf>
    <xf numFmtId="0" fontId="40" fillId="15" borderId="0" applyProtection="0"/>
    <xf numFmtId="0" fontId="40" fillId="15" borderId="0" applyNumberFormat="0" applyBorder="0" applyAlignment="0" applyProtection="0">
      <alignment vertical="center"/>
    </xf>
    <xf numFmtId="0" fontId="40" fillId="15" borderId="0" applyNumberFormat="0" applyBorder="0" applyAlignment="0" applyProtection="0">
      <alignment vertical="center"/>
    </xf>
    <xf numFmtId="0" fontId="0" fillId="0" borderId="0">
      <alignment vertical="center"/>
    </xf>
    <xf numFmtId="0" fontId="40" fillId="15" borderId="0" applyProtection="0"/>
    <xf numFmtId="0" fontId="41" fillId="11" borderId="0" applyNumberFormat="0" applyBorder="0" applyAlignment="0" applyProtection="0">
      <alignment vertical="center"/>
    </xf>
    <xf numFmtId="0" fontId="40" fillId="15" borderId="0" applyProtection="0"/>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0" fillId="15" borderId="0" applyNumberFormat="0" applyBorder="0" applyAlignment="0" applyProtection="0">
      <alignment vertical="center"/>
    </xf>
    <xf numFmtId="0" fontId="41" fillId="11" borderId="0" applyNumberFormat="0" applyBorder="0" applyAlignment="0" applyProtection="0">
      <alignment vertical="center"/>
    </xf>
    <xf numFmtId="0" fontId="40" fillId="15" borderId="0" applyProtection="0"/>
    <xf numFmtId="0" fontId="44" fillId="10" borderId="0" applyNumberFormat="0" applyBorder="0" applyAlignment="0" applyProtection="0">
      <alignment vertical="center"/>
    </xf>
    <xf numFmtId="0" fontId="40" fillId="15" borderId="0" applyNumberFormat="0" applyBorder="0" applyAlignment="0" applyProtection="0">
      <alignment vertical="center"/>
    </xf>
    <xf numFmtId="0" fontId="44" fillId="10" borderId="0" applyProtection="0"/>
    <xf numFmtId="0" fontId="44" fillId="10" borderId="0" applyProtection="0"/>
    <xf numFmtId="0" fontId="40" fillId="15" borderId="0" applyNumberFormat="0" applyBorder="0" applyAlignment="0" applyProtection="0">
      <alignment vertical="center"/>
    </xf>
    <xf numFmtId="0" fontId="40" fillId="15" borderId="0" applyNumberFormat="0" applyBorder="0" applyAlignment="0" applyProtection="0">
      <alignment vertical="center"/>
    </xf>
    <xf numFmtId="0" fontId="0" fillId="0" borderId="0"/>
    <xf numFmtId="0" fontId="44" fillId="10" borderId="0" applyNumberFormat="0" applyBorder="0" applyAlignment="0" applyProtection="0">
      <alignment vertical="center"/>
    </xf>
    <xf numFmtId="0" fontId="40" fillId="15" borderId="0" applyNumberFormat="0" applyBorder="0" applyAlignment="0" applyProtection="0">
      <alignment vertical="center"/>
    </xf>
    <xf numFmtId="0" fontId="40" fillId="15" borderId="0" applyNumberFormat="0" applyBorder="0" applyAlignment="0" applyProtection="0">
      <alignment vertical="center"/>
    </xf>
    <xf numFmtId="43" fontId="11" fillId="0" borderId="0" applyFont="0" applyFill="0" applyBorder="0" applyAlignment="0" applyProtection="0">
      <alignment vertical="center"/>
    </xf>
    <xf numFmtId="0" fontId="40" fillId="15" borderId="0" applyNumberFormat="0" applyBorder="0" applyAlignment="0" applyProtection="0">
      <alignment vertical="center"/>
    </xf>
    <xf numFmtId="0" fontId="40" fillId="15"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0" fillId="15"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0" fillId="15" borderId="0" applyProtection="0"/>
    <xf numFmtId="0" fontId="44" fillId="10" borderId="0" applyProtection="0"/>
    <xf numFmtId="0" fontId="44" fillId="10" borderId="0" applyNumberFormat="0" applyBorder="0" applyAlignment="0" applyProtection="0">
      <alignment vertical="center"/>
    </xf>
    <xf numFmtId="0" fontId="85" fillId="15"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85" fillId="15" borderId="0" applyNumberFormat="0" applyBorder="0" applyAlignment="0" applyProtection="0">
      <alignment vertical="center"/>
    </xf>
    <xf numFmtId="0" fontId="44" fillId="10" borderId="0" applyProtection="0"/>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85" fillId="15" borderId="0" applyProtection="0"/>
    <xf numFmtId="0" fontId="41" fillId="24" borderId="0" applyNumberFormat="0" applyBorder="0" applyAlignment="0" applyProtection="0">
      <alignment vertical="center"/>
    </xf>
    <xf numFmtId="0" fontId="44" fillId="10" borderId="0" applyNumberFormat="0" applyBorder="0" applyAlignment="0" applyProtection="0">
      <alignment vertical="center"/>
    </xf>
    <xf numFmtId="0" fontId="85" fillId="15" borderId="0" applyProtection="0"/>
    <xf numFmtId="0" fontId="41" fillId="11" borderId="0" applyNumberFormat="0" applyBorder="0" applyAlignment="0" applyProtection="0">
      <alignment vertical="center"/>
    </xf>
    <xf numFmtId="0" fontId="44" fillId="15" borderId="0" applyProtection="0"/>
    <xf numFmtId="0" fontId="85" fillId="15" borderId="0" applyNumberFormat="0" applyBorder="0" applyAlignment="0" applyProtection="0">
      <alignment vertical="center"/>
    </xf>
    <xf numFmtId="0" fontId="0" fillId="0" borderId="0">
      <alignment vertical="center"/>
    </xf>
    <xf numFmtId="0" fontId="0" fillId="0" borderId="0">
      <alignment vertical="center"/>
    </xf>
    <xf numFmtId="0" fontId="85" fillId="15" borderId="0" applyNumberFormat="0" applyBorder="0" applyAlignment="0" applyProtection="0">
      <alignment vertical="center"/>
    </xf>
    <xf numFmtId="0" fontId="0" fillId="0" borderId="0">
      <alignment vertical="center"/>
    </xf>
    <xf numFmtId="0" fontId="85" fillId="15" borderId="0" applyNumberFormat="0" applyBorder="0" applyAlignment="0" applyProtection="0">
      <alignment vertical="center"/>
    </xf>
    <xf numFmtId="0" fontId="44" fillId="15" borderId="0" applyNumberFormat="0" applyBorder="0" applyAlignment="0" applyProtection="0">
      <alignment vertical="center"/>
    </xf>
    <xf numFmtId="0" fontId="41" fillId="11" borderId="0" applyNumberFormat="0" applyBorder="0" applyAlignment="0" applyProtection="0">
      <alignment vertical="center"/>
    </xf>
    <xf numFmtId="0" fontId="85" fillId="15" borderId="0" applyProtection="0"/>
    <xf numFmtId="0" fontId="78" fillId="4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78" fillId="51" borderId="0" applyProtection="0"/>
    <xf numFmtId="0" fontId="41" fillId="24" borderId="0" applyNumberFormat="0" applyBorder="0" applyAlignment="0" applyProtection="0">
      <alignment vertical="center"/>
    </xf>
    <xf numFmtId="0" fontId="0" fillId="0" borderId="0">
      <alignment vertical="center"/>
    </xf>
    <xf numFmtId="0" fontId="85" fillId="15" borderId="0" applyNumberFormat="0" applyBorder="0" applyAlignment="0" applyProtection="0">
      <alignment vertical="center"/>
    </xf>
    <xf numFmtId="0" fontId="41" fillId="11" borderId="0" applyNumberFormat="0" applyBorder="0" applyAlignment="0" applyProtection="0">
      <alignment vertical="center"/>
    </xf>
    <xf numFmtId="0" fontId="85" fillId="15"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85" fillId="15"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85" fillId="15"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Protection="0"/>
    <xf numFmtId="0" fontId="85" fillId="15" borderId="0" applyNumberFormat="0" applyBorder="0" applyAlignment="0" applyProtection="0">
      <alignment vertical="center"/>
    </xf>
    <xf numFmtId="0" fontId="44" fillId="10" borderId="0" applyProtection="0"/>
    <xf numFmtId="0" fontId="41" fillId="11" borderId="0" applyNumberFormat="0" applyBorder="0" applyAlignment="0" applyProtection="0">
      <alignment vertical="center"/>
    </xf>
    <xf numFmtId="0" fontId="0" fillId="0" borderId="0">
      <alignment vertical="center"/>
    </xf>
    <xf numFmtId="0" fontId="40" fillId="15" borderId="0" applyProtection="0"/>
    <xf numFmtId="0" fontId="44" fillId="10" borderId="0" applyNumberFormat="0" applyBorder="0" applyAlignment="0" applyProtection="0">
      <alignment vertical="center"/>
    </xf>
    <xf numFmtId="0" fontId="41" fillId="24" borderId="0" applyNumberFormat="0" applyBorder="0" applyAlignment="0" applyProtection="0">
      <alignment vertical="center"/>
    </xf>
    <xf numFmtId="0" fontId="11" fillId="0" borderId="0"/>
    <xf numFmtId="0" fontId="11" fillId="0" borderId="0"/>
    <xf numFmtId="0" fontId="11" fillId="0" borderId="0"/>
    <xf numFmtId="0" fontId="11" fillId="0" borderId="0"/>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0" fillId="0" borderId="0">
      <alignment vertical="center"/>
    </xf>
    <xf numFmtId="0" fontId="41" fillId="11" borderId="0" applyProtection="0"/>
    <xf numFmtId="0" fontId="0" fillId="0" borderId="0">
      <alignment vertical="center"/>
    </xf>
    <xf numFmtId="0" fontId="44" fillId="10" borderId="0" applyProtection="0"/>
    <xf numFmtId="0" fontId="0" fillId="0" borderId="0">
      <alignment vertical="center"/>
    </xf>
    <xf numFmtId="0" fontId="81" fillId="4" borderId="0" applyNumberFormat="0" applyBorder="0" applyAlignment="0" applyProtection="0">
      <alignment vertical="center"/>
    </xf>
    <xf numFmtId="0" fontId="0" fillId="0" borderId="0">
      <alignment vertical="center"/>
    </xf>
    <xf numFmtId="0" fontId="44" fillId="10" borderId="0" applyProtection="0"/>
    <xf numFmtId="0" fontId="81" fillId="4" borderId="0" applyNumberFormat="0" applyBorder="0" applyAlignment="0" applyProtection="0">
      <alignment vertical="center"/>
    </xf>
    <xf numFmtId="0" fontId="44" fillId="10" borderId="0" applyProtection="0"/>
    <xf numFmtId="0" fontId="41" fillId="24" borderId="0" applyNumberFormat="0" applyBorder="0" applyAlignment="0" applyProtection="0">
      <alignment vertical="center"/>
    </xf>
    <xf numFmtId="0" fontId="11" fillId="0" borderId="0"/>
    <xf numFmtId="0" fontId="11" fillId="0" borderId="0"/>
    <xf numFmtId="0" fontId="11" fillId="0" borderId="0"/>
    <xf numFmtId="0" fontId="11" fillId="0" borderId="0"/>
    <xf numFmtId="0" fontId="44" fillId="10" borderId="0" applyNumberFormat="0" applyBorder="0" applyAlignment="0" applyProtection="0">
      <alignment vertical="center"/>
    </xf>
    <xf numFmtId="0" fontId="41" fillId="24" borderId="0" applyProtection="0"/>
    <xf numFmtId="0" fontId="0" fillId="0" borderId="0">
      <alignment vertical="center"/>
    </xf>
    <xf numFmtId="0" fontId="44" fillId="10" borderId="0" applyProtection="0"/>
    <xf numFmtId="0" fontId="11" fillId="0" borderId="0"/>
    <xf numFmtId="0" fontId="11" fillId="0" borderId="0"/>
    <xf numFmtId="0" fontId="11" fillId="0" borderId="0"/>
    <xf numFmtId="0" fontId="11" fillId="0" borderId="0"/>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150" fillId="32" borderId="47" applyNumberFormat="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50" fillId="24"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4" fillId="10" borderId="0" applyProtection="0"/>
    <xf numFmtId="0" fontId="0" fillId="0" borderId="0">
      <alignment vertical="center"/>
    </xf>
    <xf numFmtId="0" fontId="44" fillId="15" borderId="0" applyNumberFormat="0" applyBorder="0" applyAlignment="0" applyProtection="0">
      <alignment vertical="center"/>
    </xf>
    <xf numFmtId="0" fontId="40" fillId="15" borderId="0" applyNumberFormat="0" applyBorder="0" applyAlignment="0" applyProtection="0">
      <alignment vertical="center"/>
    </xf>
    <xf numFmtId="0" fontId="0" fillId="0" borderId="0">
      <alignment vertical="center"/>
    </xf>
    <xf numFmtId="0" fontId="0" fillId="0" borderId="0">
      <alignment vertical="center"/>
    </xf>
    <xf numFmtId="0" fontId="40" fillId="15" borderId="0" applyNumberFormat="0" applyBorder="0" applyAlignment="0" applyProtection="0">
      <alignment vertical="center"/>
    </xf>
    <xf numFmtId="0" fontId="41" fillId="11" borderId="0" applyNumberFormat="0" applyBorder="0" applyAlignment="0" applyProtection="0">
      <alignment vertical="center"/>
    </xf>
    <xf numFmtId="0" fontId="78" fillId="64" borderId="0" applyNumberFormat="0" applyBorder="0" applyAlignment="0" applyProtection="0"/>
    <xf numFmtId="0" fontId="0" fillId="0" borderId="0">
      <alignment vertical="center"/>
    </xf>
    <xf numFmtId="0" fontId="40" fillId="15" borderId="0" applyProtection="0"/>
    <xf numFmtId="0" fontId="40" fillId="15" borderId="0" applyProtection="0"/>
    <xf numFmtId="0" fontId="0" fillId="0" borderId="0">
      <alignment vertical="center"/>
    </xf>
    <xf numFmtId="0" fontId="40" fillId="15" borderId="0" applyNumberFormat="0" applyBorder="0" applyAlignment="0" applyProtection="0">
      <alignment vertical="center"/>
    </xf>
    <xf numFmtId="0" fontId="44" fillId="10" borderId="0" applyProtection="0"/>
    <xf numFmtId="0" fontId="40" fillId="15" borderId="0" applyProtection="0"/>
    <xf numFmtId="0" fontId="44" fillId="10" borderId="0" applyNumberFormat="0" applyBorder="0" applyAlignment="0" applyProtection="0">
      <alignment vertical="center"/>
    </xf>
    <xf numFmtId="0" fontId="40" fillId="15" borderId="0" applyNumberFormat="0" applyBorder="0" applyAlignment="0" applyProtection="0">
      <alignment vertical="center"/>
    </xf>
    <xf numFmtId="0" fontId="40" fillId="15" borderId="0" applyProtection="0"/>
    <xf numFmtId="0" fontId="40" fillId="15" borderId="0" applyNumberFormat="0" applyBorder="0" applyAlignment="0" applyProtection="0">
      <alignment vertical="center"/>
    </xf>
    <xf numFmtId="0" fontId="44" fillId="15" borderId="0" applyProtection="0"/>
    <xf numFmtId="0" fontId="41" fillId="11" borderId="0" applyNumberFormat="0" applyBorder="0" applyAlignment="0" applyProtection="0">
      <alignment vertical="center"/>
    </xf>
    <xf numFmtId="0" fontId="40" fillId="15" borderId="0" applyProtection="0"/>
    <xf numFmtId="0" fontId="0" fillId="0" borderId="0">
      <alignment vertical="center"/>
    </xf>
    <xf numFmtId="0" fontId="40" fillId="15"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0" fillId="15" borderId="0" applyNumberFormat="0" applyBorder="0" applyAlignment="0" applyProtection="0">
      <alignment vertical="center"/>
    </xf>
    <xf numFmtId="0" fontId="0" fillId="0" borderId="0">
      <alignment vertical="center"/>
    </xf>
    <xf numFmtId="0" fontId="0" fillId="0" borderId="0">
      <alignment vertical="center"/>
    </xf>
    <xf numFmtId="0" fontId="40" fillId="15" borderId="0" applyProtection="0"/>
    <xf numFmtId="0" fontId="44" fillId="10" borderId="0" applyNumberFormat="0" applyBorder="0" applyAlignment="0" applyProtection="0">
      <alignment vertical="center"/>
    </xf>
    <xf numFmtId="0" fontId="40" fillId="15"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0" fillId="15" borderId="0" applyNumberFormat="0" applyBorder="0" applyAlignment="0" applyProtection="0">
      <alignment vertical="center"/>
    </xf>
    <xf numFmtId="0" fontId="40" fillId="15" borderId="0" applyNumberFormat="0" applyBorder="0" applyAlignment="0" applyProtection="0">
      <alignment vertical="center"/>
    </xf>
    <xf numFmtId="0" fontId="40" fillId="15" borderId="0" applyNumberFormat="0" applyBorder="0" applyAlignment="0" applyProtection="0">
      <alignment vertical="center"/>
    </xf>
    <xf numFmtId="0" fontId="44" fillId="15" borderId="0" applyProtection="0"/>
    <xf numFmtId="0" fontId="44" fillId="15" borderId="0" applyNumberFormat="0" applyBorder="0" applyAlignment="0" applyProtection="0">
      <alignment vertical="center"/>
    </xf>
    <xf numFmtId="0" fontId="40" fillId="15" borderId="0" applyProtection="0"/>
    <xf numFmtId="0" fontId="44" fillId="15" borderId="0" applyProtection="0"/>
    <xf numFmtId="0" fontId="40" fillId="15" borderId="0" applyProtection="0"/>
    <xf numFmtId="0" fontId="78" fillId="64" borderId="0" applyNumberFormat="0" applyBorder="0" applyAlignment="0" applyProtection="0">
      <alignment vertical="center"/>
    </xf>
    <xf numFmtId="0" fontId="44" fillId="15" borderId="0" applyNumberFormat="0" applyBorder="0" applyAlignment="0" applyProtection="0">
      <alignment vertical="center"/>
    </xf>
    <xf numFmtId="0" fontId="85" fillId="15" borderId="0" applyNumberFormat="0" applyBorder="0" applyAlignment="0" applyProtection="0">
      <alignment vertical="center"/>
    </xf>
    <xf numFmtId="0" fontId="78" fillId="51" borderId="0" applyProtection="0"/>
    <xf numFmtId="0" fontId="78" fillId="64" borderId="0" applyNumberFormat="0" applyBorder="0" applyAlignment="0" applyProtection="0">
      <alignment vertical="center"/>
    </xf>
    <xf numFmtId="0" fontId="44" fillId="15" borderId="0" applyNumberFormat="0" applyBorder="0" applyAlignment="0" applyProtection="0">
      <alignment vertical="center"/>
    </xf>
    <xf numFmtId="0" fontId="85" fillId="15"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78" fillId="51" borderId="0" applyProtection="0"/>
    <xf numFmtId="0" fontId="44" fillId="15" borderId="0" applyNumberFormat="0" applyBorder="0" applyAlignment="0" applyProtection="0">
      <alignment vertical="center"/>
    </xf>
    <xf numFmtId="0" fontId="78" fillId="51" borderId="0" applyProtection="0"/>
    <xf numFmtId="0" fontId="44" fillId="10" borderId="0" applyProtection="0"/>
    <xf numFmtId="0" fontId="44" fillId="15" borderId="0" applyNumberFormat="0" applyBorder="0" applyAlignment="0" applyProtection="0">
      <alignment vertical="center"/>
    </xf>
    <xf numFmtId="0" fontId="85" fillId="15"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78" fillId="64" borderId="0" applyNumberFormat="0" applyBorder="0" applyAlignment="0" applyProtection="0">
      <alignment vertical="center"/>
    </xf>
    <xf numFmtId="0" fontId="78" fillId="51" borderId="0" applyProtection="0"/>
    <xf numFmtId="0" fontId="44" fillId="10" borderId="0" applyNumberFormat="0" applyBorder="0" applyAlignment="0" applyProtection="0">
      <alignment vertical="center"/>
    </xf>
    <xf numFmtId="0" fontId="78" fillId="51" borderId="0" applyProtection="0"/>
    <xf numFmtId="0" fontId="0" fillId="0" borderId="0">
      <alignment vertical="center"/>
    </xf>
    <xf numFmtId="0" fontId="78" fillId="64" borderId="0" applyNumberFormat="0" applyBorder="0" applyAlignment="0" applyProtection="0">
      <alignment vertical="center"/>
    </xf>
    <xf numFmtId="0" fontId="0" fillId="0" borderId="0">
      <alignment vertical="center"/>
    </xf>
    <xf numFmtId="0" fontId="78" fillId="64"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78" fillId="51"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78" fillId="51" borderId="0" applyNumberFormat="0" applyBorder="0" applyAlignment="0" applyProtection="0"/>
    <xf numFmtId="0" fontId="125" fillId="3" borderId="33" applyNumberFormat="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78" fillId="64"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78" fillId="51" borderId="0" applyProtection="0"/>
    <xf numFmtId="0" fontId="41" fillId="11"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0" fillId="0" borderId="0">
      <alignment vertical="center"/>
    </xf>
    <xf numFmtId="0" fontId="125" fillId="3" borderId="33" applyNumberFormat="0" applyAlignment="0" applyProtection="0">
      <alignment vertical="center"/>
    </xf>
    <xf numFmtId="0" fontId="0" fillId="0" borderId="0">
      <alignment vertical="center"/>
    </xf>
    <xf numFmtId="0" fontId="78" fillId="64" borderId="0" applyNumberFormat="0" applyBorder="0" applyAlignment="0" applyProtection="0">
      <alignment vertical="center"/>
    </xf>
    <xf numFmtId="0" fontId="78" fillId="51"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0" fillId="15"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0" fillId="15" borderId="0" applyProtection="0"/>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0" fillId="15"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5" borderId="0" applyNumberFormat="0" applyBorder="0" applyAlignment="0" applyProtection="0">
      <alignment vertical="center"/>
    </xf>
    <xf numFmtId="0" fontId="0" fillId="0" borderId="0">
      <alignment vertical="center"/>
    </xf>
    <xf numFmtId="0" fontId="44" fillId="15" borderId="0" applyProtection="0"/>
    <xf numFmtId="0" fontId="0" fillId="0" borderId="0">
      <alignment vertical="center"/>
    </xf>
    <xf numFmtId="0" fontId="44" fillId="15" borderId="0" applyNumberFormat="0" applyBorder="0" applyAlignment="0" applyProtection="0">
      <alignment vertical="center"/>
    </xf>
    <xf numFmtId="0" fontId="41" fillId="11" borderId="0" applyNumberFormat="0" applyBorder="0" applyAlignment="0" applyProtection="0">
      <alignment vertical="center"/>
    </xf>
    <xf numFmtId="0" fontId="44" fillId="15" borderId="0" applyProtection="0"/>
    <xf numFmtId="0" fontId="44" fillId="10" borderId="0" applyProtection="0"/>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Protection="0"/>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Protection="0"/>
    <xf numFmtId="0" fontId="44" fillId="15" borderId="0" applyProtection="0"/>
    <xf numFmtId="0" fontId="44" fillId="15" borderId="0" applyNumberFormat="0" applyBorder="0" applyAlignment="0" applyProtection="0">
      <alignment vertical="center"/>
    </xf>
    <xf numFmtId="0" fontId="41" fillId="11" borderId="0" applyNumberFormat="0" applyBorder="0" applyAlignment="0" applyProtection="0">
      <alignment vertical="center"/>
    </xf>
    <xf numFmtId="0" fontId="44" fillId="15"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5" borderId="0" applyProtection="0"/>
    <xf numFmtId="0" fontId="44" fillId="15" borderId="0" applyNumberFormat="0" applyBorder="0" applyAlignment="0" applyProtection="0">
      <alignment vertical="center"/>
    </xf>
    <xf numFmtId="0" fontId="44" fillId="15" borderId="0" applyProtection="0"/>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4" fillId="15"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xf numFmtId="0" fontId="0" fillId="0" borderId="0">
      <alignment vertical="center"/>
    </xf>
    <xf numFmtId="0" fontId="41" fillId="11" borderId="0" applyNumberFormat="0" applyBorder="0" applyAlignment="0" applyProtection="0">
      <alignment vertical="center"/>
    </xf>
    <xf numFmtId="0" fontId="41" fillId="11" borderId="0" applyProtection="0"/>
    <xf numFmtId="0" fontId="44" fillId="15" borderId="0" applyProtection="0"/>
    <xf numFmtId="0" fontId="44" fillId="15"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5" borderId="0" applyProtection="0"/>
    <xf numFmtId="0" fontId="44" fillId="15" borderId="0" applyNumberFormat="0" applyBorder="0" applyAlignment="0" applyProtection="0">
      <alignment vertical="center"/>
    </xf>
    <xf numFmtId="0" fontId="44" fillId="15" borderId="0" applyProtection="0"/>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Protection="0"/>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0" fillId="10"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5"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44" fillId="10" borderId="0" applyProtection="0"/>
    <xf numFmtId="0" fontId="44" fillId="15" borderId="0" applyProtection="0"/>
    <xf numFmtId="0" fontId="44" fillId="15" borderId="0" applyNumberFormat="0" applyBorder="0" applyAlignment="0" applyProtection="0">
      <alignment vertical="center"/>
    </xf>
    <xf numFmtId="0" fontId="40" fillId="10" borderId="0" applyNumberFormat="0" applyBorder="0" applyAlignment="0" applyProtection="0">
      <alignment vertical="center"/>
    </xf>
    <xf numFmtId="0" fontId="44" fillId="10" borderId="0" applyProtection="0"/>
    <xf numFmtId="0" fontId="41" fillId="11" borderId="0" applyNumberFormat="0" applyBorder="0" applyAlignment="0" applyProtection="0">
      <alignment vertical="center"/>
    </xf>
    <xf numFmtId="0" fontId="44" fillId="15" borderId="0" applyProtection="0"/>
    <xf numFmtId="0" fontId="40"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3" fillId="90" borderId="0" applyNumberFormat="0" applyBorder="0" applyAlignment="0" applyProtection="0">
      <alignment vertical="center"/>
    </xf>
    <xf numFmtId="0" fontId="44" fillId="15" borderId="0" applyProtection="0"/>
    <xf numFmtId="0" fontId="40" fillId="10" borderId="0" applyProtection="0"/>
    <xf numFmtId="0" fontId="44" fillId="15" borderId="0" applyProtection="0"/>
    <xf numFmtId="0" fontId="44" fillId="10" borderId="0" applyProtection="0"/>
    <xf numFmtId="0" fontId="41" fillId="24" borderId="0" applyProtection="0"/>
    <xf numFmtId="0" fontId="44" fillId="15" borderId="0" applyProtection="0"/>
    <xf numFmtId="0" fontId="44" fillId="15" borderId="0" applyProtection="0"/>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85" fillId="15" borderId="0" applyProtection="0"/>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44" fillId="15" borderId="0" applyNumberFormat="0" applyBorder="0" applyAlignment="0" applyProtection="0">
      <alignment vertical="center"/>
    </xf>
    <xf numFmtId="0" fontId="41" fillId="11"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Protection="0"/>
    <xf numFmtId="0" fontId="41" fillId="24" borderId="0" applyProtection="0"/>
    <xf numFmtId="0" fontId="44" fillId="15" borderId="0" applyNumberFormat="0" applyBorder="0" applyAlignment="0" applyProtection="0">
      <alignment vertical="center"/>
    </xf>
    <xf numFmtId="0" fontId="41" fillId="11" borderId="0" applyNumberFormat="0" applyBorder="0" applyAlignment="0" applyProtection="0">
      <alignment vertical="center"/>
    </xf>
    <xf numFmtId="0" fontId="44" fillId="15" borderId="0" applyNumberFormat="0" applyBorder="0" applyAlignment="0" applyProtection="0">
      <alignment vertical="center"/>
    </xf>
    <xf numFmtId="0" fontId="41" fillId="11" borderId="0" applyProtection="0"/>
    <xf numFmtId="0" fontId="44" fillId="15" borderId="0" applyProtection="0"/>
    <xf numFmtId="0" fontId="0" fillId="0" borderId="0">
      <alignment vertical="center"/>
    </xf>
    <xf numFmtId="0" fontId="0" fillId="0" borderId="0"/>
    <xf numFmtId="0" fontId="44" fillId="15" borderId="0" applyNumberFormat="0" applyBorder="0" applyAlignment="0" applyProtection="0">
      <alignment vertical="center"/>
    </xf>
    <xf numFmtId="0" fontId="2" fillId="0" borderId="0" applyProtection="0">
      <alignment vertical="center"/>
    </xf>
    <xf numFmtId="0" fontId="44" fillId="15" borderId="0" applyProtection="0"/>
    <xf numFmtId="0" fontId="41" fillId="11"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Protection="0"/>
    <xf numFmtId="0" fontId="41" fillId="11"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44" fillId="10" borderId="0" applyProtection="0"/>
    <xf numFmtId="0" fontId="0" fillId="0" borderId="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5" borderId="0" applyNumberFormat="0" applyBorder="0" applyAlignment="0" applyProtection="0">
      <alignment vertical="center"/>
    </xf>
    <xf numFmtId="0" fontId="41" fillId="11" borderId="0" applyProtection="0"/>
    <xf numFmtId="0" fontId="44" fillId="15" borderId="0" applyNumberFormat="0" applyBorder="0" applyAlignment="0" applyProtection="0">
      <alignment vertical="center"/>
    </xf>
    <xf numFmtId="0" fontId="44" fillId="15" borderId="0" applyProtection="0"/>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43" fontId="12" fillId="0" borderId="0" applyFont="0" applyFill="0" applyBorder="0" applyAlignment="0" applyProtection="0">
      <alignment vertical="center"/>
    </xf>
    <xf numFmtId="0" fontId="44" fillId="15"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5" borderId="0" applyProtection="0"/>
    <xf numFmtId="196" fontId="12" fillId="0" borderId="0" applyFont="0" applyFill="0" applyBorder="0" applyAlignment="0" applyProtection="0">
      <alignment vertical="center"/>
    </xf>
    <xf numFmtId="0" fontId="44" fillId="15" borderId="0" applyProtection="0"/>
    <xf numFmtId="0" fontId="44" fillId="15" borderId="0" applyNumberFormat="0" applyBorder="0" applyAlignment="0" applyProtection="0">
      <alignment vertical="center"/>
    </xf>
    <xf numFmtId="0" fontId="50" fillId="11"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0" fillId="15" borderId="0" applyNumberFormat="0" applyBorder="0" applyAlignment="0" applyProtection="0">
      <alignment vertical="center"/>
    </xf>
    <xf numFmtId="0" fontId="41" fillId="11"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44" fillId="15"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44" fillId="10" borderId="0" applyProtection="0"/>
    <xf numFmtId="0" fontId="0" fillId="0" borderId="0">
      <alignment vertical="center"/>
    </xf>
    <xf numFmtId="0" fontId="40" fillId="15" borderId="0" applyProtection="0"/>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40" fillId="10" borderId="0" applyProtection="0"/>
    <xf numFmtId="0" fontId="44" fillId="15" borderId="0" applyProtection="0"/>
    <xf numFmtId="0" fontId="44" fillId="10" borderId="0" applyNumberFormat="0" applyBorder="0" applyAlignment="0" applyProtection="0">
      <alignment vertical="center"/>
    </xf>
    <xf numFmtId="0" fontId="0" fillId="0" borderId="0">
      <alignment vertical="center"/>
    </xf>
    <xf numFmtId="0" fontId="44" fillId="15" borderId="0" applyProtection="0"/>
    <xf numFmtId="0" fontId="44" fillId="15" borderId="0" applyProtection="0"/>
    <xf numFmtId="0" fontId="0" fillId="0" borderId="0">
      <alignment vertical="center"/>
    </xf>
    <xf numFmtId="0" fontId="40" fillId="15" borderId="0" applyProtection="0"/>
    <xf numFmtId="0" fontId="0" fillId="0" borderId="0">
      <alignment vertical="center"/>
    </xf>
    <xf numFmtId="0" fontId="44" fillId="15" borderId="0" applyProtection="0"/>
    <xf numFmtId="0" fontId="0" fillId="0" borderId="0">
      <alignment vertical="center"/>
    </xf>
    <xf numFmtId="0" fontId="40" fillId="15" borderId="0" applyNumberFormat="0" applyBorder="0" applyAlignment="0" applyProtection="0">
      <alignment vertical="center"/>
    </xf>
    <xf numFmtId="0" fontId="40" fillId="15" borderId="0" applyNumberFormat="0" applyBorder="0" applyAlignment="0" applyProtection="0">
      <alignment vertical="center"/>
    </xf>
    <xf numFmtId="0" fontId="44" fillId="10" borderId="0" applyNumberFormat="0" applyBorder="0" applyAlignment="0" applyProtection="0">
      <alignment vertical="center"/>
    </xf>
    <xf numFmtId="0" fontId="40" fillId="15" borderId="0" applyProtection="0"/>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1" fillId="24" borderId="0" applyNumberFormat="0" applyBorder="0" applyAlignment="0" applyProtection="0">
      <alignment vertical="center"/>
    </xf>
    <xf numFmtId="0" fontId="40" fillId="15" borderId="0" applyProtection="0"/>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0" fillId="15"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0" fillId="15" borderId="0" applyNumberFormat="0" applyBorder="0" applyAlignment="0" applyProtection="0">
      <alignment vertical="center"/>
    </xf>
    <xf numFmtId="0" fontId="44" fillId="15" borderId="0" applyNumberFormat="0" applyBorder="0" applyAlignment="0" applyProtection="0">
      <alignment vertical="center"/>
    </xf>
    <xf numFmtId="0" fontId="0" fillId="0" borderId="0">
      <alignment vertical="center"/>
    </xf>
    <xf numFmtId="0" fontId="0" fillId="0" borderId="0">
      <alignment vertical="center"/>
    </xf>
    <xf numFmtId="0" fontId="40" fillId="15" borderId="0" applyNumberFormat="0" applyBorder="0" applyAlignment="0" applyProtection="0">
      <alignment vertical="center"/>
    </xf>
    <xf numFmtId="0" fontId="0" fillId="0" borderId="0">
      <alignment vertical="center"/>
    </xf>
    <xf numFmtId="0" fontId="40" fillId="15"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5"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xf numFmtId="0" fontId="41" fillId="11" borderId="0" applyProtection="0"/>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0" borderId="0" applyProtection="0"/>
    <xf numFmtId="0" fontId="44" fillId="15"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60"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4" fillId="15"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137" fillId="0" borderId="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41" fillId="24"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Protection="0"/>
    <xf numFmtId="0" fontId="41" fillId="24"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105" fillId="28" borderId="33" applyNumberFormat="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105" fillId="28" borderId="33" applyNumberFormat="0" applyAlignment="0" applyProtection="0">
      <alignment vertical="center"/>
    </xf>
    <xf numFmtId="0" fontId="41" fillId="11" borderId="0" applyProtection="0"/>
    <xf numFmtId="0" fontId="41" fillId="11"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Protection="0"/>
    <xf numFmtId="0" fontId="12" fillId="51" borderId="28" applyNumberFormat="0" applyFont="0" applyAlignment="0" applyProtection="0">
      <alignment vertical="center"/>
    </xf>
    <xf numFmtId="0" fontId="44" fillId="10" borderId="0" applyProtection="0"/>
    <xf numFmtId="0" fontId="44" fillId="10" borderId="0" applyProtection="0"/>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135" fillId="3" borderId="42" applyNumberFormat="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0" fillId="0" borderId="0">
      <alignment vertical="center"/>
    </xf>
    <xf numFmtId="0" fontId="44" fillId="10" borderId="0" applyProtection="0"/>
    <xf numFmtId="0" fontId="44" fillId="10" borderId="0" applyProtection="0"/>
    <xf numFmtId="0" fontId="0" fillId="0" borderId="0">
      <alignment vertical="center"/>
    </xf>
    <xf numFmtId="0" fontId="135" fillId="3" borderId="42" applyNumberFormat="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135" fillId="3" borderId="42" applyNumberFormat="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0" fillId="0" borderId="0">
      <alignment vertical="center"/>
    </xf>
    <xf numFmtId="0" fontId="44" fillId="10" borderId="0" applyProtection="0"/>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5" borderId="0" applyProtection="0"/>
    <xf numFmtId="0" fontId="0" fillId="0" borderId="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5" borderId="0" applyProtection="0"/>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41" fillId="24"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Protection="0"/>
    <xf numFmtId="0" fontId="44" fillId="15"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0" fillId="0" borderId="0">
      <alignment vertical="center"/>
    </xf>
    <xf numFmtId="0" fontId="0" fillId="0" borderId="0">
      <alignment vertical="center"/>
    </xf>
    <xf numFmtId="0" fontId="44" fillId="15" borderId="0" applyNumberFormat="0" applyBorder="0" applyAlignment="0" applyProtection="0">
      <alignment vertical="center"/>
    </xf>
    <xf numFmtId="0" fontId="0" fillId="0" borderId="0"/>
    <xf numFmtId="0" fontId="5" fillId="0" borderId="0"/>
    <xf numFmtId="0" fontId="44" fillId="15"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5" borderId="0" applyProtection="0"/>
    <xf numFmtId="0" fontId="44" fillId="15" borderId="0" applyProtection="0"/>
    <xf numFmtId="0" fontId="0" fillId="0" borderId="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Protection="0"/>
    <xf numFmtId="0" fontId="41" fillId="11" borderId="0" applyNumberFormat="0" applyBorder="0" applyAlignment="0" applyProtection="0">
      <alignment vertical="center"/>
    </xf>
    <xf numFmtId="0" fontId="44" fillId="15" borderId="0" applyNumberFormat="0" applyBorder="0" applyAlignment="0" applyProtection="0">
      <alignment vertical="center"/>
    </xf>
    <xf numFmtId="0" fontId="0" fillId="0" borderId="0">
      <alignment vertical="center"/>
    </xf>
    <xf numFmtId="0" fontId="44" fillId="15" borderId="0" applyProtection="0"/>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0" fillId="0" borderId="0">
      <alignment vertical="center"/>
    </xf>
    <xf numFmtId="0" fontId="44" fillId="10" borderId="0" applyProtection="0"/>
    <xf numFmtId="0" fontId="44" fillId="15" borderId="0" applyNumberFormat="0" applyBorder="0" applyAlignment="0" applyProtection="0">
      <alignment vertical="center"/>
    </xf>
    <xf numFmtId="0" fontId="40" fillId="10" borderId="0" applyProtection="0"/>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1" fillId="11"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5" borderId="0" applyProtection="0"/>
    <xf numFmtId="0" fontId="44" fillId="10"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Protection="0"/>
    <xf numFmtId="0" fontId="44" fillId="10" borderId="0" applyNumberFormat="0" applyBorder="0" applyAlignment="0" applyProtection="0">
      <alignment vertical="center"/>
    </xf>
    <xf numFmtId="0" fontId="0" fillId="0" borderId="0">
      <alignment vertical="center"/>
    </xf>
    <xf numFmtId="0" fontId="44" fillId="15" borderId="0" applyProtection="0"/>
    <xf numFmtId="0" fontId="44" fillId="10" borderId="0" applyNumberFormat="0" applyBorder="0" applyAlignment="0" applyProtection="0">
      <alignment vertical="center"/>
    </xf>
    <xf numFmtId="0" fontId="44" fillId="15" borderId="0" applyProtection="0"/>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60" fillId="10"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1" fillId="24" borderId="0" applyNumberFormat="0" applyBorder="0" applyAlignment="0" applyProtection="0">
      <alignment vertical="center"/>
    </xf>
    <xf numFmtId="0" fontId="44" fillId="15"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44" fillId="10" borderId="0" applyProtection="0"/>
    <xf numFmtId="0" fontId="41" fillId="11" borderId="0" applyNumberFormat="0" applyBorder="0" applyAlignment="0" applyProtection="0">
      <alignment vertical="center"/>
    </xf>
    <xf numFmtId="0" fontId="160" fillId="0" borderId="0"/>
    <xf numFmtId="0" fontId="0" fillId="0" borderId="0">
      <alignment vertical="center"/>
    </xf>
    <xf numFmtId="0" fontId="44" fillId="15"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44" fillId="15" borderId="0" applyProtection="0"/>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5" borderId="0" applyProtection="0"/>
    <xf numFmtId="0" fontId="44" fillId="15" borderId="0" applyNumberFormat="0" applyBorder="0" applyAlignment="0" applyProtection="0">
      <alignment vertical="center"/>
    </xf>
    <xf numFmtId="0" fontId="44" fillId="15" borderId="0" applyProtection="0"/>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41" fillId="11" borderId="0" applyNumberFormat="0" applyBorder="0" applyAlignment="0" applyProtection="0">
      <alignment vertical="center"/>
    </xf>
    <xf numFmtId="0" fontId="44" fillId="15" borderId="0" applyProtection="0"/>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4" fillId="15" borderId="0" applyProtection="0"/>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Protection="0"/>
    <xf numFmtId="0" fontId="41" fillId="11"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Protection="0"/>
    <xf numFmtId="0" fontId="41" fillId="11" borderId="0" applyNumberFormat="0" applyBorder="0" applyAlignment="0" applyProtection="0">
      <alignment vertical="center"/>
    </xf>
    <xf numFmtId="0" fontId="44" fillId="15" borderId="0" applyProtection="0"/>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1" fillId="11" borderId="0" applyNumberFormat="0" applyBorder="0" applyAlignment="0" applyProtection="0">
      <alignment vertical="center"/>
    </xf>
    <xf numFmtId="0" fontId="44" fillId="15" borderId="0" applyProtection="0"/>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0" fillId="0" borderId="0">
      <alignment vertical="center"/>
    </xf>
    <xf numFmtId="0" fontId="0" fillId="0" borderId="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Protection="0"/>
    <xf numFmtId="0" fontId="44" fillId="15" borderId="0" applyNumberFormat="0" applyBorder="0" applyAlignment="0" applyProtection="0">
      <alignment vertical="center"/>
    </xf>
    <xf numFmtId="0" fontId="125" fillId="3" borderId="33" applyNumberFormat="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5" borderId="0" applyNumberFormat="0" applyBorder="0" applyAlignment="0" applyProtection="0">
      <alignment vertical="center"/>
    </xf>
    <xf numFmtId="0" fontId="41" fillId="11"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Protection="0"/>
    <xf numFmtId="0" fontId="0" fillId="0" borderId="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41" fillId="11" borderId="0" applyNumberFormat="0" applyBorder="0" applyAlignment="0" applyProtection="0">
      <alignment vertical="center"/>
    </xf>
    <xf numFmtId="0" fontId="44" fillId="15" borderId="0" applyProtection="0"/>
    <xf numFmtId="0" fontId="44" fillId="15" borderId="0" applyNumberFormat="0" applyBorder="0" applyAlignment="0" applyProtection="0">
      <alignment vertical="center"/>
    </xf>
    <xf numFmtId="0" fontId="0" fillId="0" borderId="0">
      <alignment vertical="center"/>
    </xf>
    <xf numFmtId="0" fontId="44" fillId="10" borderId="0" applyProtection="0"/>
    <xf numFmtId="0" fontId="44" fillId="15"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5"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0" fillId="0" borderId="0">
      <alignment vertical="center"/>
    </xf>
    <xf numFmtId="0" fontId="0" fillId="0" borderId="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0" fillId="10" borderId="0" applyProtection="0"/>
    <xf numFmtId="0" fontId="0" fillId="0" borderId="0">
      <alignment vertical="center"/>
    </xf>
    <xf numFmtId="0" fontId="44" fillId="15" borderId="0" applyNumberFormat="0" applyBorder="0" applyAlignment="0" applyProtection="0">
      <alignment vertical="center"/>
    </xf>
    <xf numFmtId="0" fontId="44" fillId="15" borderId="0" applyProtection="0"/>
    <xf numFmtId="0" fontId="44" fillId="15" borderId="0" applyNumberFormat="0" applyBorder="0" applyAlignment="0" applyProtection="0">
      <alignment vertical="center"/>
    </xf>
    <xf numFmtId="0" fontId="44" fillId="15" borderId="0" applyProtection="0"/>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Protection="0"/>
    <xf numFmtId="0" fontId="44" fillId="15" borderId="0" applyProtection="0"/>
    <xf numFmtId="0" fontId="44" fillId="15" borderId="0" applyProtection="0"/>
    <xf numFmtId="0" fontId="44" fillId="15"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5"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4" fillId="15" borderId="0" applyNumberFormat="0" applyBorder="0" applyAlignment="0" applyProtection="0">
      <alignment vertical="center"/>
    </xf>
    <xf numFmtId="0" fontId="93" fillId="24"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1" fillId="11"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11" fillId="0" borderId="0"/>
    <xf numFmtId="0" fontId="0" fillId="0" borderId="0"/>
    <xf numFmtId="0" fontId="0" fillId="0" borderId="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44" fillId="15" borderId="0" applyProtection="0"/>
    <xf numFmtId="0" fontId="0" fillId="0" borderId="0">
      <alignment vertical="center"/>
    </xf>
    <xf numFmtId="0" fontId="44" fillId="15" borderId="0" applyNumberFormat="0" applyBorder="0" applyAlignment="0" applyProtection="0">
      <alignment vertical="center"/>
    </xf>
    <xf numFmtId="0" fontId="41" fillId="24"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Protection="0"/>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1" fillId="11" borderId="0" applyNumberFormat="0" applyBorder="0" applyAlignment="0" applyProtection="0">
      <alignment vertical="center"/>
    </xf>
    <xf numFmtId="0" fontId="85" fillId="15" borderId="0" applyProtection="0"/>
    <xf numFmtId="0" fontId="0" fillId="0" borderId="0">
      <alignment vertical="center"/>
    </xf>
    <xf numFmtId="0" fontId="44" fillId="15" borderId="0" applyNumberFormat="0" applyBorder="0" applyAlignment="0" applyProtection="0">
      <alignment vertical="center"/>
    </xf>
    <xf numFmtId="0" fontId="41" fillId="11" borderId="0" applyProtection="0"/>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Protection="0"/>
    <xf numFmtId="0" fontId="85" fillId="10" borderId="0" applyProtection="0"/>
    <xf numFmtId="0" fontId="44" fillId="10" borderId="0" applyProtection="0"/>
    <xf numFmtId="0" fontId="41" fillId="11"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5" borderId="0" applyProtection="0"/>
    <xf numFmtId="0" fontId="0" fillId="0" borderId="0">
      <alignment vertical="center"/>
    </xf>
    <xf numFmtId="0" fontId="44" fillId="15"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4" fillId="15" borderId="0" applyProtection="0"/>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0" fillId="0" borderId="0">
      <alignment vertical="center"/>
    </xf>
    <xf numFmtId="0" fontId="44" fillId="15" borderId="0" applyNumberFormat="0" applyBorder="0" applyAlignment="0" applyProtection="0">
      <alignment vertical="center"/>
    </xf>
    <xf numFmtId="0" fontId="44" fillId="15" borderId="0" applyProtection="0"/>
    <xf numFmtId="0" fontId="0" fillId="0" borderId="0">
      <alignment vertical="center"/>
    </xf>
    <xf numFmtId="0" fontId="41" fillId="11" borderId="0" applyNumberFormat="0" applyBorder="0" applyAlignment="0" applyProtection="0">
      <alignment vertical="center"/>
    </xf>
    <xf numFmtId="0" fontId="44" fillId="15" borderId="0" applyProtection="0"/>
    <xf numFmtId="0" fontId="0" fillId="0" borderId="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44" fillId="15" borderId="0" applyProtection="0"/>
    <xf numFmtId="0" fontId="0" fillId="0" borderId="0">
      <alignment vertical="center"/>
    </xf>
    <xf numFmtId="0" fontId="44" fillId="15" borderId="0" applyNumberFormat="0" applyBorder="0" applyAlignment="0" applyProtection="0">
      <alignment vertical="center"/>
    </xf>
    <xf numFmtId="0" fontId="44" fillId="15" borderId="0" applyProtection="0"/>
    <xf numFmtId="0" fontId="0" fillId="0" borderId="0">
      <alignment vertical="center"/>
    </xf>
    <xf numFmtId="0" fontId="44" fillId="15" borderId="0" applyProtection="0"/>
    <xf numFmtId="0" fontId="44" fillId="10" borderId="0" applyProtection="0"/>
    <xf numFmtId="0" fontId="44" fillId="15"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0" fillId="51" borderId="28" applyNumberFormat="0" applyFont="0" applyAlignment="0" applyProtection="0">
      <alignment vertical="center"/>
    </xf>
    <xf numFmtId="0" fontId="44" fillId="15"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41" fillId="11"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4" fillId="15"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1" fillId="24" borderId="0" applyProtection="0"/>
    <xf numFmtId="0" fontId="0" fillId="0" borderId="0">
      <alignment vertical="center"/>
    </xf>
    <xf numFmtId="0" fontId="44" fillId="15"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5"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Protection="0"/>
    <xf numFmtId="0" fontId="0" fillId="0" borderId="0"/>
    <xf numFmtId="0" fontId="0" fillId="0" borderId="0"/>
    <xf numFmtId="0" fontId="44" fillId="10" borderId="0" applyProtection="0"/>
    <xf numFmtId="0" fontId="0" fillId="0" borderId="0">
      <alignment vertical="center"/>
    </xf>
    <xf numFmtId="0" fontId="41" fillId="3" borderId="0" applyProtection="0"/>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24"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85" fillId="15"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237" fontId="36" fillId="0" borderId="0" applyFont="0" applyFill="0" applyBorder="0" applyAlignment="0" applyProtection="0"/>
    <xf numFmtId="0" fontId="41" fillId="11" borderId="0" applyProtection="0"/>
    <xf numFmtId="0" fontId="44" fillId="10" borderId="0" applyProtection="0"/>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Protection="0"/>
    <xf numFmtId="0" fontId="44" fillId="10" borderId="0" applyProtection="0"/>
    <xf numFmtId="0" fontId="41" fillId="11"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Protection="0"/>
    <xf numFmtId="0" fontId="41" fillId="11" borderId="0" applyNumberFormat="0" applyBorder="0" applyAlignment="0" applyProtection="0">
      <alignment vertical="center"/>
    </xf>
    <xf numFmtId="0" fontId="41" fillId="24"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Protection="0"/>
    <xf numFmtId="0" fontId="41" fillId="11" borderId="0" applyNumberFormat="0" applyBorder="0" applyAlignment="0" applyProtection="0">
      <alignment vertical="center"/>
    </xf>
    <xf numFmtId="0" fontId="44" fillId="10" borderId="0" applyProtection="0"/>
    <xf numFmtId="0" fontId="44" fillId="10" borderId="0" applyProtection="0"/>
    <xf numFmtId="0" fontId="0" fillId="0" borderId="0">
      <alignment vertical="center"/>
    </xf>
    <xf numFmtId="0" fontId="41" fillId="11"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160" fillId="0" borderId="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Protection="0"/>
    <xf numFmtId="0" fontId="44" fillId="10" borderId="0" applyProtection="0"/>
    <xf numFmtId="0" fontId="41" fillId="11" borderId="0" applyNumberFormat="0" applyBorder="0" applyAlignment="0" applyProtection="0">
      <alignment vertical="center"/>
    </xf>
    <xf numFmtId="0" fontId="0" fillId="0" borderId="0">
      <alignment vertical="center"/>
    </xf>
    <xf numFmtId="0" fontId="175" fillId="0" borderId="0"/>
    <xf numFmtId="0" fontId="44" fillId="10" borderId="0" applyNumberFormat="0" applyBorder="0" applyAlignment="0" applyProtection="0">
      <alignment vertical="center"/>
    </xf>
    <xf numFmtId="0" fontId="41" fillId="11" borderId="0" applyProtection="0"/>
    <xf numFmtId="0" fontId="44" fillId="10" borderId="0" applyNumberFormat="0" applyBorder="0" applyAlignment="0" applyProtection="0">
      <alignment vertical="center"/>
    </xf>
    <xf numFmtId="0" fontId="44" fillId="10" borderId="0" applyProtection="0"/>
    <xf numFmtId="0" fontId="41" fillId="11" borderId="0" applyProtection="0"/>
    <xf numFmtId="0" fontId="0" fillId="0" borderId="0">
      <alignment vertical="center"/>
    </xf>
    <xf numFmtId="0" fontId="44" fillId="10"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11" fillId="0" borderId="0"/>
    <xf numFmtId="0" fontId="0" fillId="0" borderId="0">
      <alignment vertical="center"/>
    </xf>
    <xf numFmtId="0" fontId="44" fillId="10" borderId="0" applyNumberFormat="0" applyBorder="0" applyAlignment="0" applyProtection="0">
      <alignment vertical="center"/>
    </xf>
    <xf numFmtId="0" fontId="41" fillId="24" borderId="0" applyNumberFormat="0" applyBorder="0" applyAlignment="0" applyProtection="0">
      <alignment vertical="center"/>
    </xf>
    <xf numFmtId="0" fontId="11" fillId="0" borderId="0"/>
    <xf numFmtId="0" fontId="0" fillId="0" borderId="0">
      <alignment vertical="center"/>
    </xf>
    <xf numFmtId="0" fontId="44" fillId="10" borderId="0" applyProtection="0"/>
    <xf numFmtId="0" fontId="11" fillId="0" borderId="0"/>
    <xf numFmtId="0" fontId="41" fillId="24"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85" fillId="15"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50" fillId="16"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50" fillId="16" borderId="0" applyNumberFormat="0" applyBorder="0" applyAlignment="0" applyProtection="0">
      <alignment vertical="center"/>
    </xf>
    <xf numFmtId="0" fontId="88" fillId="0" borderId="0" applyNumberFormat="0" applyFill="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11"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3" borderId="0" applyNumberFormat="0" applyBorder="0" applyAlignment="0" applyProtection="0">
      <alignment vertical="center"/>
    </xf>
    <xf numFmtId="0" fontId="44" fillId="10" borderId="0" applyNumberFormat="0" applyBorder="0" applyAlignment="0" applyProtection="0">
      <alignment vertical="center"/>
    </xf>
    <xf numFmtId="0" fontId="44" fillId="3"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120" fillId="0" borderId="36" applyNumberFormat="0" applyFill="0" applyAlignment="0" applyProtection="0">
      <alignment vertical="center"/>
    </xf>
    <xf numFmtId="0" fontId="44" fillId="10" borderId="0" applyProtection="0"/>
    <xf numFmtId="0" fontId="0" fillId="0" borderId="0">
      <alignment vertical="center"/>
    </xf>
    <xf numFmtId="0" fontId="12"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xf numFmtId="0" fontId="0" fillId="0" borderId="0"/>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Protection="0"/>
    <xf numFmtId="0" fontId="44" fillId="10" borderId="0" applyNumberFormat="0" applyBorder="0" applyAlignment="0" applyProtection="0">
      <alignment vertical="center"/>
    </xf>
    <xf numFmtId="0" fontId="44" fillId="15" borderId="0" applyProtection="0"/>
    <xf numFmtId="0" fontId="44" fillId="10" borderId="0" applyProtection="0"/>
    <xf numFmtId="0" fontId="44" fillId="10" borderId="0" applyNumberFormat="0" applyBorder="0" applyAlignment="0" applyProtection="0">
      <alignment vertical="center"/>
    </xf>
    <xf numFmtId="0" fontId="0" fillId="0" borderId="0"/>
    <xf numFmtId="0" fontId="0" fillId="0" borderId="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5"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0" fillId="0" borderId="0"/>
    <xf numFmtId="0" fontId="0" fillId="0" borderId="0"/>
    <xf numFmtId="0" fontId="44" fillId="15" borderId="0" applyProtection="0"/>
    <xf numFmtId="0" fontId="0" fillId="0" borderId="0">
      <alignment vertical="center"/>
    </xf>
    <xf numFmtId="0" fontId="78" fillId="40"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Protection="0"/>
    <xf numFmtId="0" fontId="44" fillId="15" borderId="0" applyProtection="0"/>
    <xf numFmtId="0" fontId="44" fillId="10" borderId="0" applyNumberFormat="0" applyBorder="0" applyAlignment="0" applyProtection="0">
      <alignment vertical="center"/>
    </xf>
    <xf numFmtId="0" fontId="41" fillId="24" borderId="0" applyNumberFormat="0" applyBorder="0" applyAlignment="0" applyProtection="0">
      <alignment vertical="center"/>
    </xf>
    <xf numFmtId="0" fontId="41" fillId="11" borderId="0" applyNumberFormat="0" applyBorder="0" applyAlignment="0" applyProtection="0">
      <alignment vertical="center"/>
    </xf>
    <xf numFmtId="0" fontId="44" fillId="15"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Protection="0"/>
    <xf numFmtId="0" fontId="44" fillId="10" borderId="0" applyNumberFormat="0" applyBorder="0" applyAlignment="0" applyProtection="0">
      <alignment vertical="center"/>
    </xf>
    <xf numFmtId="0" fontId="44" fillId="10" borderId="0" applyProtection="0"/>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Protection="0"/>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Protection="0"/>
    <xf numFmtId="0" fontId="44" fillId="15" borderId="0" applyProtection="0"/>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0" fillId="0" borderId="0">
      <alignment vertical="center"/>
    </xf>
    <xf numFmtId="0" fontId="44" fillId="15" borderId="0" applyProtection="0"/>
    <xf numFmtId="0" fontId="44" fillId="15" borderId="0" applyProtection="0"/>
    <xf numFmtId="0" fontId="41" fillId="11" borderId="0" applyProtection="0"/>
    <xf numFmtId="0" fontId="44" fillId="15" borderId="0" applyProtection="0"/>
    <xf numFmtId="0" fontId="20" fillId="91"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Protection="0"/>
    <xf numFmtId="0" fontId="44" fillId="15" borderId="0" applyProtection="0"/>
    <xf numFmtId="0" fontId="41" fillId="24"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0" fillId="0" borderId="0">
      <alignment vertical="center"/>
    </xf>
    <xf numFmtId="0" fontId="44" fillId="10" borderId="0" applyProtection="0"/>
    <xf numFmtId="0" fontId="78" fillId="10" borderId="0" applyProtection="0"/>
    <xf numFmtId="0" fontId="44" fillId="10" borderId="0" applyProtection="0"/>
    <xf numFmtId="0" fontId="44" fillId="15" borderId="0" applyNumberFormat="0" applyBorder="0" applyAlignment="0" applyProtection="0">
      <alignment vertical="center"/>
    </xf>
    <xf numFmtId="0" fontId="0" fillId="0" borderId="0">
      <alignment vertical="center"/>
    </xf>
    <xf numFmtId="0" fontId="0" fillId="0" borderId="0">
      <alignment vertical="center"/>
    </xf>
    <xf numFmtId="0" fontId="44" fillId="15" borderId="0" applyNumberFormat="0" applyBorder="0" applyAlignment="0" applyProtection="0">
      <alignment vertical="center"/>
    </xf>
    <xf numFmtId="0" fontId="0" fillId="0" borderId="0">
      <alignment vertical="center"/>
    </xf>
    <xf numFmtId="0" fontId="0" fillId="0" borderId="0">
      <alignment vertical="center"/>
    </xf>
    <xf numFmtId="0" fontId="44" fillId="15"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41" fillId="24"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Protection="0"/>
    <xf numFmtId="0" fontId="0" fillId="0" borderId="0">
      <alignment vertical="center"/>
    </xf>
    <xf numFmtId="0" fontId="41" fillId="24" borderId="0" applyNumberFormat="0" applyBorder="0" applyAlignment="0" applyProtection="0">
      <alignment vertical="center"/>
    </xf>
    <xf numFmtId="0" fontId="44" fillId="15"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41" fillId="11" borderId="0" applyNumberFormat="0" applyBorder="0" applyAlignment="0" applyProtection="0">
      <alignment vertical="center"/>
    </xf>
    <xf numFmtId="0" fontId="44" fillId="15"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4" fillId="15" borderId="0" applyProtection="0"/>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41" fillId="11" borderId="0" applyNumberFormat="0" applyBorder="0" applyAlignment="0" applyProtection="0">
      <alignment vertical="center"/>
    </xf>
    <xf numFmtId="0" fontId="44" fillId="15" borderId="0" applyProtection="0"/>
    <xf numFmtId="0" fontId="44" fillId="10" borderId="0" applyNumberFormat="0" applyBorder="0" applyAlignment="0" applyProtection="0">
      <alignment vertical="center"/>
    </xf>
    <xf numFmtId="0" fontId="44" fillId="15" borderId="0" applyProtection="0"/>
    <xf numFmtId="0" fontId="85" fillId="10" borderId="0" applyProtection="0"/>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Protection="0"/>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109" fillId="0" borderId="0" applyNumberFormat="0" applyFill="0" applyBorder="0" applyAlignment="0" applyProtection="0">
      <alignment vertical="center"/>
    </xf>
    <xf numFmtId="0" fontId="109" fillId="0" borderId="0" applyNumberFormat="0" applyFill="0" applyBorder="0" applyAlignment="0" applyProtection="0">
      <alignment vertical="center"/>
    </xf>
    <xf numFmtId="0" fontId="0" fillId="0" borderId="0">
      <alignment vertical="center"/>
    </xf>
    <xf numFmtId="0" fontId="44" fillId="15" borderId="0" applyProtection="0"/>
    <xf numFmtId="0" fontId="44" fillId="15" borderId="0" applyProtection="0"/>
    <xf numFmtId="0" fontId="44" fillId="10"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Protection="0"/>
    <xf numFmtId="0" fontId="44" fillId="15" borderId="0" applyNumberFormat="0" applyBorder="0" applyAlignment="0" applyProtection="0">
      <alignment vertical="center"/>
    </xf>
    <xf numFmtId="0" fontId="44" fillId="15" borderId="0" applyProtection="0"/>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Protection="0"/>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50" fillId="11" borderId="0" applyProtection="0"/>
    <xf numFmtId="0" fontId="0" fillId="0" borderId="0">
      <alignment vertical="center"/>
    </xf>
    <xf numFmtId="0" fontId="44" fillId="10" borderId="0" applyNumberFormat="0" applyBorder="0" applyAlignment="0" applyProtection="0">
      <alignment vertical="center"/>
    </xf>
    <xf numFmtId="0" fontId="44" fillId="15" borderId="0" applyProtection="0"/>
    <xf numFmtId="0" fontId="0" fillId="0" borderId="0">
      <alignment vertical="center"/>
    </xf>
    <xf numFmtId="0" fontId="41" fillId="24" borderId="0" applyNumberFormat="0" applyBorder="0" applyAlignment="0" applyProtection="0">
      <alignment vertical="center"/>
    </xf>
    <xf numFmtId="0" fontId="44" fillId="15"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4" fillId="15" borderId="0" applyNumberFormat="0" applyBorder="0" applyAlignment="0" applyProtection="0">
      <alignment vertical="center"/>
    </xf>
    <xf numFmtId="0" fontId="0" fillId="0" borderId="0">
      <alignment vertical="center"/>
    </xf>
    <xf numFmtId="0" fontId="41" fillId="24"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88" fillId="0" borderId="0" applyNumberFormat="0" applyFill="0" applyBorder="0" applyAlignment="0" applyProtection="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41" fillId="24" borderId="0" applyProtection="0"/>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Protection="0"/>
    <xf numFmtId="0" fontId="44" fillId="15" borderId="0" applyProtection="0"/>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Protection="0"/>
    <xf numFmtId="0" fontId="44" fillId="15" borderId="0" applyNumberFormat="0" applyBorder="0" applyAlignment="0" applyProtection="0">
      <alignment vertical="center"/>
    </xf>
    <xf numFmtId="0" fontId="44" fillId="15" borderId="0" applyProtection="0"/>
    <xf numFmtId="0" fontId="0" fillId="0" borderId="0">
      <alignment vertical="center"/>
    </xf>
    <xf numFmtId="0" fontId="41" fillId="11" borderId="0" applyNumberFormat="0" applyBorder="0" applyAlignment="0" applyProtection="0">
      <alignment vertical="center"/>
    </xf>
    <xf numFmtId="0" fontId="44" fillId="15"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5" borderId="0" applyProtection="0"/>
    <xf numFmtId="0" fontId="0" fillId="0" borderId="0">
      <alignment vertical="center"/>
    </xf>
    <xf numFmtId="0" fontId="44" fillId="15" borderId="0" applyNumberFormat="0" applyBorder="0" applyAlignment="0" applyProtection="0">
      <alignment vertical="center"/>
    </xf>
    <xf numFmtId="0" fontId="0" fillId="0" borderId="0">
      <alignment vertical="center"/>
    </xf>
    <xf numFmtId="0" fontId="44" fillId="15" borderId="0" applyProtection="0"/>
    <xf numFmtId="0" fontId="44" fillId="10" borderId="0" applyProtection="0"/>
    <xf numFmtId="0" fontId="44" fillId="15" borderId="0" applyNumberFormat="0" applyBorder="0" applyAlignment="0" applyProtection="0">
      <alignment vertical="center"/>
    </xf>
    <xf numFmtId="0" fontId="93" fillId="24"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Protection="0"/>
    <xf numFmtId="0" fontId="93" fillId="24" borderId="0" applyNumberFormat="0" applyBorder="0" applyAlignment="0" applyProtection="0">
      <alignment vertical="center"/>
    </xf>
    <xf numFmtId="0" fontId="44" fillId="15" borderId="0" applyNumberFormat="0" applyBorder="0" applyAlignment="0" applyProtection="0">
      <alignment vertical="center"/>
    </xf>
    <xf numFmtId="0" fontId="41" fillId="11"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50" fillId="11"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Protection="0"/>
    <xf numFmtId="0" fontId="0" fillId="0" borderId="0">
      <alignment vertical="center"/>
    </xf>
    <xf numFmtId="0" fontId="44" fillId="15" borderId="0" applyNumberFormat="0" applyBorder="0" applyAlignment="0" applyProtection="0">
      <alignment vertical="center"/>
    </xf>
    <xf numFmtId="0" fontId="41" fillId="11"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0" fillId="0" borderId="0">
      <alignment vertical="center"/>
    </xf>
    <xf numFmtId="0" fontId="0" fillId="0" borderId="0">
      <alignment vertical="center"/>
    </xf>
    <xf numFmtId="0" fontId="44" fillId="15" borderId="0" applyNumberFormat="0" applyBorder="0" applyAlignment="0" applyProtection="0">
      <alignment vertical="center"/>
    </xf>
    <xf numFmtId="0" fontId="0" fillId="0" borderId="0">
      <alignment vertical="center"/>
    </xf>
    <xf numFmtId="0" fontId="40" fillId="10" borderId="0" applyProtection="0"/>
    <xf numFmtId="0" fontId="44" fillId="15" borderId="0" applyNumberFormat="0" applyBorder="0" applyAlignment="0" applyProtection="0">
      <alignment vertical="center"/>
    </xf>
    <xf numFmtId="0" fontId="0" fillId="0" borderId="0"/>
    <xf numFmtId="0" fontId="44" fillId="15" borderId="0" applyNumberFormat="0" applyBorder="0" applyAlignment="0" applyProtection="0">
      <alignment vertical="center"/>
    </xf>
    <xf numFmtId="0" fontId="44" fillId="15" borderId="0" applyProtection="0"/>
    <xf numFmtId="0" fontId="44" fillId="15" borderId="0" applyNumberFormat="0" applyBorder="0" applyAlignment="0" applyProtection="0">
      <alignment vertical="center"/>
    </xf>
    <xf numFmtId="0" fontId="44" fillId="15" borderId="0" applyProtection="0"/>
    <xf numFmtId="0" fontId="0" fillId="0" borderId="0">
      <alignment vertical="center"/>
    </xf>
    <xf numFmtId="0" fontId="41" fillId="24"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0" fillId="0" borderId="0"/>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Protection="0"/>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Protection="0"/>
    <xf numFmtId="0" fontId="0" fillId="0" borderId="0">
      <alignment vertical="center"/>
    </xf>
    <xf numFmtId="0" fontId="44" fillId="15" borderId="0" applyProtection="0"/>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117" fillId="67" borderId="0" applyNumberFormat="0" applyBorder="0" applyAlignment="0" applyProtection="0">
      <alignment vertical="center"/>
    </xf>
    <xf numFmtId="0" fontId="44" fillId="15" borderId="0" applyProtection="0"/>
    <xf numFmtId="0" fontId="0" fillId="0" borderId="0">
      <alignment vertical="center"/>
    </xf>
    <xf numFmtId="0" fontId="0" fillId="0" borderId="0">
      <alignment vertical="center"/>
    </xf>
    <xf numFmtId="0" fontId="0" fillId="0" borderId="0">
      <alignment vertical="center"/>
    </xf>
    <xf numFmtId="0" fontId="44" fillId="15" borderId="0" applyProtection="0"/>
    <xf numFmtId="0" fontId="44" fillId="15" borderId="0" applyProtection="0"/>
    <xf numFmtId="0" fontId="0" fillId="0" borderId="0">
      <alignment vertical="center"/>
    </xf>
    <xf numFmtId="0" fontId="41" fillId="11"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Protection="0"/>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5" borderId="0" applyProtection="0"/>
    <xf numFmtId="0" fontId="44" fillId="10" borderId="0" applyProtection="0"/>
    <xf numFmtId="0" fontId="44" fillId="10" borderId="0" applyProtection="0"/>
    <xf numFmtId="0" fontId="0" fillId="0" borderId="0">
      <alignment vertical="center"/>
    </xf>
    <xf numFmtId="0" fontId="44" fillId="15" borderId="0" applyProtection="0"/>
    <xf numFmtId="0" fontId="41" fillId="11"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Protection="0"/>
    <xf numFmtId="0" fontId="44" fillId="15" borderId="0" applyNumberFormat="0" applyBorder="0" applyAlignment="0" applyProtection="0">
      <alignment vertical="center"/>
    </xf>
    <xf numFmtId="0" fontId="41" fillId="24"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43" fillId="67" borderId="0" applyNumberFormat="0" applyBorder="0" applyAlignment="0" applyProtection="0">
      <alignment vertical="center"/>
    </xf>
    <xf numFmtId="0" fontId="41" fillId="24"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1" fillId="11"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44" fillId="15" borderId="0" applyProtection="0"/>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5" borderId="0" applyNumberFormat="0" applyBorder="0" applyAlignment="0" applyProtection="0">
      <alignment vertical="center"/>
    </xf>
    <xf numFmtId="0" fontId="0" fillId="0" borderId="0">
      <alignment vertical="center"/>
    </xf>
    <xf numFmtId="0" fontId="44" fillId="15" borderId="0" applyProtection="0"/>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1" fillId="11"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5"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44" fillId="10" borderId="0" applyProtection="0"/>
    <xf numFmtId="0" fontId="44" fillId="15" borderId="0" applyNumberFormat="0" applyBorder="0" applyAlignment="0" applyProtection="0">
      <alignment vertical="center"/>
    </xf>
    <xf numFmtId="0" fontId="41" fillId="24"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1" fillId="24" borderId="0" applyNumberFormat="0" applyBorder="0" applyAlignment="0" applyProtection="0">
      <alignment vertical="center"/>
    </xf>
    <xf numFmtId="0" fontId="44" fillId="15"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1" fillId="11"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Protection="0"/>
    <xf numFmtId="0" fontId="44" fillId="15" borderId="0" applyNumberFormat="0" applyBorder="0" applyAlignment="0" applyProtection="0">
      <alignment vertical="center"/>
    </xf>
    <xf numFmtId="0" fontId="44" fillId="10" borderId="0" applyProtection="0"/>
    <xf numFmtId="0" fontId="44" fillId="15"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3" fillId="67" borderId="0" applyNumberFormat="0" applyBorder="0" applyAlignment="0" applyProtection="0">
      <alignment vertical="center"/>
    </xf>
    <xf numFmtId="0" fontId="0" fillId="0" borderId="0">
      <alignment vertical="center"/>
    </xf>
    <xf numFmtId="0" fontId="0" fillId="0" borderId="0">
      <alignment vertical="center"/>
    </xf>
    <xf numFmtId="0" fontId="50" fillId="11"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3" borderId="0" applyNumberFormat="0" applyBorder="0" applyAlignment="0" applyProtection="0">
      <alignment vertical="center"/>
    </xf>
    <xf numFmtId="0" fontId="50" fillId="16"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50" fillId="24" borderId="0" applyNumberFormat="0" applyBorder="0" applyAlignment="0" applyProtection="0">
      <alignment vertical="center"/>
    </xf>
    <xf numFmtId="0" fontId="88" fillId="0" borderId="0" applyNumberFormat="0" applyFill="0" applyBorder="0" applyAlignment="0" applyProtection="0">
      <alignment vertical="center"/>
    </xf>
    <xf numFmtId="0" fontId="0" fillId="0" borderId="0">
      <alignment vertical="center"/>
    </xf>
    <xf numFmtId="0" fontId="44" fillId="3" borderId="0" applyProtection="0"/>
    <xf numFmtId="0" fontId="50" fillId="11" borderId="0" applyProtection="0"/>
    <xf numFmtId="0" fontId="44" fillId="15" borderId="0" applyNumberFormat="0" applyBorder="0" applyAlignment="0" applyProtection="0">
      <alignment vertical="center"/>
    </xf>
    <xf numFmtId="0" fontId="0" fillId="0" borderId="0">
      <alignment vertical="center"/>
    </xf>
    <xf numFmtId="0" fontId="44" fillId="15" borderId="0" applyProtection="0"/>
    <xf numFmtId="0" fontId="41" fillId="11" borderId="0" applyNumberFormat="0" applyBorder="0" applyAlignment="0" applyProtection="0">
      <alignment vertical="center"/>
    </xf>
    <xf numFmtId="0" fontId="44" fillId="15" borderId="0" applyProtection="0"/>
    <xf numFmtId="0" fontId="0" fillId="0" borderId="0">
      <alignment vertical="center"/>
    </xf>
    <xf numFmtId="0" fontId="44" fillId="15" borderId="0" applyNumberFormat="0" applyBorder="0" applyAlignment="0" applyProtection="0">
      <alignment vertical="center"/>
    </xf>
    <xf numFmtId="0" fontId="44" fillId="10" borderId="0" applyProtection="0"/>
    <xf numFmtId="0" fontId="0" fillId="0" borderId="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93" fillId="24" borderId="0" applyNumberFormat="0" applyBorder="0" applyAlignment="0" applyProtection="0">
      <alignment vertical="center"/>
    </xf>
    <xf numFmtId="0" fontId="44" fillId="15" borderId="0" applyProtection="0"/>
    <xf numFmtId="0" fontId="44" fillId="10" borderId="0" applyProtection="0"/>
    <xf numFmtId="0" fontId="41" fillId="24" borderId="0" applyNumberFormat="0" applyBorder="0" applyAlignment="0" applyProtection="0">
      <alignment vertical="center"/>
    </xf>
    <xf numFmtId="0" fontId="41" fillId="11"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5" borderId="0" applyProtection="0"/>
    <xf numFmtId="0" fontId="0" fillId="0" borderId="0">
      <alignment vertical="center"/>
    </xf>
    <xf numFmtId="0" fontId="60" fillId="10" borderId="0" applyProtection="0">
      <alignment vertical="center"/>
    </xf>
    <xf numFmtId="0" fontId="0" fillId="0" borderId="0">
      <alignment vertical="center"/>
    </xf>
    <xf numFmtId="0" fontId="44" fillId="10" borderId="0" applyProtection="0"/>
    <xf numFmtId="0" fontId="93" fillId="24" borderId="0" applyNumberFormat="0" applyBorder="0" applyAlignment="0" applyProtection="0">
      <alignment vertical="center"/>
    </xf>
    <xf numFmtId="0" fontId="44" fillId="15" borderId="0" applyProtection="0"/>
    <xf numFmtId="0" fontId="44" fillId="10" borderId="0" applyProtection="0"/>
    <xf numFmtId="0" fontId="50" fillId="24" borderId="0" applyProtection="0"/>
    <xf numFmtId="0" fontId="44" fillId="10" borderId="0" applyProtection="0"/>
    <xf numFmtId="0" fontId="44" fillId="10" borderId="0" applyProtection="0"/>
    <xf numFmtId="0" fontId="0" fillId="0" borderId="0">
      <alignment vertical="center"/>
    </xf>
    <xf numFmtId="0" fontId="40" fillId="15" borderId="0" applyNumberFormat="0" applyBorder="0" applyAlignment="0" applyProtection="0">
      <alignment vertical="center"/>
    </xf>
    <xf numFmtId="0" fontId="44" fillId="10" borderId="0" applyNumberFormat="0" applyBorder="0" applyAlignment="0" applyProtection="0">
      <alignment vertical="center"/>
    </xf>
    <xf numFmtId="0" fontId="40" fillId="15"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0" fillId="15"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0" fillId="15" borderId="0" applyProtection="0"/>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0" fillId="15"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0" fillId="15"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0" fillId="15" borderId="0" applyProtection="0"/>
    <xf numFmtId="0" fontId="0" fillId="0" borderId="0">
      <alignment vertical="center"/>
    </xf>
    <xf numFmtId="0" fontId="40" fillId="15"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0" fillId="15" borderId="0" applyProtection="0"/>
    <xf numFmtId="0" fontId="0" fillId="0" borderId="0">
      <alignment vertical="center"/>
    </xf>
    <xf numFmtId="0" fontId="0" fillId="0" borderId="0">
      <alignment vertical="center"/>
    </xf>
    <xf numFmtId="0" fontId="40" fillId="15"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0" fillId="15" borderId="0" applyProtection="0"/>
    <xf numFmtId="0" fontId="44" fillId="10" borderId="0" applyProtection="0"/>
    <xf numFmtId="0" fontId="44" fillId="10" borderId="0" applyNumberFormat="0" applyBorder="0" applyAlignment="0" applyProtection="0">
      <alignment vertical="center"/>
    </xf>
    <xf numFmtId="0" fontId="40" fillId="15" borderId="0" applyProtection="0"/>
    <xf numFmtId="0" fontId="41" fillId="24" borderId="0" applyNumberFormat="0" applyBorder="0" applyAlignment="0" applyProtection="0">
      <alignment vertical="center"/>
    </xf>
    <xf numFmtId="0" fontId="44" fillId="10" borderId="0" applyNumberFormat="0" applyBorder="0" applyAlignment="0" applyProtection="0">
      <alignment vertical="center"/>
    </xf>
    <xf numFmtId="0" fontId="40" fillId="15" borderId="0" applyNumberFormat="0" applyBorder="0" applyAlignment="0" applyProtection="0">
      <alignment vertical="center"/>
    </xf>
    <xf numFmtId="0" fontId="0" fillId="0" borderId="0">
      <alignment vertical="center"/>
    </xf>
    <xf numFmtId="0" fontId="41" fillId="24" borderId="0" applyNumberFormat="0" applyBorder="0" applyAlignment="0" applyProtection="0">
      <alignment vertical="center"/>
    </xf>
    <xf numFmtId="0" fontId="40" fillId="15" borderId="0" applyNumberFormat="0" applyBorder="0" applyAlignment="0" applyProtection="0">
      <alignment vertical="center"/>
    </xf>
    <xf numFmtId="0" fontId="41" fillId="11" borderId="0" applyNumberFormat="0" applyBorder="0" applyAlignment="0" applyProtection="0">
      <alignment vertical="center"/>
    </xf>
    <xf numFmtId="0" fontId="40" fillId="15" borderId="0" applyProtection="0"/>
    <xf numFmtId="0" fontId="0" fillId="0" borderId="0">
      <alignment vertical="center"/>
    </xf>
    <xf numFmtId="0" fontId="40" fillId="15" borderId="0" applyNumberFormat="0" applyBorder="0" applyAlignment="0" applyProtection="0">
      <alignment vertical="center"/>
    </xf>
    <xf numFmtId="0" fontId="40" fillId="15" borderId="0" applyProtection="0"/>
    <xf numFmtId="0" fontId="40" fillId="15" borderId="0" applyProtection="0"/>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0" fillId="15"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0" fillId="15" borderId="0" applyNumberFormat="0" applyBorder="0" applyAlignment="0" applyProtection="0">
      <alignment vertical="center"/>
    </xf>
    <xf numFmtId="0" fontId="0" fillId="0" borderId="0">
      <alignment vertical="center"/>
    </xf>
    <xf numFmtId="0" fontId="40" fillId="10" borderId="0" applyProtection="0"/>
    <xf numFmtId="0" fontId="0" fillId="0" borderId="0">
      <alignment vertical="center"/>
    </xf>
    <xf numFmtId="0" fontId="0" fillId="0" borderId="0">
      <alignment vertical="center"/>
    </xf>
    <xf numFmtId="0" fontId="40" fillId="15" borderId="0" applyNumberFormat="0" applyBorder="0" applyAlignment="0" applyProtection="0">
      <alignment vertical="center"/>
    </xf>
    <xf numFmtId="0" fontId="40" fillId="15"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0" fillId="15" borderId="0" applyNumberFormat="0" applyBorder="0" applyAlignment="0" applyProtection="0">
      <alignment vertical="center"/>
    </xf>
    <xf numFmtId="0" fontId="41" fillId="11" borderId="0" applyNumberFormat="0" applyBorder="0" applyAlignment="0" applyProtection="0">
      <alignment vertical="center"/>
    </xf>
    <xf numFmtId="0" fontId="40" fillId="15"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0" fillId="15" borderId="0" applyProtection="0"/>
    <xf numFmtId="0" fontId="41" fillId="11" borderId="0" applyProtection="0"/>
    <xf numFmtId="0" fontId="0" fillId="0" borderId="0">
      <alignment vertical="center"/>
    </xf>
    <xf numFmtId="0" fontId="40" fillId="15"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0" fillId="15" borderId="0" applyProtection="0"/>
    <xf numFmtId="0" fontId="0" fillId="0" borderId="0">
      <alignment vertical="center"/>
    </xf>
    <xf numFmtId="0" fontId="41" fillId="11" borderId="0" applyProtection="0"/>
    <xf numFmtId="0" fontId="0" fillId="0" borderId="0">
      <alignment vertical="center"/>
    </xf>
    <xf numFmtId="0" fontId="40" fillId="15" borderId="0" applyProtection="0"/>
    <xf numFmtId="0" fontId="41" fillId="11" borderId="0" applyProtection="0"/>
    <xf numFmtId="0" fontId="78" fillId="40" borderId="0" applyNumberFormat="0" applyBorder="0" applyAlignment="0" applyProtection="0"/>
    <xf numFmtId="0" fontId="44" fillId="10" borderId="0" applyNumberFormat="0" applyBorder="0" applyAlignment="0" applyProtection="0">
      <alignment vertical="center"/>
    </xf>
    <xf numFmtId="0" fontId="78" fillId="40" borderId="0" applyNumberFormat="0" applyBorder="0" applyAlignment="0" applyProtection="0">
      <alignment vertical="center"/>
    </xf>
    <xf numFmtId="0" fontId="0" fillId="0" borderId="0">
      <alignment vertical="center"/>
    </xf>
    <xf numFmtId="0" fontId="78" fillId="40" borderId="0" applyNumberFormat="0" applyBorder="0" applyAlignment="0" applyProtection="0">
      <alignment vertical="center"/>
    </xf>
    <xf numFmtId="0" fontId="78" fillId="10" borderId="0" applyProtection="0"/>
    <xf numFmtId="0" fontId="78" fillId="40" borderId="0" applyNumberFormat="0" applyBorder="0" applyAlignment="0" applyProtection="0">
      <alignment vertical="center"/>
    </xf>
    <xf numFmtId="0" fontId="78" fillId="10" borderId="0" applyProtection="0"/>
    <xf numFmtId="0" fontId="0" fillId="0" borderId="0">
      <alignment vertical="center"/>
    </xf>
    <xf numFmtId="0" fontId="78" fillId="10" borderId="0" applyProtection="0"/>
    <xf numFmtId="0" fontId="44" fillId="10" borderId="0" applyNumberFormat="0" applyBorder="0" applyAlignment="0" applyProtection="0">
      <alignment vertical="center"/>
    </xf>
    <xf numFmtId="0" fontId="78" fillId="40" borderId="0" applyNumberFormat="0" applyBorder="0" applyAlignment="0" applyProtection="0">
      <alignment vertical="center"/>
    </xf>
    <xf numFmtId="0" fontId="0" fillId="0" borderId="0">
      <alignment vertical="center"/>
    </xf>
    <xf numFmtId="0" fontId="78" fillId="4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78" fillId="10" borderId="0" applyProtection="0"/>
    <xf numFmtId="0" fontId="44" fillId="10" borderId="0" applyNumberFormat="0" applyBorder="0" applyAlignment="0" applyProtection="0">
      <alignment vertical="center"/>
    </xf>
    <xf numFmtId="0" fontId="78" fillId="10" borderId="0" applyProtection="0"/>
    <xf numFmtId="0" fontId="0" fillId="0" borderId="0">
      <alignment vertical="center"/>
    </xf>
    <xf numFmtId="0" fontId="78" fillId="4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78" fillId="40" borderId="0" applyNumberFormat="0" applyBorder="0" applyAlignment="0" applyProtection="0">
      <alignment vertical="center"/>
    </xf>
    <xf numFmtId="0" fontId="0" fillId="0" borderId="0">
      <alignment vertical="center"/>
    </xf>
    <xf numFmtId="0" fontId="44" fillId="10" borderId="0" applyProtection="0"/>
    <xf numFmtId="0" fontId="41" fillId="11" borderId="0" applyNumberFormat="0" applyBorder="0" applyAlignment="0" applyProtection="0">
      <alignment vertical="center"/>
    </xf>
    <xf numFmtId="0" fontId="78" fillId="1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78" fillId="10" borderId="0" applyProtection="0"/>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78" fillId="10" borderId="0" applyProtection="0"/>
    <xf numFmtId="0" fontId="44" fillId="10" borderId="0" applyNumberFormat="0" applyBorder="0" applyAlignment="0" applyProtection="0">
      <alignment vertical="center"/>
    </xf>
    <xf numFmtId="0" fontId="78" fillId="10" borderId="0" applyNumberFormat="0" applyBorder="0" applyAlignment="0" applyProtection="0"/>
    <xf numFmtId="0" fontId="41" fillId="11" borderId="0" applyNumberFormat="0" applyBorder="0" applyAlignment="0" applyProtection="0">
      <alignment vertical="center"/>
    </xf>
    <xf numFmtId="0" fontId="78" fillId="10" borderId="0" applyNumberFormat="0" applyBorder="0" applyAlignment="0" applyProtection="0"/>
    <xf numFmtId="0" fontId="41" fillId="11" borderId="0" applyNumberFormat="0" applyBorder="0" applyAlignment="0" applyProtection="0">
      <alignment vertical="center"/>
    </xf>
    <xf numFmtId="0" fontId="78" fillId="40" borderId="0" applyNumberFormat="0" applyBorder="0" applyAlignment="0" applyProtection="0"/>
    <xf numFmtId="0" fontId="0" fillId="0" borderId="0">
      <alignment vertical="center"/>
    </xf>
    <xf numFmtId="0" fontId="78" fillId="10" borderId="0" applyNumberFormat="0" applyBorder="0" applyAlignment="0" applyProtection="0"/>
    <xf numFmtId="0" fontId="44" fillId="3" borderId="0" applyProtection="0"/>
    <xf numFmtId="0" fontId="0" fillId="0" borderId="0">
      <alignment vertical="center"/>
    </xf>
    <xf numFmtId="0" fontId="0" fillId="0" borderId="0">
      <alignment vertical="center"/>
    </xf>
    <xf numFmtId="0" fontId="78" fillId="10" borderId="0" applyNumberFormat="0" applyBorder="0" applyAlignment="0" applyProtection="0"/>
    <xf numFmtId="0" fontId="78" fillId="40" borderId="0" applyNumberFormat="0" applyBorder="0" applyAlignment="0" applyProtection="0">
      <alignment vertical="center"/>
    </xf>
    <xf numFmtId="0" fontId="44" fillId="10" borderId="0" applyNumberFormat="0" applyBorder="0" applyAlignment="0" applyProtection="0">
      <alignment vertical="center"/>
    </xf>
    <xf numFmtId="0" fontId="41" fillId="24" borderId="0" applyNumberFormat="0" applyBorder="0" applyAlignment="0" applyProtection="0">
      <alignment vertical="center"/>
    </xf>
    <xf numFmtId="0" fontId="78" fillId="40" borderId="0" applyNumberFormat="0" applyBorder="0" applyAlignment="0" applyProtection="0">
      <alignment vertical="center"/>
    </xf>
    <xf numFmtId="0" fontId="44" fillId="10" borderId="0" applyProtection="0"/>
    <xf numFmtId="0" fontId="41" fillId="24" borderId="0" applyProtection="0"/>
    <xf numFmtId="0" fontId="0" fillId="0" borderId="0">
      <alignment vertical="center"/>
    </xf>
    <xf numFmtId="0" fontId="78" fillId="10" borderId="0" applyProtection="0"/>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xf numFmtId="0" fontId="176" fillId="0" borderId="0">
      <alignment vertical="center"/>
    </xf>
    <xf numFmtId="0" fontId="78" fillId="40" borderId="0" applyNumberFormat="0" applyBorder="0" applyAlignment="0" applyProtection="0">
      <alignment vertical="center"/>
    </xf>
    <xf numFmtId="0" fontId="44" fillId="10" borderId="0" applyProtection="0"/>
    <xf numFmtId="0" fontId="0" fillId="0" borderId="0">
      <alignment vertical="center"/>
    </xf>
    <xf numFmtId="0" fontId="78" fillId="10" borderId="0" applyProtection="0"/>
    <xf numFmtId="0" fontId="0" fillId="0" borderId="0">
      <alignment vertical="center"/>
    </xf>
    <xf numFmtId="0" fontId="78" fillId="10" borderId="0" applyProtection="0"/>
    <xf numFmtId="0" fontId="41" fillId="11" borderId="0" applyNumberFormat="0" applyBorder="0" applyAlignment="0" applyProtection="0">
      <alignment vertical="center"/>
    </xf>
    <xf numFmtId="0" fontId="50" fillId="11"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41" fillId="11" borderId="0" applyNumberFormat="0" applyBorder="0" applyAlignment="0" applyProtection="0">
      <alignment vertical="center"/>
    </xf>
    <xf numFmtId="0" fontId="5" fillId="0" borderId="0"/>
    <xf numFmtId="0" fontId="44" fillId="15"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Protection="0"/>
    <xf numFmtId="0" fontId="44" fillId="15" borderId="0" applyNumberFormat="0" applyBorder="0" applyAlignment="0" applyProtection="0">
      <alignment vertical="center"/>
    </xf>
    <xf numFmtId="0" fontId="0" fillId="0" borderId="0">
      <alignment vertical="center"/>
    </xf>
    <xf numFmtId="0" fontId="44" fillId="15" borderId="0" applyProtection="0"/>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41" fillId="11" borderId="0" applyNumberFormat="0" applyBorder="0" applyAlignment="0" applyProtection="0">
      <alignment vertical="center"/>
    </xf>
    <xf numFmtId="0" fontId="44" fillId="15" borderId="0" applyProtection="0"/>
    <xf numFmtId="0" fontId="41" fillId="11" borderId="0" applyProtection="0"/>
    <xf numFmtId="0" fontId="44" fillId="15" borderId="0" applyNumberFormat="0" applyBorder="0" applyAlignment="0" applyProtection="0">
      <alignment vertical="center"/>
    </xf>
    <xf numFmtId="0" fontId="41" fillId="11" borderId="0" applyProtection="0"/>
    <xf numFmtId="0" fontId="44" fillId="15" borderId="0" applyNumberFormat="0" applyBorder="0" applyAlignment="0" applyProtection="0">
      <alignment vertical="center"/>
    </xf>
    <xf numFmtId="0" fontId="0" fillId="0" borderId="0">
      <alignment vertical="center"/>
    </xf>
    <xf numFmtId="0" fontId="44" fillId="15" borderId="0" applyProtection="0"/>
    <xf numFmtId="0" fontId="0" fillId="0" borderId="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50" fillId="11"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Protection="0"/>
    <xf numFmtId="0" fontId="44" fillId="10" borderId="0" applyNumberFormat="0" applyBorder="0" applyAlignment="0" applyProtection="0">
      <alignment vertical="center"/>
    </xf>
    <xf numFmtId="0" fontId="43" fillId="67" borderId="0" applyNumberFormat="0" applyBorder="0" applyAlignment="0" applyProtection="0">
      <alignment vertical="center"/>
    </xf>
    <xf numFmtId="0" fontId="43" fillId="67" borderId="0" applyNumberFormat="0" applyBorder="0" applyAlignment="0" applyProtection="0">
      <alignment vertical="center"/>
    </xf>
    <xf numFmtId="0" fontId="12" fillId="0" borderId="0">
      <alignment vertical="center"/>
    </xf>
    <xf numFmtId="0" fontId="0" fillId="0" borderId="0">
      <alignment vertical="center"/>
    </xf>
    <xf numFmtId="0" fontId="50" fillId="11" borderId="0" applyNumberFormat="0" applyBorder="0" applyAlignment="0" applyProtection="0">
      <alignment vertical="center"/>
    </xf>
    <xf numFmtId="0" fontId="44" fillId="15" borderId="0" applyNumberFormat="0" applyBorder="0" applyAlignment="0" applyProtection="0">
      <alignment vertical="center"/>
    </xf>
    <xf numFmtId="0" fontId="0" fillId="0" borderId="0">
      <alignment vertical="center"/>
    </xf>
    <xf numFmtId="0" fontId="60"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5" borderId="0" applyProtection="0"/>
    <xf numFmtId="0" fontId="44" fillId="15" borderId="0" applyNumberFormat="0" applyBorder="0" applyAlignment="0" applyProtection="0">
      <alignment vertical="center"/>
    </xf>
    <xf numFmtId="0" fontId="11" fillId="0" borderId="0"/>
    <xf numFmtId="0" fontId="11" fillId="0" borderId="0"/>
    <xf numFmtId="0" fontId="12"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xf numFmtId="0" fontId="0" fillId="0" borderId="0">
      <alignment vertical="center"/>
    </xf>
    <xf numFmtId="0" fontId="44" fillId="10" borderId="0" applyProtection="0"/>
    <xf numFmtId="0" fontId="44" fillId="15" borderId="0" applyProtection="0"/>
    <xf numFmtId="0" fontId="41" fillId="11"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Protection="0"/>
    <xf numFmtId="0" fontId="44" fillId="15"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5" borderId="0" applyProtection="0"/>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xf numFmtId="0" fontId="0" fillId="0" borderId="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5" borderId="0" applyProtection="0"/>
    <xf numFmtId="0" fontId="44" fillId="15" borderId="0" applyProtection="0"/>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Protection="0"/>
    <xf numFmtId="0" fontId="41" fillId="11" borderId="0" applyProtection="0"/>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1" fillId="11" borderId="0" applyNumberFormat="0" applyBorder="0" applyAlignment="0" applyProtection="0">
      <alignment vertical="center"/>
    </xf>
    <xf numFmtId="0" fontId="150" fillId="32" borderId="47" applyNumberFormat="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150" fillId="32" borderId="47" applyNumberFormat="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41" fillId="11"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Protection="0"/>
    <xf numFmtId="0" fontId="44" fillId="15" borderId="0" applyProtection="0"/>
    <xf numFmtId="0" fontId="44" fillId="10" borderId="0" applyNumberFormat="0" applyBorder="0" applyAlignment="0" applyProtection="0">
      <alignment vertical="center"/>
    </xf>
    <xf numFmtId="0" fontId="44" fillId="15" borderId="0" applyProtection="0"/>
    <xf numFmtId="0" fontId="44" fillId="15" borderId="0" applyNumberFormat="0" applyBorder="0" applyAlignment="0" applyProtection="0">
      <alignment vertical="center"/>
    </xf>
    <xf numFmtId="0" fontId="41" fillId="11" borderId="0" applyProtection="0"/>
    <xf numFmtId="0" fontId="44" fillId="15" borderId="0" applyNumberFormat="0" applyBorder="0" applyAlignment="0" applyProtection="0">
      <alignment vertical="center"/>
    </xf>
    <xf numFmtId="0" fontId="40" fillId="10" borderId="0" applyProtection="0"/>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1" fillId="11" borderId="0" applyNumberFormat="0" applyBorder="0" applyAlignment="0" applyProtection="0">
      <alignment vertical="center"/>
    </xf>
    <xf numFmtId="0" fontId="44" fillId="15"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5" borderId="0" applyNumberFormat="0" applyBorder="0" applyAlignment="0" applyProtection="0">
      <alignment vertical="center"/>
    </xf>
    <xf numFmtId="0" fontId="41" fillId="11"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Protection="0"/>
    <xf numFmtId="0" fontId="44" fillId="15" borderId="0" applyNumberFormat="0" applyBorder="0" applyAlignment="0" applyProtection="0">
      <alignment vertical="center"/>
    </xf>
    <xf numFmtId="0" fontId="44" fillId="15" borderId="0" applyProtection="0"/>
    <xf numFmtId="0" fontId="44" fillId="15" borderId="0" applyProtection="0"/>
    <xf numFmtId="0" fontId="0" fillId="0" borderId="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Protection="0"/>
    <xf numFmtId="0" fontId="44" fillId="15" borderId="0" applyNumberFormat="0" applyBorder="0" applyAlignment="0" applyProtection="0">
      <alignment vertical="center"/>
    </xf>
    <xf numFmtId="0" fontId="41" fillId="11"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0" fillId="0" borderId="0">
      <alignment vertical="center"/>
    </xf>
    <xf numFmtId="0" fontId="44" fillId="15" borderId="0" applyProtection="0"/>
    <xf numFmtId="0" fontId="0" fillId="0" borderId="0">
      <alignment vertical="center"/>
    </xf>
    <xf numFmtId="0" fontId="44" fillId="10" borderId="0" applyProtection="0"/>
    <xf numFmtId="0" fontId="60" fillId="10" borderId="0" applyProtection="0">
      <alignment vertical="center"/>
    </xf>
    <xf numFmtId="0" fontId="41" fillId="11" borderId="0" applyNumberFormat="0" applyBorder="0" applyAlignment="0" applyProtection="0">
      <alignment vertical="center"/>
    </xf>
    <xf numFmtId="0" fontId="85" fillId="10" borderId="0" applyNumberFormat="0" applyBorder="0" applyAlignment="0" applyProtection="0">
      <alignment vertical="center"/>
    </xf>
    <xf numFmtId="0" fontId="60" fillId="10" borderId="0" applyNumberFormat="0" applyBorder="0" applyAlignment="0" applyProtection="0">
      <alignment vertical="center"/>
    </xf>
    <xf numFmtId="0" fontId="41" fillId="11" borderId="0" applyNumberFormat="0" applyBorder="0" applyAlignment="0" applyProtection="0">
      <alignment vertical="center"/>
    </xf>
    <xf numFmtId="0" fontId="44" fillId="15" borderId="0" applyProtection="0"/>
    <xf numFmtId="0" fontId="60"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85" fillId="15"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85" fillId="15" borderId="0" applyProtection="0"/>
    <xf numFmtId="0" fontId="0" fillId="0" borderId="0">
      <alignment vertical="center"/>
    </xf>
    <xf numFmtId="0" fontId="41" fillId="24" borderId="0" applyNumberFormat="0" applyBorder="0" applyAlignment="0" applyProtection="0">
      <alignment vertical="center"/>
    </xf>
    <xf numFmtId="0" fontId="0" fillId="0" borderId="0">
      <alignment vertical="center"/>
    </xf>
    <xf numFmtId="0" fontId="85" fillId="15" borderId="0" applyNumberFormat="0" applyBorder="0" applyAlignment="0" applyProtection="0">
      <alignment vertical="center"/>
    </xf>
    <xf numFmtId="0" fontId="0" fillId="0" borderId="0">
      <alignment vertical="center"/>
    </xf>
    <xf numFmtId="0" fontId="85" fillId="15" borderId="0" applyNumberFormat="0" applyBorder="0" applyAlignment="0" applyProtection="0">
      <alignment vertical="center"/>
    </xf>
    <xf numFmtId="0" fontId="44" fillId="10" borderId="0" applyNumberFormat="0" applyBorder="0" applyAlignment="0" applyProtection="0">
      <alignment vertical="center"/>
    </xf>
    <xf numFmtId="0" fontId="85" fillId="15" borderId="0" applyNumberFormat="0" applyBorder="0" applyAlignment="0" applyProtection="0">
      <alignment vertical="center"/>
    </xf>
    <xf numFmtId="0" fontId="0" fillId="0" borderId="0">
      <alignment vertical="center"/>
    </xf>
    <xf numFmtId="0" fontId="0" fillId="0" borderId="0">
      <alignment vertical="center"/>
    </xf>
    <xf numFmtId="0" fontId="85" fillId="15" borderId="0" applyNumberFormat="0" applyBorder="0" applyAlignment="0" applyProtection="0">
      <alignment vertical="center"/>
    </xf>
    <xf numFmtId="0" fontId="50" fillId="11" borderId="0" applyNumberFormat="0" applyBorder="0" applyAlignment="0" applyProtection="0">
      <alignment vertical="center"/>
    </xf>
    <xf numFmtId="0" fontId="85" fillId="15" borderId="0" applyProtection="0"/>
    <xf numFmtId="0" fontId="44" fillId="10" borderId="0" applyNumberFormat="0" applyBorder="0" applyAlignment="0" applyProtection="0">
      <alignment vertical="center"/>
    </xf>
    <xf numFmtId="0" fontId="41" fillId="11" borderId="0" applyProtection="0"/>
    <xf numFmtId="0" fontId="85" fillId="15" borderId="0" applyNumberFormat="0" applyBorder="0" applyAlignment="0" applyProtection="0">
      <alignment vertical="center"/>
    </xf>
    <xf numFmtId="0" fontId="85" fillId="15" borderId="0" applyProtection="0"/>
    <xf numFmtId="0" fontId="85" fillId="15" borderId="0" applyProtection="0"/>
    <xf numFmtId="0" fontId="0" fillId="0" borderId="0">
      <alignment vertical="center"/>
    </xf>
    <xf numFmtId="0" fontId="0" fillId="0" borderId="0">
      <alignment vertical="center"/>
    </xf>
    <xf numFmtId="0" fontId="85" fillId="15" borderId="0" applyNumberFormat="0" applyBorder="0" applyAlignment="0" applyProtection="0">
      <alignment vertical="center"/>
    </xf>
    <xf numFmtId="0" fontId="0" fillId="0" borderId="0">
      <alignment vertical="center"/>
    </xf>
    <xf numFmtId="0" fontId="85" fillId="15"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85" fillId="15"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85" fillId="15"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85" fillId="15" borderId="0" applyProtection="0"/>
    <xf numFmtId="0" fontId="41" fillId="11" borderId="0" applyNumberFormat="0" applyBorder="0" applyAlignment="0" applyProtection="0">
      <alignment vertical="center"/>
    </xf>
    <xf numFmtId="0" fontId="44" fillId="10" borderId="0" applyProtection="0"/>
    <xf numFmtId="0" fontId="85" fillId="15" borderId="0" applyNumberFormat="0" applyBorder="0" applyAlignment="0" applyProtection="0">
      <alignment vertical="center"/>
    </xf>
    <xf numFmtId="0" fontId="44" fillId="10" borderId="0" applyNumberFormat="0" applyBorder="0" applyAlignment="0" applyProtection="0">
      <alignment vertical="center"/>
    </xf>
    <xf numFmtId="0" fontId="85" fillId="15" borderId="0" applyProtection="0"/>
    <xf numFmtId="0" fontId="85" fillId="15" borderId="0" applyNumberFormat="0" applyBorder="0" applyAlignment="0" applyProtection="0">
      <alignment vertical="center"/>
    </xf>
    <xf numFmtId="0" fontId="50"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85" fillId="15" borderId="0" applyProtection="0"/>
    <xf numFmtId="0" fontId="50" fillId="11" borderId="0" applyNumberFormat="0" applyBorder="0" applyAlignment="0" applyProtection="0">
      <alignment vertical="center"/>
    </xf>
    <xf numFmtId="0" fontId="44" fillId="10" borderId="0" applyProtection="0"/>
    <xf numFmtId="0" fontId="0" fillId="0" borderId="0">
      <alignment vertical="center"/>
    </xf>
    <xf numFmtId="0" fontId="85" fillId="15"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85" fillId="15" borderId="0" applyProtection="0"/>
    <xf numFmtId="0" fontId="0" fillId="0" borderId="0">
      <alignment vertical="center"/>
    </xf>
    <xf numFmtId="0" fontId="85" fillId="15"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85" fillId="15" borderId="0" applyProtection="0"/>
    <xf numFmtId="0" fontId="41" fillId="11" borderId="0" applyNumberFormat="0" applyBorder="0" applyAlignment="0" applyProtection="0">
      <alignment vertical="center"/>
    </xf>
    <xf numFmtId="0" fontId="85" fillId="15" borderId="0" applyNumberFormat="0" applyBorder="0" applyAlignment="0" applyProtection="0">
      <alignment vertical="center"/>
    </xf>
    <xf numFmtId="0" fontId="85" fillId="15" borderId="0" applyNumberFormat="0" applyBorder="0" applyAlignment="0" applyProtection="0">
      <alignment vertical="center"/>
    </xf>
    <xf numFmtId="0" fontId="85" fillId="15" borderId="0" applyNumberFormat="0" applyBorder="0" applyAlignment="0" applyProtection="0">
      <alignment vertical="center"/>
    </xf>
    <xf numFmtId="0" fontId="85" fillId="15"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105" fillId="28" borderId="33" applyNumberFormat="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41" fillId="24" borderId="0" applyNumberFormat="0" applyBorder="0" applyAlignment="0" applyProtection="0">
      <alignment vertical="center"/>
    </xf>
    <xf numFmtId="0" fontId="88" fillId="0" borderId="0" applyNumberFormat="0" applyFill="0" applyBorder="0" applyAlignment="0" applyProtection="0">
      <alignment vertical="center"/>
    </xf>
    <xf numFmtId="0" fontId="44" fillId="10" borderId="0" applyNumberFormat="0" applyBorder="0" applyAlignment="0" applyProtection="0">
      <alignment vertical="center"/>
    </xf>
    <xf numFmtId="0" fontId="0" fillId="0" borderId="0"/>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0" borderId="0" applyProtection="0"/>
    <xf numFmtId="0" fontId="0" fillId="0" borderId="0">
      <alignment vertical="center"/>
    </xf>
    <xf numFmtId="0" fontId="44" fillId="10"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Protection="0"/>
    <xf numFmtId="0" fontId="44" fillId="10" borderId="0" applyNumberFormat="0" applyBorder="0" applyAlignment="0" applyProtection="0">
      <alignment vertical="center"/>
    </xf>
    <xf numFmtId="0" fontId="43" fillId="92"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43" fillId="92"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50" fillId="11" borderId="0" applyNumberFormat="0" applyBorder="0" applyAlignment="0" applyProtection="0">
      <alignment vertical="center"/>
    </xf>
    <xf numFmtId="0" fontId="117" fillId="67"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50" fillId="11" borderId="0" applyProtection="0"/>
    <xf numFmtId="0" fontId="44" fillId="10" borderId="0" applyNumberFormat="0" applyBorder="0" applyAlignment="0" applyProtection="0">
      <alignment vertical="center"/>
    </xf>
    <xf numFmtId="0" fontId="44" fillId="10" borderId="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0"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0"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3" fillId="67"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3" fillId="67"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3" fillId="67"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3" fillId="67"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78" fillId="40" borderId="0" applyNumberFormat="0" applyBorder="0" applyAlignment="0" applyProtection="0">
      <alignment vertical="center"/>
    </xf>
    <xf numFmtId="0" fontId="0" fillId="0" borderId="0">
      <alignment vertical="center"/>
    </xf>
    <xf numFmtId="0" fontId="43" fillId="67"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78" fillId="4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1" fillId="24"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1" fillId="24" borderId="0" applyProtection="0"/>
    <xf numFmtId="0" fontId="44" fillId="10" borderId="0" applyNumberFormat="0" applyBorder="0" applyAlignment="0" applyProtection="0">
      <alignment vertical="center"/>
    </xf>
    <xf numFmtId="0" fontId="41" fillId="11" borderId="0" applyProtection="0"/>
    <xf numFmtId="0" fontId="44" fillId="10" borderId="0" applyProtection="0"/>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50" fillId="16" borderId="0" applyNumberFormat="0" applyBorder="0" applyAlignment="0" applyProtection="0"/>
    <xf numFmtId="0" fontId="44" fillId="10" borderId="0" applyProtection="0"/>
    <xf numFmtId="0" fontId="50" fillId="16" borderId="0" applyNumberFormat="0" applyBorder="0" applyAlignment="0" applyProtection="0"/>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24"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1" fillId="24"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Protection="0"/>
    <xf numFmtId="0" fontId="0" fillId="0" borderId="0"/>
    <xf numFmtId="0" fontId="0" fillId="0" borderId="0"/>
    <xf numFmtId="0" fontId="44" fillId="15" borderId="0" applyProtection="0">
      <alignment vertical="center"/>
    </xf>
    <xf numFmtId="0" fontId="44" fillId="15" borderId="0" applyProtection="0">
      <alignment vertical="center"/>
    </xf>
    <xf numFmtId="0" fontId="44" fillId="15" borderId="0" applyProtection="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0" fillId="0" borderId="0"/>
    <xf numFmtId="0" fontId="0" fillId="0" borderId="0"/>
    <xf numFmtId="0" fontId="41" fillId="24" borderId="0" applyNumberFormat="0" applyBorder="0" applyAlignment="0" applyProtection="0">
      <alignment vertical="center"/>
    </xf>
    <xf numFmtId="0" fontId="44" fillId="15" borderId="0" applyNumberFormat="0" applyBorder="0" applyAlignment="0" applyProtection="0">
      <alignment vertical="center"/>
    </xf>
    <xf numFmtId="0" fontId="12" fillId="0" borderId="0">
      <alignment vertical="center"/>
    </xf>
    <xf numFmtId="0" fontId="12" fillId="0" borderId="0">
      <alignment vertical="center"/>
    </xf>
    <xf numFmtId="0" fontId="0" fillId="0" borderId="0"/>
    <xf numFmtId="0" fontId="11" fillId="0" borderId="0"/>
    <xf numFmtId="0" fontId="40"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0"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0"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28" fillId="0" borderId="38" applyNumberFormat="0" applyFill="0" applyAlignment="0" applyProtection="0">
      <alignment vertical="center"/>
    </xf>
    <xf numFmtId="0" fontId="40" fillId="10" borderId="0" applyNumberFormat="0" applyBorder="0" applyAlignment="0" applyProtection="0">
      <alignment vertical="center"/>
    </xf>
    <xf numFmtId="0" fontId="44" fillId="10" borderId="0" applyNumberFormat="0" applyBorder="0" applyAlignment="0" applyProtection="0">
      <alignment vertical="center"/>
    </xf>
    <xf numFmtId="0" fontId="40"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0" fillId="10" borderId="0" applyProtection="0">
      <alignment vertical="center"/>
    </xf>
    <xf numFmtId="0" fontId="40"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60" fillId="10" borderId="0" applyNumberFormat="0" applyBorder="0" applyAlignment="0" applyProtection="0">
      <alignment vertical="center"/>
    </xf>
    <xf numFmtId="0" fontId="0" fillId="0" borderId="0">
      <alignment vertical="center"/>
    </xf>
    <xf numFmtId="0" fontId="60" fillId="10" borderId="0" applyProtection="0"/>
    <xf numFmtId="0" fontId="0" fillId="0" borderId="0">
      <alignment vertical="center"/>
    </xf>
    <xf numFmtId="0" fontId="60" fillId="10" borderId="0" applyProtection="0">
      <alignment vertical="center"/>
    </xf>
    <xf numFmtId="0" fontId="60" fillId="10" borderId="0" applyProtection="0">
      <alignment vertical="center"/>
    </xf>
    <xf numFmtId="0" fontId="60" fillId="10" borderId="0" applyProtection="0">
      <alignment vertical="center"/>
    </xf>
    <xf numFmtId="0" fontId="44" fillId="10" borderId="0" applyProtection="0"/>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177" fillId="0" borderId="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177"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60" fillId="10" borderId="0" applyNumberFormat="0" applyBorder="0" applyAlignment="0" applyProtection="0">
      <alignment vertical="center"/>
    </xf>
    <xf numFmtId="0" fontId="44" fillId="10" borderId="0" applyProtection="0"/>
    <xf numFmtId="0" fontId="41" fillId="24"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60" fillId="10" borderId="0" applyNumberFormat="0" applyBorder="0" applyAlignment="0" applyProtection="0">
      <alignment vertical="center"/>
    </xf>
    <xf numFmtId="0" fontId="0" fillId="0" borderId="0">
      <alignment vertical="center"/>
    </xf>
    <xf numFmtId="0" fontId="44" fillId="10" borderId="0" applyProtection="0"/>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11" borderId="0" applyProtection="0"/>
    <xf numFmtId="0" fontId="0" fillId="0" borderId="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40" fontId="142" fillId="0" borderId="0" applyFont="0" applyFill="0" applyBorder="0" applyAlignment="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93" fillId="24" borderId="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93" fillId="24" borderId="0" applyProtection="0"/>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50" fillId="24"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4" fillId="15" borderId="0" applyProtection="0"/>
    <xf numFmtId="0" fontId="44" fillId="10" borderId="0" applyNumberFormat="0" applyBorder="0" applyAlignment="0" applyProtection="0">
      <alignment vertical="center"/>
    </xf>
    <xf numFmtId="0" fontId="11" fillId="0" borderId="0"/>
    <xf numFmtId="0" fontId="11" fillId="0" borderId="0"/>
    <xf numFmtId="0" fontId="11" fillId="0" borderId="0"/>
    <xf numFmtId="0" fontId="0" fillId="0" borderId="0"/>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12" fillId="0" borderId="0" applyProtection="0"/>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4" fillId="10" borderId="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3" fillId="82" borderId="0" applyNumberFormat="0" applyBorder="0" applyAlignment="0" applyProtection="0">
      <alignment vertical="center"/>
    </xf>
    <xf numFmtId="0" fontId="43" fillId="82" borderId="0" applyNumberFormat="0" applyBorder="0" applyAlignment="0" applyProtection="0">
      <alignment vertical="center"/>
    </xf>
    <xf numFmtId="0" fontId="44" fillId="10" borderId="0" applyProtection="0"/>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Protection="0"/>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41" fillId="11" borderId="0" applyNumberFormat="0" applyBorder="0" applyAlignment="0" applyProtection="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41" fillId="24"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xf numFmtId="0" fontId="44" fillId="10"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1" fillId="11" borderId="0" applyNumberFormat="0" applyBorder="0" applyAlignment="0" applyProtection="0">
      <alignment vertical="center"/>
    </xf>
    <xf numFmtId="0" fontId="0" fillId="0" borderId="0">
      <alignment vertical="center"/>
    </xf>
    <xf numFmtId="0" fontId="44" fillId="10" borderId="0" applyProtection="0"/>
    <xf numFmtId="43" fontId="12" fillId="0" borderId="0" applyFont="0" applyFill="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43" fontId="0" fillId="0" borderId="0" applyFont="0" applyFill="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24" borderId="0" applyNumberFormat="0" applyBorder="0" applyAlignment="0" applyProtection="0">
      <alignment vertical="center"/>
    </xf>
    <xf numFmtId="0" fontId="44" fillId="10" borderId="0" applyNumberFormat="0" applyBorder="0" applyAlignment="0" applyProtection="0">
      <alignment vertical="center"/>
    </xf>
    <xf numFmtId="0" fontId="41" fillId="24" borderId="0" applyNumberFormat="0" applyBorder="0" applyAlignment="0" applyProtection="0">
      <alignment vertical="center"/>
    </xf>
    <xf numFmtId="0" fontId="44" fillId="10" borderId="0" applyNumberFormat="0" applyBorder="0" applyAlignment="0" applyProtection="0">
      <alignment vertical="center"/>
    </xf>
    <xf numFmtId="0" fontId="40" fillId="10" borderId="0" applyNumberFormat="0" applyBorder="0" applyAlignment="0" applyProtection="0">
      <alignment vertical="center"/>
    </xf>
    <xf numFmtId="0" fontId="44" fillId="10" borderId="0" applyNumberFormat="0" applyBorder="0" applyAlignment="0" applyProtection="0">
      <alignment vertical="center"/>
    </xf>
    <xf numFmtId="0" fontId="40"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1" fillId="11"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60"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3" fillId="9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4" fillId="10" borderId="0" applyProtection="0"/>
    <xf numFmtId="0" fontId="40" fillId="15"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0"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11" fillId="0" borderId="0">
      <alignment vertical="center"/>
    </xf>
    <xf numFmtId="0" fontId="44" fillId="10" borderId="0" applyNumberFormat="0" applyBorder="0" applyAlignment="0" applyProtection="0">
      <alignment vertical="center"/>
    </xf>
    <xf numFmtId="0" fontId="44" fillId="10" borderId="0" applyProtection="0"/>
    <xf numFmtId="0" fontId="12" fillId="0" borderId="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24"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24"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24"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1" fillId="24"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xf numFmtId="0" fontId="41" fillId="11" borderId="0" applyProtection="0"/>
    <xf numFmtId="0" fontId="41" fillId="11"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1" fillId="11"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1" fillId="11" borderId="0" applyProtection="0"/>
    <xf numFmtId="0" fontId="44" fillId="10" borderId="0" applyProtection="0"/>
    <xf numFmtId="0" fontId="41" fillId="11"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5" borderId="0" applyProtection="0"/>
    <xf numFmtId="0" fontId="44" fillId="10" borderId="0" applyProtection="0"/>
    <xf numFmtId="0" fontId="78" fillId="4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1" fillId="11" borderId="0" applyProtection="0"/>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50"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12"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41" fillId="11"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50" fillId="16"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78" fillId="10" borderId="0" applyProtection="0"/>
    <xf numFmtId="0" fontId="78" fillId="4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78" fillId="10" borderId="0" applyProtection="0"/>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78" fillId="10" borderId="0" applyProtection="0"/>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78" fillId="40" borderId="0" applyNumberFormat="0" applyBorder="0" applyAlignment="0" applyProtection="0">
      <alignment vertical="center"/>
    </xf>
    <xf numFmtId="0" fontId="78" fillId="10" borderId="0" applyProtection="0"/>
    <xf numFmtId="0" fontId="78" fillId="10" borderId="0" applyProtection="0"/>
    <xf numFmtId="0" fontId="44" fillId="10" borderId="0" applyNumberFormat="0" applyBorder="0" applyAlignment="0" applyProtection="0">
      <alignment vertical="center"/>
    </xf>
    <xf numFmtId="0" fontId="78" fillId="40" borderId="0" applyNumberFormat="0" applyBorder="0" applyAlignment="0" applyProtection="0">
      <alignment vertical="center"/>
    </xf>
    <xf numFmtId="0" fontId="78" fillId="10" borderId="0" applyProtection="0"/>
    <xf numFmtId="0" fontId="41" fillId="11" borderId="0" applyNumberFormat="0" applyBorder="0" applyAlignment="0" applyProtection="0">
      <alignment vertical="center"/>
    </xf>
    <xf numFmtId="0" fontId="78" fillId="40" borderId="0" applyNumberFormat="0" applyBorder="0" applyAlignment="0" applyProtection="0">
      <alignment vertical="center"/>
    </xf>
    <xf numFmtId="0" fontId="41" fillId="11" borderId="0" applyNumberFormat="0" applyBorder="0" applyAlignment="0" applyProtection="0">
      <alignment vertical="center"/>
    </xf>
    <xf numFmtId="0" fontId="78" fillId="10" borderId="0" applyProtection="0"/>
    <xf numFmtId="0" fontId="0" fillId="0" borderId="0">
      <alignment vertical="center"/>
    </xf>
    <xf numFmtId="0" fontId="78" fillId="10" borderId="0" applyProtection="0"/>
    <xf numFmtId="0" fontId="44" fillId="15" borderId="0" applyNumberFormat="0" applyBorder="0" applyAlignment="0" applyProtection="0">
      <alignment vertical="center"/>
    </xf>
    <xf numFmtId="0" fontId="41" fillId="11" borderId="0" applyNumberFormat="0" applyBorder="0" applyAlignment="0" applyProtection="0">
      <alignment vertical="center"/>
    </xf>
    <xf numFmtId="0" fontId="78" fillId="40" borderId="0" applyNumberFormat="0" applyBorder="0" applyAlignment="0" applyProtection="0"/>
    <xf numFmtId="0" fontId="44" fillId="10" borderId="0" applyNumberFormat="0" applyBorder="0" applyAlignment="0" applyProtection="0">
      <alignment vertical="center"/>
    </xf>
    <xf numFmtId="0" fontId="0" fillId="0" borderId="0">
      <alignment vertical="center"/>
    </xf>
    <xf numFmtId="0" fontId="78" fillId="40" borderId="0" applyNumberFormat="0" applyBorder="0" applyAlignment="0" applyProtection="0"/>
    <xf numFmtId="0" fontId="0" fillId="0" borderId="0">
      <alignment vertical="center"/>
    </xf>
    <xf numFmtId="0" fontId="78" fillId="10" borderId="0" applyNumberFormat="0" applyBorder="0" applyAlignment="0" applyProtection="0"/>
    <xf numFmtId="0" fontId="78" fillId="40" borderId="0" applyNumberFormat="0" applyBorder="0" applyAlignment="0" applyProtection="0">
      <alignment vertical="center"/>
    </xf>
    <xf numFmtId="0" fontId="44" fillId="10" borderId="0" applyNumberFormat="0" applyBorder="0" applyAlignment="0" applyProtection="0">
      <alignment vertical="center"/>
    </xf>
    <xf numFmtId="0" fontId="78" fillId="10" borderId="0" applyProtection="0"/>
    <xf numFmtId="0" fontId="44" fillId="10" borderId="0" applyNumberFormat="0" applyBorder="0" applyAlignment="0" applyProtection="0">
      <alignment vertical="center"/>
    </xf>
    <xf numFmtId="0" fontId="78" fillId="10" borderId="0" applyProtection="0"/>
    <xf numFmtId="0" fontId="41" fillId="11" borderId="0" applyProtection="0"/>
    <xf numFmtId="0" fontId="78" fillId="10" borderId="0" applyProtection="0"/>
    <xf numFmtId="0" fontId="0" fillId="0" borderId="0">
      <alignment vertical="center"/>
    </xf>
    <xf numFmtId="0" fontId="44" fillId="15" borderId="0" applyNumberFormat="0" applyBorder="0" applyAlignment="0" applyProtection="0">
      <alignment vertical="center"/>
    </xf>
    <xf numFmtId="0" fontId="0" fillId="0" borderId="0">
      <alignment vertical="center"/>
    </xf>
    <xf numFmtId="0" fontId="0" fillId="51" borderId="28" applyNumberFormat="0" applyFont="0" applyAlignment="0" applyProtection="0">
      <alignment vertical="center"/>
    </xf>
    <xf numFmtId="0" fontId="40" fillId="10" borderId="0" applyNumberFormat="0" applyBorder="0" applyAlignment="0" applyProtection="0">
      <alignment vertical="center"/>
    </xf>
    <xf numFmtId="0" fontId="44" fillId="10" borderId="0" applyNumberFormat="0" applyBorder="0" applyAlignment="0" applyProtection="0">
      <alignment vertical="center"/>
    </xf>
    <xf numFmtId="0" fontId="40" fillId="10" borderId="0" applyNumberFormat="0" applyBorder="0" applyAlignment="0" applyProtection="0">
      <alignment vertical="center"/>
    </xf>
    <xf numFmtId="0" fontId="44" fillId="10" borderId="0" applyNumberFormat="0" applyBorder="0" applyAlignment="0" applyProtection="0">
      <alignment vertical="center"/>
    </xf>
    <xf numFmtId="0" fontId="40" fillId="10" borderId="0" applyNumberFormat="0" applyBorder="0" applyAlignment="0" applyProtection="0">
      <alignment vertical="center"/>
    </xf>
    <xf numFmtId="0" fontId="41" fillId="11" borderId="0" applyNumberFormat="0" applyBorder="0" applyAlignment="0" applyProtection="0">
      <alignment vertical="center"/>
    </xf>
    <xf numFmtId="0" fontId="40" fillId="10" borderId="0" applyNumberFormat="0" applyBorder="0" applyAlignment="0" applyProtection="0">
      <alignment vertical="center"/>
    </xf>
    <xf numFmtId="0" fontId="40" fillId="10" borderId="0" applyNumberFormat="0" applyBorder="0" applyAlignment="0" applyProtection="0">
      <alignment vertical="center"/>
    </xf>
    <xf numFmtId="0" fontId="41" fillId="11" borderId="0" applyNumberFormat="0" applyBorder="0" applyAlignment="0" applyProtection="0">
      <alignment vertical="center"/>
    </xf>
    <xf numFmtId="0" fontId="40" fillId="10" borderId="0" applyProtection="0">
      <alignment vertical="center"/>
    </xf>
    <xf numFmtId="0" fontId="0" fillId="0" borderId="0">
      <alignment vertical="center"/>
    </xf>
    <xf numFmtId="0" fontId="40" fillId="10" borderId="0" applyNumberFormat="0" applyBorder="0" applyAlignment="0" applyProtection="0">
      <alignment vertical="center"/>
    </xf>
    <xf numFmtId="0" fontId="44" fillId="10" borderId="0" applyNumberFormat="0" applyBorder="0" applyAlignment="0" applyProtection="0">
      <alignment vertical="center"/>
    </xf>
    <xf numFmtId="0" fontId="60" fillId="10" borderId="0" applyNumberFormat="0" applyBorder="0" applyAlignment="0" applyProtection="0">
      <alignment vertical="center"/>
    </xf>
    <xf numFmtId="0" fontId="0" fillId="0" borderId="0">
      <alignment vertical="center"/>
    </xf>
    <xf numFmtId="0" fontId="60" fillId="10" borderId="0" applyProtection="0"/>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4" fillId="10" borderId="0" applyProtection="0"/>
    <xf numFmtId="0" fontId="40" fillId="15" borderId="0" applyNumberFormat="0" applyBorder="0" applyAlignment="0" applyProtection="0">
      <alignment vertical="center"/>
    </xf>
    <xf numFmtId="0" fontId="41" fillId="11" borderId="0" applyProtection="0"/>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40" fillId="15"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0" fillId="15" borderId="0" applyNumberFormat="0" applyBorder="0" applyAlignment="0" applyProtection="0">
      <alignment vertical="center"/>
    </xf>
    <xf numFmtId="0" fontId="44" fillId="10" borderId="0" applyNumberFormat="0" applyBorder="0" applyAlignment="0" applyProtection="0">
      <alignment vertical="center"/>
    </xf>
    <xf numFmtId="0" fontId="40" fillId="15"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Protection="0"/>
    <xf numFmtId="0" fontId="0" fillId="0" borderId="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24" borderId="0" applyNumberFormat="0" applyBorder="0" applyAlignment="0" applyProtection="0">
      <alignment vertical="center"/>
    </xf>
    <xf numFmtId="0" fontId="44" fillId="10" borderId="0" applyNumberFormat="0" applyBorder="0" applyAlignment="0" applyProtection="0">
      <alignment vertical="center"/>
    </xf>
    <xf numFmtId="0" fontId="43" fillId="8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3" fillId="81"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xf numFmtId="0" fontId="0" fillId="0" borderId="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xf numFmtId="0" fontId="0" fillId="0" borderId="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41" fillId="11"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0" fillId="10" borderId="0" applyNumberFormat="0" applyBorder="0" applyAlignment="0" applyProtection="0">
      <alignment vertical="center"/>
    </xf>
    <xf numFmtId="0" fontId="60" fillId="10" borderId="0" applyProtection="0"/>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60" fillId="10" borderId="0" applyNumberFormat="0" applyBorder="0" applyAlignment="0" applyProtection="0">
      <alignment vertical="center"/>
    </xf>
    <xf numFmtId="0" fontId="60" fillId="10" borderId="0" applyProtection="0">
      <alignment vertical="center"/>
    </xf>
    <xf numFmtId="0" fontId="60" fillId="10" borderId="0" applyProtection="0">
      <alignment vertical="center"/>
    </xf>
    <xf numFmtId="0" fontId="40" fillId="10" borderId="0" applyNumberFormat="0" applyBorder="0" applyAlignment="0" applyProtection="0">
      <alignment vertical="center"/>
    </xf>
    <xf numFmtId="0" fontId="40" fillId="10" borderId="0" applyNumberFormat="0" applyBorder="0" applyAlignment="0" applyProtection="0">
      <alignment vertical="center"/>
    </xf>
    <xf numFmtId="0" fontId="40" fillId="10" borderId="0" applyNumberFormat="0" applyBorder="0" applyAlignment="0" applyProtection="0">
      <alignment vertical="center"/>
    </xf>
    <xf numFmtId="0" fontId="40" fillId="10" borderId="0" applyProtection="0"/>
    <xf numFmtId="0" fontId="0" fillId="0" borderId="0">
      <alignment vertical="center"/>
    </xf>
    <xf numFmtId="0" fontId="40" fillId="10" borderId="0" applyProtection="0"/>
    <xf numFmtId="0" fontId="40" fillId="10" borderId="0" applyProtection="0"/>
    <xf numFmtId="0" fontId="40" fillId="10" borderId="0" applyProtection="0"/>
    <xf numFmtId="0" fontId="40" fillId="10" borderId="0" applyProtection="0"/>
    <xf numFmtId="0" fontId="0" fillId="0" borderId="0">
      <alignment vertical="center"/>
    </xf>
    <xf numFmtId="0" fontId="0" fillId="0" borderId="0">
      <alignment vertical="center"/>
    </xf>
    <xf numFmtId="0" fontId="40" fillId="10" borderId="0" applyNumberFormat="0" applyBorder="0" applyAlignment="0" applyProtection="0">
      <alignment vertical="center"/>
    </xf>
    <xf numFmtId="0" fontId="40"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0" fillId="10" borderId="0" applyProtection="0"/>
    <xf numFmtId="0" fontId="41" fillId="24"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0" fillId="10" borderId="0" applyNumberFormat="0" applyBorder="0" applyAlignment="0" applyProtection="0">
      <alignment vertical="center"/>
    </xf>
    <xf numFmtId="0" fontId="40" fillId="10" borderId="0" applyNumberFormat="0" applyBorder="0" applyAlignment="0" applyProtection="0">
      <alignment vertical="center"/>
    </xf>
    <xf numFmtId="0" fontId="44" fillId="10" borderId="0" applyNumberFormat="0" applyBorder="0" applyAlignment="0" applyProtection="0">
      <alignment vertical="center"/>
    </xf>
    <xf numFmtId="0" fontId="40"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0" fillId="10" borderId="0" applyNumberFormat="0" applyBorder="0" applyAlignment="0" applyProtection="0">
      <alignment vertical="center"/>
    </xf>
    <xf numFmtId="0" fontId="0" fillId="0" borderId="0">
      <alignment vertical="center"/>
    </xf>
    <xf numFmtId="0" fontId="40"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0"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0"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0" fillId="10" borderId="0" applyProtection="0"/>
    <xf numFmtId="0" fontId="44" fillId="10" borderId="0" applyNumberFormat="0" applyBorder="0" applyAlignment="0" applyProtection="0">
      <alignment vertical="center"/>
    </xf>
    <xf numFmtId="0" fontId="40"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0" fillId="10" borderId="0" applyProtection="0"/>
    <xf numFmtId="0" fontId="40" fillId="10" borderId="0" applyProtection="0"/>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0" fillId="10" borderId="0" applyNumberFormat="0" applyBorder="0" applyAlignment="0" applyProtection="0">
      <alignment vertical="center"/>
    </xf>
    <xf numFmtId="0" fontId="40" fillId="10" borderId="0" applyNumberFormat="0" applyBorder="0" applyAlignment="0" applyProtection="0">
      <alignment vertical="center"/>
    </xf>
    <xf numFmtId="0" fontId="40" fillId="10" borderId="0" applyProtection="0"/>
    <xf numFmtId="0" fontId="0" fillId="0" borderId="0">
      <alignment vertical="center"/>
    </xf>
    <xf numFmtId="0" fontId="40" fillId="10" borderId="0" applyProtection="0"/>
    <xf numFmtId="0" fontId="0" fillId="0" borderId="0">
      <alignment vertical="center"/>
    </xf>
    <xf numFmtId="0" fontId="40" fillId="10" borderId="0" applyProtection="0"/>
    <xf numFmtId="0" fontId="41" fillId="11" borderId="0" applyNumberFormat="0" applyBorder="0" applyAlignment="0" applyProtection="0">
      <alignment vertical="center"/>
    </xf>
    <xf numFmtId="0" fontId="40" fillId="10" borderId="0" applyNumberFormat="0" applyBorder="0" applyAlignment="0" applyProtection="0">
      <alignment vertical="center"/>
    </xf>
    <xf numFmtId="0" fontId="40" fillId="10" borderId="0" applyProtection="0"/>
    <xf numFmtId="0" fontId="0" fillId="0" borderId="0">
      <alignment vertical="center"/>
    </xf>
    <xf numFmtId="0" fontId="40" fillId="10" borderId="0" applyNumberFormat="0" applyBorder="0" applyAlignment="0" applyProtection="0">
      <alignment vertical="center"/>
    </xf>
    <xf numFmtId="236" fontId="11" fillId="0" borderId="0" applyFont="0" applyFill="0" applyBorder="0" applyAlignment="0" applyProtection="0">
      <alignment vertical="center"/>
    </xf>
    <xf numFmtId="0" fontId="40" fillId="10" borderId="0" applyProtection="0"/>
    <xf numFmtId="0" fontId="44" fillId="10" borderId="0" applyNumberFormat="0" applyBorder="0" applyAlignment="0" applyProtection="0">
      <alignment vertical="center"/>
    </xf>
    <xf numFmtId="0" fontId="0" fillId="0" borderId="0">
      <alignment vertical="center"/>
    </xf>
    <xf numFmtId="0" fontId="40" fillId="10" borderId="0" applyNumberFormat="0" applyBorder="0" applyAlignment="0" applyProtection="0">
      <alignment vertical="center"/>
    </xf>
    <xf numFmtId="0" fontId="40" fillId="10" borderId="0" applyNumberFormat="0" applyBorder="0" applyAlignment="0" applyProtection="0">
      <alignment vertical="center"/>
    </xf>
    <xf numFmtId="0" fontId="40"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0" fillId="10" borderId="0" applyProtection="0"/>
    <xf numFmtId="0" fontId="40" fillId="10" borderId="0" applyNumberFormat="0" applyBorder="0" applyAlignment="0" applyProtection="0">
      <alignment vertical="center"/>
    </xf>
    <xf numFmtId="0" fontId="41" fillId="11" borderId="0" applyNumberFormat="0" applyBorder="0" applyAlignment="0" applyProtection="0">
      <alignment vertical="center"/>
    </xf>
    <xf numFmtId="0" fontId="40" fillId="10" borderId="0" applyProtection="0"/>
    <xf numFmtId="0" fontId="0" fillId="0" borderId="0">
      <alignment vertical="center"/>
    </xf>
    <xf numFmtId="0" fontId="40"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0" fillId="10" borderId="0" applyNumberFormat="0" applyBorder="0" applyAlignment="0" applyProtection="0">
      <alignment vertical="center"/>
    </xf>
    <xf numFmtId="0" fontId="44" fillId="10" borderId="0" applyNumberFormat="0" applyBorder="0" applyAlignment="0" applyProtection="0">
      <alignment vertical="center"/>
    </xf>
    <xf numFmtId="0" fontId="40" fillId="10" borderId="0" applyNumberFormat="0" applyBorder="0" applyAlignment="0" applyProtection="0">
      <alignment vertical="center"/>
    </xf>
    <xf numFmtId="0" fontId="41" fillId="11" borderId="0" applyNumberFormat="0" applyBorder="0" applyAlignment="0" applyProtection="0">
      <alignment vertical="center"/>
    </xf>
    <xf numFmtId="0" fontId="40" fillId="10" borderId="0" applyProtection="0"/>
    <xf numFmtId="0" fontId="0" fillId="0" borderId="0">
      <alignment vertical="center"/>
    </xf>
    <xf numFmtId="0" fontId="40" fillId="10" borderId="0" applyProtection="0"/>
    <xf numFmtId="0" fontId="40" fillId="10" borderId="0" applyNumberFormat="0" applyBorder="0" applyAlignment="0" applyProtection="0">
      <alignment vertical="center"/>
    </xf>
    <xf numFmtId="0" fontId="40" fillId="10" borderId="0" applyNumberFormat="0" applyBorder="0" applyAlignment="0" applyProtection="0">
      <alignment vertical="center"/>
    </xf>
    <xf numFmtId="0" fontId="44" fillId="10" borderId="0" applyNumberFormat="0" applyBorder="0" applyAlignment="0" applyProtection="0">
      <alignment vertical="center"/>
    </xf>
    <xf numFmtId="0" fontId="40" fillId="10"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153" fillId="0" borderId="0" applyNumberFormat="0" applyFill="0" applyBorder="0" applyAlignment="0" applyProtection="0">
      <alignment vertical="center"/>
    </xf>
    <xf numFmtId="0" fontId="40" fillId="10" borderId="0" applyProtection="0"/>
    <xf numFmtId="0" fontId="41" fillId="11" borderId="0" applyProtection="0"/>
    <xf numFmtId="0" fontId="40"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0" fillId="10" borderId="0" applyProtection="0"/>
    <xf numFmtId="0" fontId="44" fillId="10" borderId="0" applyProtection="0"/>
    <xf numFmtId="0" fontId="40" fillId="10"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0" borderId="0" applyProtection="0"/>
    <xf numFmtId="0" fontId="44" fillId="10" borderId="0" applyNumberFormat="0" applyBorder="0" applyAlignment="0" applyProtection="0">
      <alignment vertical="center"/>
    </xf>
    <xf numFmtId="0" fontId="41" fillId="24" borderId="0" applyNumberFormat="0" applyBorder="0" applyAlignment="0" applyProtection="0">
      <alignment vertical="center"/>
    </xf>
    <xf numFmtId="0" fontId="40" fillId="10" borderId="0" applyProtection="0"/>
    <xf numFmtId="0" fontId="44" fillId="10" borderId="0" applyProtection="0"/>
    <xf numFmtId="0" fontId="40"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xf numFmtId="0" fontId="0" fillId="0" borderId="0">
      <alignment vertical="center"/>
    </xf>
    <xf numFmtId="0" fontId="0" fillId="0" borderId="0">
      <alignment vertical="center"/>
    </xf>
    <xf numFmtId="0" fontId="40" fillId="10" borderId="0" applyNumberFormat="0" applyBorder="0" applyAlignment="0" applyProtection="0">
      <alignment vertical="center"/>
    </xf>
    <xf numFmtId="0" fontId="0" fillId="0" borderId="0">
      <alignment vertical="center"/>
    </xf>
    <xf numFmtId="0" fontId="40" fillId="10" borderId="0" applyNumberFormat="0" applyBorder="0" applyAlignment="0" applyProtection="0">
      <alignment vertical="center"/>
    </xf>
    <xf numFmtId="0" fontId="40" fillId="10" borderId="0" applyNumberFormat="0" applyBorder="0" applyAlignment="0" applyProtection="0">
      <alignment vertical="center"/>
    </xf>
    <xf numFmtId="0" fontId="0" fillId="0" borderId="0">
      <alignment vertical="center"/>
    </xf>
    <xf numFmtId="0" fontId="40"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0" fillId="10" borderId="0" applyNumberFormat="0" applyBorder="0" applyAlignment="0" applyProtection="0">
      <alignment vertical="center"/>
    </xf>
    <xf numFmtId="0" fontId="40" fillId="10" borderId="0" applyNumberFormat="0" applyBorder="0" applyAlignment="0" applyProtection="0">
      <alignment vertical="center"/>
    </xf>
    <xf numFmtId="0" fontId="40"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Protection="0"/>
    <xf numFmtId="0" fontId="0" fillId="0" borderId="0">
      <alignment vertical="center"/>
    </xf>
    <xf numFmtId="0" fontId="44" fillId="10" borderId="0" applyProtection="0"/>
    <xf numFmtId="0" fontId="41" fillId="24"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78" fillId="40" borderId="0" applyNumberFormat="0" applyBorder="0" applyAlignment="0" applyProtection="0"/>
    <xf numFmtId="0" fontId="0" fillId="0" borderId="0"/>
    <xf numFmtId="0" fontId="0" fillId="0" borderId="0"/>
    <xf numFmtId="0" fontId="44" fillId="10" borderId="0" applyProtection="0"/>
    <xf numFmtId="0" fontId="0" fillId="0" borderId="0">
      <alignment vertical="center"/>
    </xf>
    <xf numFmtId="0" fontId="0" fillId="0" borderId="0">
      <alignment vertical="center"/>
    </xf>
    <xf numFmtId="0" fontId="0" fillId="0" borderId="0">
      <alignment vertical="center"/>
    </xf>
    <xf numFmtId="0" fontId="78" fillId="40" borderId="0" applyNumberFormat="0" applyBorder="0" applyAlignment="0" applyProtection="0"/>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78" fillId="40" borderId="0" applyNumberFormat="0" applyBorder="0" applyAlignment="0" applyProtection="0">
      <alignment vertical="center"/>
    </xf>
    <xf numFmtId="0" fontId="50" fillId="11"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0" fillId="0" borderId="0">
      <alignment vertical="center"/>
    </xf>
    <xf numFmtId="0" fontId="78" fillId="10" borderId="0" applyProtection="0"/>
    <xf numFmtId="0" fontId="50" fillId="11" borderId="0" applyProtection="0"/>
    <xf numFmtId="0" fontId="44" fillId="10" borderId="0" applyNumberFormat="0" applyBorder="0" applyAlignment="0" applyProtection="0">
      <alignment vertical="center"/>
    </xf>
    <xf numFmtId="0" fontId="0" fillId="0" borderId="0">
      <alignment vertical="center"/>
    </xf>
    <xf numFmtId="0" fontId="78" fillId="10" borderId="0" applyProtection="0"/>
    <xf numFmtId="0" fontId="0" fillId="0" borderId="0">
      <alignment vertical="center"/>
    </xf>
    <xf numFmtId="0" fontId="41" fillId="11" borderId="0" applyNumberFormat="0" applyBorder="0" applyAlignment="0" applyProtection="0">
      <alignment vertical="center"/>
    </xf>
    <xf numFmtId="0" fontId="44" fillId="10" borderId="0" applyProtection="0"/>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93" fillId="24"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Protection="0"/>
    <xf numFmtId="0" fontId="0" fillId="0" borderId="0">
      <alignment vertical="center"/>
    </xf>
    <xf numFmtId="0" fontId="0" fillId="0" borderId="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44" fillId="10" borderId="0" applyProtection="0"/>
    <xf numFmtId="0" fontId="44" fillId="15"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Protection="0"/>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4" fillId="10" borderId="0" applyProtection="0"/>
    <xf numFmtId="0" fontId="41" fillId="11"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0" fillId="0" borderId="0">
      <alignment vertical="center"/>
    </xf>
    <xf numFmtId="0" fontId="41" fillId="24" borderId="0" applyNumberFormat="0" applyBorder="0" applyAlignment="0" applyProtection="0">
      <alignment vertical="center"/>
    </xf>
    <xf numFmtId="0" fontId="44" fillId="10" borderId="0" applyProtection="0"/>
    <xf numFmtId="0" fontId="44" fillId="15" borderId="0" applyNumberFormat="0" applyBorder="0" applyAlignment="0" applyProtection="0">
      <alignment vertical="center"/>
    </xf>
    <xf numFmtId="0" fontId="0" fillId="0" borderId="0">
      <alignment vertical="center"/>
    </xf>
    <xf numFmtId="0" fontId="60" fillId="10" borderId="0" applyNumberFormat="0" applyBorder="0" applyAlignment="0" applyProtection="0">
      <alignment vertical="center"/>
    </xf>
    <xf numFmtId="0" fontId="44" fillId="10" borderId="0" applyProtection="0"/>
    <xf numFmtId="0" fontId="41" fillId="24"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1" fillId="11" borderId="0" applyNumberFormat="0" applyBorder="0" applyAlignment="0" applyProtection="0">
      <alignment vertical="center"/>
    </xf>
    <xf numFmtId="0" fontId="44" fillId="10" borderId="0" applyProtection="0"/>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178" fillId="4" borderId="33" applyNumberFormat="0" applyAlignment="0" applyProtection="0">
      <alignment vertical="center"/>
    </xf>
    <xf numFmtId="0" fontId="60" fillId="10" borderId="0" applyNumberFormat="0" applyBorder="0" applyAlignment="0" applyProtection="0">
      <alignment vertical="center"/>
    </xf>
    <xf numFmtId="0" fontId="5" fillId="0" borderId="0">
      <alignment vertical="center"/>
    </xf>
    <xf numFmtId="0" fontId="60" fillId="10" borderId="0" applyProtection="0"/>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41" fillId="11" borderId="0" applyNumberFormat="0" applyBorder="0" applyAlignment="0" applyProtection="0">
      <alignment vertical="center"/>
    </xf>
    <xf numFmtId="0" fontId="44" fillId="10" borderId="0" applyProtection="0">
      <alignment vertical="center"/>
    </xf>
    <xf numFmtId="0" fontId="0" fillId="0" borderId="0">
      <alignment vertical="center"/>
    </xf>
    <xf numFmtId="0" fontId="44" fillId="10" borderId="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11" fillId="0" borderId="0">
      <alignment vertical="center"/>
    </xf>
    <xf numFmtId="0" fontId="11" fillId="0" borderId="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alignment vertical="center"/>
    </xf>
    <xf numFmtId="0" fontId="44" fillId="10" borderId="0" applyProtection="0"/>
    <xf numFmtId="0" fontId="44" fillId="10" borderId="0" applyProtection="0">
      <alignment vertical="center"/>
    </xf>
    <xf numFmtId="0" fontId="44" fillId="10" borderId="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5" fillId="0" borderId="0"/>
    <xf numFmtId="0" fontId="0" fillId="0" borderId="0"/>
    <xf numFmtId="0" fontId="43" fillId="19" borderId="0" applyNumberFormat="0" applyBorder="0" applyAlignment="0" applyProtection="0">
      <alignment vertical="center"/>
    </xf>
    <xf numFmtId="0" fontId="0" fillId="0" borderId="0">
      <alignment vertical="center"/>
    </xf>
    <xf numFmtId="0" fontId="44" fillId="10" borderId="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alignment vertical="center"/>
    </xf>
    <xf numFmtId="0" fontId="41" fillId="11"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1" fillId="11" borderId="0" applyNumberFormat="0" applyBorder="0" applyAlignment="0" applyProtection="0">
      <alignment vertical="center"/>
    </xf>
    <xf numFmtId="0" fontId="44" fillId="10" borderId="0" applyProtection="0"/>
    <xf numFmtId="0" fontId="41" fillId="11" borderId="0" applyNumberFormat="0" applyBorder="0" applyAlignment="0" applyProtection="0">
      <alignment vertical="center"/>
    </xf>
    <xf numFmtId="0" fontId="44" fillId="10" borderId="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4" fillId="10" borderId="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4" fillId="10" borderId="0" applyProtection="0">
      <alignment vertical="center"/>
    </xf>
    <xf numFmtId="0" fontId="0" fillId="0" borderId="0">
      <alignment vertical="center"/>
    </xf>
    <xf numFmtId="0" fontId="44" fillId="10" borderId="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1" fillId="24" borderId="0" applyNumberFormat="0" applyBorder="0" applyAlignment="0" applyProtection="0">
      <alignment vertical="center"/>
    </xf>
    <xf numFmtId="0" fontId="0" fillId="0" borderId="0">
      <alignment vertical="center"/>
    </xf>
    <xf numFmtId="0" fontId="44" fillId="10" borderId="0" applyProtection="0">
      <alignment vertical="center"/>
    </xf>
    <xf numFmtId="0" fontId="0" fillId="0" borderId="0">
      <alignment vertical="center"/>
    </xf>
    <xf numFmtId="0" fontId="44" fillId="10" borderId="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alignment vertical="center"/>
    </xf>
    <xf numFmtId="0" fontId="44" fillId="10" borderId="0" applyProtection="0">
      <alignment vertical="center"/>
    </xf>
    <xf numFmtId="0" fontId="44" fillId="10" borderId="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alignment vertical="center"/>
    </xf>
    <xf numFmtId="0" fontId="60" fillId="10" borderId="0" applyNumberFormat="0" applyBorder="0" applyAlignment="0" applyProtection="0">
      <alignment vertical="center"/>
    </xf>
    <xf numFmtId="0" fontId="0" fillId="0" borderId="0">
      <alignment vertical="center"/>
    </xf>
    <xf numFmtId="0" fontId="44" fillId="10" borderId="0" applyProtection="0">
      <alignment vertical="center"/>
    </xf>
    <xf numFmtId="0" fontId="60" fillId="10" borderId="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xf numFmtId="0" fontId="44" fillId="10" borderId="0" applyProtection="0">
      <alignment vertical="center"/>
    </xf>
    <xf numFmtId="0" fontId="44" fillId="10" borderId="0" applyProtection="0">
      <alignment vertical="center"/>
    </xf>
    <xf numFmtId="0" fontId="44" fillId="15" borderId="0" applyNumberFormat="0" applyBorder="0" applyAlignment="0" applyProtection="0">
      <alignment vertical="center"/>
    </xf>
    <xf numFmtId="0" fontId="44" fillId="10" borderId="0" applyProtection="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alignment vertical="center"/>
    </xf>
    <xf numFmtId="0" fontId="0" fillId="0" borderId="0">
      <alignment vertical="center"/>
    </xf>
    <xf numFmtId="0" fontId="44" fillId="10" borderId="0" applyProtection="0">
      <alignment vertical="center"/>
    </xf>
    <xf numFmtId="0" fontId="0" fillId="0" borderId="0">
      <alignment vertical="center"/>
    </xf>
    <xf numFmtId="0" fontId="44" fillId="10" borderId="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0" fillId="0" borderId="0">
      <alignment vertical="center"/>
    </xf>
    <xf numFmtId="0" fontId="44" fillId="10" borderId="0" applyProtection="0"/>
    <xf numFmtId="0" fontId="44" fillId="15" borderId="0" applyProtection="0"/>
    <xf numFmtId="0" fontId="44" fillId="10" borderId="0" applyNumberFormat="0" applyBorder="0" applyAlignment="0" applyProtection="0">
      <alignment vertical="center"/>
    </xf>
    <xf numFmtId="0" fontId="44" fillId="10" borderId="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alignment vertical="center"/>
    </xf>
    <xf numFmtId="0" fontId="0" fillId="0" borderId="0">
      <alignment vertical="center"/>
    </xf>
    <xf numFmtId="0" fontId="44" fillId="10" borderId="0" applyProtection="0">
      <alignment vertical="center"/>
    </xf>
    <xf numFmtId="0" fontId="0" fillId="0" borderId="0">
      <alignment vertical="center"/>
    </xf>
    <xf numFmtId="0" fontId="44" fillId="10" borderId="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60" fillId="10" borderId="0" applyNumberFormat="0" applyBorder="0" applyAlignment="0" applyProtection="0">
      <alignment vertical="center"/>
    </xf>
    <xf numFmtId="0" fontId="60" fillId="10" borderId="0" applyProtection="0"/>
    <xf numFmtId="0" fontId="60" fillId="10" borderId="0" applyNumberFormat="0" applyBorder="0" applyAlignment="0" applyProtection="0">
      <alignment vertical="center"/>
    </xf>
    <xf numFmtId="0" fontId="0" fillId="0" borderId="0">
      <alignment vertical="center"/>
    </xf>
    <xf numFmtId="0" fontId="60" fillId="10" borderId="0" applyProtection="0"/>
    <xf numFmtId="0" fontId="44" fillId="10" borderId="0" applyNumberFormat="0" applyBorder="0" applyAlignment="0" applyProtection="0">
      <alignment vertical="center"/>
    </xf>
    <xf numFmtId="0" fontId="85" fillId="15" borderId="0" applyNumberFormat="0" applyBorder="0" applyAlignment="0" applyProtection="0">
      <alignment vertical="center"/>
    </xf>
    <xf numFmtId="0" fontId="41" fillId="11" borderId="0" applyNumberFormat="0" applyBorder="0" applyAlignment="0" applyProtection="0">
      <alignment vertical="center"/>
    </xf>
    <xf numFmtId="0" fontId="85" fillId="15" borderId="0" applyNumberFormat="0" applyBorder="0" applyAlignment="0" applyProtection="0">
      <alignment vertical="center"/>
    </xf>
    <xf numFmtId="0" fontId="41" fillId="11" borderId="0" applyProtection="0"/>
    <xf numFmtId="0" fontId="85" fillId="15" borderId="0" applyNumberFormat="0" applyBorder="0" applyAlignment="0" applyProtection="0">
      <alignment vertical="center"/>
    </xf>
    <xf numFmtId="0" fontId="85" fillId="15" borderId="0" applyProtection="0"/>
    <xf numFmtId="0" fontId="85" fillId="15"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xf numFmtId="0" fontId="41" fillId="24"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60"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179" fillId="10" borderId="0" applyNumberFormat="0" applyBorder="0" applyAlignment="0" applyProtection="0">
      <alignment vertical="center"/>
    </xf>
    <xf numFmtId="0" fontId="40" fillId="15" borderId="0" applyNumberFormat="0" applyBorder="0" applyAlignment="0" applyProtection="0">
      <alignment vertical="center"/>
    </xf>
    <xf numFmtId="0" fontId="179" fillId="10" borderId="0" applyNumberFormat="0" applyBorder="0" applyAlignment="0" applyProtection="0">
      <alignment vertical="center"/>
    </xf>
    <xf numFmtId="0" fontId="40" fillId="15" borderId="0" applyNumberFormat="0" applyBorder="0" applyAlignment="0" applyProtection="0">
      <alignment vertical="center"/>
    </xf>
    <xf numFmtId="0" fontId="99"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93" fillId="11" borderId="0" applyNumberFormat="0" applyBorder="0" applyAlignment="0" applyProtection="0">
      <alignment vertical="center"/>
    </xf>
    <xf numFmtId="0" fontId="44" fillId="10" borderId="0" applyNumberFormat="0" applyBorder="0" applyAlignment="0" applyProtection="0">
      <alignment vertical="center"/>
    </xf>
    <xf numFmtId="0" fontId="93" fillId="11" borderId="0" applyProtection="0"/>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60"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93"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93" fillId="11" borderId="0" applyProtection="0"/>
    <xf numFmtId="0" fontId="44" fillId="10" borderId="0" applyProtection="0"/>
    <xf numFmtId="0" fontId="41" fillId="11" borderId="0" applyNumberFormat="0" applyBorder="0" applyAlignment="0" applyProtection="0">
      <alignment vertical="center"/>
    </xf>
    <xf numFmtId="0" fontId="44" fillId="10" borderId="0" applyProtection="0"/>
    <xf numFmtId="0" fontId="93"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0"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0"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176"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0"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0"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150" fillId="32" borderId="47" applyNumberFormat="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24"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Protection="0"/>
    <xf numFmtId="0" fontId="44" fillId="10"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Protection="0"/>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5" borderId="0" applyProtection="0"/>
    <xf numFmtId="0" fontId="44" fillId="10" borderId="0" applyProtection="0"/>
    <xf numFmtId="0" fontId="41" fillId="11" borderId="0" applyProtection="0"/>
    <xf numFmtId="0" fontId="44" fillId="15" borderId="0" applyNumberFormat="0" applyBorder="0" applyAlignment="0" applyProtection="0">
      <alignment vertical="center"/>
    </xf>
    <xf numFmtId="0" fontId="44" fillId="10" borderId="0" applyProtection="0"/>
    <xf numFmtId="0" fontId="41" fillId="11" borderId="0" applyNumberFormat="0" applyBorder="0" applyAlignment="0" applyProtection="0">
      <alignment vertical="center"/>
    </xf>
    <xf numFmtId="0" fontId="180" fillId="10" borderId="0" applyNumberFormat="0" applyBorder="0" applyAlignment="0" applyProtection="0">
      <alignment vertical="center"/>
    </xf>
    <xf numFmtId="0" fontId="41" fillId="11"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Protection="0"/>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xf numFmtId="0" fontId="44" fillId="15" borderId="0" applyNumberFormat="0" applyBorder="0" applyAlignment="0" applyProtection="0">
      <alignment vertical="center"/>
    </xf>
    <xf numFmtId="0" fontId="44" fillId="15" borderId="0" applyProtection="0"/>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Protection="0"/>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Protection="0"/>
    <xf numFmtId="0" fontId="41" fillId="11" borderId="0" applyNumberFormat="0" applyBorder="0" applyAlignment="0" applyProtection="0">
      <alignment vertical="center"/>
    </xf>
    <xf numFmtId="0" fontId="44" fillId="15" borderId="0" applyProtection="0"/>
    <xf numFmtId="0" fontId="0" fillId="0" borderId="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1" fillId="11" borderId="0" applyNumberFormat="0" applyBorder="0" applyAlignment="0" applyProtection="0">
      <alignment vertical="center"/>
    </xf>
    <xf numFmtId="0" fontId="44" fillId="15" borderId="0" applyNumberFormat="0" applyBorder="0" applyAlignment="0" applyProtection="0">
      <alignment vertical="center"/>
    </xf>
    <xf numFmtId="0" fontId="0" fillId="0" borderId="0">
      <alignment vertical="center"/>
    </xf>
    <xf numFmtId="0" fontId="0" fillId="0" borderId="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4" fillId="15" borderId="0" applyProtection="0"/>
    <xf numFmtId="0" fontId="44" fillId="10" borderId="0" applyProtection="0"/>
    <xf numFmtId="0" fontId="41" fillId="11" borderId="0" applyProtection="0"/>
    <xf numFmtId="0" fontId="44" fillId="15" borderId="0" applyNumberFormat="0" applyBorder="0" applyAlignment="0" applyProtection="0">
      <alignment vertical="center"/>
    </xf>
    <xf numFmtId="0" fontId="0" fillId="0" borderId="0">
      <alignment vertical="center"/>
    </xf>
    <xf numFmtId="0" fontId="44" fillId="15" borderId="0" applyProtection="0"/>
    <xf numFmtId="0" fontId="44" fillId="10" borderId="0" applyNumberFormat="0" applyBorder="0" applyAlignment="0" applyProtection="0">
      <alignment vertical="center"/>
    </xf>
    <xf numFmtId="0" fontId="44" fillId="15" borderId="0" applyProtection="0"/>
    <xf numFmtId="0" fontId="0" fillId="0" borderId="0">
      <alignment vertical="center"/>
    </xf>
    <xf numFmtId="0" fontId="44" fillId="15"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0" fillId="0" borderId="0">
      <alignment vertical="center"/>
    </xf>
    <xf numFmtId="0" fontId="44" fillId="15" borderId="0" applyProtection="0"/>
    <xf numFmtId="0" fontId="0" fillId="0" borderId="0">
      <alignment vertical="center"/>
    </xf>
    <xf numFmtId="0" fontId="44" fillId="15" borderId="0" applyProtection="0"/>
    <xf numFmtId="0" fontId="0" fillId="0" borderId="0">
      <alignment vertical="center"/>
    </xf>
    <xf numFmtId="0" fontId="44" fillId="15" borderId="0" applyNumberFormat="0" applyBorder="0" applyAlignment="0" applyProtection="0">
      <alignment vertical="center"/>
    </xf>
    <xf numFmtId="0" fontId="41" fillId="24" borderId="0" applyNumberFormat="0" applyBorder="0" applyAlignment="0" applyProtection="0">
      <alignment vertical="center"/>
    </xf>
    <xf numFmtId="0" fontId="44" fillId="15" borderId="0" applyProtection="0"/>
    <xf numFmtId="0" fontId="44" fillId="10" borderId="0" applyNumberFormat="0" applyBorder="0" applyAlignment="0" applyProtection="0">
      <alignment vertical="center"/>
    </xf>
    <xf numFmtId="0" fontId="44" fillId="15" borderId="0" applyProtection="0"/>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Protection="0"/>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5"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5" borderId="0" applyProtection="0"/>
    <xf numFmtId="0" fontId="44" fillId="15" borderId="0" applyNumberFormat="0" applyBorder="0" applyAlignment="0" applyProtection="0">
      <alignment vertical="center"/>
    </xf>
    <xf numFmtId="0" fontId="44" fillId="15" borderId="0" applyProtection="0"/>
    <xf numFmtId="0" fontId="44" fillId="15" borderId="0" applyProtection="0"/>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0" borderId="0" applyProtection="0"/>
    <xf numFmtId="0" fontId="0" fillId="0" borderId="0">
      <alignment vertical="center"/>
    </xf>
    <xf numFmtId="0" fontId="44" fillId="15" borderId="0" applyNumberFormat="0" applyBorder="0" applyAlignment="0" applyProtection="0">
      <alignment vertical="center"/>
    </xf>
    <xf numFmtId="0" fontId="44" fillId="15" borderId="0" applyProtection="0"/>
    <xf numFmtId="0" fontId="44" fillId="15" borderId="0" applyProtection="0"/>
    <xf numFmtId="0" fontId="0" fillId="0" borderId="0">
      <alignment vertical="center"/>
    </xf>
    <xf numFmtId="0" fontId="44" fillId="15" borderId="0" applyProtection="0"/>
    <xf numFmtId="0" fontId="41" fillId="11"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Protection="0"/>
    <xf numFmtId="0" fontId="44" fillId="15"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Protection="0"/>
    <xf numFmtId="0" fontId="44" fillId="15" borderId="0" applyNumberFormat="0" applyBorder="0" applyAlignment="0" applyProtection="0">
      <alignment vertical="center"/>
    </xf>
    <xf numFmtId="0" fontId="44" fillId="15" borderId="0" applyProtection="0"/>
    <xf numFmtId="0" fontId="44" fillId="15" borderId="0" applyProtection="0"/>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Protection="0"/>
    <xf numFmtId="0" fontId="0" fillId="0" borderId="0">
      <alignment vertical="center"/>
    </xf>
    <xf numFmtId="0" fontId="0" fillId="0" borderId="0">
      <alignment vertical="center"/>
    </xf>
    <xf numFmtId="0" fontId="44" fillId="15" borderId="0" applyNumberFormat="0" applyBorder="0" applyAlignment="0" applyProtection="0">
      <alignment vertical="center"/>
    </xf>
    <xf numFmtId="0" fontId="0" fillId="0" borderId="0">
      <alignment vertical="center"/>
    </xf>
    <xf numFmtId="0" fontId="44" fillId="15" borderId="0" applyProtection="0"/>
    <xf numFmtId="0" fontId="44" fillId="15" borderId="0" applyProtection="0"/>
    <xf numFmtId="0" fontId="0" fillId="0" borderId="0">
      <alignment vertical="center"/>
    </xf>
    <xf numFmtId="0" fontId="0" fillId="0" borderId="0">
      <alignment vertical="center"/>
    </xf>
    <xf numFmtId="0" fontId="44" fillId="15" borderId="0" applyNumberFormat="0" applyBorder="0" applyAlignment="0" applyProtection="0">
      <alignment vertical="center"/>
    </xf>
    <xf numFmtId="0" fontId="0" fillId="0" borderId="0">
      <alignment vertical="center"/>
    </xf>
    <xf numFmtId="0" fontId="93" fillId="11"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11" fillId="0" borderId="0"/>
    <xf numFmtId="0" fontId="0" fillId="0" borderId="0"/>
    <xf numFmtId="0" fontId="44" fillId="15" borderId="0" applyProtection="0"/>
    <xf numFmtId="0" fontId="44" fillId="15" borderId="0" applyNumberFormat="0" applyBorder="0" applyAlignment="0" applyProtection="0">
      <alignment vertical="center"/>
    </xf>
    <xf numFmtId="0" fontId="44" fillId="15" borderId="0" applyProtection="0"/>
    <xf numFmtId="0" fontId="41" fillId="11" borderId="0" applyNumberFormat="0" applyBorder="0" applyAlignment="0" applyProtection="0">
      <alignment vertical="center"/>
    </xf>
    <xf numFmtId="0" fontId="44" fillId="15" borderId="0" applyProtection="0"/>
    <xf numFmtId="0" fontId="41" fillId="11"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Protection="0"/>
    <xf numFmtId="0" fontId="0" fillId="0" borderId="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Protection="0"/>
    <xf numFmtId="0" fontId="0" fillId="0" borderId="0">
      <alignment vertical="center"/>
    </xf>
    <xf numFmtId="0" fontId="0" fillId="0" borderId="0">
      <alignment vertical="center"/>
    </xf>
    <xf numFmtId="0" fontId="44" fillId="15" borderId="0" applyProtection="0"/>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5" borderId="0" applyProtection="0"/>
    <xf numFmtId="0" fontId="44" fillId="10" borderId="0" applyNumberFormat="0" applyBorder="0" applyAlignment="0" applyProtection="0">
      <alignment vertical="center"/>
    </xf>
    <xf numFmtId="0" fontId="44" fillId="15" borderId="0" applyProtection="0"/>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5" borderId="0" applyProtection="0"/>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1" fillId="11" borderId="0" applyNumberFormat="0" applyBorder="0" applyAlignment="0" applyProtection="0">
      <alignment vertical="center"/>
    </xf>
    <xf numFmtId="0" fontId="44" fillId="15" borderId="0" applyNumberFormat="0" applyBorder="0" applyAlignment="0" applyProtection="0">
      <alignment vertical="center"/>
    </xf>
    <xf numFmtId="0" fontId="41" fillId="11"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4" fillId="15" borderId="0" applyNumberFormat="0" applyBorder="0" applyAlignment="0" applyProtection="0">
      <alignment vertical="center"/>
    </xf>
    <xf numFmtId="0" fontId="0" fillId="0" borderId="0">
      <alignment vertical="center"/>
    </xf>
    <xf numFmtId="0" fontId="50" fillId="16" borderId="0" applyNumberFormat="0" applyBorder="0" applyAlignment="0" applyProtection="0">
      <alignment vertical="center"/>
    </xf>
    <xf numFmtId="0" fontId="44" fillId="15" borderId="0" applyNumberFormat="0" applyBorder="0" applyAlignment="0" applyProtection="0">
      <alignment vertical="center"/>
    </xf>
    <xf numFmtId="0" fontId="0" fillId="0" borderId="0">
      <alignment vertical="center"/>
    </xf>
    <xf numFmtId="0" fontId="50" fillId="16" borderId="0" applyNumberFormat="0" applyBorder="0" applyAlignment="0" applyProtection="0">
      <alignment vertical="center"/>
    </xf>
    <xf numFmtId="0" fontId="44" fillId="15"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1" fillId="24" borderId="0" applyNumberFormat="0" applyBorder="0" applyAlignment="0" applyProtection="0">
      <alignment vertical="center"/>
    </xf>
    <xf numFmtId="0" fontId="44" fillId="15" borderId="0" applyNumberFormat="0" applyBorder="0" applyAlignment="0" applyProtection="0">
      <alignment vertical="center"/>
    </xf>
    <xf numFmtId="0" fontId="41" fillId="24" borderId="0" applyProtection="0"/>
    <xf numFmtId="0" fontId="44" fillId="15" borderId="0" applyProtection="0"/>
    <xf numFmtId="0" fontId="41" fillId="11"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4" fillId="15" borderId="0" applyProtection="0"/>
    <xf numFmtId="0" fontId="44" fillId="10" borderId="0" applyNumberFormat="0" applyBorder="0" applyAlignment="0" applyProtection="0">
      <alignment vertical="center"/>
    </xf>
    <xf numFmtId="0" fontId="0" fillId="0" borderId="0">
      <alignment vertical="center"/>
    </xf>
    <xf numFmtId="0" fontId="44" fillId="15" borderId="0" applyProtection="0"/>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160" fillId="0" borderId="0"/>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Protection="0"/>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Protection="0"/>
    <xf numFmtId="0" fontId="44" fillId="10" borderId="0" applyProtection="0"/>
    <xf numFmtId="0" fontId="44" fillId="15" borderId="0" applyNumberFormat="0" applyBorder="0" applyAlignment="0" applyProtection="0">
      <alignment vertical="center"/>
    </xf>
    <xf numFmtId="0" fontId="44" fillId="15" borderId="0" applyProtection="0"/>
    <xf numFmtId="0" fontId="60" fillId="10"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Protection="0"/>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Protection="0"/>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0" fillId="0" borderId="0"/>
    <xf numFmtId="0" fontId="44" fillId="15" borderId="0" applyNumberFormat="0" applyBorder="0" applyAlignment="0" applyProtection="0">
      <alignment vertical="center"/>
    </xf>
    <xf numFmtId="0" fontId="0" fillId="0" borderId="0">
      <alignment vertical="center"/>
    </xf>
    <xf numFmtId="0" fontId="44" fillId="15" borderId="0" applyProtection="0"/>
    <xf numFmtId="0" fontId="44" fillId="15" borderId="0" applyNumberFormat="0" applyBorder="0" applyAlignment="0" applyProtection="0">
      <alignment vertical="center"/>
    </xf>
    <xf numFmtId="0" fontId="44" fillId="10" borderId="0" applyProtection="0"/>
    <xf numFmtId="0" fontId="0" fillId="0" borderId="0">
      <alignment vertical="center"/>
    </xf>
    <xf numFmtId="0" fontId="44" fillId="15" borderId="0" applyProtection="0"/>
    <xf numFmtId="0" fontId="44" fillId="15" borderId="0" applyProtection="0"/>
    <xf numFmtId="0" fontId="0" fillId="0" borderId="0">
      <alignment vertical="center"/>
    </xf>
    <xf numFmtId="0" fontId="44" fillId="15" borderId="0" applyNumberFormat="0" applyBorder="0" applyAlignment="0" applyProtection="0">
      <alignment vertical="center"/>
    </xf>
    <xf numFmtId="0" fontId="44" fillId="10" borderId="0" applyProtection="0"/>
    <xf numFmtId="0" fontId="88" fillId="0" borderId="0" applyNumberFormat="0" applyFill="0" applyBorder="0" applyAlignment="0" applyProtection="0">
      <alignment vertical="center"/>
    </xf>
    <xf numFmtId="0" fontId="44" fillId="10" borderId="0" applyProtection="0"/>
    <xf numFmtId="0" fontId="0" fillId="0" borderId="0">
      <alignment vertical="center"/>
    </xf>
    <xf numFmtId="0" fontId="44" fillId="15" borderId="0" applyNumberFormat="0" applyBorder="0" applyAlignment="0" applyProtection="0">
      <alignment vertical="center"/>
    </xf>
    <xf numFmtId="0" fontId="41" fillId="11"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Protection="0"/>
    <xf numFmtId="0" fontId="44" fillId="15" borderId="0" applyNumberFormat="0" applyBorder="0" applyAlignment="0" applyProtection="0">
      <alignment vertical="center"/>
    </xf>
    <xf numFmtId="0" fontId="44" fillId="15" borderId="0" applyProtection="0"/>
    <xf numFmtId="0" fontId="44" fillId="15" borderId="0" applyProtection="0"/>
    <xf numFmtId="0" fontId="0" fillId="0" borderId="0">
      <alignment vertical="center"/>
    </xf>
    <xf numFmtId="0" fontId="44" fillId="15" borderId="0" applyProtection="0"/>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5" borderId="0" applyNumberFormat="0" applyBorder="0" applyAlignment="0" applyProtection="0">
      <alignment vertical="center"/>
    </xf>
    <xf numFmtId="0" fontId="44" fillId="10" borderId="0" applyProtection="0"/>
    <xf numFmtId="0" fontId="0" fillId="0" borderId="0">
      <alignment vertical="center"/>
    </xf>
    <xf numFmtId="0" fontId="50" fillId="11" borderId="0" applyNumberFormat="0" applyBorder="0" applyAlignment="0" applyProtection="0">
      <alignment vertical="center"/>
    </xf>
    <xf numFmtId="0" fontId="44" fillId="15"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50" fillId="16" borderId="0" applyNumberFormat="0" applyBorder="0" applyAlignment="0" applyProtection="0">
      <alignment vertical="center"/>
    </xf>
    <xf numFmtId="0" fontId="44" fillId="15"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50" fillId="16" borderId="0" applyNumberFormat="0" applyBorder="0" applyAlignment="0" applyProtection="0">
      <alignment vertical="center"/>
    </xf>
    <xf numFmtId="0" fontId="44" fillId="10" borderId="0" applyProtection="0"/>
    <xf numFmtId="0" fontId="41" fillId="11" borderId="0" applyNumberFormat="0" applyBorder="0" applyAlignment="0" applyProtection="0">
      <alignment vertical="center"/>
    </xf>
    <xf numFmtId="0" fontId="44" fillId="15" borderId="0" applyProtection="0"/>
    <xf numFmtId="0" fontId="41" fillId="24" borderId="0" applyNumberFormat="0" applyBorder="0" applyAlignment="0" applyProtection="0">
      <alignment vertical="center"/>
    </xf>
    <xf numFmtId="0" fontId="44" fillId="15" borderId="0" applyNumberFormat="0" applyBorder="0" applyAlignment="0" applyProtection="0">
      <alignment vertical="center"/>
    </xf>
    <xf numFmtId="0" fontId="41" fillId="24" borderId="0" applyNumberFormat="0" applyBorder="0" applyAlignment="0" applyProtection="0">
      <alignment vertical="center"/>
    </xf>
    <xf numFmtId="0" fontId="20" fillId="94" borderId="0" applyNumberFormat="0" applyBorder="0" applyAlignment="0" applyProtection="0">
      <alignment vertical="center"/>
    </xf>
    <xf numFmtId="0" fontId="44" fillId="15"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0" fillId="0" borderId="0">
      <alignment vertical="center"/>
    </xf>
    <xf numFmtId="0" fontId="44" fillId="15" borderId="0" applyProtection="0"/>
    <xf numFmtId="0" fontId="0" fillId="0" borderId="0">
      <alignment vertical="center"/>
    </xf>
    <xf numFmtId="0" fontId="44" fillId="15" borderId="0" applyNumberFormat="0" applyBorder="0" applyAlignment="0" applyProtection="0">
      <alignment vertical="center"/>
    </xf>
    <xf numFmtId="0" fontId="44" fillId="15" borderId="0" applyProtection="0"/>
    <xf numFmtId="0" fontId="0" fillId="0" borderId="0">
      <alignment vertical="center"/>
    </xf>
    <xf numFmtId="0" fontId="44" fillId="15" borderId="0" applyProtection="0"/>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20" fillId="94" borderId="0" applyNumberFormat="0" applyBorder="0" applyAlignment="0" applyProtection="0">
      <alignment vertical="center"/>
    </xf>
    <xf numFmtId="0" fontId="44" fillId="15" borderId="0" applyNumberFormat="0" applyBorder="0" applyAlignment="0" applyProtection="0">
      <alignment vertical="center"/>
    </xf>
    <xf numFmtId="0" fontId="41" fillId="11" borderId="0" applyNumberFormat="0" applyBorder="0" applyAlignment="0" applyProtection="0">
      <alignment vertical="center"/>
    </xf>
    <xf numFmtId="0" fontId="105" fillId="28" borderId="33" applyNumberFormat="0" applyAlignment="0" applyProtection="0">
      <alignment vertical="center"/>
    </xf>
    <xf numFmtId="0" fontId="0" fillId="0" borderId="0">
      <alignment vertical="center"/>
    </xf>
    <xf numFmtId="0" fontId="44" fillId="15" borderId="0" applyProtection="0"/>
    <xf numFmtId="0" fontId="41" fillId="11" borderId="0" applyNumberFormat="0" applyBorder="0" applyAlignment="0" applyProtection="0">
      <alignment vertical="center"/>
    </xf>
    <xf numFmtId="0" fontId="44" fillId="15" borderId="0" applyNumberFormat="0" applyBorder="0" applyAlignment="0" applyProtection="0">
      <alignment vertical="center"/>
    </xf>
    <xf numFmtId="0" fontId="0" fillId="0" borderId="0">
      <alignment vertical="center"/>
    </xf>
    <xf numFmtId="0" fontId="0" fillId="0" borderId="0">
      <alignment vertical="center"/>
    </xf>
    <xf numFmtId="0" fontId="44" fillId="15" borderId="0" applyProtection="0"/>
    <xf numFmtId="0" fontId="44" fillId="15"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Protection="0"/>
    <xf numFmtId="0" fontId="44" fillId="15" borderId="0" applyNumberFormat="0" applyBorder="0" applyAlignment="0" applyProtection="0">
      <alignment vertical="center"/>
    </xf>
    <xf numFmtId="0" fontId="0" fillId="0" borderId="0">
      <alignment vertical="center"/>
    </xf>
    <xf numFmtId="0" fontId="0" fillId="0" borderId="0">
      <alignment vertical="center"/>
    </xf>
    <xf numFmtId="0" fontId="44" fillId="15"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5"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Protection="0"/>
    <xf numFmtId="0" fontId="44" fillId="15"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41" fillId="24" borderId="0" applyNumberFormat="0" applyBorder="0" applyAlignment="0" applyProtection="0">
      <alignment vertical="center"/>
    </xf>
    <xf numFmtId="0" fontId="44" fillId="15" borderId="0" applyNumberFormat="0" applyBorder="0" applyAlignment="0" applyProtection="0">
      <alignment vertical="center"/>
    </xf>
    <xf numFmtId="0" fontId="41" fillId="11"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Protection="0"/>
    <xf numFmtId="0" fontId="44" fillId="15" borderId="0" applyNumberFormat="0" applyBorder="0" applyAlignment="0" applyProtection="0">
      <alignment vertical="center"/>
    </xf>
    <xf numFmtId="0" fontId="44" fillId="15" borderId="0" applyProtection="0"/>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4" fillId="15"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5"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5" borderId="0" applyProtection="0"/>
    <xf numFmtId="0" fontId="0" fillId="0" borderId="0">
      <alignment vertical="center"/>
    </xf>
    <xf numFmtId="0" fontId="41" fillId="11"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0" fillId="0" borderId="0">
      <alignment vertical="center"/>
    </xf>
    <xf numFmtId="0" fontId="44" fillId="15" borderId="0" applyProtection="0"/>
    <xf numFmtId="0" fontId="0" fillId="0" borderId="0">
      <alignment vertical="center"/>
    </xf>
    <xf numFmtId="0" fontId="44" fillId="15" borderId="0" applyNumberFormat="0" applyBorder="0" applyAlignment="0" applyProtection="0">
      <alignment vertical="center"/>
    </xf>
    <xf numFmtId="0" fontId="0" fillId="0" borderId="0">
      <alignment vertical="center"/>
    </xf>
    <xf numFmtId="0" fontId="44" fillId="15" borderId="0" applyProtection="0"/>
    <xf numFmtId="0" fontId="44" fillId="10" borderId="0" applyNumberFormat="0" applyBorder="0" applyAlignment="0" applyProtection="0">
      <alignment vertical="center"/>
    </xf>
    <xf numFmtId="0" fontId="5" fillId="0" borderId="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50" fillId="65" borderId="0" applyNumberFormat="0" applyBorder="0" applyAlignment="0" applyProtection="0">
      <alignment vertical="center"/>
    </xf>
    <xf numFmtId="0" fontId="93" fillId="24"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0" fillId="15" borderId="0" applyProtection="0"/>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5" borderId="0" applyNumberFormat="0" applyBorder="0" applyAlignment="0" applyProtection="0">
      <alignment vertical="center"/>
    </xf>
    <xf numFmtId="0" fontId="43" fillId="74"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93" fillId="24"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Protection="0"/>
    <xf numFmtId="0" fontId="0" fillId="0" borderId="0"/>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Protection="0"/>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12"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xf numFmtId="0" fontId="0" fillId="0" borderId="0"/>
    <xf numFmtId="0" fontId="44" fillId="10" borderId="0" applyNumberFormat="0" applyBorder="0" applyAlignment="0" applyProtection="0">
      <alignment vertical="center"/>
    </xf>
    <xf numFmtId="0" fontId="0" fillId="0" borderId="0"/>
    <xf numFmtId="0" fontId="0" fillId="0" borderId="0"/>
    <xf numFmtId="0" fontId="44" fillId="10" borderId="0" applyNumberFormat="0" applyBorder="0" applyAlignment="0" applyProtection="0">
      <alignment vertical="center"/>
    </xf>
    <xf numFmtId="0" fontId="0" fillId="0" borderId="0"/>
    <xf numFmtId="0" fontId="0" fillId="0" borderId="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0" fillId="15" borderId="0" applyProtection="0"/>
    <xf numFmtId="0" fontId="44" fillId="10" borderId="0" applyNumberFormat="0" applyBorder="0" applyAlignment="0" applyProtection="0">
      <alignment vertical="center"/>
    </xf>
    <xf numFmtId="0" fontId="40" fillId="15" borderId="0" applyNumberFormat="0" applyBorder="0" applyAlignment="0" applyProtection="0">
      <alignment vertical="center"/>
    </xf>
    <xf numFmtId="0" fontId="40" fillId="15" borderId="0" applyProtection="0"/>
    <xf numFmtId="0" fontId="40" fillId="15" borderId="0" applyProtection="0"/>
    <xf numFmtId="0" fontId="40" fillId="15" borderId="0" applyNumberFormat="0" applyBorder="0" applyAlignment="0" applyProtection="0">
      <alignment vertical="center"/>
    </xf>
    <xf numFmtId="0" fontId="0" fillId="0" borderId="0">
      <alignment vertical="center"/>
    </xf>
    <xf numFmtId="0" fontId="40" fillId="15" borderId="0" applyNumberFormat="0" applyBorder="0" applyAlignment="0" applyProtection="0">
      <alignment vertical="center"/>
    </xf>
    <xf numFmtId="0" fontId="41" fillId="11" borderId="0" applyNumberFormat="0" applyBorder="0" applyAlignment="0" applyProtection="0">
      <alignment vertical="center"/>
    </xf>
    <xf numFmtId="0" fontId="40" fillId="15" borderId="0" applyNumberFormat="0" applyBorder="0" applyAlignment="0" applyProtection="0">
      <alignment vertical="center"/>
    </xf>
    <xf numFmtId="0" fontId="40" fillId="15" borderId="0" applyNumberFormat="0" applyBorder="0" applyAlignment="0" applyProtection="0">
      <alignment vertical="center"/>
    </xf>
    <xf numFmtId="0" fontId="0" fillId="0" borderId="0">
      <alignment vertical="center"/>
    </xf>
    <xf numFmtId="0" fontId="44" fillId="10" borderId="0" applyProtection="0"/>
    <xf numFmtId="0" fontId="40" fillId="15" borderId="0" applyNumberFormat="0" applyBorder="0" applyAlignment="0" applyProtection="0">
      <alignment vertical="center"/>
    </xf>
    <xf numFmtId="0" fontId="44" fillId="10" borderId="0" applyNumberFormat="0" applyBorder="0" applyAlignment="0" applyProtection="0">
      <alignment vertical="center"/>
    </xf>
    <xf numFmtId="0" fontId="40" fillId="15" borderId="0" applyNumberFormat="0" applyBorder="0" applyAlignment="0" applyProtection="0">
      <alignment vertical="center"/>
    </xf>
    <xf numFmtId="0" fontId="0" fillId="0" borderId="0">
      <alignment vertical="center"/>
    </xf>
    <xf numFmtId="0" fontId="40" fillId="15" borderId="0" applyProtection="0"/>
    <xf numFmtId="0" fontId="44" fillId="15" borderId="0" applyNumberFormat="0" applyBorder="0" applyAlignment="0" applyProtection="0">
      <alignment vertical="center"/>
    </xf>
    <xf numFmtId="0" fontId="40" fillId="15" borderId="0" applyNumberFormat="0" applyBorder="0" applyAlignment="0" applyProtection="0">
      <alignment vertical="center"/>
    </xf>
    <xf numFmtId="0" fontId="0" fillId="0" borderId="0">
      <alignment vertical="center"/>
    </xf>
    <xf numFmtId="0" fontId="40" fillId="15" borderId="0" applyProtection="0"/>
    <xf numFmtId="0" fontId="0" fillId="0" borderId="0">
      <alignment vertical="center"/>
    </xf>
    <xf numFmtId="0" fontId="40" fillId="15" borderId="0" applyProtection="0"/>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78" fillId="40" borderId="0" applyNumberFormat="0" applyBorder="0" applyAlignment="0" applyProtection="0"/>
    <xf numFmtId="0" fontId="99" fillId="11"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78" fillId="40" borderId="0" applyNumberFormat="0" applyBorder="0" applyAlignment="0" applyProtection="0">
      <alignment vertical="center"/>
    </xf>
    <xf numFmtId="0" fontId="41" fillId="11" borderId="0" applyProtection="0"/>
    <xf numFmtId="0" fontId="78" fillId="40" borderId="0" applyNumberFormat="0" applyBorder="0" applyAlignment="0" applyProtection="0">
      <alignment vertical="center"/>
    </xf>
    <xf numFmtId="0" fontId="44" fillId="10" borderId="0" applyProtection="0"/>
    <xf numFmtId="0" fontId="78" fillId="10" borderId="0" applyProtection="0"/>
    <xf numFmtId="0" fontId="78" fillId="40" borderId="0" applyNumberFormat="0" applyBorder="0" applyAlignment="0" applyProtection="0">
      <alignment vertical="center"/>
    </xf>
    <xf numFmtId="0" fontId="44" fillId="15" borderId="0" applyProtection="0"/>
    <xf numFmtId="0" fontId="78" fillId="10" borderId="0" applyProtection="0"/>
    <xf numFmtId="0" fontId="78" fillId="4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78" fillId="10" borderId="0" applyProtection="0"/>
    <xf numFmtId="0" fontId="0" fillId="0" borderId="0">
      <alignment vertical="center"/>
    </xf>
    <xf numFmtId="0" fontId="44" fillId="10" borderId="0" applyNumberFormat="0" applyBorder="0" applyAlignment="0" applyProtection="0">
      <alignment vertical="center"/>
    </xf>
    <xf numFmtId="0" fontId="41" fillId="11" borderId="0" applyProtection="0"/>
    <xf numFmtId="0" fontId="0" fillId="0" borderId="0">
      <alignment vertical="center"/>
    </xf>
    <xf numFmtId="0" fontId="78" fillId="10" borderId="0" applyProtection="0"/>
    <xf numFmtId="0" fontId="41" fillId="11" borderId="0" applyProtection="0"/>
    <xf numFmtId="0" fontId="78" fillId="10" borderId="0" applyProtection="0"/>
    <xf numFmtId="0" fontId="78" fillId="40" borderId="0" applyNumberFormat="0" applyBorder="0" applyAlignment="0" applyProtection="0">
      <alignment vertical="center"/>
    </xf>
    <xf numFmtId="0" fontId="78" fillId="40" borderId="0" applyNumberFormat="0" applyBorder="0" applyAlignment="0" applyProtection="0">
      <alignment vertical="center"/>
    </xf>
    <xf numFmtId="0" fontId="0" fillId="0" borderId="0">
      <alignment vertical="center"/>
    </xf>
    <xf numFmtId="0" fontId="0" fillId="0" borderId="0">
      <alignment vertical="center"/>
    </xf>
    <xf numFmtId="0" fontId="78" fillId="10" borderId="0" applyProtection="0"/>
    <xf numFmtId="0" fontId="0" fillId="0" borderId="0">
      <alignment vertical="center"/>
    </xf>
    <xf numFmtId="0" fontId="78" fillId="10" borderId="0" applyNumberFormat="0" applyBorder="0" applyAlignment="0" applyProtection="0"/>
    <xf numFmtId="0" fontId="41" fillId="11" borderId="0" applyNumberFormat="0" applyBorder="0" applyAlignment="0" applyProtection="0">
      <alignment vertical="center"/>
    </xf>
    <xf numFmtId="0" fontId="78" fillId="10" borderId="0" applyNumberFormat="0" applyBorder="0" applyAlignment="0" applyProtection="0"/>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78" fillId="10" borderId="0" applyNumberFormat="0" applyBorder="0" applyAlignment="0" applyProtection="0"/>
    <xf numFmtId="0" fontId="0" fillId="0" borderId="0">
      <alignment vertical="center"/>
    </xf>
    <xf numFmtId="0" fontId="78" fillId="10" borderId="0" applyNumberFormat="0" applyBorder="0" applyAlignment="0" applyProtection="0"/>
    <xf numFmtId="0" fontId="0" fillId="0" borderId="0">
      <alignment vertical="center"/>
    </xf>
    <xf numFmtId="0" fontId="78" fillId="10" borderId="0" applyProtection="0"/>
    <xf numFmtId="0" fontId="44" fillId="10" borderId="0" applyNumberFormat="0" applyBorder="0" applyAlignment="0" applyProtection="0">
      <alignment vertical="center"/>
    </xf>
    <xf numFmtId="0" fontId="78" fillId="40" borderId="0" applyNumberFormat="0" applyBorder="0" applyAlignment="0" applyProtection="0">
      <alignment vertical="center"/>
    </xf>
    <xf numFmtId="0" fontId="78" fillId="10" borderId="0" applyProtection="0"/>
    <xf numFmtId="0" fontId="78" fillId="10" borderId="0" applyProtection="0"/>
    <xf numFmtId="0" fontId="44" fillId="15"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Protection="0"/>
    <xf numFmtId="0" fontId="41" fillId="24" borderId="0" applyNumberFormat="0" applyBorder="0" applyAlignment="0" applyProtection="0">
      <alignment vertical="center"/>
    </xf>
    <xf numFmtId="0" fontId="41" fillId="11" borderId="0" applyProtection="0"/>
    <xf numFmtId="0" fontId="41" fillId="11" borderId="0" applyNumberFormat="0" applyBorder="0" applyAlignment="0" applyProtection="0">
      <alignment vertical="center"/>
    </xf>
    <xf numFmtId="0" fontId="44" fillId="15" borderId="0" applyProtection="0"/>
    <xf numFmtId="0" fontId="0" fillId="0" borderId="0">
      <alignment vertical="center"/>
    </xf>
    <xf numFmtId="0" fontId="44" fillId="15" borderId="0" applyNumberFormat="0" applyBorder="0" applyAlignment="0" applyProtection="0">
      <alignment vertical="center"/>
    </xf>
    <xf numFmtId="0" fontId="0" fillId="0" borderId="0">
      <alignment vertical="center"/>
    </xf>
    <xf numFmtId="0" fontId="44" fillId="15" borderId="0" applyProtection="0"/>
    <xf numFmtId="0" fontId="0" fillId="0" borderId="0">
      <alignment vertical="center"/>
    </xf>
    <xf numFmtId="0" fontId="0" fillId="0" borderId="0">
      <alignment vertical="center"/>
    </xf>
    <xf numFmtId="0" fontId="44" fillId="15" borderId="0" applyNumberFormat="0" applyBorder="0" applyAlignment="0" applyProtection="0">
      <alignment vertical="center"/>
    </xf>
    <xf numFmtId="0" fontId="44" fillId="10" borderId="0" applyProtection="0"/>
    <xf numFmtId="0" fontId="0" fillId="0" borderId="0">
      <alignment vertical="center"/>
    </xf>
    <xf numFmtId="0" fontId="41" fillId="11" borderId="0" applyNumberFormat="0" applyBorder="0" applyAlignment="0" applyProtection="0">
      <alignment vertical="center"/>
    </xf>
    <xf numFmtId="0" fontId="44" fillId="15" borderId="0" applyProtection="0"/>
    <xf numFmtId="0" fontId="0" fillId="0" borderId="0">
      <alignment vertical="center"/>
    </xf>
    <xf numFmtId="0" fontId="41" fillId="11" borderId="0" applyProtection="0"/>
    <xf numFmtId="0" fontId="44" fillId="15" borderId="0" applyProtection="0"/>
    <xf numFmtId="0" fontId="41" fillId="11"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1" fillId="11"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0"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12"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12"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50" fillId="24" borderId="0" applyNumberFormat="0" applyBorder="0" applyAlignment="0" applyProtection="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0" borderId="0" applyProtection="0"/>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4" fillId="10" borderId="0" applyProtection="0"/>
    <xf numFmtId="0" fontId="0" fillId="0" borderId="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5" fillId="0" borderId="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5" fillId="0" borderId="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24" borderId="0" applyNumberFormat="0" applyBorder="0" applyAlignment="0" applyProtection="0">
      <alignment vertical="center"/>
    </xf>
    <xf numFmtId="0" fontId="44" fillId="10" borderId="0" applyNumberFormat="0" applyBorder="0" applyAlignment="0" applyProtection="0">
      <alignment vertical="center"/>
    </xf>
    <xf numFmtId="0" fontId="50" fillId="16"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0" borderId="0" applyProtection="0"/>
    <xf numFmtId="0" fontId="44" fillId="10" borderId="0" applyProtection="0"/>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1" fillId="11"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125" fillId="3" borderId="33" applyNumberFormat="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xf numFmtId="0" fontId="44" fillId="10" borderId="0" applyProtection="0"/>
    <xf numFmtId="0" fontId="44" fillId="10" borderId="0" applyProtection="0"/>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50" fillId="24"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12"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5" borderId="0" applyProtection="0"/>
    <xf numFmtId="0" fontId="78" fillId="4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0" fillId="0" borderId="0">
      <alignment vertical="center"/>
    </xf>
    <xf numFmtId="0" fontId="0" fillId="0" borderId="0">
      <alignment vertical="center"/>
    </xf>
    <xf numFmtId="0" fontId="44" fillId="15" borderId="0" applyProtection="0"/>
    <xf numFmtId="0" fontId="0" fillId="0" borderId="0">
      <alignment vertical="center"/>
    </xf>
    <xf numFmtId="0" fontId="41" fillId="11" borderId="0" applyNumberFormat="0" applyBorder="0" applyAlignment="0" applyProtection="0">
      <alignment vertical="center"/>
    </xf>
    <xf numFmtId="0" fontId="44" fillId="15" borderId="0" applyProtection="0"/>
    <xf numFmtId="0" fontId="0" fillId="0" borderId="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44" fillId="10" borderId="0" applyProtection="0"/>
    <xf numFmtId="0" fontId="11" fillId="0" borderId="0"/>
    <xf numFmtId="0" fontId="11" fillId="0" borderId="0"/>
    <xf numFmtId="0" fontId="0" fillId="0" borderId="0">
      <alignment vertical="center"/>
    </xf>
    <xf numFmtId="0" fontId="0" fillId="0" borderId="0">
      <alignment vertical="center"/>
    </xf>
    <xf numFmtId="0" fontId="44" fillId="15"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0" fillId="0" borderId="0"/>
    <xf numFmtId="0" fontId="44" fillId="15" borderId="0" applyProtection="0"/>
    <xf numFmtId="0" fontId="0" fillId="0" borderId="0" applyProtection="0">
      <alignment vertical="center"/>
    </xf>
    <xf numFmtId="0" fontId="44" fillId="15" borderId="0" applyProtection="0"/>
    <xf numFmtId="0" fontId="44" fillId="10" borderId="0" applyNumberFormat="0" applyBorder="0" applyAlignment="0" applyProtection="0">
      <alignment vertical="center"/>
    </xf>
    <xf numFmtId="0" fontId="0" fillId="0" borderId="0"/>
    <xf numFmtId="0" fontId="0" fillId="0" borderId="0">
      <alignment vertical="center"/>
    </xf>
    <xf numFmtId="0" fontId="44" fillId="15" borderId="0" applyNumberFormat="0" applyBorder="0" applyAlignment="0" applyProtection="0">
      <alignment vertical="center"/>
    </xf>
    <xf numFmtId="0" fontId="11" fillId="0" borderId="0"/>
    <xf numFmtId="0" fontId="11" fillId="0" borderId="0"/>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44" fillId="15" borderId="0" applyProtection="0"/>
    <xf numFmtId="0" fontId="0" fillId="0" borderId="0">
      <alignment vertical="center"/>
    </xf>
    <xf numFmtId="0" fontId="0" fillId="0" borderId="0">
      <alignment vertical="center"/>
    </xf>
    <xf numFmtId="0" fontId="0" fillId="0" borderId="0">
      <alignment vertical="center"/>
    </xf>
    <xf numFmtId="0" fontId="44" fillId="10" borderId="0" applyProtection="0"/>
    <xf numFmtId="0" fontId="43" fillId="74"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0" fillId="0" borderId="0">
      <alignment vertical="center"/>
    </xf>
    <xf numFmtId="0" fontId="5" fillId="0" borderId="0"/>
    <xf numFmtId="0" fontId="44" fillId="10" borderId="0" applyProtection="0"/>
    <xf numFmtId="0" fontId="41" fillId="24" borderId="0" applyNumberFormat="0" applyBorder="0" applyAlignment="0" applyProtection="0">
      <alignment vertical="center"/>
    </xf>
    <xf numFmtId="0" fontId="44" fillId="15"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0" fillId="0" borderId="0">
      <alignment vertical="center"/>
    </xf>
    <xf numFmtId="0" fontId="0" fillId="0" borderId="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Protection="0"/>
    <xf numFmtId="0" fontId="44" fillId="15"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1" fillId="24" borderId="0" applyNumberFormat="0" applyBorder="0" applyAlignment="0" applyProtection="0">
      <alignment vertical="center"/>
    </xf>
    <xf numFmtId="0" fontId="44" fillId="15" borderId="0" applyNumberFormat="0" applyBorder="0" applyAlignment="0" applyProtection="0">
      <alignment vertical="center"/>
    </xf>
    <xf numFmtId="0" fontId="41" fillId="24" borderId="0" applyNumberFormat="0" applyBorder="0" applyAlignment="0" applyProtection="0">
      <alignment vertical="center"/>
    </xf>
    <xf numFmtId="0" fontId="44" fillId="15" borderId="0" applyNumberFormat="0" applyBorder="0" applyAlignment="0" applyProtection="0">
      <alignment vertical="center"/>
    </xf>
    <xf numFmtId="0" fontId="0" fillId="0" borderId="0">
      <alignment vertical="center"/>
    </xf>
    <xf numFmtId="0" fontId="41" fillId="24" borderId="0" applyProtection="0"/>
    <xf numFmtId="0" fontId="0" fillId="0" borderId="0">
      <alignment vertical="center"/>
    </xf>
    <xf numFmtId="0" fontId="44" fillId="15" borderId="0" applyProtection="0"/>
    <xf numFmtId="0" fontId="41" fillId="24"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78" fillId="40" borderId="0" applyNumberFormat="0" applyBorder="0" applyAlignment="0" applyProtection="0"/>
    <xf numFmtId="0" fontId="44" fillId="15" borderId="0" applyProtection="0"/>
    <xf numFmtId="0" fontId="44" fillId="15" borderId="0" applyProtection="0"/>
    <xf numFmtId="0" fontId="44" fillId="15"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151" fillId="32" borderId="47" applyNumberFormat="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Protection="0"/>
    <xf numFmtId="0" fontId="0" fillId="0" borderId="0">
      <alignment vertical="center"/>
    </xf>
    <xf numFmtId="0" fontId="5" fillId="0" borderId="0"/>
    <xf numFmtId="0" fontId="44" fillId="15" borderId="0" applyProtection="0"/>
    <xf numFmtId="0" fontId="44" fillId="10" borderId="0" applyProtection="0"/>
    <xf numFmtId="0" fontId="44" fillId="15" borderId="0" applyNumberFormat="0" applyBorder="0" applyAlignment="0" applyProtection="0">
      <alignment vertical="center"/>
    </xf>
    <xf numFmtId="0" fontId="43" fillId="90" borderId="0" applyNumberFormat="0" applyBorder="0" applyAlignment="0" applyProtection="0">
      <alignment vertical="center"/>
    </xf>
    <xf numFmtId="0" fontId="78" fillId="40" borderId="0" applyNumberFormat="0" applyBorder="0" applyAlignment="0" applyProtection="0"/>
    <xf numFmtId="0" fontId="78" fillId="40" borderId="0" applyNumberFormat="0" applyBorder="0" applyAlignment="0" applyProtection="0">
      <alignment vertical="center"/>
    </xf>
    <xf numFmtId="0" fontId="78" fillId="40" borderId="0" applyNumberFormat="0" applyBorder="0" applyAlignment="0" applyProtection="0">
      <alignment vertical="center"/>
    </xf>
    <xf numFmtId="0" fontId="0" fillId="0" borderId="0">
      <alignment vertical="center"/>
    </xf>
    <xf numFmtId="43" fontId="12" fillId="0" borderId="0" applyFont="0" applyFill="0" applyBorder="0" applyAlignment="0" applyProtection="0">
      <alignment vertical="center"/>
    </xf>
    <xf numFmtId="0" fontId="78" fillId="10" borderId="0" applyProtection="0"/>
    <xf numFmtId="0" fontId="0" fillId="0" borderId="0">
      <alignment vertical="center"/>
    </xf>
    <xf numFmtId="0" fontId="78" fillId="40" borderId="0" applyNumberFormat="0" applyBorder="0" applyAlignment="0" applyProtection="0">
      <alignment vertical="center"/>
    </xf>
    <xf numFmtId="0" fontId="0" fillId="0" borderId="0">
      <alignment vertical="center"/>
    </xf>
    <xf numFmtId="0" fontId="78" fillId="10" borderId="0" applyProtection="0"/>
    <xf numFmtId="0" fontId="0" fillId="0" borderId="0">
      <alignment vertical="center"/>
    </xf>
    <xf numFmtId="0" fontId="44" fillId="10" borderId="0" applyProtection="0"/>
    <xf numFmtId="0" fontId="78" fillId="10" borderId="0" applyProtection="0"/>
    <xf numFmtId="0" fontId="41" fillId="24" borderId="0" applyNumberFormat="0" applyBorder="0" applyAlignment="0" applyProtection="0">
      <alignment vertical="center"/>
    </xf>
    <xf numFmtId="0" fontId="0" fillId="0" borderId="0">
      <alignment vertical="center"/>
    </xf>
    <xf numFmtId="0" fontId="78" fillId="4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78" fillId="10" borderId="0" applyProtection="0"/>
    <xf numFmtId="0" fontId="44" fillId="10" borderId="0" applyProtection="0"/>
    <xf numFmtId="0" fontId="0" fillId="0" borderId="0">
      <alignment vertical="center"/>
    </xf>
    <xf numFmtId="0" fontId="41" fillId="11" borderId="0" applyNumberFormat="0" applyBorder="0" applyAlignment="0" applyProtection="0">
      <alignment vertical="center"/>
    </xf>
    <xf numFmtId="0" fontId="78" fillId="40" borderId="0" applyNumberFormat="0" applyBorder="0" applyAlignment="0" applyProtection="0">
      <alignment vertical="center"/>
    </xf>
    <xf numFmtId="0" fontId="78" fillId="40" borderId="0" applyNumberFormat="0" applyBorder="0" applyAlignment="0" applyProtection="0">
      <alignment vertical="center"/>
    </xf>
    <xf numFmtId="0" fontId="0" fillId="0" borderId="0">
      <alignment vertical="center"/>
    </xf>
    <xf numFmtId="0" fontId="78" fillId="10" borderId="0" applyProtection="0"/>
    <xf numFmtId="0" fontId="78" fillId="4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78" fillId="10"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78" fillId="40" borderId="0" applyNumberFormat="0" applyBorder="0" applyAlignment="0" applyProtection="0">
      <alignment vertical="center"/>
    </xf>
    <xf numFmtId="0" fontId="78" fillId="10" borderId="0" applyProtection="0"/>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78" fillId="4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78" fillId="10" borderId="0" applyProtection="0"/>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120" fillId="0" borderId="36" applyNumberFormat="0" applyFill="0" applyAlignment="0" applyProtection="0">
      <alignment vertical="center"/>
    </xf>
    <xf numFmtId="0" fontId="78" fillId="10" borderId="0" applyProtection="0"/>
    <xf numFmtId="0" fontId="78" fillId="10" borderId="0" applyProtection="0"/>
    <xf numFmtId="0" fontId="78" fillId="40" borderId="0" applyNumberFormat="0" applyBorder="0" applyAlignment="0" applyProtection="0">
      <alignment vertical="center"/>
    </xf>
    <xf numFmtId="0" fontId="78" fillId="40" borderId="0" applyNumberFormat="0" applyBorder="0" applyAlignment="0" applyProtection="0">
      <alignment vertical="center"/>
    </xf>
    <xf numFmtId="0" fontId="78" fillId="40" borderId="0" applyNumberFormat="0" applyBorder="0" applyAlignment="0" applyProtection="0">
      <alignment vertical="center"/>
    </xf>
    <xf numFmtId="0" fontId="78" fillId="10" borderId="0" applyNumberFormat="0" applyBorder="0" applyAlignment="0" applyProtection="0"/>
    <xf numFmtId="0" fontId="0" fillId="0" borderId="0">
      <alignment vertical="center"/>
    </xf>
    <xf numFmtId="0" fontId="78" fillId="10" borderId="0" applyNumberFormat="0" applyBorder="0" applyAlignment="0" applyProtection="0"/>
    <xf numFmtId="0" fontId="0" fillId="0" borderId="0">
      <alignment vertical="center"/>
    </xf>
    <xf numFmtId="0" fontId="78" fillId="40" borderId="0" applyNumberFormat="0" applyBorder="0" applyAlignment="0" applyProtection="0"/>
    <xf numFmtId="0" fontId="78" fillId="40" borderId="0" applyNumberFormat="0" applyBorder="0" applyAlignment="0" applyProtection="0"/>
    <xf numFmtId="0" fontId="0" fillId="0" borderId="0"/>
    <xf numFmtId="0" fontId="78" fillId="10" borderId="0" applyNumberFormat="0" applyBorder="0" applyAlignment="0" applyProtection="0"/>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85"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85"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85"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1" fillId="11" borderId="0" applyProtection="0"/>
    <xf numFmtId="0" fontId="0" fillId="0" borderId="0">
      <alignment vertical="center"/>
    </xf>
    <xf numFmtId="0" fontId="85" fillId="10" borderId="0" applyProtection="0"/>
    <xf numFmtId="0" fontId="44" fillId="10" borderId="0" applyNumberFormat="0" applyBorder="0" applyAlignment="0" applyProtection="0">
      <alignment vertical="center"/>
    </xf>
    <xf numFmtId="0" fontId="85"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85"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85" fillId="10" borderId="0" applyNumberFormat="0" applyBorder="0" applyAlignment="0" applyProtection="0">
      <alignment vertical="center"/>
    </xf>
    <xf numFmtId="0" fontId="85" fillId="10" borderId="0" applyProtection="0"/>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85"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85" fillId="10"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85"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85"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85" fillId="10" borderId="0" applyNumberFormat="0" applyBorder="0" applyAlignment="0" applyProtection="0">
      <alignment vertical="center"/>
    </xf>
    <xf numFmtId="0" fontId="0" fillId="0" borderId="0">
      <alignment vertical="center"/>
    </xf>
    <xf numFmtId="0" fontId="0" fillId="0" borderId="0">
      <alignment vertical="center"/>
    </xf>
    <xf numFmtId="0" fontId="85" fillId="10" borderId="0" applyProtection="0"/>
    <xf numFmtId="0" fontId="0" fillId="0" borderId="0">
      <alignment vertical="center"/>
    </xf>
    <xf numFmtId="0" fontId="85"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85" fillId="10" borderId="0" applyProtection="0"/>
    <xf numFmtId="0" fontId="0" fillId="0" borderId="0">
      <alignment vertical="center"/>
    </xf>
    <xf numFmtId="0" fontId="0" fillId="0" borderId="0">
      <alignment vertical="center"/>
    </xf>
    <xf numFmtId="0" fontId="85"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85" fillId="10" borderId="0" applyNumberFormat="0" applyBorder="0" applyAlignment="0" applyProtection="0">
      <alignment vertical="center"/>
    </xf>
    <xf numFmtId="0" fontId="0" fillId="0" borderId="0">
      <alignment vertical="center"/>
    </xf>
    <xf numFmtId="0" fontId="85" fillId="10" borderId="0" applyNumberFormat="0" applyBorder="0" applyAlignment="0" applyProtection="0">
      <alignment vertical="center"/>
    </xf>
    <xf numFmtId="0" fontId="0" fillId="0" borderId="0">
      <alignment vertical="center"/>
    </xf>
    <xf numFmtId="0" fontId="85"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0" fillId="10"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0" fillId="10" borderId="0" applyNumberFormat="0" applyBorder="0" applyAlignment="0" applyProtection="0">
      <alignment vertical="center"/>
    </xf>
    <xf numFmtId="0" fontId="40" fillId="10" borderId="0" applyProtection="0"/>
    <xf numFmtId="0" fontId="40" fillId="10" borderId="0" applyNumberFormat="0" applyBorder="0" applyAlignment="0" applyProtection="0">
      <alignment vertical="center"/>
    </xf>
    <xf numFmtId="0" fontId="44" fillId="10" borderId="0" applyProtection="0"/>
    <xf numFmtId="0" fontId="40" fillId="10" borderId="0" applyProtection="0"/>
    <xf numFmtId="0" fontId="0" fillId="0" borderId="0">
      <alignment vertical="center"/>
    </xf>
    <xf numFmtId="0" fontId="0" fillId="0" borderId="0">
      <alignment vertical="center"/>
    </xf>
    <xf numFmtId="0" fontId="40" fillId="10" borderId="0" applyProtection="0"/>
    <xf numFmtId="0" fontId="40" fillId="10" borderId="0" applyNumberFormat="0" applyBorder="0" applyAlignment="0" applyProtection="0">
      <alignment vertical="center"/>
    </xf>
    <xf numFmtId="0" fontId="40" fillId="10" borderId="0" applyProtection="0"/>
    <xf numFmtId="0" fontId="40"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0" fillId="10" borderId="0" applyNumberFormat="0" applyBorder="0" applyAlignment="0" applyProtection="0">
      <alignment vertical="center"/>
    </xf>
    <xf numFmtId="0" fontId="41" fillId="11" borderId="0" applyNumberFormat="0" applyBorder="0" applyAlignment="0" applyProtection="0">
      <alignment vertical="center"/>
    </xf>
    <xf numFmtId="0" fontId="40" fillId="10" borderId="0" applyProtection="0"/>
    <xf numFmtId="0" fontId="40" fillId="10" borderId="0" applyNumberFormat="0" applyBorder="0" applyAlignment="0" applyProtection="0">
      <alignment vertical="center"/>
    </xf>
    <xf numFmtId="0" fontId="40" fillId="10" borderId="0" applyNumberFormat="0" applyBorder="0" applyAlignment="0" applyProtection="0">
      <alignment vertical="center"/>
    </xf>
    <xf numFmtId="0" fontId="40" fillId="10" borderId="0" applyProtection="0"/>
    <xf numFmtId="0" fontId="40" fillId="10" borderId="0" applyNumberFormat="0" applyBorder="0" applyAlignment="0" applyProtection="0">
      <alignment vertical="center"/>
    </xf>
    <xf numFmtId="0" fontId="40" fillId="10" borderId="0" applyNumberFormat="0" applyBorder="0" applyAlignment="0" applyProtection="0">
      <alignment vertical="center"/>
    </xf>
    <xf numFmtId="0" fontId="99" fillId="11" borderId="0" applyNumberFormat="0" applyBorder="0" applyAlignment="0" applyProtection="0">
      <alignment vertical="center"/>
    </xf>
    <xf numFmtId="0" fontId="40" fillId="10" borderId="0" applyNumberFormat="0" applyBorder="0" applyAlignment="0" applyProtection="0">
      <alignment vertical="center"/>
    </xf>
    <xf numFmtId="0" fontId="40" fillId="10" borderId="0" applyNumberFormat="0" applyBorder="0" applyAlignment="0" applyProtection="0">
      <alignment vertical="center"/>
    </xf>
    <xf numFmtId="0" fontId="40" fillId="10" borderId="0" applyNumberFormat="0" applyBorder="0" applyAlignment="0" applyProtection="0">
      <alignment vertical="center"/>
    </xf>
    <xf numFmtId="0" fontId="40" fillId="10" borderId="0" applyNumberFormat="0" applyBorder="0" applyAlignment="0" applyProtection="0">
      <alignment vertical="center"/>
    </xf>
    <xf numFmtId="0" fontId="0" fillId="0" borderId="0">
      <alignment vertical="center"/>
    </xf>
    <xf numFmtId="0" fontId="40"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0" fillId="10" borderId="0" applyNumberFormat="0" applyBorder="0" applyAlignment="0" applyProtection="0">
      <alignment vertical="center"/>
    </xf>
    <xf numFmtId="0" fontId="44" fillId="10" borderId="0" applyNumberFormat="0" applyBorder="0" applyAlignment="0" applyProtection="0">
      <alignment vertical="center"/>
    </xf>
    <xf numFmtId="0" fontId="44" fillId="3" borderId="0" applyNumberFormat="0" applyBorder="0" applyAlignment="0" applyProtection="0">
      <alignment vertical="center"/>
    </xf>
    <xf numFmtId="0" fontId="44" fillId="3" borderId="0" applyProtection="0"/>
    <xf numFmtId="0" fontId="44" fillId="10" borderId="0" applyNumberFormat="0" applyBorder="0" applyAlignment="0" applyProtection="0">
      <alignment vertical="center"/>
    </xf>
    <xf numFmtId="0" fontId="0" fillId="0" borderId="0">
      <alignment vertical="center"/>
    </xf>
    <xf numFmtId="0" fontId="44" fillId="3" borderId="0" applyProtection="0"/>
    <xf numFmtId="0" fontId="0" fillId="0" borderId="0">
      <alignment vertical="center"/>
    </xf>
    <xf numFmtId="0" fontId="44" fillId="3" borderId="0" applyProtection="0"/>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88" fillId="0" borderId="0" applyNumberFormat="0" applyFill="0" applyBorder="0" applyAlignment="0" applyProtection="0">
      <alignment vertical="center"/>
    </xf>
    <xf numFmtId="0" fontId="44" fillId="10" borderId="0" applyProtection="0"/>
    <xf numFmtId="0" fontId="44" fillId="10" borderId="0" applyProtection="0"/>
    <xf numFmtId="0" fontId="41" fillId="11" borderId="0" applyNumberFormat="0" applyBorder="0" applyAlignment="0" applyProtection="0">
      <alignment vertical="center"/>
    </xf>
    <xf numFmtId="0" fontId="78" fillId="10" borderId="0" applyNumberFormat="0" applyBorder="0" applyAlignment="0" applyProtection="0"/>
    <xf numFmtId="0" fontId="41" fillId="11"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Protection="0"/>
    <xf numFmtId="0" fontId="40" fillId="10" borderId="0" applyProtection="0"/>
    <xf numFmtId="0" fontId="0" fillId="0" borderId="0">
      <alignment vertical="center"/>
    </xf>
    <xf numFmtId="0" fontId="44" fillId="15" borderId="0" applyNumberFormat="0" applyBorder="0" applyAlignment="0" applyProtection="0">
      <alignment vertical="center"/>
    </xf>
    <xf numFmtId="0" fontId="78" fillId="10" borderId="0" applyNumberFormat="0" applyBorder="0" applyAlignment="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0"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0"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3" fillId="19"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78" fillId="40" borderId="0" applyNumberFormat="0" applyBorder="0" applyAlignment="0" applyProtection="0">
      <alignment vertical="center"/>
    </xf>
    <xf numFmtId="0" fontId="78" fillId="40" borderId="0" applyNumberFormat="0" applyBorder="0" applyAlignment="0" applyProtection="0">
      <alignment vertical="center"/>
    </xf>
    <xf numFmtId="0" fontId="78" fillId="10" borderId="0" applyProtection="0"/>
    <xf numFmtId="0" fontId="44" fillId="10" borderId="0" applyNumberFormat="0" applyBorder="0" applyAlignment="0" applyProtection="0">
      <alignment vertical="center"/>
    </xf>
    <xf numFmtId="0" fontId="78" fillId="10" borderId="0" applyNumberFormat="0" applyBorder="0" applyAlignment="0" applyProtection="0">
      <alignment vertical="center"/>
    </xf>
    <xf numFmtId="0" fontId="44" fillId="10" borderId="0" applyProtection="0"/>
    <xf numFmtId="0" fontId="78" fillId="4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78" fillId="4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78" fillId="40" borderId="0" applyNumberFormat="0" applyBorder="0" applyAlignment="0" applyProtection="0">
      <alignment vertical="center"/>
    </xf>
    <xf numFmtId="0" fontId="44" fillId="10" borderId="0" applyNumberFormat="0" applyBorder="0" applyAlignment="0" applyProtection="0">
      <alignment vertical="center"/>
    </xf>
    <xf numFmtId="0" fontId="78" fillId="65" borderId="0" applyNumberFormat="0" applyBorder="0" applyAlignment="0" applyProtection="0">
      <alignment vertical="center"/>
    </xf>
    <xf numFmtId="0" fontId="44" fillId="10" borderId="0" applyNumberFormat="0" applyBorder="0" applyAlignment="0" applyProtection="0">
      <alignment vertical="center"/>
    </xf>
    <xf numFmtId="0" fontId="78" fillId="3" borderId="0" applyProtection="0"/>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78" fillId="65"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78" fillId="3" borderId="0" applyProtection="0"/>
    <xf numFmtId="0" fontId="78" fillId="65" borderId="0" applyNumberFormat="0" applyBorder="0" applyAlignment="0" applyProtection="0">
      <alignment vertical="center"/>
    </xf>
    <xf numFmtId="0" fontId="44" fillId="10" borderId="0" applyNumberFormat="0" applyBorder="0" applyAlignment="0" applyProtection="0">
      <alignment vertical="center"/>
    </xf>
    <xf numFmtId="0" fontId="78" fillId="65" borderId="0" applyNumberFormat="0" applyBorder="0" applyAlignment="0" applyProtection="0">
      <alignment vertical="center"/>
    </xf>
    <xf numFmtId="0" fontId="78" fillId="3" borderId="0" applyProtection="0"/>
    <xf numFmtId="0" fontId="44" fillId="10" borderId="0" applyNumberFormat="0" applyBorder="0" applyAlignment="0" applyProtection="0">
      <alignment vertical="center"/>
    </xf>
    <xf numFmtId="0" fontId="0" fillId="0" borderId="0">
      <alignment vertical="center"/>
    </xf>
    <xf numFmtId="0" fontId="44" fillId="3" borderId="0" applyNumberFormat="0" applyBorder="0" applyAlignment="0" applyProtection="0">
      <alignment vertical="center"/>
    </xf>
    <xf numFmtId="0" fontId="44" fillId="10" borderId="0" applyNumberFormat="0" applyBorder="0" applyAlignment="0" applyProtection="0">
      <alignment vertical="center"/>
    </xf>
    <xf numFmtId="0" fontId="43" fillId="67" borderId="0" applyNumberFormat="0" applyBorder="0" applyAlignment="0" applyProtection="0">
      <alignment vertical="center"/>
    </xf>
    <xf numFmtId="0" fontId="41" fillId="24" borderId="0" applyNumberFormat="0" applyBorder="0" applyAlignment="0" applyProtection="0">
      <alignment vertical="center"/>
    </xf>
    <xf numFmtId="0" fontId="44" fillId="10" borderId="0" applyProtection="0"/>
    <xf numFmtId="0" fontId="41" fillId="24" borderId="0" applyProtection="0"/>
    <xf numFmtId="0" fontId="44" fillId="10" borderId="0" applyNumberFormat="0" applyBorder="0" applyAlignment="0" applyProtection="0">
      <alignment vertical="center"/>
    </xf>
    <xf numFmtId="0" fontId="60"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78" fillId="65" borderId="0" applyNumberFormat="0" applyBorder="0" applyAlignment="0" applyProtection="0">
      <alignment vertical="center"/>
    </xf>
    <xf numFmtId="0" fontId="44" fillId="10" borderId="0" applyNumberFormat="0" applyBorder="0" applyAlignment="0" applyProtection="0">
      <alignment vertical="center"/>
    </xf>
    <xf numFmtId="0" fontId="78" fillId="3" borderId="0" applyProtection="0"/>
    <xf numFmtId="0" fontId="44" fillId="10" borderId="0" applyProtection="0"/>
    <xf numFmtId="0" fontId="0" fillId="0" borderId="0">
      <alignment vertical="center"/>
    </xf>
    <xf numFmtId="0" fontId="78" fillId="65" borderId="0" applyNumberFormat="0" applyBorder="0" applyAlignment="0" applyProtection="0">
      <alignment vertical="center"/>
    </xf>
    <xf numFmtId="0" fontId="78" fillId="3" borderId="0" applyProtection="0"/>
    <xf numFmtId="0" fontId="0" fillId="0" borderId="0">
      <alignment vertical="center"/>
    </xf>
    <xf numFmtId="0" fontId="78" fillId="65" borderId="0" applyNumberFormat="0" applyBorder="0" applyAlignment="0" applyProtection="0">
      <alignment vertical="center"/>
    </xf>
    <xf numFmtId="0" fontId="78" fillId="10" borderId="0" applyProtection="0"/>
    <xf numFmtId="0" fontId="44" fillId="3" borderId="0" applyNumberFormat="0" applyBorder="0" applyAlignment="0" applyProtection="0">
      <alignment vertical="center"/>
    </xf>
    <xf numFmtId="0" fontId="44" fillId="3" borderId="0" applyProtection="0"/>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4" fillId="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3" borderId="0" applyProtection="0"/>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3" borderId="0" applyProtection="0"/>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50" fillId="11" borderId="0" applyProtection="0"/>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60"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xf numFmtId="0" fontId="0" fillId="0" borderId="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0" fillId="0" borderId="0"/>
    <xf numFmtId="0" fontId="44" fillId="10" borderId="0" applyNumberFormat="0" applyBorder="0" applyAlignment="0" applyProtection="0">
      <alignment vertical="center"/>
    </xf>
    <xf numFmtId="0" fontId="0" fillId="0" borderId="0"/>
    <xf numFmtId="0" fontId="44" fillId="10" borderId="0" applyProtection="0"/>
    <xf numFmtId="0" fontId="44" fillId="10" borderId="0" applyNumberFormat="0" applyBorder="0" applyAlignment="0" applyProtection="0">
      <alignment vertical="center"/>
    </xf>
    <xf numFmtId="0" fontId="0" fillId="0" borderId="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24"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0" fillId="0" borderId="0"/>
    <xf numFmtId="0" fontId="0" fillId="0" borderId="0"/>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0" fillId="0" borderId="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24"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1" fillId="11"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5" fillId="0" borderId="0"/>
    <xf numFmtId="0" fontId="44" fillId="1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195" fontId="0" fillId="0" borderId="0" applyFont="0" applyFill="0" applyBorder="0" applyAlignment="0" applyProtection="0"/>
    <xf numFmtId="0" fontId="40" fillId="10" borderId="0" applyNumberFormat="0" applyBorder="0" applyAlignment="0" applyProtection="0">
      <alignment vertical="center"/>
    </xf>
    <xf numFmtId="0" fontId="40" fillId="10" borderId="0" applyNumberFormat="0" applyBorder="0" applyAlignment="0" applyProtection="0">
      <alignment vertical="center"/>
    </xf>
    <xf numFmtId="0" fontId="40" fillId="10" borderId="0" applyProtection="0"/>
    <xf numFmtId="0" fontId="0" fillId="0" borderId="0">
      <alignment vertical="center"/>
    </xf>
    <xf numFmtId="0" fontId="41" fillId="11" borderId="0" applyNumberFormat="0" applyBorder="0" applyAlignment="0" applyProtection="0">
      <alignment vertical="center"/>
    </xf>
    <xf numFmtId="0" fontId="40" fillId="10" borderId="0" applyProtection="0"/>
    <xf numFmtId="0" fontId="41" fillId="11" borderId="0" applyNumberFormat="0" applyBorder="0" applyAlignment="0" applyProtection="0">
      <alignment vertical="center"/>
    </xf>
    <xf numFmtId="0" fontId="40" fillId="10" borderId="0" applyNumberFormat="0" applyBorder="0" applyAlignment="0" applyProtection="0">
      <alignment vertical="center"/>
    </xf>
    <xf numFmtId="0" fontId="40" fillId="10" borderId="0" applyProtection="0"/>
    <xf numFmtId="0" fontId="40" fillId="10" borderId="0" applyNumberFormat="0" applyBorder="0" applyAlignment="0" applyProtection="0">
      <alignment vertical="center"/>
    </xf>
    <xf numFmtId="0" fontId="40" fillId="10" borderId="0" applyProtection="0"/>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0" fillId="0" borderId="0">
      <alignment vertical="center"/>
    </xf>
    <xf numFmtId="0" fontId="40" fillId="10" borderId="0" applyNumberFormat="0" applyBorder="0" applyAlignment="0" applyProtection="0">
      <alignment vertical="center"/>
    </xf>
    <xf numFmtId="0" fontId="40" fillId="10" borderId="0" applyNumberFormat="0" applyBorder="0" applyAlignment="0" applyProtection="0">
      <alignment vertical="center"/>
    </xf>
    <xf numFmtId="0" fontId="44" fillId="10" borderId="0" applyNumberFormat="0" applyBorder="0" applyAlignment="0" applyProtection="0">
      <alignment vertical="center"/>
    </xf>
    <xf numFmtId="0" fontId="40" fillId="10" borderId="0" applyProtection="0"/>
    <xf numFmtId="0" fontId="40" fillId="10" borderId="0" applyNumberFormat="0" applyBorder="0" applyAlignment="0" applyProtection="0">
      <alignment vertical="center"/>
    </xf>
    <xf numFmtId="0" fontId="44" fillId="10" borderId="0" applyNumberFormat="0" applyBorder="0" applyAlignment="0" applyProtection="0">
      <alignment vertical="center"/>
    </xf>
    <xf numFmtId="0" fontId="40"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0" fillId="10" borderId="0" applyNumberFormat="0" applyBorder="0" applyAlignment="0" applyProtection="0">
      <alignment vertical="center"/>
    </xf>
    <xf numFmtId="0" fontId="0" fillId="0" borderId="0">
      <alignment vertical="center"/>
    </xf>
    <xf numFmtId="0" fontId="40" fillId="10" borderId="0" applyNumberFormat="0" applyBorder="0" applyAlignment="0" applyProtection="0">
      <alignment vertical="center"/>
    </xf>
    <xf numFmtId="0" fontId="0" fillId="0" borderId="0">
      <alignment vertical="center"/>
    </xf>
    <xf numFmtId="0" fontId="40" fillId="10" borderId="0" applyNumberFormat="0" applyBorder="0" applyAlignment="0" applyProtection="0">
      <alignment vertical="center"/>
    </xf>
    <xf numFmtId="0" fontId="40"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0" fillId="10" borderId="0" applyNumberFormat="0" applyBorder="0" applyAlignment="0" applyProtection="0">
      <alignment vertical="center"/>
    </xf>
    <xf numFmtId="0" fontId="40" fillId="10" borderId="0" applyProtection="0"/>
    <xf numFmtId="0" fontId="40" fillId="10" borderId="0" applyNumberFormat="0" applyBorder="0" applyAlignment="0" applyProtection="0">
      <alignment vertical="center"/>
    </xf>
    <xf numFmtId="0" fontId="40" fillId="10" borderId="0" applyNumberFormat="0" applyBorder="0" applyAlignment="0" applyProtection="0">
      <alignment vertical="center"/>
    </xf>
    <xf numFmtId="0" fontId="40"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0" fillId="10" borderId="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Protection="0"/>
    <xf numFmtId="0" fontId="120" fillId="0" borderId="36" applyNumberFormat="0" applyFill="0" applyAlignment="0" applyProtection="0">
      <alignment vertical="center"/>
    </xf>
    <xf numFmtId="0" fontId="40" fillId="10" borderId="0" applyNumberFormat="0" applyBorder="0" applyAlignment="0" applyProtection="0">
      <alignment vertical="center"/>
    </xf>
    <xf numFmtId="0" fontId="43" fillId="81" borderId="0" applyNumberFormat="0" applyBorder="0" applyAlignment="0" applyProtection="0">
      <alignment vertical="center"/>
    </xf>
    <xf numFmtId="0" fontId="43" fillId="81" borderId="0" applyNumberFormat="0" applyBorder="0" applyAlignment="0" applyProtection="0">
      <alignment vertical="center"/>
    </xf>
    <xf numFmtId="0" fontId="50" fillId="11" borderId="0" applyNumberFormat="0" applyBorder="0" applyAlignment="0" applyProtection="0">
      <alignment vertical="center"/>
    </xf>
    <xf numFmtId="0" fontId="40" fillId="10" borderId="0" applyProtection="0"/>
    <xf numFmtId="0" fontId="44" fillId="10" borderId="0" applyNumberFormat="0" applyBorder="0" applyAlignment="0" applyProtection="0">
      <alignment vertical="center"/>
    </xf>
    <xf numFmtId="0" fontId="50"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44" fillId="10" borderId="0" applyProtection="0"/>
    <xf numFmtId="0" fontId="44" fillId="15"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85" fillId="15" borderId="0" applyNumberFormat="0" applyBorder="0" applyAlignment="0" applyProtection="0">
      <alignment vertical="center"/>
    </xf>
    <xf numFmtId="0" fontId="0" fillId="0" borderId="0">
      <alignment vertical="center"/>
    </xf>
    <xf numFmtId="0" fontId="85" fillId="15" borderId="0" applyNumberFormat="0" applyBorder="0" applyAlignment="0" applyProtection="0">
      <alignment vertical="center"/>
    </xf>
    <xf numFmtId="0" fontId="85" fillId="15"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85" fillId="15" borderId="0" applyProtection="0"/>
    <xf numFmtId="0" fontId="0" fillId="0" borderId="0">
      <alignment vertical="center"/>
    </xf>
    <xf numFmtId="0" fontId="85" fillId="15" borderId="0" applyNumberFormat="0" applyBorder="0" applyAlignment="0" applyProtection="0">
      <alignment vertical="center"/>
    </xf>
    <xf numFmtId="0" fontId="44" fillId="15" borderId="0" applyNumberFormat="0" applyBorder="0" applyAlignment="0" applyProtection="0">
      <alignment vertical="center"/>
    </xf>
    <xf numFmtId="0" fontId="41" fillId="11" borderId="0" applyNumberFormat="0" applyBorder="0" applyAlignment="0" applyProtection="0">
      <alignment vertical="center"/>
    </xf>
    <xf numFmtId="0" fontId="44" fillId="15" borderId="0" applyProtection="0"/>
    <xf numFmtId="0" fontId="41" fillId="11" borderId="0" applyNumberFormat="0" applyBorder="0" applyAlignment="0" applyProtection="0">
      <alignment vertical="center"/>
    </xf>
    <xf numFmtId="0" fontId="85" fillId="15" borderId="0" applyNumberFormat="0" applyBorder="0" applyAlignment="0" applyProtection="0">
      <alignment vertical="center"/>
    </xf>
    <xf numFmtId="0" fontId="85" fillId="15"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Protection="0"/>
    <xf numFmtId="0" fontId="41" fillId="11" borderId="0" applyNumberFormat="0" applyBorder="0" applyAlignment="0" applyProtection="0">
      <alignment vertical="center"/>
    </xf>
    <xf numFmtId="0" fontId="44" fillId="15" borderId="0" applyProtection="0"/>
    <xf numFmtId="0" fontId="40" fillId="15" borderId="0" applyNumberFormat="0" applyBorder="0" applyAlignment="0" applyProtection="0">
      <alignment vertical="center"/>
    </xf>
    <xf numFmtId="0" fontId="40" fillId="15" borderId="0" applyProtection="0"/>
    <xf numFmtId="0" fontId="0" fillId="0" borderId="0">
      <alignment vertical="center"/>
    </xf>
    <xf numFmtId="0" fontId="0" fillId="0" borderId="0">
      <alignment vertical="center"/>
    </xf>
    <xf numFmtId="0" fontId="40" fillId="15" borderId="0" applyNumberFormat="0" applyBorder="0" applyAlignment="0" applyProtection="0">
      <alignment vertical="center"/>
    </xf>
    <xf numFmtId="0" fontId="40" fillId="15" borderId="0" applyProtection="0"/>
    <xf numFmtId="0" fontId="40" fillId="15" borderId="0" applyNumberFormat="0" applyBorder="0" applyAlignment="0" applyProtection="0">
      <alignment vertical="center"/>
    </xf>
    <xf numFmtId="0" fontId="41" fillId="11" borderId="0" applyNumberFormat="0" applyBorder="0" applyAlignment="0" applyProtection="0">
      <alignment vertical="center"/>
    </xf>
    <xf numFmtId="0" fontId="40" fillId="15" borderId="0" applyProtection="0"/>
    <xf numFmtId="0" fontId="41" fillId="11" borderId="0" applyNumberFormat="0" applyBorder="0" applyAlignment="0" applyProtection="0">
      <alignment vertical="center"/>
    </xf>
    <xf numFmtId="0" fontId="40" fillId="15" borderId="0" applyNumberFormat="0" applyBorder="0" applyAlignment="0" applyProtection="0">
      <alignment vertical="center"/>
    </xf>
    <xf numFmtId="0" fontId="44" fillId="10" borderId="0" applyProtection="0"/>
    <xf numFmtId="0" fontId="40" fillId="15" borderId="0" applyProtection="0"/>
    <xf numFmtId="0" fontId="41" fillId="11" borderId="0" applyNumberFormat="0" applyBorder="0" applyAlignment="0" applyProtection="0">
      <alignment vertical="center"/>
    </xf>
    <xf numFmtId="0" fontId="40" fillId="15" borderId="0" applyNumberFormat="0" applyBorder="0" applyAlignment="0" applyProtection="0">
      <alignment vertical="center"/>
    </xf>
    <xf numFmtId="0" fontId="0" fillId="0" borderId="0">
      <alignment vertical="center"/>
    </xf>
    <xf numFmtId="0" fontId="0" fillId="0" borderId="0">
      <alignment vertical="center"/>
    </xf>
    <xf numFmtId="0" fontId="40" fillId="15" borderId="0" applyProtection="0"/>
    <xf numFmtId="0" fontId="0" fillId="0" borderId="0">
      <alignment vertical="center"/>
    </xf>
    <xf numFmtId="0" fontId="0" fillId="0" borderId="0">
      <alignment vertical="center"/>
    </xf>
    <xf numFmtId="0" fontId="0" fillId="0" borderId="0">
      <alignment vertical="center"/>
    </xf>
    <xf numFmtId="0" fontId="40" fillId="15" borderId="0" applyNumberFormat="0" applyBorder="0" applyAlignment="0" applyProtection="0">
      <alignment vertical="center"/>
    </xf>
    <xf numFmtId="0" fontId="40" fillId="15" borderId="0" applyProtection="0"/>
    <xf numFmtId="0" fontId="40" fillId="15"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0" fillId="15" borderId="0" applyNumberFormat="0" applyBorder="0" applyAlignment="0" applyProtection="0">
      <alignment vertical="center"/>
    </xf>
    <xf numFmtId="0" fontId="41" fillId="24" borderId="0" applyNumberFormat="0" applyBorder="0" applyAlignment="0" applyProtection="0">
      <alignment vertical="center"/>
    </xf>
    <xf numFmtId="0" fontId="40" fillId="15" borderId="0" applyNumberFormat="0" applyBorder="0" applyAlignment="0" applyProtection="0">
      <alignment vertical="center"/>
    </xf>
    <xf numFmtId="0" fontId="44" fillId="10" borderId="0" applyProtection="0"/>
    <xf numFmtId="0" fontId="40" fillId="15" borderId="0" applyNumberFormat="0" applyBorder="0" applyAlignment="0" applyProtection="0">
      <alignment vertical="center"/>
    </xf>
    <xf numFmtId="0" fontId="40" fillId="15" borderId="0" applyNumberFormat="0" applyBorder="0" applyAlignment="0" applyProtection="0">
      <alignment vertical="center"/>
    </xf>
    <xf numFmtId="0" fontId="85" fillId="15" borderId="0" applyProtection="0"/>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85" fillId="15" borderId="0" applyProtection="0">
      <alignment vertical="center"/>
    </xf>
    <xf numFmtId="0" fontId="0" fillId="0" borderId="0">
      <alignment vertical="center"/>
    </xf>
    <xf numFmtId="0" fontId="85" fillId="15" borderId="0" applyProtection="0">
      <alignment vertical="center"/>
    </xf>
    <xf numFmtId="0" fontId="85" fillId="15" borderId="0" applyProtection="0">
      <alignment vertical="center"/>
    </xf>
    <xf numFmtId="0" fontId="85" fillId="15"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85" fillId="15"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0" fillId="0" borderId="0">
      <alignment vertical="center"/>
    </xf>
    <xf numFmtId="0" fontId="44" fillId="15" borderId="0" applyProtection="0"/>
    <xf numFmtId="0" fontId="0" fillId="0" borderId="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Protection="0"/>
    <xf numFmtId="0" fontId="44" fillId="15"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81"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85" fillId="15" borderId="0" applyNumberFormat="0" applyBorder="0" applyAlignment="0" applyProtection="0">
      <alignment vertical="center"/>
    </xf>
    <xf numFmtId="0" fontId="85" fillId="15" borderId="0" applyNumberFormat="0" applyBorder="0" applyAlignment="0" applyProtection="0">
      <alignment vertical="center"/>
    </xf>
    <xf numFmtId="0" fontId="85" fillId="15" borderId="0" applyProtection="0"/>
    <xf numFmtId="0" fontId="85" fillId="15" borderId="0" applyNumberFormat="0" applyBorder="0" applyAlignment="0" applyProtection="0">
      <alignment vertical="center"/>
    </xf>
    <xf numFmtId="0" fontId="85" fillId="15" borderId="0" applyProtection="0"/>
    <xf numFmtId="0" fontId="85" fillId="15" borderId="0" applyProtection="0"/>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4" fillId="10" borderId="0" applyProtection="0"/>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24"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24"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1" fillId="24"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1" fillId="11"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50" fillId="24"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50" fillId="24"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3" fillId="9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60" fillId="10" borderId="0" applyNumberFormat="0" applyBorder="0" applyAlignment="0" applyProtection="0">
      <alignment vertical="center"/>
    </xf>
    <xf numFmtId="0" fontId="60" fillId="10" borderId="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Protection="0"/>
    <xf numFmtId="0" fontId="0" fillId="0" borderId="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50"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3" fillId="67" borderId="0" applyNumberFormat="0" applyBorder="0" applyAlignment="0" applyProtection="0">
      <alignment vertical="center"/>
    </xf>
    <xf numFmtId="0" fontId="11" fillId="0" borderId="0"/>
    <xf numFmtId="0" fontId="0" fillId="0" borderId="0"/>
    <xf numFmtId="0" fontId="44" fillId="10" borderId="0" applyNumberFormat="0" applyBorder="0" applyAlignment="0" applyProtection="0">
      <alignment vertical="center"/>
    </xf>
    <xf numFmtId="0" fontId="0" fillId="0" borderId="0">
      <alignment vertical="center"/>
    </xf>
    <xf numFmtId="0" fontId="43" fillId="67" borderId="0" applyNumberFormat="0" applyBorder="0" applyAlignment="0" applyProtection="0">
      <alignment vertical="center"/>
    </xf>
    <xf numFmtId="0" fontId="11" fillId="0" borderId="0"/>
    <xf numFmtId="0" fontId="11" fillId="0" borderId="0">
      <alignment vertical="center"/>
    </xf>
    <xf numFmtId="0" fontId="44" fillId="10" borderId="0" applyProtection="0"/>
    <xf numFmtId="0" fontId="0" fillId="0" borderId="0">
      <alignment vertical="center"/>
    </xf>
    <xf numFmtId="0" fontId="0" fillId="0" borderId="0">
      <alignment vertical="center"/>
    </xf>
    <xf numFmtId="196" fontId="12" fillId="0" borderId="0" applyFont="0" applyFill="0" applyBorder="0" applyAlignment="0" applyProtection="0">
      <alignment vertical="center"/>
    </xf>
    <xf numFmtId="0" fontId="44" fillId="10" borderId="0" applyProtection="0"/>
    <xf numFmtId="0" fontId="11" fillId="0" borderId="0"/>
    <xf numFmtId="0" fontId="12"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85" fillId="15" borderId="0" applyProtection="0"/>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41" fillId="24"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Protection="0"/>
    <xf numFmtId="0" fontId="0" fillId="0" borderId="0">
      <alignment vertical="center"/>
    </xf>
    <xf numFmtId="0" fontId="44" fillId="10" borderId="0" applyProtection="0"/>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0" fillId="0" borderId="0">
      <alignment vertical="center"/>
    </xf>
    <xf numFmtId="0" fontId="44" fillId="10" borderId="0" applyProtection="0"/>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5"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1" fillId="11"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0" borderId="0" applyProtection="0"/>
    <xf numFmtId="0" fontId="41" fillId="11"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11" fillId="0" borderId="0">
      <alignment vertical="center"/>
    </xf>
    <xf numFmtId="0" fontId="44" fillId="10" borderId="0" applyProtection="0"/>
    <xf numFmtId="0" fontId="50" fillId="24"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24"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4" fillId="10" borderId="0" applyProtection="0"/>
    <xf numFmtId="0" fontId="0" fillId="0" borderId="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Protection="0"/>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5" borderId="0" applyProtection="0"/>
    <xf numFmtId="0" fontId="41" fillId="11" borderId="0" applyNumberFormat="0" applyBorder="0" applyAlignment="0" applyProtection="0">
      <alignment vertical="center"/>
    </xf>
    <xf numFmtId="0" fontId="44" fillId="15" borderId="0" applyProtection="0"/>
    <xf numFmtId="0" fontId="0" fillId="0" borderId="0">
      <alignment vertical="center"/>
    </xf>
    <xf numFmtId="0" fontId="93" fillId="24" borderId="0" applyNumberFormat="0" applyBorder="0" applyAlignment="0" applyProtection="0">
      <alignment vertical="center"/>
    </xf>
    <xf numFmtId="0" fontId="44" fillId="15" borderId="0" applyNumberFormat="0" applyBorder="0" applyAlignment="0" applyProtection="0">
      <alignment vertical="center"/>
    </xf>
    <xf numFmtId="0" fontId="41" fillId="11"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1" fillId="11"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Protection="0"/>
    <xf numFmtId="0" fontId="44" fillId="15" borderId="0" applyNumberFormat="0" applyBorder="0" applyAlignment="0" applyProtection="0">
      <alignment vertical="center"/>
    </xf>
    <xf numFmtId="0" fontId="44" fillId="15" borderId="0" applyProtection="0"/>
    <xf numFmtId="0" fontId="44" fillId="15" borderId="0" applyProtection="0"/>
    <xf numFmtId="0" fontId="44" fillId="15" borderId="0" applyNumberFormat="0" applyBorder="0" applyAlignment="0" applyProtection="0">
      <alignment vertical="center"/>
    </xf>
    <xf numFmtId="0" fontId="0" fillId="0" borderId="0">
      <alignment vertical="center"/>
    </xf>
    <xf numFmtId="0" fontId="44" fillId="15" borderId="0" applyProtection="0"/>
    <xf numFmtId="0" fontId="41" fillId="11" borderId="0" applyNumberFormat="0" applyBorder="0" applyAlignment="0" applyProtection="0">
      <alignment vertical="center"/>
    </xf>
    <xf numFmtId="0" fontId="44" fillId="15" borderId="0" applyProtection="0"/>
    <xf numFmtId="0" fontId="44" fillId="15" borderId="0" applyProtection="0"/>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60"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5"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4" fillId="15" borderId="0" applyNumberFormat="0" applyBorder="0" applyAlignment="0" applyProtection="0">
      <alignment vertical="center"/>
    </xf>
    <xf numFmtId="0" fontId="0" fillId="0" borderId="0">
      <alignment vertical="center"/>
    </xf>
    <xf numFmtId="0" fontId="0" fillId="0" borderId="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44" fillId="15" borderId="0" applyNumberFormat="0" applyBorder="0" applyAlignment="0" applyProtection="0">
      <alignment vertical="center"/>
    </xf>
    <xf numFmtId="0" fontId="41" fillId="24" borderId="0" applyNumberFormat="0" applyBorder="0" applyAlignment="0" applyProtection="0">
      <alignment vertical="center"/>
    </xf>
    <xf numFmtId="0" fontId="41" fillId="11" borderId="0" applyNumberFormat="0" applyBorder="0" applyAlignment="0" applyProtection="0">
      <alignment vertical="center"/>
    </xf>
    <xf numFmtId="0" fontId="44" fillId="15"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1" fillId="24"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5" borderId="0" applyProtection="0"/>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Protection="0"/>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5"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4" fillId="15"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0" fillId="0" borderId="0">
      <alignment vertical="center"/>
    </xf>
    <xf numFmtId="0" fontId="0" fillId="0" borderId="0">
      <alignment vertical="center"/>
    </xf>
    <xf numFmtId="0" fontId="44" fillId="15"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Protection="0"/>
    <xf numFmtId="0" fontId="44" fillId="10" borderId="0" applyNumberFormat="0" applyBorder="0" applyAlignment="0" applyProtection="0">
      <alignment vertical="center"/>
    </xf>
    <xf numFmtId="0" fontId="44" fillId="10" borderId="0" applyProtection="0"/>
    <xf numFmtId="0" fontId="41" fillId="24" borderId="0" applyNumberFormat="0" applyBorder="0" applyAlignment="0" applyProtection="0">
      <alignment vertical="center"/>
    </xf>
    <xf numFmtId="0" fontId="44" fillId="15" borderId="0" applyNumberFormat="0" applyBorder="0" applyAlignment="0" applyProtection="0">
      <alignment vertical="center"/>
    </xf>
    <xf numFmtId="0" fontId="78" fillId="10" borderId="0" applyProtection="0"/>
    <xf numFmtId="0" fontId="44" fillId="15" borderId="0" applyNumberFormat="0" applyBorder="0" applyAlignment="0" applyProtection="0">
      <alignment vertical="center"/>
    </xf>
    <xf numFmtId="0" fontId="41" fillId="11" borderId="0" applyNumberFormat="0" applyBorder="0" applyAlignment="0" applyProtection="0">
      <alignment vertical="center"/>
    </xf>
    <xf numFmtId="0" fontId="44" fillId="15"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5" borderId="0" applyProtection="0"/>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Protection="0"/>
    <xf numFmtId="0" fontId="60" fillId="10" borderId="0" applyNumberFormat="0" applyBorder="0" applyAlignment="0" applyProtection="0">
      <alignment vertical="center"/>
    </xf>
    <xf numFmtId="0" fontId="44" fillId="10" borderId="0" applyProtection="0"/>
    <xf numFmtId="0" fontId="60" fillId="10" borderId="0" applyNumberFormat="0" applyBorder="0" applyAlignment="0" applyProtection="0">
      <alignment vertical="center"/>
    </xf>
    <xf numFmtId="0" fontId="60" fillId="10" borderId="0" applyProtection="0"/>
    <xf numFmtId="0" fontId="0" fillId="0" borderId="0">
      <alignment vertical="center"/>
    </xf>
    <xf numFmtId="0" fontId="44" fillId="10" borderId="0" applyNumberFormat="0" applyBorder="0" applyAlignment="0" applyProtection="0">
      <alignment vertical="center"/>
    </xf>
    <xf numFmtId="0" fontId="60" fillId="10" borderId="0" applyNumberFormat="0" applyBorder="0" applyAlignment="0" applyProtection="0">
      <alignment vertical="center"/>
    </xf>
    <xf numFmtId="0" fontId="44" fillId="10" borderId="0" applyNumberFormat="0" applyBorder="0" applyAlignment="0" applyProtection="0">
      <alignment vertical="center"/>
    </xf>
    <xf numFmtId="0" fontId="60"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50" fillId="24"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135" fillId="3" borderId="42" applyNumberFormat="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Protection="0"/>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Protection="0"/>
    <xf numFmtId="0" fontId="41" fillId="24"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11" fillId="0" borderId="0"/>
    <xf numFmtId="0" fontId="11" fillId="0" borderId="0"/>
    <xf numFmtId="0" fontId="11" fillId="0" borderId="0"/>
    <xf numFmtId="0" fontId="11" fillId="0" borderId="0"/>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41" fillId="24" borderId="0" applyNumberFormat="0" applyBorder="0" applyAlignment="0" applyProtection="0">
      <alignment vertical="center"/>
    </xf>
    <xf numFmtId="0" fontId="41" fillId="11" borderId="0" applyProtection="0"/>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93" fillId="24"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93" fillId="24" borderId="0" applyNumberFormat="0" applyBorder="0" applyAlignment="0" applyProtection="0">
      <alignment vertical="center"/>
    </xf>
    <xf numFmtId="0" fontId="44" fillId="10" borderId="0" applyProtection="0"/>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0" borderId="0" applyProtection="0"/>
    <xf numFmtId="0" fontId="60" fillId="10" borderId="0" applyNumberFormat="0" applyBorder="0" applyAlignment="0" applyProtection="0">
      <alignment vertical="center"/>
    </xf>
    <xf numFmtId="0" fontId="41" fillId="24"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24"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1" fontId="51" fillId="0" borderId="5" applyProtection="0">
      <alignment horizontal="center"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Protection="0"/>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Protection="0"/>
    <xf numFmtId="0" fontId="44" fillId="10" borderId="0" applyProtection="0"/>
    <xf numFmtId="0" fontId="41" fillId="24"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Protection="0"/>
    <xf numFmtId="0" fontId="44" fillId="10" borderId="0" applyProtection="0"/>
    <xf numFmtId="0" fontId="0" fillId="0" borderId="0">
      <alignment vertical="center"/>
    </xf>
    <xf numFmtId="0" fontId="41" fillId="11"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xf numFmtId="0" fontId="0" fillId="0" borderId="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0" borderId="0" applyProtection="0"/>
    <xf numFmtId="0" fontId="44" fillId="10" borderId="0" applyProtection="0"/>
    <xf numFmtId="0" fontId="0" fillId="0" borderId="0">
      <alignment vertical="center"/>
    </xf>
    <xf numFmtId="0" fontId="44" fillId="10"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235" fontId="12" fillId="0" borderId="0" applyProtection="0"/>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1" fillId="24"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1" fillId="24"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1" fillId="24"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78" fillId="4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0" borderId="0" applyProtection="0"/>
    <xf numFmtId="0" fontId="78" fillId="40" borderId="0" applyNumberFormat="0" applyBorder="0" applyAlignment="0" applyProtection="0">
      <alignment vertical="center"/>
    </xf>
    <xf numFmtId="0" fontId="44" fillId="10" borderId="0" applyProtection="0"/>
    <xf numFmtId="0" fontId="78" fillId="4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0" borderId="0" applyProtection="0"/>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50" fillId="16"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5" borderId="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41" fillId="11" borderId="0" applyProtection="0"/>
    <xf numFmtId="0" fontId="0" fillId="0" borderId="0">
      <alignment vertical="center"/>
    </xf>
    <xf numFmtId="0" fontId="44" fillId="10" borderId="0" applyProtection="0"/>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0" borderId="0" applyProtection="0"/>
    <xf numFmtId="0" fontId="41" fillId="11"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41" fillId="11" borderId="0" applyProtection="0"/>
    <xf numFmtId="0" fontId="0" fillId="0" borderId="0">
      <alignment vertical="center"/>
    </xf>
    <xf numFmtId="0" fontId="0" fillId="0" borderId="0">
      <alignment vertical="center"/>
    </xf>
    <xf numFmtId="0" fontId="0" fillId="0" borderId="0">
      <alignment vertical="center"/>
    </xf>
    <xf numFmtId="0" fontId="44" fillId="10" borderId="0" applyProtection="0"/>
    <xf numFmtId="0" fontId="41" fillId="11" borderId="0" applyProtection="0"/>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93" fillId="24" borderId="0" applyNumberFormat="0" applyBorder="0" applyAlignment="0" applyProtection="0">
      <alignment vertical="center"/>
    </xf>
    <xf numFmtId="0" fontId="44" fillId="10" borderId="0" applyProtection="0"/>
    <xf numFmtId="0" fontId="93" fillId="24"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85" fillId="15"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Protection="0"/>
    <xf numFmtId="0" fontId="44" fillId="10" borderId="0" applyProtection="0"/>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43" fontId="12" fillId="0" borderId="0" applyFont="0" applyFill="0" applyBorder="0" applyAlignment="0" applyProtection="0">
      <alignment vertical="center"/>
    </xf>
    <xf numFmtId="0" fontId="60" fillId="10" borderId="0" applyNumberFormat="0" applyBorder="0" applyAlignment="0" applyProtection="0">
      <alignment vertical="center"/>
    </xf>
    <xf numFmtId="0" fontId="41" fillId="24" borderId="0" applyProtection="0"/>
    <xf numFmtId="0" fontId="60" fillId="10" borderId="0" applyProtection="0">
      <alignment vertical="center"/>
    </xf>
    <xf numFmtId="0" fontId="60" fillId="10" borderId="0" applyProtection="0">
      <alignment vertical="center"/>
    </xf>
    <xf numFmtId="0" fontId="44" fillId="10" borderId="0" applyNumberFormat="0" applyBorder="0" applyAlignment="0" applyProtection="0">
      <alignment vertical="center"/>
    </xf>
    <xf numFmtId="43" fontId="12" fillId="0" borderId="0" applyFont="0" applyFill="0" applyBorder="0" applyAlignment="0" applyProtection="0">
      <alignment vertical="center"/>
    </xf>
    <xf numFmtId="0" fontId="60" fillId="10" borderId="0" applyProtection="0">
      <alignment vertical="center"/>
    </xf>
    <xf numFmtId="0" fontId="60" fillId="10" borderId="0" applyNumberFormat="0" applyBorder="0" applyAlignment="0" applyProtection="0">
      <alignment vertical="center"/>
    </xf>
    <xf numFmtId="0" fontId="60" fillId="10" borderId="0" applyNumberFormat="0" applyBorder="0" applyAlignment="0" applyProtection="0">
      <alignment vertical="center"/>
    </xf>
    <xf numFmtId="0" fontId="44" fillId="10" borderId="0" applyProtection="0"/>
    <xf numFmtId="0" fontId="60" fillId="10" borderId="0" applyNumberFormat="0" applyBorder="0" applyAlignment="0" applyProtection="0">
      <alignment vertical="center"/>
    </xf>
    <xf numFmtId="0" fontId="44" fillId="10" borderId="0" applyProtection="0"/>
    <xf numFmtId="0" fontId="60" fillId="10" borderId="0" applyNumberFormat="0" applyBorder="0" applyAlignment="0" applyProtection="0">
      <alignment vertical="center"/>
    </xf>
    <xf numFmtId="0" fontId="41" fillId="11" borderId="0" applyNumberFormat="0" applyBorder="0" applyAlignment="0" applyProtection="0">
      <alignment vertical="center"/>
    </xf>
    <xf numFmtId="0" fontId="60"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3" fillId="82"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1" fillId="11" borderId="0" applyNumberFormat="0" applyBorder="0" applyAlignment="0" applyProtection="0">
      <alignment vertical="center"/>
    </xf>
    <xf numFmtId="0" fontId="44" fillId="10" borderId="0" applyProtection="0"/>
    <xf numFmtId="0" fontId="41" fillId="11" borderId="0" applyNumberFormat="0" applyBorder="0" applyAlignment="0" applyProtection="0">
      <alignment vertical="center"/>
    </xf>
    <xf numFmtId="0" fontId="0" fillId="0" borderId="0">
      <alignment vertical="center"/>
    </xf>
    <xf numFmtId="0" fontId="44" fillId="10" borderId="0" applyProtection="0">
      <alignment vertical="center"/>
    </xf>
    <xf numFmtId="0" fontId="0" fillId="0" borderId="0">
      <alignment vertical="center"/>
    </xf>
    <xf numFmtId="0" fontId="0" fillId="0" borderId="0">
      <alignment vertical="center"/>
    </xf>
    <xf numFmtId="0" fontId="44" fillId="10" borderId="0" applyProtection="0">
      <alignment vertical="center"/>
    </xf>
    <xf numFmtId="0" fontId="0" fillId="0" borderId="0">
      <alignment vertical="center"/>
    </xf>
    <xf numFmtId="0" fontId="44" fillId="10" borderId="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alignment vertical="center"/>
    </xf>
    <xf numFmtId="0" fontId="0" fillId="0" borderId="0">
      <alignment vertical="center"/>
    </xf>
    <xf numFmtId="0" fontId="44" fillId="10" borderId="0" applyProtection="0">
      <alignment vertical="center"/>
    </xf>
    <xf numFmtId="0" fontId="0" fillId="0" borderId="0">
      <alignment vertical="center"/>
    </xf>
    <xf numFmtId="0" fontId="44" fillId="10" borderId="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85" fillId="15" borderId="0" applyNumberFormat="0" applyBorder="0" applyAlignment="0" applyProtection="0">
      <alignment vertical="center"/>
    </xf>
    <xf numFmtId="0" fontId="41" fillId="11" borderId="0" applyNumberFormat="0" applyBorder="0" applyAlignment="0" applyProtection="0">
      <alignment vertical="center"/>
    </xf>
    <xf numFmtId="0" fontId="85" fillId="15" borderId="0" applyNumberFormat="0" applyBorder="0" applyAlignment="0" applyProtection="0">
      <alignment vertical="center"/>
    </xf>
    <xf numFmtId="0" fontId="0" fillId="0" borderId="0">
      <alignment vertical="center"/>
    </xf>
    <xf numFmtId="0" fontId="85" fillId="15" borderId="0" applyNumberFormat="0" applyBorder="0" applyAlignment="0" applyProtection="0">
      <alignment vertical="center"/>
    </xf>
    <xf numFmtId="0" fontId="85" fillId="15" borderId="0" applyProtection="0"/>
    <xf numFmtId="0" fontId="41" fillId="11" borderId="0" applyNumberFormat="0" applyBorder="0" applyAlignment="0" applyProtection="0">
      <alignment vertical="center"/>
    </xf>
    <xf numFmtId="0" fontId="85" fillId="15" borderId="0" applyNumberFormat="0" applyBorder="0" applyAlignment="0" applyProtection="0">
      <alignment vertical="center"/>
    </xf>
    <xf numFmtId="0" fontId="85" fillId="15" borderId="0" applyProtection="0"/>
    <xf numFmtId="0" fontId="0" fillId="0" borderId="0">
      <alignment vertical="center"/>
    </xf>
    <xf numFmtId="0" fontId="176" fillId="0" borderId="0">
      <alignment vertical="center"/>
    </xf>
    <xf numFmtId="0" fontId="85" fillId="15" borderId="0" applyNumberFormat="0" applyBorder="0" applyAlignment="0" applyProtection="0">
      <alignment vertical="center"/>
    </xf>
    <xf numFmtId="0" fontId="0" fillId="0" borderId="0">
      <alignment vertical="center"/>
    </xf>
    <xf numFmtId="0" fontId="85" fillId="15" borderId="0" applyNumberFormat="0" applyBorder="0" applyAlignment="0" applyProtection="0">
      <alignment vertical="center"/>
    </xf>
    <xf numFmtId="0" fontId="85" fillId="15" borderId="0" applyNumberFormat="0" applyBorder="0" applyAlignment="0" applyProtection="0">
      <alignment vertical="center"/>
    </xf>
    <xf numFmtId="0" fontId="85" fillId="15"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85" fillId="15" borderId="0" applyProtection="0"/>
    <xf numFmtId="0" fontId="44" fillId="10" borderId="0" applyNumberFormat="0" applyBorder="0" applyAlignment="0" applyProtection="0">
      <alignment vertical="center"/>
    </xf>
    <xf numFmtId="0" fontId="85" fillId="15" borderId="0" applyNumberFormat="0" applyBorder="0" applyAlignment="0" applyProtection="0">
      <alignment vertical="center"/>
    </xf>
    <xf numFmtId="0" fontId="85" fillId="15" borderId="0" applyProtection="0"/>
    <xf numFmtId="0" fontId="0" fillId="0" borderId="0">
      <alignment vertical="center"/>
    </xf>
    <xf numFmtId="0" fontId="85" fillId="15" borderId="0" applyNumberFormat="0" applyBorder="0" applyAlignment="0" applyProtection="0">
      <alignment vertical="center"/>
    </xf>
    <xf numFmtId="0" fontId="0" fillId="0" borderId="0">
      <alignment vertical="center"/>
    </xf>
    <xf numFmtId="0" fontId="85" fillId="15" borderId="0" applyProtection="0"/>
    <xf numFmtId="0" fontId="85" fillId="15" borderId="0" applyNumberFormat="0" applyBorder="0" applyAlignment="0" applyProtection="0">
      <alignment vertical="center"/>
    </xf>
    <xf numFmtId="0" fontId="85" fillId="15" borderId="0" applyProtection="0"/>
    <xf numFmtId="0" fontId="44" fillId="10" borderId="0" applyNumberFormat="0" applyBorder="0" applyAlignment="0" applyProtection="0">
      <alignment vertical="center"/>
    </xf>
    <xf numFmtId="0" fontId="85" fillId="15" borderId="0" applyNumberFormat="0" applyBorder="0" applyAlignment="0" applyProtection="0">
      <alignment vertical="center"/>
    </xf>
    <xf numFmtId="0" fontId="85" fillId="15" borderId="0" applyNumberFormat="0" applyBorder="0" applyAlignment="0" applyProtection="0">
      <alignment vertical="center"/>
    </xf>
    <xf numFmtId="0" fontId="85" fillId="15" borderId="0" applyNumberFormat="0" applyBorder="0" applyAlignment="0" applyProtection="0">
      <alignment vertical="center"/>
    </xf>
    <xf numFmtId="0" fontId="85" fillId="15" borderId="0" applyNumberFormat="0" applyBorder="0" applyAlignment="0" applyProtection="0">
      <alignment vertical="center"/>
    </xf>
    <xf numFmtId="0" fontId="85" fillId="15" borderId="0" applyNumberFormat="0" applyBorder="0" applyAlignment="0" applyProtection="0">
      <alignment vertical="center"/>
    </xf>
    <xf numFmtId="0" fontId="60" fillId="10" borderId="0" applyNumberFormat="0" applyBorder="0" applyAlignment="0" applyProtection="0">
      <alignment vertical="center"/>
    </xf>
    <xf numFmtId="0" fontId="60" fillId="10" borderId="0" applyProtection="0">
      <alignment vertical="center"/>
    </xf>
    <xf numFmtId="0" fontId="60" fillId="10" borderId="0" applyProtection="0">
      <alignment vertical="center"/>
    </xf>
    <xf numFmtId="0" fontId="60" fillId="10" borderId="0" applyNumberFormat="0" applyBorder="0" applyAlignment="0" applyProtection="0">
      <alignment vertical="center"/>
    </xf>
    <xf numFmtId="0" fontId="0" fillId="0" borderId="0"/>
    <xf numFmtId="0" fontId="60" fillId="10" borderId="0" applyNumberFormat="0" applyBorder="0" applyAlignment="0" applyProtection="0">
      <alignment vertical="center"/>
    </xf>
    <xf numFmtId="0" fontId="0" fillId="0" borderId="0"/>
    <xf numFmtId="0" fontId="60" fillId="10" borderId="0" applyNumberFormat="0" applyBorder="0" applyAlignment="0" applyProtection="0">
      <alignment vertical="center"/>
    </xf>
    <xf numFmtId="0" fontId="0" fillId="0" borderId="0">
      <alignment vertical="center"/>
    </xf>
    <xf numFmtId="0" fontId="60"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xf numFmtId="0" fontId="41" fillId="11" borderId="0" applyNumberFormat="0" applyBorder="0" applyAlignment="0" applyProtection="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Protection="0"/>
    <xf numFmtId="0" fontId="44" fillId="10" borderId="0" applyProtection="0"/>
    <xf numFmtId="0" fontId="44" fillId="10"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196" fontId="12" fillId="0" borderId="0" applyFont="0" applyFill="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1" fillId="24" borderId="0" applyNumberFormat="0" applyBorder="0" applyAlignment="0" applyProtection="0">
      <alignment vertical="center"/>
    </xf>
    <xf numFmtId="0" fontId="44" fillId="10" borderId="0" applyProtection="0"/>
    <xf numFmtId="0" fontId="41" fillId="24" borderId="0" applyProtection="0"/>
    <xf numFmtId="0" fontId="44" fillId="10" borderId="0" applyNumberFormat="0" applyBorder="0" applyAlignment="0" applyProtection="0">
      <alignment vertical="center"/>
    </xf>
    <xf numFmtId="0" fontId="44" fillId="10" borderId="0" applyProtection="0"/>
    <xf numFmtId="0" fontId="44" fillId="10"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109" fillId="0" borderId="0" applyNumberFormat="0" applyFill="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81" fillId="4"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1" fillId="24"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120" fillId="0" borderId="36" applyNumberFormat="0" applyFill="0" applyAlignment="0" applyProtection="0">
      <alignment vertical="center"/>
    </xf>
    <xf numFmtId="0" fontId="44" fillId="10" borderId="0" applyProtection="0"/>
    <xf numFmtId="0" fontId="0" fillId="0" borderId="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12"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11" fillId="0" borderId="0">
      <alignment vertical="center"/>
    </xf>
    <xf numFmtId="0" fontId="0" fillId="0" borderId="0"/>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24"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1" fillId="11" borderId="0" applyNumberFormat="0" applyBorder="0" applyAlignment="0" applyProtection="0">
      <alignment vertical="center"/>
    </xf>
    <xf numFmtId="0" fontId="44" fillId="10" borderId="0" applyProtection="0"/>
    <xf numFmtId="0" fontId="44" fillId="10" borderId="0" applyProtection="0"/>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0" borderId="0" applyProtection="0"/>
    <xf numFmtId="0" fontId="41" fillId="11" borderId="0" applyProtection="0"/>
    <xf numFmtId="0" fontId="44" fillId="10" borderId="0" applyProtection="0"/>
    <xf numFmtId="0" fontId="0" fillId="0" borderId="0">
      <alignment vertical="center"/>
    </xf>
    <xf numFmtId="0" fontId="0" fillId="0" borderId="0">
      <alignment vertical="center"/>
    </xf>
    <xf numFmtId="0" fontId="41" fillId="11"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12" fillId="0" borderId="0">
      <alignment vertical="center"/>
    </xf>
    <xf numFmtId="0" fontId="160" fillId="0" borderId="0">
      <alignment vertical="center"/>
    </xf>
    <xf numFmtId="41" fontId="0" fillId="0" borderId="0" applyFont="0" applyFill="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11" fillId="0" borderId="0">
      <alignment vertical="center"/>
    </xf>
    <xf numFmtId="0" fontId="11"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109" fillId="0" borderId="0" applyNumberFormat="0" applyFill="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50"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1" fillId="11" borderId="0" applyProtection="0"/>
    <xf numFmtId="0" fontId="0" fillId="0" borderId="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xf numFmtId="0" fontId="0" fillId="0" borderId="0">
      <alignment vertical="center"/>
    </xf>
    <xf numFmtId="0" fontId="0" fillId="0" borderId="0">
      <alignment vertical="center"/>
    </xf>
    <xf numFmtId="0" fontId="44" fillId="10" borderId="0" applyProtection="0"/>
    <xf numFmtId="0" fontId="0" fillId="0" borderId="0">
      <alignment vertical="center"/>
    </xf>
    <xf numFmtId="0" fontId="0" fillId="0" borderId="0">
      <alignment vertical="center"/>
    </xf>
    <xf numFmtId="0" fontId="44" fillId="10" borderId="0" applyProtection="0"/>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11" fillId="0" borderId="0"/>
    <xf numFmtId="0" fontId="11" fillId="0" borderId="0"/>
    <xf numFmtId="0" fontId="11" fillId="0" borderId="0"/>
    <xf numFmtId="0" fontId="11" fillId="0" borderId="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1" fillId="11" borderId="0" applyProtection="0"/>
    <xf numFmtId="0" fontId="44" fillId="10" borderId="0" applyNumberFormat="0" applyBorder="0" applyAlignment="0" applyProtection="0">
      <alignment vertical="center"/>
    </xf>
    <xf numFmtId="0" fontId="99"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99" fillId="11" borderId="0" applyNumberFormat="0" applyBorder="0" applyAlignment="0" applyProtection="0">
      <alignment vertical="center"/>
    </xf>
    <xf numFmtId="0" fontId="44" fillId="10" borderId="0" applyProtection="0"/>
    <xf numFmtId="0" fontId="43" fillId="90" borderId="0" applyNumberFormat="0" applyBorder="0" applyAlignment="0" applyProtection="0">
      <alignment vertical="center"/>
    </xf>
    <xf numFmtId="0" fontId="44" fillId="10" borderId="0" applyNumberFormat="0" applyBorder="0" applyAlignment="0" applyProtection="0">
      <alignment vertical="center"/>
    </xf>
    <xf numFmtId="0" fontId="99" fillId="11" borderId="0" applyProtection="0">
      <alignment vertical="center"/>
    </xf>
    <xf numFmtId="0" fontId="0" fillId="0" borderId="0">
      <alignment vertical="center"/>
    </xf>
    <xf numFmtId="0" fontId="44" fillId="10" borderId="0" applyNumberFormat="0" applyBorder="0" applyAlignment="0" applyProtection="0">
      <alignment vertical="center"/>
    </xf>
    <xf numFmtId="0" fontId="99" fillId="11" borderId="0" applyProtection="0">
      <alignment vertical="center"/>
    </xf>
    <xf numFmtId="0" fontId="44" fillId="10"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1" fillId="11" borderId="0" applyProtection="0"/>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0" fillId="0" borderId="0">
      <alignment vertical="center"/>
    </xf>
    <xf numFmtId="0" fontId="41" fillId="11" borderId="0" applyProtection="0"/>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Protection="0"/>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Protection="0"/>
    <xf numFmtId="0" fontId="0" fillId="0" borderId="0">
      <alignment vertical="center"/>
    </xf>
    <xf numFmtId="0" fontId="44" fillId="10" borderId="0" applyNumberFormat="0" applyBorder="0" applyAlignment="0" applyProtection="0">
      <alignment vertical="center"/>
    </xf>
    <xf numFmtId="0" fontId="50" fillId="24"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41" fillId="11"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Protection="0"/>
    <xf numFmtId="0" fontId="5" fillId="0" borderId="0"/>
    <xf numFmtId="0" fontId="0" fillId="0" borderId="0">
      <alignment vertical="center"/>
    </xf>
    <xf numFmtId="0" fontId="44" fillId="10" borderId="0" applyNumberFormat="0" applyBorder="0" applyAlignment="0" applyProtection="0">
      <alignment vertical="center"/>
    </xf>
    <xf numFmtId="0" fontId="120" fillId="0" borderId="36" applyNumberFormat="0" applyFill="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82" borderId="0" applyNumberFormat="0" applyBorder="0" applyAlignment="0" applyProtection="0">
      <alignment vertical="center"/>
    </xf>
    <xf numFmtId="0" fontId="44" fillId="10" borderId="0" applyProtection="0"/>
    <xf numFmtId="0" fontId="0" fillId="0" borderId="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1" fillId="24"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12" fillId="0" borderId="0">
      <alignment vertical="center"/>
    </xf>
    <xf numFmtId="0" fontId="44" fillId="10" borderId="0" applyNumberFormat="0" applyBorder="0" applyAlignment="0" applyProtection="0">
      <alignment vertical="center"/>
    </xf>
    <xf numFmtId="0" fontId="11" fillId="0" borderId="0"/>
    <xf numFmtId="0" fontId="11" fillId="0" borderId="0"/>
    <xf numFmtId="0" fontId="41" fillId="24"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xf numFmtId="0" fontId="0" fillId="0" borderId="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125" fillId="3" borderId="33" applyNumberFormat="0" applyAlignment="0" applyProtection="0">
      <alignment vertical="center"/>
    </xf>
    <xf numFmtId="0" fontId="44" fillId="10" borderId="0" applyNumberFormat="0" applyBorder="0" applyAlignment="0" applyProtection="0">
      <alignment vertical="center"/>
    </xf>
    <xf numFmtId="0" fontId="125" fillId="3" borderId="33" applyNumberFormat="0" applyAlignment="0" applyProtection="0">
      <alignment vertical="center"/>
    </xf>
    <xf numFmtId="0" fontId="44" fillId="10" borderId="0" applyProtection="0"/>
    <xf numFmtId="0" fontId="44" fillId="10" borderId="0" applyNumberFormat="0" applyBorder="0" applyAlignment="0" applyProtection="0">
      <alignment vertical="center"/>
    </xf>
    <xf numFmtId="0" fontId="41" fillId="11" borderId="0" applyProtection="0"/>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44" fillId="10" borderId="0" applyProtection="0"/>
    <xf numFmtId="0" fontId="41" fillId="24"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5" fillId="0" borderId="0">
      <alignment vertical="center"/>
    </xf>
    <xf numFmtId="0" fontId="41" fillId="11" borderId="0" applyNumberFormat="0" applyBorder="0" applyAlignment="0" applyProtection="0">
      <alignment vertical="center"/>
    </xf>
    <xf numFmtId="0" fontId="44" fillId="10" borderId="0" applyProtection="0"/>
    <xf numFmtId="0" fontId="0" fillId="0" borderId="0">
      <alignment vertical="center"/>
    </xf>
    <xf numFmtId="219" fontId="51" fillId="0" borderId="5" applyProtection="0">
      <alignment horizontal="righ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81" fillId="4"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41" fillId="11" borderId="0" applyProtection="0"/>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1" fillId="24"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50"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1" fillId="24"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1" fillId="24"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4" fillId="10" borderId="0" applyProtection="0"/>
    <xf numFmtId="0" fontId="0" fillId="0" borderId="0">
      <alignment vertical="center"/>
    </xf>
    <xf numFmtId="0" fontId="0" fillId="0" borderId="0">
      <alignment vertical="center"/>
    </xf>
    <xf numFmtId="0" fontId="44" fillId="15"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12" fillId="0" borderId="0" applyNumberFormat="0" applyFill="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125" fillId="3" borderId="33" applyNumberFormat="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125" fillId="3" borderId="33" applyNumberFormat="0" applyAlignment="0" applyProtection="0">
      <alignment vertical="center"/>
    </xf>
    <xf numFmtId="0" fontId="44" fillId="10" borderId="0" applyNumberFormat="0" applyBorder="0" applyAlignment="0" applyProtection="0">
      <alignment vertical="center"/>
    </xf>
    <xf numFmtId="0" fontId="125" fillId="3" borderId="33" applyNumberFormat="0" applyAlignment="0" applyProtection="0">
      <alignment vertical="center"/>
    </xf>
    <xf numFmtId="0" fontId="44" fillId="10" borderId="0" applyProtection="0"/>
    <xf numFmtId="0" fontId="2" fillId="0" borderId="0"/>
    <xf numFmtId="0" fontId="125" fillId="3" borderId="33" applyNumberFormat="0" applyAlignment="0" applyProtection="0">
      <alignment vertical="center"/>
    </xf>
    <xf numFmtId="0" fontId="44" fillId="10" borderId="0" applyProtection="0"/>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Protection="0"/>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1" fillId="11"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5"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1" fillId="24"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5"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3" fillId="9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24"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11" fillId="0" borderId="0">
      <alignment vertical="center"/>
    </xf>
    <xf numFmtId="0" fontId="11"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50" fillId="11" borderId="0" applyNumberFormat="0" applyBorder="0" applyAlignment="0" applyProtection="0">
      <alignment vertical="center"/>
    </xf>
    <xf numFmtId="0" fontId="44" fillId="10" borderId="0" applyProtection="0"/>
    <xf numFmtId="0" fontId="44" fillId="10" borderId="0" applyProtection="0"/>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24" borderId="0" applyNumberFormat="0" applyBorder="0" applyAlignment="0" applyProtection="0">
      <alignment vertical="center"/>
    </xf>
    <xf numFmtId="0" fontId="44" fillId="10" borderId="0" applyNumberFormat="0" applyBorder="0" applyAlignment="0" applyProtection="0">
      <alignment vertical="center"/>
    </xf>
    <xf numFmtId="0" fontId="41" fillId="24"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1" fillId="24"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Protection="0"/>
    <xf numFmtId="0" fontId="0" fillId="0" borderId="0">
      <alignment vertical="center"/>
    </xf>
    <xf numFmtId="0" fontId="0" fillId="0" borderId="0">
      <alignment vertical="center"/>
    </xf>
    <xf numFmtId="0" fontId="44" fillId="10" borderId="0" applyProtection="0"/>
    <xf numFmtId="0" fontId="0" fillId="0" borderId="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1" fillId="24" borderId="0" applyNumberFormat="0" applyBorder="0" applyAlignment="0" applyProtection="0">
      <alignment vertical="center"/>
    </xf>
    <xf numFmtId="0" fontId="44" fillId="10" borderId="0" applyProtection="0"/>
    <xf numFmtId="0" fontId="0" fillId="0" borderId="0">
      <alignment vertical="center"/>
    </xf>
    <xf numFmtId="0" fontId="44" fillId="10" borderId="0" applyProtection="0"/>
    <xf numFmtId="0" fontId="0" fillId="0" borderId="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44" fillId="10"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145"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1" fillId="24"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43" fillId="67" borderId="0" applyNumberFormat="0" applyBorder="0" applyAlignment="0" applyProtection="0">
      <alignment vertical="center"/>
    </xf>
    <xf numFmtId="0" fontId="44" fillId="10" borderId="0" applyProtection="0"/>
    <xf numFmtId="0" fontId="41" fillId="11"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120" fillId="0" borderId="36" applyNumberFormat="0" applyFill="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Protection="0"/>
    <xf numFmtId="0" fontId="0" fillId="0" borderId="0">
      <alignment vertical="center"/>
    </xf>
    <xf numFmtId="0" fontId="44" fillId="10" borderId="0" applyProtection="0"/>
    <xf numFmtId="0" fontId="0" fillId="0" borderId="0">
      <alignment vertical="center"/>
    </xf>
    <xf numFmtId="0" fontId="41" fillId="24"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24"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125" fillId="3" borderId="33" applyNumberFormat="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36"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Protection="0"/>
    <xf numFmtId="0" fontId="36"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0" borderId="0" applyProtection="0"/>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4" fillId="10" borderId="0" applyProtection="0"/>
    <xf numFmtId="0" fontId="41" fillId="11" borderId="0" applyProtection="0"/>
    <xf numFmtId="0" fontId="44" fillId="10" borderId="0" applyProtection="0"/>
    <xf numFmtId="0" fontId="41" fillId="11" borderId="0" applyNumberFormat="0" applyBorder="0" applyAlignment="0" applyProtection="0">
      <alignment vertical="center"/>
    </xf>
    <xf numFmtId="0" fontId="41" fillId="11" borderId="0" applyProtection="0"/>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78" fillId="40" borderId="0" applyNumberFormat="0" applyBorder="0" applyAlignment="0" applyProtection="0">
      <alignment vertical="center"/>
    </xf>
    <xf numFmtId="0" fontId="78"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xf numFmtId="0" fontId="5" fillId="0" borderId="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5" fillId="0" borderId="0"/>
    <xf numFmtId="0" fontId="5" fillId="0" borderId="0"/>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50" fillId="11" borderId="0" applyProtection="0"/>
    <xf numFmtId="0" fontId="0" fillId="0" borderId="0">
      <alignment vertical="center"/>
    </xf>
    <xf numFmtId="0" fontId="44" fillId="10" borderId="0" applyProtection="0"/>
    <xf numFmtId="0" fontId="41" fillId="11" borderId="0" applyProtection="0"/>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60"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xf numFmtId="0" fontId="0" fillId="0" borderId="0"/>
    <xf numFmtId="0" fontId="44" fillId="10" borderId="0" applyNumberFormat="0" applyBorder="0" applyAlignment="0" applyProtection="0">
      <alignment vertical="center"/>
    </xf>
    <xf numFmtId="0" fontId="44" fillId="10" borderId="0" applyProtection="0"/>
    <xf numFmtId="0" fontId="50"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0" fillId="0" borderId="0">
      <alignment vertical="center"/>
    </xf>
    <xf numFmtId="0" fontId="44" fillId="10"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24"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Protection="0"/>
    <xf numFmtId="0" fontId="0" fillId="0" borderId="0">
      <alignment vertical="center"/>
    </xf>
    <xf numFmtId="0" fontId="41" fillId="24"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235" fontId="138" fillId="0" borderId="0" applyFont="0" applyFill="0" applyBorder="0" applyAlignment="0" applyProtection="0"/>
    <xf numFmtId="0" fontId="41" fillId="24"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236" fontId="0" fillId="0" borderId="0" applyFont="0" applyFill="0" applyBorder="0" applyAlignment="0" applyProtection="0">
      <alignment vertical="center"/>
    </xf>
    <xf numFmtId="0" fontId="44" fillId="10" borderId="0" applyProtection="0"/>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125" fillId="3" borderId="33" applyNumberFormat="0" applyAlignment="0" applyProtection="0">
      <alignment vertical="center"/>
    </xf>
    <xf numFmtId="0" fontId="41" fillId="11"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24"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11" fillId="0" borderId="0"/>
    <xf numFmtId="0" fontId="11" fillId="0" borderId="0"/>
    <xf numFmtId="0" fontId="11" fillId="0" borderId="0"/>
    <xf numFmtId="0" fontId="11" fillId="0" borderId="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Protection="0"/>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4" fillId="10" borderId="0" applyProtection="0"/>
    <xf numFmtId="0" fontId="44" fillId="10" borderId="0" applyProtection="0"/>
    <xf numFmtId="0" fontId="0" fillId="0" borderId="0">
      <alignment vertical="center"/>
    </xf>
    <xf numFmtId="0" fontId="0" fillId="0" borderId="0">
      <alignment vertical="center"/>
    </xf>
    <xf numFmtId="0" fontId="44" fillId="10" borderId="0" applyProtection="0"/>
    <xf numFmtId="0" fontId="41" fillId="11"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4" fillId="10" borderId="0" applyProtection="0"/>
    <xf numFmtId="0" fontId="41" fillId="11"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12" fillId="0" borderId="0">
      <alignment vertical="center"/>
    </xf>
    <xf numFmtId="0" fontId="44" fillId="10" borderId="0" applyNumberFormat="0" applyBorder="0" applyAlignment="0" applyProtection="0">
      <alignment vertical="center"/>
    </xf>
    <xf numFmtId="0" fontId="0" fillId="0" borderId="0">
      <alignment vertical="center"/>
    </xf>
    <xf numFmtId="0" fontId="11" fillId="0" borderId="0">
      <alignment vertical="center"/>
    </xf>
    <xf numFmtId="0" fontId="0" fillId="0" borderId="0"/>
    <xf numFmtId="0" fontId="44" fillId="10" borderId="0" applyNumberFormat="0" applyBorder="0" applyAlignment="0" applyProtection="0">
      <alignment vertical="center"/>
    </xf>
    <xf numFmtId="0" fontId="44" fillId="10" borderId="0" applyProtection="0"/>
    <xf numFmtId="0" fontId="44" fillId="10" borderId="0" applyProtection="0"/>
    <xf numFmtId="0" fontId="0" fillId="0" borderId="0">
      <alignment vertical="center"/>
    </xf>
    <xf numFmtId="0" fontId="0" fillId="0" borderId="0"/>
    <xf numFmtId="0" fontId="44" fillId="10" borderId="0" applyNumberFormat="0" applyBorder="0" applyAlignment="0" applyProtection="0">
      <alignment vertical="center"/>
    </xf>
    <xf numFmtId="0" fontId="0" fillId="0" borderId="0">
      <alignment vertical="center"/>
    </xf>
    <xf numFmtId="0" fontId="0" fillId="0" borderId="0"/>
    <xf numFmtId="0" fontId="44" fillId="15" borderId="0" applyNumberFormat="0" applyBorder="0" applyAlignment="0" applyProtection="0">
      <alignment vertical="center"/>
    </xf>
    <xf numFmtId="0" fontId="44" fillId="10" borderId="0" applyProtection="0"/>
    <xf numFmtId="0" fontId="0" fillId="0" borderId="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0" fillId="0" borderId="0">
      <alignment vertical="center"/>
    </xf>
    <xf numFmtId="0" fontId="41" fillId="11" borderId="0" applyNumberFormat="0" applyBorder="0" applyAlignment="0" applyProtection="0">
      <alignment vertical="center"/>
    </xf>
    <xf numFmtId="0" fontId="44" fillId="10" borderId="0" applyProtection="0"/>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12" fillId="0" borderId="0">
      <alignment vertical="center"/>
    </xf>
    <xf numFmtId="0" fontId="12" fillId="0" borderId="0">
      <alignment vertical="center"/>
    </xf>
    <xf numFmtId="0" fontId="44" fillId="10" borderId="0" applyProtection="0"/>
    <xf numFmtId="0" fontId="44" fillId="10" borderId="0" applyNumberFormat="0" applyBorder="0" applyAlignment="0" applyProtection="0">
      <alignment vertical="center"/>
    </xf>
    <xf numFmtId="1" fontId="51" fillId="0" borderId="5" applyFill="0" applyProtection="0">
      <alignment horizontal="center"/>
    </xf>
    <xf numFmtId="0" fontId="44" fillId="10" borderId="0" applyProtection="0"/>
    <xf numFmtId="1" fontId="51" fillId="0" borderId="5" applyFill="0" applyProtection="0">
      <alignment horizontal="center"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xf numFmtId="0" fontId="0" fillId="0" borderId="0"/>
    <xf numFmtId="0" fontId="181" fillId="0" borderId="0" applyNumberFormat="0" applyFill="0" applyBorder="0" applyAlignment="0" applyProtection="0">
      <alignment vertical="top"/>
      <protection locked="0"/>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43" fontId="12" fillId="0" borderId="0" applyProtection="0"/>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41" fillId="11"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50"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50"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4" fillId="10" borderId="0" applyProtection="0"/>
    <xf numFmtId="0" fontId="41" fillId="24"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41" fillId="11"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xf numFmtId="0" fontId="41" fillId="11" borderId="0" applyNumberFormat="0" applyBorder="0" applyAlignment="0" applyProtection="0">
      <alignment vertical="center"/>
    </xf>
    <xf numFmtId="0" fontId="44" fillId="15" borderId="0" applyProtection="0"/>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24"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99" fillId="11" borderId="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Protection="0"/>
    <xf numFmtId="0" fontId="41" fillId="11" borderId="0" applyProtection="0"/>
    <xf numFmtId="0" fontId="44" fillId="10" borderId="0" applyProtection="0"/>
    <xf numFmtId="0" fontId="99" fillId="1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99" fillId="11"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xf numFmtId="0" fontId="41" fillId="11" borderId="0" applyNumberFormat="0" applyBorder="0" applyAlignment="0" applyProtection="0">
      <alignment vertical="center"/>
    </xf>
    <xf numFmtId="0" fontId="44" fillId="10" borderId="0" applyProtection="0"/>
    <xf numFmtId="0" fontId="0" fillId="0" borderId="0">
      <alignment vertical="center"/>
    </xf>
    <xf numFmtId="0" fontId="41" fillId="24"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0" fillId="0" borderId="0">
      <alignment vertical="center"/>
    </xf>
    <xf numFmtId="0" fontId="43" fillId="3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Protection="0"/>
    <xf numFmtId="0" fontId="99"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50" fillId="16" borderId="0" applyNumberFormat="0" applyBorder="0" applyAlignment="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44" fillId="10" borderId="0" applyProtection="0"/>
    <xf numFmtId="0" fontId="60" fillId="10" borderId="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60" fillId="10" borderId="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50" fillId="24" borderId="0" applyNumberFormat="0" applyBorder="0" applyAlignment="0" applyProtection="0">
      <alignment vertical="center"/>
    </xf>
    <xf numFmtId="0" fontId="44" fillId="10" borderId="0" applyNumberFormat="0" applyBorder="0" applyAlignment="0" applyProtection="0">
      <alignment vertical="center"/>
    </xf>
    <xf numFmtId="0" fontId="41" fillId="24"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Protection="0"/>
    <xf numFmtId="0" fontId="44" fillId="10" borderId="0" applyProtection="0"/>
    <xf numFmtId="0" fontId="0" fillId="0" borderId="0">
      <alignment vertical="center"/>
    </xf>
    <xf numFmtId="0" fontId="41" fillId="11" borderId="0" applyProtection="0"/>
    <xf numFmtId="0" fontId="44" fillId="10" borderId="0" applyProtection="0"/>
    <xf numFmtId="0" fontId="0" fillId="0" borderId="0">
      <alignment vertical="center"/>
    </xf>
    <xf numFmtId="0" fontId="41" fillId="11" borderId="0" applyProtection="0"/>
    <xf numFmtId="0" fontId="44" fillId="10" borderId="0" applyProtection="0"/>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4" fillId="10" borderId="0" applyProtection="0"/>
    <xf numFmtId="0" fontId="41" fillId="11" borderId="0" applyNumberFormat="0" applyBorder="0" applyAlignment="0" applyProtection="0">
      <alignment vertical="center"/>
    </xf>
    <xf numFmtId="0" fontId="0" fillId="0" borderId="0">
      <alignment vertical="center"/>
    </xf>
    <xf numFmtId="0" fontId="44" fillId="10" borderId="0" applyProtection="0"/>
    <xf numFmtId="0" fontId="44" fillId="10" borderId="0" applyProtection="0"/>
    <xf numFmtId="0" fontId="0" fillId="0" borderId="0">
      <alignment vertical="center"/>
    </xf>
    <xf numFmtId="0" fontId="0" fillId="0" borderId="0">
      <alignment vertical="center"/>
    </xf>
    <xf numFmtId="0" fontId="44" fillId="10" borderId="0" applyProtection="0"/>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93"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12"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50" fillId="24" borderId="0" applyNumberFormat="0" applyBorder="0" applyAlignment="0" applyProtection="0">
      <alignment vertical="center"/>
    </xf>
    <xf numFmtId="0" fontId="44" fillId="10" borderId="0" applyProtection="0"/>
    <xf numFmtId="0" fontId="44" fillId="10" borderId="0" applyProtection="0"/>
    <xf numFmtId="0" fontId="41" fillId="11"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50" fillId="16" borderId="0" applyNumberFormat="0" applyBorder="0" applyAlignment="0" applyProtection="0"/>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50" fillId="16" borderId="0" applyNumberFormat="0" applyBorder="0" applyAlignment="0" applyProtection="0">
      <alignment vertical="center"/>
    </xf>
    <xf numFmtId="0" fontId="44" fillId="10"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xf numFmtId="0" fontId="0" fillId="0" borderId="0">
      <alignment vertical="center"/>
    </xf>
    <xf numFmtId="0" fontId="44" fillId="10" borderId="0" applyNumberFormat="0" applyBorder="0" applyAlignment="0" applyProtection="0">
      <alignment vertical="center"/>
    </xf>
    <xf numFmtId="0" fontId="41" fillId="24" borderId="0" applyNumberFormat="0" applyBorder="0" applyAlignment="0" applyProtection="0">
      <alignment vertical="center"/>
    </xf>
    <xf numFmtId="0" fontId="44" fillId="10" borderId="0" applyProtection="0"/>
    <xf numFmtId="43" fontId="12" fillId="0" borderId="0" applyFont="0" applyFill="0" applyBorder="0" applyAlignment="0" applyProtection="0">
      <alignment vertical="center"/>
    </xf>
    <xf numFmtId="0" fontId="0" fillId="0" borderId="0">
      <alignment vertical="center"/>
    </xf>
    <xf numFmtId="0" fontId="0" fillId="0" borderId="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50" fillId="16"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50" fillId="11" borderId="0" applyNumberFormat="0" applyBorder="0" applyAlignment="0" applyProtection="0"/>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1" fillId="24"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xf numFmtId="0" fontId="41" fillId="11" borderId="0" applyNumberFormat="0" applyBorder="0" applyAlignment="0" applyProtection="0">
      <alignment vertical="center"/>
    </xf>
    <xf numFmtId="0" fontId="0" fillId="0" borderId="0">
      <alignment vertical="center"/>
    </xf>
    <xf numFmtId="0" fontId="44" fillId="10" borderId="0" applyProtection="0"/>
    <xf numFmtId="0" fontId="44" fillId="10" borderId="0" applyProtection="0"/>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3" fillId="9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Protection="0"/>
    <xf numFmtId="0" fontId="44" fillId="10" borderId="0" applyProtection="0"/>
    <xf numFmtId="0" fontId="0" fillId="0" borderId="0">
      <alignment vertical="center"/>
    </xf>
    <xf numFmtId="0" fontId="41" fillId="11" borderId="0" applyProtection="0"/>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0" fillId="0" borderId="0">
      <alignment vertical="center"/>
    </xf>
    <xf numFmtId="0" fontId="0" fillId="0" borderId="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Protection="0"/>
    <xf numFmtId="0" fontId="41" fillId="11" borderId="0" applyNumberFormat="0" applyBorder="0" applyAlignment="0" applyProtection="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50" fillId="16"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0" borderId="0" applyProtection="0"/>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1" fillId="11"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41" fillId="24"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44" fillId="15"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5" borderId="0" applyNumberFormat="0" applyBorder="0" applyAlignment="0" applyProtection="0">
      <alignment vertical="center"/>
    </xf>
    <xf numFmtId="0" fontId="0" fillId="0" borderId="0">
      <alignment vertical="center"/>
    </xf>
    <xf numFmtId="0" fontId="0" fillId="0" borderId="0">
      <alignment vertical="center"/>
    </xf>
    <xf numFmtId="0" fontId="44" fillId="15" borderId="0" applyProtection="0"/>
    <xf numFmtId="0" fontId="0" fillId="0" borderId="0">
      <alignment vertical="center"/>
    </xf>
    <xf numFmtId="0" fontId="0" fillId="0" borderId="0">
      <alignment vertical="center"/>
    </xf>
    <xf numFmtId="0" fontId="44" fillId="15" borderId="0" applyProtection="0"/>
    <xf numFmtId="0" fontId="0" fillId="0" borderId="0">
      <alignment vertical="center"/>
    </xf>
    <xf numFmtId="0" fontId="0" fillId="0" borderId="0">
      <alignment vertical="center"/>
    </xf>
    <xf numFmtId="0" fontId="44" fillId="15"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3" fillId="31" borderId="0" applyNumberFormat="0" applyBorder="0" applyAlignment="0" applyProtection="0">
      <alignment vertical="center"/>
    </xf>
    <xf numFmtId="0" fontId="0" fillId="0" borderId="0">
      <alignment vertical="center"/>
    </xf>
    <xf numFmtId="0" fontId="0" fillId="0" borderId="0">
      <alignment vertical="center"/>
    </xf>
    <xf numFmtId="0" fontId="44" fillId="15" borderId="0" applyNumberFormat="0" applyBorder="0" applyAlignment="0" applyProtection="0">
      <alignment vertical="center"/>
    </xf>
    <xf numFmtId="0" fontId="43" fillId="31"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Protection="0"/>
    <xf numFmtId="0" fontId="44" fillId="15" borderId="0" applyNumberFormat="0" applyBorder="0" applyAlignment="0" applyProtection="0">
      <alignment vertical="center"/>
    </xf>
    <xf numFmtId="0" fontId="0" fillId="0" borderId="0">
      <alignment vertical="center"/>
    </xf>
    <xf numFmtId="0" fontId="44" fillId="15" borderId="0" applyProtection="0"/>
    <xf numFmtId="0" fontId="0" fillId="0" borderId="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1" fillId="11" borderId="0" applyNumberFormat="0" applyBorder="0" applyAlignment="0" applyProtection="0">
      <alignment vertical="center"/>
    </xf>
    <xf numFmtId="0" fontId="5" fillId="0" borderId="0"/>
    <xf numFmtId="0" fontId="0" fillId="0" borderId="0">
      <alignment vertical="center"/>
    </xf>
    <xf numFmtId="0" fontId="44" fillId="15" borderId="0" applyNumberFormat="0" applyBorder="0" applyAlignment="0" applyProtection="0">
      <alignment vertical="center"/>
    </xf>
    <xf numFmtId="0" fontId="0" fillId="0" borderId="0">
      <alignment vertical="center"/>
    </xf>
    <xf numFmtId="0" fontId="0" fillId="0" borderId="0">
      <alignment vertical="center"/>
    </xf>
    <xf numFmtId="0" fontId="44" fillId="15" borderId="0" applyNumberFormat="0" applyBorder="0" applyAlignment="0" applyProtection="0">
      <alignment vertical="center"/>
    </xf>
    <xf numFmtId="0" fontId="44" fillId="10" borderId="0" applyProtection="0"/>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1" fillId="11" borderId="0" applyNumberFormat="0" applyBorder="0" applyAlignment="0" applyProtection="0">
      <alignment vertical="center"/>
    </xf>
    <xf numFmtId="0" fontId="44" fillId="15" borderId="0" applyNumberFormat="0" applyBorder="0" applyAlignment="0" applyProtection="0">
      <alignment vertical="center"/>
    </xf>
    <xf numFmtId="0" fontId="41" fillId="11"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Protection="0"/>
    <xf numFmtId="0" fontId="44" fillId="15" borderId="0" applyProtection="0"/>
    <xf numFmtId="0" fontId="44" fillId="15"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Protection="0"/>
    <xf numFmtId="0" fontId="41" fillId="11" borderId="0" applyNumberFormat="0" applyBorder="0" applyAlignment="0" applyProtection="0">
      <alignment vertical="center"/>
    </xf>
    <xf numFmtId="0" fontId="44" fillId="15" borderId="0" applyProtection="0"/>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Protection="0"/>
    <xf numFmtId="0" fontId="44" fillId="15"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Protection="0"/>
    <xf numFmtId="0" fontId="44" fillId="10" borderId="0" applyProtection="0"/>
    <xf numFmtId="0" fontId="0" fillId="0" borderId="0">
      <alignment vertical="center"/>
    </xf>
    <xf numFmtId="0" fontId="41" fillId="11" borderId="0" applyNumberFormat="0" applyBorder="0" applyAlignment="0" applyProtection="0">
      <alignment vertical="center"/>
    </xf>
    <xf numFmtId="0" fontId="44" fillId="10" borderId="0" applyProtection="0"/>
    <xf numFmtId="0" fontId="50" fillId="11"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41" fillId="11"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50" fillId="16"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124"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Protection="0"/>
    <xf numFmtId="0" fontId="44" fillId="10" borderId="0" applyNumberFormat="0" applyBorder="0" applyAlignment="0" applyProtection="0">
      <alignment vertical="center"/>
    </xf>
    <xf numFmtId="0" fontId="0" fillId="0" borderId="0"/>
    <xf numFmtId="0" fontId="44" fillId="10" borderId="0" applyNumberFormat="0" applyBorder="0" applyAlignment="0" applyProtection="0">
      <alignment vertical="center"/>
    </xf>
    <xf numFmtId="0" fontId="2" fillId="0" borderId="0">
      <alignment vertical="center"/>
    </xf>
    <xf numFmtId="0" fontId="0" fillId="0" borderId="0">
      <alignment vertical="center"/>
    </xf>
    <xf numFmtId="0" fontId="44" fillId="10" borderId="0" applyProtection="0"/>
    <xf numFmtId="0" fontId="0" fillId="0" borderId="0"/>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12" fillId="0" borderId="0">
      <alignment vertical="center"/>
    </xf>
    <xf numFmtId="0" fontId="12" fillId="0" borderId="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Protection="0"/>
    <xf numFmtId="0" fontId="44" fillId="1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105" fillId="28" borderId="33" applyNumberFormat="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50" fillId="16" borderId="0" applyNumberFormat="0" applyBorder="0" applyAlignment="0" applyProtection="0"/>
    <xf numFmtId="0" fontId="41" fillId="11"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24" borderId="0" applyNumberFormat="0" applyBorder="0" applyAlignment="0" applyProtection="0">
      <alignment vertical="center"/>
    </xf>
    <xf numFmtId="0" fontId="44" fillId="10" borderId="0" applyProtection="0"/>
    <xf numFmtId="0" fontId="41" fillId="24" borderId="0" applyProtection="0"/>
    <xf numFmtId="0" fontId="44" fillId="10" borderId="0" applyNumberFormat="0" applyBorder="0" applyAlignment="0" applyProtection="0">
      <alignment vertical="center"/>
    </xf>
    <xf numFmtId="0" fontId="0" fillId="0" borderId="0">
      <alignment vertical="center"/>
    </xf>
    <xf numFmtId="41" fontId="0" fillId="0" borderId="0" applyFont="0" applyFill="0" applyBorder="0" applyAlignment="0" applyProtection="0"/>
    <xf numFmtId="41" fontId="0" fillId="0" borderId="0" applyFont="0" applyFill="0" applyBorder="0" applyAlignment="0" applyProtection="0"/>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Protection="0"/>
    <xf numFmtId="0" fontId="44" fillId="10" borderId="0" applyProtection="0"/>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4" fillId="10" borderId="0" applyProtection="0"/>
    <xf numFmtId="0" fontId="41" fillId="11"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0" fillId="0" borderId="0">
      <alignment vertical="center"/>
    </xf>
    <xf numFmtId="0" fontId="41" fillId="11" borderId="0" applyProtection="0"/>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xf numFmtId="0" fontId="44" fillId="10" borderId="0" applyProtection="0"/>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50" fillId="24"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28" fillId="0" borderId="38" applyNumberFormat="0" applyFill="0" applyAlignment="0" applyProtection="0">
      <alignment vertical="center"/>
    </xf>
    <xf numFmtId="0" fontId="0" fillId="0" borderId="0">
      <alignment vertical="center"/>
    </xf>
    <xf numFmtId="0" fontId="5" fillId="0" borderId="0"/>
    <xf numFmtId="0" fontId="44" fillId="10" borderId="0" applyProtection="0"/>
    <xf numFmtId="0" fontId="78" fillId="40" borderId="0" applyNumberFormat="0" applyBorder="0" applyAlignment="0" applyProtection="0"/>
    <xf numFmtId="0" fontId="0" fillId="0" borderId="0">
      <alignment vertical="center"/>
    </xf>
    <xf numFmtId="0" fontId="78" fillId="10" borderId="0" applyProtection="0"/>
    <xf numFmtId="0" fontId="78" fillId="10" borderId="0" applyProtection="0"/>
    <xf numFmtId="0" fontId="41" fillId="11" borderId="0" applyNumberFormat="0" applyBorder="0" applyAlignment="0" applyProtection="0">
      <alignment vertical="center"/>
    </xf>
    <xf numFmtId="0" fontId="78" fillId="40" borderId="0" applyNumberFormat="0" applyBorder="0" applyAlignment="0" applyProtection="0">
      <alignment vertical="center"/>
    </xf>
    <xf numFmtId="0" fontId="41" fillId="11" borderId="0" applyNumberFormat="0" applyBorder="0" applyAlignment="0" applyProtection="0">
      <alignment vertical="center"/>
    </xf>
    <xf numFmtId="0" fontId="99" fillId="11" borderId="0" applyNumberFormat="0" applyBorder="0" applyAlignment="0" applyProtection="0">
      <alignment vertical="center"/>
    </xf>
    <xf numFmtId="0" fontId="44" fillId="10" borderId="0" applyProtection="0"/>
    <xf numFmtId="0" fontId="88" fillId="0" borderId="0" applyNumberFormat="0" applyFill="0" applyBorder="0" applyAlignment="0" applyProtection="0">
      <alignment vertical="center"/>
    </xf>
    <xf numFmtId="0" fontId="78" fillId="10" borderId="0" applyProtection="0"/>
    <xf numFmtId="0" fontId="0" fillId="0" borderId="0">
      <alignment vertical="center"/>
    </xf>
    <xf numFmtId="0" fontId="78" fillId="40" borderId="0" applyNumberFormat="0" applyBorder="0" applyAlignment="0" applyProtection="0">
      <alignment vertical="center"/>
    </xf>
    <xf numFmtId="0" fontId="0" fillId="0" borderId="0">
      <alignment vertical="center"/>
    </xf>
    <xf numFmtId="0" fontId="0" fillId="0" borderId="0">
      <alignment vertical="center"/>
    </xf>
    <xf numFmtId="0" fontId="78" fillId="10" borderId="0" applyProtection="0"/>
    <xf numFmtId="0" fontId="78" fillId="40" borderId="0" applyNumberFormat="0" applyBorder="0" applyAlignment="0" applyProtection="0">
      <alignment vertical="center"/>
    </xf>
    <xf numFmtId="0" fontId="41" fillId="11" borderId="0" applyNumberFormat="0" applyBorder="0" applyAlignment="0" applyProtection="0">
      <alignment vertical="center"/>
    </xf>
    <xf numFmtId="0" fontId="78" fillId="10" borderId="0" applyProtection="0"/>
    <xf numFmtId="0" fontId="41" fillId="11" borderId="0" applyProtection="0"/>
    <xf numFmtId="0" fontId="78" fillId="40" borderId="0" applyNumberFormat="0" applyBorder="0" applyAlignment="0" applyProtection="0">
      <alignment vertical="center"/>
    </xf>
    <xf numFmtId="0" fontId="78" fillId="40" borderId="0" applyNumberFormat="0" applyBorder="0" applyAlignment="0" applyProtection="0">
      <alignment vertical="center"/>
    </xf>
    <xf numFmtId="0" fontId="0" fillId="0" borderId="0">
      <alignment vertical="center"/>
    </xf>
    <xf numFmtId="0" fontId="78" fillId="10" borderId="0" applyProtection="0"/>
    <xf numFmtId="0" fontId="0" fillId="0" borderId="0">
      <alignment vertical="center"/>
    </xf>
    <xf numFmtId="0" fontId="41" fillId="11" borderId="0" applyNumberFormat="0" applyBorder="0" applyAlignment="0" applyProtection="0">
      <alignment vertical="center"/>
    </xf>
    <xf numFmtId="0" fontId="78" fillId="10" borderId="0" applyProtection="0"/>
    <xf numFmtId="0" fontId="78" fillId="40" borderId="0" applyNumberFormat="0" applyBorder="0" applyAlignment="0" applyProtection="0">
      <alignment vertical="center"/>
    </xf>
    <xf numFmtId="0" fontId="0" fillId="0" borderId="0">
      <alignment vertical="center"/>
    </xf>
    <xf numFmtId="0" fontId="43" fillId="81" borderId="0" applyNumberFormat="0" applyBorder="0" applyAlignment="0" applyProtection="0">
      <alignment vertical="center"/>
    </xf>
    <xf numFmtId="0" fontId="0" fillId="0" borderId="0">
      <alignment vertical="center"/>
    </xf>
    <xf numFmtId="0" fontId="78" fillId="10" borderId="0" applyProtection="0"/>
    <xf numFmtId="0" fontId="78" fillId="4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78" fillId="40"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78" fillId="40" borderId="0" applyNumberFormat="0" applyBorder="0" applyAlignment="0" applyProtection="0">
      <alignment vertical="center"/>
    </xf>
    <xf numFmtId="0" fontId="0" fillId="0" borderId="0">
      <alignment vertical="center"/>
    </xf>
    <xf numFmtId="0" fontId="0" fillId="0" borderId="0">
      <alignment vertical="center"/>
    </xf>
    <xf numFmtId="0" fontId="78" fillId="10" borderId="0" applyNumberFormat="0" applyBorder="0" applyAlignment="0" applyProtection="0"/>
    <xf numFmtId="0" fontId="78" fillId="10" borderId="0" applyNumberFormat="0" applyBorder="0" applyAlignment="0" applyProtection="0"/>
    <xf numFmtId="0" fontId="78" fillId="40" borderId="0" applyNumberFormat="0" applyBorder="0" applyAlignment="0" applyProtection="0"/>
    <xf numFmtId="0" fontId="0" fillId="0" borderId="0">
      <alignment vertical="center"/>
    </xf>
    <xf numFmtId="0" fontId="78" fillId="10" borderId="0" applyNumberFormat="0" applyBorder="0" applyAlignment="0" applyProtection="0"/>
    <xf numFmtId="0" fontId="41" fillId="11" borderId="0" applyNumberFormat="0" applyBorder="0" applyAlignment="0" applyProtection="0">
      <alignment vertical="center"/>
    </xf>
    <xf numFmtId="0" fontId="78" fillId="10" borderId="0" applyNumberFormat="0" applyBorder="0" applyAlignment="0" applyProtection="0"/>
    <xf numFmtId="0" fontId="44" fillId="10"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1" fillId="24" borderId="0" applyNumberFormat="0" applyBorder="0" applyAlignment="0" applyProtection="0">
      <alignment vertical="center"/>
    </xf>
    <xf numFmtId="0" fontId="44" fillId="10" borderId="0" applyProtection="0"/>
    <xf numFmtId="0" fontId="41" fillId="11" borderId="0" applyProtection="0"/>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4" fillId="10" borderId="0" applyProtection="0"/>
    <xf numFmtId="0" fontId="41" fillId="11" borderId="0" applyProtection="0"/>
    <xf numFmtId="0" fontId="99" fillId="11" borderId="0" applyNumberFormat="0" applyBorder="0" applyAlignment="0" applyProtection="0">
      <alignment vertical="center"/>
    </xf>
    <xf numFmtId="0" fontId="44" fillId="10" borderId="0" applyProtection="0"/>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3" fillId="31"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44" fillId="15" borderId="0" applyProtection="0"/>
    <xf numFmtId="0" fontId="44" fillId="10" borderId="0" applyProtection="0"/>
    <xf numFmtId="0" fontId="50" fillId="11" borderId="0" applyProtection="0"/>
    <xf numFmtId="0" fontId="44" fillId="15" borderId="0" applyProtection="0">
      <alignment vertical="center"/>
    </xf>
    <xf numFmtId="0" fontId="44" fillId="15" borderId="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60" fillId="10" borderId="0" applyProtection="0">
      <alignment vertical="center"/>
    </xf>
    <xf numFmtId="0" fontId="44" fillId="10" borderId="0" applyNumberFormat="0" applyBorder="0" applyAlignment="0" applyProtection="0">
      <alignment vertical="center"/>
    </xf>
    <xf numFmtId="0" fontId="0" fillId="0" borderId="0">
      <alignment vertical="center"/>
    </xf>
    <xf numFmtId="0" fontId="60" fillId="10" borderId="0" applyProtection="0">
      <alignment vertical="center"/>
    </xf>
    <xf numFmtId="0" fontId="41" fillId="24" borderId="0" applyNumberFormat="0" applyBorder="0" applyAlignment="0" applyProtection="0">
      <alignment vertical="center"/>
    </xf>
    <xf numFmtId="0" fontId="0" fillId="0" borderId="0">
      <alignment vertical="center"/>
    </xf>
    <xf numFmtId="0" fontId="60" fillId="10" borderId="0" applyProtection="0">
      <alignment vertical="center"/>
    </xf>
    <xf numFmtId="0" fontId="0" fillId="0" borderId="0">
      <alignment vertical="center"/>
    </xf>
    <xf numFmtId="0" fontId="60" fillId="10" borderId="0" applyProtection="0">
      <alignment vertical="center"/>
    </xf>
    <xf numFmtId="0" fontId="60" fillId="10" borderId="0" applyNumberFormat="0" applyBorder="0" applyAlignment="0" applyProtection="0">
      <alignment vertical="center"/>
    </xf>
    <xf numFmtId="0" fontId="60" fillId="10" borderId="0" applyNumberFormat="0" applyBorder="0" applyAlignment="0" applyProtection="0">
      <alignment vertical="center"/>
    </xf>
    <xf numFmtId="0" fontId="60" fillId="10" borderId="0" applyNumberFormat="0" applyBorder="0" applyAlignment="0" applyProtection="0">
      <alignment vertical="center"/>
    </xf>
    <xf numFmtId="0" fontId="44" fillId="10" borderId="0" applyNumberFormat="0" applyBorder="0" applyAlignment="0" applyProtection="0">
      <alignment vertical="center"/>
    </xf>
    <xf numFmtId="0" fontId="60" fillId="10" borderId="0" applyNumberFormat="0" applyBorder="0" applyAlignment="0" applyProtection="0">
      <alignment vertical="center"/>
    </xf>
    <xf numFmtId="0" fontId="60" fillId="10" borderId="0" applyNumberFormat="0" applyBorder="0" applyAlignment="0" applyProtection="0">
      <alignment vertical="center"/>
    </xf>
    <xf numFmtId="0" fontId="0" fillId="0" borderId="0">
      <alignment vertical="center"/>
    </xf>
    <xf numFmtId="0" fontId="60" fillId="10" borderId="0" applyNumberFormat="0" applyBorder="0" applyAlignment="0" applyProtection="0">
      <alignment vertical="center"/>
    </xf>
    <xf numFmtId="0" fontId="0" fillId="0" borderId="0">
      <alignment vertical="center"/>
    </xf>
    <xf numFmtId="0" fontId="99" fillId="11" borderId="0" applyNumberFormat="0" applyBorder="0" applyAlignment="0" applyProtection="0">
      <alignment vertical="center"/>
    </xf>
    <xf numFmtId="0" fontId="60" fillId="10" borderId="0" applyNumberFormat="0" applyBorder="0" applyAlignment="0" applyProtection="0">
      <alignment vertical="center"/>
    </xf>
    <xf numFmtId="0" fontId="0" fillId="0" borderId="0">
      <alignment vertical="center"/>
    </xf>
    <xf numFmtId="0" fontId="60" fillId="10" borderId="0" applyNumberFormat="0" applyBorder="0" applyAlignment="0" applyProtection="0">
      <alignment vertical="center"/>
    </xf>
    <xf numFmtId="0" fontId="0" fillId="0" borderId="0">
      <alignment vertical="center"/>
    </xf>
    <xf numFmtId="0" fontId="0" fillId="0" borderId="0">
      <alignment vertical="center"/>
    </xf>
    <xf numFmtId="0" fontId="60" fillId="10" borderId="0" applyNumberFormat="0" applyBorder="0" applyAlignment="0" applyProtection="0">
      <alignment vertical="center"/>
    </xf>
    <xf numFmtId="0" fontId="0" fillId="0" borderId="0">
      <alignment vertical="center"/>
    </xf>
    <xf numFmtId="0" fontId="60" fillId="10" borderId="0" applyNumberFormat="0" applyBorder="0" applyAlignment="0" applyProtection="0">
      <alignment vertical="center"/>
    </xf>
    <xf numFmtId="0" fontId="60" fillId="10" borderId="0" applyNumberFormat="0" applyBorder="0" applyAlignment="0" applyProtection="0">
      <alignment vertical="center"/>
    </xf>
    <xf numFmtId="0" fontId="60" fillId="10"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60"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Protection="0">
      <alignment vertical="center"/>
    </xf>
    <xf numFmtId="0" fontId="44" fillId="10" borderId="0" applyProtection="0">
      <alignment vertical="center"/>
    </xf>
    <xf numFmtId="0" fontId="44" fillId="10" borderId="0" applyProtection="0">
      <alignment vertical="center"/>
    </xf>
    <xf numFmtId="0" fontId="41" fillId="24"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Protection="0">
      <alignment vertical="center"/>
    </xf>
    <xf numFmtId="0" fontId="0" fillId="0" borderId="0">
      <alignment vertical="center"/>
    </xf>
    <xf numFmtId="0" fontId="44" fillId="10" borderId="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Protection="0">
      <alignment vertical="center"/>
    </xf>
    <xf numFmtId="0" fontId="0" fillId="0" borderId="0">
      <alignment vertical="center"/>
    </xf>
    <xf numFmtId="0" fontId="44" fillId="10" borderId="0" applyProtection="0">
      <alignment vertical="center"/>
    </xf>
    <xf numFmtId="0" fontId="0" fillId="0" borderId="0">
      <alignment vertical="center"/>
    </xf>
    <xf numFmtId="0" fontId="44" fillId="10" borderId="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alignment vertical="center"/>
    </xf>
    <xf numFmtId="0" fontId="44" fillId="10" borderId="0" applyNumberFormat="0" applyBorder="0" applyAlignment="0" applyProtection="0">
      <alignment vertical="center"/>
    </xf>
    <xf numFmtId="0" fontId="44" fillId="10" borderId="0" applyProtection="0">
      <alignment vertical="center"/>
    </xf>
    <xf numFmtId="0" fontId="0" fillId="0" borderId="0">
      <alignment vertical="center"/>
    </xf>
    <xf numFmtId="0" fontId="0" fillId="0" borderId="0">
      <alignment vertical="center"/>
    </xf>
    <xf numFmtId="0" fontId="44" fillId="10" borderId="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alignment vertical="center"/>
    </xf>
    <xf numFmtId="0" fontId="44" fillId="10" borderId="0" applyProtection="0">
      <alignment vertical="center"/>
    </xf>
    <xf numFmtId="0" fontId="44" fillId="10" borderId="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60" fillId="10" borderId="0" applyNumberFormat="0" applyBorder="0" applyAlignment="0" applyProtection="0">
      <alignment vertical="center"/>
    </xf>
    <xf numFmtId="0" fontId="60" fillId="10" borderId="0" applyProtection="0"/>
    <xf numFmtId="0" fontId="60" fillId="10" borderId="0" applyProtection="0">
      <alignment vertical="center"/>
    </xf>
    <xf numFmtId="0" fontId="41" fillId="11" borderId="0" applyNumberFormat="0" applyBorder="0" applyAlignment="0" applyProtection="0">
      <alignment vertical="center"/>
    </xf>
    <xf numFmtId="0" fontId="60" fillId="10" borderId="0" applyProtection="0">
      <alignment vertical="center"/>
    </xf>
    <xf numFmtId="0" fontId="60" fillId="10" borderId="0" applyProtection="0">
      <alignment vertical="center"/>
    </xf>
    <xf numFmtId="0" fontId="60" fillId="10" borderId="0" applyNumberFormat="0" applyBorder="0" applyAlignment="0" applyProtection="0">
      <alignment vertical="center"/>
    </xf>
    <xf numFmtId="0" fontId="60" fillId="10" borderId="0" applyNumberFormat="0" applyBorder="0" applyAlignment="0" applyProtection="0">
      <alignment vertical="center"/>
    </xf>
    <xf numFmtId="0" fontId="60"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41" fillId="11"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0" borderId="0" applyProtection="0"/>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51" borderId="28" applyNumberFormat="0" applyFont="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93" fillId="24"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0" fillId="0" borderId="0"/>
    <xf numFmtId="0" fontId="0" fillId="0" borderId="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1" fillId="24"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16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3" borderId="0" applyNumberFormat="0" applyBorder="0" applyAlignment="0" applyProtection="0">
      <alignment vertical="center"/>
    </xf>
    <xf numFmtId="0" fontId="44" fillId="10" borderId="0" applyProtection="0"/>
    <xf numFmtId="0" fontId="41" fillId="3"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Protection="0"/>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41" fillId="11" borderId="0" applyProtection="0"/>
    <xf numFmtId="0" fontId="120" fillId="0" borderId="36" applyNumberFormat="0" applyFill="0" applyAlignment="0" applyProtection="0">
      <alignment vertical="center"/>
    </xf>
    <xf numFmtId="0" fontId="44" fillId="10" borderId="0" applyProtection="0"/>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xf numFmtId="0" fontId="44" fillId="10" borderId="0" applyNumberFormat="0" applyBorder="0" applyAlignment="0" applyProtection="0">
      <alignment vertical="center"/>
    </xf>
    <xf numFmtId="0" fontId="0" fillId="0" borderId="0"/>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0" borderId="0" applyProtection="0"/>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0" fillId="0" borderId="0">
      <alignment vertical="center"/>
    </xf>
    <xf numFmtId="0" fontId="44" fillId="10" borderId="0" applyProtection="0"/>
    <xf numFmtId="0" fontId="44" fillId="15" borderId="0" applyNumberFormat="0" applyBorder="0" applyAlignment="0" applyProtection="0">
      <alignment vertical="center"/>
    </xf>
    <xf numFmtId="0" fontId="0" fillId="0" borderId="0">
      <alignment vertical="center"/>
    </xf>
    <xf numFmtId="0" fontId="44" fillId="10" borderId="0" applyProtection="0"/>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1" fillId="11" borderId="0" applyProtection="0"/>
    <xf numFmtId="0" fontId="44" fillId="10" borderId="0" applyProtection="0"/>
    <xf numFmtId="0" fontId="41" fillId="24"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Protection="0"/>
    <xf numFmtId="0" fontId="0" fillId="0" borderId="0">
      <alignment vertical="center"/>
    </xf>
    <xf numFmtId="0" fontId="44" fillId="10" borderId="0" applyNumberFormat="0" applyBorder="0" applyAlignment="0" applyProtection="0">
      <alignment vertical="center"/>
    </xf>
    <xf numFmtId="0" fontId="50" fillId="24" borderId="0" applyNumberFormat="0" applyBorder="0" applyAlignment="0" applyProtection="0">
      <alignment vertical="center"/>
    </xf>
    <xf numFmtId="0" fontId="44" fillId="10" borderId="0" applyNumberFormat="0" applyBorder="0" applyAlignment="0" applyProtection="0">
      <alignment vertical="center"/>
    </xf>
    <xf numFmtId="0" fontId="50" fillId="24" borderId="0" applyProtection="0"/>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0" borderId="0" applyProtection="0"/>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41" fillId="11" borderId="0" applyProtection="0"/>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0" fillId="0" borderId="0">
      <alignment vertical="center"/>
    </xf>
    <xf numFmtId="0" fontId="41" fillId="11" borderId="0" applyProtection="0"/>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41" fillId="11" borderId="0" applyProtection="0"/>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44" fillId="10" borderId="0" applyProtection="0"/>
    <xf numFmtId="0" fontId="0" fillId="0" borderId="0">
      <alignment vertical="center"/>
    </xf>
    <xf numFmtId="0" fontId="41" fillId="11" borderId="0" applyProtection="0"/>
    <xf numFmtId="0" fontId="44" fillId="10" borderId="0" applyProtection="0"/>
    <xf numFmtId="0" fontId="41" fillId="11"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20" fillId="87"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Protection="0"/>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60" fillId="10" borderId="0" applyProtection="0">
      <alignment vertical="center"/>
    </xf>
    <xf numFmtId="0" fontId="60" fillId="10" borderId="0" applyProtection="0">
      <alignment vertical="center"/>
    </xf>
    <xf numFmtId="0" fontId="60" fillId="10" borderId="0" applyProtection="0">
      <alignment vertical="center"/>
    </xf>
    <xf numFmtId="0" fontId="0" fillId="0" borderId="0">
      <alignment vertical="center"/>
    </xf>
    <xf numFmtId="0" fontId="60" fillId="10" borderId="0" applyNumberFormat="0" applyBorder="0" applyAlignment="0" applyProtection="0">
      <alignment vertical="center"/>
    </xf>
    <xf numFmtId="0" fontId="60" fillId="10" borderId="0" applyNumberFormat="0" applyBorder="0" applyAlignment="0" applyProtection="0">
      <alignment vertical="center"/>
    </xf>
    <xf numFmtId="0" fontId="60" fillId="10" borderId="0" applyNumberFormat="0" applyBorder="0" applyAlignment="0" applyProtection="0">
      <alignment vertical="center"/>
    </xf>
    <xf numFmtId="0" fontId="0" fillId="0" borderId="0">
      <alignment vertical="center"/>
    </xf>
    <xf numFmtId="0" fontId="0" fillId="0" borderId="0">
      <alignment vertical="center"/>
    </xf>
    <xf numFmtId="0" fontId="60" fillId="10" borderId="0" applyNumberFormat="0" applyBorder="0" applyAlignment="0" applyProtection="0">
      <alignment vertical="center"/>
    </xf>
    <xf numFmtId="0" fontId="0" fillId="0" borderId="0">
      <alignment vertical="center"/>
    </xf>
    <xf numFmtId="0" fontId="60" fillId="10" borderId="0" applyProtection="0">
      <alignment vertical="center"/>
    </xf>
    <xf numFmtId="0" fontId="60" fillId="10" borderId="0" applyProtection="0">
      <alignment vertical="center"/>
    </xf>
    <xf numFmtId="0" fontId="60" fillId="10" borderId="0" applyProtection="0">
      <alignment vertical="center"/>
    </xf>
    <xf numFmtId="0" fontId="60" fillId="10" borderId="0" applyProtection="0">
      <alignment vertical="center"/>
    </xf>
    <xf numFmtId="0" fontId="0" fillId="0" borderId="0">
      <alignment vertical="center"/>
    </xf>
    <xf numFmtId="0" fontId="44" fillId="10" borderId="0" applyNumberFormat="0" applyBorder="0" applyAlignment="0" applyProtection="0">
      <alignment vertical="center"/>
    </xf>
    <xf numFmtId="0" fontId="60" fillId="10" borderId="0" applyNumberFormat="0" applyBorder="0" applyAlignment="0" applyProtection="0">
      <alignment vertical="center"/>
    </xf>
    <xf numFmtId="0" fontId="60" fillId="10" borderId="0" applyNumberFormat="0" applyBorder="0" applyAlignment="0" applyProtection="0">
      <alignment vertical="center"/>
    </xf>
    <xf numFmtId="0" fontId="60" fillId="10" borderId="0" applyNumberFormat="0" applyBorder="0" applyAlignment="0" applyProtection="0">
      <alignment vertical="center"/>
    </xf>
    <xf numFmtId="0" fontId="60"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11" fillId="0" borderId="0"/>
    <xf numFmtId="0" fontId="11" fillId="0" borderId="0"/>
    <xf numFmtId="0" fontId="12" fillId="0" borderId="0">
      <alignment vertical="center"/>
    </xf>
    <xf numFmtId="0" fontId="41" fillId="24" borderId="0" applyNumberFormat="0" applyBorder="0" applyAlignment="0" applyProtection="0">
      <alignment vertical="center"/>
    </xf>
    <xf numFmtId="0" fontId="60"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1" fillId="11" borderId="0" applyProtection="0"/>
    <xf numFmtId="0" fontId="44" fillId="1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Protection="0"/>
    <xf numFmtId="0" fontId="44" fillId="10" borderId="0" applyProtection="0"/>
    <xf numFmtId="0" fontId="41" fillId="11" borderId="0" applyProtection="0"/>
    <xf numFmtId="0" fontId="44" fillId="10" borderId="0" applyProtection="0"/>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xf numFmtId="0" fontId="0" fillId="0" borderId="0"/>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50"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1" fillId="11"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182" fillId="32" borderId="47" applyNumberFormat="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1" fillId="11"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99" fillId="11"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0" fillId="0" borderId="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5" fillId="0" borderId="0"/>
    <xf numFmtId="0" fontId="0" fillId="0" borderId="0">
      <alignment vertical="center"/>
    </xf>
    <xf numFmtId="0" fontId="44" fillId="10" borderId="0" applyNumberFormat="0" applyBorder="0" applyAlignment="0" applyProtection="0">
      <alignment vertical="center"/>
    </xf>
    <xf numFmtId="0" fontId="44" fillId="10" borderId="0" applyProtection="0"/>
    <xf numFmtId="0" fontId="5" fillId="0" borderId="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1" fillId="24" borderId="0" applyNumberFormat="0" applyBorder="0" applyAlignment="0" applyProtection="0">
      <alignment vertical="center"/>
    </xf>
    <xf numFmtId="0" fontId="44" fillId="10" borderId="0" applyProtection="0"/>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1" fillId="11" borderId="0" applyProtection="0"/>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11" fillId="0" borderId="0"/>
    <xf numFmtId="0" fontId="11" fillId="0" borderId="0"/>
    <xf numFmtId="0" fontId="11" fillId="0" borderId="0"/>
    <xf numFmtId="0" fontId="11" fillId="0" borderId="0"/>
    <xf numFmtId="0" fontId="41" fillId="11" borderId="0" applyNumberFormat="0" applyBorder="0" applyAlignment="0" applyProtection="0">
      <alignment vertical="center"/>
    </xf>
    <xf numFmtId="0" fontId="44" fillId="10" borderId="0" applyProtection="0"/>
    <xf numFmtId="0" fontId="41" fillId="11" borderId="0" applyProtection="0"/>
    <xf numFmtId="0" fontId="44" fillId="10" borderId="0" applyProtection="0"/>
    <xf numFmtId="0" fontId="41" fillId="11" borderId="0" applyNumberFormat="0" applyBorder="0" applyAlignment="0" applyProtection="0">
      <alignment vertical="center"/>
    </xf>
    <xf numFmtId="0" fontId="11" fillId="0" borderId="0"/>
    <xf numFmtId="0" fontId="11" fillId="0" borderId="0"/>
    <xf numFmtId="0" fontId="11" fillId="0" borderId="0"/>
    <xf numFmtId="0" fontId="11" fillId="0" borderId="0"/>
    <xf numFmtId="0" fontId="41" fillId="11"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50" fillId="24"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24"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109" fillId="0" borderId="0" applyNumberFormat="0" applyFill="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xf numFmtId="0" fontId="44" fillId="10" borderId="0" applyProtection="0"/>
    <xf numFmtId="0" fontId="50" fillId="16"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5" fillId="0" borderId="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4" fillId="10" borderId="0" applyProtection="0"/>
    <xf numFmtId="0" fontId="41" fillId="11"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135" fillId="3" borderId="42" applyNumberFormat="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11" fillId="0" borderId="0">
      <alignment vertical="center"/>
    </xf>
    <xf numFmtId="0" fontId="11" fillId="0" borderId="0"/>
    <xf numFmtId="0" fontId="41" fillId="11" borderId="0" applyNumberFormat="0" applyBorder="0" applyAlignment="0" applyProtection="0">
      <alignment vertical="center"/>
    </xf>
    <xf numFmtId="0" fontId="0" fillId="0" borderId="0">
      <alignment vertical="center"/>
    </xf>
    <xf numFmtId="0" fontId="44" fillId="10" borderId="0" applyProtection="0"/>
    <xf numFmtId="0" fontId="41" fillId="11" borderId="0" applyNumberFormat="0" applyBorder="0" applyAlignment="0" applyProtection="0">
      <alignment vertical="center"/>
    </xf>
    <xf numFmtId="0" fontId="44" fillId="10" borderId="0" applyProtection="0"/>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xf numFmtId="0" fontId="44" fillId="10" borderId="0" applyProtection="0"/>
    <xf numFmtId="0" fontId="0" fillId="0" borderId="0">
      <alignment vertical="center"/>
    </xf>
    <xf numFmtId="0" fontId="2" fillId="0" borderId="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11"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12" fillId="0" borderId="0">
      <alignment vertical="center"/>
    </xf>
    <xf numFmtId="0" fontId="12" fillId="0" borderId="0">
      <alignment vertical="center"/>
    </xf>
    <xf numFmtId="0" fontId="44" fillId="10" borderId="0" applyProtection="0"/>
    <xf numFmtId="0" fontId="41" fillId="11" borderId="0" applyProtection="0"/>
    <xf numFmtId="0" fontId="0" fillId="0" borderId="0"/>
    <xf numFmtId="0" fontId="41" fillId="11" borderId="0" applyNumberFormat="0" applyBorder="0" applyAlignment="0" applyProtection="0">
      <alignment vertical="center"/>
    </xf>
    <xf numFmtId="0" fontId="44" fillId="10" borderId="0" applyProtection="0"/>
    <xf numFmtId="0" fontId="41" fillId="11" borderId="0" applyNumberFormat="0" applyBorder="0" applyAlignment="0" applyProtection="0">
      <alignment vertical="center"/>
    </xf>
    <xf numFmtId="0" fontId="12" fillId="0" borderId="0">
      <alignment vertical="center"/>
    </xf>
    <xf numFmtId="0" fontId="12" fillId="0" borderId="0">
      <alignment vertical="center"/>
    </xf>
    <xf numFmtId="0" fontId="44" fillId="10" borderId="0" applyProtection="0"/>
    <xf numFmtId="0" fontId="44" fillId="1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3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3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41" fillId="11" borderId="0" applyNumberFormat="0" applyBorder="0" applyAlignment="0" applyProtection="0">
      <alignment vertical="center"/>
    </xf>
    <xf numFmtId="0" fontId="44" fillId="10" borderId="0" applyProtection="0"/>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99" fillId="11" borderId="0" applyNumberFormat="0" applyBorder="0" applyAlignment="0" applyProtection="0">
      <alignment vertical="center"/>
    </xf>
    <xf numFmtId="0" fontId="44" fillId="10" borderId="0" applyProtection="0"/>
    <xf numFmtId="0" fontId="44" fillId="10" borderId="0" applyProtection="0"/>
    <xf numFmtId="0" fontId="99" fillId="11" borderId="0" applyProtection="0"/>
    <xf numFmtId="0" fontId="44" fillId="1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1" fillId="11" borderId="0" applyProtection="0"/>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44" fillId="10" borderId="0" applyProtection="0"/>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41" fillId="11"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1" fillId="11"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Protection="0"/>
    <xf numFmtId="0" fontId="0" fillId="0" borderId="0">
      <alignment vertical="center"/>
    </xf>
    <xf numFmtId="0" fontId="41" fillId="11" borderId="0" applyNumberFormat="0" applyBorder="0" applyAlignment="0" applyProtection="0">
      <alignment vertical="center"/>
    </xf>
    <xf numFmtId="0" fontId="44" fillId="15" borderId="0" applyProtection="0"/>
    <xf numFmtId="0" fontId="44" fillId="15" borderId="0" applyNumberFormat="0" applyBorder="0" applyAlignment="0" applyProtection="0">
      <alignment vertical="center"/>
    </xf>
    <xf numFmtId="0" fontId="41" fillId="24" borderId="0" applyNumberFormat="0" applyBorder="0" applyAlignment="0" applyProtection="0">
      <alignment vertical="center"/>
    </xf>
    <xf numFmtId="0" fontId="44" fillId="15" borderId="0" applyProtection="0"/>
    <xf numFmtId="0" fontId="41" fillId="24" borderId="0" applyNumberFormat="0" applyBorder="0" applyAlignment="0" applyProtection="0">
      <alignment vertical="center"/>
    </xf>
    <xf numFmtId="0" fontId="44" fillId="15" borderId="0" applyNumberFormat="0" applyBorder="0" applyAlignment="0" applyProtection="0">
      <alignment vertical="center"/>
    </xf>
    <xf numFmtId="0" fontId="0" fillId="0" borderId="0">
      <alignment vertical="center"/>
    </xf>
    <xf numFmtId="0" fontId="44" fillId="15" borderId="0" applyProtection="0"/>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4" fillId="15" borderId="0" applyNumberFormat="0" applyBorder="0" applyAlignment="0" applyProtection="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41" fillId="11"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Protection="0"/>
    <xf numFmtId="0" fontId="0" fillId="0" borderId="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0" fillId="0" borderId="0">
      <alignment vertical="center"/>
    </xf>
    <xf numFmtId="0" fontId="44" fillId="15" borderId="0" applyProtection="0"/>
    <xf numFmtId="0" fontId="44" fillId="15" borderId="0" applyNumberFormat="0" applyBorder="0" applyAlignment="0" applyProtection="0">
      <alignment vertical="center"/>
    </xf>
    <xf numFmtId="0" fontId="44" fillId="15" borderId="0" applyProtection="0"/>
    <xf numFmtId="0" fontId="44" fillId="15" borderId="0" applyProtection="0"/>
    <xf numFmtId="0" fontId="44" fillId="15" borderId="0" applyNumberFormat="0" applyBorder="0" applyAlignment="0" applyProtection="0">
      <alignment vertical="center"/>
    </xf>
    <xf numFmtId="0" fontId="44" fillId="15" borderId="0" applyProtection="0"/>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5" borderId="0" applyProtection="0"/>
    <xf numFmtId="0" fontId="0" fillId="0" borderId="0">
      <alignment vertical="center"/>
    </xf>
    <xf numFmtId="0" fontId="44" fillId="10" borderId="0" applyNumberFormat="0" applyBorder="0" applyAlignment="0" applyProtection="0">
      <alignment vertical="center"/>
    </xf>
    <xf numFmtId="0" fontId="44" fillId="15" borderId="0" applyProtection="0"/>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41" fillId="24" borderId="0" applyNumberFormat="0" applyBorder="0" applyAlignment="0" applyProtection="0">
      <alignment vertical="center"/>
    </xf>
    <xf numFmtId="0" fontId="44" fillId="15"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Protection="0"/>
    <xf numFmtId="0" fontId="44" fillId="15" borderId="0" applyNumberFormat="0" applyBorder="0" applyAlignment="0" applyProtection="0">
      <alignment vertical="center"/>
    </xf>
    <xf numFmtId="0" fontId="0" fillId="0" borderId="0">
      <alignment vertical="center"/>
    </xf>
    <xf numFmtId="0" fontId="44" fillId="15" borderId="0" applyProtection="0"/>
    <xf numFmtId="0" fontId="44" fillId="15" borderId="0" applyProtection="0"/>
    <xf numFmtId="0" fontId="41" fillId="11"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Protection="0"/>
    <xf numFmtId="0" fontId="0" fillId="0" borderId="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44" fillId="10" borderId="0" applyProtection="0"/>
    <xf numFmtId="0" fontId="44" fillId="15" borderId="0" applyProtection="0"/>
    <xf numFmtId="0" fontId="44" fillId="15" borderId="0" applyNumberFormat="0" applyBorder="0" applyAlignment="0" applyProtection="0">
      <alignment vertical="center"/>
    </xf>
    <xf numFmtId="0" fontId="44" fillId="15" borderId="0" applyProtection="0"/>
    <xf numFmtId="0" fontId="0" fillId="0" borderId="0">
      <alignment vertical="center"/>
    </xf>
    <xf numFmtId="0" fontId="44" fillId="15"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1" fillId="11"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Protection="0"/>
    <xf numFmtId="0" fontId="12"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41" fontId="11" fillId="0" borderId="0" applyFont="0" applyFill="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41" fontId="12" fillId="0" borderId="0" applyFont="0" applyFill="0" applyBorder="0" applyAlignment="0" applyProtection="0">
      <alignment vertical="center"/>
    </xf>
    <xf numFmtId="0" fontId="0" fillId="0" borderId="0">
      <alignment vertical="center"/>
    </xf>
    <xf numFmtId="0" fontId="44" fillId="10" borderId="0" applyProtection="0"/>
    <xf numFmtId="0" fontId="44" fillId="10" borderId="0" applyProtection="0"/>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3" fillId="8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0" fillId="0" borderId="0">
      <alignment vertical="center"/>
    </xf>
    <xf numFmtId="0" fontId="41" fillId="11"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1" fillId="24"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Protection="0"/>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12" fillId="0" borderId="0">
      <alignment vertical="center"/>
    </xf>
    <xf numFmtId="0" fontId="44" fillId="10" borderId="0" applyNumberFormat="0" applyBorder="0" applyAlignment="0" applyProtection="0">
      <alignment vertical="center"/>
    </xf>
    <xf numFmtId="0" fontId="12"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183" fillId="0" borderId="38" applyNumberFormat="0" applyFill="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183" fillId="0" borderId="38" applyNumberFormat="0" applyFill="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xf numFmtId="0" fontId="44" fillId="10" borderId="0" applyProtection="0"/>
    <xf numFmtId="0" fontId="44" fillId="10" borderId="0" applyNumberFormat="0" applyBorder="0" applyAlignment="0" applyProtection="0">
      <alignment vertical="center"/>
    </xf>
    <xf numFmtId="0" fontId="0" fillId="0" borderId="0"/>
    <xf numFmtId="0" fontId="44" fillId="10" borderId="0" applyProtection="0"/>
    <xf numFmtId="0" fontId="44" fillId="10" borderId="0" applyProtection="0"/>
    <xf numFmtId="0" fontId="0" fillId="0" borderId="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50" fillId="16"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60"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4" fillId="10" borderId="0" applyProtection="0"/>
    <xf numFmtId="0" fontId="41" fillId="11" borderId="0" applyProtection="0"/>
    <xf numFmtId="0" fontId="44" fillId="10" borderId="0" applyProtection="0"/>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Protection="0"/>
    <xf numFmtId="0" fontId="50" fillId="16"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24"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24"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105" fillId="28" borderId="33" applyNumberFormat="0" applyAlignment="0" applyProtection="0">
      <alignment vertical="center"/>
    </xf>
    <xf numFmtId="0" fontId="12"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61" fillId="21" borderId="0" applyNumberFormat="0" applyBorder="0" applyAlignment="0" applyProtection="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196" fontId="12" fillId="0" borderId="0" applyFont="0" applyFill="0" applyBorder="0" applyAlignment="0" applyProtection="0">
      <alignment vertical="center"/>
    </xf>
    <xf numFmtId="0" fontId="61" fillId="2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1" fillId="24"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1" fillId="11"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1" fillId="11"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24"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88" fillId="0" borderId="0" applyNumberFormat="0" applyFill="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0" fillId="0" borderId="0">
      <alignment vertical="center"/>
    </xf>
    <xf numFmtId="0" fontId="41" fillId="11" borderId="0" applyProtection="0"/>
    <xf numFmtId="0" fontId="44" fillId="10" borderId="0" applyProtection="0"/>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50" fillId="16" borderId="0" applyNumberFormat="0" applyBorder="0" applyAlignment="0" applyProtection="0">
      <alignment vertical="center"/>
    </xf>
    <xf numFmtId="0" fontId="44" fillId="10" borderId="0" applyProtection="0"/>
    <xf numFmtId="0" fontId="50" fillId="11"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11" fillId="0" borderId="0"/>
    <xf numFmtId="0" fontId="11" fillId="0" borderId="0"/>
    <xf numFmtId="0" fontId="44" fillId="10" borderId="0" applyProtection="0"/>
    <xf numFmtId="0" fontId="43" fillId="67"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11" fillId="0" borderId="0"/>
    <xf numFmtId="0" fontId="11" fillId="0" borderId="0"/>
    <xf numFmtId="0" fontId="44" fillId="10" borderId="0" applyProtection="0"/>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0" fillId="0" borderId="0">
      <alignment vertical="center"/>
    </xf>
    <xf numFmtId="0" fontId="11" fillId="0" borderId="0"/>
    <xf numFmtId="0" fontId="11" fillId="0" borderId="0"/>
    <xf numFmtId="0" fontId="12"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0" fillId="0" borderId="0"/>
    <xf numFmtId="0" fontId="41" fillId="11" borderId="0" applyNumberFormat="0" applyBorder="0" applyAlignment="0" applyProtection="0">
      <alignment vertical="center"/>
    </xf>
    <xf numFmtId="0" fontId="44" fillId="10" borderId="0" applyProtection="0"/>
    <xf numFmtId="0" fontId="0" fillId="0" borderId="0">
      <alignment vertical="center"/>
    </xf>
    <xf numFmtId="0" fontId="12" fillId="0" borderId="0">
      <alignment vertical="center"/>
    </xf>
    <xf numFmtId="0" fontId="41" fillId="11" borderId="0" applyProtection="0"/>
    <xf numFmtId="0" fontId="44" fillId="10" borderId="0" applyNumberFormat="0" applyBorder="0" applyAlignment="0" applyProtection="0">
      <alignment vertical="center"/>
    </xf>
    <xf numFmtId="0" fontId="12" fillId="0" borderId="0">
      <alignment vertical="center"/>
    </xf>
    <xf numFmtId="0" fontId="44" fillId="10" borderId="0" applyProtection="0"/>
    <xf numFmtId="0" fontId="0" fillId="0" borderId="0">
      <alignment vertical="center"/>
    </xf>
    <xf numFmtId="0" fontId="44" fillId="10" borderId="0" applyProtection="0"/>
    <xf numFmtId="0" fontId="0" fillId="0" borderId="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88" fillId="0" borderId="0" applyNumberFormat="0" applyFill="0" applyBorder="0" applyAlignment="0" applyProtection="0">
      <alignment vertical="center"/>
    </xf>
    <xf numFmtId="0" fontId="44" fillId="10" borderId="0" applyProtection="0"/>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50"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50" fillId="11" borderId="0" applyNumberFormat="0" applyBorder="0" applyAlignment="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99"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24"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0" fillId="0" borderId="0">
      <alignment vertical="center"/>
    </xf>
    <xf numFmtId="0" fontId="44" fillId="10" borderId="0" applyProtection="0"/>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1" fillId="11"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xf numFmtId="0" fontId="44" fillId="10" borderId="0" applyNumberFormat="0" applyBorder="0" applyAlignment="0" applyProtection="0">
      <alignment vertical="center"/>
    </xf>
    <xf numFmtId="0" fontId="0" fillId="0" borderId="0">
      <alignment vertical="center"/>
    </xf>
    <xf numFmtId="0" fontId="0" fillId="0" borderId="0"/>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xf numFmtId="0" fontId="176"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xf numFmtId="0" fontId="176"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Protection="0"/>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1" fillId="11" borderId="0" applyNumberFormat="0" applyBorder="0" applyAlignment="0" applyProtection="0">
      <alignment vertical="center"/>
    </xf>
    <xf numFmtId="0" fontId="44" fillId="10" borderId="0" applyProtection="0"/>
    <xf numFmtId="0" fontId="44" fillId="10" borderId="0" applyProtection="0"/>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24" borderId="0" applyNumberFormat="0" applyBorder="0" applyAlignment="0" applyProtection="0">
      <alignment vertical="center"/>
    </xf>
    <xf numFmtId="0" fontId="44" fillId="10" borderId="0" applyProtection="0"/>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Protection="0"/>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41" fillId="11"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0" fillId="0" borderId="0"/>
    <xf numFmtId="0" fontId="0" fillId="0" borderId="0"/>
    <xf numFmtId="0" fontId="0" fillId="0" borderId="0">
      <alignment vertical="center"/>
    </xf>
    <xf numFmtId="0" fontId="41" fillId="11" borderId="0" applyNumberFormat="0" applyBorder="0" applyAlignment="0" applyProtection="0">
      <alignment vertical="center"/>
    </xf>
    <xf numFmtId="0" fontId="41" fillId="11" borderId="0" applyProtection="0"/>
    <xf numFmtId="0" fontId="0" fillId="0" borderId="0">
      <alignment vertical="center"/>
    </xf>
    <xf numFmtId="0" fontId="44" fillId="10" borderId="0" applyProtection="0"/>
    <xf numFmtId="0" fontId="0" fillId="0" borderId="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Protection="0"/>
    <xf numFmtId="0" fontId="0" fillId="0" borderId="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1" fillId="24"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Protection="0"/>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xf numFmtId="0" fontId="44" fillId="10"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93" fillId="24"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43" fontId="12" fillId="0" borderId="0" applyFont="0" applyFill="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5" fillId="0" borderId="0"/>
    <xf numFmtId="0" fontId="44" fillId="10" borderId="0" applyNumberFormat="0" applyBorder="0" applyAlignment="0" applyProtection="0">
      <alignment vertical="center"/>
    </xf>
    <xf numFmtId="0" fontId="5" fillId="0" borderId="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41" fillId="11" borderId="0" applyProtection="0"/>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41" fillId="11"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Protection="0"/>
    <xf numFmtId="0" fontId="44" fillId="10" borderId="0" applyProtection="0"/>
    <xf numFmtId="0" fontId="41" fillId="11" borderId="0" applyProtection="0"/>
    <xf numFmtId="0" fontId="44" fillId="10" borderId="0" applyProtection="0"/>
    <xf numFmtId="0" fontId="0" fillId="0" borderId="0">
      <alignment vertical="center"/>
    </xf>
    <xf numFmtId="0" fontId="41" fillId="11" borderId="0" applyProtection="0"/>
    <xf numFmtId="0" fontId="44" fillId="10" borderId="0" applyNumberFormat="0" applyBorder="0" applyAlignment="0" applyProtection="0">
      <alignment vertical="center"/>
    </xf>
    <xf numFmtId="0" fontId="44" fillId="10" borderId="0" applyProtection="0"/>
    <xf numFmtId="0" fontId="44" fillId="10" borderId="0" applyProtection="0"/>
    <xf numFmtId="0" fontId="41" fillId="11" borderId="0" applyNumberFormat="0" applyBorder="0" applyAlignment="0" applyProtection="0">
      <alignment vertical="center"/>
    </xf>
    <xf numFmtId="0" fontId="44" fillId="10" borderId="0" applyProtection="0"/>
    <xf numFmtId="0" fontId="50" fillId="24"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xf numFmtId="0" fontId="44" fillId="10" borderId="0" applyNumberFormat="0" applyBorder="0" applyAlignment="0" applyProtection="0">
      <alignment vertical="center"/>
    </xf>
    <xf numFmtId="0" fontId="50" fillId="16"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1" fillId="24"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0" fillId="0" borderId="0">
      <alignment vertical="center"/>
    </xf>
    <xf numFmtId="0" fontId="160" fillId="0" borderId="0"/>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0" borderId="0" applyProtection="0"/>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0" fillId="0" borderId="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xf numFmtId="0" fontId="0" fillId="0" borderId="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0" fillId="0" borderId="0">
      <alignment vertical="center"/>
    </xf>
    <xf numFmtId="0" fontId="44" fillId="10" borderId="0" applyProtection="0"/>
    <xf numFmtId="0" fontId="41" fillId="11"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41" fillId="24" borderId="0" applyProtection="0"/>
    <xf numFmtId="0" fontId="0" fillId="0" borderId="0">
      <alignment vertical="center"/>
    </xf>
    <xf numFmtId="0" fontId="44" fillId="10" borderId="0" applyNumberFormat="0" applyBorder="0" applyAlignment="0" applyProtection="0">
      <alignment vertical="center"/>
    </xf>
    <xf numFmtId="0" fontId="41" fillId="24"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5" fillId="0" borderId="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51" borderId="28" applyNumberFormat="0" applyFont="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41" fillId="11" borderId="0" applyProtection="0"/>
    <xf numFmtId="0" fontId="44" fillId="10" borderId="0" applyProtection="0"/>
    <xf numFmtId="0" fontId="41" fillId="11" borderId="0" applyProtection="0"/>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1" fillId="24" borderId="0" applyProtection="0"/>
    <xf numFmtId="0" fontId="41" fillId="24" borderId="0" applyNumberFormat="0" applyBorder="0" applyAlignment="0" applyProtection="0">
      <alignment vertical="center"/>
    </xf>
    <xf numFmtId="0" fontId="44" fillId="10" borderId="0" applyProtection="0"/>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12" fillId="0" borderId="0">
      <alignment vertical="center"/>
    </xf>
    <xf numFmtId="0" fontId="160" fillId="0" borderId="0"/>
    <xf numFmtId="0" fontId="0" fillId="0" borderId="0"/>
    <xf numFmtId="0" fontId="44" fillId="10" borderId="0" applyNumberFormat="0" applyBorder="0" applyAlignment="0" applyProtection="0">
      <alignment vertical="center"/>
    </xf>
    <xf numFmtId="0" fontId="44" fillId="10" borderId="0" applyProtection="0"/>
    <xf numFmtId="0" fontId="12" fillId="0" borderId="0">
      <alignment vertical="center"/>
    </xf>
    <xf numFmtId="0" fontId="44" fillId="10" borderId="0" applyProtection="0"/>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60" fillId="10" borderId="0" applyNumberFormat="0" applyBorder="0" applyAlignment="0" applyProtection="0">
      <alignment vertical="center"/>
    </xf>
    <xf numFmtId="0" fontId="44" fillId="10" borderId="0" applyProtection="0"/>
    <xf numFmtId="0" fontId="60" fillId="10" borderId="0" applyProtection="0"/>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24"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41" fillId="11" borderId="0" applyNumberFormat="0" applyBorder="0" applyAlignment="0" applyProtection="0">
      <alignment vertical="center"/>
    </xf>
    <xf numFmtId="0" fontId="20" fillId="91" borderId="0" applyNumberFormat="0" applyBorder="0" applyAlignment="0" applyProtection="0">
      <alignment vertical="center"/>
    </xf>
    <xf numFmtId="0" fontId="44" fillId="10" borderId="0" applyProtection="0"/>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1" fillId="24"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1" fillId="11" borderId="0" applyProtection="0"/>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Protection="0"/>
    <xf numFmtId="0" fontId="0" fillId="0" borderId="0">
      <alignment vertical="center"/>
    </xf>
    <xf numFmtId="0" fontId="43" fillId="90" borderId="0" applyNumberFormat="0" applyBorder="0" applyAlignment="0" applyProtection="0">
      <alignment vertical="center"/>
    </xf>
    <xf numFmtId="0" fontId="44" fillId="10" borderId="0" applyNumberFormat="0" applyBorder="0" applyAlignment="0" applyProtection="0">
      <alignment vertical="center"/>
    </xf>
    <xf numFmtId="0" fontId="99" fillId="11" borderId="0" applyProtection="0">
      <alignment vertical="center"/>
    </xf>
    <xf numFmtId="0" fontId="0" fillId="0" borderId="0">
      <alignment vertical="center"/>
    </xf>
    <xf numFmtId="0" fontId="44" fillId="10" borderId="0" applyNumberFormat="0" applyBorder="0" applyAlignment="0" applyProtection="0">
      <alignment vertical="center"/>
    </xf>
    <xf numFmtId="0" fontId="99" fillId="11" borderId="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1" fillId="11" borderId="0" applyNumberFormat="0" applyBorder="0" applyAlignment="0" applyProtection="0">
      <alignment vertical="center"/>
    </xf>
    <xf numFmtId="0" fontId="44" fillId="10" borderId="0" applyProtection="0"/>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233" fontId="5" fillId="0" borderId="1">
      <alignment vertical="center"/>
      <protection locked="0"/>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2" fillId="0" borderId="0">
      <alignment vertical="center"/>
    </xf>
    <xf numFmtId="0" fontId="81" fillId="4"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41" fontId="0" fillId="0" borderId="0" applyFont="0" applyFill="0" applyBorder="0" applyAlignment="0" applyProtection="0"/>
    <xf numFmtId="41" fontId="0" fillId="0" borderId="0" applyFont="0" applyFill="0" applyBorder="0" applyAlignment="0" applyProtection="0"/>
    <xf numFmtId="0" fontId="0" fillId="0" borderId="0">
      <alignment vertical="center"/>
    </xf>
    <xf numFmtId="0" fontId="44" fillId="10" borderId="0" applyNumberFormat="0" applyBorder="0" applyAlignment="0" applyProtection="0">
      <alignment vertical="center"/>
    </xf>
    <xf numFmtId="41" fontId="0" fillId="0" borderId="0" applyFont="0" applyFill="0" applyBorder="0" applyAlignment="0" applyProtection="0"/>
    <xf numFmtId="41" fontId="0" fillId="0" borderId="0" applyFont="0" applyFill="0" applyBorder="0" applyAlignment="0" applyProtection="0"/>
    <xf numFmtId="0" fontId="0" fillId="0" borderId="0">
      <alignment vertical="center"/>
    </xf>
    <xf numFmtId="0" fontId="44" fillId="10" borderId="0" applyNumberFormat="0" applyBorder="0" applyAlignment="0" applyProtection="0">
      <alignment vertical="center"/>
    </xf>
    <xf numFmtId="41" fontId="0" fillId="0" borderId="0" applyFont="0" applyFill="0" applyBorder="0" applyAlignment="0" applyProtection="0"/>
    <xf numFmtId="41" fontId="0" fillId="0" borderId="0" applyFont="0" applyFill="0" applyBorder="0" applyAlignment="0" applyProtection="0"/>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0" fillId="0" borderId="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41" fillId="24"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41" fillId="24" borderId="0" applyNumberFormat="0" applyBorder="0" applyAlignment="0" applyProtection="0">
      <alignment vertical="center"/>
    </xf>
    <xf numFmtId="0" fontId="44" fillId="10" borderId="0" applyProtection="0"/>
    <xf numFmtId="0" fontId="41" fillId="24"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4" fillId="10" borderId="0" applyProtection="0"/>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99"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24" borderId="0" applyNumberFormat="0" applyBorder="0" applyAlignment="0" applyProtection="0">
      <alignment vertical="center"/>
    </xf>
    <xf numFmtId="0" fontId="44" fillId="10" borderId="0" applyNumberFormat="0" applyBorder="0" applyAlignment="0" applyProtection="0">
      <alignment vertical="center"/>
    </xf>
    <xf numFmtId="0" fontId="41" fillId="24" borderId="0" applyProtection="0"/>
    <xf numFmtId="0" fontId="44" fillId="10" borderId="0" applyNumberFormat="0" applyBorder="0" applyAlignment="0" applyProtection="0">
      <alignment vertical="center"/>
    </xf>
    <xf numFmtId="0" fontId="44" fillId="10" borderId="0" applyProtection="0"/>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Protection="0"/>
    <xf numFmtId="0" fontId="0" fillId="0" borderId="0">
      <alignment vertical="center"/>
    </xf>
    <xf numFmtId="0" fontId="41" fillId="24"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3" fillId="19"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5" fillId="0" borderId="0"/>
    <xf numFmtId="0" fontId="0" fillId="0" borderId="0"/>
    <xf numFmtId="0" fontId="0" fillId="0" borderId="0"/>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2"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2"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1" fillId="24"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24" borderId="0" applyNumberFormat="0" applyBorder="0" applyAlignment="0" applyProtection="0">
      <alignment vertical="center"/>
    </xf>
    <xf numFmtId="0" fontId="44" fillId="10" borderId="0" applyProtection="0"/>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1" fillId="24"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1" fillId="11" borderId="0" applyProtection="0"/>
    <xf numFmtId="0" fontId="41" fillId="24"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1" fillId="24" borderId="0" applyNumberFormat="0" applyBorder="0" applyAlignment="0" applyProtection="0">
      <alignment vertical="center"/>
    </xf>
    <xf numFmtId="0" fontId="150" fillId="32" borderId="47" applyNumberFormat="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0" borderId="0" applyProtection="0"/>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3" fillId="19" borderId="0" applyNumberFormat="0" applyBorder="0" applyAlignment="0" applyProtection="0">
      <alignment vertical="center"/>
    </xf>
    <xf numFmtId="0" fontId="44" fillId="10" borderId="0" applyNumberFormat="0" applyBorder="0" applyAlignment="0" applyProtection="0">
      <alignment vertical="center"/>
    </xf>
    <xf numFmtId="0" fontId="43" fillId="19"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12"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99"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24" borderId="0" applyNumberFormat="0" applyBorder="0" applyAlignment="0" applyProtection="0">
      <alignment vertical="center"/>
    </xf>
    <xf numFmtId="0" fontId="44" fillId="10" borderId="0" applyProtection="0"/>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24"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1" fillId="11" borderId="0" applyNumberFormat="0" applyBorder="0" applyAlignment="0" applyProtection="0">
      <alignment vertical="center"/>
    </xf>
    <xf numFmtId="0" fontId="44" fillId="10" borderId="0" applyProtection="0"/>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1" fillId="11" borderId="0" applyNumberFormat="0" applyBorder="0" applyAlignment="0" applyProtection="0">
      <alignment vertical="center"/>
    </xf>
    <xf numFmtId="0" fontId="44" fillId="15" borderId="0" applyProtection="0"/>
    <xf numFmtId="0" fontId="44" fillId="10" borderId="0" applyNumberFormat="0" applyBorder="0" applyAlignment="0" applyProtection="0">
      <alignment vertical="center"/>
    </xf>
    <xf numFmtId="0" fontId="0" fillId="0" borderId="0">
      <alignment vertical="center"/>
    </xf>
    <xf numFmtId="0" fontId="44" fillId="15" borderId="0" applyNumberFormat="0" applyBorder="0" applyAlignment="0" applyProtection="0">
      <alignment vertical="center"/>
    </xf>
    <xf numFmtId="0" fontId="44" fillId="15"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0" borderId="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3" fillId="9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1" fillId="24" borderId="0" applyProtection="0"/>
    <xf numFmtId="0" fontId="44" fillId="10" borderId="0" applyProtection="0"/>
    <xf numFmtId="0" fontId="41" fillId="24"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1" fillId="11" borderId="0" applyNumberFormat="0" applyBorder="0" applyAlignment="0" applyProtection="0">
      <alignment vertical="center"/>
    </xf>
    <xf numFmtId="0" fontId="44" fillId="10" borderId="0" applyProtection="0"/>
    <xf numFmtId="0" fontId="41" fillId="11"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50"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24" borderId="0" applyNumberFormat="0" applyBorder="0" applyAlignment="0" applyProtection="0">
      <alignment vertical="center"/>
    </xf>
    <xf numFmtId="0" fontId="44" fillId="10" borderId="0" applyProtection="0"/>
    <xf numFmtId="0" fontId="41" fillId="24"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0" borderId="0" applyProtection="0"/>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99" fillId="11"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99"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60" fillId="10" borderId="0" applyNumberFormat="0" applyBorder="0" applyAlignment="0" applyProtection="0">
      <alignment vertical="center"/>
    </xf>
    <xf numFmtId="0" fontId="0" fillId="0" borderId="0">
      <alignment vertical="center"/>
    </xf>
    <xf numFmtId="0" fontId="60"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xf numFmtId="0" fontId="44" fillId="10"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24"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1" fillId="11"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12" fillId="0" borderId="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xf numFmtId="0" fontId="0" fillId="0" borderId="0">
      <alignment vertical="center"/>
    </xf>
    <xf numFmtId="0" fontId="0" fillId="0" borderId="0" applyNumberFormat="0" applyFill="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pplyNumberFormat="0" applyFill="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Protection="0"/>
    <xf numFmtId="0" fontId="99" fillId="11" borderId="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pplyNumberFormat="0" applyFill="0" applyBorder="0" applyAlignment="0" applyProtection="0">
      <alignment vertical="center"/>
    </xf>
    <xf numFmtId="0" fontId="44" fillId="10" borderId="0" applyNumberFormat="0" applyBorder="0" applyAlignment="0" applyProtection="0">
      <alignment vertical="center"/>
    </xf>
    <xf numFmtId="0" fontId="12" fillId="0" borderId="0" applyNumberFormat="0" applyFill="0" applyBorder="0" applyAlignment="0" applyProtection="0">
      <alignment vertical="center"/>
    </xf>
    <xf numFmtId="0" fontId="99" fillId="11" borderId="0" applyNumberFormat="0" applyBorder="0" applyAlignment="0" applyProtection="0">
      <alignment vertical="center"/>
    </xf>
    <xf numFmtId="0" fontId="0" fillId="0" borderId="0" applyNumberFormat="0" applyFill="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24" borderId="0" applyNumberFormat="0" applyBorder="0" applyAlignment="0" applyProtection="0">
      <alignment vertical="center"/>
    </xf>
    <xf numFmtId="0" fontId="12" fillId="0" borderId="0" applyNumberFormat="0" applyFill="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12"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41" fillId="11" borderId="0" applyProtection="0"/>
    <xf numFmtId="0" fontId="44" fillId="10" borderId="0" applyProtection="0"/>
    <xf numFmtId="0" fontId="41" fillId="11" borderId="0" applyProtection="0"/>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0" borderId="0" applyProtection="0"/>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24"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24"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43" fontId="11" fillId="0" borderId="0" applyFont="0" applyFill="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50" fillId="16"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60"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0" borderId="0" applyProtection="0"/>
    <xf numFmtId="0" fontId="41" fillId="11" borderId="0" applyNumberFormat="0" applyBorder="0" applyAlignment="0" applyProtection="0">
      <alignment vertical="center"/>
    </xf>
    <xf numFmtId="0" fontId="41" fillId="11" borderId="0" applyProtection="0"/>
    <xf numFmtId="0" fontId="44" fillId="10" borderId="0" applyNumberFormat="0" applyBorder="0" applyAlignment="0" applyProtection="0">
      <alignment vertical="center"/>
    </xf>
    <xf numFmtId="0" fontId="0" fillId="0" borderId="0"/>
    <xf numFmtId="0" fontId="41" fillId="11" borderId="0" applyNumberFormat="0" applyBorder="0" applyAlignment="0" applyProtection="0">
      <alignment vertical="center"/>
    </xf>
    <xf numFmtId="0" fontId="44" fillId="10" borderId="0" applyProtection="0"/>
    <xf numFmtId="0" fontId="44" fillId="10" borderId="0" applyProtection="0"/>
    <xf numFmtId="0" fontId="0" fillId="0" borderId="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1" fillId="11"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5" fillId="0" borderId="0"/>
    <xf numFmtId="0" fontId="41" fillId="11" borderId="0" applyProtection="0"/>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5" fillId="0" borderId="0"/>
    <xf numFmtId="0" fontId="41" fillId="11" borderId="0" applyProtection="0"/>
    <xf numFmtId="0" fontId="41" fillId="11"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4" fillId="10" borderId="0" applyProtection="0"/>
    <xf numFmtId="0" fontId="41" fillId="24" borderId="0" applyProtection="0"/>
    <xf numFmtId="0" fontId="44" fillId="10" borderId="0" applyProtection="0"/>
    <xf numFmtId="0" fontId="41" fillId="24" borderId="0" applyProtection="0"/>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44" fillId="10" borderId="0" applyProtection="0"/>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11" borderId="0" applyProtection="0"/>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99" fillId="1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4" fillId="10" borderId="0" applyProtection="0"/>
    <xf numFmtId="0" fontId="44" fillId="10" borderId="0" applyProtection="0"/>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1" fillId="11" borderId="0" applyProtection="0"/>
    <xf numFmtId="0" fontId="41" fillId="11"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50" fillId="11" borderId="0" applyNumberFormat="0" applyBorder="0" applyAlignment="0" applyProtection="0"/>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99"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3" fillId="31"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50"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0" borderId="0" applyProtection="0"/>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1" borderId="0" applyNumberFormat="0" applyBorder="0" applyAlignment="0" applyProtection="0"/>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50" fillId="11"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50"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50"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50" fillId="11"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50" fillId="2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0" borderId="0" applyProtection="0"/>
    <xf numFmtId="0" fontId="0" fillId="0" borderId="0">
      <alignment vertical="center"/>
    </xf>
    <xf numFmtId="0" fontId="44" fillId="10" borderId="0" applyProtection="0"/>
    <xf numFmtId="0" fontId="41" fillId="24"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2"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50" fillId="16"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50" fillId="16" borderId="0" applyNumberFormat="0" applyBorder="0" applyAlignment="0" applyProtection="0">
      <alignment vertical="center"/>
    </xf>
    <xf numFmtId="0" fontId="0" fillId="0" borderId="0">
      <alignment vertical="center"/>
    </xf>
    <xf numFmtId="0" fontId="0" fillId="0" borderId="0">
      <alignment vertical="center"/>
    </xf>
    <xf numFmtId="0" fontId="50" fillId="1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05" fillId="28" borderId="33" applyNumberFormat="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0" borderId="0" applyProtection="0"/>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0" fillId="0" borderId="0">
      <alignment vertical="center"/>
    </xf>
    <xf numFmtId="0" fontId="41" fillId="11" borderId="0" applyProtection="0"/>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16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 fillId="0" borderId="0"/>
    <xf numFmtId="0" fontId="0" fillId="0" borderId="0">
      <alignment vertical="center"/>
    </xf>
    <xf numFmtId="0" fontId="5" fillId="0" borderId="0"/>
    <xf numFmtId="0" fontId="0" fillId="0" borderId="0">
      <alignment vertical="center"/>
    </xf>
    <xf numFmtId="0" fontId="44" fillId="10" borderId="0" applyProtection="0"/>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196" fontId="12" fillId="0" borderId="0" applyFont="0" applyFill="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41" fillId="11"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50" fillId="24" borderId="0" applyNumberFormat="0" applyBorder="0" applyAlignment="0" applyProtection="0">
      <alignment vertical="center"/>
    </xf>
    <xf numFmtId="0" fontId="44" fillId="10" borderId="0" applyProtection="0"/>
    <xf numFmtId="0" fontId="0" fillId="0" borderId="0">
      <alignment vertical="center"/>
    </xf>
    <xf numFmtId="0" fontId="28" fillId="0" borderId="38" applyNumberFormat="0" applyFill="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Protection="0"/>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Protection="0"/>
    <xf numFmtId="0" fontId="41" fillId="11"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125" fillId="3" borderId="33"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185" fontId="12" fillId="0" borderId="0" applyFont="0" applyFill="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105" fillId="28" borderId="33" applyNumberFormat="0" applyAlignment="0" applyProtection="0">
      <alignment vertical="center"/>
    </xf>
    <xf numFmtId="0" fontId="0" fillId="0" borderId="0">
      <alignment vertical="center"/>
    </xf>
    <xf numFmtId="0" fontId="105" fillId="28" borderId="33" applyNumberFormat="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50" fillId="24" borderId="0" applyProtection="0"/>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2"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Protection="0"/>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160" fillId="0" borderId="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93" fillId="24"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93" fillId="24" borderId="0" applyNumberFormat="0" applyBorder="0" applyAlignment="0" applyProtection="0">
      <alignment vertical="center"/>
    </xf>
    <xf numFmtId="0" fontId="0" fillId="0" borderId="0">
      <alignment vertical="center"/>
    </xf>
    <xf numFmtId="0" fontId="93" fillId="24" borderId="0" applyNumberFormat="0" applyBorder="0" applyAlignment="0" applyProtection="0">
      <alignment vertical="center"/>
    </xf>
    <xf numFmtId="0" fontId="44" fillId="10" borderId="0" applyNumberFormat="0" applyBorder="0" applyAlignment="0" applyProtection="0">
      <alignment vertical="center"/>
    </xf>
    <xf numFmtId="0" fontId="93" fillId="24"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8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93" fillId="24" borderId="0" applyNumberFormat="0" applyBorder="0" applyAlignment="0" applyProtection="0">
      <alignment vertical="center"/>
    </xf>
    <xf numFmtId="0" fontId="0" fillId="0" borderId="0">
      <alignment vertical="center"/>
    </xf>
    <xf numFmtId="0" fontId="0" fillId="0" borderId="0">
      <alignment vertical="center"/>
    </xf>
    <xf numFmtId="0" fontId="93" fillId="24" borderId="0" applyNumberFormat="0" applyBorder="0" applyAlignment="0" applyProtection="0">
      <alignment vertical="center"/>
    </xf>
    <xf numFmtId="0" fontId="0" fillId="0" borderId="0">
      <alignment vertical="center"/>
    </xf>
    <xf numFmtId="0" fontId="0" fillId="0" borderId="0">
      <alignment vertical="center"/>
    </xf>
    <xf numFmtId="0" fontId="93" fillId="24" borderId="0" applyNumberFormat="0" applyBorder="0" applyAlignment="0" applyProtection="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93" fillId="24" borderId="0" applyNumberFormat="0" applyBorder="0" applyAlignment="0" applyProtection="0">
      <alignment vertical="center"/>
    </xf>
    <xf numFmtId="0" fontId="0" fillId="0" borderId="0">
      <alignment vertical="center"/>
    </xf>
    <xf numFmtId="0" fontId="0" fillId="0" borderId="0">
      <alignment vertical="center"/>
    </xf>
    <xf numFmtId="0" fontId="93" fillId="24" borderId="0" applyNumberFormat="0" applyBorder="0" applyAlignment="0" applyProtection="0">
      <alignment vertical="center"/>
    </xf>
    <xf numFmtId="0" fontId="0" fillId="0" borderId="0">
      <alignment vertical="center"/>
    </xf>
    <xf numFmtId="0" fontId="93" fillId="24"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99"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3" fillId="90" borderId="0" applyNumberFormat="0" applyBorder="0" applyAlignment="0" applyProtection="0">
      <alignment vertical="center"/>
    </xf>
    <xf numFmtId="0" fontId="0" fillId="0" borderId="0">
      <alignment vertical="center"/>
    </xf>
    <xf numFmtId="0" fontId="43" fillId="9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1" fillId="11" borderId="0" applyNumberFormat="0" applyBorder="0" applyAlignment="0" applyProtection="0">
      <alignment vertical="center"/>
    </xf>
    <xf numFmtId="0" fontId="149" fillId="3" borderId="33" applyNumberFormat="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Protection="0"/>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24"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1" fillId="24" borderId="0" applyNumberFormat="0" applyBorder="0" applyAlignment="0" applyProtection="0">
      <alignment vertical="center"/>
    </xf>
    <xf numFmtId="0" fontId="44" fillId="10" borderId="0" applyProtection="0"/>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Protection="0"/>
    <xf numFmtId="0" fontId="41" fillId="24"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0" fillId="0" borderId="0">
      <alignment vertical="center"/>
    </xf>
    <xf numFmtId="0" fontId="60" fillId="10" borderId="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3" fillId="82"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3" fillId="82" borderId="0" applyNumberFormat="0" applyBorder="0" applyAlignment="0" applyProtection="0">
      <alignment vertical="center"/>
    </xf>
    <xf numFmtId="0" fontId="0" fillId="0" borderId="0">
      <alignment vertical="center"/>
    </xf>
    <xf numFmtId="0" fontId="43" fillId="82" borderId="0" applyNumberFormat="0" applyBorder="0" applyAlignment="0" applyProtection="0">
      <alignment vertical="center"/>
    </xf>
    <xf numFmtId="0" fontId="0" fillId="0" borderId="0">
      <alignment vertical="center"/>
    </xf>
    <xf numFmtId="0" fontId="43" fillId="82" borderId="0" applyNumberFormat="0" applyBorder="0" applyAlignment="0" applyProtection="0">
      <alignment vertical="center"/>
    </xf>
    <xf numFmtId="0" fontId="0" fillId="0" borderId="0">
      <alignment vertical="center"/>
    </xf>
    <xf numFmtId="0" fontId="43" fillId="82"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61" fillId="95" borderId="0" applyNumberFormat="0" applyBorder="0" applyAlignment="0" applyProtection="0">
      <alignment vertical="center"/>
    </xf>
    <xf numFmtId="0" fontId="41" fillId="24" borderId="0" applyNumberFormat="0" applyBorder="0" applyAlignment="0" applyProtection="0">
      <alignment vertical="center"/>
    </xf>
    <xf numFmtId="0" fontId="44" fillId="10" borderId="0" applyNumberFormat="0" applyBorder="0" applyAlignment="0" applyProtection="0">
      <alignment vertical="center"/>
    </xf>
    <xf numFmtId="0" fontId="93" fillId="11"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196" fontId="0" fillId="0" borderId="0" applyFont="0" applyFill="0" applyBorder="0" applyAlignment="0" applyProtection="0"/>
    <xf numFmtId="0" fontId="41" fillId="24"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81" fillId="4"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1" fillId="24"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150" fillId="32" borderId="47" applyNumberFormat="0" applyAlignment="0" applyProtection="0">
      <alignment vertical="center"/>
    </xf>
    <xf numFmtId="0" fontId="0" fillId="0" borderId="0">
      <alignment vertical="center"/>
    </xf>
    <xf numFmtId="0" fontId="44" fillId="10" borderId="0" applyProtection="0"/>
    <xf numFmtId="0" fontId="150" fillId="32" borderId="47" applyNumberFormat="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105" fillId="28" borderId="33" applyNumberFormat="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3" fillId="82"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150" fillId="32" borderId="47" applyNumberFormat="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0"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24" borderId="0" applyNumberFormat="0" applyBorder="0" applyAlignment="0" applyProtection="0">
      <alignment vertical="center"/>
    </xf>
    <xf numFmtId="0" fontId="44" fillId="10" borderId="0" applyNumberFormat="0" applyBorder="0" applyAlignment="0" applyProtection="0">
      <alignment vertical="center"/>
    </xf>
    <xf numFmtId="0" fontId="11" fillId="0" borderId="0"/>
    <xf numFmtId="0" fontId="11" fillId="0" borderId="0"/>
    <xf numFmtId="0" fontId="11" fillId="0" borderId="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1" fillId="24"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24"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0" fillId="0" borderId="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3" fillId="39"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11" fillId="0" borderId="0"/>
    <xf numFmtId="0" fontId="11" fillId="0" borderId="0"/>
    <xf numFmtId="0" fontId="11"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1" fillId="24" borderId="0" applyNumberFormat="0" applyBorder="0" applyAlignment="0" applyProtection="0">
      <alignment vertical="center"/>
    </xf>
    <xf numFmtId="0" fontId="0" fillId="0" borderId="0" applyProtection="0"/>
    <xf numFmtId="0" fontId="0" fillId="0" borderId="0"/>
    <xf numFmtId="0" fontId="5" fillId="0" borderId="0"/>
    <xf numFmtId="0" fontId="0" fillId="0" borderId="0">
      <alignment vertical="center"/>
    </xf>
    <xf numFmtId="0" fontId="44" fillId="10" borderId="0" applyProtection="0"/>
    <xf numFmtId="0" fontId="41" fillId="24"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0" fillId="16" borderId="0" applyNumberFormat="0" applyBorder="0" applyAlignment="0" applyProtection="0">
      <alignment vertical="center"/>
    </xf>
    <xf numFmtId="0" fontId="0" fillId="0" borderId="0">
      <alignment vertical="center"/>
    </xf>
    <xf numFmtId="0" fontId="0" fillId="0" borderId="0">
      <alignment vertical="center"/>
    </xf>
    <xf numFmtId="0" fontId="50" fillId="65"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24"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20" fillId="94" borderId="0" applyNumberFormat="0" applyBorder="0" applyAlignment="0" applyProtection="0">
      <alignment vertical="center"/>
    </xf>
    <xf numFmtId="0" fontId="41" fillId="24" borderId="0" applyNumberFormat="0" applyBorder="0" applyAlignment="0" applyProtection="0">
      <alignment vertical="center"/>
    </xf>
    <xf numFmtId="0" fontId="44" fillId="10" borderId="0" applyProtection="0"/>
    <xf numFmtId="0" fontId="0" fillId="0" borderId="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0" fillId="94"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1" fillId="24" borderId="0" applyProtection="0"/>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alignment vertical="center"/>
    </xf>
    <xf numFmtId="0" fontId="0" fillId="0" borderId="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3" fillId="67" borderId="0" applyNumberFormat="0" applyBorder="0" applyAlignment="0" applyProtection="0">
      <alignment vertical="center"/>
    </xf>
    <xf numFmtId="0" fontId="0" fillId="0" borderId="0">
      <alignment vertical="center"/>
    </xf>
    <xf numFmtId="0" fontId="43" fillId="67"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50" fillId="11" borderId="0" applyNumberFormat="0" applyBorder="0" applyAlignment="0" applyProtection="0">
      <alignment vertical="center"/>
    </xf>
    <xf numFmtId="0" fontId="43" fillId="67" borderId="0" applyNumberFormat="0" applyBorder="0" applyAlignment="0" applyProtection="0">
      <alignment vertical="center"/>
    </xf>
    <xf numFmtId="0" fontId="0" fillId="0" borderId="0">
      <alignment vertical="center"/>
    </xf>
    <xf numFmtId="0" fontId="12" fillId="0" borderId="0">
      <alignment vertical="center"/>
    </xf>
    <xf numFmtId="0" fontId="0" fillId="0" borderId="0">
      <alignment vertical="center"/>
    </xf>
    <xf numFmtId="0" fontId="50" fillId="11" borderId="0" applyNumberFormat="0" applyBorder="0" applyAlignment="0" applyProtection="0">
      <alignment vertical="center"/>
    </xf>
    <xf numFmtId="0" fontId="43" fillId="67" borderId="0" applyNumberFormat="0" applyBorder="0" applyAlignment="0" applyProtection="0">
      <alignment vertical="center"/>
    </xf>
    <xf numFmtId="0" fontId="43" fillId="67" borderId="0" applyNumberFormat="0" applyBorder="0" applyAlignment="0" applyProtection="0">
      <alignment vertical="center"/>
    </xf>
    <xf numFmtId="0" fontId="60" fillId="10" borderId="0" applyProtection="0">
      <alignment vertical="center"/>
    </xf>
    <xf numFmtId="0" fontId="60" fillId="10" borderId="0" applyNumberFormat="0" applyBorder="0" applyAlignment="0" applyProtection="0">
      <alignment vertical="center"/>
    </xf>
    <xf numFmtId="0" fontId="60" fillId="10" borderId="0" applyNumberFormat="0" applyBorder="0" applyAlignment="0" applyProtection="0">
      <alignment vertical="center"/>
    </xf>
    <xf numFmtId="0" fontId="0" fillId="0" borderId="0">
      <alignment vertical="center"/>
    </xf>
    <xf numFmtId="0" fontId="60" fillId="10" borderId="0" applyNumberFormat="0" applyBorder="0" applyAlignment="0" applyProtection="0">
      <alignment vertical="center"/>
    </xf>
    <xf numFmtId="0" fontId="0" fillId="0" borderId="0">
      <alignment vertical="center"/>
    </xf>
    <xf numFmtId="0" fontId="60" fillId="10" borderId="0" applyNumberFormat="0" applyBorder="0" applyAlignment="0" applyProtection="0">
      <alignment vertical="center"/>
    </xf>
    <xf numFmtId="0" fontId="0" fillId="0" borderId="0">
      <alignment vertical="center"/>
    </xf>
    <xf numFmtId="0" fontId="60" fillId="10"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Protection="0"/>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Protection="0"/>
    <xf numFmtId="0" fontId="44" fillId="10" borderId="0" applyProtection="0"/>
    <xf numFmtId="0" fontId="41" fillId="11" borderId="0" applyProtection="0"/>
    <xf numFmtId="0" fontId="41" fillId="24"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41" fillId="11"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41" fillId="11"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2"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44" fillId="10" borderId="0" applyProtection="0"/>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xf numFmtId="0" fontId="44" fillId="10" borderId="0" applyNumberFormat="0" applyBorder="0" applyAlignment="0" applyProtection="0">
      <alignment vertical="center"/>
    </xf>
    <xf numFmtId="0" fontId="0" fillId="0" borderId="0"/>
    <xf numFmtId="0" fontId="0" fillId="0" borderId="0"/>
    <xf numFmtId="0" fontId="44" fillId="10" borderId="0" applyNumberFormat="0" applyBorder="0" applyAlignment="0" applyProtection="0">
      <alignment vertical="center"/>
    </xf>
    <xf numFmtId="0" fontId="0" fillId="0" borderId="0"/>
    <xf numFmtId="0" fontId="0" fillId="0" borderId="0"/>
    <xf numFmtId="0" fontId="44" fillId="10" borderId="0" applyNumberFormat="0" applyBorder="0" applyAlignment="0" applyProtection="0">
      <alignment vertical="center"/>
    </xf>
    <xf numFmtId="0" fontId="50" fillId="24"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109" fillId="0" borderId="0" applyNumberFormat="0" applyFill="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0" borderId="0" applyProtection="0"/>
    <xf numFmtId="0" fontId="41" fillId="11" borderId="0" applyProtection="0"/>
    <xf numFmtId="0" fontId="0" fillId="0" borderId="0">
      <alignment vertical="center"/>
    </xf>
    <xf numFmtId="0" fontId="44" fillId="10" borderId="0" applyProtection="0"/>
    <xf numFmtId="0" fontId="0" fillId="0" borderId="0">
      <alignment vertical="center"/>
    </xf>
    <xf numFmtId="0" fontId="41" fillId="11"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99"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41" fillId="11" borderId="0" applyProtection="0"/>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105" fillId="28" borderId="33" applyNumberFormat="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12" fillId="0" borderId="0">
      <alignment vertical="center"/>
    </xf>
    <xf numFmtId="0" fontId="2" fillId="0" borderId="0">
      <alignment vertical="center"/>
    </xf>
    <xf numFmtId="0" fontId="44" fillId="10" borderId="0" applyProtection="0"/>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51"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28" fillId="0" borderId="38" applyNumberFormat="0" applyFill="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150" fillId="32" borderId="47" applyNumberFormat="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150" fillId="32" borderId="47" applyNumberFormat="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24" borderId="0" applyNumberFormat="0" applyBorder="0" applyAlignment="0" applyProtection="0">
      <alignment vertical="center"/>
    </xf>
    <xf numFmtId="0" fontId="44" fillId="10"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50" fillId="11" borderId="0" applyNumberFormat="0" applyBorder="0" applyAlignment="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24" borderId="0" applyNumberFormat="0" applyBorder="0" applyAlignment="0" applyProtection="0">
      <alignment vertical="center"/>
    </xf>
    <xf numFmtId="0" fontId="44" fillId="10" borderId="0" applyProtection="0"/>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 fillId="0" borderId="0"/>
    <xf numFmtId="0" fontId="11" fillId="0" borderId="0"/>
    <xf numFmtId="0" fontId="11" fillId="0" borderId="0">
      <alignment vertical="center"/>
    </xf>
    <xf numFmtId="0" fontId="0" fillId="0" borderId="0">
      <alignment vertical="center"/>
    </xf>
    <xf numFmtId="0" fontId="0" fillId="0" borderId="0">
      <alignment vertical="center"/>
    </xf>
    <xf numFmtId="0" fontId="11" fillId="0" borderId="0"/>
    <xf numFmtId="0" fontId="11"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xf numFmtId="0" fontId="44" fillId="10" borderId="0" applyNumberFormat="0" applyBorder="0" applyAlignment="0" applyProtection="0">
      <alignment vertical="center"/>
    </xf>
    <xf numFmtId="0" fontId="0" fillId="0" borderId="0"/>
    <xf numFmtId="0" fontId="44" fillId="10" borderId="0" applyProtection="0"/>
    <xf numFmtId="0" fontId="0" fillId="0" borderId="0">
      <alignment vertical="center"/>
    </xf>
    <xf numFmtId="0" fontId="0" fillId="0" borderId="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0" fillId="24" borderId="0" applyNumberFormat="0" applyBorder="0" applyAlignment="0" applyProtection="0">
      <alignment vertical="center"/>
    </xf>
    <xf numFmtId="0" fontId="0" fillId="0" borderId="0">
      <alignment vertical="center"/>
    </xf>
    <xf numFmtId="0" fontId="0" fillId="0" borderId="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12" fillId="0" borderId="0" applyNumberFormat="0" applyFill="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xf numFmtId="0" fontId="0" fillId="0" borderId="0"/>
    <xf numFmtId="0" fontId="0" fillId="0" borderId="0">
      <alignment vertical="center"/>
    </xf>
    <xf numFmtId="0" fontId="44" fillId="10" borderId="0" applyProtection="0"/>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Protection="0"/>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Protection="0"/>
    <xf numFmtId="0" fontId="60" fillId="10" borderId="0" applyNumberFormat="0" applyBorder="0" applyAlignment="0" applyProtection="0">
      <alignment vertical="center"/>
    </xf>
    <xf numFmtId="0" fontId="60"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Protection="0">
      <alignment vertical="center"/>
    </xf>
    <xf numFmtId="0" fontId="0" fillId="0" borderId="0">
      <alignment vertical="center"/>
    </xf>
    <xf numFmtId="0" fontId="44" fillId="15" borderId="0" applyProtection="0">
      <alignment vertical="center"/>
    </xf>
    <xf numFmtId="0" fontId="0" fillId="0" borderId="0">
      <alignment vertical="center"/>
    </xf>
    <xf numFmtId="0" fontId="0" fillId="0" borderId="0">
      <alignment vertical="center"/>
    </xf>
    <xf numFmtId="0" fontId="44" fillId="15" borderId="0" applyProtection="0">
      <alignment vertical="center"/>
    </xf>
    <xf numFmtId="0" fontId="0" fillId="0" borderId="0">
      <alignment vertical="center"/>
    </xf>
    <xf numFmtId="0" fontId="44" fillId="15"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4" fillId="15"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60" fillId="10" borderId="0" applyNumberFormat="0" applyBorder="0" applyAlignment="0" applyProtection="0">
      <alignment vertical="center"/>
    </xf>
    <xf numFmtId="0" fontId="0" fillId="0" borderId="0">
      <alignment vertical="center"/>
    </xf>
    <xf numFmtId="0" fontId="0" fillId="0" borderId="0">
      <alignment vertical="center"/>
    </xf>
    <xf numFmtId="0" fontId="60" fillId="10" borderId="0" applyNumberFormat="0" applyBorder="0" applyAlignment="0" applyProtection="0">
      <alignment vertical="center"/>
    </xf>
    <xf numFmtId="0" fontId="60" fillId="10" borderId="0" applyNumberFormat="0" applyBorder="0" applyAlignment="0" applyProtection="0">
      <alignment vertical="center"/>
    </xf>
    <xf numFmtId="0" fontId="60"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181" fillId="0" borderId="0" applyNumberFormat="0" applyFill="0" applyBorder="0" applyAlignment="0" applyProtection="0">
      <alignment vertical="top"/>
      <protection locked="0"/>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4" fillId="10" borderId="0" applyProtection="0"/>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0"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50" fillId="1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xf numFmtId="0" fontId="50" fillId="11" borderId="0" applyNumberFormat="0" applyBorder="0" applyAlignment="0" applyProtection="0"/>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99" fillId="11" borderId="0" applyNumberFormat="0" applyBorder="0" applyAlignment="0" applyProtection="0">
      <alignment vertical="center"/>
    </xf>
    <xf numFmtId="0" fontId="0" fillId="0" borderId="0">
      <alignment vertical="center"/>
    </xf>
    <xf numFmtId="0" fontId="99" fillId="11" borderId="0" applyNumberFormat="0" applyBorder="0" applyAlignment="0" applyProtection="0">
      <alignment vertical="center"/>
    </xf>
    <xf numFmtId="0" fontId="0" fillId="0" borderId="0">
      <alignment vertical="center"/>
    </xf>
    <xf numFmtId="0" fontId="99"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50" fillId="24"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xf numFmtId="0" fontId="41" fillId="11" borderId="0" applyNumberFormat="0" applyBorder="0" applyAlignment="0" applyProtection="0">
      <alignment vertical="center"/>
    </xf>
    <xf numFmtId="0" fontId="0" fillId="0" borderId="0">
      <alignment vertical="center"/>
    </xf>
    <xf numFmtId="0" fontId="0" fillId="0" borderId="0"/>
    <xf numFmtId="0" fontId="0" fillId="0" borderId="0"/>
    <xf numFmtId="0" fontId="50" fillId="24" borderId="0" applyNumberFormat="0" applyBorder="0" applyAlignment="0" applyProtection="0">
      <alignment vertical="center"/>
    </xf>
    <xf numFmtId="0" fontId="0" fillId="0" borderId="0">
      <alignment vertical="center"/>
    </xf>
    <xf numFmtId="0" fontId="0" fillId="0" borderId="0"/>
    <xf numFmtId="0" fontId="0" fillId="0" borderId="0"/>
    <xf numFmtId="0" fontId="50" fillId="24"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3" fillId="3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1" fillId="24"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0" fillId="16" borderId="0" applyNumberFormat="0" applyBorder="0" applyAlignment="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50" fillId="16"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Protection="0"/>
    <xf numFmtId="0" fontId="44" fillId="10" borderId="0" applyProtection="0"/>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88" fillId="0" borderId="0" applyNumberFormat="0" applyFill="0" applyBorder="0" applyAlignment="0" applyProtection="0">
      <alignment vertical="center"/>
    </xf>
    <xf numFmtId="0" fontId="0" fillId="0" borderId="0">
      <alignment vertical="center"/>
    </xf>
    <xf numFmtId="0" fontId="88" fillId="0" borderId="0" applyNumberFormat="0" applyFill="0" applyBorder="0" applyAlignment="0" applyProtection="0">
      <alignment vertical="center"/>
    </xf>
    <xf numFmtId="0" fontId="0" fillId="0" borderId="0">
      <alignment vertical="center"/>
    </xf>
    <xf numFmtId="0" fontId="88" fillId="0" borderId="0" applyNumberFormat="0" applyFill="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93" fillId="11"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109" fillId="0" borderId="0" applyNumberFormat="0" applyFill="0" applyBorder="0" applyAlignment="0" applyProtection="0">
      <alignment vertical="center"/>
    </xf>
    <xf numFmtId="0" fontId="109" fillId="0" borderId="0" applyNumberFormat="0" applyFill="0" applyBorder="0" applyAlignment="0" applyProtection="0">
      <alignment vertical="center"/>
    </xf>
    <xf numFmtId="0" fontId="44" fillId="10" borderId="0" applyProtection="0"/>
    <xf numFmtId="0" fontId="44" fillId="10" borderId="0" applyProtection="0"/>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50"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Protection="0"/>
    <xf numFmtId="0" fontId="50" fillId="11" borderId="0" applyProtection="0"/>
    <xf numFmtId="0" fontId="0" fillId="0" borderId="0">
      <alignment vertical="center"/>
    </xf>
    <xf numFmtId="0" fontId="44" fillId="10" borderId="0" applyProtection="0"/>
    <xf numFmtId="0" fontId="50" fillId="11" borderId="0" applyProtection="0"/>
    <xf numFmtId="0" fontId="0" fillId="0" borderId="0">
      <alignment vertical="center"/>
    </xf>
    <xf numFmtId="0" fontId="0" fillId="0" borderId="0">
      <alignment vertical="center"/>
    </xf>
    <xf numFmtId="0" fontId="0" fillId="0" borderId="0"/>
    <xf numFmtId="0" fontId="0" fillId="0" borderId="0"/>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11" fillId="0" borderId="0"/>
    <xf numFmtId="0" fontId="11" fillId="0" borderId="0"/>
    <xf numFmtId="0" fontId="0" fillId="0" borderId="0">
      <alignment vertical="center"/>
    </xf>
    <xf numFmtId="0" fontId="11" fillId="0" borderId="0"/>
    <xf numFmtId="0" fontId="11" fillId="0" borderId="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196" fontId="0" fillId="0" borderId="0" applyFont="0" applyFill="0" applyBorder="0" applyAlignment="0" applyProtection="0">
      <alignment vertical="center"/>
    </xf>
    <xf numFmtId="0" fontId="0" fillId="0" borderId="0">
      <alignment vertical="center"/>
    </xf>
    <xf numFmtId="0" fontId="0" fillId="0" borderId="0">
      <alignment vertical="center"/>
    </xf>
    <xf numFmtId="196" fontId="0" fillId="0" borderId="0" applyFont="0" applyFill="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43" fontId="11" fillId="0" borderId="0" applyFont="0" applyFill="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196" fontId="0" fillId="0" borderId="0" applyFont="0" applyFill="0" applyBorder="0" applyAlignment="0" applyProtection="0"/>
    <xf numFmtId="0" fontId="41" fillId="24"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84"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12" fillId="0" borderId="0" applyNumberFormat="0" applyFill="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50" fillId="1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88" fillId="0" borderId="0" applyNumberFormat="0" applyFill="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0" fillId="0" borderId="0"/>
    <xf numFmtId="0" fontId="44" fillId="10" borderId="0" applyProtection="0"/>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1" fillId="24"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41" fillId="24"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4" fillId="10" borderId="0" applyProtection="0"/>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xf numFmtId="0" fontId="0" fillId="0" borderId="0"/>
    <xf numFmtId="0" fontId="44" fillId="10" borderId="0" applyNumberFormat="0" applyBorder="0" applyAlignment="0" applyProtection="0">
      <alignment vertical="center"/>
    </xf>
    <xf numFmtId="0" fontId="0" fillId="0" borderId="0"/>
    <xf numFmtId="0" fontId="0" fillId="0" borderId="0"/>
    <xf numFmtId="0" fontId="44" fillId="10" borderId="0" applyProtection="0"/>
    <xf numFmtId="0" fontId="0" fillId="0" borderId="0"/>
    <xf numFmtId="0" fontId="0" fillId="0" borderId="0"/>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4" fillId="10" borderId="0" applyProtection="0"/>
    <xf numFmtId="0" fontId="44" fillId="10" borderId="0" applyProtection="0"/>
    <xf numFmtId="0" fontId="41" fillId="11"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125" fillId="3" borderId="33" applyNumberFormat="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125" fillId="3" borderId="33" applyNumberFormat="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1" fillId="11" borderId="0" applyNumberFormat="0" applyBorder="0" applyAlignment="0" applyProtection="0">
      <alignment vertical="center"/>
    </xf>
    <xf numFmtId="0" fontId="44" fillId="10" borderId="0" applyProtection="0"/>
    <xf numFmtId="0" fontId="41" fillId="11"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0" fillId="0" borderId="0">
      <alignment vertical="center"/>
    </xf>
    <xf numFmtId="0" fontId="44" fillId="10" borderId="0" applyProtection="0"/>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99"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3" fillId="9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160" fillId="0" borderId="0"/>
    <xf numFmtId="0" fontId="44" fillId="10" borderId="0" applyNumberFormat="0" applyBorder="0" applyAlignment="0" applyProtection="0">
      <alignment vertical="center"/>
    </xf>
    <xf numFmtId="0" fontId="0" fillId="0" borderId="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81" fillId="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Protection="0"/>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1" fillId="11"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60" fillId="10" borderId="0" applyNumberFormat="0" applyBorder="0" applyAlignment="0" applyProtection="0">
      <alignment vertical="center"/>
    </xf>
    <xf numFmtId="0" fontId="44" fillId="10" borderId="0" applyProtection="0"/>
    <xf numFmtId="0" fontId="44" fillId="1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11" fillId="0" borderId="0"/>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5" fillId="0" borderId="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41" fillId="11" borderId="0" applyProtection="0">
      <alignment vertical="center"/>
    </xf>
    <xf numFmtId="0" fontId="0" fillId="0" borderId="0">
      <alignment vertical="center"/>
    </xf>
    <xf numFmtId="0" fontId="41" fillId="11" borderId="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12" fillId="0" borderId="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99"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Protection="0"/>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24"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 fillId="0" borderId="0">
      <alignment vertical="center"/>
    </xf>
    <xf numFmtId="0" fontId="0" fillId="0" borderId="0">
      <alignment vertical="center"/>
    </xf>
    <xf numFmtId="0" fontId="44" fillId="10" borderId="0" applyNumberFormat="0" applyBorder="0" applyAlignment="0" applyProtection="0">
      <alignment vertical="center"/>
    </xf>
    <xf numFmtId="0" fontId="50" fillId="16" borderId="0" applyNumberFormat="0" applyBorder="0" applyAlignment="0" applyProtection="0">
      <alignment vertical="center"/>
    </xf>
    <xf numFmtId="0" fontId="44" fillId="10" borderId="0" applyProtection="0"/>
    <xf numFmtId="0" fontId="50" fillId="16" borderId="0" applyNumberFormat="0" applyBorder="0" applyAlignment="0" applyProtection="0"/>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11" borderId="0" applyProtection="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11" fillId="0" borderId="0"/>
    <xf numFmtId="0" fontId="11" fillId="0" borderId="0"/>
    <xf numFmtId="0" fontId="0" fillId="0" borderId="0">
      <alignment vertical="center"/>
    </xf>
    <xf numFmtId="0" fontId="44" fillId="10" borderId="0" applyNumberFormat="0" applyBorder="0" applyAlignment="0" applyProtection="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24"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00" fillId="0" borderId="1">
      <alignment horizontal="lef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Protection="0"/>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5" fillId="0" borderId="0"/>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50" fillId="16"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xf numFmtId="0" fontId="0" fillId="0" borderId="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Protection="0"/>
    <xf numFmtId="0" fontId="41" fillId="11"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88" fillId="0" borderId="0" applyNumberFormat="0" applyFill="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43" fontId="12" fillId="0" borderId="0" applyFont="0" applyFill="0" applyBorder="0" applyAlignment="0" applyProtection="0">
      <alignment vertical="center"/>
    </xf>
    <xf numFmtId="0" fontId="0" fillId="0" borderId="0">
      <alignment vertical="center"/>
    </xf>
    <xf numFmtId="43" fontId="12" fillId="0" borderId="0" applyFont="0" applyFill="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50"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93" fillId="24"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137" fillId="0" borderId="0" applyNumberFormat="0" applyFill="0" applyBorder="0" applyAlignment="0" applyProtection="0">
      <alignment vertical="top"/>
      <protection locked="0"/>
    </xf>
    <xf numFmtId="0" fontId="44" fillId="10" borderId="0" applyNumberFormat="0" applyBorder="0" applyAlignment="0" applyProtection="0">
      <alignment vertical="center"/>
    </xf>
    <xf numFmtId="0" fontId="137" fillId="0" borderId="0" applyNumberFormat="0" applyFill="0" applyBorder="0" applyAlignment="0" applyProtection="0">
      <alignment vertical="top"/>
      <protection locked="0"/>
    </xf>
    <xf numFmtId="0" fontId="44" fillId="10" borderId="0" applyProtection="0"/>
    <xf numFmtId="0" fontId="137" fillId="0" borderId="0" applyNumberFormat="0" applyFill="0" applyBorder="0" applyAlignment="0" applyProtection="0">
      <alignment vertical="top"/>
      <protection locked="0"/>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4" fillId="10" borderId="0" applyProtection="0"/>
    <xf numFmtId="0" fontId="41" fillId="11"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50"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Protection="0"/>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12"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12"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12"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xf numFmtId="0" fontId="0" fillId="0" borderId="0" applyProtection="0"/>
    <xf numFmtId="0" fontId="0" fillId="0" borderId="0">
      <alignment vertical="center"/>
    </xf>
    <xf numFmtId="0" fontId="44" fillId="10" borderId="0" applyNumberFormat="0" applyBorder="0" applyAlignment="0" applyProtection="0">
      <alignment vertical="center"/>
    </xf>
    <xf numFmtId="0" fontId="0" fillId="0" borderId="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6" fillId="0" borderId="5" applyNumberFormat="0" applyFill="0" applyProtection="0">
      <alignment horizontal="lef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1" fillId="24"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109" fillId="0" borderId="0" applyNumberForma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0" fillId="0" borderId="0">
      <alignment vertical="center"/>
    </xf>
    <xf numFmtId="0" fontId="41" fillId="24"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109" fillId="0" borderId="0" applyNumberFormat="0" applyFill="0" applyBorder="0" applyAlignment="0" applyProtection="0">
      <alignment vertical="center"/>
    </xf>
    <xf numFmtId="0" fontId="0" fillId="0" borderId="0">
      <alignment vertical="center"/>
    </xf>
    <xf numFmtId="0" fontId="0" fillId="0" borderId="0">
      <alignment vertical="center"/>
    </xf>
    <xf numFmtId="0" fontId="109" fillId="0" borderId="0" applyNumberFormat="0" applyFill="0" applyBorder="0" applyAlignment="0" applyProtection="0">
      <alignment vertical="center"/>
    </xf>
    <xf numFmtId="0" fontId="105" fillId="28" borderId="33" applyNumberFormat="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5" fillId="0" borderId="0"/>
    <xf numFmtId="0" fontId="44" fillId="10" borderId="0" applyProtection="0"/>
    <xf numFmtId="0" fontId="44" fillId="10" borderId="0" applyProtection="0"/>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Protection="0"/>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44" fillId="10" borderId="0" applyProtection="0"/>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99"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3" fillId="82"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3" fillId="82"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1" fillId="24" borderId="0" applyNumberFormat="0" applyBorder="0" applyAlignment="0" applyProtection="0">
      <alignment vertical="center"/>
    </xf>
    <xf numFmtId="0" fontId="44" fillId="10" borderId="0" applyProtection="0"/>
    <xf numFmtId="0" fontId="41" fillId="24"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50" fillId="3" borderId="0" applyProtection="0"/>
    <xf numFmtId="0" fontId="93" fillId="24"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137" fillId="0" borderId="0" applyNumberFormat="0" applyFill="0" applyBorder="0" applyAlignment="0" applyProtection="0">
      <alignment vertical="top"/>
      <protection locked="0"/>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12" fillId="0" borderId="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Protection="0"/>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1" fillId="24"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Protection="0"/>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xf numFmtId="0" fontId="0" fillId="0" borderId="0">
      <alignment vertical="center"/>
    </xf>
    <xf numFmtId="0" fontId="50" fillId="11"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4" fillId="10"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Protection="0"/>
    <xf numFmtId="0" fontId="0" fillId="0" borderId="0">
      <alignment vertical="center"/>
    </xf>
    <xf numFmtId="0" fontId="0" fillId="0" borderId="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12"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pplyProtection="0">
      <alignment vertical="center"/>
    </xf>
    <xf numFmtId="0" fontId="0" fillId="0" borderId="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1" fillId="11"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Protection="0"/>
    <xf numFmtId="0" fontId="44" fillId="10" borderId="0" applyProtection="0"/>
    <xf numFmtId="0" fontId="0" fillId="0" borderId="0">
      <alignment vertical="center"/>
    </xf>
    <xf numFmtId="0" fontId="0" fillId="0" borderId="0">
      <alignment vertical="center"/>
    </xf>
    <xf numFmtId="0" fontId="81" fillId="4" borderId="0" applyNumberFormat="0" applyBorder="0" applyAlignment="0" applyProtection="0">
      <alignment vertical="center"/>
    </xf>
    <xf numFmtId="0" fontId="0" fillId="0" borderId="0">
      <alignment vertical="center"/>
    </xf>
    <xf numFmtId="0" fontId="81" fillId="4" borderId="0" applyNumberFormat="0" applyBorder="0" applyAlignment="0" applyProtection="0">
      <alignment vertical="center"/>
    </xf>
    <xf numFmtId="0" fontId="44" fillId="10" borderId="0" applyProtection="0"/>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6" borderId="0" applyNumberFormat="0" applyBorder="0" applyAlignment="0" applyProtection="0"/>
    <xf numFmtId="0" fontId="99"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99"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5"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Protection="0"/>
    <xf numFmtId="0" fontId="44" fillId="10" borderId="0" applyProtection="0"/>
    <xf numFmtId="0" fontId="41" fillId="11"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43" fontId="12" fillId="0" borderId="0" applyFont="0" applyFill="0" applyBorder="0" applyAlignment="0" applyProtection="0">
      <alignment vertical="center"/>
    </xf>
    <xf numFmtId="0" fontId="0" fillId="0" borderId="0">
      <alignment vertical="center"/>
    </xf>
    <xf numFmtId="0" fontId="0" fillId="0" borderId="0">
      <alignment vertical="center"/>
    </xf>
    <xf numFmtId="43" fontId="0" fillId="0" borderId="0" applyFont="0" applyFill="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24" borderId="0" applyNumberFormat="0" applyBorder="0" applyAlignment="0" applyProtection="0">
      <alignment vertical="center"/>
    </xf>
    <xf numFmtId="0" fontId="0" fillId="51" borderId="28" applyNumberFormat="0" applyFont="0" applyAlignment="0" applyProtection="0">
      <alignment vertical="center"/>
    </xf>
    <xf numFmtId="0" fontId="44" fillId="10" borderId="0" applyNumberFormat="0" applyBorder="0" applyAlignment="0" applyProtection="0">
      <alignment vertical="center"/>
    </xf>
    <xf numFmtId="0" fontId="0" fillId="51" borderId="28" applyNumberFormat="0" applyFont="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24"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1" fillId="11"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50" fillId="16" borderId="0" applyNumberFormat="0" applyBorder="0" applyAlignment="0" applyProtection="0"/>
    <xf numFmtId="0" fontId="0" fillId="0" borderId="0">
      <alignment vertical="center"/>
    </xf>
    <xf numFmtId="0" fontId="0" fillId="0" borderId="0">
      <alignment vertical="center"/>
    </xf>
    <xf numFmtId="0" fontId="50" fillId="16" borderId="0" applyNumberFormat="0" applyBorder="0" applyAlignment="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125" fillId="3" borderId="33"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25" fillId="3" borderId="33"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125" fillId="3" borderId="33" applyNumberFormat="0" applyAlignment="0" applyProtection="0">
      <alignment vertical="center"/>
    </xf>
    <xf numFmtId="0" fontId="0" fillId="0" borderId="0">
      <alignment vertical="center"/>
    </xf>
    <xf numFmtId="0" fontId="0" fillId="0" borderId="0">
      <alignment vertical="center"/>
    </xf>
    <xf numFmtId="0" fontId="125" fillId="3" borderId="33" applyNumberFormat="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24"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1" fillId="11"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alignment vertical="center"/>
    </xf>
    <xf numFmtId="0" fontId="44" fillId="10" borderId="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93" fillId="24" borderId="0" applyNumberFormat="0" applyBorder="0" applyAlignment="0" applyProtection="0">
      <alignment vertical="center"/>
    </xf>
    <xf numFmtId="0" fontId="0" fillId="0" borderId="0">
      <alignment vertical="center"/>
    </xf>
    <xf numFmtId="0" fontId="0" fillId="0" borderId="0">
      <alignment vertical="center"/>
    </xf>
    <xf numFmtId="0" fontId="117" fillId="67"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88" fillId="0" borderId="60" applyNumberFormat="0" applyFill="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Protection="0"/>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50" fillId="24" borderId="0" applyNumberFormat="0" applyBorder="0" applyAlignment="0" applyProtection="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1"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50" fillId="24"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135" fillId="3" borderId="42" applyNumberFormat="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135" fillId="3" borderId="42" applyNumberFormat="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135" fillId="3" borderId="42" applyNumberFormat="0" applyAlignment="0" applyProtection="0">
      <alignment vertical="center"/>
    </xf>
    <xf numFmtId="0" fontId="44" fillId="10" borderId="0" applyNumberFormat="0" applyBorder="0" applyAlignment="0" applyProtection="0">
      <alignment vertical="center"/>
    </xf>
    <xf numFmtId="0" fontId="60" fillId="10" borderId="0" applyNumberFormat="0" applyBorder="0" applyAlignment="0" applyProtection="0">
      <alignment vertical="center"/>
    </xf>
    <xf numFmtId="0" fontId="41" fillId="11" borderId="0" applyNumberFormat="0" applyBorder="0" applyAlignment="0" applyProtection="0">
      <alignment vertical="center"/>
    </xf>
    <xf numFmtId="0" fontId="60" fillId="10" borderId="0" applyNumberFormat="0" applyBorder="0" applyAlignment="0" applyProtection="0">
      <alignment vertical="center"/>
    </xf>
    <xf numFmtId="0" fontId="60" fillId="10" borderId="0" applyNumberFormat="0" applyBorder="0" applyAlignment="0" applyProtection="0">
      <alignment vertical="center"/>
    </xf>
    <xf numFmtId="0" fontId="60"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50" fillId="11" borderId="0" applyNumberFormat="0" applyBorder="0" applyAlignment="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pplyNumberFormat="0" applyFill="0" applyBorder="0" applyAlignment="0" applyProtection="0"/>
    <xf numFmtId="0" fontId="41" fillId="24" borderId="0" applyNumberFormat="0" applyBorder="0" applyAlignment="0" applyProtection="0">
      <alignment vertical="center"/>
    </xf>
    <xf numFmtId="0" fontId="44" fillId="10"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1" fillId="24"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125" fillId="3" borderId="33" applyNumberFormat="0" applyAlignment="0" applyProtection="0">
      <alignment vertical="center"/>
    </xf>
    <xf numFmtId="0" fontId="0" fillId="0" borderId="0">
      <alignment vertical="center"/>
    </xf>
    <xf numFmtId="0" fontId="125" fillId="3" borderId="33" applyNumberFormat="0" applyAlignment="0" applyProtection="0">
      <alignment vertical="center"/>
    </xf>
    <xf numFmtId="0" fontId="0" fillId="0" borderId="0">
      <alignment vertical="center"/>
    </xf>
    <xf numFmtId="0" fontId="125" fillId="3" borderId="33" applyNumberFormat="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85" fillId="15" borderId="0" applyNumberFormat="0" applyBorder="0" applyAlignment="0" applyProtection="0">
      <alignment vertical="center"/>
    </xf>
    <xf numFmtId="0" fontId="41" fillId="11" borderId="0" applyNumberFormat="0" applyBorder="0" applyAlignment="0" applyProtection="0">
      <alignment vertical="center"/>
    </xf>
    <xf numFmtId="0" fontId="85" fillId="15" borderId="0" applyNumberFormat="0" applyBorder="0" applyAlignment="0" applyProtection="0">
      <alignment vertical="center"/>
    </xf>
    <xf numFmtId="0" fontId="85" fillId="15" borderId="0" applyNumberFormat="0" applyBorder="0" applyAlignment="0" applyProtection="0">
      <alignment vertical="center"/>
    </xf>
    <xf numFmtId="0" fontId="0" fillId="0" borderId="0">
      <alignment vertical="center"/>
    </xf>
    <xf numFmtId="0" fontId="85" fillId="15" borderId="0" applyNumberFormat="0" applyBorder="0" applyAlignment="0" applyProtection="0">
      <alignment vertical="center"/>
    </xf>
    <xf numFmtId="0" fontId="0" fillId="0" borderId="0">
      <alignment vertical="center"/>
    </xf>
    <xf numFmtId="0" fontId="60" fillId="10" borderId="0" applyNumberFormat="0" applyBorder="0" applyAlignment="0" applyProtection="0">
      <alignment vertical="center"/>
    </xf>
    <xf numFmtId="0" fontId="0" fillId="0" borderId="0">
      <alignment vertical="center"/>
    </xf>
    <xf numFmtId="0" fontId="60" fillId="10" borderId="0" applyNumberFormat="0" applyBorder="0" applyAlignment="0" applyProtection="0">
      <alignment vertical="center"/>
    </xf>
    <xf numFmtId="0" fontId="0" fillId="0" borderId="0">
      <alignment vertical="center"/>
    </xf>
    <xf numFmtId="0" fontId="99" fillId="11" borderId="0" applyNumberFormat="0" applyBorder="0" applyAlignment="0" applyProtection="0">
      <alignment vertical="center"/>
    </xf>
    <xf numFmtId="0" fontId="60"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12" fillId="0" borderId="0">
      <alignment vertical="center"/>
    </xf>
    <xf numFmtId="0" fontId="0" fillId="0" borderId="0">
      <alignment vertical="center"/>
    </xf>
    <xf numFmtId="0" fontId="11" fillId="0" borderId="0"/>
    <xf numFmtId="0" fontId="11" fillId="0" borderId="0">
      <alignment vertical="center"/>
    </xf>
    <xf numFmtId="0" fontId="43" fillId="67"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12"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109" fillId="0" borderId="0" applyNumberFormat="0" applyFill="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99" fillId="11" borderId="0" applyNumberFormat="0" applyBorder="0" applyAlignment="0" applyProtection="0">
      <alignment vertical="center"/>
    </xf>
    <xf numFmtId="0" fontId="0" fillId="0" borderId="0">
      <alignment vertical="center"/>
    </xf>
    <xf numFmtId="0" fontId="99" fillId="11" borderId="0" applyNumberFormat="0" applyBorder="0" applyAlignment="0" applyProtection="0">
      <alignment vertical="center"/>
    </xf>
    <xf numFmtId="0" fontId="0" fillId="0" borderId="0">
      <alignment vertical="center"/>
    </xf>
    <xf numFmtId="0" fontId="99" fillId="11" borderId="0" applyProtection="0">
      <alignment vertical="center"/>
    </xf>
    <xf numFmtId="0" fontId="0" fillId="0" borderId="0">
      <alignment vertical="center"/>
    </xf>
    <xf numFmtId="0" fontId="99" fillId="11" borderId="0" applyNumberFormat="0" applyBorder="0" applyAlignment="0" applyProtection="0">
      <alignment vertical="center"/>
    </xf>
    <xf numFmtId="0" fontId="0" fillId="0" borderId="0">
      <alignment vertical="center"/>
    </xf>
    <xf numFmtId="0" fontId="99" fillId="11" borderId="0" applyNumberFormat="0" applyBorder="0" applyAlignment="0" applyProtection="0">
      <alignment vertical="center"/>
    </xf>
    <xf numFmtId="0" fontId="0" fillId="0" borderId="0">
      <alignment vertical="center"/>
    </xf>
    <xf numFmtId="0" fontId="99" fillId="11"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0"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12"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1" fillId="24"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50" fillId="24" borderId="0" applyNumberFormat="0" applyBorder="0" applyAlignment="0" applyProtection="0">
      <alignment vertical="center"/>
    </xf>
    <xf numFmtId="0" fontId="0" fillId="0" borderId="0">
      <alignment vertical="center"/>
    </xf>
    <xf numFmtId="0" fontId="0" fillId="0" borderId="0">
      <alignment vertical="center"/>
    </xf>
    <xf numFmtId="0" fontId="50" fillId="24"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150" fillId="32" borderId="47" applyNumberFormat="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4"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xf numFmtId="0" fontId="0" fillId="0" borderId="0"/>
    <xf numFmtId="0" fontId="41" fillId="11" borderId="0" applyNumberFormat="0" applyBorder="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xf numFmtId="0" fontId="0" fillId="0" borderId="0"/>
    <xf numFmtId="0" fontId="0" fillId="0" borderId="0">
      <alignment vertical="center"/>
    </xf>
    <xf numFmtId="0" fontId="41" fillId="11" borderId="0" applyNumberFormat="0" applyBorder="0" applyAlignment="0" applyProtection="0">
      <alignment vertical="center"/>
    </xf>
    <xf numFmtId="0" fontId="11" fillId="0" borderId="0"/>
    <xf numFmtId="0" fontId="12"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0" fillId="0" borderId="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41" fillId="11" borderId="0" applyNumberFormat="0" applyBorder="0" applyAlignment="0" applyProtection="0">
      <alignment vertical="center"/>
    </xf>
    <xf numFmtId="0" fontId="0" fillId="0" borderId="0"/>
    <xf numFmtId="0" fontId="0" fillId="0" borderId="0"/>
    <xf numFmtId="0" fontId="41" fillId="11" borderId="0" applyNumberFormat="0" applyBorder="0" applyAlignment="0" applyProtection="0">
      <alignment vertical="center"/>
    </xf>
    <xf numFmtId="0" fontId="0" fillId="0" borderId="0"/>
    <xf numFmtId="0" fontId="0" fillId="0" borderId="0"/>
    <xf numFmtId="0" fontId="41" fillId="11" borderId="0" applyNumberFormat="0" applyBorder="0" applyAlignment="0" applyProtection="0">
      <alignment vertical="center"/>
    </xf>
    <xf numFmtId="0" fontId="0" fillId="0" borderId="0"/>
    <xf numFmtId="0" fontId="0" fillId="0" borderId="0"/>
    <xf numFmtId="0" fontId="41" fillId="11" borderId="0" applyNumberFormat="0" applyBorder="0" applyAlignment="0" applyProtection="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41" fillId="24" borderId="0" applyNumberFormat="0" applyBorder="0" applyAlignment="0" applyProtection="0">
      <alignment vertical="center"/>
    </xf>
    <xf numFmtId="0" fontId="0" fillId="0" borderId="0">
      <alignment vertical="center"/>
    </xf>
    <xf numFmtId="0" fontId="0" fillId="0" borderId="0"/>
    <xf numFmtId="0" fontId="0" fillId="0" borderId="0">
      <alignment vertical="center"/>
    </xf>
    <xf numFmtId="0" fontId="0" fillId="0" borderId="0"/>
    <xf numFmtId="0" fontId="0" fillId="0" borderId="0"/>
    <xf numFmtId="0" fontId="0" fillId="0" borderId="0"/>
    <xf numFmtId="0" fontId="0" fillId="0" borderId="0">
      <alignment vertical="center"/>
    </xf>
    <xf numFmtId="0" fontId="41" fillId="24" borderId="0" applyNumberFormat="0" applyBorder="0" applyAlignment="0" applyProtection="0">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xf numFmtId="0" fontId="0" fillId="0" borderId="0"/>
    <xf numFmtId="0" fontId="0" fillId="0" borderId="0"/>
    <xf numFmtId="0" fontId="0" fillId="0" borderId="0"/>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xf numFmtId="0" fontId="0" fillId="0" borderId="0"/>
    <xf numFmtId="0" fontId="0" fillId="0" borderId="0"/>
    <xf numFmtId="0" fontId="0" fillId="0" borderId="0"/>
    <xf numFmtId="0" fontId="0" fillId="0" borderId="0"/>
    <xf numFmtId="0" fontId="41" fillId="11" borderId="0" applyNumberFormat="0" applyBorder="0" applyAlignment="0" applyProtection="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xf numFmtId="0" fontId="150" fillId="32" borderId="47" applyNumberFormat="0" applyAlignment="0" applyProtection="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41" fillId="11" borderId="0" applyNumberFormat="0" applyBorder="0" applyAlignment="0" applyProtection="0">
      <alignment vertical="center"/>
    </xf>
    <xf numFmtId="0" fontId="11" fillId="0" borderId="0"/>
    <xf numFmtId="0" fontId="11" fillId="0" borderId="0"/>
    <xf numFmtId="0" fontId="11" fillId="0" borderId="0"/>
    <xf numFmtId="0" fontId="11"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 fillId="0" borderId="0"/>
    <xf numFmtId="0" fontId="11" fillId="0" borderId="0"/>
    <xf numFmtId="0" fontId="0" fillId="0" borderId="0">
      <alignment vertical="center"/>
    </xf>
    <xf numFmtId="0" fontId="41" fillId="11" borderId="0" applyNumberFormat="0" applyBorder="0" applyAlignment="0" applyProtection="0">
      <alignment vertical="center"/>
    </xf>
    <xf numFmtId="0" fontId="11" fillId="0" borderId="0"/>
    <xf numFmtId="0" fontId="11" fillId="0" borderId="0"/>
    <xf numFmtId="0" fontId="0" fillId="0" borderId="0">
      <alignment vertical="center"/>
    </xf>
    <xf numFmtId="0" fontId="41" fillId="11" borderId="0" applyNumberFormat="0" applyBorder="0" applyAlignment="0" applyProtection="0">
      <alignment vertical="center"/>
    </xf>
    <xf numFmtId="0" fontId="11" fillId="0" borderId="0"/>
    <xf numFmtId="0" fontId="11" fillId="0" borderId="0"/>
    <xf numFmtId="0" fontId="0" fillId="0" borderId="0">
      <alignment vertical="center"/>
    </xf>
    <xf numFmtId="0" fontId="11" fillId="0" borderId="0"/>
    <xf numFmtId="0" fontId="11"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xf numFmtId="0" fontId="0" fillId="0" borderId="0">
      <alignment vertical="center"/>
    </xf>
    <xf numFmtId="0" fontId="41" fillId="11" borderId="0" applyNumberFormat="0" applyBorder="0" applyAlignment="0" applyProtection="0">
      <alignment vertical="center"/>
    </xf>
    <xf numFmtId="0" fontId="0" fillId="0" borderId="0"/>
    <xf numFmtId="0" fontId="0" fillId="0" borderId="0"/>
    <xf numFmtId="0" fontId="0" fillId="0" borderId="0">
      <alignment vertical="center"/>
    </xf>
    <xf numFmtId="0" fontId="41" fillId="11" borderId="0" applyNumberFormat="0" applyBorder="0" applyAlignment="0" applyProtection="0">
      <alignment vertical="center"/>
    </xf>
    <xf numFmtId="0" fontId="0" fillId="0" borderId="0"/>
    <xf numFmtId="0" fontId="0" fillId="0" borderId="0"/>
    <xf numFmtId="0" fontId="0" fillId="0" borderId="0"/>
    <xf numFmtId="0" fontId="0" fillId="0" borderId="0"/>
    <xf numFmtId="0" fontId="0" fillId="0" borderId="0">
      <alignment vertical="center"/>
    </xf>
    <xf numFmtId="0" fontId="0" fillId="0" borderId="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alignment vertical="center"/>
    </xf>
    <xf numFmtId="0" fontId="2" fillId="0" borderId="0">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xf numFmtId="0" fontId="11" fillId="0" borderId="0"/>
    <xf numFmtId="0" fontId="11" fillId="0" borderId="0"/>
    <xf numFmtId="0" fontId="0" fillId="0" borderId="0">
      <alignment vertical="center"/>
    </xf>
    <xf numFmtId="0" fontId="11" fillId="0" borderId="0"/>
    <xf numFmtId="0" fontId="11" fillId="0" borderId="0"/>
    <xf numFmtId="0" fontId="0" fillId="0" borderId="0">
      <alignment vertical="center"/>
    </xf>
    <xf numFmtId="0" fontId="0" fillId="0" borderId="0"/>
    <xf numFmtId="0" fontId="0" fillId="0" borderId="0">
      <alignment vertical="center"/>
    </xf>
    <xf numFmtId="0" fontId="0" fillId="0" borderId="0"/>
    <xf numFmtId="0" fontId="41" fillId="11" borderId="0" applyNumberFormat="0" applyBorder="0" applyAlignment="0" applyProtection="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xf numFmtId="0" fontId="0" fillId="0" borderId="0"/>
    <xf numFmtId="0" fontId="41" fillId="11" borderId="0" applyNumberFormat="0" applyBorder="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alignment vertical="center"/>
    </xf>
    <xf numFmtId="0" fontId="0" fillId="0" borderId="0"/>
    <xf numFmtId="0" fontId="0" fillId="0" borderId="0"/>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160" fillId="0" borderId="0">
      <alignment vertical="center"/>
    </xf>
    <xf numFmtId="0" fontId="0" fillId="0" borderId="0"/>
    <xf numFmtId="0" fontId="0" fillId="0" borderId="0"/>
    <xf numFmtId="0" fontId="0" fillId="0" borderId="0"/>
    <xf numFmtId="0" fontId="11" fillId="0" borderId="0"/>
    <xf numFmtId="0" fontId="11" fillId="0" borderId="0"/>
    <xf numFmtId="0" fontId="11" fillId="0" borderId="0"/>
    <xf numFmtId="0" fontId="12" fillId="0" borderId="0">
      <alignment vertical="center"/>
    </xf>
    <xf numFmtId="0" fontId="0" fillId="0" borderId="0">
      <alignment vertical="center"/>
    </xf>
    <xf numFmtId="0" fontId="0" fillId="0" borderId="0">
      <alignment vertical="center"/>
    </xf>
    <xf numFmtId="0" fontId="0" fillId="0" borderId="0" applyProtection="0">
      <alignment vertical="center"/>
    </xf>
    <xf numFmtId="0" fontId="0" fillId="0" borderId="0"/>
    <xf numFmtId="0" fontId="51" fillId="0" borderId="0" applyProtection="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xf numFmtId="0" fontId="0" fillId="0" borderId="0"/>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11" borderId="0" applyNumberFormat="0" applyBorder="0" applyAlignment="0" applyProtection="0">
      <alignment vertical="center"/>
    </xf>
    <xf numFmtId="0" fontId="11" fillId="0" borderId="0"/>
    <xf numFmtId="0" fontId="11" fillId="0" borderId="0"/>
    <xf numFmtId="0" fontId="11" fillId="0" borderId="0"/>
    <xf numFmtId="0" fontId="11" fillId="0" borderId="0"/>
    <xf numFmtId="0" fontId="0"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0" fillId="0" borderId="0">
      <alignment vertical="center"/>
    </xf>
    <xf numFmtId="0" fontId="0" fillId="0" borderId="0">
      <alignment vertical="center"/>
    </xf>
    <xf numFmtId="0" fontId="0" fillId="0" borderId="0"/>
    <xf numFmtId="0" fontId="93" fillId="24"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124" fillId="0" borderId="0">
      <alignment vertical="center"/>
    </xf>
    <xf numFmtId="0" fontId="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176" fillId="0" borderId="0">
      <alignment vertical="center"/>
    </xf>
    <xf numFmtId="0" fontId="5" fillId="0" borderId="0"/>
    <xf numFmtId="0" fontId="0" fillId="0" borderId="0">
      <alignment vertical="center"/>
    </xf>
    <xf numFmtId="0" fontId="0" fillId="0" borderId="0">
      <alignment vertical="center"/>
    </xf>
    <xf numFmtId="0" fontId="176" fillId="0" borderId="0">
      <alignment vertical="center"/>
    </xf>
    <xf numFmtId="0" fontId="25" fillId="0" borderId="0">
      <alignment vertical="center"/>
    </xf>
    <xf numFmtId="0" fontId="41" fillId="11" borderId="0" applyNumberFormat="0" applyBorder="0" applyAlignment="0" applyProtection="0">
      <alignment vertical="center"/>
    </xf>
    <xf numFmtId="0" fontId="0" fillId="0" borderId="0">
      <alignment vertical="center"/>
    </xf>
    <xf numFmtId="0" fontId="176" fillId="0" borderId="0">
      <alignment vertical="center"/>
    </xf>
    <xf numFmtId="0" fontId="0" fillId="0" borderId="0">
      <alignment vertical="center"/>
    </xf>
    <xf numFmtId="0" fontId="176" fillId="0" borderId="0">
      <alignment vertical="center"/>
    </xf>
    <xf numFmtId="0" fontId="0" fillId="0" borderId="0">
      <alignment vertical="center"/>
    </xf>
    <xf numFmtId="0" fontId="0" fillId="0" borderId="0">
      <alignment vertical="center"/>
    </xf>
    <xf numFmtId="0" fontId="51" fillId="0" borderId="0"/>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2"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0" fillId="0" borderId="0">
      <alignment vertical="center"/>
    </xf>
    <xf numFmtId="0" fontId="11" fillId="0" borderId="0"/>
    <xf numFmtId="0" fontId="11" fillId="0" borderId="0"/>
    <xf numFmtId="0" fontId="11" fillId="0" borderId="0"/>
    <xf numFmtId="0" fontId="11" fillId="0" borderId="0"/>
    <xf numFmtId="0" fontId="2" fillId="0" borderId="0">
      <alignment vertical="center"/>
    </xf>
    <xf numFmtId="0" fontId="11" fillId="0" borderId="0"/>
    <xf numFmtId="0" fontId="11" fillId="0" borderId="0"/>
    <xf numFmtId="0" fontId="11" fillId="0" borderId="0"/>
    <xf numFmtId="0" fontId="11"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 fillId="0" borderId="0"/>
    <xf numFmtId="0" fontId="11" fillId="0" borderId="0"/>
    <xf numFmtId="0" fontId="11" fillId="0" borderId="0"/>
    <xf numFmtId="0" fontId="11" fillId="0" borderId="0"/>
    <xf numFmtId="0" fontId="0" fillId="0" borderId="0"/>
    <xf numFmtId="0" fontId="11" fillId="0" borderId="0"/>
    <xf numFmtId="0" fontId="11" fillId="0" borderId="0"/>
    <xf numFmtId="0" fontId="11" fillId="0" borderId="0"/>
    <xf numFmtId="0" fontId="11" fillId="0" borderId="0"/>
    <xf numFmtId="0" fontId="12" fillId="0" borderId="0">
      <alignment vertical="center"/>
    </xf>
    <xf numFmtId="0" fontId="11" fillId="0" borderId="0"/>
    <xf numFmtId="0" fontId="11" fillId="0" borderId="0"/>
    <xf numFmtId="0" fontId="11" fillId="0" borderId="0"/>
    <xf numFmtId="0" fontId="11" fillId="0" borderId="0"/>
    <xf numFmtId="0" fontId="12" fillId="0" borderId="0">
      <alignment vertical="center"/>
    </xf>
    <xf numFmtId="0" fontId="11" fillId="0" borderId="0"/>
    <xf numFmtId="0" fontId="11" fillId="0" borderId="0"/>
    <xf numFmtId="0" fontId="11" fillId="0" borderId="0"/>
    <xf numFmtId="0" fontId="11" fillId="0" borderId="0"/>
    <xf numFmtId="0" fontId="12" fillId="0" borderId="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5" fillId="0" borderId="0">
      <alignment vertical="center"/>
    </xf>
    <xf numFmtId="0" fontId="0" fillId="0" borderId="0">
      <alignment vertical="center"/>
    </xf>
    <xf numFmtId="0" fontId="0" fillId="0" borderId="0">
      <alignment vertical="center"/>
    </xf>
    <xf numFmtId="0" fontId="12" fillId="0" borderId="0">
      <alignment vertical="center"/>
    </xf>
    <xf numFmtId="0" fontId="0" fillId="0" borderId="0">
      <alignment vertical="center"/>
    </xf>
    <xf numFmtId="0" fontId="41" fillId="11" borderId="0" applyNumberFormat="0" applyBorder="0" applyAlignment="0" applyProtection="0">
      <alignment vertical="center"/>
    </xf>
    <xf numFmtId="0" fontId="12"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12" fillId="0" borderId="0" applyProtection="0">
      <alignment vertical="center"/>
    </xf>
    <xf numFmtId="0" fontId="0" fillId="0" borderId="0">
      <alignment vertical="center"/>
    </xf>
    <xf numFmtId="0" fontId="0" fillId="0" borderId="0">
      <alignment vertical="center"/>
    </xf>
    <xf numFmtId="0" fontId="0" fillId="0" borderId="0">
      <alignment vertical="center"/>
    </xf>
    <xf numFmtId="0" fontId="11"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xf numFmtId="0" fontId="0" fillId="0" borderId="0"/>
    <xf numFmtId="0" fontId="0" fillId="0" borderId="0"/>
    <xf numFmtId="0" fontId="5" fillId="0" borderId="0"/>
    <xf numFmtId="0" fontId="160" fillId="0" borderId="0"/>
    <xf numFmtId="0" fontId="41" fillId="11" borderId="0" applyNumberFormat="0" applyBorder="0" applyAlignment="0" applyProtection="0">
      <alignment vertical="center"/>
    </xf>
    <xf numFmtId="0" fontId="5" fillId="0" borderId="0"/>
    <xf numFmtId="0" fontId="5" fillId="0" borderId="0"/>
    <xf numFmtId="43" fontId="5" fillId="0" borderId="0" applyFont="0" applyFill="0" applyBorder="0" applyAlignment="0" applyProtection="0">
      <alignment vertical="center"/>
    </xf>
    <xf numFmtId="0" fontId="41" fillId="24" borderId="0" applyNumberFormat="0" applyBorder="0" applyAlignment="0" applyProtection="0">
      <alignment vertical="center"/>
    </xf>
    <xf numFmtId="0" fontId="41" fillId="11" borderId="0" applyNumberFormat="0" applyBorder="0" applyAlignment="0" applyProtection="0">
      <alignment vertical="center"/>
    </xf>
    <xf numFmtId="0" fontId="0" fillId="0" borderId="0"/>
    <xf numFmtId="43" fontId="12" fillId="0" borderId="0" applyFont="0" applyFill="0" applyBorder="0" applyAlignment="0" applyProtection="0">
      <alignment vertical="center"/>
    </xf>
    <xf numFmtId="0" fontId="5" fillId="0" borderId="0"/>
    <xf numFmtId="0" fontId="0" fillId="0" borderId="0"/>
    <xf numFmtId="0" fontId="0" fillId="0" borderId="0"/>
    <xf numFmtId="0" fontId="0" fillId="0" borderId="0"/>
    <xf numFmtId="0" fontId="5" fillId="0" borderId="0"/>
    <xf numFmtId="0" fontId="5" fillId="0" borderId="0"/>
    <xf numFmtId="0" fontId="5" fillId="0" borderId="0"/>
    <xf numFmtId="0" fontId="41" fillId="11" borderId="0" applyNumberFormat="0" applyBorder="0" applyAlignment="0" applyProtection="0">
      <alignment vertical="center"/>
    </xf>
    <xf numFmtId="0" fontId="5" fillId="0" borderId="0"/>
    <xf numFmtId="0" fontId="5" fillId="0" borderId="0"/>
    <xf numFmtId="0" fontId="5" fillId="0" borderId="0"/>
    <xf numFmtId="0" fontId="41" fillId="11" borderId="0" applyNumberFormat="0" applyBorder="0" applyAlignment="0" applyProtection="0">
      <alignment vertical="center"/>
    </xf>
    <xf numFmtId="0" fontId="0" fillId="0" borderId="0"/>
    <xf numFmtId="0" fontId="0" fillId="0" borderId="0"/>
    <xf numFmtId="43" fontId="12" fillId="0" borderId="0" applyFont="0" applyFill="0" applyBorder="0" applyAlignment="0" applyProtection="0">
      <alignment vertical="center"/>
    </xf>
    <xf numFmtId="0" fontId="0" fillId="0" borderId="0"/>
    <xf numFmtId="0" fontId="0" fillId="0" borderId="0"/>
    <xf numFmtId="0" fontId="0" fillId="0" borderId="0"/>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 fillId="0" borderId="0"/>
    <xf numFmtId="0" fontId="5" fillId="0" borderId="0"/>
    <xf numFmtId="0" fontId="41" fillId="11" borderId="0" applyNumberFormat="0" applyBorder="0" applyAlignment="0" applyProtection="0">
      <alignment vertical="center"/>
    </xf>
    <xf numFmtId="0" fontId="28" fillId="0" borderId="38" applyNumberFormat="0" applyFill="0" applyAlignment="0" applyProtection="0">
      <alignment vertical="center"/>
    </xf>
    <xf numFmtId="0" fontId="5" fillId="0" borderId="0"/>
    <xf numFmtId="0" fontId="5" fillId="0" borderId="0"/>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0" fillId="0" borderId="0">
      <alignment vertical="center"/>
    </xf>
    <xf numFmtId="0" fontId="0" fillId="0" borderId="0">
      <alignment vertical="center"/>
    </xf>
    <xf numFmtId="0" fontId="0" fillId="0" borderId="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12" fillId="0" borderId="0" applyProtection="0">
      <alignment vertical="center"/>
    </xf>
    <xf numFmtId="0" fontId="12" fillId="0" borderId="0" applyNumberFormat="0" applyFont="0" applyFill="0" applyBorder="0" applyAlignment="0" applyProtection="0">
      <alignment vertical="center"/>
    </xf>
    <xf numFmtId="0" fontId="5"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 fillId="0" borderId="0"/>
    <xf numFmtId="0" fontId="5" fillId="0" borderId="0"/>
    <xf numFmtId="0" fontId="5" fillId="0" borderId="0"/>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 fillId="0" borderId="0"/>
    <xf numFmtId="0" fontId="0" fillId="0" borderId="0">
      <alignment vertical="center"/>
    </xf>
    <xf numFmtId="0" fontId="5" fillId="0" borderId="0"/>
    <xf numFmtId="0" fontId="41" fillId="11" borderId="0" applyNumberFormat="0" applyBorder="0" applyAlignment="0" applyProtection="0">
      <alignment vertical="center"/>
    </xf>
    <xf numFmtId="0" fontId="5" fillId="0" borderId="0"/>
    <xf numFmtId="0" fontId="5" fillId="0" borderId="0"/>
    <xf numFmtId="0" fontId="5" fillId="0" borderId="0"/>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5" fillId="0" borderId="0"/>
    <xf numFmtId="0" fontId="0" fillId="0" borderId="0">
      <alignment vertical="center"/>
    </xf>
    <xf numFmtId="0" fontId="5" fillId="0" borderId="0"/>
    <xf numFmtId="0" fontId="5" fillId="0" borderId="0"/>
    <xf numFmtId="0" fontId="41" fillId="24" borderId="0" applyNumberFormat="0" applyBorder="0" applyAlignment="0" applyProtection="0">
      <alignment vertical="center"/>
    </xf>
    <xf numFmtId="0" fontId="5" fillId="0" borderId="0"/>
    <xf numFmtId="0" fontId="0" fillId="0" borderId="0">
      <alignment vertical="center"/>
    </xf>
    <xf numFmtId="0" fontId="5" fillId="0" borderId="0"/>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 fillId="0" borderId="0"/>
    <xf numFmtId="0" fontId="0" fillId="0" borderId="0"/>
    <xf numFmtId="0" fontId="5" fillId="0" borderId="0"/>
    <xf numFmtId="0" fontId="0" fillId="0" borderId="0"/>
    <xf numFmtId="0" fontId="5" fillId="0" borderId="0"/>
    <xf numFmtId="0" fontId="0" fillId="0" borderId="0"/>
    <xf numFmtId="0" fontId="5" fillId="0" borderId="0"/>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5" fillId="0" borderId="0"/>
    <xf numFmtId="0" fontId="0" fillId="0" borderId="0">
      <alignment vertical="center"/>
    </xf>
    <xf numFmtId="0" fontId="0" fillId="0" borderId="0">
      <alignment vertical="center"/>
    </xf>
    <xf numFmtId="0" fontId="5" fillId="0" borderId="0"/>
    <xf numFmtId="0" fontId="0" fillId="0" borderId="0">
      <alignment vertical="center"/>
    </xf>
    <xf numFmtId="0" fontId="5" fillId="0" borderId="0"/>
    <xf numFmtId="0" fontId="0" fillId="0" borderId="0">
      <alignment vertical="center"/>
    </xf>
    <xf numFmtId="0" fontId="5" fillId="0" borderId="0"/>
    <xf numFmtId="0" fontId="5" fillId="0" borderId="0"/>
    <xf numFmtId="0" fontId="5" fillId="0" borderId="0"/>
    <xf numFmtId="0" fontId="0" fillId="0" borderId="0"/>
    <xf numFmtId="0" fontId="0" fillId="0" borderId="0"/>
    <xf numFmtId="0" fontId="5" fillId="0" borderId="0"/>
    <xf numFmtId="0" fontId="0" fillId="0" borderId="0">
      <alignment vertical="center"/>
    </xf>
    <xf numFmtId="0" fontId="5" fillId="0" borderId="0"/>
    <xf numFmtId="0" fontId="5" fillId="0" borderId="0"/>
    <xf numFmtId="0" fontId="5" fillId="0" borderId="0"/>
    <xf numFmtId="0" fontId="5" fillId="0" borderId="0"/>
    <xf numFmtId="0" fontId="5" fillId="0" borderId="0"/>
    <xf numFmtId="0" fontId="0" fillId="0" borderId="0">
      <alignment vertical="center"/>
    </xf>
    <xf numFmtId="0" fontId="0" fillId="0" borderId="0"/>
    <xf numFmtId="0" fontId="41" fillId="11" borderId="0" applyNumberFormat="0" applyBorder="0" applyAlignment="0" applyProtection="0">
      <alignment vertical="center"/>
    </xf>
    <xf numFmtId="0" fontId="0" fillId="0" borderId="0"/>
    <xf numFmtId="0" fontId="0" fillId="0" borderId="0"/>
    <xf numFmtId="0" fontId="0" fillId="0" borderId="0">
      <alignment vertical="center"/>
    </xf>
    <xf numFmtId="0" fontId="41" fillId="11" borderId="0" applyNumberFormat="0" applyBorder="0" applyAlignment="0" applyProtection="0">
      <alignment vertical="center"/>
    </xf>
    <xf numFmtId="0" fontId="0" fillId="0" borderId="0"/>
    <xf numFmtId="0" fontId="0" fillId="0" borderId="0"/>
    <xf numFmtId="0" fontId="0" fillId="0" borderId="0"/>
    <xf numFmtId="0" fontId="51" fillId="0" borderId="0"/>
    <xf numFmtId="0" fontId="41" fillId="24" borderId="0" applyNumberFormat="0" applyBorder="0" applyAlignment="0" applyProtection="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60" fillId="0" borderId="0">
      <alignment vertical="center"/>
    </xf>
    <xf numFmtId="0" fontId="41" fillId="24" borderId="0" applyNumberFormat="0" applyBorder="0" applyAlignment="0" applyProtection="0">
      <alignment vertical="center"/>
    </xf>
    <xf numFmtId="0" fontId="0" fillId="0" borderId="0">
      <alignment vertical="center"/>
    </xf>
    <xf numFmtId="0" fontId="2"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60" fillId="0" borderId="0"/>
    <xf numFmtId="0" fontId="0" fillId="0" borderId="0">
      <alignment vertical="center"/>
    </xf>
    <xf numFmtId="0" fontId="160" fillId="0" borderId="0"/>
    <xf numFmtId="0" fontId="160" fillId="0" borderId="0">
      <alignment vertical="center"/>
    </xf>
    <xf numFmtId="0" fontId="41" fillId="11" borderId="0" applyNumberFormat="0" applyBorder="0" applyAlignment="0" applyProtection="0">
      <alignment vertical="center"/>
    </xf>
    <xf numFmtId="0" fontId="160" fillId="0" borderId="0"/>
    <xf numFmtId="0" fontId="0" fillId="0" borderId="0">
      <alignment vertical="center"/>
    </xf>
    <xf numFmtId="0" fontId="0" fillId="0" borderId="0">
      <alignment vertical="center"/>
    </xf>
    <xf numFmtId="0" fontId="160" fillId="0" borderId="0">
      <alignment vertical="center"/>
    </xf>
    <xf numFmtId="0" fontId="41" fillId="11" borderId="0" applyNumberFormat="0" applyBorder="0" applyAlignment="0" applyProtection="0">
      <alignment vertical="center"/>
    </xf>
    <xf numFmtId="0" fontId="0" fillId="0" borderId="0">
      <alignment vertical="center"/>
    </xf>
    <xf numFmtId="0" fontId="2" fillId="0" borderId="0"/>
    <xf numFmtId="0" fontId="160" fillId="0" borderId="0"/>
    <xf numFmtId="0" fontId="0" fillId="0" borderId="0">
      <alignment vertical="center"/>
    </xf>
    <xf numFmtId="0" fontId="160" fillId="0" borderId="0"/>
    <xf numFmtId="0" fontId="160" fillId="0" borderId="0"/>
    <xf numFmtId="0" fontId="99" fillId="11" borderId="0" applyNumberFormat="0" applyBorder="0" applyAlignment="0" applyProtection="0">
      <alignment vertical="center"/>
    </xf>
    <xf numFmtId="0" fontId="160" fillId="0" borderId="0"/>
    <xf numFmtId="0" fontId="0" fillId="0" borderId="0">
      <alignment vertical="center"/>
    </xf>
    <xf numFmtId="0" fontId="160" fillId="0" borderId="0"/>
    <xf numFmtId="0" fontId="41" fillId="11" borderId="0" applyNumberFormat="0" applyBorder="0" applyAlignment="0" applyProtection="0">
      <alignment vertical="center"/>
    </xf>
    <xf numFmtId="0" fontId="43" fillId="93" borderId="0" applyNumberFormat="0" applyBorder="0" applyAlignment="0" applyProtection="0">
      <alignment vertical="center"/>
    </xf>
    <xf numFmtId="0" fontId="160" fillId="0" borderId="0"/>
    <xf numFmtId="0" fontId="0" fillId="0" borderId="0">
      <alignment vertical="center"/>
    </xf>
    <xf numFmtId="0" fontId="160" fillId="0" borderId="0"/>
    <xf numFmtId="0" fontId="0" fillId="0" borderId="0">
      <alignment vertical="center"/>
    </xf>
    <xf numFmtId="0" fontId="160" fillId="0" borderId="0"/>
    <xf numFmtId="0" fontId="0" fillId="0" borderId="0">
      <alignment vertical="center"/>
    </xf>
    <xf numFmtId="0" fontId="160" fillId="0" borderId="0"/>
    <xf numFmtId="0" fontId="0" fillId="0" borderId="0">
      <alignment vertical="center"/>
    </xf>
    <xf numFmtId="0" fontId="160" fillId="0" borderId="0"/>
    <xf numFmtId="0" fontId="41" fillId="11" borderId="0" applyNumberFormat="0" applyBorder="0" applyAlignment="0" applyProtection="0">
      <alignment vertical="center"/>
    </xf>
    <xf numFmtId="0" fontId="0" fillId="0" borderId="0">
      <alignment vertical="center"/>
    </xf>
    <xf numFmtId="0" fontId="160" fillId="0" borderId="0"/>
    <xf numFmtId="0" fontId="160" fillId="0" borderId="0"/>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160" fillId="0" borderId="0"/>
    <xf numFmtId="0" fontId="160" fillId="0" borderId="0"/>
    <xf numFmtId="0" fontId="41" fillId="11" borderId="0" applyNumberFormat="0" applyBorder="0" applyAlignment="0" applyProtection="0">
      <alignment vertical="center"/>
    </xf>
    <xf numFmtId="0" fontId="160" fillId="0" borderId="0"/>
    <xf numFmtId="0" fontId="160" fillId="0" borderId="0"/>
    <xf numFmtId="0" fontId="0" fillId="0" borderId="0">
      <alignment vertical="center"/>
    </xf>
    <xf numFmtId="0" fontId="0" fillId="0" borderId="0">
      <alignment vertical="center"/>
    </xf>
    <xf numFmtId="0" fontId="2" fillId="0" borderId="0"/>
    <xf numFmtId="0" fontId="0" fillId="0" borderId="0">
      <alignment vertical="center"/>
    </xf>
    <xf numFmtId="0" fontId="2" fillId="0" borderId="0"/>
    <xf numFmtId="0" fontId="0" fillId="0" borderId="0">
      <alignment vertical="center"/>
    </xf>
    <xf numFmtId="0" fontId="41" fillId="11" borderId="0" applyNumberFormat="0" applyBorder="0" applyAlignment="0" applyProtection="0">
      <alignment vertical="center"/>
    </xf>
    <xf numFmtId="0" fontId="160" fillId="0" borderId="0"/>
    <xf numFmtId="0" fontId="0" fillId="0" borderId="0">
      <alignment vertical="center"/>
    </xf>
    <xf numFmtId="0" fontId="160" fillId="0" borderId="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11" fillId="0" borderId="0">
      <alignment vertical="center"/>
    </xf>
    <xf numFmtId="0" fontId="11" fillId="0" borderId="0">
      <alignment vertical="center"/>
    </xf>
    <xf numFmtId="0" fontId="12" fillId="0" borderId="0">
      <alignment vertical="center"/>
    </xf>
    <xf numFmtId="0" fontId="12" fillId="0" borderId="0">
      <alignment vertical="center"/>
    </xf>
    <xf numFmtId="0" fontId="0" fillId="0" borderId="0">
      <alignment vertical="center"/>
    </xf>
    <xf numFmtId="0" fontId="0" fillId="0" borderId="0"/>
    <xf numFmtId="0" fontId="185" fillId="0" borderId="0">
      <alignment vertical="center"/>
    </xf>
    <xf numFmtId="0" fontId="11"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233" fontId="5" fillId="0" borderId="1">
      <alignment vertical="center"/>
      <protection locked="0"/>
    </xf>
    <xf numFmtId="0" fontId="0" fillId="0" borderId="0"/>
    <xf numFmtId="233" fontId="5" fillId="0" borderId="1">
      <alignment vertical="center"/>
      <protection locked="0"/>
    </xf>
    <xf numFmtId="0" fontId="0" fillId="0" borderId="0">
      <alignment vertical="center"/>
    </xf>
    <xf numFmtId="0" fontId="0" fillId="0" borderId="0">
      <alignment vertical="center"/>
    </xf>
    <xf numFmtId="0" fontId="0" fillId="0" borderId="0"/>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45"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12" fillId="0" borderId="0">
      <alignment vertical="center"/>
    </xf>
    <xf numFmtId="0" fontId="0" fillId="0" borderId="0">
      <alignment vertical="center"/>
    </xf>
    <xf numFmtId="0" fontId="0" fillId="0" borderId="0">
      <alignment vertical="center"/>
    </xf>
    <xf numFmtId="0" fontId="11"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11" fillId="0" borderId="0">
      <alignment vertical="center"/>
    </xf>
    <xf numFmtId="0" fontId="0" fillId="0" borderId="0"/>
    <xf numFmtId="0" fontId="0" fillId="0" borderId="0">
      <alignment vertical="center"/>
    </xf>
    <xf numFmtId="0" fontId="0" fillId="0" borderId="0" applyProtection="0"/>
    <xf numFmtId="0" fontId="12" fillId="0" borderId="0">
      <alignment vertical="center"/>
    </xf>
    <xf numFmtId="0" fontId="41" fillId="11" borderId="0" applyNumberFormat="0" applyBorder="0" applyAlignment="0" applyProtection="0">
      <alignment vertical="center"/>
    </xf>
    <xf numFmtId="0" fontId="11"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2" fillId="0" borderId="0">
      <alignment vertical="center"/>
    </xf>
    <xf numFmtId="0" fontId="41" fillId="11" borderId="0" applyNumberFormat="0" applyBorder="0" applyAlignment="0" applyProtection="0">
      <alignment vertical="center"/>
    </xf>
    <xf numFmtId="0" fontId="12"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0" fillId="0" borderId="0">
      <alignment vertical="center"/>
    </xf>
    <xf numFmtId="0" fontId="5" fillId="0" borderId="0">
      <alignment vertical="center"/>
    </xf>
    <xf numFmtId="0" fontId="41" fillId="11" borderId="0" applyNumberFormat="0" applyBorder="0" applyAlignment="0" applyProtection="0">
      <alignment vertical="center"/>
    </xf>
    <xf numFmtId="0" fontId="12" fillId="0" borderId="0">
      <alignment vertical="center"/>
    </xf>
    <xf numFmtId="0" fontId="5" fillId="0" borderId="0">
      <alignment vertical="center"/>
    </xf>
    <xf numFmtId="0" fontId="41" fillId="11" borderId="0" applyNumberFormat="0" applyBorder="0" applyAlignment="0" applyProtection="0">
      <alignment vertical="center"/>
    </xf>
    <xf numFmtId="0" fontId="5" fillId="0" borderId="0">
      <alignment vertical="center"/>
    </xf>
    <xf numFmtId="0" fontId="5" fillId="0" borderId="0">
      <alignment vertical="center"/>
    </xf>
    <xf numFmtId="0" fontId="12" fillId="0" borderId="0">
      <alignment vertical="center"/>
    </xf>
    <xf numFmtId="0" fontId="0" fillId="0" borderId="0"/>
    <xf numFmtId="0" fontId="0" fillId="0" borderId="0"/>
    <xf numFmtId="0" fontId="41" fillId="11" borderId="0" applyNumberFormat="0" applyBorder="0" applyAlignment="0" applyProtection="0">
      <alignment vertical="center"/>
    </xf>
    <xf numFmtId="0" fontId="0" fillId="0" borderId="0"/>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41" fillId="24" borderId="0" applyNumberFormat="0" applyBorder="0" applyAlignment="0" applyProtection="0">
      <alignment vertical="center"/>
    </xf>
    <xf numFmtId="0" fontId="50" fillId="16" borderId="0" applyNumberFormat="0" applyBorder="0" applyAlignment="0" applyProtection="0">
      <alignment vertical="center"/>
    </xf>
    <xf numFmtId="0" fontId="0" fillId="0" borderId="0">
      <alignment vertical="center"/>
    </xf>
    <xf numFmtId="0" fontId="0" fillId="0" borderId="0"/>
    <xf numFmtId="0" fontId="50" fillId="1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xf numFmtId="0" fontId="0" fillId="0" borderId="0"/>
    <xf numFmtId="0" fontId="41" fillId="11" borderId="0" applyNumberFormat="0" applyBorder="0" applyAlignment="0" applyProtection="0">
      <alignment vertical="center"/>
    </xf>
    <xf numFmtId="0" fontId="0" fillId="0" borderId="0"/>
    <xf numFmtId="0" fontId="0" fillId="0" borderId="0"/>
    <xf numFmtId="0" fontId="41" fillId="11" borderId="0" applyNumberFormat="0" applyBorder="0" applyAlignment="0" applyProtection="0">
      <alignment vertical="center"/>
    </xf>
    <xf numFmtId="0" fontId="0" fillId="0" borderId="0"/>
    <xf numFmtId="0" fontId="12"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xf numFmtId="0" fontId="0" fillId="0" borderId="0">
      <alignment vertical="center"/>
    </xf>
    <xf numFmtId="0" fontId="11" fillId="0" borderId="0"/>
    <xf numFmtId="0" fontId="12" fillId="0" borderId="0">
      <alignment vertical="center"/>
    </xf>
    <xf numFmtId="0" fontId="12"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alignment vertical="center"/>
    </xf>
    <xf numFmtId="0" fontId="12" fillId="0" borderId="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2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92" borderId="0" applyNumberFormat="0" applyBorder="0" applyAlignment="0" applyProtection="0">
      <alignment vertical="center"/>
    </xf>
    <xf numFmtId="0" fontId="50" fillId="24" borderId="0" applyNumberFormat="0" applyBorder="0" applyAlignment="0" applyProtection="0">
      <alignment vertical="center"/>
    </xf>
    <xf numFmtId="0" fontId="0" fillId="0" borderId="0">
      <alignment vertical="center"/>
    </xf>
    <xf numFmtId="0" fontId="0" fillId="0" borderId="0">
      <alignment vertical="center"/>
    </xf>
    <xf numFmtId="0" fontId="43" fillId="92" borderId="0" applyNumberFormat="0" applyBorder="0" applyAlignment="0" applyProtection="0">
      <alignment vertical="center"/>
    </xf>
    <xf numFmtId="0" fontId="0" fillId="0" borderId="0">
      <alignment vertical="center"/>
    </xf>
    <xf numFmtId="0" fontId="0" fillId="0" borderId="0">
      <alignment vertical="center"/>
    </xf>
    <xf numFmtId="0" fontId="43" fillId="9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12" fillId="0" borderId="0">
      <alignment vertical="center"/>
    </xf>
    <xf numFmtId="0" fontId="0" fillId="0" borderId="0">
      <alignment vertical="center"/>
    </xf>
    <xf numFmtId="0" fontId="12"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 fillId="0" borderId="0"/>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 fillId="0" borderId="0"/>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12" fillId="0" borderId="0">
      <alignment vertical="center"/>
    </xf>
    <xf numFmtId="0" fontId="12" fillId="0" borderId="0">
      <alignment vertical="center"/>
    </xf>
    <xf numFmtId="0" fontId="0" fillId="0" borderId="0">
      <alignment vertical="center"/>
    </xf>
    <xf numFmtId="0" fontId="41" fillId="11" borderId="0" applyNumberFormat="0" applyBorder="0" applyAlignment="0" applyProtection="0">
      <alignment vertical="center"/>
    </xf>
    <xf numFmtId="0" fontId="11" fillId="0" borderId="0">
      <alignment vertical="center"/>
    </xf>
    <xf numFmtId="0" fontId="0"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alignment vertical="center"/>
    </xf>
    <xf numFmtId="0" fontId="11" fillId="0" borderId="0"/>
    <xf numFmtId="0" fontId="11" fillId="0" borderId="0"/>
    <xf numFmtId="0" fontId="11" fillId="0" borderId="0"/>
    <xf numFmtId="0" fontId="11" fillId="0" borderId="0"/>
    <xf numFmtId="0" fontId="0" fillId="0" borderId="0">
      <alignment vertical="center"/>
    </xf>
    <xf numFmtId="0" fontId="11" fillId="0" borderId="0"/>
    <xf numFmtId="0" fontId="11" fillId="0" borderId="0"/>
    <xf numFmtId="0" fontId="11" fillId="0" borderId="0"/>
    <xf numFmtId="0" fontId="11" fillId="0" borderId="0"/>
    <xf numFmtId="0" fontId="0" fillId="0" borderId="0"/>
    <xf numFmtId="0" fontId="11" fillId="0" borderId="0">
      <alignment vertical="center"/>
    </xf>
    <xf numFmtId="0" fontId="0" fillId="0" borderId="0">
      <alignment vertical="center"/>
    </xf>
    <xf numFmtId="0" fontId="12" fillId="0" borderId="0" applyProtection="0">
      <alignment vertical="center"/>
    </xf>
    <xf numFmtId="0" fontId="0" fillId="0" borderId="0">
      <alignment vertical="center"/>
    </xf>
    <xf numFmtId="0" fontId="12" fillId="0" borderId="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12" fillId="0" borderId="0" applyProtection="0">
      <alignment vertical="center"/>
    </xf>
    <xf numFmtId="0" fontId="0" fillId="0" borderId="0">
      <alignment vertical="center"/>
    </xf>
    <xf numFmtId="0" fontId="0" fillId="0" borderId="0">
      <alignment vertical="center"/>
    </xf>
    <xf numFmtId="0" fontId="12" fillId="0" borderId="0" applyProtection="0">
      <alignment vertical="center"/>
    </xf>
    <xf numFmtId="0" fontId="12" fillId="0" borderId="0">
      <alignment vertical="center"/>
    </xf>
    <xf numFmtId="0" fontId="0" fillId="0" borderId="0">
      <alignment vertical="center"/>
    </xf>
    <xf numFmtId="0" fontId="11" fillId="0" borderId="0">
      <alignment vertical="center"/>
    </xf>
    <xf numFmtId="0" fontId="0" fillId="0" borderId="0">
      <alignment vertical="center"/>
    </xf>
    <xf numFmtId="0" fontId="12" fillId="0" borderId="0">
      <alignment vertical="center"/>
    </xf>
    <xf numFmtId="0" fontId="0" fillId="0" borderId="0">
      <alignment vertical="center"/>
    </xf>
    <xf numFmtId="0" fontId="12" fillId="0" borderId="0">
      <alignment vertical="center"/>
    </xf>
    <xf numFmtId="0" fontId="0" fillId="0" borderId="0">
      <alignment vertical="center"/>
    </xf>
    <xf numFmtId="0" fontId="0" fillId="0" borderId="0">
      <alignment vertical="center"/>
    </xf>
    <xf numFmtId="0" fontId="12" fillId="0" borderId="0">
      <alignment vertical="center"/>
    </xf>
    <xf numFmtId="0" fontId="11" fillId="0" borderId="0"/>
    <xf numFmtId="0" fontId="11" fillId="0" borderId="0"/>
    <xf numFmtId="0" fontId="11" fillId="0" borderId="0"/>
    <xf numFmtId="0" fontId="11" fillId="0" borderId="0"/>
    <xf numFmtId="0" fontId="0" fillId="0" borderId="0"/>
    <xf numFmtId="0" fontId="11" fillId="0" borderId="0"/>
    <xf numFmtId="0" fontId="11" fillId="0" borderId="0"/>
    <xf numFmtId="0" fontId="11" fillId="0" borderId="0"/>
    <xf numFmtId="0" fontId="11" fillId="0" borderId="0"/>
    <xf numFmtId="0" fontId="0" fillId="0" borderId="0">
      <alignment vertical="center"/>
    </xf>
    <xf numFmtId="0" fontId="11" fillId="0" borderId="0"/>
    <xf numFmtId="0" fontId="11" fillId="0" borderId="0"/>
    <xf numFmtId="0" fontId="11" fillId="0" borderId="0"/>
    <xf numFmtId="0" fontId="11" fillId="0" borderId="0"/>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11" fillId="0" borderId="0"/>
    <xf numFmtId="0" fontId="11" fillId="0" borderId="0"/>
    <xf numFmtId="0" fontId="11" fillId="0" borderId="0"/>
    <xf numFmtId="0" fontId="11" fillId="0" borderId="0"/>
    <xf numFmtId="0" fontId="0" fillId="0" borderId="0">
      <alignment vertical="center"/>
    </xf>
    <xf numFmtId="0" fontId="41" fillId="11" borderId="0" applyNumberFormat="0" applyBorder="0" applyAlignment="0" applyProtection="0">
      <alignment vertical="center"/>
    </xf>
    <xf numFmtId="0" fontId="11" fillId="0" borderId="0"/>
    <xf numFmtId="0" fontId="11" fillId="0" borderId="0"/>
    <xf numFmtId="0" fontId="11" fillId="0" borderId="0"/>
    <xf numFmtId="0" fontId="11"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1" fillId="0" borderId="0"/>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xf numFmtId="0" fontId="50" fillId="16"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xf numFmtId="0" fontId="124" fillId="0" borderId="0"/>
    <xf numFmtId="0" fontId="50" fillId="16" borderId="0" applyNumberFormat="0" applyBorder="0" applyAlignment="0" applyProtection="0">
      <alignment vertical="center"/>
    </xf>
    <xf numFmtId="0" fontId="51" fillId="0" borderId="0"/>
    <xf numFmtId="0" fontId="124" fillId="0" borderId="0"/>
    <xf numFmtId="0" fontId="41" fillId="24" borderId="0" applyNumberFormat="0" applyBorder="0" applyAlignment="0" applyProtection="0">
      <alignment vertical="center"/>
    </xf>
    <xf numFmtId="0" fontId="11"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0" fillId="0" borderId="0">
      <alignment vertical="center"/>
    </xf>
    <xf numFmtId="0" fontId="0" fillId="0" borderId="0">
      <alignment vertical="center"/>
    </xf>
    <xf numFmtId="0" fontId="11" fillId="0" borderId="0"/>
    <xf numFmtId="0" fontId="11" fillId="0" borderId="0"/>
    <xf numFmtId="0" fontId="11" fillId="0" borderId="0"/>
    <xf numFmtId="0" fontId="11" fillId="0" borderId="0"/>
    <xf numFmtId="0" fontId="0" fillId="0" borderId="0">
      <alignment vertical="center"/>
    </xf>
    <xf numFmtId="0" fontId="0" fillId="0" borderId="0">
      <alignment vertical="center"/>
    </xf>
    <xf numFmtId="0" fontId="12" fillId="0" borderId="0">
      <alignment vertical="center"/>
    </xf>
    <xf numFmtId="0" fontId="12" fillId="0" borderId="0">
      <alignment vertical="center"/>
    </xf>
    <xf numFmtId="0" fontId="12" fillId="0" borderId="0">
      <alignment vertical="center"/>
    </xf>
    <xf numFmtId="0" fontId="11" fillId="0" borderId="0"/>
    <xf numFmtId="0" fontId="50" fillId="24" borderId="0" applyNumberFormat="0" applyBorder="0" applyAlignment="0" applyProtection="0">
      <alignment vertical="center"/>
    </xf>
    <xf numFmtId="0" fontId="0" fillId="0" borderId="0">
      <alignment vertical="center"/>
    </xf>
    <xf numFmtId="0" fontId="12" fillId="0" borderId="0">
      <alignment vertical="center"/>
    </xf>
    <xf numFmtId="0" fontId="11" fillId="0" borderId="0">
      <alignment vertical="center"/>
    </xf>
    <xf numFmtId="0" fontId="50" fillId="24" borderId="0" applyNumberFormat="0" applyBorder="0" applyAlignment="0" applyProtection="0">
      <alignment vertical="center"/>
    </xf>
    <xf numFmtId="0" fontId="0" fillId="0" borderId="0">
      <alignment vertical="center"/>
    </xf>
    <xf numFmtId="0" fontId="11" fillId="0" borderId="0"/>
    <xf numFmtId="0" fontId="11" fillId="0" borderId="0"/>
    <xf numFmtId="0" fontId="11" fillId="0" borderId="0"/>
    <xf numFmtId="0" fontId="11" fillId="0" borderId="0"/>
    <xf numFmtId="0" fontId="0" fillId="0" borderId="0">
      <alignment vertical="center"/>
    </xf>
    <xf numFmtId="0" fontId="11" fillId="0" borderId="0"/>
    <xf numFmtId="0" fontId="11" fillId="0" borderId="0"/>
    <xf numFmtId="0" fontId="11" fillId="0" borderId="0"/>
    <xf numFmtId="0" fontId="11" fillId="0" borderId="0"/>
    <xf numFmtId="0" fontId="0" fillId="0" borderId="0">
      <alignment vertical="center"/>
    </xf>
    <xf numFmtId="0" fontId="11" fillId="0" borderId="0"/>
    <xf numFmtId="0" fontId="11" fillId="0" borderId="0"/>
    <xf numFmtId="0" fontId="11" fillId="0" borderId="0"/>
    <xf numFmtId="0" fontId="11" fillId="0" borderId="0"/>
    <xf numFmtId="0" fontId="0" fillId="0" borderId="0">
      <alignment vertical="center"/>
    </xf>
    <xf numFmtId="0" fontId="11" fillId="0" borderId="0"/>
    <xf numFmtId="0" fontId="11" fillId="0" borderId="0"/>
    <xf numFmtId="0" fontId="11" fillId="0" borderId="0"/>
    <xf numFmtId="0" fontId="11"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 fillId="0" borderId="0"/>
    <xf numFmtId="0" fontId="11" fillId="0" borderId="0"/>
    <xf numFmtId="0" fontId="12" fillId="0" borderId="0">
      <alignment vertical="center"/>
    </xf>
    <xf numFmtId="0" fontId="11" fillId="0" borderId="0"/>
    <xf numFmtId="0" fontId="11" fillId="0" borderId="0"/>
    <xf numFmtId="0" fontId="12" fillId="0" borderId="0">
      <alignment vertical="center"/>
    </xf>
    <xf numFmtId="0" fontId="11" fillId="0" borderId="0"/>
    <xf numFmtId="0" fontId="11" fillId="0" borderId="0"/>
    <xf numFmtId="0" fontId="12" fillId="0" borderId="0">
      <alignment vertical="center"/>
    </xf>
    <xf numFmtId="0" fontId="11" fillId="0" borderId="0"/>
    <xf numFmtId="0" fontId="11" fillId="0" borderId="0"/>
    <xf numFmtId="0" fontId="41" fillId="11" borderId="0" applyNumberFormat="0" applyBorder="0" applyAlignment="0" applyProtection="0">
      <alignment vertical="center"/>
    </xf>
    <xf numFmtId="0" fontId="41" fillId="24"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1" fillId="0" borderId="0">
      <alignment vertical="center"/>
    </xf>
    <xf numFmtId="0" fontId="11" fillId="0" borderId="0">
      <alignment vertical="center"/>
    </xf>
    <xf numFmtId="0" fontId="11" fillId="0" borderId="0"/>
    <xf numFmtId="0" fontId="0" fillId="0" borderId="0"/>
    <xf numFmtId="0" fontId="0" fillId="0" borderId="0">
      <alignment vertical="center"/>
    </xf>
    <xf numFmtId="0" fontId="11" fillId="0" borderId="0"/>
    <xf numFmtId="0" fontId="12" fillId="0" borderId="0">
      <alignment vertical="center"/>
    </xf>
    <xf numFmtId="0" fontId="2" fillId="0" borderId="0">
      <alignment vertical="center"/>
    </xf>
    <xf numFmtId="0" fontId="0" fillId="0" borderId="0">
      <alignment vertical="center"/>
    </xf>
    <xf numFmtId="0" fontId="2"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2" fillId="0" borderId="0">
      <alignment vertical="center"/>
    </xf>
    <xf numFmtId="0" fontId="0" fillId="0" borderId="0"/>
    <xf numFmtId="0" fontId="2" fillId="0" borderId="0">
      <alignment vertical="center"/>
    </xf>
    <xf numFmtId="0" fontId="2" fillId="0" borderId="0">
      <alignment vertical="center"/>
    </xf>
    <xf numFmtId="0" fontId="2" fillId="0" borderId="0">
      <alignment vertical="center"/>
    </xf>
    <xf numFmtId="0" fontId="0" fillId="0" borderId="0">
      <alignment vertical="center"/>
    </xf>
    <xf numFmtId="0" fontId="2"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xf numFmtId="0" fontId="0" fillId="0" borderId="0"/>
    <xf numFmtId="0" fontId="2" fillId="0" borderId="0">
      <alignment vertical="center"/>
    </xf>
    <xf numFmtId="0" fontId="2" fillId="0" borderId="0">
      <alignment vertical="center"/>
    </xf>
    <xf numFmtId="0" fontId="0" fillId="0" borderId="0">
      <alignment vertical="center"/>
    </xf>
    <xf numFmtId="0" fontId="0" fillId="0" borderId="0">
      <alignment vertical="center"/>
    </xf>
    <xf numFmtId="0" fontId="11" fillId="0" borderId="0">
      <alignment vertical="center"/>
    </xf>
    <xf numFmtId="0" fontId="41" fillId="24"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11" fillId="0" borderId="0">
      <alignment vertical="center"/>
    </xf>
    <xf numFmtId="0" fontId="12" fillId="0" borderId="0">
      <alignment vertical="center"/>
    </xf>
    <xf numFmtId="0" fontId="41" fillId="11" borderId="0" applyNumberFormat="0" applyBorder="0" applyAlignment="0" applyProtection="0">
      <alignment vertical="center"/>
    </xf>
    <xf numFmtId="0" fontId="0" fillId="0" borderId="0">
      <alignment vertical="center"/>
    </xf>
    <xf numFmtId="0" fontId="12" fillId="0" borderId="0">
      <alignment vertical="center"/>
    </xf>
    <xf numFmtId="0" fontId="50" fillId="24" borderId="0" applyNumberFormat="0" applyBorder="0" applyAlignment="0" applyProtection="0">
      <alignment vertical="center"/>
    </xf>
    <xf numFmtId="0" fontId="12" fillId="0" borderId="0">
      <alignment vertical="center"/>
    </xf>
    <xf numFmtId="0" fontId="50" fillId="24" borderId="0" applyNumberFormat="0" applyBorder="0" applyAlignment="0" applyProtection="0">
      <alignment vertical="center"/>
    </xf>
    <xf numFmtId="0" fontId="160" fillId="0" borderId="0">
      <alignment vertical="center"/>
    </xf>
    <xf numFmtId="0" fontId="0" fillId="0" borderId="0"/>
    <xf numFmtId="0" fontId="160" fillId="0" borderId="0">
      <alignment vertical="center"/>
    </xf>
    <xf numFmtId="0" fontId="41" fillId="11" borderId="0" applyNumberFormat="0" applyBorder="0" applyAlignment="0" applyProtection="0">
      <alignment vertical="center"/>
    </xf>
    <xf numFmtId="0" fontId="12" fillId="0" borderId="0">
      <alignment vertical="center"/>
    </xf>
    <xf numFmtId="0" fontId="12" fillId="0" borderId="0">
      <alignment vertical="center"/>
    </xf>
    <xf numFmtId="0" fontId="11" fillId="0" borderId="0">
      <alignment vertical="center"/>
    </xf>
    <xf numFmtId="0" fontId="11" fillId="0" borderId="0"/>
    <xf numFmtId="0" fontId="0" fillId="0" borderId="0">
      <alignment vertical="center"/>
    </xf>
    <xf numFmtId="0" fontId="12" fillId="0" borderId="0">
      <alignment vertical="center"/>
    </xf>
    <xf numFmtId="0" fontId="51" fillId="0" borderId="0">
      <alignment vertical="center"/>
    </xf>
    <xf numFmtId="0" fontId="11" fillId="0" borderId="0">
      <alignment vertical="center"/>
    </xf>
    <xf numFmtId="0" fontId="41" fillId="11" borderId="0" applyNumberFormat="0" applyBorder="0" applyAlignment="0" applyProtection="0">
      <alignment vertical="center"/>
    </xf>
    <xf numFmtId="0" fontId="12" fillId="0" borderId="0">
      <alignment vertical="center"/>
    </xf>
    <xf numFmtId="0" fontId="12" fillId="0" borderId="0">
      <alignment vertical="center"/>
    </xf>
    <xf numFmtId="0" fontId="36" fillId="0" borderId="0"/>
    <xf numFmtId="0" fontId="12" fillId="0" borderId="0">
      <alignment vertical="center"/>
    </xf>
    <xf numFmtId="0" fontId="12" fillId="0" borderId="0">
      <alignment vertical="center"/>
    </xf>
    <xf numFmtId="0" fontId="12" fillId="0" borderId="0">
      <alignment vertical="center"/>
    </xf>
    <xf numFmtId="0" fontId="41" fillId="11" borderId="0" applyNumberFormat="0" applyBorder="0" applyAlignment="0" applyProtection="0">
      <alignment vertical="center"/>
    </xf>
    <xf numFmtId="0" fontId="0" fillId="0" borderId="0">
      <alignment vertical="center"/>
    </xf>
    <xf numFmtId="0" fontId="12"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pplyProtection="0">
      <alignment vertical="center"/>
    </xf>
    <xf numFmtId="0" fontId="12" fillId="0" borderId="0">
      <alignment vertical="center"/>
    </xf>
    <xf numFmtId="0" fontId="0" fillId="0" borderId="0">
      <alignment vertical="center"/>
    </xf>
    <xf numFmtId="0" fontId="0" fillId="0" borderId="0">
      <alignment vertical="center"/>
    </xf>
    <xf numFmtId="0" fontId="0" fillId="0" borderId="0">
      <alignment vertical="center"/>
    </xf>
    <xf numFmtId="0" fontId="12" fillId="0" borderId="0" applyProtection="0">
      <alignment vertical="center"/>
    </xf>
    <xf numFmtId="0" fontId="11" fillId="0" borderId="0">
      <alignment vertical="center"/>
    </xf>
    <xf numFmtId="0" fontId="12" fillId="0" borderId="0">
      <alignment vertical="center"/>
    </xf>
    <xf numFmtId="0" fontId="41" fillId="24" borderId="0" applyNumberFormat="0" applyBorder="0" applyAlignment="0" applyProtection="0">
      <alignment vertical="center"/>
    </xf>
    <xf numFmtId="0" fontId="12" fillId="0" borderId="0">
      <alignment vertical="center"/>
    </xf>
    <xf numFmtId="0" fontId="12" fillId="0" borderId="0">
      <alignment vertical="center"/>
    </xf>
    <xf numFmtId="0" fontId="0" fillId="0" borderId="0">
      <alignment vertical="center"/>
    </xf>
    <xf numFmtId="0" fontId="0" fillId="0" borderId="0">
      <alignment vertical="center"/>
    </xf>
    <xf numFmtId="0" fontId="12" fillId="0" borderId="0">
      <alignment vertical="center"/>
    </xf>
    <xf numFmtId="0" fontId="41" fillId="24"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12" fillId="0" borderId="0">
      <alignment vertical="center"/>
    </xf>
    <xf numFmtId="0" fontId="0" fillId="0" borderId="0">
      <alignment vertical="center"/>
    </xf>
    <xf numFmtId="0" fontId="50" fillId="16" borderId="0" applyNumberFormat="0" applyBorder="0" applyAlignment="0" applyProtection="0">
      <alignment vertical="center"/>
    </xf>
    <xf numFmtId="0" fontId="0" fillId="0" borderId="0"/>
    <xf numFmtId="0" fontId="0" fillId="0" borderId="0">
      <alignment vertical="center"/>
    </xf>
    <xf numFmtId="0" fontId="12" fillId="0" borderId="0">
      <alignment vertical="center"/>
    </xf>
    <xf numFmtId="0" fontId="41" fillId="11" borderId="0" applyNumberFormat="0" applyBorder="0" applyAlignment="0" applyProtection="0">
      <alignment vertical="center"/>
    </xf>
    <xf numFmtId="0" fontId="0" fillId="0" borderId="0">
      <alignment vertical="center"/>
    </xf>
    <xf numFmtId="0" fontId="12" fillId="0" borderId="0">
      <alignment vertical="center"/>
    </xf>
    <xf numFmtId="0" fontId="11" fillId="0" borderId="0">
      <alignment vertical="center"/>
    </xf>
    <xf numFmtId="0" fontId="12" fillId="0" borderId="0" applyProtection="0">
      <alignment vertical="center"/>
    </xf>
    <xf numFmtId="0" fontId="0" fillId="0" borderId="0">
      <alignment vertical="center"/>
    </xf>
    <xf numFmtId="0" fontId="11" fillId="0" borderId="0">
      <alignment vertical="center"/>
    </xf>
    <xf numFmtId="0" fontId="12" fillId="0" borderId="0">
      <alignment vertical="center"/>
    </xf>
    <xf numFmtId="0" fontId="12" fillId="0" borderId="0">
      <alignment vertical="center"/>
    </xf>
    <xf numFmtId="0" fontId="15" fillId="0" borderId="0">
      <alignment vertical="center"/>
    </xf>
    <xf numFmtId="0" fontId="11" fillId="0" borderId="0">
      <alignment vertical="center"/>
    </xf>
    <xf numFmtId="0" fontId="11" fillId="0" borderId="0"/>
    <xf numFmtId="0" fontId="11" fillId="0" borderId="0">
      <alignment vertical="center"/>
    </xf>
    <xf numFmtId="0" fontId="0" fillId="0" borderId="0">
      <alignment vertical="center"/>
    </xf>
    <xf numFmtId="0" fontId="0" fillId="0" borderId="0">
      <alignment vertical="center"/>
    </xf>
    <xf numFmtId="0" fontId="12"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0" fillId="0" borderId="0"/>
    <xf numFmtId="0" fontId="0" fillId="0" borderId="0"/>
    <xf numFmtId="0" fontId="0" fillId="0" borderId="0">
      <alignment vertical="center"/>
    </xf>
    <xf numFmtId="0" fontId="0" fillId="0" borderId="0"/>
    <xf numFmtId="0" fontId="0" fillId="0" borderId="0"/>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xf numFmtId="0" fontId="0" fillId="0" borderId="0"/>
    <xf numFmtId="0" fontId="41" fillId="11" borderId="0" applyNumberFormat="0" applyBorder="0" applyAlignment="0" applyProtection="0">
      <alignment vertical="center"/>
    </xf>
    <xf numFmtId="0" fontId="0" fillId="0" borderId="0"/>
    <xf numFmtId="0" fontId="0" fillId="0" borderId="0"/>
    <xf numFmtId="0" fontId="0" fillId="0" borderId="0"/>
    <xf numFmtId="0" fontId="41" fillId="11" borderId="0" applyNumberFormat="0" applyBorder="0" applyAlignment="0" applyProtection="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xf numFmtId="0" fontId="0" fillId="0" borderId="0"/>
    <xf numFmtId="0" fontId="41" fillId="11" borderId="0" applyNumberFormat="0" applyBorder="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12" fillId="0" borderId="0">
      <alignment vertical="center"/>
    </xf>
    <xf numFmtId="0" fontId="0" fillId="0" borderId="0">
      <alignment vertical="center"/>
    </xf>
    <xf numFmtId="0" fontId="0" fillId="0" borderId="0"/>
    <xf numFmtId="0" fontId="0" fillId="0" borderId="0"/>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xf numFmtId="0" fontId="0" fillId="0" borderId="0"/>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0" fillId="0" borderId="0">
      <alignment vertical="center"/>
    </xf>
    <xf numFmtId="0" fontId="11" fillId="0" borderId="0"/>
    <xf numFmtId="0" fontId="11" fillId="0" borderId="0">
      <alignment vertical="center"/>
    </xf>
    <xf numFmtId="0" fontId="11" fillId="0" borderId="0">
      <alignment vertical="center"/>
    </xf>
    <xf numFmtId="0" fontId="11" fillId="0" borderId="0">
      <alignment vertical="center"/>
    </xf>
    <xf numFmtId="0" fontId="12" fillId="0" borderId="0">
      <alignment vertical="center"/>
    </xf>
    <xf numFmtId="0" fontId="41" fillId="11" borderId="0" applyNumberFormat="0" applyBorder="0" applyAlignment="0" applyProtection="0">
      <alignment vertical="center"/>
    </xf>
    <xf numFmtId="0" fontId="0" fillId="0" borderId="0"/>
    <xf numFmtId="0" fontId="0" fillId="0" borderId="0"/>
    <xf numFmtId="0" fontId="41" fillId="11" borderId="0" applyNumberFormat="0" applyBorder="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alignment vertical="center"/>
    </xf>
    <xf numFmtId="0" fontId="0" fillId="0" borderId="0"/>
    <xf numFmtId="0" fontId="0" fillId="0" borderId="0"/>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xf numFmtId="0" fontId="0" fillId="0" borderId="0"/>
    <xf numFmtId="0" fontId="0" fillId="0" borderId="0">
      <alignment vertical="center"/>
    </xf>
    <xf numFmtId="0" fontId="41" fillId="11" borderId="0" applyNumberFormat="0" applyBorder="0" applyAlignment="0" applyProtection="0">
      <alignment vertical="center"/>
    </xf>
    <xf numFmtId="0" fontId="0" fillId="0" borderId="0"/>
    <xf numFmtId="0" fontId="0" fillId="0" borderId="0">
      <alignment vertical="center"/>
    </xf>
    <xf numFmtId="0" fontId="0" fillId="0" borderId="0">
      <alignment vertical="center"/>
    </xf>
    <xf numFmtId="0" fontId="12" fillId="0" borderId="0">
      <alignment vertical="center"/>
    </xf>
    <xf numFmtId="0" fontId="0" fillId="0" borderId="0">
      <alignment vertical="center"/>
    </xf>
    <xf numFmtId="0" fontId="12" fillId="0" borderId="0">
      <alignment vertical="center"/>
    </xf>
    <xf numFmtId="0" fontId="0" fillId="0" borderId="0">
      <alignment vertical="center"/>
    </xf>
    <xf numFmtId="0" fontId="0"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0" fillId="0" borderId="0">
      <alignment vertical="center"/>
    </xf>
    <xf numFmtId="0" fontId="0" fillId="0" borderId="0"/>
    <xf numFmtId="0" fontId="0" fillId="0" borderId="0"/>
    <xf numFmtId="0" fontId="0" fillId="0" borderId="0"/>
    <xf numFmtId="0" fontId="0" fillId="0" borderId="0"/>
    <xf numFmtId="0" fontId="0" fillId="0" borderId="0"/>
    <xf numFmtId="0" fontId="41" fillId="11" borderId="0" applyNumberFormat="0" applyBorder="0" applyAlignment="0" applyProtection="0">
      <alignment vertical="center"/>
    </xf>
    <xf numFmtId="0" fontId="0" fillId="0" borderId="0"/>
    <xf numFmtId="0" fontId="0" fillId="0" borderId="0"/>
    <xf numFmtId="0" fontId="0" fillId="0" borderId="0">
      <alignment vertical="center"/>
    </xf>
    <xf numFmtId="0" fontId="41" fillId="11" borderId="0" applyNumberFormat="0" applyBorder="0" applyAlignment="0" applyProtection="0">
      <alignment vertical="center"/>
    </xf>
    <xf numFmtId="0" fontId="0" fillId="0" borderId="0"/>
    <xf numFmtId="0" fontId="0" fillId="0" borderId="0"/>
    <xf numFmtId="0" fontId="0" fillId="0" borderId="0">
      <alignment vertical="center"/>
    </xf>
    <xf numFmtId="0" fontId="41" fillId="11" borderId="0" applyNumberFormat="0" applyBorder="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2" fillId="0" borderId="0"/>
    <xf numFmtId="0" fontId="41" fillId="11" borderId="0" applyNumberFormat="0" applyBorder="0" applyAlignment="0" applyProtection="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 fillId="0" borderId="0"/>
    <xf numFmtId="0" fontId="0" fillId="0" borderId="0">
      <alignment vertical="center"/>
    </xf>
    <xf numFmtId="0" fontId="125" fillId="3" borderId="33" applyNumberFormat="0" applyAlignment="0" applyProtection="0">
      <alignment vertical="center"/>
    </xf>
    <xf numFmtId="0" fontId="0" fillId="0" borderId="0"/>
    <xf numFmtId="0" fontId="99" fillId="11" borderId="0" applyNumberFormat="0" applyBorder="0" applyAlignment="0" applyProtection="0">
      <alignment vertical="center"/>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186" fillId="0" borderId="0" applyNumberFormat="0" applyFill="0" applyBorder="0" applyAlignment="0" applyProtection="0">
      <alignment vertical="top"/>
      <protection locked="0"/>
    </xf>
    <xf numFmtId="0" fontId="181" fillId="0" borderId="0" applyNumberFormat="0" applyFill="0" applyBorder="0" applyAlignment="0" applyProtection="0">
      <alignment vertical="top"/>
      <protection locked="0"/>
    </xf>
    <xf numFmtId="0" fontId="181" fillId="0" borderId="0" applyNumberFormat="0" applyFill="0" applyBorder="0" applyAlignment="0" applyProtection="0">
      <alignment vertical="top"/>
      <protection locked="0"/>
    </xf>
    <xf numFmtId="0" fontId="41" fillId="24" borderId="0" applyNumberFormat="0" applyBorder="0" applyAlignment="0" applyProtection="0">
      <alignment vertical="center"/>
    </xf>
    <xf numFmtId="0" fontId="181" fillId="0" borderId="0" applyNumberFormat="0" applyFill="0" applyBorder="0" applyAlignment="0" applyProtection="0">
      <alignment vertical="top"/>
      <protection locked="0"/>
    </xf>
    <xf numFmtId="0" fontId="41" fillId="24" borderId="0" applyNumberFormat="0" applyBorder="0" applyAlignment="0" applyProtection="0">
      <alignment vertical="center"/>
    </xf>
    <xf numFmtId="0" fontId="181" fillId="0" borderId="0" applyNumberFormat="0" applyFill="0" applyBorder="0" applyAlignment="0" applyProtection="0">
      <alignment vertical="top"/>
      <protection locked="0"/>
    </xf>
    <xf numFmtId="0" fontId="41" fillId="11" borderId="0" applyNumberFormat="0" applyBorder="0" applyAlignment="0" applyProtection="0">
      <alignment vertical="center"/>
    </xf>
    <xf numFmtId="0" fontId="187" fillId="0" borderId="0" applyNumberFormat="0" applyFill="0" applyBorder="0" applyAlignment="0" applyProtection="0">
      <alignment vertical="center"/>
    </xf>
    <xf numFmtId="9" fontId="175" fillId="0" borderId="0" applyFont="0" applyFill="0" applyBorder="0" applyAlignment="0" applyProtection="0"/>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99" fillId="11" borderId="0" applyNumberFormat="0" applyBorder="0" applyAlignment="0" applyProtection="0">
      <alignment vertical="center"/>
    </xf>
    <xf numFmtId="0" fontId="50" fillId="16"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93" fillId="24" borderId="0" applyNumberFormat="0" applyBorder="0" applyAlignment="0" applyProtection="0">
      <alignment vertical="center"/>
    </xf>
    <xf numFmtId="0" fontId="99" fillId="11" borderId="0" applyNumberFormat="0" applyBorder="0" applyAlignment="0" applyProtection="0">
      <alignment vertical="center"/>
    </xf>
    <xf numFmtId="0" fontId="99"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24"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50" fillId="24" borderId="0" applyNumberFormat="0" applyBorder="0" applyAlignment="0" applyProtection="0">
      <alignment vertical="center"/>
    </xf>
    <xf numFmtId="0" fontId="50" fillId="24" borderId="0" applyNumberFormat="0" applyBorder="0" applyAlignment="0" applyProtection="0">
      <alignment vertical="center"/>
    </xf>
    <xf numFmtId="0" fontId="50"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0" fillId="24" borderId="0" applyNumberFormat="0" applyBorder="0" applyAlignment="0" applyProtection="0">
      <alignment vertical="center"/>
    </xf>
    <xf numFmtId="0" fontId="50" fillId="24" borderId="0" applyNumberFormat="0" applyBorder="0" applyAlignment="0" applyProtection="0">
      <alignment vertical="center"/>
    </xf>
    <xf numFmtId="0" fontId="50" fillId="24" borderId="0" applyNumberFormat="0" applyBorder="0" applyAlignment="0" applyProtection="0">
      <alignment vertical="center"/>
    </xf>
    <xf numFmtId="0" fontId="50" fillId="24" borderId="0" applyNumberFormat="0" applyBorder="0" applyAlignment="0" applyProtection="0">
      <alignment vertical="center"/>
    </xf>
    <xf numFmtId="0" fontId="50" fillId="24" borderId="0" applyNumberFormat="0" applyBorder="0" applyAlignment="0" applyProtection="0">
      <alignment vertical="center"/>
    </xf>
    <xf numFmtId="0" fontId="41" fillId="11" borderId="0" applyNumberFormat="0" applyBorder="0" applyAlignment="0" applyProtection="0">
      <alignment vertical="center"/>
    </xf>
    <xf numFmtId="0" fontId="50" fillId="24" borderId="0" applyNumberFormat="0" applyBorder="0" applyAlignment="0" applyProtection="0">
      <alignment vertical="center"/>
    </xf>
    <xf numFmtId="0" fontId="50" fillId="24" borderId="0" applyNumberFormat="0" applyBorder="0" applyAlignment="0" applyProtection="0">
      <alignment vertical="center"/>
    </xf>
    <xf numFmtId="0" fontId="50" fillId="24" borderId="0" applyNumberFormat="0" applyBorder="0" applyAlignment="0" applyProtection="0">
      <alignment vertical="center"/>
    </xf>
    <xf numFmtId="0" fontId="50" fillId="24" borderId="0" applyNumberFormat="0" applyBorder="0" applyAlignment="0" applyProtection="0">
      <alignment vertical="center"/>
    </xf>
    <xf numFmtId="0" fontId="50" fillId="24" borderId="0" applyNumberFormat="0" applyBorder="0" applyAlignment="0" applyProtection="0">
      <alignment vertical="center"/>
    </xf>
    <xf numFmtId="0" fontId="0" fillId="0" borderId="0">
      <alignment vertical="center"/>
    </xf>
    <xf numFmtId="0" fontId="50" fillId="2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24"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0" fillId="24" borderId="0" applyNumberFormat="0" applyBorder="0" applyAlignment="0" applyProtection="0">
      <alignment vertical="center"/>
    </xf>
    <xf numFmtId="0" fontId="41" fillId="11" borderId="0" applyNumberFormat="0" applyBorder="0" applyAlignment="0" applyProtection="0">
      <alignment vertical="center"/>
    </xf>
    <xf numFmtId="0" fontId="50" fillId="2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50" fillId="24" borderId="0" applyNumberFormat="0" applyBorder="0" applyAlignment="0" applyProtection="0">
      <alignment vertical="center"/>
    </xf>
    <xf numFmtId="0" fontId="41" fillId="11" borderId="0" applyNumberFormat="0" applyBorder="0" applyAlignment="0" applyProtection="0">
      <alignment vertical="center"/>
    </xf>
    <xf numFmtId="0" fontId="50" fillId="24" borderId="0" applyNumberFormat="0" applyBorder="0" applyAlignment="0" applyProtection="0">
      <alignment vertical="center"/>
    </xf>
    <xf numFmtId="0" fontId="50" fillId="24"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93" fillId="24" borderId="0" applyNumberFormat="0" applyBorder="0" applyAlignment="0" applyProtection="0">
      <alignment vertical="center"/>
    </xf>
    <xf numFmtId="0" fontId="93" fillId="24" borderId="0" applyNumberFormat="0" applyBorder="0" applyAlignment="0" applyProtection="0">
      <alignment vertical="center"/>
    </xf>
    <xf numFmtId="0" fontId="93" fillId="24"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93" fillId="24" borderId="0" applyNumberFormat="0" applyBorder="0" applyAlignment="0" applyProtection="0">
      <alignment vertical="center"/>
    </xf>
    <xf numFmtId="0" fontId="93" fillId="24" borderId="0" applyNumberFormat="0" applyBorder="0" applyAlignment="0" applyProtection="0">
      <alignment vertical="center"/>
    </xf>
    <xf numFmtId="0" fontId="93" fillId="24" borderId="0" applyNumberFormat="0" applyBorder="0" applyAlignment="0" applyProtection="0">
      <alignment vertical="center"/>
    </xf>
    <xf numFmtId="0" fontId="0" fillId="0" borderId="0">
      <alignment vertical="center"/>
    </xf>
    <xf numFmtId="0" fontId="93" fillId="24" borderId="0" applyNumberFormat="0" applyBorder="0" applyAlignment="0" applyProtection="0">
      <alignment vertical="center"/>
    </xf>
    <xf numFmtId="0" fontId="93" fillId="24" borderId="0" applyNumberFormat="0" applyBorder="0" applyAlignment="0" applyProtection="0">
      <alignment vertical="center"/>
    </xf>
    <xf numFmtId="0" fontId="41" fillId="11" borderId="0" applyNumberFormat="0" applyBorder="0" applyAlignment="0" applyProtection="0">
      <alignment vertical="center"/>
    </xf>
    <xf numFmtId="0" fontId="93" fillId="24"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93" fillId="24"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93" fillId="24" borderId="0" applyNumberFormat="0" applyBorder="0" applyAlignment="0" applyProtection="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24" borderId="0" applyNumberFormat="0" applyBorder="0" applyAlignment="0" applyProtection="0">
      <alignment vertical="center"/>
    </xf>
    <xf numFmtId="0" fontId="41" fillId="11" borderId="0" applyNumberFormat="0" applyBorder="0" applyAlignment="0" applyProtection="0">
      <alignment vertical="center"/>
    </xf>
    <xf numFmtId="0" fontId="41" fillId="24" borderId="0" applyNumberFormat="0" applyBorder="0" applyAlignment="0" applyProtection="0">
      <alignment vertical="center"/>
    </xf>
    <xf numFmtId="0" fontId="41" fillId="11" borderId="0" applyNumberFormat="0" applyBorder="0" applyAlignment="0" applyProtection="0">
      <alignment vertical="center"/>
    </xf>
    <xf numFmtId="0" fontId="50" fillId="24" borderId="0" applyNumberFormat="0" applyBorder="0" applyAlignment="0" applyProtection="0">
      <alignment vertical="center"/>
    </xf>
    <xf numFmtId="0" fontId="0" fillId="0" borderId="0">
      <alignment vertical="center"/>
    </xf>
    <xf numFmtId="0" fontId="50" fillId="24" borderId="0" applyNumberFormat="0" applyBorder="0" applyAlignment="0" applyProtection="0">
      <alignment vertical="center"/>
    </xf>
    <xf numFmtId="0" fontId="50" fillId="24" borderId="0" applyNumberFormat="0" applyBorder="0" applyAlignment="0" applyProtection="0">
      <alignment vertical="center"/>
    </xf>
    <xf numFmtId="0" fontId="0" fillId="0" borderId="0">
      <alignment vertical="center"/>
    </xf>
    <xf numFmtId="0" fontId="50" fillId="24"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50" fillId="24" borderId="0" applyNumberFormat="0" applyBorder="0" applyAlignment="0" applyProtection="0">
      <alignment vertical="center"/>
    </xf>
    <xf numFmtId="0" fontId="0" fillId="0" borderId="0">
      <alignment vertical="center"/>
    </xf>
    <xf numFmtId="0" fontId="50" fillId="24" borderId="0" applyNumberFormat="0" applyBorder="0" applyAlignment="0" applyProtection="0">
      <alignment vertical="center"/>
    </xf>
    <xf numFmtId="0" fontId="0" fillId="0" borderId="0">
      <alignment vertical="center"/>
    </xf>
    <xf numFmtId="0" fontId="50" fillId="24" borderId="0" applyNumberFormat="0" applyBorder="0" applyAlignment="0" applyProtection="0">
      <alignment vertical="center"/>
    </xf>
    <xf numFmtId="0" fontId="50" fillId="2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24"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50" fillId="2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0" fillId="24" borderId="0" applyNumberFormat="0" applyBorder="0" applyAlignment="0" applyProtection="0">
      <alignment vertical="center"/>
    </xf>
    <xf numFmtId="0" fontId="50" fillId="16" borderId="0" applyNumberFormat="0" applyBorder="0" applyAlignment="0" applyProtection="0"/>
    <xf numFmtId="0" fontId="50" fillId="16" borderId="0" applyNumberFormat="0" applyBorder="0" applyAlignment="0" applyProtection="0">
      <alignment vertical="center"/>
    </xf>
    <xf numFmtId="0" fontId="50" fillId="1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6" borderId="0" applyNumberFormat="0" applyBorder="0" applyAlignment="0" applyProtection="0">
      <alignment vertical="center"/>
    </xf>
    <xf numFmtId="0" fontId="0" fillId="0" borderId="0">
      <alignment vertical="center"/>
    </xf>
    <xf numFmtId="0" fontId="50" fillId="11" borderId="0" applyNumberFormat="0" applyBorder="0" applyAlignment="0" applyProtection="0"/>
    <xf numFmtId="0" fontId="50" fillId="11" borderId="0" applyNumberFormat="0" applyBorder="0" applyAlignment="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1" borderId="0" applyNumberFormat="0" applyBorder="0" applyAlignment="0" applyProtection="0"/>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6" borderId="0" applyNumberFormat="0" applyBorder="0" applyAlignment="0" applyProtection="0">
      <alignment vertical="center"/>
    </xf>
    <xf numFmtId="0" fontId="50" fillId="16" borderId="0" applyNumberFormat="0" applyBorder="0" applyAlignment="0" applyProtection="0">
      <alignment vertical="center"/>
    </xf>
    <xf numFmtId="0" fontId="50" fillId="16" borderId="0" applyNumberFormat="0" applyBorder="0" applyAlignment="0" applyProtection="0">
      <alignment vertical="center"/>
    </xf>
    <xf numFmtId="0" fontId="50" fillId="24" borderId="0" applyNumberFormat="0" applyBorder="0" applyAlignment="0" applyProtection="0">
      <alignment vertical="center"/>
    </xf>
    <xf numFmtId="0" fontId="0" fillId="0" borderId="0">
      <alignment vertical="center"/>
    </xf>
    <xf numFmtId="0" fontId="50" fillId="24" borderId="0" applyNumberFormat="0" applyBorder="0" applyAlignment="0" applyProtection="0">
      <alignment vertical="center"/>
    </xf>
    <xf numFmtId="0" fontId="0" fillId="0" borderId="0">
      <alignment vertical="center"/>
    </xf>
    <xf numFmtId="0" fontId="50" fillId="24" borderId="0" applyNumberFormat="0" applyBorder="0" applyAlignment="0" applyProtection="0">
      <alignment vertical="center"/>
    </xf>
    <xf numFmtId="0" fontId="0" fillId="0" borderId="0">
      <alignment vertical="center"/>
    </xf>
    <xf numFmtId="0" fontId="50" fillId="24" borderId="0" applyNumberFormat="0" applyBorder="0" applyAlignment="0" applyProtection="0">
      <alignment vertical="center"/>
    </xf>
    <xf numFmtId="0" fontId="0" fillId="0" borderId="0">
      <alignment vertical="center"/>
    </xf>
    <xf numFmtId="0" fontId="0" fillId="0" borderId="0">
      <alignment vertical="center"/>
    </xf>
    <xf numFmtId="43" fontId="12" fillId="0" borderId="0" applyFont="0" applyFill="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43" fontId="12" fillId="0" borderId="0" applyFont="0" applyFill="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41" fillId="11" borderId="0" applyNumberFormat="0" applyBorder="0" applyAlignment="0" applyProtection="0">
      <alignment vertical="center"/>
    </xf>
    <xf numFmtId="0" fontId="81" fillId="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11"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0" fillId="0" borderId="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41" fillId="11"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93" fillId="24"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11" borderId="0" applyNumberFormat="0" applyBorder="0" applyAlignment="0" applyProtection="0">
      <alignment vertical="center"/>
    </xf>
    <xf numFmtId="0" fontId="41" fillId="24"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50" fillId="24" borderId="0" applyNumberFormat="0" applyBorder="0" applyAlignment="0" applyProtection="0">
      <alignment vertical="center"/>
    </xf>
    <xf numFmtId="0" fontId="41" fillId="11" borderId="0" applyNumberFormat="0" applyBorder="0" applyAlignment="0" applyProtection="0">
      <alignment vertical="center"/>
    </xf>
    <xf numFmtId="0" fontId="50" fillId="24"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50" fillId="24" borderId="0" applyNumberFormat="0" applyBorder="0" applyAlignment="0" applyProtection="0">
      <alignment vertical="center"/>
    </xf>
    <xf numFmtId="0" fontId="0" fillId="0" borderId="0">
      <alignment vertical="center"/>
    </xf>
    <xf numFmtId="0" fontId="0" fillId="0" borderId="0">
      <alignment vertical="center"/>
    </xf>
    <xf numFmtId="0" fontId="50" fillId="24"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50" fillId="2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0" fillId="2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0" fillId="24" borderId="0" applyNumberFormat="0" applyBorder="0" applyAlignment="0" applyProtection="0">
      <alignment vertical="center"/>
    </xf>
    <xf numFmtId="0" fontId="50" fillId="24"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50" fillId="24"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50" fillId="16" borderId="0" applyNumberFormat="0" applyBorder="0" applyAlignment="0" applyProtection="0">
      <alignment vertical="center"/>
    </xf>
    <xf numFmtId="0" fontId="99" fillId="11" borderId="0" applyNumberFormat="0" applyBorder="0" applyAlignment="0" applyProtection="0">
      <alignment vertical="center"/>
    </xf>
    <xf numFmtId="0" fontId="41" fillId="11" borderId="0" applyNumberFormat="0" applyBorder="0" applyAlignment="0" applyProtection="0">
      <alignment vertical="center"/>
    </xf>
    <xf numFmtId="0" fontId="50"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24" borderId="0" applyNumberFormat="0" applyBorder="0" applyAlignment="0" applyProtection="0">
      <alignment vertical="center"/>
    </xf>
    <xf numFmtId="0" fontId="99"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24"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Protection="0"/>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24"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24"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3" fillId="8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24" borderId="0" applyNumberFormat="0" applyBorder="0" applyAlignment="0" applyProtection="0">
      <alignment vertical="center"/>
    </xf>
    <xf numFmtId="0" fontId="41" fillId="11"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24" borderId="0" applyNumberFormat="0" applyBorder="0" applyAlignment="0" applyProtection="0">
      <alignment vertical="center"/>
    </xf>
    <xf numFmtId="0" fontId="41" fillId="11"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0" fillId="0" borderId="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0" fillId="0" borderId="0">
      <alignment vertical="center"/>
    </xf>
    <xf numFmtId="0" fontId="41" fillId="24" borderId="0" applyNumberFormat="0" applyBorder="0" applyAlignment="0" applyProtection="0">
      <alignment vertical="center"/>
    </xf>
    <xf numFmtId="0" fontId="41" fillId="24" borderId="0" applyProtection="0"/>
    <xf numFmtId="0" fontId="41" fillId="24" borderId="0" applyNumberFormat="0" applyBorder="0" applyAlignment="0" applyProtection="0">
      <alignment vertical="center"/>
    </xf>
    <xf numFmtId="0" fontId="0" fillId="0" borderId="0">
      <alignment vertical="center"/>
    </xf>
    <xf numFmtId="0" fontId="41" fillId="24" borderId="0" applyProtection="0"/>
    <xf numFmtId="0" fontId="41" fillId="24" borderId="0" applyNumberFormat="0" applyBorder="0" applyAlignment="0" applyProtection="0">
      <alignment vertical="center"/>
    </xf>
    <xf numFmtId="0" fontId="0" fillId="0" borderId="0">
      <alignment vertical="center"/>
    </xf>
    <xf numFmtId="0" fontId="41" fillId="24"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41" fillId="11"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24" borderId="0" applyNumberFormat="0" applyBorder="0" applyAlignment="0" applyProtection="0">
      <alignment vertical="center"/>
    </xf>
    <xf numFmtId="0" fontId="41" fillId="11"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117" fillId="81"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0" fillId="0" borderId="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11" borderId="0" applyNumberFormat="0" applyBorder="0" applyAlignment="0" applyProtection="0">
      <alignment vertical="center"/>
    </xf>
    <xf numFmtId="0" fontId="43" fillId="19"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24"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24" borderId="0" applyNumberFormat="0" applyBorder="0" applyAlignment="0" applyProtection="0">
      <alignment vertical="center"/>
    </xf>
    <xf numFmtId="219" fontId="51" fillId="0" borderId="5" applyFill="0" applyProtection="0">
      <alignment horizontal="right" vertical="center"/>
    </xf>
    <xf numFmtId="0" fontId="0" fillId="0" borderId="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41" fillId="24"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24" borderId="0" applyNumberFormat="0" applyBorder="0" applyAlignment="0" applyProtection="0">
      <alignment vertical="center"/>
    </xf>
    <xf numFmtId="0" fontId="41" fillId="11" borderId="0" applyNumberFormat="0" applyBorder="0" applyAlignment="0" applyProtection="0">
      <alignment vertical="center"/>
    </xf>
    <xf numFmtId="0" fontId="99"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50" fillId="1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0" fillId="0" borderId="0">
      <alignment vertical="center"/>
    </xf>
    <xf numFmtId="0" fontId="41" fillId="24" borderId="0" applyNumberFormat="0" applyBorder="0" applyAlignment="0" applyProtection="0">
      <alignment vertical="center"/>
    </xf>
    <xf numFmtId="0" fontId="0" fillId="0" borderId="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50" fillId="11"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0" fillId="0" borderId="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24"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50" fillId="16"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196" fontId="12" fillId="0" borderId="0" applyFont="0" applyFill="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41" fontId="12" fillId="0" borderId="0" applyFont="0" applyFill="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8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24" borderId="0" applyNumberFormat="0" applyBorder="0" applyAlignment="0" applyProtection="0">
      <alignment vertical="center"/>
    </xf>
    <xf numFmtId="0" fontId="41" fillId="11" borderId="0" applyNumberFormat="0" applyBorder="0" applyAlignment="0" applyProtection="0">
      <alignment vertical="center"/>
    </xf>
    <xf numFmtId="1" fontId="5" fillId="0" borderId="1">
      <alignment vertical="center"/>
      <protection locked="0"/>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Protection="0"/>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Protection="0"/>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41" fillId="11" borderId="0" applyNumberFormat="0" applyBorder="0" applyAlignment="0" applyProtection="0">
      <alignment vertical="center"/>
    </xf>
    <xf numFmtId="0" fontId="41" fillId="24"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135" fillId="3" borderId="42" applyNumberFormat="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41" fillId="24" borderId="0" applyNumberFormat="0" applyBorder="0" applyAlignment="0" applyProtection="0">
      <alignment vertical="center"/>
    </xf>
    <xf numFmtId="0" fontId="41" fillId="11"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41" fillId="24"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11" borderId="0" applyNumberFormat="0" applyBorder="0" applyAlignment="0" applyProtection="0">
      <alignment vertical="center"/>
    </xf>
    <xf numFmtId="0" fontId="41" fillId="24"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1"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3" fillId="67" borderId="0" applyNumberFormat="0" applyBorder="0" applyAlignment="0" applyProtection="0">
      <alignment vertical="center"/>
    </xf>
    <xf numFmtId="0" fontId="0" fillId="0" borderId="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41" fillId="24" borderId="0" applyNumberFormat="0" applyBorder="0" applyAlignment="0" applyProtection="0">
      <alignment vertical="center"/>
    </xf>
    <xf numFmtId="0" fontId="0" fillId="0" borderId="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0" fillId="0" borderId="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24" borderId="0" applyNumberFormat="0" applyBorder="0" applyAlignment="0" applyProtection="0">
      <alignment vertical="center"/>
    </xf>
    <xf numFmtId="0" fontId="41" fillId="11"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24" borderId="0" applyNumberFormat="0" applyBorder="0" applyAlignment="0" applyProtection="0">
      <alignment vertical="center"/>
    </xf>
    <xf numFmtId="0" fontId="50" fillId="24" borderId="0" applyNumberFormat="0" applyBorder="0" applyAlignment="0" applyProtection="0">
      <alignment vertical="center"/>
    </xf>
    <xf numFmtId="0" fontId="50" fillId="2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0" fillId="24" borderId="0" applyNumberFormat="0" applyBorder="0" applyAlignment="0" applyProtection="0">
      <alignment vertical="center"/>
    </xf>
    <xf numFmtId="0" fontId="50" fillId="24" borderId="0" applyNumberFormat="0" applyBorder="0" applyAlignment="0" applyProtection="0">
      <alignment vertical="center"/>
    </xf>
    <xf numFmtId="0" fontId="41" fillId="11" borderId="0" applyNumberFormat="0" applyBorder="0" applyAlignment="0" applyProtection="0">
      <alignment vertical="center"/>
    </xf>
    <xf numFmtId="0" fontId="50" fillId="24"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50" fillId="2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0" fillId="24" borderId="0" applyNumberFormat="0" applyBorder="0" applyAlignment="0" applyProtection="0">
      <alignment vertical="center"/>
    </xf>
    <xf numFmtId="0" fontId="0" fillId="0" borderId="0">
      <alignment vertical="center"/>
    </xf>
    <xf numFmtId="0" fontId="50" fillId="24" borderId="0" applyNumberFormat="0" applyBorder="0" applyAlignment="0" applyProtection="0">
      <alignment vertical="center"/>
    </xf>
    <xf numFmtId="0" fontId="0" fillId="0" borderId="0">
      <alignment vertical="center"/>
    </xf>
    <xf numFmtId="0" fontId="43" fillId="8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50" fillId="24" borderId="0" applyNumberFormat="0" applyBorder="0" applyAlignment="0" applyProtection="0">
      <alignment vertical="center"/>
    </xf>
    <xf numFmtId="0" fontId="0" fillId="0" borderId="0">
      <alignment vertical="center"/>
    </xf>
    <xf numFmtId="0" fontId="50" fillId="24" borderId="0" applyNumberFormat="0" applyBorder="0" applyAlignment="0" applyProtection="0">
      <alignment vertical="center"/>
    </xf>
    <xf numFmtId="0" fontId="50" fillId="24" borderId="0" applyNumberFormat="0" applyBorder="0" applyAlignment="0" applyProtection="0">
      <alignment vertical="center"/>
    </xf>
    <xf numFmtId="0" fontId="50" fillId="16" borderId="0" applyNumberFormat="0" applyBorder="0" applyAlignment="0" applyProtection="0"/>
    <xf numFmtId="0" fontId="50" fillId="16" borderId="0" applyNumberFormat="0" applyBorder="0" applyAlignment="0" applyProtection="0">
      <alignment vertical="center"/>
    </xf>
    <xf numFmtId="0" fontId="50" fillId="1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0" fillId="11" borderId="0" applyNumberFormat="0" applyBorder="0" applyAlignment="0" applyProtection="0"/>
    <xf numFmtId="0" fontId="0" fillId="0" borderId="0">
      <alignment vertical="center"/>
    </xf>
    <xf numFmtId="0" fontId="50" fillId="16" borderId="0" applyNumberFormat="0" applyBorder="0" applyAlignment="0" applyProtection="0"/>
    <xf numFmtId="0" fontId="41" fillId="24" borderId="0" applyNumberFormat="0" applyBorder="0" applyAlignment="0" applyProtection="0">
      <alignment vertical="center"/>
    </xf>
    <xf numFmtId="0" fontId="50" fillId="16" borderId="0" applyNumberFormat="0" applyBorder="0" applyAlignment="0" applyProtection="0"/>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1" borderId="0" applyNumberFormat="0" applyBorder="0" applyAlignment="0" applyProtection="0"/>
    <xf numFmtId="0" fontId="0" fillId="0" borderId="0">
      <alignment vertical="center"/>
    </xf>
    <xf numFmtId="0" fontId="0" fillId="0" borderId="0">
      <alignment vertical="center"/>
    </xf>
    <xf numFmtId="0" fontId="50" fillId="16" borderId="0" applyNumberFormat="0" applyBorder="0" applyAlignment="0" applyProtection="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0" fillId="0" borderId="0">
      <alignment vertical="center"/>
    </xf>
    <xf numFmtId="43" fontId="12" fillId="0" borderId="0" applyFont="0" applyFill="0" applyBorder="0" applyAlignment="0" applyProtection="0">
      <alignment vertical="center"/>
    </xf>
    <xf numFmtId="0" fontId="0" fillId="0" borderId="0">
      <alignment vertical="center"/>
    </xf>
    <xf numFmtId="43" fontId="12" fillId="0" borderId="0" applyFont="0" applyFill="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41" fillId="24" borderId="0" applyNumberFormat="0" applyBorder="0" applyAlignment="0" applyProtection="0">
      <alignment vertical="center"/>
    </xf>
    <xf numFmtId="0" fontId="0" fillId="0" borderId="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24" borderId="0" applyNumberFormat="0" applyBorder="0" applyAlignment="0" applyProtection="0">
      <alignment vertical="center"/>
    </xf>
    <xf numFmtId="0" fontId="0" fillId="0" borderId="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24"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99" fillId="11" borderId="0" applyNumberFormat="0" applyBorder="0" applyAlignment="0" applyProtection="0">
      <alignment vertical="center"/>
    </xf>
    <xf numFmtId="0" fontId="93" fillId="24" borderId="0" applyProtection="0">
      <alignment vertical="center"/>
    </xf>
    <xf numFmtId="0" fontId="93" fillId="24" borderId="0" applyProtection="0">
      <alignment vertical="center"/>
    </xf>
    <xf numFmtId="0" fontId="93" fillId="24" borderId="0" applyNumberFormat="0" applyBorder="0" applyAlignment="0" applyProtection="0">
      <alignment vertical="center"/>
    </xf>
    <xf numFmtId="0" fontId="93" fillId="24" borderId="0" applyNumberFormat="0" applyBorder="0" applyAlignment="0" applyProtection="0">
      <alignment vertical="center"/>
    </xf>
    <xf numFmtId="0" fontId="41" fillId="11" borderId="0" applyNumberFormat="0" applyBorder="0" applyAlignment="0" applyProtection="0">
      <alignment vertical="center"/>
    </xf>
    <xf numFmtId="0" fontId="93" fillId="24" borderId="0" applyNumberFormat="0" applyBorder="0" applyAlignment="0" applyProtection="0">
      <alignment vertical="center"/>
    </xf>
    <xf numFmtId="0" fontId="93" fillId="24"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93" fillId="24" borderId="0" applyNumberFormat="0" applyBorder="0" applyAlignment="0" applyProtection="0">
      <alignment vertical="center"/>
    </xf>
    <xf numFmtId="0" fontId="93" fillId="24" borderId="0" applyNumberFormat="0" applyBorder="0" applyAlignment="0" applyProtection="0">
      <alignment vertical="center"/>
    </xf>
    <xf numFmtId="0" fontId="93" fillId="24" borderId="0" applyNumberFormat="0" applyBorder="0" applyAlignment="0" applyProtection="0">
      <alignment vertical="center"/>
    </xf>
    <xf numFmtId="0" fontId="93" fillId="24" borderId="0" applyNumberFormat="0" applyBorder="0" applyAlignment="0" applyProtection="0">
      <alignment vertical="center"/>
    </xf>
    <xf numFmtId="0" fontId="93" fillId="24" borderId="0" applyNumberFormat="0" applyBorder="0" applyAlignment="0" applyProtection="0">
      <alignment vertical="center"/>
    </xf>
    <xf numFmtId="0" fontId="0" fillId="0" borderId="0">
      <alignment vertical="center"/>
    </xf>
    <xf numFmtId="0" fontId="0" fillId="0" borderId="0">
      <alignment vertical="center"/>
    </xf>
    <xf numFmtId="0" fontId="93" fillId="24" borderId="0" applyNumberFormat="0" applyBorder="0" applyAlignment="0" applyProtection="0">
      <alignment vertical="center"/>
    </xf>
    <xf numFmtId="0" fontId="41" fillId="11" borderId="0" applyNumberFormat="0" applyBorder="0" applyAlignment="0" applyProtection="0">
      <alignment vertical="center"/>
    </xf>
    <xf numFmtId="0" fontId="93" fillId="24"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93" fillId="2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81" fillId="4" borderId="0" applyNumberFormat="0" applyBorder="0" applyAlignment="0" applyProtection="0">
      <alignment vertical="center"/>
    </xf>
    <xf numFmtId="0" fontId="0" fillId="0" borderId="0">
      <alignment vertical="center"/>
    </xf>
    <xf numFmtId="0" fontId="81" fillId="4" borderId="0" applyNumberFormat="0" applyBorder="0" applyAlignment="0" applyProtection="0">
      <alignment vertical="center"/>
    </xf>
    <xf numFmtId="0" fontId="0" fillId="0" borderId="0">
      <alignment vertical="center"/>
    </xf>
    <xf numFmtId="0" fontId="81" fillId="4" borderId="0" applyNumberFormat="0" applyBorder="0" applyAlignment="0" applyProtection="0">
      <alignment vertical="center"/>
    </xf>
    <xf numFmtId="0" fontId="0" fillId="0" borderId="0">
      <alignment vertical="center"/>
    </xf>
    <xf numFmtId="0" fontId="81" fillId="4"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50" fillId="11" borderId="0" applyNumberFormat="0" applyBorder="0" applyAlignment="0" applyProtection="0">
      <alignment vertical="center"/>
    </xf>
    <xf numFmtId="0" fontId="50" fillId="11" borderId="0" applyNumberFormat="0" applyBorder="0" applyAlignment="0" applyProtection="0">
      <alignment vertical="center"/>
    </xf>
    <xf numFmtId="0" fontId="99" fillId="11" borderId="0" applyNumberFormat="0" applyBorder="0" applyAlignment="0" applyProtection="0">
      <alignment vertical="center"/>
    </xf>
    <xf numFmtId="0" fontId="50" fillId="11" borderId="0" applyNumberFormat="0" applyBorder="0" applyAlignment="0" applyProtection="0">
      <alignment vertical="center"/>
    </xf>
    <xf numFmtId="0" fontId="99" fillId="11" borderId="0" applyNumberFormat="0" applyBorder="0" applyAlignment="0" applyProtection="0">
      <alignment vertical="center"/>
    </xf>
    <xf numFmtId="0" fontId="50" fillId="11" borderId="0" applyNumberFormat="0" applyBorder="0" applyAlignment="0" applyProtection="0">
      <alignment vertical="center"/>
    </xf>
    <xf numFmtId="0" fontId="99" fillId="11" borderId="0" applyNumberFormat="0" applyBorder="0" applyAlignment="0" applyProtection="0">
      <alignment vertical="center"/>
    </xf>
    <xf numFmtId="0" fontId="41" fillId="24" borderId="0" applyNumberFormat="0" applyBorder="0" applyAlignment="0" applyProtection="0">
      <alignment vertical="center"/>
    </xf>
    <xf numFmtId="0" fontId="50" fillId="11" borderId="0" applyNumberFormat="0" applyBorder="0" applyAlignment="0" applyProtection="0">
      <alignment vertical="center"/>
    </xf>
    <xf numFmtId="0" fontId="50" fillId="11" borderId="0" applyNumberFormat="0" applyBorder="0" applyAlignment="0" applyProtection="0">
      <alignment vertical="center"/>
    </xf>
    <xf numFmtId="0" fontId="99" fillId="11" borderId="0" applyNumberFormat="0" applyBorder="0" applyAlignment="0" applyProtection="0">
      <alignment vertical="center"/>
    </xf>
    <xf numFmtId="0" fontId="41" fillId="11" borderId="0" applyNumberFormat="0" applyBorder="0" applyAlignment="0" applyProtection="0">
      <alignment vertical="center"/>
    </xf>
    <xf numFmtId="0" fontId="99" fillId="11" borderId="0" applyNumberFormat="0" applyBorder="0" applyAlignment="0" applyProtection="0">
      <alignment vertical="center"/>
    </xf>
    <xf numFmtId="0" fontId="99" fillId="11" borderId="0" applyNumberFormat="0" applyBorder="0" applyAlignment="0" applyProtection="0">
      <alignment vertical="center"/>
    </xf>
    <xf numFmtId="0" fontId="99"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24"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24"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50" fillId="11" borderId="0" applyNumberFormat="0" applyBorder="0" applyAlignment="0" applyProtection="0"/>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3" fillId="9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50" fillId="24"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Protection="0"/>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24" borderId="0" applyNumberFormat="0" applyBorder="0" applyAlignment="0" applyProtection="0">
      <alignment vertical="center"/>
    </xf>
    <xf numFmtId="196" fontId="0" fillId="0" borderId="0" applyFont="0" applyFill="0" applyBorder="0" applyAlignment="0" applyProtection="0"/>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93" fillId="24"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135" fillId="3" borderId="42" applyNumberFormat="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50"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50"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99"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50" fillId="16" borderId="0" applyNumberFormat="0" applyBorder="0" applyAlignment="0" applyProtection="0">
      <alignment vertical="center"/>
    </xf>
    <xf numFmtId="0" fontId="0" fillId="0" borderId="0">
      <alignment vertical="center"/>
    </xf>
    <xf numFmtId="0" fontId="0" fillId="0" borderId="0">
      <alignment vertical="center"/>
    </xf>
    <xf numFmtId="0" fontId="50" fillId="16" borderId="0" applyNumberFormat="0" applyBorder="0" applyAlignment="0" applyProtection="0">
      <alignment vertical="center"/>
    </xf>
    <xf numFmtId="0" fontId="41" fillId="11" borderId="0" applyNumberFormat="0" applyBorder="0" applyAlignment="0" applyProtection="0">
      <alignment vertical="center"/>
    </xf>
    <xf numFmtId="0" fontId="50" fillId="16"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6" borderId="0" applyNumberFormat="0" applyBorder="0" applyAlignment="0" applyProtection="0">
      <alignment vertical="center"/>
    </xf>
    <xf numFmtId="0" fontId="0" fillId="0" borderId="0">
      <alignment vertical="center"/>
    </xf>
    <xf numFmtId="0" fontId="50" fillId="16" borderId="0" applyNumberFormat="0" applyBorder="0" applyAlignment="0" applyProtection="0">
      <alignment vertical="center"/>
    </xf>
    <xf numFmtId="0" fontId="50" fillId="16"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50" fillId="16"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50" fillId="11" borderId="0" applyNumberFormat="0" applyBorder="0" applyAlignment="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6" borderId="0" applyNumberFormat="0" applyBorder="0" applyAlignment="0" applyProtection="0"/>
    <xf numFmtId="0" fontId="50" fillId="16" borderId="0" applyNumberFormat="0" applyBorder="0" applyAlignment="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50" fillId="11" borderId="0" applyNumberFormat="0" applyBorder="0" applyAlignment="0" applyProtection="0"/>
    <xf numFmtId="0" fontId="50" fillId="11" borderId="0" applyNumberFormat="0" applyBorder="0" applyAlignment="0" applyProtection="0"/>
    <xf numFmtId="0" fontId="0" fillId="0" borderId="0">
      <alignment vertical="center"/>
    </xf>
    <xf numFmtId="0" fontId="50" fillId="16" borderId="0" applyNumberFormat="0" applyBorder="0" applyAlignment="0" applyProtection="0">
      <alignment vertical="center"/>
    </xf>
    <xf numFmtId="0" fontId="50" fillId="16" borderId="0" applyNumberFormat="0" applyBorder="0" applyAlignment="0" applyProtection="0">
      <alignment vertical="center"/>
    </xf>
    <xf numFmtId="0" fontId="0" fillId="0" borderId="0">
      <alignment vertical="center"/>
    </xf>
    <xf numFmtId="0" fontId="50" fillId="11" borderId="0" applyNumberFormat="0" applyBorder="0" applyAlignment="0" applyProtection="0">
      <alignment vertical="center"/>
    </xf>
    <xf numFmtId="0" fontId="50" fillId="11" borderId="0" applyNumberFormat="0" applyBorder="0" applyAlignment="0" applyProtection="0">
      <alignment vertical="center"/>
    </xf>
    <xf numFmtId="0" fontId="50" fillId="11" borderId="0" applyNumberFormat="0" applyBorder="0" applyAlignment="0" applyProtection="0">
      <alignment vertical="center"/>
    </xf>
    <xf numFmtId="0" fontId="50" fillId="11" borderId="0" applyProtection="0">
      <alignment vertical="center"/>
    </xf>
    <xf numFmtId="0" fontId="41" fillId="11" borderId="0" applyNumberFormat="0" applyBorder="0" applyAlignment="0" applyProtection="0">
      <alignment vertical="center"/>
    </xf>
    <xf numFmtId="0" fontId="0" fillId="0" borderId="0">
      <alignment vertical="center"/>
    </xf>
    <xf numFmtId="0" fontId="50"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3" fillId="19"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3" fillId="90" borderId="0" applyNumberFormat="0" applyBorder="0" applyAlignment="0" applyProtection="0">
      <alignment vertical="center"/>
    </xf>
    <xf numFmtId="0" fontId="43" fillId="9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50" fillId="11" borderId="0" applyNumberFormat="0" applyBorder="0" applyAlignment="0" applyProtection="0">
      <alignment vertical="center"/>
    </xf>
    <xf numFmtId="0" fontId="50"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1" borderId="0" applyNumberFormat="0" applyBorder="0" applyAlignment="0" applyProtection="0">
      <alignment vertical="center"/>
    </xf>
    <xf numFmtId="0" fontId="0" fillId="0" borderId="0">
      <alignment vertical="center"/>
    </xf>
    <xf numFmtId="0" fontId="0" fillId="0" borderId="0">
      <alignment vertical="center"/>
    </xf>
    <xf numFmtId="0" fontId="50" fillId="11" borderId="0" applyNumberFormat="0" applyBorder="0" applyAlignment="0" applyProtection="0">
      <alignment vertical="center"/>
    </xf>
    <xf numFmtId="0" fontId="0" fillId="0" borderId="0">
      <alignment vertical="center"/>
    </xf>
    <xf numFmtId="0" fontId="50" fillId="11" borderId="0" applyNumberFormat="0" applyBorder="0" applyAlignment="0" applyProtection="0">
      <alignment vertical="center"/>
    </xf>
    <xf numFmtId="0" fontId="43" fillId="81" borderId="0" applyNumberFormat="0" applyBorder="0" applyAlignment="0" applyProtection="0">
      <alignment vertical="center"/>
    </xf>
    <xf numFmtId="0" fontId="50" fillId="11" borderId="0" applyNumberFormat="0" applyBorder="0" applyAlignment="0" applyProtection="0">
      <alignment vertical="center"/>
    </xf>
    <xf numFmtId="0" fontId="43" fillId="81" borderId="0" applyNumberFormat="0" applyBorder="0" applyAlignment="0" applyProtection="0">
      <alignment vertical="center"/>
    </xf>
    <xf numFmtId="0" fontId="50" fillId="11" borderId="0" applyNumberFormat="0" applyBorder="0" applyAlignment="0" applyProtection="0">
      <alignment vertical="center"/>
    </xf>
    <xf numFmtId="0" fontId="43" fillId="81" borderId="0" applyNumberFormat="0" applyBorder="0" applyAlignment="0" applyProtection="0">
      <alignment vertical="center"/>
    </xf>
    <xf numFmtId="0" fontId="50"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50" fillId="11" borderId="0" applyNumberFormat="0" applyBorder="0" applyAlignment="0" applyProtection="0">
      <alignment vertical="center"/>
    </xf>
    <xf numFmtId="0" fontId="99" fillId="11" borderId="0" applyNumberFormat="0" applyBorder="0" applyAlignment="0" applyProtection="0">
      <alignment vertical="center"/>
    </xf>
    <xf numFmtId="0" fontId="50" fillId="11" borderId="0" applyNumberFormat="0" applyBorder="0" applyAlignment="0" applyProtection="0">
      <alignment vertical="center"/>
    </xf>
    <xf numFmtId="0" fontId="99" fillId="11" borderId="0" applyNumberFormat="0" applyBorder="0" applyAlignment="0" applyProtection="0">
      <alignment vertical="center"/>
    </xf>
    <xf numFmtId="0" fontId="50" fillId="11" borderId="0" applyNumberFormat="0" applyBorder="0" applyAlignment="0" applyProtection="0">
      <alignment vertical="center"/>
    </xf>
    <xf numFmtId="0" fontId="50" fillId="11" borderId="0" applyNumberFormat="0" applyBorder="0" applyAlignment="0" applyProtection="0">
      <alignment vertical="center"/>
    </xf>
    <xf numFmtId="0" fontId="50"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50" fillId="11" borderId="0" applyNumberFormat="0" applyBorder="0" applyAlignment="0" applyProtection="0">
      <alignment vertical="center"/>
    </xf>
    <xf numFmtId="0" fontId="50" fillId="11" borderId="0" applyNumberFormat="0" applyBorder="0" applyAlignment="0" applyProtection="0">
      <alignment vertical="center"/>
    </xf>
    <xf numFmtId="0" fontId="50" fillId="11" borderId="0" applyNumberFormat="0" applyBorder="0" applyAlignment="0" applyProtection="0">
      <alignment vertical="center"/>
    </xf>
    <xf numFmtId="0" fontId="50"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1" borderId="0" applyNumberFormat="0" applyBorder="0" applyAlignment="0" applyProtection="0">
      <alignment vertical="center"/>
    </xf>
    <xf numFmtId="0" fontId="50"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3" fillId="81" borderId="0" applyNumberFormat="0" applyBorder="0" applyAlignment="0" applyProtection="0">
      <alignment vertical="center"/>
    </xf>
    <xf numFmtId="0" fontId="0" fillId="0" borderId="0">
      <alignment vertical="center"/>
    </xf>
    <xf numFmtId="0" fontId="43" fillId="81" borderId="0" applyNumberFormat="0" applyBorder="0" applyAlignment="0" applyProtection="0">
      <alignment vertical="center"/>
    </xf>
    <xf numFmtId="0" fontId="0" fillId="0" borderId="0">
      <alignment vertical="center"/>
    </xf>
    <xf numFmtId="0" fontId="43" fillId="81" borderId="0" applyNumberFormat="0" applyBorder="0" applyAlignment="0" applyProtection="0">
      <alignment vertical="center"/>
    </xf>
    <xf numFmtId="0" fontId="0" fillId="0" borderId="0">
      <alignment vertical="center"/>
    </xf>
    <xf numFmtId="0" fontId="43" fillId="8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24"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99"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99" fillId="11" borderId="0" applyNumberFormat="0" applyBorder="0" applyAlignment="0" applyProtection="0">
      <alignment vertical="center"/>
    </xf>
    <xf numFmtId="0" fontId="99" fillId="11" borderId="0" applyNumberFormat="0" applyBorder="0" applyAlignment="0" applyProtection="0">
      <alignment vertical="center"/>
    </xf>
    <xf numFmtId="0" fontId="93" fillId="24" borderId="0" applyNumberFormat="0" applyBorder="0" applyAlignment="0" applyProtection="0">
      <alignment vertical="center"/>
    </xf>
    <xf numFmtId="0" fontId="0" fillId="0" borderId="0">
      <alignment vertical="center"/>
    </xf>
    <xf numFmtId="0" fontId="46" fillId="0" borderId="5" applyNumberFormat="0" applyFill="0" applyProtection="0">
      <alignment horizontal="left" vertical="center"/>
    </xf>
    <xf numFmtId="0" fontId="93" fillId="24" borderId="0" applyNumberFormat="0" applyBorder="0" applyAlignment="0" applyProtection="0">
      <alignment vertical="center"/>
    </xf>
    <xf numFmtId="0" fontId="0" fillId="0" borderId="0">
      <alignment vertical="center"/>
    </xf>
    <xf numFmtId="0" fontId="93" fillId="24"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99"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84"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93" fillId="24" borderId="0" applyNumberFormat="0" applyBorder="0" applyAlignment="0" applyProtection="0">
      <alignment vertical="center"/>
    </xf>
    <xf numFmtId="0" fontId="41" fillId="11" borderId="0" applyNumberFormat="0" applyBorder="0" applyAlignment="0" applyProtection="0">
      <alignment vertical="center"/>
    </xf>
    <xf numFmtId="0" fontId="93" fillId="24"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Protection="0"/>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0" fillId="0" borderId="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41" fillId="11"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99" fillId="11"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0" fillId="0" borderId="0">
      <alignment vertical="center"/>
    </xf>
    <xf numFmtId="0" fontId="41" fillId="24" borderId="0" applyNumberFormat="0" applyBorder="0" applyAlignment="0" applyProtection="0">
      <alignment vertical="center"/>
    </xf>
    <xf numFmtId="0" fontId="41" fillId="11"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41" fillId="24" borderId="0" applyProtection="0"/>
    <xf numFmtId="0" fontId="41" fillId="24" borderId="0" applyNumberFormat="0" applyBorder="0" applyAlignment="0" applyProtection="0">
      <alignment vertical="center"/>
    </xf>
    <xf numFmtId="0" fontId="0" fillId="0" borderId="0">
      <alignment vertical="center"/>
    </xf>
    <xf numFmtId="0" fontId="41" fillId="24" borderId="0" applyNumberFormat="0" applyBorder="0" applyAlignment="0" applyProtection="0">
      <alignment vertical="center"/>
    </xf>
    <xf numFmtId="0" fontId="41" fillId="11"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41" fillId="11"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11" borderId="0" applyNumberFormat="0" applyBorder="0" applyAlignment="0" applyProtection="0">
      <alignment vertical="center"/>
    </xf>
    <xf numFmtId="0" fontId="41" fillId="24" borderId="0" applyNumberFormat="0" applyBorder="0" applyAlignment="0" applyProtection="0">
      <alignment vertical="center"/>
    </xf>
    <xf numFmtId="0" fontId="41" fillId="11"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50" fillId="11" borderId="0" applyNumberFormat="0" applyBorder="0" applyAlignment="0" applyProtection="0"/>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Protection="0"/>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50" fillId="11" borderId="0" applyNumberFormat="0" applyBorder="0" applyAlignment="0" applyProtection="0">
      <alignment vertical="center"/>
    </xf>
    <xf numFmtId="0" fontId="0" fillId="0" borderId="0">
      <alignment vertical="center"/>
    </xf>
    <xf numFmtId="0" fontId="41" fillId="24"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50" fillId="24" borderId="0" applyNumberFormat="0" applyBorder="0" applyAlignment="0" applyProtection="0">
      <alignment vertical="center"/>
    </xf>
    <xf numFmtId="0" fontId="50" fillId="24" borderId="0" applyNumberFormat="0" applyBorder="0" applyAlignment="0" applyProtection="0">
      <alignment vertical="center"/>
    </xf>
    <xf numFmtId="0" fontId="50" fillId="2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24" borderId="0" applyNumberFormat="0" applyBorder="0" applyAlignment="0" applyProtection="0">
      <alignment vertical="center"/>
    </xf>
    <xf numFmtId="0" fontId="50" fillId="24" borderId="0" applyNumberFormat="0" applyBorder="0" applyAlignment="0" applyProtection="0">
      <alignment vertical="center"/>
    </xf>
    <xf numFmtId="0" fontId="150" fillId="32" borderId="47" applyNumberFormat="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Protection="0"/>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50" fillId="24" borderId="0" applyNumberFormat="0" applyBorder="0" applyAlignment="0" applyProtection="0">
      <alignment vertical="center"/>
    </xf>
    <xf numFmtId="0" fontId="0" fillId="0" borderId="0">
      <alignment vertical="center"/>
    </xf>
    <xf numFmtId="0" fontId="0" fillId="0" borderId="0">
      <alignment vertical="center"/>
    </xf>
    <xf numFmtId="0" fontId="51" fillId="0" borderId="0"/>
    <xf numFmtId="0" fontId="0" fillId="0" borderId="0">
      <alignment vertical="center"/>
    </xf>
    <xf numFmtId="0" fontId="0" fillId="0" borderId="0">
      <alignment vertical="center"/>
    </xf>
    <xf numFmtId="0" fontId="51"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0" fillId="24"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50" fillId="24" borderId="0" applyNumberFormat="0" applyBorder="0" applyAlignment="0" applyProtection="0">
      <alignment vertical="center"/>
    </xf>
    <xf numFmtId="0" fontId="50" fillId="2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24"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50" fillId="16" borderId="0" applyNumberFormat="0" applyBorder="0" applyAlignment="0" applyProtection="0"/>
    <xf numFmtId="0" fontId="0" fillId="0" borderId="0">
      <alignment vertical="center"/>
    </xf>
    <xf numFmtId="0" fontId="0" fillId="0" borderId="0">
      <alignment vertical="center"/>
    </xf>
    <xf numFmtId="0" fontId="0" fillId="0" borderId="0">
      <alignment vertical="center"/>
    </xf>
    <xf numFmtId="0" fontId="50" fillId="16" borderId="0" applyNumberFormat="0" applyBorder="0" applyAlignment="0" applyProtection="0">
      <alignment vertical="center"/>
    </xf>
    <xf numFmtId="0" fontId="0" fillId="0" borderId="0">
      <alignment vertical="center"/>
    </xf>
    <xf numFmtId="0" fontId="50" fillId="16" borderId="0" applyNumberFormat="0" applyBorder="0" applyAlignment="0" applyProtection="0"/>
    <xf numFmtId="0" fontId="0" fillId="0" borderId="0">
      <alignment vertical="center"/>
    </xf>
    <xf numFmtId="0" fontId="50" fillId="16" borderId="0" applyNumberFormat="0" applyBorder="0" applyAlignment="0" applyProtection="0">
      <alignment vertical="center"/>
    </xf>
    <xf numFmtId="0" fontId="0" fillId="0" borderId="0">
      <alignment vertical="center"/>
    </xf>
    <xf numFmtId="0" fontId="0" fillId="0" borderId="0">
      <alignment vertical="center"/>
    </xf>
    <xf numFmtId="0" fontId="50" fillId="16" borderId="0" applyNumberFormat="0" applyBorder="0" applyAlignment="0" applyProtection="0">
      <alignment vertical="center"/>
    </xf>
    <xf numFmtId="0" fontId="50" fillId="1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1" borderId="0" applyNumberFormat="0" applyBorder="0" applyAlignment="0" applyProtection="0"/>
    <xf numFmtId="0" fontId="50" fillId="16"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90"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Protection="0"/>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61" fillId="81"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41" fillId="24" borderId="0" applyNumberFormat="0" applyBorder="0" applyAlignment="0" applyProtection="0">
      <alignment vertical="center"/>
    </xf>
    <xf numFmtId="0" fontId="0" fillId="0" borderId="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6" borderId="0" applyNumberFormat="0" applyBorder="0" applyAlignment="0" applyProtection="0"/>
    <xf numFmtId="0" fontId="0" fillId="0" borderId="0">
      <alignment vertical="center"/>
    </xf>
    <xf numFmtId="0" fontId="50" fillId="16" borderId="0" applyNumberFormat="0" applyBorder="0" applyAlignment="0" applyProtection="0">
      <alignment vertical="center"/>
    </xf>
    <xf numFmtId="0" fontId="50" fillId="16" borderId="0" applyNumberFormat="0" applyBorder="0" applyAlignment="0" applyProtection="0">
      <alignment vertical="center"/>
    </xf>
    <xf numFmtId="0" fontId="50" fillId="16" borderId="0" applyNumberFormat="0" applyBorder="0" applyAlignment="0" applyProtection="0">
      <alignment vertical="center"/>
    </xf>
    <xf numFmtId="0" fontId="0" fillId="0" borderId="0">
      <alignment vertical="center"/>
    </xf>
    <xf numFmtId="0" fontId="0" fillId="0" borderId="0">
      <alignment vertical="center"/>
    </xf>
    <xf numFmtId="0" fontId="50" fillId="16"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50" fillId="16" borderId="0" applyNumberFormat="0" applyBorder="0" applyAlignment="0" applyProtection="0">
      <alignment vertical="center"/>
    </xf>
    <xf numFmtId="0" fontId="50" fillId="16" borderId="0" applyNumberFormat="0" applyBorder="0" applyAlignment="0" applyProtection="0">
      <alignment vertical="center"/>
    </xf>
    <xf numFmtId="0" fontId="50" fillId="11" borderId="0" applyNumberFormat="0" applyBorder="0" applyAlignment="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50" fillId="11" borderId="0" applyNumberFormat="0" applyBorder="0" applyAlignment="0" applyProtection="0"/>
    <xf numFmtId="0" fontId="0" fillId="0" borderId="0">
      <alignment vertical="center"/>
    </xf>
    <xf numFmtId="0" fontId="0" fillId="0" borderId="0">
      <alignment vertical="center"/>
    </xf>
    <xf numFmtId="0" fontId="93" fillId="11" borderId="0" applyNumberFormat="0" applyBorder="0" applyAlignment="0" applyProtection="0">
      <alignment vertical="center"/>
    </xf>
    <xf numFmtId="0" fontId="93" fillId="11" borderId="0" applyNumberFormat="0" applyBorder="0" applyAlignment="0" applyProtection="0">
      <alignment vertical="center"/>
    </xf>
    <xf numFmtId="0" fontId="93" fillId="11" borderId="0" applyNumberFormat="0" applyBorder="0" applyAlignment="0" applyProtection="0">
      <alignment vertical="center"/>
    </xf>
    <xf numFmtId="0" fontId="93" fillId="11" borderId="0" applyNumberFormat="0" applyBorder="0" applyAlignment="0" applyProtection="0">
      <alignment vertical="center"/>
    </xf>
    <xf numFmtId="0" fontId="0" fillId="0" borderId="0">
      <alignment vertical="center"/>
    </xf>
    <xf numFmtId="0" fontId="0" fillId="0" borderId="0">
      <alignment vertical="center"/>
    </xf>
    <xf numFmtId="0" fontId="93" fillId="11" borderId="0" applyNumberFormat="0" applyBorder="0" applyAlignment="0" applyProtection="0">
      <alignment vertical="center"/>
    </xf>
    <xf numFmtId="0" fontId="41" fillId="11" borderId="0" applyNumberFormat="0" applyBorder="0" applyAlignment="0" applyProtection="0">
      <alignment vertical="center"/>
    </xf>
    <xf numFmtId="0" fontId="93" fillId="11" borderId="0" applyNumberFormat="0" applyBorder="0" applyAlignment="0" applyProtection="0">
      <alignment vertical="center"/>
    </xf>
    <xf numFmtId="0" fontId="0" fillId="0" borderId="0">
      <alignment vertical="center"/>
    </xf>
    <xf numFmtId="0" fontId="93" fillId="11" borderId="0" applyNumberFormat="0" applyBorder="0" applyAlignment="0" applyProtection="0">
      <alignment vertical="center"/>
    </xf>
    <xf numFmtId="0" fontId="93" fillId="11" borderId="0" applyNumberFormat="0" applyBorder="0" applyAlignment="0" applyProtection="0">
      <alignment vertical="center"/>
    </xf>
    <xf numFmtId="0" fontId="93"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93" fillId="11" borderId="0" applyNumberFormat="0" applyBorder="0" applyAlignment="0" applyProtection="0">
      <alignment vertical="center"/>
    </xf>
    <xf numFmtId="0" fontId="93"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105" fillId="28" borderId="33" applyNumberFormat="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105" fillId="28" borderId="33" applyNumberFormat="0" applyAlignment="0" applyProtection="0">
      <alignment vertical="center"/>
    </xf>
    <xf numFmtId="0" fontId="41" fillId="11" borderId="0" applyProtection="0"/>
    <xf numFmtId="0" fontId="93" fillId="11" borderId="0" applyNumberFormat="0" applyBorder="0" applyAlignment="0" applyProtection="0">
      <alignment vertical="center"/>
    </xf>
    <xf numFmtId="0" fontId="93" fillId="11" borderId="0" applyNumberFormat="0" applyBorder="0" applyAlignment="0" applyProtection="0">
      <alignment vertical="center"/>
    </xf>
    <xf numFmtId="0" fontId="0" fillId="0" borderId="0">
      <alignment vertical="center"/>
    </xf>
    <xf numFmtId="0" fontId="0" fillId="0" borderId="0">
      <alignment vertical="center"/>
    </xf>
    <xf numFmtId="0" fontId="50" fillId="11" borderId="0" applyNumberFormat="0" applyBorder="0" applyAlignment="0" applyProtection="0">
      <alignment vertical="center"/>
    </xf>
    <xf numFmtId="0" fontId="0" fillId="0" borderId="0">
      <alignment vertical="center"/>
    </xf>
    <xf numFmtId="0" fontId="50"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0" fillId="11" borderId="0" applyNumberFormat="0" applyBorder="0" applyAlignment="0" applyProtection="0">
      <alignment vertical="center"/>
    </xf>
    <xf numFmtId="0" fontId="50" fillId="11" borderId="0" applyNumberFormat="0" applyBorder="0" applyAlignment="0" applyProtection="0">
      <alignment vertical="center"/>
    </xf>
    <xf numFmtId="0" fontId="0" fillId="0" borderId="0">
      <alignment vertical="center"/>
    </xf>
    <xf numFmtId="0" fontId="50" fillId="11" borderId="0" applyNumberFormat="0" applyBorder="0" applyAlignment="0" applyProtection="0">
      <alignment vertical="center"/>
    </xf>
    <xf numFmtId="0" fontId="41" fillId="11" borderId="0" applyNumberFormat="0" applyBorder="0" applyAlignment="0" applyProtection="0">
      <alignment vertical="center"/>
    </xf>
    <xf numFmtId="0" fontId="50"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3" borderId="0" applyNumberFormat="0" applyBorder="0" applyAlignment="0" applyProtection="0">
      <alignment vertical="center"/>
    </xf>
    <xf numFmtId="0" fontId="0" fillId="0" borderId="0">
      <alignment vertical="center"/>
    </xf>
    <xf numFmtId="0" fontId="41" fillId="3" borderId="0" applyNumberFormat="0" applyBorder="0" applyAlignment="0" applyProtection="0">
      <alignment vertical="center"/>
    </xf>
    <xf numFmtId="0" fontId="41" fillId="3"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50" fillId="11" borderId="0" applyNumberFormat="0" applyBorder="0" applyAlignment="0" applyProtection="0"/>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50" fillId="11" borderId="0" applyProtection="0">
      <alignment vertical="center"/>
    </xf>
    <xf numFmtId="0" fontId="0" fillId="0" borderId="0">
      <alignment vertical="center"/>
    </xf>
    <xf numFmtId="0" fontId="50" fillId="11" borderId="0" applyNumberFormat="0" applyBorder="0" applyAlignment="0" applyProtection="0">
      <alignment vertical="center"/>
    </xf>
    <xf numFmtId="0" fontId="0" fillId="0" borderId="0">
      <alignment vertical="center"/>
    </xf>
    <xf numFmtId="0" fontId="50" fillId="65" borderId="0" applyNumberFormat="0" applyBorder="0" applyAlignment="0" applyProtection="0">
      <alignment vertical="center"/>
    </xf>
    <xf numFmtId="0" fontId="50" fillId="65" borderId="0" applyNumberFormat="0" applyBorder="0" applyAlignment="0" applyProtection="0">
      <alignment vertical="center"/>
    </xf>
    <xf numFmtId="0" fontId="41" fillId="3" borderId="0" applyNumberFormat="0" applyBorder="0" applyAlignment="0" applyProtection="0">
      <alignment vertical="center"/>
    </xf>
    <xf numFmtId="43" fontId="12" fillId="0" borderId="0" applyFont="0" applyFill="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50" fillId="65" borderId="0" applyNumberFormat="0" applyBorder="0" applyAlignment="0" applyProtection="0">
      <alignment vertical="center"/>
    </xf>
    <xf numFmtId="0" fontId="41" fillId="3" borderId="0" applyNumberFormat="0" applyBorder="0" applyAlignment="0" applyProtection="0">
      <alignment vertical="center"/>
    </xf>
    <xf numFmtId="0" fontId="41" fillId="3" borderId="0" applyNumberFormat="0" applyBorder="0" applyAlignment="0" applyProtection="0">
      <alignment vertical="center"/>
    </xf>
    <xf numFmtId="0" fontId="41" fillId="3"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3" fillId="8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12" fillId="0" borderId="0" applyNumberFormat="0" applyFill="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50" fillId="11" borderId="0" applyNumberFormat="0" applyBorder="0" applyAlignment="0" applyProtection="0">
      <alignment vertical="center"/>
    </xf>
    <xf numFmtId="0" fontId="50" fillId="11" borderId="0" applyNumberFormat="0" applyBorder="0" applyAlignment="0" applyProtection="0">
      <alignment vertical="center"/>
    </xf>
    <xf numFmtId="0" fontId="50"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50" fillId="11" borderId="0" applyNumberFormat="0" applyBorder="0" applyAlignment="0" applyProtection="0">
      <alignment vertical="center"/>
    </xf>
    <xf numFmtId="0" fontId="50" fillId="11" borderId="0" applyNumberFormat="0" applyBorder="0" applyAlignment="0" applyProtection="0">
      <alignment vertical="center"/>
    </xf>
    <xf numFmtId="0" fontId="50" fillId="11" borderId="0" applyNumberFormat="0" applyBorder="0" applyAlignment="0" applyProtection="0">
      <alignment vertical="center"/>
    </xf>
    <xf numFmtId="0" fontId="41" fillId="11" borderId="0" applyNumberFormat="0" applyBorder="0" applyAlignment="0" applyProtection="0">
      <alignment vertical="center"/>
    </xf>
    <xf numFmtId="0" fontId="50"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50" fillId="11" borderId="0" applyNumberFormat="0" applyBorder="0" applyAlignment="0" applyProtection="0">
      <alignment vertical="center"/>
    </xf>
    <xf numFmtId="0" fontId="50" fillId="11" borderId="0" applyNumberFormat="0" applyBorder="0" applyAlignment="0" applyProtection="0">
      <alignment vertical="center"/>
    </xf>
    <xf numFmtId="0" fontId="50" fillId="11" borderId="0" applyNumberFormat="0" applyBorder="0" applyAlignment="0" applyProtection="0">
      <alignment vertical="center"/>
    </xf>
    <xf numFmtId="0" fontId="50" fillId="11" borderId="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50"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93" fillId="24" borderId="0" applyNumberFormat="0" applyBorder="0" applyAlignment="0" applyProtection="0">
      <alignment vertical="center"/>
    </xf>
    <xf numFmtId="0" fontId="41" fillId="24" borderId="0" applyNumberFormat="0" applyBorder="0" applyAlignment="0" applyProtection="0">
      <alignment vertical="center"/>
    </xf>
    <xf numFmtId="0" fontId="93" fillId="24" borderId="0" applyNumberFormat="0" applyBorder="0" applyAlignment="0" applyProtection="0">
      <alignment vertical="center"/>
    </xf>
    <xf numFmtId="0" fontId="41" fillId="24" borderId="0" applyNumberFormat="0" applyBorder="0" applyAlignment="0" applyProtection="0">
      <alignment vertical="center"/>
    </xf>
    <xf numFmtId="0" fontId="93" fillId="24" borderId="0" applyNumberFormat="0" applyBorder="0" applyAlignment="0" applyProtection="0">
      <alignment vertical="center"/>
    </xf>
    <xf numFmtId="0" fontId="93" fillId="24" borderId="0" applyNumberFormat="0" applyBorder="0" applyAlignment="0" applyProtection="0">
      <alignment vertical="center"/>
    </xf>
    <xf numFmtId="0" fontId="41" fillId="24" borderId="0" applyNumberFormat="0" applyBorder="0" applyAlignment="0" applyProtection="0">
      <alignment vertical="center"/>
    </xf>
    <xf numFmtId="0" fontId="41" fillId="11" borderId="0" applyNumberFormat="0" applyBorder="0" applyAlignment="0" applyProtection="0">
      <alignment vertical="center"/>
    </xf>
    <xf numFmtId="0" fontId="41" fillId="24"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50" fillId="24" borderId="0" applyNumberFormat="0" applyBorder="0" applyAlignment="0" applyProtection="0">
      <alignment vertical="center"/>
    </xf>
    <xf numFmtId="0" fontId="50" fillId="24" borderId="0" applyNumberFormat="0" applyBorder="0" applyAlignment="0" applyProtection="0">
      <alignment vertical="center"/>
    </xf>
    <xf numFmtId="0" fontId="50" fillId="24" borderId="0" applyNumberFormat="0" applyBorder="0" applyAlignment="0" applyProtection="0">
      <alignment vertical="center"/>
    </xf>
    <xf numFmtId="0" fontId="50" fillId="24" borderId="0" applyNumberFormat="0" applyBorder="0" applyAlignment="0" applyProtection="0">
      <alignment vertical="center"/>
    </xf>
    <xf numFmtId="0" fontId="50" fillId="24" borderId="0" applyNumberFormat="0" applyBorder="0" applyAlignment="0" applyProtection="0">
      <alignment vertical="center"/>
    </xf>
    <xf numFmtId="0" fontId="50" fillId="24" borderId="0" applyNumberFormat="0" applyBorder="0" applyAlignment="0" applyProtection="0">
      <alignment vertical="center"/>
    </xf>
    <xf numFmtId="0" fontId="0" fillId="0" borderId="0">
      <alignment vertical="center"/>
    </xf>
    <xf numFmtId="0" fontId="50" fillId="24"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50" fillId="24" borderId="0" applyNumberFormat="0" applyBorder="0" applyAlignment="0" applyProtection="0">
      <alignment vertical="center"/>
    </xf>
    <xf numFmtId="0" fontId="0" fillId="0" borderId="0">
      <alignment vertical="center"/>
    </xf>
    <xf numFmtId="0" fontId="50" fillId="24" borderId="0" applyNumberFormat="0" applyBorder="0" applyAlignment="0" applyProtection="0">
      <alignment vertical="center"/>
    </xf>
    <xf numFmtId="0" fontId="0" fillId="0" borderId="0">
      <alignment vertical="center"/>
    </xf>
    <xf numFmtId="0" fontId="50" fillId="24" borderId="0" applyNumberFormat="0" applyBorder="0" applyAlignment="0" applyProtection="0">
      <alignment vertical="center"/>
    </xf>
    <xf numFmtId="0" fontId="50" fillId="2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24" borderId="0" applyNumberFormat="0" applyBorder="0" applyAlignment="0" applyProtection="0">
      <alignment vertical="center"/>
    </xf>
    <xf numFmtId="0" fontId="0" fillId="0" borderId="0">
      <alignment vertical="center"/>
    </xf>
    <xf numFmtId="0" fontId="0" fillId="0" borderId="0">
      <alignment vertical="center"/>
    </xf>
    <xf numFmtId="0" fontId="50" fillId="2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0" fillId="2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93" fillId="24" borderId="0" applyNumberFormat="0" applyBorder="0" applyAlignment="0" applyProtection="0">
      <alignment vertical="center"/>
    </xf>
    <xf numFmtId="0" fontId="135" fillId="3" borderId="42" applyNumberFormat="0" applyAlignment="0" applyProtection="0">
      <alignment vertical="center"/>
    </xf>
    <xf numFmtId="0" fontId="41" fillId="24"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93" fillId="24" borderId="0" applyNumberFormat="0" applyBorder="0" applyAlignment="0" applyProtection="0">
      <alignment vertical="center"/>
    </xf>
    <xf numFmtId="0" fontId="93" fillId="24" borderId="0" applyNumberFormat="0" applyBorder="0" applyAlignment="0" applyProtection="0">
      <alignment vertical="center"/>
    </xf>
    <xf numFmtId="0" fontId="41" fillId="11" borderId="0" applyNumberFormat="0" applyBorder="0" applyAlignment="0" applyProtection="0">
      <alignment vertical="center"/>
    </xf>
    <xf numFmtId="0" fontId="41" fillId="24"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3" fillId="3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24"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0" fillId="0" borderId="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11"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0" fillId="0" borderId="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99" fillId="11" borderId="0" applyNumberFormat="0" applyBorder="0" applyAlignment="0" applyProtection="0">
      <alignment vertical="center"/>
    </xf>
    <xf numFmtId="0" fontId="0" fillId="0" borderId="0">
      <alignment vertical="center"/>
    </xf>
    <xf numFmtId="0" fontId="99" fillId="11" borderId="0" applyNumberFormat="0" applyBorder="0" applyAlignment="0" applyProtection="0">
      <alignment vertical="center"/>
    </xf>
    <xf numFmtId="0" fontId="0" fillId="0" borderId="0">
      <alignment vertical="center"/>
    </xf>
    <xf numFmtId="0" fontId="0" fillId="0" borderId="0">
      <alignment vertical="center"/>
    </xf>
    <xf numFmtId="0" fontId="99" fillId="11" borderId="0" applyProtection="0">
      <alignment vertical="center"/>
    </xf>
    <xf numFmtId="0" fontId="0" fillId="0" borderId="0">
      <alignment vertical="center"/>
    </xf>
    <xf numFmtId="0" fontId="0" fillId="0" borderId="0">
      <alignment vertical="center"/>
    </xf>
    <xf numFmtId="0" fontId="99" fillId="11" borderId="0" applyNumberFormat="0" applyBorder="0" applyAlignment="0" applyProtection="0">
      <alignment vertical="center"/>
    </xf>
    <xf numFmtId="0" fontId="99" fillId="11" borderId="0" applyNumberFormat="0" applyBorder="0" applyAlignment="0" applyProtection="0">
      <alignment vertical="center"/>
    </xf>
    <xf numFmtId="0" fontId="99" fillId="11" borderId="0" applyNumberFormat="0" applyBorder="0" applyAlignment="0" applyProtection="0">
      <alignment vertical="center"/>
    </xf>
    <xf numFmtId="0" fontId="99"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Protection="0"/>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81" fillId="4"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28" fillId="0" borderId="38" applyNumberFormat="0" applyFill="0" applyAlignment="0" applyProtection="0">
      <alignment vertical="center"/>
    </xf>
    <xf numFmtId="0" fontId="0" fillId="0" borderId="0">
      <alignment vertical="center"/>
    </xf>
    <xf numFmtId="0" fontId="28" fillId="0" borderId="38" applyNumberFormat="0" applyFill="0" applyAlignment="0" applyProtection="0">
      <alignment vertical="center"/>
    </xf>
    <xf numFmtId="0" fontId="0" fillId="0" borderId="0">
      <alignment vertical="center"/>
    </xf>
    <xf numFmtId="0" fontId="28" fillId="0" borderId="38" applyNumberFormat="0" applyFill="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161" fillId="3" borderId="42" applyNumberFormat="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99" fillId="11" borderId="0" applyNumberFormat="0" applyBorder="0" applyAlignment="0" applyProtection="0">
      <alignment vertical="center"/>
    </xf>
    <xf numFmtId="0" fontId="99" fillId="11" borderId="0" applyProtection="0">
      <alignment vertical="center"/>
    </xf>
    <xf numFmtId="0" fontId="0" fillId="0" borderId="0">
      <alignment vertical="center"/>
    </xf>
    <xf numFmtId="0" fontId="0" fillId="0" borderId="0">
      <alignment vertical="center"/>
    </xf>
    <xf numFmtId="0" fontId="99" fillId="11" borderId="0" applyNumberFormat="0" applyBorder="0" applyAlignment="0" applyProtection="0">
      <alignment vertical="center"/>
    </xf>
    <xf numFmtId="0" fontId="0" fillId="0" borderId="0">
      <alignment vertical="center"/>
    </xf>
    <xf numFmtId="0" fontId="99" fillId="11" borderId="0" applyNumberFormat="0" applyBorder="0" applyAlignment="0" applyProtection="0">
      <alignment vertical="center"/>
    </xf>
    <xf numFmtId="0" fontId="0" fillId="0" borderId="0">
      <alignment vertical="center"/>
    </xf>
    <xf numFmtId="0" fontId="99" fillId="11" borderId="0" applyNumberFormat="0" applyBorder="0" applyAlignment="0" applyProtection="0">
      <alignment vertical="center"/>
    </xf>
    <xf numFmtId="0" fontId="0" fillId="0" borderId="0">
      <alignment vertical="center"/>
    </xf>
    <xf numFmtId="0" fontId="99"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50" fillId="11" borderId="0" applyNumberFormat="0" applyBorder="0" applyAlignment="0" applyProtection="0">
      <alignment vertical="center"/>
    </xf>
    <xf numFmtId="0" fontId="41" fillId="11" borderId="0" applyNumberFormat="0" applyBorder="0" applyAlignment="0" applyProtection="0">
      <alignment vertical="center"/>
    </xf>
    <xf numFmtId="0" fontId="41" fillId="24"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93" fillId="24" borderId="0" applyNumberFormat="0" applyBorder="0" applyAlignment="0" applyProtection="0">
      <alignment vertical="center"/>
    </xf>
    <xf numFmtId="0" fontId="93" fillId="24" borderId="0" applyNumberFormat="0" applyBorder="0" applyAlignment="0" applyProtection="0">
      <alignment vertical="center"/>
    </xf>
    <xf numFmtId="0" fontId="93" fillId="24" borderId="0" applyNumberFormat="0" applyBorder="0" applyAlignment="0" applyProtection="0">
      <alignment vertical="center"/>
    </xf>
    <xf numFmtId="0" fontId="93" fillId="2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93" fillId="24" borderId="0" applyNumberFormat="0" applyBorder="0" applyAlignment="0" applyProtection="0">
      <alignment vertical="center"/>
    </xf>
    <xf numFmtId="0" fontId="93" fillId="24" borderId="0" applyNumberFormat="0" applyBorder="0" applyAlignment="0" applyProtection="0">
      <alignment vertical="center"/>
    </xf>
    <xf numFmtId="0" fontId="93" fillId="24" borderId="0" applyNumberFormat="0" applyBorder="0" applyAlignment="0" applyProtection="0">
      <alignment vertical="center"/>
    </xf>
    <xf numFmtId="0" fontId="0" fillId="0" borderId="0">
      <alignment vertical="center"/>
    </xf>
    <xf numFmtId="0" fontId="93" fillId="24" borderId="0" applyNumberFormat="0" applyBorder="0" applyAlignment="0" applyProtection="0">
      <alignment vertical="center"/>
    </xf>
    <xf numFmtId="0" fontId="0" fillId="0" borderId="0">
      <alignment vertical="center"/>
    </xf>
    <xf numFmtId="0" fontId="93" fillId="24" borderId="0" applyNumberFormat="0" applyBorder="0" applyAlignment="0" applyProtection="0">
      <alignment vertical="center"/>
    </xf>
    <xf numFmtId="0" fontId="0" fillId="0" borderId="0">
      <alignment vertical="center"/>
    </xf>
    <xf numFmtId="0" fontId="93" fillId="24"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93" fillId="24" borderId="0" applyNumberFormat="0" applyBorder="0" applyAlignment="0" applyProtection="0">
      <alignment vertical="center"/>
    </xf>
    <xf numFmtId="0" fontId="93" fillId="2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125" fillId="3" borderId="33" applyNumberFormat="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Protection="0"/>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99" fillId="11" borderId="0" applyNumberFormat="0" applyBorder="0" applyAlignment="0" applyProtection="0">
      <alignment vertical="center"/>
    </xf>
    <xf numFmtId="0" fontId="41" fillId="11" borderId="0" applyNumberFormat="0" applyBorder="0" applyAlignment="0" applyProtection="0">
      <alignment vertical="center"/>
    </xf>
    <xf numFmtId="0" fontId="99"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109" fillId="0" borderId="0" applyNumberFormat="0" applyFill="0" applyBorder="0" applyAlignment="0" applyProtection="0">
      <alignment vertical="center"/>
    </xf>
    <xf numFmtId="0" fontId="0" fillId="0" borderId="0">
      <alignment vertical="center"/>
    </xf>
    <xf numFmtId="0" fontId="0" fillId="0" borderId="0">
      <alignment vertical="center"/>
    </xf>
    <xf numFmtId="0" fontId="150" fillId="32" borderId="47" applyNumberFormat="0" applyAlignment="0" applyProtection="0">
      <alignment vertical="center"/>
    </xf>
    <xf numFmtId="0" fontId="109" fillId="0" borderId="0" applyNumberForma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3" fillId="9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125" fillId="3" borderId="33" applyNumberFormat="0" applyAlignment="0" applyProtection="0">
      <alignment vertical="center"/>
    </xf>
    <xf numFmtId="0" fontId="0" fillId="0" borderId="0">
      <alignment vertical="center"/>
    </xf>
    <xf numFmtId="0" fontId="125" fillId="3" borderId="33" applyNumberFormat="0" applyAlignment="0" applyProtection="0">
      <alignment vertical="center"/>
    </xf>
    <xf numFmtId="0" fontId="0" fillId="0" borderId="0">
      <alignment vertical="center"/>
    </xf>
    <xf numFmtId="0" fontId="125" fillId="3" borderId="33" applyNumberFormat="0" applyAlignment="0" applyProtection="0">
      <alignment vertical="center"/>
    </xf>
    <xf numFmtId="0" fontId="0" fillId="0" borderId="0">
      <alignment vertical="center"/>
    </xf>
    <xf numFmtId="0" fontId="125" fillId="3" borderId="33" applyNumberFormat="0" applyAlignment="0" applyProtection="0">
      <alignment vertical="center"/>
    </xf>
    <xf numFmtId="0" fontId="125" fillId="3" borderId="33" applyNumberFormat="0" applyAlignment="0" applyProtection="0">
      <alignment vertical="center"/>
    </xf>
    <xf numFmtId="0" fontId="0" fillId="0" borderId="0">
      <alignment vertical="center"/>
    </xf>
    <xf numFmtId="0" fontId="125" fillId="3" borderId="33" applyNumberFormat="0" applyAlignment="0" applyProtection="0">
      <alignment vertical="center"/>
    </xf>
    <xf numFmtId="0" fontId="125" fillId="3" borderId="33" applyNumberFormat="0" applyAlignment="0" applyProtection="0">
      <alignment vertical="center"/>
    </xf>
    <xf numFmtId="0" fontId="0" fillId="0" borderId="0">
      <alignment vertical="center"/>
    </xf>
    <xf numFmtId="0" fontId="125" fillId="3" borderId="33" applyNumberFormat="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88" fillId="0" borderId="0" applyNumberFormat="0" applyFill="0" applyBorder="0" applyAlignment="0" applyProtection="0">
      <alignment vertical="center"/>
    </xf>
    <xf numFmtId="0" fontId="41" fillId="11" borderId="0" applyNumberFormat="0" applyBorder="0" applyAlignment="0" applyProtection="0">
      <alignment vertical="center"/>
    </xf>
    <xf numFmtId="0" fontId="88" fillId="0" borderId="0" applyNumberFormat="0" applyFill="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3" fillId="82"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36"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196" fontId="0"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43" fontId="11" fillId="0" borderId="0" applyFont="0" applyFill="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28" fillId="0" borderId="38" applyNumberFormat="0" applyFill="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150" fillId="32" borderId="47" applyNumberFormat="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25" fillId="3" borderId="33" applyNumberFormat="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51" borderId="28" applyNumberFormat="0" applyFont="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109" fillId="0" borderId="0" applyNumberForma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3" fillId="82" borderId="0" applyNumberFormat="0" applyBorder="0" applyAlignment="0" applyProtection="0">
      <alignment vertical="center"/>
    </xf>
    <xf numFmtId="0" fontId="41" fillId="11" borderId="0" applyNumberFormat="0" applyBorder="0" applyAlignment="0" applyProtection="0">
      <alignment vertical="center"/>
    </xf>
    <xf numFmtId="0" fontId="43" fillId="82" borderId="0" applyNumberFormat="0" applyBorder="0" applyAlignment="0" applyProtection="0">
      <alignment vertical="center"/>
    </xf>
    <xf numFmtId="0" fontId="43" fillId="82" borderId="0" applyNumberFormat="0" applyBorder="0" applyAlignment="0" applyProtection="0">
      <alignment vertical="center"/>
    </xf>
    <xf numFmtId="0" fontId="0" fillId="0" borderId="0">
      <alignment vertical="center"/>
    </xf>
    <xf numFmtId="0" fontId="43" fillId="82" borderId="0" applyNumberFormat="0" applyBorder="0" applyAlignment="0" applyProtection="0">
      <alignment vertical="center"/>
    </xf>
    <xf numFmtId="0" fontId="0" fillId="0" borderId="0">
      <alignment vertical="center"/>
    </xf>
    <xf numFmtId="0" fontId="43" fillId="82"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Protection="0"/>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Protection="0"/>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81" fillId="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09" fillId="0" borderId="0" applyNumberFormat="0" applyFill="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0" fillId="0" borderId="0">
      <alignment vertical="center"/>
    </xf>
    <xf numFmtId="0" fontId="41" fillId="24"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43" fontId="12" fillId="0" borderId="0" applyFont="0" applyFill="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43" fontId="12" fillId="0" borderId="0" applyFont="0" applyFill="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28" fillId="0" borderId="38" applyNumberFormat="0" applyFill="0" applyAlignment="0" applyProtection="0">
      <alignment vertical="center"/>
    </xf>
    <xf numFmtId="0" fontId="41" fillId="11" borderId="0" applyNumberFormat="0" applyBorder="0" applyAlignment="0" applyProtection="0">
      <alignment vertical="center"/>
    </xf>
    <xf numFmtId="0" fontId="43" fillId="3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3" fillId="3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20" fillId="9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50" fillId="16"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51" borderId="28" applyNumberFormat="0" applyFont="0" applyAlignment="0" applyProtection="0">
      <alignment vertical="center"/>
    </xf>
    <xf numFmtId="0" fontId="50" fillId="16" borderId="0" applyNumberFormat="0" applyBorder="0" applyAlignment="0" applyProtection="0">
      <alignment vertical="center"/>
    </xf>
    <xf numFmtId="0" fontId="50" fillId="16" borderId="0" applyNumberFormat="0" applyBorder="0" applyAlignment="0" applyProtection="0">
      <alignment vertical="center"/>
    </xf>
    <xf numFmtId="0" fontId="50" fillId="16" borderId="0" applyNumberFormat="0" applyBorder="0" applyAlignment="0" applyProtection="0">
      <alignment vertical="center"/>
    </xf>
    <xf numFmtId="0" fontId="50" fillId="16" borderId="0" applyNumberFormat="0" applyBorder="0" applyAlignment="0" applyProtection="0">
      <alignment vertical="center"/>
    </xf>
    <xf numFmtId="0" fontId="50" fillId="11" borderId="0" applyNumberFormat="0" applyBorder="0" applyAlignment="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1" borderId="0" applyNumberFormat="0" applyBorder="0" applyAlignment="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99" fillId="11" borderId="0" applyNumberFormat="0" applyBorder="0" applyAlignment="0" applyProtection="0">
      <alignment vertical="center"/>
    </xf>
    <xf numFmtId="0" fontId="99" fillId="11" borderId="0" applyProtection="0">
      <alignment vertical="center"/>
    </xf>
    <xf numFmtId="0" fontId="99" fillId="11" borderId="0" applyNumberFormat="0" applyBorder="0" applyAlignment="0" applyProtection="0">
      <alignment vertical="center"/>
    </xf>
    <xf numFmtId="0" fontId="0" fillId="0" borderId="0">
      <alignment vertical="center"/>
    </xf>
    <xf numFmtId="0" fontId="0" fillId="0" borderId="0">
      <alignment vertical="center"/>
    </xf>
    <xf numFmtId="0" fontId="99" fillId="11" borderId="0" applyNumberFormat="0" applyBorder="0" applyAlignment="0" applyProtection="0">
      <alignment vertical="center"/>
    </xf>
    <xf numFmtId="0" fontId="0" fillId="0" borderId="0">
      <alignment vertical="center"/>
    </xf>
    <xf numFmtId="0" fontId="0" fillId="0" borderId="0">
      <alignment vertical="center"/>
    </xf>
    <xf numFmtId="0" fontId="99" fillId="11" borderId="0" applyNumberFormat="0" applyBorder="0" applyAlignment="0" applyProtection="0">
      <alignment vertical="center"/>
    </xf>
    <xf numFmtId="0" fontId="0" fillId="0" borderId="0">
      <alignment vertical="center"/>
    </xf>
    <xf numFmtId="0" fontId="0" fillId="0" borderId="0">
      <alignment vertical="center"/>
    </xf>
    <xf numFmtId="0" fontId="99" fillId="11" borderId="0" applyNumberFormat="0" applyBorder="0" applyAlignment="0" applyProtection="0">
      <alignment vertical="center"/>
    </xf>
    <xf numFmtId="0" fontId="0" fillId="0" borderId="0">
      <alignment vertical="center"/>
    </xf>
    <xf numFmtId="0" fontId="0" fillId="0" borderId="0">
      <alignment vertical="center"/>
    </xf>
    <xf numFmtId="0" fontId="99"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20" fillId="94"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43" fontId="12" fillId="0" borderId="0" applyProtection="0">
      <alignment vertical="center"/>
    </xf>
    <xf numFmtId="0" fontId="0" fillId="0" borderId="0">
      <alignment vertical="center"/>
    </xf>
    <xf numFmtId="196" fontId="12" fillId="0" borderId="0" applyProtection="0">
      <alignment vertical="center"/>
    </xf>
    <xf numFmtId="0" fontId="135" fillId="3" borderId="42" applyNumberFormat="0" applyAlignment="0" applyProtection="0">
      <alignment vertical="center"/>
    </xf>
    <xf numFmtId="0" fontId="0" fillId="0" borderId="0">
      <alignment vertical="center"/>
    </xf>
    <xf numFmtId="43" fontId="12" fillId="0" borderId="0" applyFont="0" applyFill="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43" fontId="11" fillId="0" borderId="0" applyFont="0" applyFill="0" applyBorder="0" applyAlignment="0" applyProtection="0">
      <alignment vertical="center"/>
    </xf>
    <xf numFmtId="0" fontId="41" fillId="11" borderId="0" applyNumberFormat="0" applyBorder="0" applyAlignment="0" applyProtection="0">
      <alignment vertical="center"/>
    </xf>
    <xf numFmtId="196" fontId="11" fillId="0" borderId="0" applyFont="0" applyFill="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99" fillId="11" borderId="0" applyNumberFormat="0" applyBorder="0" applyAlignment="0" applyProtection="0">
      <alignment vertical="center"/>
    </xf>
    <xf numFmtId="0" fontId="99" fillId="11" borderId="0" applyNumberFormat="0" applyBorder="0" applyAlignment="0" applyProtection="0">
      <alignment vertical="center"/>
    </xf>
    <xf numFmtId="0" fontId="99"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90"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88" fillId="0" borderId="0" applyNumberFormat="0" applyFill="0" applyBorder="0" applyAlignment="0" applyProtection="0">
      <alignment vertical="center"/>
    </xf>
    <xf numFmtId="0" fontId="0" fillId="0" borderId="0">
      <alignment vertical="center"/>
    </xf>
    <xf numFmtId="0" fontId="88" fillId="0" borderId="0" applyNumberFormat="0" applyFill="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153" fillId="0" borderId="0" applyNumberFormat="0" applyFill="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Protection="0"/>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43" fontId="0" fillId="0" borderId="0" applyFont="0" applyFill="0" applyBorder="0" applyAlignment="0" applyProtection="0">
      <alignment vertical="center"/>
    </xf>
    <xf numFmtId="0" fontId="41" fillId="11" borderId="0" applyNumberFormat="0" applyBorder="0" applyAlignment="0" applyProtection="0">
      <alignment vertical="center"/>
    </xf>
    <xf numFmtId="43" fontId="0" fillId="0" borderId="0" applyFont="0" applyFill="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51" fillId="0" borderId="43" applyNumberFormat="0" applyFill="0" applyProtection="0">
      <alignment horizontal="lef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0" fillId="0" borderId="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0" fillId="0" borderId="0">
      <alignment vertical="center"/>
    </xf>
    <xf numFmtId="43" fontId="0" fillId="0" borderId="0" applyFont="0" applyFill="0" applyBorder="0" applyAlignment="0" applyProtection="0"/>
    <xf numFmtId="0" fontId="0" fillId="0" borderId="0">
      <alignment vertical="center"/>
    </xf>
    <xf numFmtId="196" fontId="12" fillId="0" borderId="0" applyFont="0" applyFill="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41" fillId="11"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43" fontId="12" fillId="0" borderId="0" applyFont="0" applyFill="0" applyBorder="0" applyAlignment="0" applyProtection="0">
      <alignment vertical="center"/>
    </xf>
    <xf numFmtId="0" fontId="41" fillId="11" borderId="0" applyNumberFormat="0" applyBorder="0" applyAlignment="0" applyProtection="0">
      <alignment vertical="center"/>
    </xf>
    <xf numFmtId="196" fontId="12"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150" fillId="32" borderId="4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219" fontId="51" fillId="0" borderId="5" applyFill="0" applyProtection="0">
      <alignment horizontal="right"/>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Protection="0"/>
    <xf numFmtId="0" fontId="41" fillId="11" borderId="0" applyProtection="0"/>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0" fillId="94"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3" fillId="90" borderId="0" applyNumberFormat="0" applyBorder="0" applyAlignment="0" applyProtection="0">
      <alignment vertical="center"/>
    </xf>
    <xf numFmtId="0" fontId="41" fillId="11" borderId="0" applyNumberFormat="0" applyBorder="0" applyAlignment="0" applyProtection="0">
      <alignment vertical="center"/>
    </xf>
    <xf numFmtId="0" fontId="43" fillId="9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12" fillId="0" borderId="0" applyNumberFormat="0" applyFill="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105" fillId="28" borderId="33"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Protection="0"/>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2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150" fillId="32" borderId="47" applyNumberFormat="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11" borderId="0" applyNumberFormat="0" applyBorder="0" applyAlignment="0" applyProtection="0">
      <alignment vertical="center"/>
    </xf>
    <xf numFmtId="0" fontId="88" fillId="0" borderId="60" applyNumberFormat="0" applyFill="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135" fillId="3" borderId="42" applyNumberFormat="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51" borderId="28" applyNumberFormat="0" applyFont="0" applyAlignment="0" applyProtection="0">
      <alignment vertical="center"/>
    </xf>
    <xf numFmtId="0" fontId="41" fillId="11" borderId="0" applyNumberFormat="0" applyBorder="0" applyAlignment="0" applyProtection="0">
      <alignment vertical="center"/>
    </xf>
    <xf numFmtId="0" fontId="12" fillId="51" borderId="28" applyNumberFormat="0" applyFont="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41" fontId="0" fillId="0" borderId="0" applyFont="0" applyFill="0" applyBorder="0" applyAlignment="0" applyProtection="0"/>
    <xf numFmtId="41" fontId="0" fillId="0" borderId="0" applyFont="0" applyFill="0" applyBorder="0" applyAlignment="0" applyProtection="0"/>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94" fillId="0" borderId="0" applyNumberFormat="0" applyFill="0" applyBorder="0" applyAlignment="0" applyProtection="0">
      <alignment vertical="top"/>
      <protection locked="0"/>
    </xf>
    <xf numFmtId="0" fontId="41" fillId="11" borderId="0" applyNumberFormat="0" applyBorder="0" applyAlignment="0" applyProtection="0">
      <alignment vertical="center"/>
    </xf>
    <xf numFmtId="0" fontId="94" fillId="0" borderId="0" applyNumberFormat="0" applyFill="0" applyBorder="0" applyAlignment="0" applyProtection="0">
      <alignment vertical="top"/>
      <protection locked="0"/>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Protection="0"/>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Protection="0"/>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Protection="0"/>
    <xf numFmtId="0" fontId="41" fillId="11" borderId="0" applyProtection="0"/>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51" borderId="28" applyNumberFormat="0" applyFont="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20" fillId="0" borderId="36"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25" fillId="3" borderId="33" applyNumberFormat="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150" fillId="32" borderId="4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Protection="0"/>
    <xf numFmtId="0" fontId="41" fillId="11" borderId="0" applyProtection="0"/>
    <xf numFmtId="0" fontId="0" fillId="0" borderId="0">
      <alignment vertical="center"/>
    </xf>
    <xf numFmtId="0" fontId="0" fillId="0" borderId="0">
      <alignment vertical="center"/>
    </xf>
    <xf numFmtId="0" fontId="43" fillId="81" borderId="0" applyNumberFormat="0" applyBorder="0" applyAlignment="0" applyProtection="0">
      <alignment vertical="center"/>
    </xf>
    <xf numFmtId="0" fontId="0" fillId="0" borderId="0">
      <alignment vertical="center"/>
    </xf>
    <xf numFmtId="0" fontId="43" fillId="81" borderId="0" applyNumberFormat="0" applyBorder="0" applyAlignment="0" applyProtection="0">
      <alignment vertical="center"/>
    </xf>
    <xf numFmtId="0" fontId="0" fillId="0" borderId="0">
      <alignment vertical="center"/>
    </xf>
    <xf numFmtId="0" fontId="43" fillId="8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Protection="0"/>
    <xf numFmtId="0" fontId="41" fillId="11" borderId="0" applyNumberFormat="0" applyBorder="0" applyAlignment="0" applyProtection="0">
      <alignment vertical="center"/>
    </xf>
    <xf numFmtId="0" fontId="41" fillId="11" borderId="0" applyProtection="0"/>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196" fontId="0" fillId="0" borderId="0" applyFont="0" applyFill="0" applyBorder="0" applyAlignment="0" applyProtection="0"/>
    <xf numFmtId="0" fontId="0" fillId="0" borderId="0">
      <alignment vertical="center"/>
    </xf>
    <xf numFmtId="43" fontId="12"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28" fillId="0" borderId="38"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Protection="0"/>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117" fillId="19"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43" fontId="12" fillId="0" borderId="0" applyFont="0" applyFill="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Protection="0"/>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Protection="0"/>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43" fontId="12" fillId="0" borderId="0" applyFont="0" applyFill="0" applyBorder="0" applyAlignment="0" applyProtection="0">
      <alignment vertical="center"/>
    </xf>
    <xf numFmtId="0" fontId="41" fillId="11" borderId="0" applyNumberFormat="0" applyBorder="0" applyAlignment="0" applyProtection="0">
      <alignment vertical="center"/>
    </xf>
    <xf numFmtId="196" fontId="12" fillId="0" borderId="0" applyFont="0" applyFill="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Protection="0"/>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196" fontId="11" fillId="0" borderId="0" applyFont="0" applyFill="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81" fillId="4" borderId="0" applyNumberFormat="0" applyBorder="0" applyAlignment="0" applyProtection="0">
      <alignment vertical="center"/>
    </xf>
    <xf numFmtId="0" fontId="41" fillId="11" borderId="0" applyNumberFormat="0" applyBorder="0" applyAlignment="0" applyProtection="0">
      <alignment vertical="center"/>
    </xf>
    <xf numFmtId="0" fontId="81" fillId="4" borderId="0" applyNumberFormat="0" applyBorder="0" applyAlignment="0" applyProtection="0">
      <alignment vertical="center"/>
    </xf>
    <xf numFmtId="0" fontId="41" fillId="11" borderId="0" applyNumberFormat="0" applyBorder="0" applyAlignment="0" applyProtection="0">
      <alignment vertical="center"/>
    </xf>
    <xf numFmtId="0" fontId="81" fillId="4"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81" fillId="4"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Protection="0"/>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1" fontId="51" fillId="0" borderId="5" applyFill="0" applyProtection="0">
      <alignment horizontal="center"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125" fillId="3" borderId="33" applyNumberFormat="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88" fillId="0" borderId="0" applyNumberFormat="0" applyFill="0" applyBorder="0" applyAlignment="0" applyProtection="0">
      <alignment vertical="center"/>
    </xf>
    <xf numFmtId="0" fontId="41" fillId="11" borderId="0" applyNumberFormat="0" applyBorder="0" applyAlignment="0" applyProtection="0">
      <alignment vertical="center"/>
    </xf>
    <xf numFmtId="0" fontId="88" fillId="0" borderId="0" applyNumberFormat="0" applyFill="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28" fillId="0" borderId="38" applyNumberFormat="0" applyFill="0" applyAlignment="0" applyProtection="0">
      <alignment vertical="center"/>
    </xf>
    <xf numFmtId="0" fontId="41" fillId="11" borderId="0" applyNumberFormat="0" applyBorder="0" applyAlignment="0" applyProtection="0">
      <alignment vertical="center"/>
    </xf>
    <xf numFmtId="0" fontId="28" fillId="0" borderId="38" applyNumberFormat="0" applyFill="0" applyAlignment="0" applyProtection="0">
      <alignment vertical="center"/>
    </xf>
    <xf numFmtId="0" fontId="41" fillId="11" borderId="0" applyNumberFormat="0" applyBorder="0" applyAlignment="0" applyProtection="0">
      <alignment vertical="center"/>
    </xf>
    <xf numFmtId="0" fontId="28" fillId="0" borderId="38" applyNumberFormat="0" applyFill="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Protection="0"/>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51" borderId="28" applyNumberFormat="0" applyFont="0" applyAlignment="0" applyProtection="0">
      <alignment vertical="center"/>
    </xf>
    <xf numFmtId="0" fontId="0" fillId="0" borderId="0">
      <alignment vertical="center"/>
    </xf>
    <xf numFmtId="0" fontId="0" fillId="51" borderId="28" applyNumberFormat="0" applyFont="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93" fillId="24"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9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1" fontId="5" fillId="0" borderId="1">
      <alignment vertical="center"/>
      <protection locked="0"/>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81" fillId="4"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99" fillId="11" borderId="0" applyNumberFormat="0" applyBorder="0" applyAlignment="0" applyProtection="0">
      <alignment vertical="center"/>
    </xf>
    <xf numFmtId="0" fontId="99" fillId="11" borderId="0" applyNumberFormat="0" applyBorder="0" applyAlignment="0" applyProtection="0">
      <alignment vertical="center"/>
    </xf>
    <xf numFmtId="0" fontId="99" fillId="11" borderId="0" applyNumberFormat="0" applyBorder="0" applyAlignment="0" applyProtection="0">
      <alignment vertical="center"/>
    </xf>
    <xf numFmtId="0" fontId="0" fillId="0" borderId="0">
      <alignment vertical="center"/>
    </xf>
    <xf numFmtId="0" fontId="0" fillId="0" borderId="0">
      <alignment vertical="center"/>
    </xf>
    <xf numFmtId="0" fontId="99"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12" fillId="51" borderId="28" applyNumberFormat="0" applyFont="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1" fontId="51" fillId="0" borderId="5" applyFill="0" applyProtection="0">
      <alignment horizontal="center"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Protection="0"/>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28" fillId="0" borderId="38"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Protection="0"/>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Protection="0"/>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Protection="0"/>
    <xf numFmtId="0" fontId="105" fillId="28" borderId="33"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6" fillId="0" borderId="5" applyNumberFormat="0" applyFill="0" applyProtection="0">
      <alignment horizontal="left" vertical="center"/>
    </xf>
    <xf numFmtId="0" fontId="41" fillId="11" borderId="0" applyNumberFormat="0" applyBorder="0" applyAlignment="0" applyProtection="0">
      <alignment vertical="center"/>
    </xf>
    <xf numFmtId="0" fontId="46" fillId="0" borderId="5" applyNumberFormat="0" applyFill="0" applyProtection="0">
      <alignment horizontal="left"/>
    </xf>
    <xf numFmtId="0" fontId="41" fillId="11" borderId="0" applyNumberFormat="0" applyBorder="0" applyAlignment="0" applyProtection="0">
      <alignment vertical="center"/>
    </xf>
    <xf numFmtId="0" fontId="46" fillId="0" borderId="5" applyProtection="0">
      <alignment horizontal="left" vertical="center"/>
    </xf>
    <xf numFmtId="0" fontId="0" fillId="0" borderId="0">
      <alignment vertical="center"/>
    </xf>
    <xf numFmtId="0" fontId="46" fillId="0" borderId="12" applyNumberFormat="0" applyFill="0" applyProtection="0">
      <alignment horizontal="lef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Protection="0"/>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99" fillId="11" borderId="0" applyNumberFormat="0" applyBorder="0" applyAlignment="0" applyProtection="0">
      <alignment vertical="center"/>
    </xf>
    <xf numFmtId="0" fontId="99" fillId="11" borderId="0" applyNumberFormat="0" applyBorder="0" applyAlignment="0" applyProtection="0">
      <alignment vertical="center"/>
    </xf>
    <xf numFmtId="0" fontId="99" fillId="11" borderId="0" applyNumberFormat="0" applyBorder="0" applyAlignment="0" applyProtection="0">
      <alignment vertical="center"/>
    </xf>
    <xf numFmtId="0" fontId="99"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24" borderId="0" applyNumberFormat="0" applyBorder="0" applyAlignment="0" applyProtection="0">
      <alignment vertical="center"/>
    </xf>
    <xf numFmtId="0" fontId="99"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3" fillId="19"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Protection="0"/>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Protection="0"/>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150" fillId="32" borderId="47" applyNumberFormat="0" applyAlignment="0" applyProtection="0">
      <alignment vertical="center"/>
    </xf>
    <xf numFmtId="0" fontId="0" fillId="0" borderId="0">
      <alignment vertical="center"/>
    </xf>
    <xf numFmtId="0" fontId="150" fillId="32" borderId="47" applyNumberFormat="0" applyAlignment="0" applyProtection="0">
      <alignment vertical="center"/>
    </xf>
    <xf numFmtId="0" fontId="0" fillId="0" borderId="0">
      <alignment vertical="center"/>
    </xf>
    <xf numFmtId="0" fontId="150" fillId="32" borderId="47" applyNumberFormat="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Protection="0"/>
    <xf numFmtId="0" fontId="41" fillId="11" borderId="0" applyProtection="0"/>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Protection="0"/>
    <xf numFmtId="0" fontId="0" fillId="0" borderId="0">
      <alignment vertical="center"/>
    </xf>
    <xf numFmtId="0" fontId="0" fillId="0" borderId="0">
      <alignment vertical="center"/>
    </xf>
    <xf numFmtId="0" fontId="0" fillId="0" borderId="0">
      <alignment vertical="center"/>
    </xf>
    <xf numFmtId="0" fontId="41" fillId="11" borderId="0" applyProtection="0"/>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135" fillId="3" borderId="42" applyNumberFormat="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88" fillId="0" borderId="0" applyNumberFormat="0" applyFill="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51" borderId="28" applyNumberFormat="0" applyFont="0" applyAlignment="0" applyProtection="0">
      <alignment vertical="center"/>
    </xf>
    <xf numFmtId="0" fontId="0" fillId="51" borderId="28" applyNumberFormat="0" applyFont="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158" fillId="0" borderId="36"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120" fillId="0" borderId="36" applyNumberFormat="0" applyFill="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3" fillId="90" borderId="0" applyNumberFormat="0" applyBorder="0" applyAlignment="0" applyProtection="0">
      <alignment vertical="center"/>
    </xf>
    <xf numFmtId="0" fontId="0" fillId="0" borderId="0">
      <alignment vertical="center"/>
    </xf>
    <xf numFmtId="0" fontId="43" fillId="90" borderId="0" applyNumberFormat="0" applyBorder="0" applyAlignment="0" applyProtection="0">
      <alignment vertical="center"/>
    </xf>
    <xf numFmtId="0" fontId="0" fillId="0" borderId="0">
      <alignment vertical="center"/>
    </xf>
    <xf numFmtId="0" fontId="43" fillId="90"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Protection="0"/>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120" fillId="0" borderId="36" applyNumberFormat="0" applyFill="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120" fillId="0" borderId="36" applyNumberFormat="0" applyFill="0" applyAlignment="0" applyProtection="0">
      <alignment vertical="center"/>
    </xf>
    <xf numFmtId="0" fontId="0" fillId="0" borderId="0">
      <alignment vertical="center"/>
    </xf>
    <xf numFmtId="0" fontId="0" fillId="0" borderId="0">
      <alignment vertical="center"/>
    </xf>
    <xf numFmtId="0" fontId="120" fillId="0" borderId="36" applyNumberFormat="0" applyFill="0" applyAlignment="0" applyProtection="0">
      <alignment vertical="center"/>
    </xf>
    <xf numFmtId="0" fontId="0" fillId="0" borderId="0">
      <alignment vertical="center"/>
    </xf>
    <xf numFmtId="0" fontId="0" fillId="0" borderId="0">
      <alignment vertical="center"/>
    </xf>
    <xf numFmtId="0" fontId="120" fillId="0" borderId="36" applyNumberFormat="0" applyFill="0" applyAlignment="0" applyProtection="0">
      <alignment vertical="center"/>
    </xf>
    <xf numFmtId="0" fontId="0" fillId="0" borderId="0">
      <alignment vertical="center"/>
    </xf>
    <xf numFmtId="0" fontId="0" fillId="0" borderId="0">
      <alignment vertical="center"/>
    </xf>
    <xf numFmtId="0" fontId="120" fillId="0" borderId="36" applyNumberFormat="0" applyFill="0" applyAlignment="0" applyProtection="0">
      <alignment vertical="center"/>
    </xf>
    <xf numFmtId="0" fontId="0" fillId="0" borderId="0">
      <alignment vertical="center"/>
    </xf>
    <xf numFmtId="0" fontId="0" fillId="0" borderId="0">
      <alignment vertical="center"/>
    </xf>
    <xf numFmtId="0" fontId="120" fillId="0" borderId="36" applyNumberFormat="0" applyFill="0" applyAlignment="0" applyProtection="0">
      <alignment vertical="center"/>
    </xf>
    <xf numFmtId="0" fontId="0" fillId="0" borderId="0">
      <alignment vertical="center"/>
    </xf>
    <xf numFmtId="0" fontId="120" fillId="0" borderId="36" applyNumberFormat="0" applyFill="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3" fillId="93"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135" fillId="3" borderId="42" applyNumberFormat="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Protection="0"/>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Protection="0"/>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41" fontId="12" fillId="0" borderId="0" applyFont="0" applyFill="0" applyBorder="0" applyAlignment="0" applyProtection="0">
      <alignment vertical="center"/>
    </xf>
    <xf numFmtId="0" fontId="0" fillId="0" borderId="0">
      <alignment vertical="center"/>
    </xf>
    <xf numFmtId="185" fontId="12"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41" fontId="12" fillId="0" borderId="0" applyFont="0" applyFill="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28" fillId="0" borderId="38" applyNumberFormat="0" applyFill="0" applyAlignment="0" applyProtection="0">
      <alignment vertical="center"/>
    </xf>
    <xf numFmtId="0" fontId="0" fillId="0" borderId="0">
      <alignment vertical="center"/>
    </xf>
    <xf numFmtId="0" fontId="0" fillId="0" borderId="0">
      <alignment vertical="center"/>
    </xf>
    <xf numFmtId="0" fontId="28" fillId="0" borderId="38"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Protection="0"/>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43" fontId="0" fillId="0" borderId="0" applyFont="0" applyFill="0" applyBorder="0" applyAlignment="0" applyProtection="0"/>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Protection="0"/>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Protection="0"/>
    <xf numFmtId="0" fontId="41" fillId="11" borderId="0" applyProtection="0"/>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88" fillId="0" borderId="0" applyNumberFormat="0" applyFill="0" applyBorder="0" applyAlignment="0" applyProtection="0">
      <alignment vertical="center"/>
    </xf>
    <xf numFmtId="0" fontId="41" fillId="11" borderId="0" applyNumberFormat="0" applyBorder="0" applyAlignment="0" applyProtection="0">
      <alignment vertical="center"/>
    </xf>
    <xf numFmtId="0" fontId="88" fillId="0" borderId="0" applyNumberFormat="0" applyFill="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Protection="0"/>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105" fillId="28" borderId="33"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05" fillId="28" borderId="33" applyNumberFormat="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20" fillId="87"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81" fillId="4" borderId="0" applyNumberFormat="0" applyBorder="0" applyAlignment="0" applyProtection="0">
      <alignment vertical="center"/>
    </xf>
    <xf numFmtId="0" fontId="41" fillId="11" borderId="0" applyProtection="0"/>
    <xf numFmtId="0" fontId="0" fillId="0" borderId="0">
      <alignment vertical="center"/>
    </xf>
    <xf numFmtId="0" fontId="0" fillId="0" borderId="0">
      <alignment vertical="center"/>
    </xf>
    <xf numFmtId="0" fontId="188" fillId="25" borderId="0" applyNumberFormat="0" applyBorder="0" applyAlignment="0" applyProtection="0">
      <alignment vertical="center"/>
    </xf>
    <xf numFmtId="0" fontId="0" fillId="0" borderId="0">
      <alignment vertical="center"/>
    </xf>
    <xf numFmtId="0" fontId="188" fillId="25"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99"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120" fillId="0" borderId="36" applyNumberFormat="0" applyFill="0" applyAlignment="0" applyProtection="0">
      <alignment vertical="center"/>
    </xf>
    <xf numFmtId="0" fontId="0" fillId="0" borderId="0">
      <alignment vertical="center"/>
    </xf>
    <xf numFmtId="0" fontId="0" fillId="0" borderId="0">
      <alignment vertical="center"/>
    </xf>
    <xf numFmtId="0" fontId="43" fillId="6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120" fillId="0" borderId="36" applyNumberFormat="0" applyFill="0" applyAlignment="0" applyProtection="0">
      <alignment vertical="center"/>
    </xf>
    <xf numFmtId="0" fontId="0" fillId="0" borderId="0">
      <alignment vertical="center"/>
    </xf>
    <xf numFmtId="0" fontId="120" fillId="0" borderId="36" applyNumberFormat="0" applyFill="0" applyAlignment="0" applyProtection="0">
      <alignment vertical="center"/>
    </xf>
    <xf numFmtId="0" fontId="41" fillId="11" borderId="0" applyNumberFormat="0" applyBorder="0" applyAlignment="0" applyProtection="0">
      <alignment vertical="center"/>
    </xf>
    <xf numFmtId="0" fontId="120" fillId="0" borderId="36" applyNumberFormat="0" applyFill="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99"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99"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Protection="0"/>
    <xf numFmtId="0" fontId="41" fillId="11" borderId="0" applyNumberFormat="0" applyBorder="0" applyAlignment="0" applyProtection="0">
      <alignment vertical="center"/>
    </xf>
    <xf numFmtId="0" fontId="41" fillId="11" borderId="0" applyProtection="0"/>
    <xf numFmtId="0" fontId="41" fillId="11" borderId="0" applyProtection="0"/>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51" borderId="28" applyNumberFormat="0" applyFont="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Protection="0"/>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Protection="0"/>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3" fillId="81" borderId="0" applyNumberFormat="0" applyBorder="0" applyAlignment="0" applyProtection="0">
      <alignment vertical="center"/>
    </xf>
    <xf numFmtId="0" fontId="0" fillId="0" borderId="0">
      <alignment vertical="center"/>
    </xf>
    <xf numFmtId="0" fontId="43" fillId="8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50" fillId="32" borderId="47" applyNumberFormat="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Protection="0"/>
    <xf numFmtId="0" fontId="41" fillId="11" borderId="0" applyProtection="0"/>
    <xf numFmtId="0" fontId="41" fillId="11"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105" fillId="28" borderId="33" applyNumberFormat="0" applyAlignment="0" applyProtection="0">
      <alignment vertical="center"/>
    </xf>
    <xf numFmtId="0" fontId="0" fillId="0" borderId="0">
      <alignment vertical="center"/>
    </xf>
    <xf numFmtId="0" fontId="105" fillId="28" borderId="33" applyNumberFormat="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Protection="0"/>
    <xf numFmtId="0" fontId="41" fillId="11" borderId="0" applyNumberFormat="0" applyBorder="0" applyAlignment="0" applyProtection="0">
      <alignment vertical="center"/>
    </xf>
    <xf numFmtId="0" fontId="0" fillId="0" borderId="0">
      <alignment vertical="center"/>
    </xf>
    <xf numFmtId="0" fontId="41" fillId="11" borderId="0" applyProtection="0"/>
    <xf numFmtId="0" fontId="41" fillId="11" borderId="0" applyProtection="0"/>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Protection="0"/>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94" fillId="0" borderId="0" applyNumberFormat="0" applyFill="0" applyBorder="0" applyAlignment="0" applyProtection="0">
      <alignment vertical="top"/>
      <protection locked="0"/>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99" fillId="11" borderId="0" applyProtection="0"/>
    <xf numFmtId="0" fontId="99" fillId="11" borderId="0" applyProtection="0">
      <alignment vertical="center"/>
    </xf>
    <xf numFmtId="0" fontId="99" fillId="11" borderId="0" applyProtection="0">
      <alignment vertical="center"/>
    </xf>
    <xf numFmtId="0" fontId="99" fillId="11" borderId="0" applyNumberFormat="0" applyBorder="0" applyAlignment="0" applyProtection="0">
      <alignment vertical="center"/>
    </xf>
    <xf numFmtId="0" fontId="99" fillId="11" borderId="0" applyNumberFormat="0" applyBorder="0" applyAlignment="0" applyProtection="0">
      <alignment vertical="center"/>
    </xf>
    <xf numFmtId="0" fontId="99" fillId="11" borderId="0" applyNumberFormat="0" applyBorder="0" applyAlignment="0" applyProtection="0">
      <alignment vertical="center"/>
    </xf>
    <xf numFmtId="0" fontId="99"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Protection="0"/>
    <xf numFmtId="0" fontId="0" fillId="0" borderId="0">
      <alignment vertical="center"/>
    </xf>
    <xf numFmtId="0" fontId="41" fillId="11" borderId="0" applyProtection="0"/>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93" fillId="24" borderId="0" applyNumberFormat="0" applyBorder="0" applyAlignment="0" applyProtection="0">
      <alignment vertical="center"/>
    </xf>
    <xf numFmtId="0" fontId="93" fillId="24" borderId="0" applyNumberFormat="0" applyBorder="0" applyAlignment="0" applyProtection="0">
      <alignment vertical="center"/>
    </xf>
    <xf numFmtId="0" fontId="99" fillId="11" borderId="0" applyNumberFormat="0" applyBorder="0" applyAlignment="0" applyProtection="0">
      <alignment vertical="center"/>
    </xf>
    <xf numFmtId="0" fontId="99" fillId="11" borderId="0" applyNumberFormat="0" applyBorder="0" applyAlignment="0" applyProtection="0">
      <alignment vertical="center"/>
    </xf>
    <xf numFmtId="0" fontId="99" fillId="11" borderId="0" applyNumberFormat="0" applyBorder="0" applyAlignment="0" applyProtection="0">
      <alignment vertical="center"/>
    </xf>
    <xf numFmtId="0" fontId="99"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3" fillId="81" borderId="0" applyNumberFormat="0" applyBorder="0" applyAlignment="0" applyProtection="0">
      <alignment vertical="center"/>
    </xf>
    <xf numFmtId="0" fontId="0" fillId="0" borderId="0">
      <alignment vertical="center"/>
    </xf>
    <xf numFmtId="0" fontId="0" fillId="0" borderId="0">
      <alignment vertical="center"/>
    </xf>
    <xf numFmtId="0" fontId="105" fillId="28" borderId="33" applyNumberFormat="0" applyAlignment="0" applyProtection="0">
      <alignment vertical="center"/>
    </xf>
    <xf numFmtId="0" fontId="0" fillId="0" borderId="0">
      <alignment vertical="center"/>
    </xf>
    <xf numFmtId="0" fontId="189" fillId="25" borderId="33" applyNumberFormat="0" applyAlignment="0" applyProtection="0">
      <alignment vertical="center"/>
    </xf>
    <xf numFmtId="0" fontId="41" fillId="11" borderId="0" applyNumberFormat="0" applyBorder="0" applyAlignment="0" applyProtection="0">
      <alignment vertical="center"/>
    </xf>
    <xf numFmtId="0" fontId="43" fillId="81" borderId="0" applyNumberFormat="0" applyBorder="0" applyAlignment="0" applyProtection="0">
      <alignment vertical="center"/>
    </xf>
    <xf numFmtId="0" fontId="41" fillId="11" borderId="0" applyProtection="0"/>
    <xf numFmtId="0" fontId="41" fillId="11" borderId="0" applyNumberFormat="0" applyBorder="0" applyAlignment="0" applyProtection="0">
      <alignment vertical="center"/>
    </xf>
    <xf numFmtId="0" fontId="43" fillId="81" borderId="0" applyNumberFormat="0" applyBorder="0" applyAlignment="0" applyProtection="0">
      <alignment vertical="center"/>
    </xf>
    <xf numFmtId="0" fontId="41" fillId="11" borderId="0" applyNumberFormat="0" applyBorder="0" applyAlignment="0" applyProtection="0">
      <alignment vertical="center"/>
    </xf>
    <xf numFmtId="0" fontId="43" fillId="8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238" fontId="36" fillId="0" borderId="0" applyFont="0" applyFill="0" applyBorder="0" applyAlignment="0" applyProtection="0"/>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94"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0" fontId="0" fillId="0" borderId="0">
      <alignment vertical="center"/>
    </xf>
    <xf numFmtId="0" fontId="0" fillId="0" borderId="0">
      <alignment vertical="center"/>
    </xf>
    <xf numFmtId="0" fontId="0" fillId="0" borderId="0">
      <alignment vertical="center"/>
    </xf>
    <xf numFmtId="0" fontId="94"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0" fontId="0" fillId="0" borderId="0">
      <alignment vertical="center"/>
    </xf>
    <xf numFmtId="0" fontId="0" fillId="0" borderId="0">
      <alignment vertical="center"/>
    </xf>
    <xf numFmtId="0" fontId="0" fillId="0" borderId="0">
      <alignment vertical="center"/>
    </xf>
    <xf numFmtId="0" fontId="94"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0" fontId="28" fillId="0" borderId="38" applyNumberFormat="0" applyFill="0" applyAlignment="0" applyProtection="0">
      <alignment vertical="center"/>
    </xf>
    <xf numFmtId="0" fontId="28" fillId="0" borderId="38" applyNumberFormat="0" applyFill="0" applyAlignment="0" applyProtection="0">
      <alignment vertical="center"/>
    </xf>
    <xf numFmtId="0" fontId="28" fillId="0" borderId="61" applyNumberFormat="0" applyFill="0" applyAlignment="0" applyProtection="0">
      <alignment vertical="center"/>
    </xf>
    <xf numFmtId="0" fontId="183" fillId="0" borderId="38" applyNumberFormat="0" applyFill="0" applyAlignment="0" applyProtection="0">
      <alignment vertical="center"/>
    </xf>
    <xf numFmtId="0" fontId="28" fillId="0" borderId="61" applyNumberFormat="0" applyFill="0" applyAlignment="0" applyProtection="0">
      <alignment vertical="center"/>
    </xf>
    <xf numFmtId="0" fontId="0" fillId="0" borderId="0">
      <alignment vertical="center"/>
    </xf>
    <xf numFmtId="0" fontId="28" fillId="0" borderId="38" applyNumberFormat="0" applyFill="0" applyAlignment="0" applyProtection="0">
      <alignment vertical="center"/>
    </xf>
    <xf numFmtId="0" fontId="28" fillId="0" borderId="38" applyNumberFormat="0" applyFill="0" applyAlignment="0" applyProtection="0">
      <alignment vertical="center"/>
    </xf>
    <xf numFmtId="0" fontId="28" fillId="0" borderId="38" applyNumberFormat="0" applyFill="0" applyAlignment="0" applyProtection="0">
      <alignment vertical="center"/>
    </xf>
    <xf numFmtId="0" fontId="28" fillId="0" borderId="38" applyNumberFormat="0" applyFill="0" applyAlignment="0" applyProtection="0">
      <alignment vertical="center"/>
    </xf>
    <xf numFmtId="0" fontId="0" fillId="0" borderId="0">
      <alignment vertical="center"/>
    </xf>
    <xf numFmtId="0" fontId="28" fillId="0" borderId="38" applyNumberFormat="0" applyFill="0" applyAlignment="0" applyProtection="0">
      <alignment vertical="center"/>
    </xf>
    <xf numFmtId="0" fontId="28" fillId="0" borderId="38" applyNumberFormat="0" applyFill="0" applyAlignment="0" applyProtection="0">
      <alignment vertical="center"/>
    </xf>
    <xf numFmtId="0" fontId="28" fillId="0" borderId="38" applyNumberFormat="0" applyFill="0" applyAlignment="0" applyProtection="0">
      <alignment vertical="center"/>
    </xf>
    <xf numFmtId="0" fontId="28" fillId="0" borderId="38" applyNumberFormat="0" applyFill="0" applyAlignment="0" applyProtection="0">
      <alignment vertical="center"/>
    </xf>
    <xf numFmtId="0" fontId="28" fillId="0" borderId="38" applyNumberFormat="0" applyFill="0" applyAlignment="0" applyProtection="0">
      <alignment vertical="center"/>
    </xf>
    <xf numFmtId="0" fontId="28" fillId="0" borderId="38" applyNumberFormat="0" applyFill="0" applyAlignment="0" applyProtection="0">
      <alignment vertical="center"/>
    </xf>
    <xf numFmtId="0" fontId="28" fillId="0" borderId="38" applyNumberFormat="0" applyFill="0" applyAlignment="0" applyProtection="0">
      <alignment vertical="center"/>
    </xf>
    <xf numFmtId="0" fontId="28" fillId="0" borderId="38" applyNumberFormat="0" applyFill="0" applyAlignment="0" applyProtection="0">
      <alignment vertical="center"/>
    </xf>
    <xf numFmtId="0" fontId="28" fillId="0" borderId="38"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8" fillId="0" borderId="38" applyNumberFormat="0" applyFill="0" applyAlignment="0" applyProtection="0">
      <alignment vertical="center"/>
    </xf>
    <xf numFmtId="0" fontId="28" fillId="0" borderId="38" applyNumberFormat="0" applyFill="0" applyAlignment="0" applyProtection="0">
      <alignment vertical="center"/>
    </xf>
    <xf numFmtId="0" fontId="28" fillId="0" borderId="38" applyNumberFormat="0" applyFill="0" applyAlignment="0" applyProtection="0">
      <alignment vertical="center"/>
    </xf>
    <xf numFmtId="0" fontId="28" fillId="0" borderId="38" applyNumberFormat="0" applyFill="0" applyAlignment="0" applyProtection="0">
      <alignment vertical="center"/>
    </xf>
    <xf numFmtId="0" fontId="28" fillId="0" borderId="38" applyNumberFormat="0" applyFill="0" applyAlignment="0" applyProtection="0">
      <alignment vertical="center"/>
    </xf>
    <xf numFmtId="0" fontId="28" fillId="0" borderId="38" applyNumberFormat="0" applyFill="0" applyAlignment="0" applyProtection="0">
      <alignment vertical="center"/>
    </xf>
    <xf numFmtId="0" fontId="0" fillId="0" borderId="0">
      <alignment vertical="center"/>
    </xf>
    <xf numFmtId="0" fontId="0" fillId="0" borderId="0">
      <alignment vertical="center"/>
    </xf>
    <xf numFmtId="0" fontId="28" fillId="0" borderId="62" applyNumberFormat="0" applyFill="0" applyAlignment="0" applyProtection="0">
      <alignment vertical="center"/>
    </xf>
    <xf numFmtId="0" fontId="28" fillId="0" borderId="62"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8" fillId="0" borderId="38" applyNumberFormat="0" applyFill="0" applyAlignment="0" applyProtection="0">
      <alignment vertical="center"/>
    </xf>
    <xf numFmtId="0" fontId="28" fillId="0" borderId="38" applyNumberFormat="0" applyFill="0" applyAlignment="0" applyProtection="0">
      <alignment vertical="center"/>
    </xf>
    <xf numFmtId="0" fontId="28" fillId="0" borderId="38" applyNumberFormat="0" applyFill="0" applyAlignment="0" applyProtection="0">
      <alignment vertical="center"/>
    </xf>
    <xf numFmtId="0" fontId="28" fillId="0" borderId="38" applyNumberFormat="0" applyFill="0" applyAlignment="0" applyProtection="0">
      <alignment vertical="center"/>
    </xf>
    <xf numFmtId="0" fontId="28" fillId="0" borderId="38" applyNumberFormat="0" applyFill="0" applyAlignment="0" applyProtection="0">
      <alignment vertical="center"/>
    </xf>
    <xf numFmtId="0" fontId="28" fillId="0" borderId="38" applyNumberFormat="0" applyFill="0" applyAlignment="0" applyProtection="0">
      <alignment vertical="center"/>
    </xf>
    <xf numFmtId="0" fontId="28" fillId="0" borderId="38" applyNumberFormat="0" applyFill="0" applyAlignment="0" applyProtection="0">
      <alignment vertical="center"/>
    </xf>
    <xf numFmtId="0" fontId="28" fillId="0" borderId="38" applyNumberFormat="0" applyFill="0" applyAlignment="0" applyProtection="0">
      <alignment vertical="center"/>
    </xf>
    <xf numFmtId="0" fontId="28" fillId="0" borderId="38" applyNumberFormat="0" applyFill="0" applyAlignment="0" applyProtection="0">
      <alignment vertical="center"/>
    </xf>
    <xf numFmtId="0" fontId="28" fillId="0" borderId="38" applyNumberFormat="0" applyFill="0" applyAlignment="0" applyProtection="0">
      <alignment vertical="center"/>
    </xf>
    <xf numFmtId="0" fontId="28" fillId="0" borderId="38" applyNumberFormat="0" applyFill="0" applyAlignment="0" applyProtection="0">
      <alignment vertical="center"/>
    </xf>
    <xf numFmtId="0" fontId="28" fillId="0" borderId="38" applyNumberFormat="0" applyFill="0" applyAlignment="0" applyProtection="0">
      <alignment vertical="center"/>
    </xf>
    <xf numFmtId="0" fontId="125" fillId="3" borderId="33" applyNumberFormat="0" applyAlignment="0" applyProtection="0">
      <alignment vertical="center"/>
    </xf>
    <xf numFmtId="0" fontId="125" fillId="3" borderId="33" applyNumberFormat="0" applyAlignment="0" applyProtection="0">
      <alignment vertical="center"/>
    </xf>
    <xf numFmtId="0" fontId="125" fillId="3" borderId="33" applyNumberFormat="0" applyAlignment="0" applyProtection="0">
      <alignment vertical="center"/>
    </xf>
    <xf numFmtId="0" fontId="0" fillId="0" borderId="0">
      <alignment vertical="center"/>
    </xf>
    <xf numFmtId="0" fontId="149" fillId="3" borderId="33" applyNumberFormat="0" applyAlignment="0" applyProtection="0">
      <alignment vertical="center"/>
    </xf>
    <xf numFmtId="0" fontId="125" fillId="3" borderId="33"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25" fillId="3" borderId="33" applyNumberFormat="0" applyAlignment="0" applyProtection="0">
      <alignment vertical="center"/>
    </xf>
    <xf numFmtId="0" fontId="0" fillId="0" borderId="0">
      <alignment vertical="center"/>
    </xf>
    <xf numFmtId="0" fontId="0" fillId="0" borderId="0">
      <alignment vertical="center"/>
    </xf>
    <xf numFmtId="0" fontId="125" fillId="3" borderId="33" applyNumberFormat="0" applyAlignment="0" applyProtection="0">
      <alignment vertical="center"/>
    </xf>
    <xf numFmtId="0" fontId="125" fillId="3" borderId="33" applyNumberFormat="0" applyAlignment="0" applyProtection="0">
      <alignment vertical="center"/>
    </xf>
    <xf numFmtId="0" fontId="125" fillId="3" borderId="33"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190" fillId="2" borderId="33" applyNumberFormat="0" applyAlignment="0" applyProtection="0">
      <alignment vertical="center"/>
    </xf>
    <xf numFmtId="0" fontId="190" fillId="2" borderId="33"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25" fillId="3" borderId="33" applyNumberFormat="0" applyAlignment="0" applyProtection="0">
      <alignment vertical="center"/>
    </xf>
    <xf numFmtId="0" fontId="125" fillId="3" borderId="33" applyNumberFormat="0" applyAlignment="0" applyProtection="0">
      <alignment vertical="center"/>
    </xf>
    <xf numFmtId="0" fontId="191" fillId="2" borderId="33" applyNumberFormat="0" applyAlignment="0" applyProtection="0">
      <alignment vertical="center"/>
    </xf>
    <xf numFmtId="0" fontId="149" fillId="3" borderId="33" applyNumberFormat="0" applyAlignment="0" applyProtection="0">
      <alignment vertical="center"/>
    </xf>
    <xf numFmtId="0" fontId="0" fillId="0" borderId="0">
      <alignment vertical="center"/>
    </xf>
    <xf numFmtId="0" fontId="125" fillId="3" borderId="33" applyNumberFormat="0" applyAlignment="0" applyProtection="0">
      <alignment vertical="center"/>
    </xf>
    <xf numFmtId="0" fontId="125" fillId="3" borderId="33" applyNumberFormat="0" applyAlignment="0" applyProtection="0">
      <alignment vertical="center"/>
    </xf>
    <xf numFmtId="0" fontId="125" fillId="3" borderId="33" applyNumberFormat="0" applyAlignment="0" applyProtection="0">
      <alignment vertical="center"/>
    </xf>
    <xf numFmtId="0" fontId="125" fillId="3" borderId="33" applyNumberFormat="0" applyAlignment="0" applyProtection="0">
      <alignment vertical="center"/>
    </xf>
    <xf numFmtId="0" fontId="125" fillId="3" borderId="33" applyNumberFormat="0" applyAlignment="0" applyProtection="0">
      <alignment vertical="center"/>
    </xf>
    <xf numFmtId="0" fontId="110" fillId="4" borderId="0" applyNumberFormat="0" applyBorder="0" applyAlignment="0" applyProtection="0">
      <alignment vertical="center"/>
    </xf>
    <xf numFmtId="0" fontId="125" fillId="3" borderId="33" applyNumberFormat="0" applyAlignment="0" applyProtection="0">
      <alignment vertical="center"/>
    </xf>
    <xf numFmtId="0" fontId="125" fillId="3" borderId="33" applyNumberFormat="0" applyAlignment="0" applyProtection="0">
      <alignment vertical="center"/>
    </xf>
    <xf numFmtId="0" fontId="125" fillId="3" borderId="33" applyNumberFormat="0" applyAlignment="0" applyProtection="0">
      <alignment vertical="center"/>
    </xf>
    <xf numFmtId="0" fontId="150" fillId="32" borderId="47" applyNumberFormat="0" applyAlignment="0" applyProtection="0">
      <alignment vertical="center"/>
    </xf>
    <xf numFmtId="0" fontId="150" fillId="32" borderId="47" applyNumberFormat="0" applyAlignment="0" applyProtection="0">
      <alignment vertical="center"/>
    </xf>
    <xf numFmtId="0" fontId="0" fillId="0" borderId="0">
      <alignment vertical="center"/>
    </xf>
    <xf numFmtId="0" fontId="0" fillId="0" borderId="0">
      <alignment vertical="center"/>
    </xf>
    <xf numFmtId="0" fontId="151" fillId="32" borderId="47" applyNumberFormat="0" applyAlignment="0" applyProtection="0">
      <alignment vertical="center"/>
    </xf>
    <xf numFmtId="0" fontId="150" fillId="32" borderId="47" applyNumberFormat="0" applyAlignment="0" applyProtection="0">
      <alignment vertical="center"/>
    </xf>
    <xf numFmtId="0" fontId="0" fillId="0" borderId="0">
      <alignment vertical="center"/>
    </xf>
    <xf numFmtId="0" fontId="150" fillId="32" borderId="47" applyNumberFormat="0" applyAlignment="0" applyProtection="0">
      <alignment vertical="center"/>
    </xf>
    <xf numFmtId="0" fontId="0" fillId="0" borderId="0">
      <alignment vertical="center"/>
    </xf>
    <xf numFmtId="0" fontId="150" fillId="32" borderId="47" applyNumberFormat="0" applyAlignment="0" applyProtection="0">
      <alignment vertical="center"/>
    </xf>
    <xf numFmtId="0" fontId="150" fillId="32" borderId="47" applyNumberFormat="0" applyAlignment="0" applyProtection="0">
      <alignment vertical="center"/>
    </xf>
    <xf numFmtId="0" fontId="150" fillId="32" borderId="47" applyNumberFormat="0" applyAlignment="0" applyProtection="0">
      <alignment vertical="center"/>
    </xf>
    <xf numFmtId="0" fontId="150" fillId="32" borderId="47" applyNumberFormat="0" applyAlignment="0" applyProtection="0">
      <alignment vertical="center"/>
    </xf>
    <xf numFmtId="0" fontId="150" fillId="32" borderId="47" applyNumberFormat="0" applyAlignment="0" applyProtection="0">
      <alignment vertical="center"/>
    </xf>
    <xf numFmtId="0" fontId="150" fillId="32" borderId="4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50" fillId="32" borderId="47" applyNumberFormat="0" applyAlignment="0" applyProtection="0">
      <alignment vertical="center"/>
    </xf>
    <xf numFmtId="0" fontId="150" fillId="32" borderId="47" applyNumberFormat="0" applyAlignment="0" applyProtection="0">
      <alignment vertical="center"/>
    </xf>
    <xf numFmtId="0" fontId="150" fillId="32" borderId="47" applyNumberFormat="0" applyAlignment="0" applyProtection="0">
      <alignment vertical="center"/>
    </xf>
    <xf numFmtId="0" fontId="150" fillId="32" borderId="47" applyNumberFormat="0" applyAlignment="0" applyProtection="0">
      <alignment vertical="center"/>
    </xf>
    <xf numFmtId="0" fontId="150" fillId="32" borderId="47" applyNumberFormat="0" applyAlignment="0" applyProtection="0">
      <alignment vertical="center"/>
    </xf>
    <xf numFmtId="0" fontId="150" fillId="32" borderId="47" applyNumberFormat="0" applyAlignment="0" applyProtection="0">
      <alignment vertical="center"/>
    </xf>
    <xf numFmtId="0" fontId="150" fillId="32" borderId="47" applyNumberFormat="0" applyAlignment="0" applyProtection="0">
      <alignment vertical="center"/>
    </xf>
    <xf numFmtId="0" fontId="150" fillId="32" borderId="47" applyNumberFormat="0" applyAlignment="0" applyProtection="0">
      <alignment vertical="center"/>
    </xf>
    <xf numFmtId="0" fontId="150" fillId="32" borderId="47" applyNumberFormat="0" applyAlignment="0" applyProtection="0">
      <alignment vertical="center"/>
    </xf>
    <xf numFmtId="0" fontId="0" fillId="0" borderId="0">
      <alignment vertical="center"/>
    </xf>
    <xf numFmtId="0" fontId="0" fillId="0" borderId="0">
      <alignment vertical="center"/>
    </xf>
    <xf numFmtId="0" fontId="150" fillId="32" borderId="47" applyNumberFormat="0" applyAlignment="0" applyProtection="0">
      <alignment vertical="center"/>
    </xf>
    <xf numFmtId="0" fontId="0" fillId="0" borderId="0">
      <alignment vertical="center"/>
    </xf>
    <xf numFmtId="0" fontId="150" fillId="32" borderId="47" applyNumberFormat="0" applyAlignment="0" applyProtection="0">
      <alignment vertical="center"/>
    </xf>
    <xf numFmtId="0" fontId="150" fillId="32" borderId="47" applyNumberFormat="0" applyAlignment="0" applyProtection="0">
      <alignment vertical="center"/>
    </xf>
    <xf numFmtId="0" fontId="0" fillId="0" borderId="0">
      <alignment vertical="center"/>
    </xf>
    <xf numFmtId="0" fontId="150" fillId="4" borderId="63" applyNumberFormat="0" applyAlignment="0" applyProtection="0">
      <alignment vertical="center"/>
    </xf>
    <xf numFmtId="0" fontId="150" fillId="4" borderId="63"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50" fillId="32" borderId="47" applyNumberFormat="0" applyAlignment="0" applyProtection="0">
      <alignment vertical="center"/>
    </xf>
    <xf numFmtId="0" fontId="151" fillId="32" borderId="47" applyNumberFormat="0" applyAlignment="0" applyProtection="0">
      <alignment vertical="center"/>
    </xf>
    <xf numFmtId="0" fontId="0" fillId="0" borderId="0">
      <alignment vertical="center"/>
    </xf>
    <xf numFmtId="0" fontId="150" fillId="32" borderId="47" applyNumberFormat="0" applyAlignment="0" applyProtection="0">
      <alignment vertical="center"/>
    </xf>
    <xf numFmtId="0" fontId="150" fillId="32" borderId="47" applyNumberFormat="0" applyAlignment="0" applyProtection="0">
      <alignment vertical="center"/>
    </xf>
    <xf numFmtId="0" fontId="150" fillId="32" borderId="47" applyNumberFormat="0" applyAlignment="0" applyProtection="0">
      <alignment vertical="center"/>
    </xf>
    <xf numFmtId="0" fontId="150" fillId="32" borderId="47" applyNumberFormat="0" applyAlignment="0" applyProtection="0">
      <alignment vertical="center"/>
    </xf>
    <xf numFmtId="0" fontId="150" fillId="32" borderId="47" applyNumberFormat="0" applyAlignment="0" applyProtection="0">
      <alignment vertical="center"/>
    </xf>
    <xf numFmtId="0" fontId="150" fillId="32" borderId="47" applyNumberFormat="0" applyAlignment="0" applyProtection="0">
      <alignment vertical="center"/>
    </xf>
    <xf numFmtId="0" fontId="150" fillId="32" borderId="47" applyNumberFormat="0" applyAlignment="0" applyProtection="0">
      <alignment vertical="center"/>
    </xf>
    <xf numFmtId="0" fontId="150" fillId="32" borderId="47" applyNumberFormat="0" applyAlignment="0" applyProtection="0">
      <alignment vertical="center"/>
    </xf>
    <xf numFmtId="0" fontId="109" fillId="0" borderId="0" applyNumberFormat="0" applyFill="0" applyBorder="0" applyAlignment="0" applyProtection="0">
      <alignment vertical="center"/>
    </xf>
    <xf numFmtId="0" fontId="0" fillId="0" borderId="0">
      <alignment vertical="center"/>
    </xf>
    <xf numFmtId="0" fontId="153" fillId="0" borderId="0" applyNumberFormat="0" applyFill="0" applyBorder="0" applyAlignment="0" applyProtection="0">
      <alignment vertical="center"/>
    </xf>
    <xf numFmtId="0" fontId="109" fillId="0" borderId="0" applyNumberFormat="0" applyFill="0" applyBorder="0" applyAlignment="0" applyProtection="0">
      <alignment vertical="center"/>
    </xf>
    <xf numFmtId="0" fontId="0" fillId="0" borderId="0">
      <alignment vertical="center"/>
    </xf>
    <xf numFmtId="0" fontId="109" fillId="0" borderId="0" applyNumberFormat="0" applyFill="0" applyBorder="0" applyAlignment="0" applyProtection="0">
      <alignment vertical="center"/>
    </xf>
    <xf numFmtId="0" fontId="109" fillId="0" borderId="0" applyNumberFormat="0" applyFill="0" applyBorder="0" applyAlignment="0" applyProtection="0">
      <alignment vertical="center"/>
    </xf>
    <xf numFmtId="0" fontId="109" fillId="0" borderId="0" applyNumberFormat="0" applyFill="0" applyBorder="0" applyAlignment="0" applyProtection="0">
      <alignment vertical="center"/>
    </xf>
    <xf numFmtId="0" fontId="109" fillId="0" borderId="0" applyNumberFormat="0" applyFill="0" applyBorder="0" applyAlignment="0" applyProtection="0">
      <alignment vertical="center"/>
    </xf>
    <xf numFmtId="0" fontId="109" fillId="0" borderId="0" applyNumberFormat="0" applyFill="0" applyBorder="0" applyAlignment="0" applyProtection="0">
      <alignment vertical="center"/>
    </xf>
    <xf numFmtId="0" fontId="109" fillId="0" borderId="0" applyNumberForma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109" fillId="0" borderId="0" applyNumberFormat="0" applyFill="0" applyBorder="0" applyAlignment="0" applyProtection="0">
      <alignment vertical="center"/>
    </xf>
    <xf numFmtId="0" fontId="109" fillId="0" borderId="0" applyNumberFormat="0" applyFill="0" applyBorder="0" applyAlignment="0" applyProtection="0">
      <alignment vertical="center"/>
    </xf>
    <xf numFmtId="0" fontId="109" fillId="0" borderId="0" applyNumberFormat="0" applyFill="0" applyBorder="0" applyAlignment="0" applyProtection="0">
      <alignment vertical="center"/>
    </xf>
    <xf numFmtId="0" fontId="109" fillId="0" borderId="0" applyNumberForma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09" fillId="0" borderId="0" applyNumberForma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09" fillId="0" borderId="0" applyNumberFormat="0" applyFill="0" applyBorder="0" applyAlignment="0" applyProtection="0">
      <alignment vertical="center"/>
    </xf>
    <xf numFmtId="0" fontId="109" fillId="0" borderId="0" applyNumberFormat="0" applyFill="0" applyBorder="0" applyAlignment="0" applyProtection="0">
      <alignment vertical="center"/>
    </xf>
    <xf numFmtId="0" fontId="109" fillId="0" borderId="0" applyNumberFormat="0" applyFill="0" applyBorder="0" applyAlignment="0" applyProtection="0">
      <alignment vertical="center"/>
    </xf>
    <xf numFmtId="0" fontId="109" fillId="0" borderId="0" applyNumberFormat="0" applyFill="0" applyBorder="0" applyAlignment="0" applyProtection="0">
      <alignment vertical="center"/>
    </xf>
    <xf numFmtId="0" fontId="109" fillId="0" borderId="0" applyNumberFormat="0" applyFill="0" applyBorder="0" applyAlignment="0" applyProtection="0">
      <alignment vertical="center"/>
    </xf>
    <xf numFmtId="0" fontId="109" fillId="0" borderId="0" applyNumberForma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09" fillId="0" borderId="0" applyNumberFormat="0" applyFill="0" applyBorder="0" applyAlignment="0" applyProtection="0">
      <alignment vertical="center"/>
    </xf>
    <xf numFmtId="0" fontId="109" fillId="0" borderId="0" applyNumberFormat="0" applyFill="0" applyBorder="0" applyAlignment="0" applyProtection="0">
      <alignment vertical="center"/>
    </xf>
    <xf numFmtId="0" fontId="0" fillId="0" borderId="0">
      <alignment vertical="center"/>
    </xf>
    <xf numFmtId="0" fontId="0" fillId="0" borderId="0">
      <alignment vertical="center"/>
    </xf>
    <xf numFmtId="0" fontId="109" fillId="0" borderId="0" applyNumberFormat="0" applyFill="0" applyBorder="0" applyAlignment="0" applyProtection="0">
      <alignment vertical="center"/>
    </xf>
    <xf numFmtId="0" fontId="109" fillId="0" borderId="0" applyNumberFormat="0" applyFill="0" applyBorder="0" applyAlignment="0" applyProtection="0">
      <alignment vertical="center"/>
    </xf>
    <xf numFmtId="0" fontId="0" fillId="0" borderId="0">
      <alignment vertical="center"/>
    </xf>
    <xf numFmtId="0" fontId="0" fillId="0" borderId="0">
      <alignment vertical="center"/>
    </xf>
    <xf numFmtId="0" fontId="109" fillId="0" borderId="0" applyNumberFormat="0" applyFill="0" applyBorder="0" applyAlignment="0" applyProtection="0">
      <alignment vertical="center"/>
    </xf>
    <xf numFmtId="0" fontId="109" fillId="0" borderId="0" applyNumberFormat="0" applyFill="0" applyBorder="0" applyAlignment="0" applyProtection="0">
      <alignment vertical="center"/>
    </xf>
    <xf numFmtId="0" fontId="109" fillId="0" borderId="0" applyNumberFormat="0" applyFill="0" applyBorder="0" applyAlignment="0" applyProtection="0">
      <alignment vertical="center"/>
    </xf>
    <xf numFmtId="0" fontId="109" fillId="0" borderId="0" applyNumberFormat="0" applyFill="0" applyBorder="0" applyAlignment="0" applyProtection="0">
      <alignment vertical="center"/>
    </xf>
    <xf numFmtId="0" fontId="109" fillId="0" borderId="0" applyNumberFormat="0" applyFill="0" applyBorder="0" applyAlignment="0" applyProtection="0">
      <alignment vertical="center"/>
    </xf>
    <xf numFmtId="0" fontId="109" fillId="0" borderId="0" applyNumberFormat="0" applyFill="0" applyBorder="0" applyAlignment="0" applyProtection="0">
      <alignment vertical="center"/>
    </xf>
    <xf numFmtId="0" fontId="109" fillId="0" borderId="0" applyNumberFormat="0" applyFill="0" applyBorder="0" applyAlignment="0" applyProtection="0">
      <alignment vertical="center"/>
    </xf>
    <xf numFmtId="0" fontId="109" fillId="0" borderId="0" applyNumberFormat="0" applyFill="0" applyBorder="0" applyAlignment="0" applyProtection="0">
      <alignment vertical="center"/>
    </xf>
    <xf numFmtId="0" fontId="109" fillId="0" borderId="0" applyNumberFormat="0" applyFill="0" applyBorder="0" applyAlignment="0" applyProtection="0">
      <alignment vertical="center"/>
    </xf>
    <xf numFmtId="0" fontId="109" fillId="0" borderId="0" applyNumberFormat="0" applyFill="0" applyBorder="0" applyAlignment="0" applyProtection="0">
      <alignment vertical="center"/>
    </xf>
    <xf numFmtId="0" fontId="109" fillId="0" borderId="0" applyNumberFormat="0" applyFill="0" applyBorder="0" applyAlignment="0" applyProtection="0">
      <alignment vertical="center"/>
    </xf>
    <xf numFmtId="0" fontId="109" fillId="0" borderId="0" applyNumberFormat="0" applyFill="0" applyBorder="0" applyAlignment="0" applyProtection="0">
      <alignment vertical="center"/>
    </xf>
    <xf numFmtId="0" fontId="109" fillId="0" borderId="0" applyNumberFormat="0" applyFill="0" applyBorder="0" applyAlignment="0" applyProtection="0">
      <alignment vertical="center"/>
    </xf>
    <xf numFmtId="0" fontId="109" fillId="0" borderId="0" applyNumberFormat="0" applyFill="0" applyBorder="0" applyAlignment="0" applyProtection="0">
      <alignment vertical="center"/>
    </xf>
    <xf numFmtId="0" fontId="109" fillId="0" borderId="0" applyNumberFormat="0" applyFill="0" applyBorder="0" applyAlignment="0" applyProtection="0">
      <alignment vertical="center"/>
    </xf>
    <xf numFmtId="0" fontId="109" fillId="0" borderId="0" applyNumberFormat="0" applyFill="0" applyBorder="0" applyAlignment="0" applyProtection="0">
      <alignment vertical="center"/>
    </xf>
    <xf numFmtId="0" fontId="109" fillId="0" borderId="0" applyNumberFormat="0" applyFill="0" applyBorder="0" applyAlignment="0" applyProtection="0">
      <alignment vertical="center"/>
    </xf>
    <xf numFmtId="0" fontId="46" fillId="0" borderId="5" applyNumberFormat="0" applyFill="0" applyProtection="0">
      <alignment horizontal="left" vertical="center"/>
    </xf>
    <xf numFmtId="0" fontId="107" fillId="28" borderId="33" applyNumberFormat="0" applyAlignment="0" applyProtection="0">
      <alignment vertical="center"/>
    </xf>
    <xf numFmtId="0" fontId="88" fillId="0" borderId="0" applyNumberFormat="0" applyFill="0" applyBorder="0" applyAlignment="0" applyProtection="0">
      <alignment vertical="center"/>
    </xf>
    <xf numFmtId="0" fontId="0" fillId="0" borderId="0">
      <alignment vertical="center"/>
    </xf>
    <xf numFmtId="0" fontId="0" fillId="0" borderId="0">
      <alignment vertical="center"/>
    </xf>
    <xf numFmtId="0" fontId="168"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0" fillId="0" borderId="0">
      <alignment vertical="center"/>
    </xf>
    <xf numFmtId="0" fontId="88"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0" fillId="0" borderId="0">
      <alignment vertical="center"/>
    </xf>
    <xf numFmtId="0" fontId="0" fillId="0" borderId="0">
      <alignment vertical="center"/>
    </xf>
    <xf numFmtId="0" fontId="88"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88"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88"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192" fillId="0" borderId="0" applyNumberFormat="0" applyFill="0" applyBorder="0" applyAlignment="0" applyProtection="0">
      <alignment vertical="center"/>
    </xf>
    <xf numFmtId="0" fontId="168" fillId="0" borderId="0" applyNumberFormat="0" applyFill="0" applyBorder="0" applyAlignment="0" applyProtection="0">
      <alignment vertical="center"/>
    </xf>
    <xf numFmtId="0" fontId="168" fillId="0" borderId="0" applyNumberFormat="0" applyFill="0" applyBorder="0" applyAlignment="0" applyProtection="0">
      <alignment vertical="center"/>
    </xf>
    <xf numFmtId="0" fontId="0" fillId="0" borderId="0">
      <alignment vertical="center"/>
    </xf>
    <xf numFmtId="0" fontId="88"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120" fillId="0" borderId="36" applyNumberFormat="0" applyFill="0" applyAlignment="0" applyProtection="0">
      <alignment vertical="center"/>
    </xf>
    <xf numFmtId="0" fontId="120" fillId="0" borderId="36" applyNumberFormat="0" applyFill="0" applyAlignment="0" applyProtection="0">
      <alignment vertical="center"/>
    </xf>
    <xf numFmtId="0" fontId="0" fillId="0" borderId="0">
      <alignment vertical="center"/>
    </xf>
    <xf numFmtId="0" fontId="158" fillId="0" borderId="36" applyNumberFormat="0" applyFill="0" applyAlignment="0" applyProtection="0">
      <alignment vertical="center"/>
    </xf>
    <xf numFmtId="0" fontId="120" fillId="0" borderId="36"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20" fillId="0" borderId="36" applyNumberFormat="0" applyFill="0" applyAlignment="0" applyProtection="0">
      <alignment vertical="center"/>
    </xf>
    <xf numFmtId="0" fontId="120" fillId="0" borderId="36" applyNumberFormat="0" applyFill="0" applyAlignment="0" applyProtection="0">
      <alignment vertical="center"/>
    </xf>
    <xf numFmtId="0" fontId="120" fillId="0" borderId="36" applyNumberFormat="0" applyFill="0" applyAlignment="0" applyProtection="0">
      <alignment vertical="center"/>
    </xf>
    <xf numFmtId="0" fontId="120" fillId="0" borderId="36" applyNumberFormat="0" applyFill="0" applyAlignment="0" applyProtection="0">
      <alignment vertical="center"/>
    </xf>
    <xf numFmtId="0" fontId="120" fillId="0" borderId="36" applyNumberFormat="0" applyFill="0" applyAlignment="0" applyProtection="0">
      <alignment vertical="center"/>
    </xf>
    <xf numFmtId="0" fontId="120" fillId="0" borderId="36" applyNumberFormat="0" applyFill="0" applyAlignment="0" applyProtection="0">
      <alignment vertical="center"/>
    </xf>
    <xf numFmtId="0" fontId="120" fillId="0" borderId="36" applyNumberFormat="0" applyFill="0" applyAlignment="0" applyProtection="0">
      <alignment vertical="center"/>
    </xf>
    <xf numFmtId="0" fontId="120" fillId="0" borderId="36" applyNumberFormat="0" applyFill="0" applyAlignment="0" applyProtection="0">
      <alignment vertical="center"/>
    </xf>
    <xf numFmtId="0" fontId="120" fillId="0" borderId="36" applyNumberFormat="0" applyFill="0" applyAlignment="0" applyProtection="0">
      <alignment vertical="center"/>
    </xf>
    <xf numFmtId="0" fontId="120" fillId="0" borderId="36"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20" fillId="0" borderId="36" applyNumberFormat="0" applyFill="0" applyAlignment="0" applyProtection="0">
      <alignment vertical="center"/>
    </xf>
    <xf numFmtId="0" fontId="120" fillId="0" borderId="36"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20" fillId="0" borderId="36" applyNumberFormat="0" applyFill="0" applyAlignment="0" applyProtection="0">
      <alignment vertical="center"/>
    </xf>
    <xf numFmtId="0" fontId="192" fillId="0" borderId="60" applyNumberFormat="0" applyFill="0" applyAlignment="0" applyProtection="0">
      <alignment vertical="center"/>
    </xf>
    <xf numFmtId="0" fontId="158" fillId="0" borderId="36" applyNumberFormat="0" applyFill="0" applyAlignment="0" applyProtection="0">
      <alignment vertical="center"/>
    </xf>
    <xf numFmtId="0" fontId="120" fillId="0" borderId="36" applyNumberFormat="0" applyFill="0" applyAlignment="0" applyProtection="0">
      <alignment vertical="center"/>
    </xf>
    <xf numFmtId="0" fontId="120" fillId="0" borderId="36" applyNumberFormat="0" applyFill="0" applyAlignment="0" applyProtection="0">
      <alignment vertical="center"/>
    </xf>
    <xf numFmtId="0" fontId="120" fillId="0" borderId="36" applyNumberFormat="0" applyFill="0" applyAlignment="0" applyProtection="0">
      <alignment vertical="center"/>
    </xf>
    <xf numFmtId="0" fontId="120" fillId="0" borderId="36" applyNumberFormat="0" applyFill="0" applyAlignment="0" applyProtection="0">
      <alignment vertical="center"/>
    </xf>
    <xf numFmtId="0" fontId="120" fillId="0" borderId="36" applyNumberFormat="0" applyFill="0" applyAlignment="0" applyProtection="0">
      <alignment vertical="center"/>
    </xf>
    <xf numFmtId="0" fontId="120" fillId="0" borderId="36" applyNumberFormat="0" applyFill="0" applyAlignment="0" applyProtection="0">
      <alignment vertical="center"/>
    </xf>
    <xf numFmtId="0" fontId="120" fillId="0" borderId="36" applyNumberFormat="0" applyFill="0" applyAlignment="0" applyProtection="0">
      <alignment vertical="center"/>
    </xf>
    <xf numFmtId="0" fontId="120" fillId="0" borderId="36" applyNumberFormat="0" applyFill="0" applyAlignment="0" applyProtection="0">
      <alignment vertical="center"/>
    </xf>
    <xf numFmtId="0" fontId="120" fillId="0" borderId="36" applyNumberFormat="0" applyFill="0" applyAlignment="0" applyProtection="0">
      <alignment vertical="center"/>
    </xf>
    <xf numFmtId="0" fontId="120" fillId="0" borderId="36" applyNumberFormat="0" applyFill="0" applyAlignment="0" applyProtection="0">
      <alignment vertical="center"/>
    </xf>
    <xf numFmtId="0" fontId="120" fillId="0" borderId="36" applyNumberFormat="0" applyFill="0" applyAlignment="0" applyProtection="0">
      <alignment vertical="center"/>
    </xf>
    <xf numFmtId="0" fontId="120" fillId="0" borderId="36" applyNumberFormat="0" applyFill="0" applyAlignment="0" applyProtection="0">
      <alignment vertical="center"/>
    </xf>
    <xf numFmtId="0" fontId="120" fillId="0" borderId="36" applyNumberFormat="0" applyFill="0" applyAlignment="0" applyProtection="0">
      <alignment vertical="center"/>
    </xf>
    <xf numFmtId="0" fontId="120" fillId="0" borderId="36" applyNumberFormat="0" applyFill="0" applyAlignment="0" applyProtection="0">
      <alignment vertical="center"/>
    </xf>
    <xf numFmtId="0" fontId="120" fillId="0" borderId="36" applyNumberFormat="0" applyFill="0" applyAlignment="0" applyProtection="0">
      <alignment vertical="center"/>
    </xf>
    <xf numFmtId="0" fontId="120" fillId="0" borderId="36" applyNumberFormat="0" applyFill="0" applyAlignment="0" applyProtection="0">
      <alignment vertical="center"/>
    </xf>
    <xf numFmtId="239" fontId="36" fillId="0" borderId="0" applyFont="0" applyFill="0" applyBorder="0" applyAlignment="0" applyProtection="0"/>
    <xf numFmtId="181" fontId="36" fillId="0" borderId="0" applyFont="0" applyFill="0" applyBorder="0" applyAlignment="0" applyProtection="0"/>
    <xf numFmtId="0" fontId="69" fillId="0" borderId="0"/>
    <xf numFmtId="41" fontId="69" fillId="0" borderId="0" applyFont="0" applyFill="0" applyBorder="0" applyAlignment="0" applyProtection="0"/>
    <xf numFmtId="43" fontId="69" fillId="0" borderId="0" applyFont="0" applyFill="0" applyBorder="0" applyAlignment="0" applyProtection="0"/>
    <xf numFmtId="43" fontId="0" fillId="0" borderId="0" applyFont="0" applyFill="0" applyBorder="0" applyAlignment="0" applyProtection="0">
      <alignment vertical="center"/>
    </xf>
    <xf numFmtId="43" fontId="12" fillId="0" borderId="0" applyFont="0" applyFill="0" applyBorder="0" applyAlignment="0" applyProtection="0">
      <alignment vertical="center"/>
    </xf>
    <xf numFmtId="43" fontId="12" fillId="0" borderId="0" applyFont="0" applyFill="0" applyBorder="0" applyAlignment="0" applyProtection="0">
      <alignment vertical="center"/>
    </xf>
    <xf numFmtId="43" fontId="12" fillId="0" borderId="0" applyFont="0" applyFill="0" applyBorder="0" applyAlignment="0" applyProtection="0">
      <alignment vertical="center"/>
    </xf>
    <xf numFmtId="196" fontId="12" fillId="0" borderId="0" applyFont="0" applyFill="0" applyBorder="0" applyAlignment="0" applyProtection="0">
      <alignment vertical="center"/>
    </xf>
    <xf numFmtId="43" fontId="12" fillId="0" borderId="0" applyFont="0" applyFill="0" applyBorder="0" applyAlignment="0" applyProtection="0">
      <alignment vertical="center"/>
    </xf>
    <xf numFmtId="206" fontId="12" fillId="0" borderId="0" applyProtection="0"/>
    <xf numFmtId="43" fontId="0" fillId="0" borderId="0" applyFont="0" applyFill="0" applyBorder="0" applyAlignment="0" applyProtection="0"/>
    <xf numFmtId="43" fontId="12" fillId="0" borderId="0" applyFont="0" applyFill="0" applyBorder="0" applyAlignment="0" applyProtection="0">
      <alignment vertical="center"/>
    </xf>
    <xf numFmtId="43" fontId="11" fillId="0" borderId="0" applyFont="0" applyFill="0" applyBorder="0" applyAlignment="0" applyProtection="0">
      <alignment vertical="center"/>
    </xf>
    <xf numFmtId="43" fontId="0" fillId="0" borderId="0" applyFont="0" applyFill="0" applyBorder="0" applyAlignment="0" applyProtection="0">
      <alignment vertical="center"/>
    </xf>
    <xf numFmtId="196" fontId="0" fillId="0" borderId="0" applyFont="0" applyFill="0" applyBorder="0" applyAlignment="0" applyProtection="0"/>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0" fillId="0" borderId="0" applyFont="0" applyFill="0" applyBorder="0" applyAlignment="0" applyProtection="0"/>
    <xf numFmtId="43" fontId="51" fillId="0" borderId="0" applyFont="0" applyFill="0" applyBorder="0" applyAlignment="0" applyProtection="0">
      <alignment vertical="center"/>
    </xf>
    <xf numFmtId="43" fontId="0" fillId="0" borderId="0" applyFont="0" applyFill="0" applyBorder="0" applyAlignment="0" applyProtection="0"/>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2" fillId="0" borderId="0" applyFont="0" applyFill="0" applyBorder="0" applyAlignment="0" applyProtection="0">
      <alignment vertical="center"/>
    </xf>
    <xf numFmtId="196" fontId="193" fillId="0" borderId="0" applyFont="0" applyFill="0" applyBorder="0" applyAlignment="0" applyProtection="0">
      <alignment vertical="center"/>
    </xf>
    <xf numFmtId="43" fontId="11" fillId="0" borderId="0" applyFont="0" applyFill="0" applyBorder="0" applyAlignment="0" applyProtection="0">
      <alignment vertical="center"/>
    </xf>
    <xf numFmtId="43" fontId="0" fillId="0" borderId="0" applyFont="0" applyFill="0" applyBorder="0" applyAlignment="0" applyProtection="0">
      <alignment vertical="center"/>
    </xf>
    <xf numFmtId="43" fontId="100" fillId="0" borderId="0" applyFont="0" applyFill="0" applyBorder="0" applyAlignment="0" applyProtection="0"/>
    <xf numFmtId="43" fontId="12" fillId="0" borderId="0" applyProtection="0">
      <alignment vertical="center"/>
    </xf>
    <xf numFmtId="196" fontId="12" fillId="0" borderId="0" applyProtection="0">
      <alignment vertical="center"/>
    </xf>
    <xf numFmtId="43" fontId="12" fillId="0" borderId="0" applyFont="0" applyFill="0" applyBorder="0" applyAlignment="0" applyProtection="0">
      <alignment vertical="center"/>
    </xf>
    <xf numFmtId="196" fontId="12" fillId="0" borderId="0" applyFont="0" applyFill="0" applyBorder="0" applyAlignment="0" applyProtection="0">
      <alignment vertical="center"/>
    </xf>
    <xf numFmtId="43" fontId="100" fillId="0" borderId="0" applyFont="0" applyFill="0" applyBorder="0" applyAlignment="0" applyProtection="0"/>
    <xf numFmtId="43" fontId="12" fillId="0" borderId="0" applyFont="0" applyFill="0" applyBorder="0" applyAlignment="0" applyProtection="0">
      <alignment vertical="center"/>
    </xf>
    <xf numFmtId="43" fontId="0" fillId="0" borderId="0" applyFont="0" applyFill="0" applyBorder="0" applyAlignment="0" applyProtection="0"/>
    <xf numFmtId="43" fontId="12" fillId="0" borderId="0" applyFont="0" applyFill="0" applyBorder="0" applyAlignment="0" applyProtection="0">
      <alignment vertical="center"/>
    </xf>
    <xf numFmtId="43" fontId="12" fillId="0" borderId="0" applyFont="0" applyFill="0" applyBorder="0" applyAlignment="0" applyProtection="0">
      <alignment vertical="center"/>
    </xf>
    <xf numFmtId="196" fontId="12" fillId="0" borderId="0" applyFont="0" applyFill="0" applyBorder="0" applyAlignment="0" applyProtection="0">
      <alignment vertical="center"/>
    </xf>
    <xf numFmtId="196" fontId="12" fillId="0" borderId="0" applyFont="0" applyFill="0" applyBorder="0" applyAlignment="0" applyProtection="0">
      <alignment vertical="center"/>
    </xf>
    <xf numFmtId="196" fontId="12" fillId="0" borderId="0" applyFont="0" applyFill="0" applyBorder="0" applyAlignment="0" applyProtection="0">
      <alignment vertical="center"/>
    </xf>
    <xf numFmtId="196" fontId="12" fillId="0" borderId="0" applyFont="0" applyFill="0" applyBorder="0" applyAlignment="0" applyProtection="0">
      <alignment vertical="center"/>
    </xf>
    <xf numFmtId="196" fontId="12" fillId="0" borderId="0" applyFont="0" applyFill="0" applyBorder="0" applyAlignment="0" applyProtection="0">
      <alignment vertical="center"/>
    </xf>
    <xf numFmtId="43" fontId="12" fillId="0" borderId="0" applyFont="0" applyFill="0" applyBorder="0" applyAlignment="0" applyProtection="0">
      <alignment vertical="center"/>
    </xf>
    <xf numFmtId="43" fontId="12" fillId="0" borderId="0" applyFont="0" applyFill="0" applyBorder="0" applyAlignment="0" applyProtection="0">
      <alignment vertical="center"/>
    </xf>
    <xf numFmtId="43" fontId="12" fillId="0" borderId="0" applyFont="0" applyFill="0" applyBorder="0" applyAlignment="0" applyProtection="0">
      <alignment vertical="center"/>
    </xf>
    <xf numFmtId="43" fontId="12" fillId="0" borderId="0" applyFont="0" applyFill="0" applyBorder="0" applyAlignment="0" applyProtection="0">
      <alignment vertical="center"/>
    </xf>
    <xf numFmtId="196" fontId="12" fillId="0" borderId="0" applyFont="0" applyFill="0" applyBorder="0" applyAlignment="0" applyProtection="0">
      <alignment vertical="center"/>
    </xf>
    <xf numFmtId="196" fontId="12" fillId="0" borderId="0" applyFont="0" applyFill="0" applyBorder="0" applyAlignment="0" applyProtection="0">
      <alignment vertical="center"/>
    </xf>
    <xf numFmtId="196" fontId="12" fillId="0" borderId="0" applyFont="0" applyFill="0" applyBorder="0" applyAlignment="0" applyProtection="0">
      <alignment vertical="center"/>
    </xf>
    <xf numFmtId="43" fontId="12" fillId="0" borderId="0" applyFont="0" applyFill="0" applyBorder="0" applyAlignment="0" applyProtection="0">
      <alignment vertical="center"/>
    </xf>
    <xf numFmtId="196" fontId="12" fillId="0" borderId="0" applyFont="0" applyFill="0" applyBorder="0" applyAlignment="0" applyProtection="0">
      <alignment vertical="center"/>
    </xf>
    <xf numFmtId="43" fontId="0" fillId="0" borderId="0" applyFont="0" applyFill="0" applyBorder="0" applyAlignment="0" applyProtection="0">
      <alignment vertical="center"/>
    </xf>
    <xf numFmtId="43" fontId="12" fillId="0" borderId="0" applyFont="0" applyFill="0" applyBorder="0" applyAlignment="0" applyProtection="0">
      <alignment vertical="center"/>
    </xf>
    <xf numFmtId="196" fontId="12"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2" fillId="0" borderId="0" applyFont="0" applyFill="0" applyBorder="0" applyAlignment="0" applyProtection="0">
      <alignment vertical="center"/>
    </xf>
    <xf numFmtId="43" fontId="12" fillId="0" borderId="0" applyFont="0" applyFill="0" applyBorder="0" applyAlignment="0" applyProtection="0">
      <alignment vertical="center"/>
    </xf>
    <xf numFmtId="43" fontId="12" fillId="0" borderId="0" applyFont="0" applyFill="0" applyBorder="0" applyAlignment="0" applyProtection="0">
      <alignment vertical="center"/>
    </xf>
    <xf numFmtId="196" fontId="12" fillId="0" borderId="0" applyFont="0" applyFill="0" applyBorder="0" applyAlignment="0" applyProtection="0">
      <alignment vertical="center"/>
    </xf>
    <xf numFmtId="43" fontId="12" fillId="0" borderId="0" applyFont="0" applyFill="0" applyBorder="0" applyAlignment="0" applyProtection="0">
      <alignment vertical="center"/>
    </xf>
    <xf numFmtId="43" fontId="12" fillId="0" borderId="0" applyFont="0" applyFill="0" applyBorder="0" applyAlignment="0" applyProtection="0">
      <alignment vertical="center"/>
    </xf>
    <xf numFmtId="43" fontId="12" fillId="0" borderId="0" applyFont="0" applyFill="0" applyBorder="0" applyAlignment="0" applyProtection="0">
      <alignment vertical="center"/>
    </xf>
    <xf numFmtId="196" fontId="12" fillId="0" borderId="0" applyFont="0" applyFill="0" applyBorder="0" applyAlignment="0" applyProtection="0">
      <alignment vertical="center"/>
    </xf>
    <xf numFmtId="196" fontId="12" fillId="0" borderId="0" applyFont="0" applyFill="0" applyBorder="0" applyAlignment="0" applyProtection="0">
      <alignment vertical="center"/>
    </xf>
    <xf numFmtId="43" fontId="12" fillId="0" borderId="0" applyFont="0" applyFill="0" applyBorder="0" applyAlignment="0" applyProtection="0">
      <alignment vertical="center"/>
    </xf>
    <xf numFmtId="196" fontId="5" fillId="0" borderId="0" applyFont="0" applyFill="0" applyBorder="0" applyAlignment="0" applyProtection="0">
      <alignment vertical="center"/>
    </xf>
    <xf numFmtId="196" fontId="12" fillId="0" borderId="0" applyFont="0" applyFill="0" applyBorder="0" applyAlignment="0" applyProtection="0">
      <alignment vertical="center"/>
    </xf>
    <xf numFmtId="196" fontId="12" fillId="0" borderId="0" applyFont="0" applyFill="0" applyBorder="0" applyAlignment="0" applyProtection="0">
      <alignment vertical="center"/>
    </xf>
    <xf numFmtId="43" fontId="12" fillId="0" borderId="0" applyFont="0" applyFill="0" applyBorder="0" applyAlignment="0" applyProtection="0">
      <alignment vertical="center"/>
    </xf>
    <xf numFmtId="196" fontId="12" fillId="0" borderId="0" applyFont="0" applyFill="0" applyBorder="0" applyAlignment="0" applyProtection="0">
      <alignment vertical="center"/>
    </xf>
    <xf numFmtId="196" fontId="12" fillId="0" borderId="0" applyFont="0" applyFill="0" applyBorder="0" applyAlignment="0" applyProtection="0">
      <alignment vertical="center"/>
    </xf>
    <xf numFmtId="41"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1" fontId="11" fillId="0" borderId="0" applyFont="0" applyFill="0" applyBorder="0" applyAlignment="0" applyProtection="0">
      <alignment vertical="center"/>
    </xf>
    <xf numFmtId="185" fontId="12" fillId="0" borderId="0" applyFont="0" applyFill="0" applyBorder="0" applyAlignment="0" applyProtection="0">
      <alignment vertical="center"/>
    </xf>
    <xf numFmtId="41" fontId="12" fillId="0" borderId="0" applyFont="0" applyFill="0" applyBorder="0" applyAlignment="0" applyProtection="0">
      <alignment vertical="center"/>
    </xf>
    <xf numFmtId="185" fontId="12" fillId="0" borderId="0" applyFont="0" applyFill="0" applyBorder="0" applyAlignment="0" applyProtection="0">
      <alignment vertical="center"/>
    </xf>
    <xf numFmtId="41" fontId="0" fillId="0" borderId="0" applyFont="0" applyFill="0" applyBorder="0" applyAlignment="0" applyProtection="0">
      <alignment vertical="center"/>
    </xf>
    <xf numFmtId="185" fontId="11" fillId="0" borderId="0" applyFont="0" applyFill="0" applyBorder="0" applyAlignment="0" applyProtection="0">
      <alignment vertical="center"/>
    </xf>
    <xf numFmtId="41"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1" fontId="12" fillId="0" borderId="0" applyFont="0" applyFill="0" applyBorder="0" applyAlignment="0" applyProtection="0">
      <alignment vertical="center"/>
    </xf>
    <xf numFmtId="41" fontId="0"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41"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1" fontId="12" fillId="0" borderId="0" applyFont="0" applyFill="0" applyBorder="0" applyAlignment="0" applyProtection="0">
      <alignment vertical="center"/>
    </xf>
    <xf numFmtId="185" fontId="12" fillId="0" borderId="0" applyFont="0" applyFill="0" applyBorder="0" applyAlignment="0" applyProtection="0">
      <alignment vertical="center"/>
    </xf>
    <xf numFmtId="185" fontId="11" fillId="0" borderId="0" applyFont="0" applyFill="0" applyBorder="0" applyAlignment="0" applyProtection="0">
      <alignment vertical="center"/>
    </xf>
    <xf numFmtId="41" fontId="0" fillId="0" borderId="0" applyFont="0" applyFill="0" applyBorder="0" applyAlignment="0" applyProtection="0"/>
    <xf numFmtId="240" fontId="138" fillId="0" borderId="0" applyFont="0" applyFill="0" applyBorder="0" applyAlignment="0" applyProtection="0"/>
    <xf numFmtId="0" fontId="0" fillId="0" borderId="0">
      <alignment vertical="center"/>
    </xf>
    <xf numFmtId="227" fontId="12" fillId="0" borderId="0" applyFont="0" applyFill="0" applyBorder="0" applyAlignment="0" applyProtection="0">
      <alignment vertical="center"/>
    </xf>
    <xf numFmtId="189" fontId="138" fillId="0" borderId="0" applyFont="0" applyFill="0" applyBorder="0" applyAlignment="0" applyProtection="0"/>
    <xf numFmtId="0" fontId="0" fillId="0" borderId="0">
      <alignment vertical="center"/>
    </xf>
    <xf numFmtId="0" fontId="0" fillId="0" borderId="0">
      <alignment vertical="center"/>
    </xf>
    <xf numFmtId="189" fontId="12" fillId="0" borderId="0" applyFont="0" applyFill="0" applyBorder="0" applyAlignment="0" applyProtection="0">
      <alignment vertical="center"/>
    </xf>
    <xf numFmtId="0" fontId="20" fillId="94" borderId="0" applyNumberFormat="0" applyBorder="0" applyAlignment="0" applyProtection="0"/>
    <xf numFmtId="0" fontId="20" fillId="94" borderId="0" applyNumberFormat="0" applyBorder="0" applyAlignment="0" applyProtection="0">
      <alignment vertical="center"/>
    </xf>
    <xf numFmtId="0" fontId="20" fillId="94" borderId="0" applyProtection="0"/>
    <xf numFmtId="0" fontId="0" fillId="0" borderId="0">
      <alignment vertical="center"/>
    </xf>
    <xf numFmtId="0" fontId="0" fillId="0" borderId="0">
      <alignment vertical="center"/>
    </xf>
    <xf numFmtId="0" fontId="20" fillId="94" borderId="0" applyNumberFormat="0" applyBorder="0" applyAlignment="0" applyProtection="0"/>
    <xf numFmtId="0" fontId="20" fillId="94" borderId="0" applyNumberFormat="0" applyBorder="0" applyAlignment="0" applyProtection="0">
      <alignment vertical="center"/>
    </xf>
    <xf numFmtId="0" fontId="20" fillId="94" borderId="0" applyNumberFormat="0" applyBorder="0" applyAlignment="0" applyProtection="0">
      <alignment vertical="center"/>
    </xf>
    <xf numFmtId="0" fontId="20" fillId="91" borderId="0" applyNumberFormat="0" applyBorder="0" applyAlignment="0" applyProtection="0">
      <alignment vertical="center"/>
    </xf>
    <xf numFmtId="0" fontId="20" fillId="91" borderId="0" applyNumberFormat="0" applyBorder="0" applyAlignment="0" applyProtection="0"/>
    <xf numFmtId="0" fontId="20" fillId="9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20" fillId="91" borderId="0" applyNumberFormat="0" applyBorder="0" applyAlignment="0" applyProtection="0"/>
    <xf numFmtId="0" fontId="20" fillId="91" borderId="0" applyNumberFormat="0" applyBorder="0" applyAlignment="0" applyProtection="0">
      <alignment vertical="center"/>
    </xf>
    <xf numFmtId="0" fontId="20" fillId="91" borderId="0" applyNumberFormat="0" applyBorder="0" applyAlignment="0" applyProtection="0">
      <alignment vertical="center"/>
    </xf>
    <xf numFmtId="0" fontId="20" fillId="96" borderId="0" applyNumberFormat="0" applyBorder="0" applyAlignment="0" applyProtection="0"/>
    <xf numFmtId="0" fontId="20" fillId="91" borderId="0" applyNumberFormat="0" applyBorder="0" applyAlignment="0" applyProtection="0">
      <alignment vertical="center"/>
    </xf>
    <xf numFmtId="0" fontId="20" fillId="91" borderId="0" applyNumberFormat="0" applyBorder="0" applyAlignment="0" applyProtection="0">
      <alignment vertical="center"/>
    </xf>
    <xf numFmtId="0" fontId="20" fillId="87" borderId="0" applyNumberFormat="0" applyBorder="0" applyAlignment="0" applyProtection="0">
      <alignment vertical="center"/>
    </xf>
    <xf numFmtId="0" fontId="20" fillId="87" borderId="0" applyNumberFormat="0" applyBorder="0" applyAlignment="0" applyProtection="0"/>
    <xf numFmtId="0" fontId="20" fillId="8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0" fillId="87" borderId="0" applyNumberFormat="0" applyBorder="0" applyAlignment="0" applyProtection="0"/>
    <xf numFmtId="0" fontId="20" fillId="87" borderId="0" applyNumberFormat="0" applyBorder="0" applyAlignment="0" applyProtection="0">
      <alignment vertical="center"/>
    </xf>
    <xf numFmtId="0" fontId="20" fillId="87" borderId="0" applyNumberFormat="0" applyBorder="0" applyAlignment="0" applyProtection="0">
      <alignment vertical="center"/>
    </xf>
    <xf numFmtId="0" fontId="20" fillId="87" borderId="0" applyNumberFormat="0" applyBorder="0" applyAlignment="0" applyProtection="0">
      <alignment vertical="center"/>
    </xf>
    <xf numFmtId="0" fontId="20" fillId="87" borderId="0" applyNumberFormat="0" applyBorder="0" applyAlignment="0" applyProtection="0">
      <alignment vertical="center"/>
    </xf>
    <xf numFmtId="0" fontId="0" fillId="0" borderId="0">
      <alignment vertical="center"/>
    </xf>
    <xf numFmtId="0" fontId="0" fillId="0" borderId="0">
      <alignment vertical="center"/>
    </xf>
    <xf numFmtId="0" fontId="117" fillId="82" borderId="0" applyNumberFormat="0" applyBorder="0" applyAlignment="0" applyProtection="0">
      <alignment vertical="center"/>
    </xf>
    <xf numFmtId="0" fontId="43" fillId="39" borderId="0" applyNumberFormat="0" applyBorder="0" applyAlignment="0" applyProtection="0">
      <alignment vertical="center"/>
    </xf>
    <xf numFmtId="0" fontId="43" fillId="82" borderId="0" applyNumberFormat="0" applyBorder="0" applyAlignment="0" applyProtection="0">
      <alignment vertical="center"/>
    </xf>
    <xf numFmtId="0" fontId="43" fillId="8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82" borderId="0" applyNumberFormat="0" applyBorder="0" applyAlignment="0" applyProtection="0">
      <alignment vertical="center"/>
    </xf>
    <xf numFmtId="0" fontId="43" fillId="82" borderId="0" applyNumberFormat="0" applyBorder="0" applyAlignment="0" applyProtection="0">
      <alignment vertical="center"/>
    </xf>
    <xf numFmtId="0" fontId="43" fillId="9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8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82" borderId="0" applyNumberFormat="0" applyBorder="0" applyAlignment="0" applyProtection="0">
      <alignment vertical="center"/>
    </xf>
    <xf numFmtId="0" fontId="43" fillId="82" borderId="0" applyNumberFormat="0" applyBorder="0" applyAlignment="0" applyProtection="0">
      <alignment vertical="center"/>
    </xf>
    <xf numFmtId="0" fontId="43" fillId="82" borderId="0" applyNumberFormat="0" applyBorder="0" applyAlignment="0" applyProtection="0">
      <alignment vertical="center"/>
    </xf>
    <xf numFmtId="0" fontId="43" fillId="82" borderId="0" applyNumberFormat="0" applyBorder="0" applyAlignment="0" applyProtection="0">
      <alignment vertical="center"/>
    </xf>
    <xf numFmtId="0" fontId="43" fillId="82" borderId="0" applyNumberFormat="0" applyBorder="0" applyAlignment="0" applyProtection="0">
      <alignment vertical="center"/>
    </xf>
    <xf numFmtId="0" fontId="43" fillId="82" borderId="0" applyNumberFormat="0" applyBorder="0" applyAlignment="0" applyProtection="0">
      <alignment vertical="center"/>
    </xf>
    <xf numFmtId="0" fontId="43" fillId="82" borderId="0" applyNumberFormat="0" applyBorder="0" applyAlignment="0" applyProtection="0">
      <alignment vertical="center"/>
    </xf>
    <xf numFmtId="0" fontId="0" fillId="0" borderId="0">
      <alignment vertical="center"/>
    </xf>
    <xf numFmtId="0" fontId="117" fillId="82" borderId="0" applyNumberFormat="0" applyBorder="0" applyAlignment="0" applyProtection="0">
      <alignment vertical="center"/>
    </xf>
    <xf numFmtId="0" fontId="61" fillId="95" borderId="0" applyNumberFormat="0" applyBorder="0" applyAlignment="0" applyProtection="0">
      <alignment vertical="center"/>
    </xf>
    <xf numFmtId="0" fontId="117" fillId="82" borderId="0" applyNumberFormat="0" applyBorder="0" applyAlignment="0" applyProtection="0">
      <alignment vertical="center"/>
    </xf>
    <xf numFmtId="0" fontId="117" fillId="82" borderId="0" applyNumberFormat="0" applyBorder="0" applyAlignment="0" applyProtection="0">
      <alignment vertical="center"/>
    </xf>
    <xf numFmtId="0" fontId="0" fillId="0" borderId="0">
      <alignment vertical="center"/>
    </xf>
    <xf numFmtId="0" fontId="43" fillId="82" borderId="0" applyNumberFormat="0" applyBorder="0" applyAlignment="0" applyProtection="0">
      <alignment vertical="center"/>
    </xf>
    <xf numFmtId="0" fontId="43" fillId="82" borderId="0" applyNumberFormat="0" applyBorder="0" applyAlignment="0" applyProtection="0">
      <alignment vertical="center"/>
    </xf>
    <xf numFmtId="0" fontId="43" fillId="82" borderId="0" applyNumberFormat="0" applyBorder="0" applyAlignment="0" applyProtection="0">
      <alignment vertical="center"/>
    </xf>
    <xf numFmtId="0" fontId="43" fillId="82" borderId="0" applyNumberFormat="0" applyBorder="0" applyAlignment="0" applyProtection="0">
      <alignment vertical="center"/>
    </xf>
    <xf numFmtId="0" fontId="43" fillId="82" borderId="0" applyNumberFormat="0" applyBorder="0" applyAlignment="0" applyProtection="0">
      <alignment vertical="center"/>
    </xf>
    <xf numFmtId="0" fontId="43" fillId="82" borderId="0" applyNumberFormat="0" applyBorder="0" applyAlignment="0" applyProtection="0">
      <alignment vertical="center"/>
    </xf>
    <xf numFmtId="0" fontId="43" fillId="82" borderId="0" applyNumberFormat="0" applyBorder="0" applyAlignment="0" applyProtection="0">
      <alignment vertical="center"/>
    </xf>
    <xf numFmtId="0" fontId="43" fillId="82" borderId="0" applyNumberFormat="0" applyBorder="0" applyAlignment="0" applyProtection="0">
      <alignment vertical="center"/>
    </xf>
    <xf numFmtId="0" fontId="43" fillId="81" borderId="0" applyNumberFormat="0" applyBorder="0" applyAlignment="0" applyProtection="0">
      <alignment vertical="center"/>
    </xf>
    <xf numFmtId="0" fontId="43" fillId="81" borderId="0" applyNumberFormat="0" applyBorder="0" applyAlignment="0" applyProtection="0">
      <alignment vertical="center"/>
    </xf>
    <xf numFmtId="0" fontId="0" fillId="0" borderId="0">
      <alignment vertical="center"/>
    </xf>
    <xf numFmtId="0" fontId="0" fillId="0" borderId="0">
      <alignment vertical="center"/>
    </xf>
    <xf numFmtId="0" fontId="43" fillId="81" borderId="0" applyNumberFormat="0" applyBorder="0" applyAlignment="0" applyProtection="0">
      <alignment vertical="center"/>
    </xf>
    <xf numFmtId="0" fontId="0" fillId="0" borderId="0">
      <alignment vertical="center"/>
    </xf>
    <xf numFmtId="0" fontId="43" fillId="81" borderId="0" applyNumberFormat="0" applyBorder="0" applyAlignment="0" applyProtection="0">
      <alignment vertical="center"/>
    </xf>
    <xf numFmtId="0" fontId="43" fillId="81" borderId="0" applyNumberFormat="0" applyBorder="0" applyAlignment="0" applyProtection="0">
      <alignment vertical="center"/>
    </xf>
    <xf numFmtId="0" fontId="43" fillId="81" borderId="0" applyNumberFormat="0" applyBorder="0" applyAlignment="0" applyProtection="0">
      <alignment vertical="center"/>
    </xf>
    <xf numFmtId="0" fontId="0" fillId="0" borderId="0">
      <alignment vertical="center"/>
    </xf>
    <xf numFmtId="0" fontId="43" fillId="81" borderId="0" applyNumberFormat="0" applyBorder="0" applyAlignment="0" applyProtection="0">
      <alignment vertical="center"/>
    </xf>
    <xf numFmtId="0" fontId="43" fillId="81" borderId="0" applyNumberFormat="0" applyBorder="0" applyAlignment="0" applyProtection="0">
      <alignment vertical="center"/>
    </xf>
    <xf numFmtId="0" fontId="43" fillId="81" borderId="0" applyNumberFormat="0" applyBorder="0" applyAlignment="0" applyProtection="0">
      <alignment vertical="center"/>
    </xf>
    <xf numFmtId="0" fontId="43" fillId="8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81" borderId="0" applyNumberFormat="0" applyBorder="0" applyAlignment="0" applyProtection="0">
      <alignment vertical="center"/>
    </xf>
    <xf numFmtId="0" fontId="43" fillId="81" borderId="0" applyNumberFormat="0" applyBorder="0" applyAlignment="0" applyProtection="0">
      <alignment vertical="center"/>
    </xf>
    <xf numFmtId="0" fontId="43" fillId="8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81" borderId="0" applyNumberFormat="0" applyBorder="0" applyAlignment="0" applyProtection="0">
      <alignment vertical="center"/>
    </xf>
    <xf numFmtId="0" fontId="43" fillId="81" borderId="0" applyNumberFormat="0" applyBorder="0" applyAlignment="0" applyProtection="0">
      <alignment vertical="center"/>
    </xf>
    <xf numFmtId="0" fontId="43" fillId="90" borderId="0" applyNumberFormat="0" applyBorder="0" applyAlignment="0" applyProtection="0">
      <alignment vertical="center"/>
    </xf>
    <xf numFmtId="0" fontId="0" fillId="0" borderId="0">
      <alignment vertical="center"/>
    </xf>
    <xf numFmtId="0" fontId="117" fillId="90" borderId="0" applyNumberFormat="0" applyBorder="0" applyAlignment="0" applyProtection="0">
      <alignment vertical="center"/>
    </xf>
    <xf numFmtId="0" fontId="0" fillId="0" borderId="0">
      <alignment vertical="center"/>
    </xf>
    <xf numFmtId="0" fontId="43" fillId="90" borderId="0" applyNumberFormat="0" applyBorder="0" applyAlignment="0" applyProtection="0">
      <alignment vertical="center"/>
    </xf>
    <xf numFmtId="0" fontId="0" fillId="0" borderId="0">
      <alignment vertical="center"/>
    </xf>
    <xf numFmtId="0" fontId="43" fillId="90" borderId="0" applyNumberFormat="0" applyBorder="0" applyAlignment="0" applyProtection="0">
      <alignment vertical="center"/>
    </xf>
    <xf numFmtId="0" fontId="43" fillId="90" borderId="0" applyNumberFormat="0" applyBorder="0" applyAlignment="0" applyProtection="0">
      <alignment vertical="center"/>
    </xf>
    <xf numFmtId="0" fontId="43" fillId="90" borderId="0" applyNumberFormat="0" applyBorder="0" applyAlignment="0" applyProtection="0">
      <alignment vertical="center"/>
    </xf>
    <xf numFmtId="0" fontId="43" fillId="90" borderId="0" applyNumberFormat="0" applyBorder="0" applyAlignment="0" applyProtection="0">
      <alignment vertical="center"/>
    </xf>
    <xf numFmtId="0" fontId="43" fillId="90" borderId="0" applyNumberFormat="0" applyBorder="0" applyAlignment="0" applyProtection="0">
      <alignment vertical="center"/>
    </xf>
    <xf numFmtId="0" fontId="43" fillId="9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90" borderId="0" applyNumberFormat="0" applyBorder="0" applyAlignment="0" applyProtection="0">
      <alignment vertical="center"/>
    </xf>
    <xf numFmtId="0" fontId="43" fillId="90" borderId="0" applyNumberFormat="0" applyBorder="0" applyAlignment="0" applyProtection="0">
      <alignment vertical="center"/>
    </xf>
    <xf numFmtId="0" fontId="43" fillId="90" borderId="0" applyNumberFormat="0" applyBorder="0" applyAlignment="0" applyProtection="0">
      <alignment vertical="center"/>
    </xf>
    <xf numFmtId="0" fontId="43" fillId="90" borderId="0" applyNumberFormat="0" applyBorder="0" applyAlignment="0" applyProtection="0">
      <alignment vertical="center"/>
    </xf>
    <xf numFmtId="0" fontId="43" fillId="90" borderId="0" applyNumberFormat="0" applyBorder="0" applyAlignment="0" applyProtection="0">
      <alignment vertical="center"/>
    </xf>
    <xf numFmtId="0" fontId="43" fillId="90" borderId="0" applyNumberFormat="0" applyBorder="0" applyAlignment="0" applyProtection="0">
      <alignment vertical="center"/>
    </xf>
    <xf numFmtId="0" fontId="43" fillId="9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9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97" borderId="0" applyNumberFormat="0" applyBorder="0" applyAlignment="0" applyProtection="0">
      <alignment vertical="center"/>
    </xf>
    <xf numFmtId="0" fontId="43" fillId="9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7" fillId="90" borderId="0" applyNumberFormat="0" applyBorder="0" applyAlignment="0" applyProtection="0">
      <alignment vertical="center"/>
    </xf>
    <xf numFmtId="0" fontId="61" fillId="74" borderId="0" applyNumberFormat="0" applyBorder="0" applyAlignment="0" applyProtection="0">
      <alignment vertical="center"/>
    </xf>
    <xf numFmtId="0" fontId="61" fillId="74" borderId="0" applyNumberFormat="0" applyBorder="0" applyAlignment="0" applyProtection="0">
      <alignment vertical="center"/>
    </xf>
    <xf numFmtId="0" fontId="117" fillId="90" borderId="0" applyNumberFormat="0" applyBorder="0" applyAlignment="0" applyProtection="0">
      <alignment vertical="center"/>
    </xf>
    <xf numFmtId="0" fontId="117" fillId="90" borderId="0" applyNumberFormat="0" applyBorder="0" applyAlignment="0" applyProtection="0">
      <alignment vertical="center"/>
    </xf>
    <xf numFmtId="0" fontId="0" fillId="0" borderId="0">
      <alignment vertical="center"/>
    </xf>
    <xf numFmtId="0" fontId="0" fillId="0" borderId="0">
      <alignment vertical="center"/>
    </xf>
    <xf numFmtId="0" fontId="43" fillId="90" borderId="0" applyNumberFormat="0" applyBorder="0" applyAlignment="0" applyProtection="0">
      <alignment vertical="center"/>
    </xf>
    <xf numFmtId="0" fontId="43" fillId="90" borderId="0" applyNumberFormat="0" applyBorder="0" applyAlignment="0" applyProtection="0">
      <alignment vertical="center"/>
    </xf>
    <xf numFmtId="0" fontId="43" fillId="90" borderId="0" applyNumberFormat="0" applyBorder="0" applyAlignment="0" applyProtection="0">
      <alignment vertical="center"/>
    </xf>
    <xf numFmtId="0" fontId="43" fillId="90" borderId="0" applyNumberFormat="0" applyBorder="0" applyAlignment="0" applyProtection="0">
      <alignment vertical="center"/>
    </xf>
    <xf numFmtId="0" fontId="43" fillId="67" borderId="0" applyNumberFormat="0" applyBorder="0" applyAlignment="0" applyProtection="0">
      <alignment vertical="center"/>
    </xf>
    <xf numFmtId="0" fontId="43" fillId="67" borderId="0" applyNumberFormat="0" applyBorder="0" applyAlignment="0" applyProtection="0">
      <alignment vertical="center"/>
    </xf>
    <xf numFmtId="0" fontId="43" fillId="67" borderId="0" applyNumberFormat="0" applyBorder="0" applyAlignment="0" applyProtection="0">
      <alignment vertical="center"/>
    </xf>
    <xf numFmtId="0" fontId="0" fillId="0" borderId="0">
      <alignment vertical="center"/>
    </xf>
    <xf numFmtId="0" fontId="0" fillId="0" borderId="0">
      <alignment vertical="center"/>
    </xf>
    <xf numFmtId="0" fontId="117" fillId="67" borderId="0" applyNumberFormat="0" applyBorder="0" applyAlignment="0" applyProtection="0">
      <alignment vertical="center"/>
    </xf>
    <xf numFmtId="0" fontId="43" fillId="67" borderId="0" applyNumberFormat="0" applyBorder="0" applyAlignment="0" applyProtection="0">
      <alignment vertical="center"/>
    </xf>
    <xf numFmtId="0" fontId="43" fillId="67" borderId="0" applyNumberFormat="0" applyBorder="0" applyAlignment="0" applyProtection="0">
      <alignment vertical="center"/>
    </xf>
    <xf numFmtId="0" fontId="43" fillId="67" borderId="0" applyNumberFormat="0" applyBorder="0" applyAlignment="0" applyProtection="0">
      <alignment vertical="center"/>
    </xf>
    <xf numFmtId="0" fontId="43" fillId="67" borderId="0" applyNumberFormat="0" applyBorder="0" applyAlignment="0" applyProtection="0">
      <alignment vertical="center"/>
    </xf>
    <xf numFmtId="0" fontId="43" fillId="67" borderId="0" applyNumberFormat="0" applyBorder="0" applyAlignment="0" applyProtection="0">
      <alignment vertical="center"/>
    </xf>
    <xf numFmtId="0" fontId="43" fillId="67" borderId="0" applyNumberFormat="0" applyBorder="0" applyAlignment="0" applyProtection="0">
      <alignment vertical="center"/>
    </xf>
    <xf numFmtId="0" fontId="43" fillId="6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67" borderId="0" applyNumberFormat="0" applyBorder="0" applyAlignment="0" applyProtection="0">
      <alignment vertical="center"/>
    </xf>
    <xf numFmtId="0" fontId="43" fillId="6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93" borderId="0" applyNumberFormat="0" applyBorder="0" applyAlignment="0" applyProtection="0">
      <alignment vertical="center"/>
    </xf>
    <xf numFmtId="0" fontId="43" fillId="93" borderId="0" applyNumberFormat="0" applyBorder="0" applyAlignment="0" applyProtection="0">
      <alignment vertical="center"/>
    </xf>
    <xf numFmtId="0" fontId="0" fillId="0" borderId="0">
      <alignment vertical="center"/>
    </xf>
    <xf numFmtId="0" fontId="43" fillId="67" borderId="0" applyNumberFormat="0" applyBorder="0" applyAlignment="0" applyProtection="0">
      <alignment vertical="center"/>
    </xf>
    <xf numFmtId="0" fontId="43" fillId="67" borderId="0" applyNumberFormat="0" applyBorder="0" applyAlignment="0" applyProtection="0">
      <alignment vertical="center"/>
    </xf>
    <xf numFmtId="0" fontId="43" fillId="67" borderId="0" applyNumberFormat="0" applyBorder="0" applyAlignment="0" applyProtection="0">
      <alignment vertical="center"/>
    </xf>
    <xf numFmtId="0" fontId="43" fillId="67" borderId="0" applyNumberFormat="0" applyBorder="0" applyAlignment="0" applyProtection="0">
      <alignment vertical="center"/>
    </xf>
    <xf numFmtId="0" fontId="43" fillId="67" borderId="0" applyNumberFormat="0" applyBorder="0" applyAlignment="0" applyProtection="0">
      <alignment vertical="center"/>
    </xf>
    <xf numFmtId="0" fontId="43" fillId="67" borderId="0" applyNumberFormat="0" applyBorder="0" applyAlignment="0" applyProtection="0">
      <alignment vertical="center"/>
    </xf>
    <xf numFmtId="0" fontId="43" fillId="67" borderId="0" applyNumberFormat="0" applyBorder="0" applyAlignment="0" applyProtection="0">
      <alignment vertical="center"/>
    </xf>
    <xf numFmtId="0" fontId="43" fillId="67" borderId="0" applyNumberFormat="0" applyBorder="0" applyAlignment="0" applyProtection="0">
      <alignment vertical="center"/>
    </xf>
    <xf numFmtId="0" fontId="43" fillId="21" borderId="0" applyNumberFormat="0" applyBorder="0" applyAlignment="0" applyProtection="0">
      <alignment vertical="center"/>
    </xf>
    <xf numFmtId="0" fontId="43" fillId="21" borderId="0" applyNumberFormat="0" applyBorder="0" applyAlignment="0" applyProtection="0">
      <alignment vertical="center"/>
    </xf>
    <xf numFmtId="0" fontId="0" fillId="0" borderId="0">
      <alignment vertical="center"/>
    </xf>
    <xf numFmtId="0" fontId="43" fillId="19" borderId="0" applyNumberFormat="0" applyBorder="0" applyAlignment="0" applyProtection="0">
      <alignment vertical="center"/>
    </xf>
    <xf numFmtId="0" fontId="0" fillId="0" borderId="0">
      <alignment vertical="center"/>
    </xf>
    <xf numFmtId="0" fontId="43" fillId="19" borderId="0" applyNumberFormat="0" applyBorder="0" applyAlignment="0" applyProtection="0">
      <alignment vertical="center"/>
    </xf>
    <xf numFmtId="0" fontId="43" fillId="19" borderId="0" applyNumberFormat="0" applyBorder="0" applyAlignment="0" applyProtection="0">
      <alignment vertical="center"/>
    </xf>
    <xf numFmtId="0" fontId="43" fillId="19" borderId="0" applyNumberFormat="0" applyBorder="0" applyAlignment="0" applyProtection="0">
      <alignment vertical="center"/>
    </xf>
    <xf numFmtId="0" fontId="43" fillId="19" borderId="0" applyNumberFormat="0" applyBorder="0" applyAlignment="0" applyProtection="0">
      <alignment vertical="center"/>
    </xf>
    <xf numFmtId="0" fontId="43" fillId="19" borderId="0" applyNumberFormat="0" applyBorder="0" applyAlignment="0" applyProtection="0">
      <alignment vertical="center"/>
    </xf>
    <xf numFmtId="0" fontId="43" fillId="19" borderId="0" applyNumberFormat="0" applyBorder="0" applyAlignment="0" applyProtection="0">
      <alignment vertical="center"/>
    </xf>
    <xf numFmtId="0" fontId="43" fillId="19"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9" borderId="0" applyNumberFormat="0" applyBorder="0" applyAlignment="0" applyProtection="0">
      <alignment vertical="center"/>
    </xf>
    <xf numFmtId="0" fontId="43" fillId="19" borderId="0" applyNumberFormat="0" applyBorder="0" applyAlignment="0" applyProtection="0">
      <alignment vertical="center"/>
    </xf>
    <xf numFmtId="0" fontId="43" fillId="19" borderId="0" applyNumberFormat="0" applyBorder="0" applyAlignment="0" applyProtection="0">
      <alignment vertical="center"/>
    </xf>
    <xf numFmtId="0" fontId="43" fillId="19" borderId="0" applyNumberFormat="0" applyBorder="0" applyAlignment="0" applyProtection="0">
      <alignment vertical="center"/>
    </xf>
    <xf numFmtId="0" fontId="43" fillId="19" borderId="0" applyNumberFormat="0" applyBorder="0" applyAlignment="0" applyProtection="0">
      <alignment vertical="center"/>
    </xf>
    <xf numFmtId="0" fontId="43" fillId="19" borderId="0" applyNumberFormat="0" applyBorder="0" applyAlignment="0" applyProtection="0">
      <alignment vertical="center"/>
    </xf>
    <xf numFmtId="0" fontId="43" fillId="19" borderId="0" applyNumberFormat="0" applyBorder="0" applyAlignment="0" applyProtection="0">
      <alignment vertical="center"/>
    </xf>
    <xf numFmtId="0" fontId="43" fillId="19" borderId="0" applyNumberFormat="0" applyBorder="0" applyAlignment="0" applyProtection="0">
      <alignment vertical="center"/>
    </xf>
    <xf numFmtId="0" fontId="43" fillId="19" borderId="0" applyNumberFormat="0" applyBorder="0" applyAlignment="0" applyProtection="0">
      <alignment vertical="center"/>
    </xf>
    <xf numFmtId="0" fontId="43" fillId="19"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9"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9" borderId="0" applyNumberFormat="0" applyBorder="0" applyAlignment="0" applyProtection="0">
      <alignment vertical="center"/>
    </xf>
    <xf numFmtId="0" fontId="43" fillId="19" borderId="0" applyNumberFormat="0" applyBorder="0" applyAlignment="0" applyProtection="0">
      <alignment vertical="center"/>
    </xf>
    <xf numFmtId="0" fontId="43" fillId="19" borderId="0" applyNumberFormat="0" applyBorder="0" applyAlignment="0" applyProtection="0">
      <alignment vertical="center"/>
    </xf>
    <xf numFmtId="0" fontId="43" fillId="19"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117" fillId="19" borderId="0" applyNumberFormat="0" applyBorder="0" applyAlignment="0" applyProtection="0">
      <alignment vertical="center"/>
    </xf>
    <xf numFmtId="0" fontId="61" fillId="19" borderId="0" applyNumberFormat="0" applyBorder="0" applyAlignment="0" applyProtection="0">
      <alignment vertical="center"/>
    </xf>
    <xf numFmtId="0" fontId="61" fillId="19" borderId="0" applyNumberFormat="0" applyBorder="0" applyAlignment="0" applyProtection="0">
      <alignment vertical="center"/>
    </xf>
    <xf numFmtId="0" fontId="117" fillId="19" borderId="0" applyNumberFormat="0" applyBorder="0" applyAlignment="0" applyProtection="0">
      <alignment vertical="center"/>
    </xf>
    <xf numFmtId="0" fontId="0" fillId="0" borderId="0">
      <alignment vertical="center"/>
    </xf>
    <xf numFmtId="0" fontId="43" fillId="19" borderId="0" applyNumberFormat="0" applyBorder="0" applyAlignment="0" applyProtection="0">
      <alignment vertical="center"/>
    </xf>
    <xf numFmtId="0" fontId="43" fillId="19" borderId="0" applyNumberFormat="0" applyBorder="0" applyAlignment="0" applyProtection="0">
      <alignment vertical="center"/>
    </xf>
    <xf numFmtId="0" fontId="43" fillId="19" borderId="0" applyNumberFormat="0" applyBorder="0" applyAlignment="0" applyProtection="0">
      <alignment vertical="center"/>
    </xf>
    <xf numFmtId="0" fontId="43" fillId="19" borderId="0" applyNumberFormat="0" applyBorder="0" applyAlignment="0" applyProtection="0">
      <alignment vertical="center"/>
    </xf>
    <xf numFmtId="0" fontId="43" fillId="19" borderId="0" applyNumberFormat="0" applyBorder="0" applyAlignment="0" applyProtection="0">
      <alignment vertical="center"/>
    </xf>
    <xf numFmtId="0" fontId="43" fillId="19" borderId="0" applyNumberFormat="0" applyBorder="0" applyAlignment="0" applyProtection="0">
      <alignment vertical="center"/>
    </xf>
    <xf numFmtId="0" fontId="43" fillId="19" borderId="0" applyNumberFormat="0" applyBorder="0" applyAlignment="0" applyProtection="0">
      <alignment vertical="center"/>
    </xf>
    <xf numFmtId="0" fontId="43" fillId="19" borderId="0" applyNumberFormat="0" applyBorder="0" applyAlignment="0" applyProtection="0">
      <alignment vertical="center"/>
    </xf>
    <xf numFmtId="0" fontId="43" fillId="19" borderId="0" applyNumberFormat="0" applyBorder="0" applyAlignment="0" applyProtection="0">
      <alignment vertical="center"/>
    </xf>
    <xf numFmtId="0" fontId="43" fillId="31" borderId="0" applyNumberFormat="0" applyBorder="0" applyAlignment="0" applyProtection="0">
      <alignment vertical="center"/>
    </xf>
    <xf numFmtId="0" fontId="177" fillId="0" borderId="0">
      <alignment vertical="center"/>
    </xf>
    <xf numFmtId="0" fontId="43" fillId="19" borderId="0" applyNumberFormat="0" applyBorder="0" applyAlignment="0" applyProtection="0">
      <alignment vertical="center"/>
    </xf>
    <xf numFmtId="0" fontId="117" fillId="31" borderId="0" applyNumberFormat="0" applyBorder="0" applyAlignment="0" applyProtection="0">
      <alignment vertical="center"/>
    </xf>
    <xf numFmtId="0" fontId="43" fillId="19" borderId="0" applyNumberFormat="0" applyBorder="0" applyAlignment="0" applyProtection="0">
      <alignment vertical="center"/>
    </xf>
    <xf numFmtId="0" fontId="0" fillId="0" borderId="0">
      <alignment vertical="center"/>
    </xf>
    <xf numFmtId="0" fontId="43" fillId="31" borderId="0" applyNumberFormat="0" applyBorder="0" applyAlignment="0" applyProtection="0">
      <alignment vertical="center"/>
    </xf>
    <xf numFmtId="0" fontId="0" fillId="0" borderId="0">
      <alignment vertical="center"/>
    </xf>
    <xf numFmtId="0" fontId="43" fillId="31" borderId="0" applyNumberFormat="0" applyBorder="0" applyAlignment="0" applyProtection="0">
      <alignment vertical="center"/>
    </xf>
    <xf numFmtId="0" fontId="43" fillId="31" borderId="0" applyNumberFormat="0" applyBorder="0" applyAlignment="0" applyProtection="0">
      <alignment vertical="center"/>
    </xf>
    <xf numFmtId="0" fontId="43" fillId="31" borderId="0" applyNumberFormat="0" applyBorder="0" applyAlignment="0" applyProtection="0">
      <alignment vertical="center"/>
    </xf>
    <xf numFmtId="0" fontId="43" fillId="31" borderId="0" applyNumberFormat="0" applyBorder="0" applyAlignment="0" applyProtection="0">
      <alignment vertical="center"/>
    </xf>
    <xf numFmtId="0" fontId="43" fillId="31" borderId="0" applyNumberFormat="0" applyBorder="0" applyAlignment="0" applyProtection="0">
      <alignment vertical="center"/>
    </xf>
    <xf numFmtId="0" fontId="43" fillId="31" borderId="0" applyNumberFormat="0" applyBorder="0" applyAlignment="0" applyProtection="0">
      <alignment vertical="center"/>
    </xf>
    <xf numFmtId="0" fontId="43" fillId="31" borderId="0" applyNumberFormat="0" applyBorder="0" applyAlignment="0" applyProtection="0">
      <alignment vertical="center"/>
    </xf>
    <xf numFmtId="0" fontId="43" fillId="3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31" borderId="0" applyNumberFormat="0" applyBorder="0" applyAlignment="0" applyProtection="0">
      <alignment vertical="center"/>
    </xf>
    <xf numFmtId="0" fontId="43" fillId="31" borderId="0" applyNumberFormat="0" applyBorder="0" applyAlignment="0" applyProtection="0">
      <alignment vertical="center"/>
    </xf>
    <xf numFmtId="0" fontId="43" fillId="31" borderId="0" applyNumberFormat="0" applyBorder="0" applyAlignment="0" applyProtection="0">
      <alignment vertical="center"/>
    </xf>
    <xf numFmtId="0" fontId="43" fillId="31" borderId="0" applyNumberFormat="0" applyBorder="0" applyAlignment="0" applyProtection="0">
      <alignment vertical="center"/>
    </xf>
    <xf numFmtId="0" fontId="43" fillId="31" borderId="0" applyNumberFormat="0" applyBorder="0" applyAlignment="0" applyProtection="0">
      <alignment vertical="center"/>
    </xf>
    <xf numFmtId="0" fontId="43" fillId="31" borderId="0" applyNumberFormat="0" applyBorder="0" applyAlignment="0" applyProtection="0">
      <alignment vertical="center"/>
    </xf>
    <xf numFmtId="0" fontId="43" fillId="31" borderId="0" applyNumberFormat="0" applyBorder="0" applyAlignment="0" applyProtection="0">
      <alignment vertical="center"/>
    </xf>
    <xf numFmtId="0" fontId="43" fillId="31" borderId="0" applyNumberFormat="0" applyBorder="0" applyAlignment="0" applyProtection="0">
      <alignment vertical="center"/>
    </xf>
    <xf numFmtId="0" fontId="43" fillId="8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31" borderId="0" applyNumberFormat="0" applyBorder="0" applyAlignment="0" applyProtection="0">
      <alignment vertical="center"/>
    </xf>
    <xf numFmtId="0" fontId="43" fillId="31" borderId="0" applyNumberFormat="0" applyBorder="0" applyAlignment="0" applyProtection="0">
      <alignment vertical="center"/>
    </xf>
    <xf numFmtId="0" fontId="43" fillId="31" borderId="0" applyNumberFormat="0" applyBorder="0" applyAlignment="0" applyProtection="0">
      <alignment vertical="center"/>
    </xf>
    <xf numFmtId="0" fontId="43" fillId="31" borderId="0" applyNumberFormat="0" applyBorder="0" applyAlignment="0" applyProtection="0">
      <alignment vertical="center"/>
    </xf>
    <xf numFmtId="0" fontId="43" fillId="31" borderId="0" applyNumberFormat="0" applyBorder="0" applyAlignment="0" applyProtection="0">
      <alignment vertical="center"/>
    </xf>
    <xf numFmtId="0" fontId="43" fillId="3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81" borderId="0" applyNumberFormat="0" applyBorder="0" applyAlignment="0" applyProtection="0">
      <alignment vertical="center"/>
    </xf>
    <xf numFmtId="0" fontId="43" fillId="81" borderId="0" applyNumberFormat="0" applyBorder="0" applyAlignment="0" applyProtection="0">
      <alignment vertical="center"/>
    </xf>
    <xf numFmtId="0" fontId="0" fillId="0" borderId="0">
      <alignment vertical="center"/>
    </xf>
    <xf numFmtId="0" fontId="0" fillId="0" borderId="0">
      <alignment vertical="center"/>
    </xf>
    <xf numFmtId="0" fontId="117" fillId="31" borderId="0" applyNumberFormat="0" applyBorder="0" applyAlignment="0" applyProtection="0">
      <alignment vertical="center"/>
    </xf>
    <xf numFmtId="0" fontId="61" fillId="81" borderId="0" applyNumberFormat="0" applyBorder="0" applyAlignment="0" applyProtection="0">
      <alignment vertical="center"/>
    </xf>
    <xf numFmtId="0" fontId="117" fillId="31" borderId="0" applyNumberFormat="0" applyBorder="0" applyAlignment="0" applyProtection="0">
      <alignment vertical="center"/>
    </xf>
    <xf numFmtId="0" fontId="117" fillId="31" borderId="0" applyNumberFormat="0" applyBorder="0" applyAlignment="0" applyProtection="0">
      <alignment vertical="center"/>
    </xf>
    <xf numFmtId="0" fontId="0" fillId="0" borderId="0">
      <alignment vertical="center"/>
    </xf>
    <xf numFmtId="0" fontId="0" fillId="0" borderId="0">
      <alignment vertical="center"/>
    </xf>
    <xf numFmtId="0" fontId="43" fillId="31" borderId="0" applyNumberFormat="0" applyBorder="0" applyAlignment="0" applyProtection="0">
      <alignment vertical="center"/>
    </xf>
    <xf numFmtId="0" fontId="43" fillId="31" borderId="0" applyNumberFormat="0" applyBorder="0" applyAlignment="0" applyProtection="0">
      <alignment vertical="center"/>
    </xf>
    <xf numFmtId="0" fontId="43" fillId="31" borderId="0" applyNumberFormat="0" applyBorder="0" applyAlignment="0" applyProtection="0">
      <alignment vertical="center"/>
    </xf>
    <xf numFmtId="0" fontId="43" fillId="31" borderId="0" applyNumberFormat="0" applyBorder="0" applyAlignment="0" applyProtection="0">
      <alignment vertical="center"/>
    </xf>
    <xf numFmtId="0" fontId="43" fillId="31" borderId="0" applyNumberFormat="0" applyBorder="0" applyAlignment="0" applyProtection="0">
      <alignment vertical="center"/>
    </xf>
    <xf numFmtId="0" fontId="43" fillId="31" borderId="0" applyNumberFormat="0" applyBorder="0" applyAlignment="0" applyProtection="0">
      <alignment vertical="center"/>
    </xf>
    <xf numFmtId="0" fontId="43" fillId="31" borderId="0" applyNumberFormat="0" applyBorder="0" applyAlignment="0" applyProtection="0">
      <alignment vertical="center"/>
    </xf>
    <xf numFmtId="0" fontId="43" fillId="31" borderId="0" applyNumberFormat="0" applyBorder="0" applyAlignment="0" applyProtection="0">
      <alignment vertical="center"/>
    </xf>
    <xf numFmtId="0" fontId="194" fillId="4" borderId="0" applyNumberFormat="0" applyBorder="0" applyAlignment="0" applyProtection="0">
      <alignment vertical="center"/>
    </xf>
    <xf numFmtId="219" fontId="51" fillId="0" borderId="5" applyFill="0" applyProtection="0">
      <alignment horizontal="right" vertical="center"/>
    </xf>
    <xf numFmtId="219" fontId="51" fillId="0" borderId="12" applyFill="0" applyProtection="0">
      <alignment horizontal="right" vertical="center"/>
    </xf>
    <xf numFmtId="219" fontId="51" fillId="0" borderId="5" applyFill="0" applyProtection="0">
      <alignment horizontal="right" vertical="center"/>
    </xf>
    <xf numFmtId="219" fontId="51" fillId="0" borderId="5" applyFill="0" applyProtection="0">
      <alignment horizontal="right" vertical="center"/>
    </xf>
    <xf numFmtId="0" fontId="51" fillId="0" borderId="4" applyNumberFormat="0" applyFill="0" applyProtection="0">
      <alignment horizontal="left" vertical="center"/>
    </xf>
    <xf numFmtId="0" fontId="51" fillId="0" borderId="4" applyNumberFormat="0" applyFill="0" applyProtection="0">
      <alignment horizontal="left"/>
    </xf>
    <xf numFmtId="0" fontId="51" fillId="0" borderId="4" applyNumberFormat="0" applyFill="0" applyProtection="0">
      <alignment horizontal="left" vertical="center"/>
    </xf>
    <xf numFmtId="0" fontId="51" fillId="0" borderId="4" applyProtection="0">
      <alignment horizontal="left" vertical="center"/>
    </xf>
    <xf numFmtId="0" fontId="51" fillId="0" borderId="4" applyNumberFormat="0" applyFill="0" applyProtection="0">
      <alignment horizontal="left" vertical="center"/>
    </xf>
    <xf numFmtId="0" fontId="51" fillId="0" borderId="4" applyNumberFormat="0" applyFill="0" applyProtection="0">
      <alignment horizontal="left" vertical="center"/>
    </xf>
    <xf numFmtId="0" fontId="81" fillId="4" borderId="0" applyNumberFormat="0" applyBorder="0" applyAlignment="0" applyProtection="0">
      <alignment vertical="center"/>
    </xf>
    <xf numFmtId="0" fontId="0" fillId="0" borderId="0">
      <alignment vertical="center"/>
    </xf>
    <xf numFmtId="0" fontId="81" fillId="4" borderId="0" applyNumberFormat="0" applyBorder="0" applyAlignment="0" applyProtection="0">
      <alignment vertical="center"/>
    </xf>
    <xf numFmtId="0" fontId="0" fillId="0" borderId="0">
      <alignment vertical="center"/>
    </xf>
    <xf numFmtId="0" fontId="81" fillId="4" borderId="0" applyNumberFormat="0" applyBorder="0" applyAlignment="0" applyProtection="0">
      <alignment vertical="center"/>
    </xf>
    <xf numFmtId="0" fontId="81" fillId="4" borderId="0" applyNumberFormat="0" applyBorder="0" applyAlignment="0" applyProtection="0">
      <alignment vertical="center"/>
    </xf>
    <xf numFmtId="0" fontId="0" fillId="0" borderId="0">
      <alignment vertical="center"/>
    </xf>
    <xf numFmtId="0" fontId="81" fillId="4" borderId="0" applyNumberFormat="0" applyBorder="0" applyAlignment="0" applyProtection="0">
      <alignment vertical="center"/>
    </xf>
    <xf numFmtId="0" fontId="81" fillId="4" borderId="0" applyNumberFormat="0" applyBorder="0" applyAlignment="0" applyProtection="0">
      <alignment vertical="center"/>
    </xf>
    <xf numFmtId="0" fontId="81" fillId="4" borderId="0" applyNumberFormat="0" applyBorder="0" applyAlignment="0" applyProtection="0">
      <alignment vertical="center"/>
    </xf>
    <xf numFmtId="0" fontId="81" fillId="4" borderId="0" applyNumberFormat="0" applyBorder="0" applyAlignment="0" applyProtection="0">
      <alignment vertical="center"/>
    </xf>
    <xf numFmtId="0" fontId="81" fillId="4" borderId="0" applyNumberFormat="0" applyBorder="0" applyAlignment="0" applyProtection="0">
      <alignment vertical="center"/>
    </xf>
    <xf numFmtId="0" fontId="81" fillId="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81" fillId="4" borderId="0" applyNumberFormat="0" applyBorder="0" applyAlignment="0" applyProtection="0">
      <alignment vertical="center"/>
    </xf>
    <xf numFmtId="0" fontId="81" fillId="4" borderId="0" applyNumberFormat="0" applyBorder="0" applyAlignment="0" applyProtection="0">
      <alignment vertical="center"/>
    </xf>
    <xf numFmtId="0" fontId="81" fillId="4" borderId="0" applyNumberFormat="0" applyBorder="0" applyAlignment="0" applyProtection="0">
      <alignment vertical="center"/>
    </xf>
    <xf numFmtId="0" fontId="81" fillId="4" borderId="0" applyNumberFormat="0" applyBorder="0" applyAlignment="0" applyProtection="0">
      <alignment vertical="center"/>
    </xf>
    <xf numFmtId="0" fontId="81" fillId="4" borderId="0" applyNumberFormat="0" applyBorder="0" applyAlignment="0" applyProtection="0">
      <alignment vertical="center"/>
    </xf>
    <xf numFmtId="0" fontId="81" fillId="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81" fillId="4" borderId="0" applyNumberFormat="0" applyBorder="0" applyAlignment="0" applyProtection="0">
      <alignment vertical="center"/>
    </xf>
    <xf numFmtId="0" fontId="81" fillId="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81" fillId="4" borderId="0" applyNumberFormat="0" applyBorder="0" applyAlignment="0" applyProtection="0">
      <alignment vertical="center"/>
    </xf>
    <xf numFmtId="0" fontId="81" fillId="4" borderId="0" applyNumberFormat="0" applyBorder="0" applyAlignment="0" applyProtection="0">
      <alignment vertical="center"/>
    </xf>
    <xf numFmtId="0" fontId="110" fillId="4" borderId="0" applyNumberFormat="0" applyBorder="0" applyAlignment="0" applyProtection="0">
      <alignment vertical="center"/>
    </xf>
    <xf numFmtId="0" fontId="110" fillId="4" borderId="0" applyNumberFormat="0" applyBorder="0" applyAlignment="0" applyProtection="0">
      <alignment vertical="center"/>
    </xf>
    <xf numFmtId="0" fontId="0" fillId="0" borderId="0">
      <alignment vertical="center"/>
    </xf>
    <xf numFmtId="0" fontId="0" fillId="0" borderId="0">
      <alignment vertical="center"/>
    </xf>
    <xf numFmtId="0" fontId="81" fillId="4" borderId="0" applyNumberFormat="0" applyBorder="0" applyAlignment="0" applyProtection="0">
      <alignment vertical="center"/>
    </xf>
    <xf numFmtId="0" fontId="81" fillId="4" borderId="0" applyNumberFormat="0" applyBorder="0" applyAlignment="0" applyProtection="0">
      <alignment vertical="center"/>
    </xf>
    <xf numFmtId="0" fontId="81" fillId="4" borderId="0" applyNumberFormat="0" applyBorder="0" applyAlignment="0" applyProtection="0">
      <alignment vertical="center"/>
    </xf>
    <xf numFmtId="0" fontId="81" fillId="4" borderId="0" applyNumberFormat="0" applyBorder="0" applyAlignment="0" applyProtection="0">
      <alignment vertical="center"/>
    </xf>
    <xf numFmtId="0" fontId="81" fillId="4" borderId="0" applyNumberFormat="0" applyBorder="0" applyAlignment="0" applyProtection="0">
      <alignment vertical="center"/>
    </xf>
    <xf numFmtId="0" fontId="81" fillId="4" borderId="0" applyNumberFormat="0" applyBorder="0" applyAlignment="0" applyProtection="0">
      <alignment vertical="center"/>
    </xf>
    <xf numFmtId="0" fontId="81" fillId="4" borderId="0" applyNumberFormat="0" applyBorder="0" applyAlignment="0" applyProtection="0">
      <alignment vertical="center"/>
    </xf>
    <xf numFmtId="0" fontId="81" fillId="4" borderId="0" applyNumberFormat="0" applyBorder="0" applyAlignment="0" applyProtection="0">
      <alignment vertical="center"/>
    </xf>
    <xf numFmtId="0" fontId="135" fillId="3" borderId="42" applyNumberFormat="0" applyAlignment="0" applyProtection="0">
      <alignment vertical="center"/>
    </xf>
    <xf numFmtId="0" fontId="135" fillId="3" borderId="42" applyNumberFormat="0" applyAlignment="0" applyProtection="0">
      <alignment vertical="center"/>
    </xf>
    <xf numFmtId="0" fontId="135" fillId="3" borderId="42" applyNumberFormat="0" applyAlignment="0" applyProtection="0">
      <alignment vertical="center"/>
    </xf>
    <xf numFmtId="0" fontId="0" fillId="0" borderId="0">
      <alignment vertical="center"/>
    </xf>
    <xf numFmtId="0" fontId="135" fillId="3" borderId="42" applyNumberFormat="0" applyAlignment="0" applyProtection="0">
      <alignment vertical="center"/>
    </xf>
    <xf numFmtId="0" fontId="0" fillId="0" borderId="0">
      <alignment vertical="center"/>
    </xf>
    <xf numFmtId="0" fontId="135" fillId="3" borderId="42" applyNumberFormat="0" applyAlignment="0" applyProtection="0">
      <alignment vertical="center"/>
    </xf>
    <xf numFmtId="0" fontId="135" fillId="3" borderId="42" applyNumberFormat="0" applyAlignment="0" applyProtection="0">
      <alignment vertical="center"/>
    </xf>
    <xf numFmtId="0" fontId="135" fillId="3" borderId="42" applyNumberFormat="0" applyAlignment="0" applyProtection="0">
      <alignment vertical="center"/>
    </xf>
    <xf numFmtId="0" fontId="135" fillId="3" borderId="42" applyNumberFormat="0" applyAlignment="0" applyProtection="0">
      <alignment vertical="center"/>
    </xf>
    <xf numFmtId="0" fontId="135" fillId="3" borderId="42" applyNumberFormat="0" applyAlignment="0" applyProtection="0">
      <alignment vertical="center"/>
    </xf>
    <xf numFmtId="0" fontId="135" fillId="3" borderId="42"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35" fillId="3" borderId="42" applyNumberFormat="0" applyAlignment="0" applyProtection="0">
      <alignment vertical="center"/>
    </xf>
    <xf numFmtId="0" fontId="135" fillId="3" borderId="42" applyNumberFormat="0" applyAlignment="0" applyProtection="0">
      <alignment vertical="center"/>
    </xf>
    <xf numFmtId="0" fontId="135" fillId="3" borderId="42" applyNumberFormat="0" applyAlignment="0" applyProtection="0">
      <alignment vertical="center"/>
    </xf>
    <xf numFmtId="0" fontId="135" fillId="3" borderId="42" applyNumberFormat="0" applyAlignment="0" applyProtection="0">
      <alignment vertical="center"/>
    </xf>
    <xf numFmtId="0" fontId="135" fillId="3" borderId="42" applyNumberFormat="0" applyAlignment="0" applyProtection="0">
      <alignment vertical="center"/>
    </xf>
    <xf numFmtId="0" fontId="135" fillId="3" borderId="42" applyNumberFormat="0" applyAlignment="0" applyProtection="0">
      <alignment vertical="center"/>
    </xf>
    <xf numFmtId="0" fontId="135" fillId="3" borderId="42"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8" fillId="2" borderId="52" applyNumberFormat="0" applyAlignment="0" applyProtection="0">
      <alignment vertical="center"/>
    </xf>
    <xf numFmtId="0" fontId="28" fillId="2" borderId="52"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35" fillId="3" borderId="42" applyNumberFormat="0" applyAlignment="0" applyProtection="0">
      <alignment vertical="center"/>
    </xf>
    <xf numFmtId="0" fontId="135" fillId="3" borderId="42" applyNumberFormat="0" applyAlignment="0" applyProtection="0">
      <alignment vertical="center"/>
    </xf>
    <xf numFmtId="0" fontId="195" fillId="2" borderId="42" applyNumberFormat="0" applyAlignment="0" applyProtection="0">
      <alignment vertical="center"/>
    </xf>
    <xf numFmtId="0" fontId="161" fillId="3" borderId="42" applyNumberFormat="0" applyAlignment="0" applyProtection="0">
      <alignment vertical="center"/>
    </xf>
    <xf numFmtId="0" fontId="161" fillId="3" borderId="42" applyNumberFormat="0" applyAlignment="0" applyProtection="0">
      <alignment vertical="center"/>
    </xf>
    <xf numFmtId="0" fontId="0" fillId="0" borderId="0">
      <alignment vertical="center"/>
    </xf>
    <xf numFmtId="0" fontId="0" fillId="0" borderId="0">
      <alignment vertical="center"/>
    </xf>
    <xf numFmtId="0" fontId="135" fillId="3" borderId="42" applyNumberFormat="0" applyAlignment="0" applyProtection="0">
      <alignment vertical="center"/>
    </xf>
    <xf numFmtId="0" fontId="135" fillId="3" borderId="42" applyNumberFormat="0" applyAlignment="0" applyProtection="0">
      <alignment vertical="center"/>
    </xf>
    <xf numFmtId="0" fontId="135" fillId="3" borderId="42" applyNumberFormat="0" applyAlignment="0" applyProtection="0">
      <alignment vertical="center"/>
    </xf>
    <xf numFmtId="0" fontId="135" fillId="3" borderId="42" applyNumberFormat="0" applyAlignment="0" applyProtection="0">
      <alignment vertical="center"/>
    </xf>
    <xf numFmtId="0" fontId="135" fillId="3" borderId="42" applyNumberFormat="0" applyAlignment="0" applyProtection="0">
      <alignment vertical="center"/>
    </xf>
    <xf numFmtId="0" fontId="135" fillId="3" borderId="42" applyNumberFormat="0" applyAlignment="0" applyProtection="0">
      <alignment vertical="center"/>
    </xf>
    <xf numFmtId="0" fontId="135" fillId="3" borderId="42" applyNumberFormat="0" applyAlignment="0" applyProtection="0">
      <alignment vertical="center"/>
    </xf>
    <xf numFmtId="0" fontId="135" fillId="3" borderId="42" applyNumberFormat="0" applyAlignment="0" applyProtection="0">
      <alignment vertical="center"/>
    </xf>
    <xf numFmtId="0" fontId="135" fillId="3" borderId="42" applyNumberFormat="0" applyAlignment="0" applyProtection="0">
      <alignment vertical="center"/>
    </xf>
    <xf numFmtId="0" fontId="135" fillId="3" borderId="42" applyNumberFormat="0" applyAlignment="0" applyProtection="0">
      <alignment vertical="center"/>
    </xf>
    <xf numFmtId="0" fontId="135" fillId="3" borderId="42" applyNumberFormat="0" applyAlignment="0" applyProtection="0">
      <alignment vertical="center"/>
    </xf>
    <xf numFmtId="0" fontId="135" fillId="3" borderId="42" applyNumberFormat="0" applyAlignment="0" applyProtection="0">
      <alignment vertical="center"/>
    </xf>
    <xf numFmtId="0" fontId="135" fillId="3" borderId="42" applyNumberFormat="0" applyAlignment="0" applyProtection="0">
      <alignment vertical="center"/>
    </xf>
    <xf numFmtId="0" fontId="105" fillId="28" borderId="33" applyNumberFormat="0" applyAlignment="0" applyProtection="0">
      <alignment vertical="center"/>
    </xf>
    <xf numFmtId="0" fontId="105" fillId="28" borderId="33" applyNumberFormat="0" applyAlignment="0" applyProtection="0">
      <alignment vertical="center"/>
    </xf>
    <xf numFmtId="0" fontId="0" fillId="0" borderId="0">
      <alignment vertical="center"/>
    </xf>
    <xf numFmtId="0" fontId="0" fillId="0" borderId="0">
      <alignment vertical="center"/>
    </xf>
    <xf numFmtId="0" fontId="107" fillId="28" borderId="33" applyNumberFormat="0" applyAlignment="0" applyProtection="0">
      <alignment vertical="center"/>
    </xf>
    <xf numFmtId="0" fontId="105" fillId="28" borderId="33" applyNumberFormat="0" applyAlignment="0" applyProtection="0">
      <alignment vertical="center"/>
    </xf>
    <xf numFmtId="0" fontId="0" fillId="0" borderId="0">
      <alignment vertical="center"/>
    </xf>
    <xf numFmtId="0" fontId="0" fillId="0" borderId="0">
      <alignment vertical="center"/>
    </xf>
    <xf numFmtId="0" fontId="105" fillId="28" borderId="33" applyNumberFormat="0" applyAlignment="0" applyProtection="0">
      <alignment vertical="center"/>
    </xf>
    <xf numFmtId="0" fontId="105" fillId="28" borderId="33" applyNumberFormat="0" applyAlignment="0" applyProtection="0">
      <alignment vertical="center"/>
    </xf>
    <xf numFmtId="0" fontId="105" fillId="28" borderId="33" applyNumberFormat="0" applyAlignment="0" applyProtection="0">
      <alignment vertical="center"/>
    </xf>
    <xf numFmtId="0" fontId="105" fillId="28" borderId="33" applyNumberFormat="0" applyAlignment="0" applyProtection="0">
      <alignment vertical="center"/>
    </xf>
    <xf numFmtId="0" fontId="105" fillId="28" borderId="33" applyNumberFormat="0" applyAlignment="0" applyProtection="0">
      <alignment vertical="center"/>
    </xf>
    <xf numFmtId="0" fontId="105" fillId="28" borderId="33" applyNumberFormat="0" applyAlignment="0" applyProtection="0">
      <alignment vertical="center"/>
    </xf>
    <xf numFmtId="0" fontId="105" fillId="28" borderId="33" applyNumberFormat="0" applyAlignment="0" applyProtection="0">
      <alignment vertical="center"/>
    </xf>
    <xf numFmtId="0" fontId="105" fillId="28" borderId="33"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05" fillId="28" borderId="33" applyNumberFormat="0" applyAlignment="0" applyProtection="0">
      <alignment vertical="center"/>
    </xf>
    <xf numFmtId="0" fontId="105" fillId="28" borderId="33" applyNumberFormat="0" applyAlignment="0" applyProtection="0">
      <alignment vertical="center"/>
    </xf>
    <xf numFmtId="0" fontId="105" fillId="28" borderId="33" applyNumberFormat="0" applyAlignment="0" applyProtection="0">
      <alignment vertical="center"/>
    </xf>
    <xf numFmtId="0" fontId="105" fillId="28" borderId="33" applyNumberFormat="0" applyAlignment="0" applyProtection="0">
      <alignment vertical="center"/>
    </xf>
    <xf numFmtId="0" fontId="105" fillId="28" borderId="33" applyNumberFormat="0" applyAlignment="0" applyProtection="0">
      <alignment vertical="center"/>
    </xf>
    <xf numFmtId="0" fontId="105" fillId="28" borderId="33" applyNumberFormat="0" applyAlignment="0" applyProtection="0">
      <alignment vertical="center"/>
    </xf>
    <xf numFmtId="0" fontId="105" fillId="28" borderId="33" applyNumberFormat="0" applyAlignment="0" applyProtection="0">
      <alignment vertical="center"/>
    </xf>
    <xf numFmtId="0" fontId="105" fillId="28" borderId="33" applyNumberFormat="0" applyAlignment="0" applyProtection="0">
      <alignment vertical="center"/>
    </xf>
    <xf numFmtId="0" fontId="0" fillId="0" borderId="0">
      <alignment vertical="center"/>
    </xf>
    <xf numFmtId="0" fontId="105" fillId="28" borderId="33"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6" fillId="0" borderId="0">
      <alignment vertical="center"/>
    </xf>
    <xf numFmtId="0" fontId="105" fillId="28" borderId="33" applyNumberFormat="0" applyAlignment="0" applyProtection="0">
      <alignment vertical="center"/>
    </xf>
    <xf numFmtId="0" fontId="105" fillId="28" borderId="33" applyNumberFormat="0" applyAlignment="0" applyProtection="0">
      <alignment vertical="center"/>
    </xf>
    <xf numFmtId="0" fontId="105" fillId="28" borderId="33" applyNumberFormat="0" applyAlignment="0" applyProtection="0">
      <alignment vertical="center"/>
    </xf>
    <xf numFmtId="0" fontId="105" fillId="28" borderId="33" applyNumberFormat="0" applyAlignment="0" applyProtection="0">
      <alignment vertical="center"/>
    </xf>
    <xf numFmtId="0" fontId="105" fillId="28" borderId="33" applyNumberFormat="0" applyAlignment="0" applyProtection="0">
      <alignment vertical="center"/>
    </xf>
    <xf numFmtId="0" fontId="105" fillId="28" borderId="33"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89" fillId="25" borderId="33"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05" fillId="28" borderId="33" applyNumberFormat="0" applyAlignment="0" applyProtection="0">
      <alignment vertical="center"/>
    </xf>
    <xf numFmtId="0" fontId="107" fillId="28" borderId="33" applyNumberFormat="0" applyAlignment="0" applyProtection="0">
      <alignment vertical="center"/>
    </xf>
    <xf numFmtId="0" fontId="0" fillId="0" borderId="0">
      <alignment vertical="center"/>
    </xf>
    <xf numFmtId="0" fontId="0" fillId="0" borderId="0">
      <alignment vertical="center"/>
    </xf>
    <xf numFmtId="0" fontId="105" fillId="28" borderId="33" applyNumberFormat="0" applyAlignment="0" applyProtection="0">
      <alignment vertical="center"/>
    </xf>
    <xf numFmtId="0" fontId="105" fillId="28" borderId="33" applyNumberFormat="0" applyAlignment="0" applyProtection="0">
      <alignment vertical="center"/>
    </xf>
    <xf numFmtId="0" fontId="105" fillId="28" borderId="33" applyNumberFormat="0" applyAlignment="0" applyProtection="0">
      <alignment vertical="center"/>
    </xf>
    <xf numFmtId="0" fontId="105" fillId="28" borderId="33" applyNumberFormat="0" applyAlignment="0" applyProtection="0">
      <alignment vertical="center"/>
    </xf>
    <xf numFmtId="0" fontId="105" fillId="28" borderId="33" applyNumberFormat="0" applyAlignment="0" applyProtection="0">
      <alignment vertical="center"/>
    </xf>
    <xf numFmtId="0" fontId="105" fillId="28" borderId="33" applyNumberFormat="0" applyAlignment="0" applyProtection="0">
      <alignment vertical="center"/>
    </xf>
    <xf numFmtId="0" fontId="0" fillId="51" borderId="28" applyNumberFormat="0" applyFont="0" applyAlignment="0" applyProtection="0">
      <alignment vertical="center"/>
    </xf>
    <xf numFmtId="0" fontId="105" fillId="28" borderId="33" applyNumberFormat="0" applyAlignment="0" applyProtection="0">
      <alignment vertical="center"/>
    </xf>
    <xf numFmtId="1" fontId="51" fillId="0" borderId="12" applyFill="0" applyProtection="0">
      <alignment horizontal="center" vertical="center"/>
    </xf>
    <xf numFmtId="1" fontId="51" fillId="0" borderId="5" applyFill="0" applyProtection="0">
      <alignment horizontal="center"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1" fontId="5" fillId="0" borderId="1">
      <alignment vertical="center"/>
      <protection locked="0"/>
    </xf>
    <xf numFmtId="1" fontId="5" fillId="0" borderId="1">
      <alignment vertical="center"/>
      <protection locked="0"/>
    </xf>
    <xf numFmtId="0" fontId="196" fillId="0" borderId="0" applyNumberFormat="0" applyFill="0" applyBorder="0" applyAlignment="0" applyProtection="0">
      <alignment vertical="top"/>
      <protection locked="0"/>
    </xf>
    <xf numFmtId="0" fontId="177" fillId="0" borderId="0"/>
    <xf numFmtId="0" fontId="177" fillId="0" borderId="0">
      <alignment vertical="center"/>
    </xf>
    <xf numFmtId="0" fontId="177" fillId="0" borderId="0" applyProtection="0">
      <alignment vertical="center"/>
    </xf>
    <xf numFmtId="0" fontId="177" fillId="0" borderId="0">
      <alignment vertical="center"/>
    </xf>
    <xf numFmtId="233" fontId="5" fillId="0" borderId="1">
      <alignment vertical="center"/>
      <protection locked="0"/>
    </xf>
    <xf numFmtId="233" fontId="5" fillId="0" borderId="1">
      <alignment vertical="center"/>
      <protection locked="0"/>
    </xf>
    <xf numFmtId="233" fontId="5" fillId="0" borderId="1">
      <alignment vertical="center"/>
      <protection locked="0"/>
    </xf>
    <xf numFmtId="233" fontId="5" fillId="0" borderId="1">
      <alignment vertical="center"/>
      <protection locked="0"/>
    </xf>
    <xf numFmtId="233" fontId="5" fillId="0" borderId="1">
      <alignment vertical="center"/>
      <protection locked="0"/>
    </xf>
    <xf numFmtId="0" fontId="65" fillId="0" borderId="0">
      <alignment vertical="center"/>
    </xf>
    <xf numFmtId="0" fontId="65" fillId="0" borderId="0"/>
    <xf numFmtId="0" fontId="0" fillId="0" borderId="0"/>
    <xf numFmtId="0" fontId="0" fillId="0" borderId="0"/>
    <xf numFmtId="0" fontId="0" fillId="0" borderId="0"/>
    <xf numFmtId="0" fontId="36" fillId="0" borderId="0">
      <alignment vertical="center"/>
    </xf>
    <xf numFmtId="0" fontId="36" fillId="0" borderId="0">
      <alignment vertical="center"/>
    </xf>
    <xf numFmtId="0" fontId="36" fillId="0" borderId="0"/>
    <xf numFmtId="0" fontId="0" fillId="0" borderId="0">
      <alignment vertical="center"/>
    </xf>
    <xf numFmtId="0" fontId="0" fillId="0" borderId="0"/>
    <xf numFmtId="0" fontId="45" fillId="0" borderId="0">
      <alignment vertical="center"/>
    </xf>
    <xf numFmtId="0" fontId="45" fillId="0" borderId="0">
      <alignment vertical="center"/>
    </xf>
    <xf numFmtId="0" fontId="0" fillId="0" borderId="0">
      <alignment vertical="center"/>
    </xf>
    <xf numFmtId="0" fontId="0" fillId="0" borderId="0">
      <alignment vertical="center"/>
    </xf>
    <xf numFmtId="0" fontId="0" fillId="51" borderId="28"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1" fillId="0" borderId="0" applyProtection="0">
      <alignment vertical="center"/>
    </xf>
    <xf numFmtId="0" fontId="51" fillId="0" borderId="0">
      <alignment vertical="center"/>
    </xf>
    <xf numFmtId="0" fontId="51" fillId="0" borderId="0">
      <alignment vertical="center"/>
    </xf>
    <xf numFmtId="0" fontId="197" fillId="0" borderId="0">
      <alignment vertical="center"/>
    </xf>
    <xf numFmtId="0" fontId="43" fillId="82" borderId="0" applyNumberFormat="0" applyBorder="0" applyAlignment="0" applyProtection="0">
      <alignment vertical="center"/>
    </xf>
    <xf numFmtId="0" fontId="43" fillId="82" borderId="0" applyNumberFormat="0" applyBorder="0" applyAlignment="0" applyProtection="0">
      <alignment vertical="center"/>
    </xf>
    <xf numFmtId="0" fontId="43" fillId="81" borderId="0" applyNumberFormat="0" applyBorder="0" applyAlignment="0" applyProtection="0">
      <alignment vertical="center"/>
    </xf>
    <xf numFmtId="0" fontId="43" fillId="81" borderId="0" applyNumberFormat="0" applyBorder="0" applyAlignment="0" applyProtection="0">
      <alignment vertical="center"/>
    </xf>
    <xf numFmtId="0" fontId="43" fillId="90" borderId="0" applyNumberFormat="0" applyBorder="0" applyAlignment="0" applyProtection="0">
      <alignment vertical="center"/>
    </xf>
    <xf numFmtId="0" fontId="43" fillId="19" borderId="0" applyNumberFormat="0" applyBorder="0" applyAlignment="0" applyProtection="0">
      <alignment vertical="center"/>
    </xf>
    <xf numFmtId="0" fontId="43" fillId="19" borderId="0" applyNumberFormat="0" applyBorder="0" applyAlignment="0" applyProtection="0">
      <alignment vertical="center"/>
    </xf>
    <xf numFmtId="0" fontId="43" fillId="31" borderId="0" applyNumberFormat="0" applyBorder="0" applyAlignment="0" applyProtection="0">
      <alignment vertical="center"/>
    </xf>
    <xf numFmtId="43" fontId="0" fillId="0" borderId="0" applyFont="0" applyFill="0" applyBorder="0" applyAlignment="0" applyProtection="0">
      <alignment vertical="center"/>
    </xf>
    <xf numFmtId="41" fontId="0" fillId="0" borderId="0" applyFont="0" applyFill="0" applyBorder="0" applyAlignment="0" applyProtection="0">
      <alignment vertical="center"/>
    </xf>
    <xf numFmtId="0" fontId="0" fillId="51" borderId="28" applyNumberFormat="0" applyFont="0" applyAlignment="0" applyProtection="0">
      <alignment vertical="center"/>
    </xf>
    <xf numFmtId="0" fontId="0" fillId="51" borderId="28" applyNumberFormat="0" applyFont="0" applyAlignment="0" applyProtection="0">
      <alignment vertical="center"/>
    </xf>
    <xf numFmtId="0" fontId="0" fillId="51" borderId="28" applyNumberFormat="0" applyFont="0" applyAlignment="0" applyProtection="0">
      <alignment vertical="center"/>
    </xf>
    <xf numFmtId="0" fontId="0" fillId="51" borderId="28" applyNumberFormat="0" applyFont="0" applyAlignment="0" applyProtection="0">
      <alignment vertical="center"/>
    </xf>
    <xf numFmtId="0" fontId="0" fillId="51" borderId="28" applyNumberFormat="0" applyFont="0" applyAlignment="0" applyProtection="0">
      <alignment vertical="center"/>
    </xf>
    <xf numFmtId="0" fontId="0" fillId="51" borderId="28" applyNumberFormat="0" applyFont="0" applyAlignment="0" applyProtection="0">
      <alignment vertical="center"/>
    </xf>
    <xf numFmtId="0" fontId="0" fillId="51" borderId="28" applyNumberFormat="0" applyFont="0" applyAlignment="0" applyProtection="0">
      <alignment vertical="center"/>
    </xf>
    <xf numFmtId="0" fontId="0" fillId="51" borderId="28" applyNumberFormat="0" applyFont="0" applyAlignment="0" applyProtection="0">
      <alignment vertical="center"/>
    </xf>
    <xf numFmtId="0" fontId="0" fillId="51" borderId="28" applyNumberFormat="0" applyFont="0" applyAlignment="0" applyProtection="0">
      <alignment vertical="center"/>
    </xf>
    <xf numFmtId="0" fontId="0" fillId="51" borderId="28" applyNumberFormat="0" applyFont="0" applyAlignment="0" applyProtection="0">
      <alignment vertical="center"/>
    </xf>
    <xf numFmtId="0" fontId="0" fillId="51" borderId="28" applyNumberFormat="0" applyFont="0" applyAlignment="0" applyProtection="0">
      <alignment vertical="center"/>
    </xf>
    <xf numFmtId="0" fontId="0" fillId="51" borderId="28" applyNumberFormat="0" applyFont="0" applyAlignment="0" applyProtection="0">
      <alignment vertical="center"/>
    </xf>
    <xf numFmtId="0" fontId="0" fillId="51" borderId="28" applyNumberFormat="0" applyFont="0" applyAlignment="0" applyProtection="0">
      <alignment vertical="center"/>
    </xf>
    <xf numFmtId="0" fontId="0" fillId="51" borderId="28" applyNumberFormat="0" applyFont="0" applyAlignment="0" applyProtection="0">
      <alignment vertical="center"/>
    </xf>
    <xf numFmtId="0" fontId="0" fillId="51" borderId="28" applyNumberFormat="0" applyFont="0" applyAlignment="0" applyProtection="0">
      <alignment vertical="center"/>
    </xf>
    <xf numFmtId="0" fontId="0" fillId="51" borderId="28"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51" borderId="28" applyNumberFormat="0" applyFont="0" applyAlignment="0" applyProtection="0">
      <alignment vertical="center"/>
    </xf>
    <xf numFmtId="0" fontId="0" fillId="51" borderId="28" applyNumberFormat="0" applyFont="0" applyAlignment="0" applyProtection="0">
      <alignment vertical="center"/>
    </xf>
    <xf numFmtId="0" fontId="0" fillId="51" borderId="28" applyNumberFormat="0" applyFont="0" applyAlignment="0" applyProtection="0">
      <alignment vertical="center"/>
    </xf>
    <xf numFmtId="0" fontId="0" fillId="51" borderId="28" applyNumberFormat="0" applyFont="0" applyAlignment="0" applyProtection="0">
      <alignment vertical="center"/>
    </xf>
    <xf numFmtId="0" fontId="0" fillId="51" borderId="28" applyNumberFormat="0" applyFont="0" applyAlignment="0" applyProtection="0">
      <alignment vertical="center"/>
    </xf>
    <xf numFmtId="0" fontId="0" fillId="51" borderId="28" applyNumberFormat="0" applyFont="0" applyAlignment="0" applyProtection="0">
      <alignment vertical="center"/>
    </xf>
    <xf numFmtId="0" fontId="0" fillId="51" borderId="28" applyNumberFormat="0" applyFont="0" applyAlignment="0" applyProtection="0">
      <alignment vertical="center"/>
    </xf>
    <xf numFmtId="0" fontId="0" fillId="0" borderId="0">
      <alignment vertical="center"/>
    </xf>
    <xf numFmtId="0" fontId="0" fillId="51" borderId="28" applyNumberFormat="0" applyFont="0" applyAlignment="0" applyProtection="0">
      <alignment vertical="center"/>
    </xf>
    <xf numFmtId="0" fontId="0" fillId="51" borderId="28" applyNumberFormat="0" applyFont="0" applyAlignment="0" applyProtection="0">
      <alignment vertical="center"/>
    </xf>
    <xf numFmtId="0" fontId="0" fillId="51" borderId="28" applyNumberFormat="0" applyFont="0" applyAlignment="0" applyProtection="0">
      <alignment vertical="center"/>
    </xf>
    <xf numFmtId="0" fontId="0" fillId="51" borderId="28" applyNumberFormat="0" applyFont="0" applyAlignment="0" applyProtection="0">
      <alignment vertical="center"/>
    </xf>
    <xf numFmtId="0" fontId="0" fillId="51" borderId="28" applyNumberFormat="0" applyFont="0" applyAlignment="0" applyProtection="0">
      <alignment vertical="center"/>
    </xf>
    <xf numFmtId="0" fontId="0" fillId="51" borderId="28" applyNumberFormat="0" applyFont="0" applyAlignment="0" applyProtection="0">
      <alignment vertical="center"/>
    </xf>
    <xf numFmtId="0" fontId="0" fillId="51" borderId="28" applyNumberFormat="0" applyFont="0" applyAlignment="0" applyProtection="0">
      <alignment vertical="center"/>
    </xf>
    <xf numFmtId="0" fontId="12" fillId="51" borderId="28" applyNumberFormat="0" applyFont="0" applyAlignment="0" applyProtection="0">
      <alignment vertical="center"/>
    </xf>
    <xf numFmtId="0" fontId="0" fillId="51" borderId="28" applyNumberFormat="0" applyFont="0" applyAlignment="0" applyProtection="0">
      <alignment vertical="center"/>
    </xf>
    <xf numFmtId="0" fontId="0" fillId="51" borderId="28" applyNumberFormat="0" applyFont="0" applyAlignment="0" applyProtection="0">
      <alignment vertical="center"/>
    </xf>
    <xf numFmtId="0" fontId="0" fillId="51" borderId="28"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51" borderId="28" applyNumberFormat="0" applyFont="0" applyAlignment="0" applyProtection="0">
      <alignment vertical="center"/>
    </xf>
    <xf numFmtId="0" fontId="0" fillId="51" borderId="28" applyNumberFormat="0" applyFont="0" applyAlignment="0" applyProtection="0">
      <alignment vertical="center"/>
    </xf>
    <xf numFmtId="0" fontId="0" fillId="51" borderId="28" applyNumberFormat="0" applyFont="0" applyAlignment="0" applyProtection="0">
      <alignment vertical="center"/>
    </xf>
    <xf numFmtId="0" fontId="0" fillId="51" borderId="28"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51" borderId="28" applyNumberFormat="0" applyFont="0" applyAlignment="0" applyProtection="0">
      <alignment vertical="center"/>
    </xf>
    <xf numFmtId="0" fontId="12" fillId="51" borderId="28" applyProtection="0"/>
    <xf numFmtId="0" fontId="12" fillId="51" borderId="28" applyNumberFormat="0" applyFont="0" applyAlignment="0" applyProtection="0">
      <alignment vertical="center"/>
    </xf>
    <xf numFmtId="0" fontId="100" fillId="51" borderId="28" applyNumberFormat="0" applyFont="0" applyAlignment="0" applyProtection="0">
      <alignment vertical="center"/>
    </xf>
    <xf numFmtId="0" fontId="12" fillId="51" borderId="28" applyNumberFormat="0" applyFont="0" applyAlignment="0" applyProtection="0">
      <alignment vertical="center"/>
    </xf>
    <xf numFmtId="0" fontId="12" fillId="51" borderId="28" applyNumberFormat="0" applyFont="0" applyAlignment="0" applyProtection="0">
      <alignment vertical="center"/>
    </xf>
    <xf numFmtId="0" fontId="12" fillId="51" borderId="28" applyNumberFormat="0" applyFont="0" applyAlignment="0" applyProtection="0">
      <alignment vertical="center"/>
    </xf>
    <xf numFmtId="0" fontId="0" fillId="51" borderId="28" applyNumberFormat="0" applyFont="0" applyAlignment="0" applyProtection="0">
      <alignment vertical="center"/>
    </xf>
    <xf numFmtId="0" fontId="0" fillId="51" borderId="28" applyNumberFormat="0" applyFont="0" applyAlignment="0" applyProtection="0">
      <alignment vertical="center"/>
    </xf>
    <xf numFmtId="0" fontId="0" fillId="51" borderId="28" applyNumberFormat="0" applyFont="0" applyAlignment="0" applyProtection="0">
      <alignment vertical="center"/>
    </xf>
    <xf numFmtId="0" fontId="0" fillId="51" borderId="28" applyNumberFormat="0" applyFont="0" applyAlignment="0" applyProtection="0">
      <alignment vertical="center"/>
    </xf>
    <xf numFmtId="0" fontId="0" fillId="51" borderId="28" applyNumberFormat="0" applyFont="0" applyAlignment="0" applyProtection="0">
      <alignment vertical="center"/>
    </xf>
    <xf numFmtId="0" fontId="0" fillId="51" borderId="28" applyNumberFormat="0" applyFont="0" applyAlignment="0" applyProtection="0">
      <alignment vertical="center"/>
    </xf>
    <xf numFmtId="0" fontId="0" fillId="51" borderId="28" applyNumberFormat="0" applyFont="0" applyAlignment="0" applyProtection="0">
      <alignment vertical="center"/>
    </xf>
    <xf numFmtId="0" fontId="0" fillId="51" borderId="28" applyNumberFormat="0" applyFont="0" applyAlignment="0" applyProtection="0">
      <alignment vertical="center"/>
    </xf>
    <xf numFmtId="0" fontId="0" fillId="51" borderId="28" applyNumberFormat="0" applyFont="0" applyAlignment="0" applyProtection="0">
      <alignment vertical="center"/>
    </xf>
    <xf numFmtId="0" fontId="0" fillId="51" borderId="28" applyNumberFormat="0" applyFont="0" applyAlignment="0" applyProtection="0">
      <alignment vertical="center"/>
    </xf>
    <xf numFmtId="0" fontId="0" fillId="51" borderId="28" applyNumberFormat="0" applyFont="0" applyAlignment="0" applyProtection="0">
      <alignment vertical="center"/>
    </xf>
    <xf numFmtId="0" fontId="0" fillId="51" borderId="28" applyNumberFormat="0" applyFont="0" applyAlignment="0" applyProtection="0">
      <alignment vertical="center"/>
    </xf>
    <xf numFmtId="0" fontId="0" fillId="51" borderId="28" applyNumberFormat="0" applyFont="0" applyAlignment="0" applyProtection="0">
      <alignment vertical="center"/>
    </xf>
    <xf numFmtId="0" fontId="12" fillId="51" borderId="28" applyNumberFormat="0" applyFont="0" applyAlignment="0" applyProtection="0">
      <alignment vertical="center"/>
    </xf>
    <xf numFmtId="38" fontId="142" fillId="0" borderId="0" applyFont="0" applyFill="0" applyBorder="0" applyAlignment="0" applyProtection="0"/>
    <xf numFmtId="0" fontId="142" fillId="0" borderId="0" applyFont="0" applyFill="0" applyBorder="0" applyAlignment="0" applyProtection="0"/>
    <xf numFmtId="0" fontId="198" fillId="0" borderId="0"/>
    <xf numFmtId="0" fontId="2" fillId="0" borderId="0"/>
    <xf numFmtId="0" fontId="0" fillId="0" borderId="0"/>
    <xf numFmtId="0" fontId="199" fillId="0" borderId="0">
      <alignment vertical="top"/>
      <protection locked="0"/>
    </xf>
    <xf numFmtId="0" fontId="0" fillId="0" borderId="0">
      <alignment vertical="center"/>
    </xf>
  </cellStyleXfs>
  <cellXfs count="455">
    <xf numFmtId="0" fontId="0" fillId="0" borderId="0" xfId="0" applyAlignment="1"/>
    <xf numFmtId="3" fontId="1" fillId="2" borderId="0" xfId="17214" applyNumberFormat="1" applyFont="1" applyFill="1" applyAlignment="1" applyProtection="1">
      <alignment horizontal="center" vertical="center"/>
    </xf>
    <xf numFmtId="3" fontId="2" fillId="0" borderId="0" xfId="17214" applyNumberFormat="1" applyFont="1" applyFill="1" applyAlignment="1" applyProtection="1">
      <alignment horizontal="right" vertical="center"/>
    </xf>
    <xf numFmtId="3" fontId="2" fillId="3" borderId="1" xfId="17214" applyNumberFormat="1" applyFont="1" applyFill="1" applyBorder="1" applyAlignment="1" applyProtection="1">
      <alignment horizontal="center" vertical="center"/>
    </xf>
    <xf numFmtId="3" fontId="2" fillId="3" borderId="1" xfId="17214" applyNumberFormat="1" applyFont="1" applyFill="1" applyBorder="1" applyAlignment="1" applyProtection="1">
      <alignment vertical="center"/>
    </xf>
    <xf numFmtId="3" fontId="2" fillId="4" borderId="1" xfId="17214" applyNumberFormat="1" applyFont="1" applyFill="1" applyBorder="1" applyAlignment="1" applyProtection="1">
      <alignment horizontal="right" vertical="center"/>
    </xf>
    <xf numFmtId="3" fontId="2" fillId="3" borderId="1" xfId="17214" applyNumberFormat="1" applyFont="1" applyFill="1" applyBorder="1" applyAlignment="1" applyProtection="1">
      <alignment horizontal="right" vertical="center"/>
    </xf>
    <xf numFmtId="241" fontId="3" fillId="0" borderId="0" xfId="17214" applyNumberFormat="1" applyFont="1" applyAlignment="1">
      <alignment horizontal="center" vertical="center"/>
    </xf>
    <xf numFmtId="241" fontId="3" fillId="0" borderId="0" xfId="17214" applyNumberFormat="1" applyFont="1" applyFill="1" applyAlignment="1">
      <alignment horizontal="center" vertical="center"/>
    </xf>
    <xf numFmtId="241" fontId="0" fillId="0" borderId="0" xfId="17214" applyNumberFormat="1" applyFont="1" applyAlignment="1">
      <alignment wrapText="1"/>
    </xf>
    <xf numFmtId="241" fontId="0" fillId="0" borderId="0" xfId="17214" applyNumberFormat="1" applyFont="1" applyAlignment="1">
      <alignment vertical="center"/>
    </xf>
    <xf numFmtId="241" fontId="0" fillId="0" borderId="0" xfId="17214" applyNumberFormat="1" applyFont="1" applyFill="1" applyAlignment="1">
      <alignment vertical="center"/>
    </xf>
    <xf numFmtId="242" fontId="0" fillId="0" borderId="0" xfId="17214" applyNumberFormat="1" applyFont="1" applyFill="1" applyAlignment="1">
      <alignment horizontal="center" vertical="center"/>
    </xf>
    <xf numFmtId="241" fontId="0" fillId="0" borderId="1" xfId="17214" applyNumberFormat="1" applyFont="1" applyBorder="1" applyAlignment="1">
      <alignment horizontal="center" wrapText="1"/>
    </xf>
    <xf numFmtId="241" fontId="4" fillId="5" borderId="1" xfId="17214" applyNumberFormat="1" applyFont="1" applyFill="1" applyBorder="1" applyAlignment="1">
      <alignment horizontal="distributed" vertical="center" wrapText="1" indent="4"/>
    </xf>
    <xf numFmtId="241" fontId="4" fillId="0" borderId="1" xfId="17214" applyNumberFormat="1" applyFont="1" applyFill="1" applyBorder="1" applyAlignment="1">
      <alignment horizontal="center" vertical="center" wrapText="1"/>
    </xf>
    <xf numFmtId="241" fontId="4" fillId="6" borderId="1" xfId="17214" applyNumberFormat="1" applyFont="1" applyFill="1" applyBorder="1" applyAlignment="1">
      <alignment horizontal="center" vertical="center" wrapText="1"/>
    </xf>
    <xf numFmtId="243" fontId="5" fillId="0" borderId="1" xfId="17214" applyNumberFormat="1" applyFont="1" applyFill="1" applyBorder="1" applyAlignment="1" applyProtection="1">
      <alignment horizontal="center" vertical="center"/>
      <protection locked="0"/>
    </xf>
    <xf numFmtId="0" fontId="5" fillId="0" borderId="1" xfId="17214" applyFont="1" applyFill="1" applyBorder="1" applyAlignment="1">
      <alignment vertical="center"/>
    </xf>
    <xf numFmtId="0" fontId="5" fillId="0" borderId="1" xfId="17214" applyFont="1" applyFill="1" applyBorder="1" applyAlignment="1" applyProtection="1">
      <alignment vertical="center"/>
    </xf>
    <xf numFmtId="49" fontId="6" fillId="5" borderId="1" xfId="17214" applyNumberFormat="1" applyFont="1" applyFill="1" applyBorder="1" applyAlignment="1" applyProtection="1">
      <alignment horizontal="left" vertical="center"/>
      <protection locked="0"/>
    </xf>
    <xf numFmtId="241" fontId="7" fillId="0" borderId="1" xfId="29172" applyNumberFormat="1" applyFont="1" applyFill="1" applyBorder="1" applyAlignment="1" applyProtection="1">
      <alignment horizontal="right" vertical="center"/>
      <protection locked="0"/>
    </xf>
    <xf numFmtId="241" fontId="6" fillId="6" borderId="1" xfId="29172" applyNumberFormat="1" applyFont="1" applyFill="1" applyBorder="1" applyAlignment="1" applyProtection="1">
      <alignment horizontal="right" vertical="center"/>
      <protection locked="0"/>
    </xf>
    <xf numFmtId="49" fontId="5" fillId="5" borderId="1" xfId="17214" applyNumberFormat="1" applyFont="1" applyFill="1" applyBorder="1" applyAlignment="1" applyProtection="1">
      <alignment horizontal="left" vertical="center"/>
      <protection locked="0"/>
    </xf>
    <xf numFmtId="241" fontId="5" fillId="0" borderId="1" xfId="29172" applyNumberFormat="1" applyFont="1" applyFill="1" applyBorder="1" applyAlignment="1" applyProtection="1">
      <alignment horizontal="right" vertical="center"/>
      <protection locked="0"/>
    </xf>
    <xf numFmtId="241" fontId="5" fillId="6" borderId="1" xfId="29172" applyNumberFormat="1" applyFont="1" applyFill="1" applyBorder="1" applyAlignment="1" applyProtection="1">
      <alignment horizontal="right" vertical="center"/>
      <protection locked="0"/>
    </xf>
    <xf numFmtId="241" fontId="5" fillId="5" borderId="1" xfId="29172" applyNumberFormat="1" applyFont="1" applyFill="1" applyBorder="1" applyAlignment="1" applyProtection="1">
      <alignment horizontal="right" vertical="center"/>
      <protection locked="0"/>
    </xf>
    <xf numFmtId="49" fontId="5" fillId="5" borderId="1" xfId="17214" applyNumberFormat="1" applyFont="1" applyFill="1" applyBorder="1" applyAlignment="1">
      <alignment vertical="center"/>
    </xf>
    <xf numFmtId="49" fontId="5" fillId="5" borderId="2" xfId="17214" applyNumberFormat="1" applyFont="1" applyFill="1" applyBorder="1" applyAlignment="1" applyProtection="1">
      <alignment horizontal="left" vertical="center"/>
      <protection locked="0"/>
    </xf>
    <xf numFmtId="242" fontId="0" fillId="0" borderId="0" xfId="17214" applyNumberFormat="1" applyFont="1" applyAlignment="1">
      <alignment horizontal="right" vertical="center"/>
    </xf>
    <xf numFmtId="241" fontId="4" fillId="0" borderId="2" xfId="17214" applyNumberFormat="1" applyFont="1" applyFill="1" applyBorder="1" applyAlignment="1">
      <alignment horizontal="center" vertical="center" wrapText="1"/>
    </xf>
    <xf numFmtId="241" fontId="4" fillId="5" borderId="2" xfId="17214" applyNumberFormat="1" applyFont="1" applyFill="1" applyBorder="1" applyAlignment="1">
      <alignment horizontal="center" vertical="center" wrapText="1"/>
    </xf>
    <xf numFmtId="241" fontId="0" fillId="0" borderId="0" xfId="17214" applyNumberFormat="1" applyAlignment="1">
      <alignment wrapText="1"/>
    </xf>
    <xf numFmtId="0" fontId="0" fillId="0" borderId="0" xfId="1509" applyFont="1" applyAlignment="1">
      <alignment horizontal="center" vertical="center" wrapText="1"/>
    </xf>
    <xf numFmtId="241" fontId="6" fillId="0" borderId="1" xfId="29172" applyNumberFormat="1" applyFont="1" applyFill="1" applyBorder="1" applyAlignment="1" applyProtection="1">
      <alignment horizontal="right" vertical="center"/>
      <protection locked="0"/>
    </xf>
    <xf numFmtId="228" fontId="6" fillId="5" borderId="1" xfId="7472" applyNumberFormat="1" applyFont="1" applyFill="1" applyBorder="1" applyAlignment="1">
      <alignment vertical="center"/>
    </xf>
    <xf numFmtId="0" fontId="5" fillId="0" borderId="0" xfId="29169" applyFont="1">
      <alignment vertical="center"/>
    </xf>
    <xf numFmtId="3" fontId="2" fillId="4" borderId="1" xfId="0" applyNumberFormat="1" applyFont="1" applyFill="1" applyBorder="1" applyAlignment="1" applyProtection="1">
      <alignment horizontal="right" vertical="center"/>
    </xf>
    <xf numFmtId="228" fontId="5" fillId="5" borderId="1" xfId="7472" applyNumberFormat="1" applyFont="1" applyFill="1" applyBorder="1" applyAlignment="1">
      <alignment vertical="center"/>
    </xf>
    <xf numFmtId="0" fontId="5" fillId="7" borderId="1" xfId="17214" applyFont="1" applyFill="1" applyBorder="1" applyAlignment="1" applyProtection="1">
      <alignment vertical="center"/>
    </xf>
    <xf numFmtId="49" fontId="5" fillId="5" borderId="2" xfId="17214" applyNumberFormat="1" applyFont="1" applyFill="1" applyBorder="1" applyAlignment="1" applyProtection="1">
      <alignment horizontal="left" vertical="center"/>
    </xf>
    <xf numFmtId="49" fontId="5" fillId="5" borderId="1" xfId="17214" applyNumberFormat="1" applyFont="1" applyFill="1" applyBorder="1" applyAlignment="1" applyProtection="1">
      <alignment horizontal="left" vertical="center"/>
    </xf>
    <xf numFmtId="228" fontId="5" fillId="0" borderId="1" xfId="7472" applyNumberFormat="1" applyFont="1" applyBorder="1" applyAlignment="1">
      <alignment vertical="center"/>
    </xf>
    <xf numFmtId="49" fontId="6" fillId="5" borderId="1" xfId="17214" applyNumberFormat="1" applyFont="1" applyFill="1" applyBorder="1" applyAlignment="1" applyProtection="1">
      <alignment horizontal="left" vertical="center"/>
    </xf>
    <xf numFmtId="228" fontId="6" fillId="0" borderId="1" xfId="7472" applyNumberFormat="1" applyFont="1" applyBorder="1" applyAlignment="1">
      <alignment vertical="center"/>
    </xf>
    <xf numFmtId="243" fontId="8" fillId="0" borderId="1" xfId="17214" applyNumberFormat="1" applyFont="1" applyFill="1" applyBorder="1" applyAlignment="1" applyProtection="1">
      <alignment horizontal="center" vertical="center"/>
      <protection locked="0"/>
    </xf>
    <xf numFmtId="0" fontId="8" fillId="0" borderId="1" xfId="17214" applyFont="1" applyFill="1" applyBorder="1" applyAlignment="1">
      <alignment vertical="center"/>
    </xf>
    <xf numFmtId="0" fontId="8" fillId="0" borderId="1" xfId="17214" applyFont="1" applyFill="1" applyBorder="1" applyAlignment="1" applyProtection="1">
      <alignment vertical="center"/>
    </xf>
    <xf numFmtId="49" fontId="6" fillId="5" borderId="1" xfId="17214" applyNumberFormat="1" applyFont="1" applyFill="1" applyBorder="1" applyAlignment="1">
      <alignment vertical="center"/>
    </xf>
    <xf numFmtId="49" fontId="5" fillId="5" borderId="1" xfId="29175" applyNumberFormat="1" applyFont="1" applyFill="1" applyBorder="1" applyAlignment="1">
      <alignment vertical="center" wrapText="1"/>
    </xf>
    <xf numFmtId="49" fontId="6" fillId="5" borderId="1" xfId="29175" applyNumberFormat="1" applyFont="1" applyFill="1" applyBorder="1" applyAlignment="1">
      <alignment vertical="center" wrapText="1"/>
    </xf>
    <xf numFmtId="49" fontId="5" fillId="5" borderId="1" xfId="29175" applyNumberFormat="1" applyFont="1" applyFill="1" applyBorder="1" applyAlignment="1">
      <alignment horizontal="left" vertical="center" wrapText="1"/>
    </xf>
    <xf numFmtId="49" fontId="5" fillId="0" borderId="1" xfId="17214" applyNumberFormat="1" applyFont="1" applyFill="1" applyBorder="1" applyAlignment="1">
      <alignment vertical="center"/>
    </xf>
    <xf numFmtId="241" fontId="0" fillId="0" borderId="0" xfId="17214" applyNumberFormat="1" applyBorder="1" applyAlignment="1">
      <alignment wrapText="1"/>
    </xf>
    <xf numFmtId="49" fontId="5" fillId="5" borderId="2" xfId="29175" applyNumberFormat="1" applyFont="1" applyFill="1" applyBorder="1" applyAlignment="1">
      <alignment vertical="center" wrapText="1"/>
    </xf>
    <xf numFmtId="0" fontId="5" fillId="7" borderId="1" xfId="17214" applyFont="1" applyFill="1" applyBorder="1" applyAlignment="1">
      <alignment vertical="center"/>
    </xf>
    <xf numFmtId="49" fontId="6" fillId="5" borderId="1" xfId="29175" applyNumberFormat="1" applyFont="1" applyFill="1" applyBorder="1" applyAlignment="1">
      <alignment horizontal="left" vertical="center" wrapText="1"/>
    </xf>
    <xf numFmtId="49" fontId="5" fillId="5" borderId="2" xfId="29175" applyNumberFormat="1" applyFont="1" applyFill="1" applyBorder="1" applyAlignment="1">
      <alignment horizontal="left" vertical="center" wrapText="1"/>
    </xf>
    <xf numFmtId="49" fontId="5" fillId="5" borderId="2" xfId="17214" applyNumberFormat="1" applyFont="1" applyFill="1" applyBorder="1" applyAlignment="1">
      <alignment vertical="center"/>
    </xf>
    <xf numFmtId="241" fontId="0" fillId="0" borderId="0" xfId="17214" applyNumberFormat="1" applyFont="1" applyBorder="1" applyAlignment="1">
      <alignment wrapText="1"/>
    </xf>
    <xf numFmtId="0" fontId="2" fillId="2" borderId="1" xfId="28213" applyNumberFormat="1" applyFont="1" applyFill="1" applyBorder="1" applyAlignment="1" applyProtection="1">
      <alignment horizontal="left" vertical="center"/>
    </xf>
    <xf numFmtId="0" fontId="5" fillId="0" borderId="1" xfId="29169" applyFont="1" applyBorder="1" applyAlignment="1">
      <alignment horizontal="left" vertical="center"/>
    </xf>
    <xf numFmtId="241" fontId="0" fillId="0" borderId="1" xfId="17214" applyNumberFormat="1" applyFill="1" applyBorder="1"/>
    <xf numFmtId="0" fontId="6" fillId="5" borderId="1" xfId="29169" applyFont="1" applyFill="1" applyBorder="1" applyAlignment="1">
      <alignment horizontal="distributed" vertical="center" indent="2"/>
    </xf>
    <xf numFmtId="201" fontId="6" fillId="0" borderId="1" xfId="29169" applyNumberFormat="1" applyFont="1" applyFill="1" applyBorder="1">
      <alignment vertical="center"/>
    </xf>
    <xf numFmtId="0" fontId="6" fillId="0" borderId="1" xfId="29169" applyFont="1" applyBorder="1" applyAlignment="1">
      <alignment horizontal="left" vertical="center"/>
    </xf>
    <xf numFmtId="0" fontId="2" fillId="0" borderId="1" xfId="29169" applyFont="1" applyBorder="1" applyAlignment="1">
      <alignment horizontal="left" vertical="center"/>
    </xf>
    <xf numFmtId="201" fontId="5" fillId="0" borderId="1" xfId="29169" applyNumberFormat="1" applyFont="1" applyFill="1" applyBorder="1">
      <alignment vertical="center"/>
    </xf>
    <xf numFmtId="0" fontId="6" fillId="5" borderId="1" xfId="29169" applyFont="1" applyFill="1" applyBorder="1" applyAlignment="1">
      <alignment horizontal="left" vertical="center"/>
    </xf>
    <xf numFmtId="0" fontId="5" fillId="5" borderId="1" xfId="29169" applyFont="1" applyFill="1" applyBorder="1" applyAlignment="1">
      <alignment horizontal="left" vertical="center"/>
    </xf>
    <xf numFmtId="0" fontId="5" fillId="5" borderId="1" xfId="29169" applyFont="1" applyFill="1" applyBorder="1" applyAlignment="1">
      <alignment vertical="center"/>
    </xf>
    <xf numFmtId="0" fontId="6" fillId="0" borderId="1" xfId="29169" applyFont="1" applyBorder="1" applyAlignment="1">
      <alignment horizontal="distributed" vertical="center" indent="2"/>
    </xf>
    <xf numFmtId="228" fontId="6" fillId="0" borderId="1" xfId="7405" applyNumberFormat="1" applyFont="1" applyBorder="1" applyAlignment="1">
      <alignment vertical="center"/>
    </xf>
    <xf numFmtId="242" fontId="0" fillId="5" borderId="1" xfId="17214" applyNumberFormat="1" applyFill="1" applyBorder="1"/>
    <xf numFmtId="242" fontId="0" fillId="5" borderId="1" xfId="17214" applyNumberFormat="1" applyFont="1" applyFill="1" applyBorder="1"/>
    <xf numFmtId="242" fontId="0" fillId="0" borderId="1" xfId="17214" applyNumberFormat="1" applyFont="1" applyBorder="1"/>
    <xf numFmtId="242" fontId="0" fillId="0" borderId="1" xfId="17214" applyNumberFormat="1" applyBorder="1"/>
    <xf numFmtId="3" fontId="1" fillId="0" borderId="0" xfId="17214" applyNumberFormat="1" applyFont="1" applyFill="1" applyAlignment="1" applyProtection="1">
      <alignment horizontal="center" vertical="center"/>
    </xf>
    <xf numFmtId="3" fontId="2" fillId="0" borderId="3" xfId="17214" applyNumberFormat="1" applyFont="1" applyFill="1" applyBorder="1" applyAlignment="1" applyProtection="1">
      <alignment horizontal="right" vertical="center"/>
    </xf>
    <xf numFmtId="3" fontId="2" fillId="3" borderId="4" xfId="17214" applyNumberFormat="1" applyFont="1" applyFill="1" applyBorder="1" applyAlignment="1" applyProtection="1">
      <alignment horizontal="center" vertical="center"/>
    </xf>
    <xf numFmtId="3" fontId="2" fillId="3" borderId="5" xfId="17214" applyNumberFormat="1" applyFont="1" applyFill="1" applyBorder="1" applyAlignment="1" applyProtection="1">
      <alignment horizontal="center" vertical="center" wrapText="1"/>
    </xf>
    <xf numFmtId="3" fontId="2" fillId="3" borderId="6" xfId="17214" applyNumberFormat="1" applyFont="1" applyFill="1" applyBorder="1" applyAlignment="1" applyProtection="1">
      <alignment horizontal="center" vertical="center" wrapText="1"/>
    </xf>
    <xf numFmtId="3" fontId="2" fillId="3" borderId="4" xfId="17214" applyNumberFormat="1" applyFont="1" applyFill="1" applyBorder="1" applyAlignment="1" applyProtection="1">
      <alignment horizontal="center" vertical="center" wrapText="1"/>
    </xf>
    <xf numFmtId="3" fontId="2" fillId="3" borderId="3" xfId="17214" applyNumberFormat="1" applyFont="1" applyFill="1" applyBorder="1" applyAlignment="1" applyProtection="1">
      <alignment horizontal="center" vertical="center" wrapText="1"/>
    </xf>
    <xf numFmtId="3" fontId="2" fillId="3" borderId="2" xfId="17214" applyNumberFormat="1" applyFont="1" applyFill="1" applyBorder="1" applyAlignment="1" applyProtection="1">
      <alignment horizontal="center" vertical="center"/>
    </xf>
    <xf numFmtId="3" fontId="2" fillId="3" borderId="1" xfId="17214" applyNumberFormat="1" applyFont="1" applyFill="1" applyBorder="1" applyAlignment="1" applyProtection="1">
      <alignment horizontal="center" vertical="center" wrapText="1"/>
    </xf>
    <xf numFmtId="3" fontId="2" fillId="3" borderId="7" xfId="17214" applyNumberFormat="1" applyFont="1" applyFill="1" applyBorder="1" applyAlignment="1" applyProtection="1">
      <alignment horizontal="center" vertical="center" wrapText="1"/>
    </xf>
    <xf numFmtId="3" fontId="2" fillId="3" borderId="8" xfId="17214" applyNumberFormat="1" applyFont="1" applyFill="1" applyBorder="1" applyAlignment="1" applyProtection="1">
      <alignment horizontal="center" vertical="center" wrapText="1"/>
    </xf>
    <xf numFmtId="3" fontId="2" fillId="3" borderId="2" xfId="17214" applyNumberFormat="1" applyFont="1" applyFill="1" applyBorder="1" applyAlignment="1" applyProtection="1">
      <alignment horizontal="center" vertical="center" wrapText="1"/>
    </xf>
    <xf numFmtId="0" fontId="5" fillId="0" borderId="1" xfId="0" applyFont="1" applyFill="1" applyBorder="1" applyAlignment="1" applyProtection="1">
      <alignment vertical="center"/>
    </xf>
    <xf numFmtId="3" fontId="2" fillId="3" borderId="1" xfId="17214" applyNumberFormat="1" applyFont="1" applyFill="1" applyBorder="1" applyAlignment="1" applyProtection="1">
      <alignment horizontal="left" vertical="center"/>
    </xf>
    <xf numFmtId="3" fontId="2" fillId="4" borderId="7" xfId="17214" applyNumberFormat="1" applyFont="1" applyFill="1" applyBorder="1" applyAlignment="1" applyProtection="1">
      <alignment horizontal="right" vertical="center"/>
    </xf>
    <xf numFmtId="3" fontId="2" fillId="4" borderId="9" xfId="17214" applyNumberFormat="1" applyFont="1" applyFill="1" applyBorder="1" applyAlignment="1" applyProtection="1">
      <alignment horizontal="right" vertical="center"/>
    </xf>
    <xf numFmtId="3" fontId="2" fillId="3" borderId="4" xfId="17214" applyNumberFormat="1" applyFont="1" applyFill="1" applyBorder="1" applyAlignment="1" applyProtection="1">
      <alignment horizontal="left" vertical="center"/>
    </xf>
    <xf numFmtId="3" fontId="2" fillId="3" borderId="10" xfId="17214" applyNumberFormat="1" applyFont="1" applyFill="1" applyBorder="1" applyAlignment="1" applyProtection="1">
      <alignment horizontal="center" vertical="center" wrapText="1"/>
    </xf>
    <xf numFmtId="3" fontId="2" fillId="3" borderId="7" xfId="17214" applyNumberFormat="1" applyFont="1" applyFill="1" applyBorder="1" applyAlignment="1" applyProtection="1">
      <alignment horizontal="left" vertical="center"/>
    </xf>
    <xf numFmtId="49" fontId="5" fillId="0" borderId="1" xfId="0" applyNumberFormat="1" applyFont="1" applyFill="1" applyBorder="1" applyAlignment="1">
      <alignment vertical="center"/>
    </xf>
    <xf numFmtId="0" fontId="5" fillId="0" borderId="1" xfId="0" applyFont="1" applyFill="1" applyBorder="1" applyAlignment="1">
      <alignment vertical="center"/>
    </xf>
    <xf numFmtId="3" fontId="2" fillId="3" borderId="2" xfId="17214" applyNumberFormat="1" applyFont="1" applyFill="1" applyBorder="1" applyAlignment="1" applyProtection="1">
      <alignment horizontal="left" vertical="center"/>
    </xf>
    <xf numFmtId="3" fontId="2" fillId="4" borderId="11" xfId="17214" applyNumberFormat="1" applyFont="1" applyFill="1" applyBorder="1" applyAlignment="1" applyProtection="1">
      <alignment horizontal="right" vertical="center"/>
    </xf>
    <xf numFmtId="3" fontId="2" fillId="4" borderId="2" xfId="17214" applyNumberFormat="1" applyFont="1" applyFill="1" applyBorder="1" applyAlignment="1" applyProtection="1">
      <alignment horizontal="right" vertical="center"/>
    </xf>
    <xf numFmtId="3" fontId="2" fillId="4" borderId="10" xfId="17214" applyNumberFormat="1" applyFont="1" applyFill="1" applyBorder="1" applyAlignment="1" applyProtection="1">
      <alignment horizontal="right" vertical="center"/>
    </xf>
    <xf numFmtId="3" fontId="2" fillId="4" borderId="6" xfId="17214" applyNumberFormat="1" applyFont="1" applyFill="1" applyBorder="1" applyAlignment="1" applyProtection="1">
      <alignment horizontal="right" vertical="center"/>
    </xf>
    <xf numFmtId="0" fontId="0" fillId="0" borderId="0" xfId="17214" applyFont="1"/>
    <xf numFmtId="3" fontId="2" fillId="3" borderId="2" xfId="17214" applyNumberFormat="1" applyFont="1" applyFill="1" applyBorder="1" applyAlignment="1" applyProtection="1">
      <alignment horizontal="right" vertical="center"/>
    </xf>
    <xf numFmtId="3" fontId="2" fillId="3" borderId="11" xfId="17214" applyNumberFormat="1" applyFont="1" applyFill="1" applyBorder="1" applyAlignment="1" applyProtection="1">
      <alignment horizontal="right" vertical="center"/>
    </xf>
    <xf numFmtId="3" fontId="0" fillId="2" borderId="0" xfId="17214" applyNumberFormat="1" applyFont="1" applyFill="1" applyProtection="1"/>
    <xf numFmtId="0" fontId="0" fillId="3" borderId="0" xfId="17214" applyFont="1" applyFill="1"/>
    <xf numFmtId="3" fontId="2" fillId="3" borderId="4" xfId="17214" applyNumberFormat="1" applyFont="1" applyFill="1" applyBorder="1" applyAlignment="1" applyProtection="1">
      <alignment horizontal="right" vertical="center"/>
    </xf>
    <xf numFmtId="3" fontId="2" fillId="3" borderId="6" xfId="17214" applyNumberFormat="1" applyFont="1" applyFill="1" applyBorder="1" applyAlignment="1" applyProtection="1">
      <alignment horizontal="right" vertical="center"/>
    </xf>
    <xf numFmtId="3" fontId="2" fillId="3" borderId="7" xfId="17214" applyNumberFormat="1" applyFont="1" applyFill="1" applyBorder="1" applyAlignment="1" applyProtection="1">
      <alignment horizontal="right" vertical="center"/>
    </xf>
    <xf numFmtId="3" fontId="2" fillId="4" borderId="4" xfId="17214" applyNumberFormat="1" applyFont="1" applyFill="1" applyBorder="1" applyAlignment="1" applyProtection="1">
      <alignment horizontal="right" vertical="center"/>
    </xf>
    <xf numFmtId="3" fontId="2" fillId="4" borderId="5" xfId="17214" applyNumberFormat="1" applyFont="1" applyFill="1" applyBorder="1" applyAlignment="1" applyProtection="1">
      <alignment horizontal="right" vertical="center"/>
    </xf>
    <xf numFmtId="3" fontId="2" fillId="2" borderId="4" xfId="17214" applyNumberFormat="1" applyFont="1" applyFill="1" applyBorder="1" applyAlignment="1" applyProtection="1">
      <alignment horizontal="right" vertical="center"/>
    </xf>
    <xf numFmtId="0" fontId="2" fillId="2" borderId="7" xfId="28213" applyNumberFormat="1" applyFont="1" applyFill="1" applyBorder="1" applyAlignment="1" applyProtection="1">
      <alignment horizontal="left" vertical="center"/>
    </xf>
    <xf numFmtId="3" fontId="2" fillId="3" borderId="2" xfId="17214" applyNumberFormat="1" applyFont="1" applyFill="1" applyBorder="1" applyAlignment="1" applyProtection="1">
      <alignment vertical="center"/>
    </xf>
    <xf numFmtId="3" fontId="2" fillId="3" borderId="1" xfId="0" applyNumberFormat="1" applyFont="1" applyFill="1" applyBorder="1" applyAlignment="1" applyProtection="1">
      <alignment horizontal="left" vertical="center"/>
    </xf>
    <xf numFmtId="0" fontId="0" fillId="0" borderId="1" xfId="0" applyFont="1" applyBorder="1" applyAlignment="1"/>
    <xf numFmtId="0" fontId="3" fillId="0" borderId="0" xfId="1509" applyFont="1" applyAlignment="1">
      <alignment horizontal="center" vertical="center"/>
    </xf>
    <xf numFmtId="0" fontId="0" fillId="0" borderId="0" xfId="1509" applyFont="1">
      <alignment vertical="center"/>
    </xf>
    <xf numFmtId="0" fontId="9" fillId="0" borderId="0" xfId="1509" applyFont="1">
      <alignment vertical="center"/>
    </xf>
    <xf numFmtId="201" fontId="0" fillId="0" borderId="0" xfId="1509" applyNumberFormat="1" applyBorder="1" applyAlignment="1">
      <alignment horizontal="right" vertical="center"/>
    </xf>
    <xf numFmtId="0" fontId="5" fillId="0" borderId="1" xfId="0" applyFont="1" applyFill="1" applyBorder="1" applyAlignment="1">
      <alignment horizontal="center" vertical="center" wrapText="1"/>
    </xf>
    <xf numFmtId="0" fontId="4" fillId="5" borderId="1" xfId="1509" applyFont="1" applyFill="1" applyBorder="1" applyAlignment="1">
      <alignment horizontal="distributed" vertical="center" wrapText="1" indent="3"/>
    </xf>
    <xf numFmtId="201" fontId="6" fillId="5" borderId="1" xfId="1509" applyNumberFormat="1" applyFont="1" applyFill="1" applyBorder="1" applyAlignment="1">
      <alignment horizontal="center" vertical="center" wrapText="1"/>
    </xf>
    <xf numFmtId="0" fontId="4" fillId="5" borderId="1" xfId="1509" applyFont="1" applyFill="1" applyBorder="1" applyAlignment="1">
      <alignment horizontal="center" vertical="center" wrapText="1"/>
    </xf>
    <xf numFmtId="243" fontId="5" fillId="0" borderId="1" xfId="0" applyNumberFormat="1" applyFont="1" applyFill="1" applyBorder="1" applyAlignment="1" applyProtection="1">
      <alignment horizontal="center" vertical="center"/>
      <protection locked="0"/>
    </xf>
    <xf numFmtId="241" fontId="6" fillId="5" borderId="1" xfId="17214" applyNumberFormat="1" applyFont="1" applyFill="1" applyBorder="1" applyAlignment="1">
      <alignment vertical="center" shrinkToFit="1"/>
    </xf>
    <xf numFmtId="241" fontId="5" fillId="5" borderId="1" xfId="17214" applyNumberFormat="1" applyFont="1" applyFill="1" applyBorder="1" applyAlignment="1">
      <alignment vertical="center" shrinkToFit="1"/>
    </xf>
    <xf numFmtId="241" fontId="5" fillId="5" borderId="1" xfId="17214" applyNumberFormat="1" applyFont="1" applyFill="1" applyBorder="1" applyAlignment="1">
      <alignment vertical="center"/>
    </xf>
    <xf numFmtId="241" fontId="5" fillId="5" borderId="2" xfId="17214" applyNumberFormat="1" applyFont="1" applyFill="1" applyBorder="1" applyAlignment="1">
      <alignment vertical="center"/>
    </xf>
    <xf numFmtId="241" fontId="5" fillId="5" borderId="2" xfId="17214" applyNumberFormat="1" applyFont="1" applyFill="1" applyBorder="1" applyAlignment="1">
      <alignment vertical="center" shrinkToFit="1"/>
    </xf>
    <xf numFmtId="0" fontId="4" fillId="0" borderId="0" xfId="1509" applyFont="1" applyAlignment="1">
      <alignment horizontal="center" vertical="center" wrapText="1"/>
    </xf>
    <xf numFmtId="228" fontId="6" fillId="5" borderId="1" xfId="7405" applyNumberFormat="1" applyFont="1" applyFill="1" applyBorder="1" applyAlignment="1">
      <alignment vertical="center"/>
    </xf>
    <xf numFmtId="0" fontId="6" fillId="0" borderId="0" xfId="29169" applyFont="1">
      <alignment vertical="center"/>
    </xf>
    <xf numFmtId="228" fontId="5" fillId="5" borderId="1" xfId="7405" applyNumberFormat="1" applyFont="1" applyFill="1" applyBorder="1" applyAlignment="1">
      <alignment vertical="center"/>
    </xf>
    <xf numFmtId="228" fontId="5" fillId="5" borderId="2" xfId="7405" applyNumberFormat="1" applyFont="1" applyFill="1" applyBorder="1" applyAlignment="1">
      <alignment vertical="center"/>
    </xf>
    <xf numFmtId="243" fontId="8" fillId="0" borderId="1" xfId="0" applyNumberFormat="1" applyFont="1" applyFill="1" applyBorder="1" applyAlignment="1" applyProtection="1">
      <alignment horizontal="center" vertical="center"/>
      <protection locked="0"/>
    </xf>
    <xf numFmtId="0" fontId="8" fillId="0" borderId="1" xfId="0" applyFont="1" applyFill="1" applyBorder="1" applyAlignment="1">
      <alignment vertical="center"/>
    </xf>
    <xf numFmtId="0" fontId="8" fillId="0" borderId="1" xfId="0" applyFont="1" applyFill="1" applyBorder="1" applyAlignment="1" applyProtection="1">
      <alignment vertical="center"/>
    </xf>
    <xf numFmtId="228" fontId="8" fillId="5" borderId="1" xfId="7405" applyNumberFormat="1" applyFont="1" applyFill="1" applyBorder="1" applyAlignment="1">
      <alignment vertical="center"/>
    </xf>
    <xf numFmtId="241" fontId="6" fillId="5" borderId="1" xfId="17214" applyNumberFormat="1" applyFont="1" applyFill="1" applyBorder="1" applyAlignment="1">
      <alignment vertical="center"/>
    </xf>
    <xf numFmtId="241" fontId="0" fillId="0" borderId="0" xfId="0" applyNumberFormat="1" applyBorder="1" applyAlignment="1">
      <alignment wrapText="1"/>
    </xf>
    <xf numFmtId="241" fontId="0" fillId="0" borderId="0" xfId="0" applyNumberFormat="1" applyFont="1" applyBorder="1" applyAlignment="1">
      <alignment wrapText="1"/>
    </xf>
    <xf numFmtId="49" fontId="5" fillId="2" borderId="1" xfId="15684" applyNumberFormat="1" applyFont="1" applyFill="1" applyBorder="1" applyAlignment="1" applyProtection="1">
      <alignment horizontal="left" vertical="center"/>
    </xf>
    <xf numFmtId="49" fontId="5" fillId="5" borderId="1" xfId="29172" applyNumberFormat="1" applyFont="1" applyFill="1" applyBorder="1" applyAlignment="1" applyProtection="1">
      <alignment horizontal="left" vertical="center"/>
    </xf>
    <xf numFmtId="0" fontId="6" fillId="2" borderId="1" xfId="1509" applyFont="1" applyFill="1" applyBorder="1" applyAlignment="1">
      <alignment horizontal="distributed" vertical="center" indent="2"/>
    </xf>
    <xf numFmtId="0" fontId="6" fillId="5" borderId="1" xfId="1509" applyFont="1" applyFill="1" applyBorder="1" applyAlignment="1">
      <alignment horizontal="distributed" vertical="center" indent="2"/>
    </xf>
    <xf numFmtId="201" fontId="6" fillId="5" borderId="1" xfId="29169" applyNumberFormat="1" applyFont="1" applyFill="1" applyBorder="1">
      <alignment vertical="center"/>
    </xf>
    <xf numFmtId="0" fontId="6" fillId="0" borderId="1" xfId="1509" applyFont="1" applyBorder="1" applyAlignment="1">
      <alignment horizontal="left" vertical="center"/>
    </xf>
    <xf numFmtId="0" fontId="6" fillId="5" borderId="1" xfId="1509" applyFont="1" applyFill="1" applyBorder="1" applyAlignment="1">
      <alignment horizontal="left" vertical="center"/>
    </xf>
    <xf numFmtId="201" fontId="6" fillId="5" borderId="1" xfId="1509" applyNumberFormat="1" applyFont="1" applyFill="1" applyBorder="1" applyAlignment="1">
      <alignment vertical="center"/>
    </xf>
    <xf numFmtId="201" fontId="6" fillId="5" borderId="1" xfId="1509" applyNumberFormat="1" applyFont="1" applyFill="1" applyBorder="1">
      <alignment vertical="center"/>
    </xf>
    <xf numFmtId="0" fontId="5" fillId="0" borderId="1" xfId="1509" applyFont="1" applyBorder="1" applyAlignment="1">
      <alignment horizontal="left" vertical="center"/>
    </xf>
    <xf numFmtId="0" fontId="5" fillId="5" borderId="1" xfId="1509" applyFont="1" applyFill="1" applyBorder="1" applyAlignment="1">
      <alignment horizontal="left" vertical="center"/>
    </xf>
    <xf numFmtId="201" fontId="5" fillId="5" borderId="1" xfId="1509" applyNumberFormat="1" applyFont="1" applyFill="1" applyBorder="1" applyAlignment="1">
      <alignment vertical="center"/>
    </xf>
    <xf numFmtId="201" fontId="5" fillId="5" borderId="1" xfId="1509" applyNumberFormat="1" applyFont="1" applyFill="1" applyBorder="1">
      <alignment vertical="center"/>
    </xf>
    <xf numFmtId="0" fontId="5" fillId="0" borderId="1" xfId="1509" applyFont="1" applyBorder="1" applyAlignment="1">
      <alignment vertical="center"/>
    </xf>
    <xf numFmtId="0" fontId="5" fillId="5" borderId="1" xfId="1509" applyFont="1" applyFill="1" applyBorder="1" applyAlignment="1">
      <alignment vertical="center"/>
    </xf>
    <xf numFmtId="228" fontId="5" fillId="5" borderId="1" xfId="2347" applyNumberFormat="1" applyFont="1" applyFill="1" applyBorder="1" applyAlignment="1">
      <alignment vertical="center"/>
    </xf>
    <xf numFmtId="228" fontId="6" fillId="5" borderId="1" xfId="2347" applyNumberFormat="1" applyFont="1" applyFill="1" applyBorder="1" applyAlignment="1">
      <alignment vertical="center"/>
    </xf>
    <xf numFmtId="241" fontId="3" fillId="5" borderId="0" xfId="17214" applyNumberFormat="1" applyFont="1" applyFill="1" applyAlignment="1">
      <alignment horizontal="center" vertical="center"/>
    </xf>
    <xf numFmtId="241" fontId="0" fillId="5" borderId="0" xfId="17214" applyNumberFormat="1" applyFill="1"/>
    <xf numFmtId="241" fontId="0" fillId="5" borderId="0" xfId="17214" applyNumberFormat="1" applyFont="1" applyFill="1" applyAlignment="1">
      <alignment vertical="center"/>
    </xf>
    <xf numFmtId="241" fontId="0" fillId="5" borderId="0" xfId="17214" applyNumberFormat="1" applyFont="1" applyFill="1" applyAlignment="1">
      <alignment horizontal="center" vertical="center" wrapText="1"/>
    </xf>
    <xf numFmtId="241" fontId="4" fillId="5" borderId="1" xfId="0" applyNumberFormat="1" applyFont="1" applyFill="1" applyBorder="1" applyAlignment="1">
      <alignment horizontal="center" vertical="distributed" wrapText="1"/>
    </xf>
    <xf numFmtId="241" fontId="4" fillId="5" borderId="1" xfId="17214" applyNumberFormat="1" applyFont="1" applyFill="1" applyBorder="1" applyAlignment="1">
      <alignment horizontal="center" vertical="center" wrapText="1"/>
    </xf>
    <xf numFmtId="243" fontId="5" fillId="5" borderId="1" xfId="17214" applyNumberFormat="1" applyFont="1" applyFill="1" applyBorder="1" applyAlignment="1" applyProtection="1">
      <alignment horizontal="center" vertical="center"/>
      <protection locked="0"/>
    </xf>
    <xf numFmtId="0" fontId="5" fillId="5" borderId="1" xfId="17214" applyFont="1" applyFill="1" applyBorder="1" applyAlignment="1">
      <alignment vertical="center"/>
    </xf>
    <xf numFmtId="0" fontId="5" fillId="5" borderId="1" xfId="17214" applyFont="1" applyFill="1" applyBorder="1" applyAlignment="1" applyProtection="1">
      <alignment vertical="center"/>
    </xf>
    <xf numFmtId="241" fontId="6" fillId="5" borderId="1" xfId="29172" applyNumberFormat="1" applyFont="1" applyFill="1" applyBorder="1" applyAlignment="1" applyProtection="1">
      <alignment horizontal="right" vertical="center"/>
      <protection locked="0"/>
    </xf>
    <xf numFmtId="242" fontId="0" fillId="5" borderId="3" xfId="17214" applyNumberFormat="1" applyFont="1" applyFill="1" applyBorder="1" applyAlignment="1">
      <alignment vertical="center"/>
    </xf>
    <xf numFmtId="242" fontId="0" fillId="5" borderId="0" xfId="0" applyNumberFormat="1" applyFont="1" applyFill="1" applyBorder="1" applyAlignment="1">
      <alignment horizontal="right" vertical="center"/>
    </xf>
    <xf numFmtId="242" fontId="0" fillId="5" borderId="3" xfId="17214" applyNumberFormat="1" applyFont="1" applyFill="1" applyBorder="1" applyAlignment="1">
      <alignment horizontal="right" vertical="center"/>
    </xf>
    <xf numFmtId="242" fontId="4" fillId="5" borderId="1" xfId="0" applyNumberFormat="1" applyFont="1" applyFill="1" applyBorder="1" applyAlignment="1">
      <alignment horizontal="center" vertical="center" wrapText="1"/>
    </xf>
    <xf numFmtId="9" fontId="5" fillId="5" borderId="1" xfId="75" applyFont="1" applyFill="1" applyBorder="1" applyAlignment="1" applyProtection="1">
      <alignment horizontal="right" vertical="center"/>
      <protection locked="0"/>
    </xf>
    <xf numFmtId="0" fontId="5" fillId="5" borderId="0" xfId="29169" applyFont="1" applyFill="1">
      <alignment vertical="center"/>
    </xf>
    <xf numFmtId="243" fontId="8" fillId="5" borderId="1" xfId="17214" applyNumberFormat="1" applyFont="1" applyFill="1" applyBorder="1" applyAlignment="1" applyProtection="1">
      <alignment horizontal="center" vertical="center"/>
      <protection locked="0"/>
    </xf>
    <xf numFmtId="0" fontId="8" fillId="5" borderId="1" xfId="17214" applyFont="1" applyFill="1" applyBorder="1" applyAlignment="1">
      <alignment vertical="center"/>
    </xf>
    <xf numFmtId="0" fontId="8" fillId="5" borderId="1" xfId="17214" applyFont="1" applyFill="1" applyBorder="1" applyAlignment="1" applyProtection="1">
      <alignment vertical="center"/>
    </xf>
    <xf numFmtId="241" fontId="0" fillId="5" borderId="0" xfId="17214" applyNumberFormat="1" applyFill="1" applyBorder="1" applyAlignment="1">
      <alignment wrapText="1"/>
    </xf>
    <xf numFmtId="241" fontId="0" fillId="5" borderId="0" xfId="17214" applyNumberFormat="1" applyFont="1" applyFill="1" applyBorder="1" applyAlignment="1">
      <alignment wrapText="1"/>
    </xf>
    <xf numFmtId="9" fontId="6" fillId="5" borderId="1" xfId="75" applyFont="1" applyFill="1" applyBorder="1" applyAlignment="1" applyProtection="1">
      <alignment horizontal="right" vertical="center"/>
      <protection locked="0"/>
    </xf>
    <xf numFmtId="201" fontId="6" fillId="5" borderId="1" xfId="29169" applyNumberFormat="1" applyFont="1" applyFill="1" applyBorder="1" applyAlignment="1">
      <alignment horizontal="right" vertical="center"/>
    </xf>
    <xf numFmtId="241" fontId="4" fillId="5" borderId="0" xfId="17214" applyNumberFormat="1" applyFont="1" applyFill="1" applyBorder="1" applyAlignment="1">
      <alignment wrapText="1"/>
    </xf>
    <xf numFmtId="0" fontId="4" fillId="5" borderId="0" xfId="29169" applyFont="1" applyFill="1" applyBorder="1">
      <alignment vertical="center"/>
    </xf>
    <xf numFmtId="201" fontId="6" fillId="5" borderId="1" xfId="29169" applyNumberFormat="1" applyFont="1" applyFill="1" applyBorder="1" applyAlignment="1">
      <alignment vertical="center"/>
    </xf>
    <xf numFmtId="0" fontId="2" fillId="5" borderId="1" xfId="29169" applyFont="1" applyFill="1" applyBorder="1" applyAlignment="1">
      <alignment horizontal="left" vertical="center"/>
    </xf>
    <xf numFmtId="201" fontId="5" fillId="5" borderId="1" xfId="29169" applyNumberFormat="1" applyFont="1" applyFill="1" applyBorder="1" applyAlignment="1">
      <alignment vertical="center"/>
    </xf>
    <xf numFmtId="0" fontId="0" fillId="5" borderId="0" xfId="29169" applyFill="1" applyBorder="1">
      <alignment vertical="center"/>
    </xf>
    <xf numFmtId="201" fontId="5" fillId="5" borderId="1" xfId="29169" applyNumberFormat="1" applyFont="1" applyFill="1" applyBorder="1">
      <alignment vertical="center"/>
    </xf>
    <xf numFmtId="201" fontId="0" fillId="5" borderId="0" xfId="29169" applyNumberFormat="1" applyFill="1">
      <alignment vertical="center"/>
    </xf>
    <xf numFmtId="49" fontId="5" fillId="0" borderId="1" xfId="17214" applyNumberFormat="1" applyFont="1" applyFill="1" applyBorder="1" applyAlignment="1" applyProtection="1">
      <alignment horizontal="left" vertical="center"/>
    </xf>
    <xf numFmtId="49" fontId="5" fillId="5" borderId="4" xfId="17214" applyNumberFormat="1" applyFont="1" applyFill="1" applyBorder="1" applyAlignment="1" applyProtection="1">
      <alignment horizontal="left" vertical="center"/>
    </xf>
    <xf numFmtId="49" fontId="6" fillId="5" borderId="1" xfId="17214" applyNumberFormat="1" applyFont="1" applyFill="1" applyBorder="1" applyAlignment="1" applyProtection="1">
      <alignment vertical="center"/>
    </xf>
    <xf numFmtId="49" fontId="10" fillId="0" borderId="1" xfId="4059" applyNumberFormat="1" applyFont="1" applyBorder="1">
      <alignment vertical="center"/>
    </xf>
    <xf numFmtId="3" fontId="2" fillId="4" borderId="1" xfId="17214" applyNumberFormat="1" applyFont="1" applyFill="1" applyBorder="1" applyAlignment="1" applyProtection="1">
      <alignment horizontal="right" vertical="center" wrapText="1"/>
    </xf>
    <xf numFmtId="3" fontId="2" fillId="4" borderId="1" xfId="18915" applyNumberFormat="1" applyFont="1" applyFill="1" applyBorder="1" applyAlignment="1" applyProtection="1">
      <alignment horizontal="right" vertical="center"/>
    </xf>
    <xf numFmtId="3" fontId="2" fillId="4" borderId="1" xfId="18915" applyNumberFormat="1" applyFont="1" applyFill="1" applyBorder="1" applyAlignment="1" applyProtection="1">
      <alignment horizontal="right" vertical="center" wrapText="1"/>
    </xf>
    <xf numFmtId="3" fontId="2" fillId="3" borderId="1" xfId="18915" applyNumberFormat="1" applyFont="1" applyFill="1" applyBorder="1" applyAlignment="1" applyProtection="1">
      <alignment horizontal="right" vertical="center"/>
    </xf>
    <xf numFmtId="3" fontId="0" fillId="0" borderId="0" xfId="17214" applyNumberFormat="1" applyFont="1"/>
    <xf numFmtId="49" fontId="11" fillId="0" borderId="1" xfId="4059" applyNumberFormat="1" applyFont="1" applyBorder="1">
      <alignment vertical="center"/>
    </xf>
    <xf numFmtId="49" fontId="11" fillId="0" borderId="1" xfId="4059" applyNumberFormat="1" applyBorder="1">
      <alignment vertical="center"/>
    </xf>
    <xf numFmtId="0" fontId="4" fillId="0" borderId="1" xfId="1509" applyFont="1" applyBorder="1" applyAlignment="1">
      <alignment horizontal="distributed" vertical="center" wrapText="1" indent="3"/>
    </xf>
    <xf numFmtId="201" fontId="4" fillId="0" borderId="1" xfId="1509" applyNumberFormat="1" applyFont="1" applyBorder="1" applyAlignment="1">
      <alignment horizontal="center" vertical="center" wrapText="1"/>
    </xf>
    <xf numFmtId="201" fontId="6" fillId="0" borderId="1" xfId="1509" applyNumberFormat="1" applyFont="1" applyBorder="1" applyAlignment="1">
      <alignment horizontal="center" vertical="center" wrapText="1"/>
    </xf>
    <xf numFmtId="241" fontId="6" fillId="0" borderId="1" xfId="17214" applyNumberFormat="1" applyFont="1" applyFill="1" applyBorder="1" applyAlignment="1" applyProtection="1">
      <alignment vertical="center"/>
    </xf>
    <xf numFmtId="241" fontId="5" fillId="0" borderId="1" xfId="17214" applyNumberFormat="1" applyFont="1" applyFill="1" applyBorder="1" applyAlignment="1" applyProtection="1">
      <alignment vertical="center"/>
    </xf>
    <xf numFmtId="241" fontId="5" fillId="2" borderId="7" xfId="15684" applyNumberFormat="1" applyFont="1" applyFill="1" applyBorder="1" applyAlignment="1" applyProtection="1">
      <alignment horizontal="right" vertical="center"/>
      <protection locked="0"/>
    </xf>
    <xf numFmtId="228" fontId="5" fillId="0" borderId="1" xfId="7405" applyNumberFormat="1" applyFont="1" applyBorder="1" applyAlignment="1">
      <alignment vertical="center"/>
    </xf>
    <xf numFmtId="241" fontId="6" fillId="2" borderId="7" xfId="15684" applyNumberFormat="1" applyFont="1" applyFill="1" applyBorder="1" applyAlignment="1" applyProtection="1">
      <alignment horizontal="right" vertical="center"/>
      <protection locked="0"/>
    </xf>
    <xf numFmtId="49" fontId="5" fillId="5" borderId="1" xfId="17214" applyNumberFormat="1" applyFont="1" applyFill="1" applyBorder="1" applyAlignment="1" applyProtection="1">
      <alignment vertical="center"/>
    </xf>
    <xf numFmtId="241" fontId="5" fillId="0" borderId="7" xfId="17214" applyNumberFormat="1" applyFont="1" applyFill="1" applyBorder="1" applyAlignment="1" applyProtection="1">
      <alignment vertical="center"/>
    </xf>
    <xf numFmtId="241" fontId="6" fillId="0" borderId="7" xfId="17214" applyNumberFormat="1" applyFont="1" applyFill="1" applyBorder="1" applyAlignment="1" applyProtection="1">
      <alignment vertical="center"/>
    </xf>
    <xf numFmtId="49" fontId="12" fillId="5" borderId="1" xfId="17214" applyNumberFormat="1" applyFont="1" applyFill="1" applyBorder="1" applyAlignment="1" applyProtection="1">
      <alignment horizontal="left" vertical="center"/>
    </xf>
    <xf numFmtId="0" fontId="5" fillId="0" borderId="1" xfId="29169" applyFont="1" applyBorder="1">
      <alignment vertical="center"/>
    </xf>
    <xf numFmtId="0" fontId="6" fillId="0" borderId="1" xfId="1509" applyFont="1" applyBorder="1" applyAlignment="1">
      <alignment horizontal="distributed" vertical="center" indent="1"/>
    </xf>
    <xf numFmtId="201" fontId="6" fillId="0" borderId="1" xfId="29169" applyNumberFormat="1" applyFont="1" applyBorder="1">
      <alignment vertical="center"/>
    </xf>
    <xf numFmtId="0" fontId="0" fillId="0" borderId="1" xfId="1509" applyBorder="1">
      <alignment vertical="center"/>
    </xf>
    <xf numFmtId="201" fontId="5" fillId="0" borderId="1" xfId="1509" applyNumberFormat="1" applyFont="1" applyBorder="1">
      <alignment vertical="center"/>
    </xf>
    <xf numFmtId="201" fontId="6" fillId="0" borderId="1" xfId="1509" applyNumberFormat="1" applyFont="1" applyBorder="1">
      <alignment vertical="center"/>
    </xf>
    <xf numFmtId="0" fontId="0" fillId="0" borderId="0" xfId="1509">
      <alignment vertical="center"/>
    </xf>
    <xf numFmtId="228" fontId="6" fillId="0" borderId="1" xfId="2347" applyNumberFormat="1" applyFont="1" applyBorder="1" applyAlignment="1">
      <alignment vertical="center"/>
    </xf>
    <xf numFmtId="0" fontId="4" fillId="0" borderId="0" xfId="1509" applyFont="1">
      <alignment vertical="center"/>
    </xf>
    <xf numFmtId="201" fontId="4" fillId="0" borderId="0" xfId="1509" applyNumberFormat="1" applyFont="1">
      <alignment vertical="center"/>
    </xf>
    <xf numFmtId="241" fontId="4" fillId="0" borderId="0" xfId="17214" applyNumberFormat="1" applyFont="1"/>
    <xf numFmtId="0" fontId="4" fillId="0" borderId="1" xfId="17214" applyFont="1" applyFill="1" applyBorder="1" applyAlignment="1">
      <alignment horizontal="distributed" vertical="center"/>
    </xf>
    <xf numFmtId="241" fontId="5" fillId="2" borderId="7" xfId="29172" applyNumberFormat="1" applyFont="1" applyFill="1" applyBorder="1" applyAlignment="1" applyProtection="1">
      <alignment horizontal="right" vertical="center"/>
      <protection locked="0"/>
    </xf>
    <xf numFmtId="241" fontId="6" fillId="2" borderId="7" xfId="29172" applyNumberFormat="1" applyFont="1" applyFill="1" applyBorder="1" applyAlignment="1" applyProtection="1">
      <alignment horizontal="right" vertical="center"/>
      <protection locked="0"/>
    </xf>
    <xf numFmtId="241" fontId="6" fillId="2" borderId="7" xfId="29172" applyNumberFormat="1" applyFont="1" applyFill="1" applyBorder="1" applyAlignment="1" applyProtection="1">
      <alignment vertical="center"/>
    </xf>
    <xf numFmtId="241" fontId="5" fillId="2" borderId="7" xfId="29172" applyNumberFormat="1" applyFont="1" applyFill="1" applyBorder="1" applyAlignment="1" applyProtection="1">
      <alignment horizontal="right" vertical="center"/>
    </xf>
    <xf numFmtId="201" fontId="0" fillId="0" borderId="0" xfId="1509" applyNumberFormat="1">
      <alignment vertical="center"/>
    </xf>
    <xf numFmtId="201" fontId="5" fillId="0" borderId="1" xfId="1509" applyNumberFormat="1" applyFont="1" applyBorder="1" applyAlignment="1">
      <alignment vertical="center"/>
    </xf>
    <xf numFmtId="3" fontId="2" fillId="4" borderId="2" xfId="18915" applyNumberFormat="1" applyFont="1" applyFill="1" applyBorder="1" applyAlignment="1" applyProtection="1">
      <alignment horizontal="right" vertical="center"/>
    </xf>
    <xf numFmtId="3" fontId="2" fillId="8" borderId="1" xfId="17214" applyNumberFormat="1" applyFont="1" applyFill="1" applyBorder="1" applyAlignment="1" applyProtection="1">
      <alignment horizontal="left" vertical="center"/>
    </xf>
    <xf numFmtId="3" fontId="2" fillId="8" borderId="7" xfId="17214" applyNumberFormat="1" applyFont="1" applyFill="1" applyBorder="1" applyAlignment="1" applyProtection="1">
      <alignment horizontal="left" vertical="center"/>
    </xf>
    <xf numFmtId="3" fontId="2" fillId="8" borderId="2" xfId="17214" applyNumberFormat="1" applyFont="1" applyFill="1" applyBorder="1" applyAlignment="1" applyProtection="1">
      <alignment horizontal="left" vertical="center"/>
    </xf>
    <xf numFmtId="3" fontId="2" fillId="4" borderId="7" xfId="18915" applyNumberFormat="1" applyFont="1" applyFill="1" applyBorder="1" applyAlignment="1" applyProtection="1">
      <alignment horizontal="right" vertical="center"/>
    </xf>
    <xf numFmtId="3" fontId="2" fillId="4" borderId="11" xfId="18915" applyNumberFormat="1" applyFont="1" applyFill="1" applyBorder="1" applyAlignment="1" applyProtection="1">
      <alignment horizontal="right" vertical="center"/>
    </xf>
    <xf numFmtId="3" fontId="2" fillId="4" borderId="6" xfId="18915" applyNumberFormat="1" applyFont="1" applyFill="1" applyBorder="1" applyAlignment="1" applyProtection="1">
      <alignment horizontal="right" vertical="center"/>
    </xf>
    <xf numFmtId="201" fontId="0" fillId="0" borderId="3" xfId="1509" applyNumberFormat="1" applyBorder="1" applyAlignment="1">
      <alignment horizontal="right" vertical="center"/>
    </xf>
    <xf numFmtId="201" fontId="4" fillId="5" borderId="1" xfId="1509" applyNumberFormat="1" applyFont="1" applyFill="1" applyBorder="1" applyAlignment="1">
      <alignment horizontal="center" vertical="center" wrapText="1"/>
    </xf>
    <xf numFmtId="0" fontId="5" fillId="0" borderId="1" xfId="0" applyFont="1" applyFill="1" applyBorder="1" applyAlignment="1" applyProtection="1">
      <alignment horizontal="left" vertical="center"/>
    </xf>
    <xf numFmtId="241" fontId="0" fillId="0" borderId="0" xfId="1509" applyNumberFormat="1">
      <alignment vertical="center"/>
    </xf>
    <xf numFmtId="241" fontId="0" fillId="0" borderId="1" xfId="0" applyNumberFormat="1" applyBorder="1" applyAlignment="1">
      <alignment wrapText="1"/>
    </xf>
    <xf numFmtId="0" fontId="5" fillId="0" borderId="0" xfId="0" applyFont="1" applyFill="1" applyBorder="1" applyAlignment="1">
      <alignment vertical="center"/>
    </xf>
    <xf numFmtId="241" fontId="0" fillId="0" borderId="1" xfId="0" applyNumberFormat="1" applyFont="1" applyBorder="1" applyAlignment="1">
      <alignment wrapText="1"/>
    </xf>
    <xf numFmtId="49" fontId="5" fillId="0" borderId="0" xfId="0" applyNumberFormat="1" applyFont="1" applyFill="1" applyBorder="1" applyAlignment="1">
      <alignment vertical="center"/>
    </xf>
    <xf numFmtId="0" fontId="5" fillId="0" borderId="1" xfId="0" applyFont="1" applyFill="1" applyBorder="1" applyAlignment="1">
      <alignment vertical="center" shrinkToFit="1"/>
    </xf>
    <xf numFmtId="49" fontId="5" fillId="5" borderId="7" xfId="29172" applyNumberFormat="1" applyFont="1" applyFill="1" applyBorder="1" applyAlignment="1" applyProtection="1">
      <alignment horizontal="left" vertical="center"/>
    </xf>
    <xf numFmtId="0" fontId="13" fillId="0" borderId="0" xfId="23775" applyFont="1" applyAlignment="1">
      <alignment horizontal="center" vertical="center"/>
    </xf>
    <xf numFmtId="0" fontId="13" fillId="0" borderId="0" xfId="23775" applyFont="1" applyAlignment="1">
      <alignment vertical="center"/>
    </xf>
    <xf numFmtId="0" fontId="0" fillId="0" borderId="0" xfId="23775" applyFont="1">
      <alignment vertical="center"/>
    </xf>
    <xf numFmtId="10" fontId="0" fillId="0" borderId="0" xfId="75" applyNumberFormat="1" applyFont="1" applyAlignment="1">
      <alignment vertical="center"/>
    </xf>
    <xf numFmtId="0" fontId="9" fillId="0" borderId="0" xfId="23775" applyFont="1">
      <alignment vertical="center"/>
    </xf>
    <xf numFmtId="0" fontId="0" fillId="0" borderId="0" xfId="23775">
      <alignment vertical="center"/>
    </xf>
    <xf numFmtId="0" fontId="14" fillId="0" borderId="1" xfId="15165" applyFont="1" applyBorder="1" applyAlignment="1">
      <alignment horizontal="center" vertical="center" wrapText="1"/>
    </xf>
    <xf numFmtId="43" fontId="14" fillId="0" borderId="1" xfId="41563" applyFont="1" applyBorder="1" applyAlignment="1">
      <alignment horizontal="center" vertical="center" wrapText="1"/>
    </xf>
    <xf numFmtId="0" fontId="15" fillId="0" borderId="1" xfId="15165" applyFont="1" applyBorder="1" applyAlignment="1">
      <alignment vertical="center" wrapText="1"/>
    </xf>
    <xf numFmtId="244" fontId="15" fillId="0" borderId="1" xfId="26477" applyNumberFormat="1" applyFont="1" applyBorder="1" applyAlignment="1">
      <alignment horizontal="right" vertical="center" wrapText="1"/>
    </xf>
    <xf numFmtId="0" fontId="14" fillId="0" borderId="7" xfId="15165" applyFont="1" applyBorder="1" applyAlignment="1">
      <alignment horizontal="center" vertical="center" wrapText="1"/>
    </xf>
    <xf numFmtId="0" fontId="14" fillId="0" borderId="9" xfId="15165" applyFont="1" applyBorder="1" applyAlignment="1">
      <alignment horizontal="center" vertical="center" wrapText="1"/>
    </xf>
    <xf numFmtId="244" fontId="14" fillId="0" borderId="1" xfId="26477" applyNumberFormat="1" applyFont="1" applyBorder="1" applyAlignment="1">
      <alignment horizontal="right" vertical="center" wrapText="1"/>
    </xf>
    <xf numFmtId="201" fontId="0" fillId="0" borderId="3" xfId="23775" applyNumberFormat="1" applyBorder="1" applyAlignment="1">
      <alignment horizontal="right" vertical="center"/>
    </xf>
    <xf numFmtId="0" fontId="16" fillId="0" borderId="0" xfId="21948" applyFont="1" applyAlignment="1">
      <alignment horizontal="center" vertical="center"/>
    </xf>
    <xf numFmtId="201" fontId="0" fillId="0" borderId="0" xfId="21948" applyNumberFormat="1" applyFont="1" applyAlignment="1">
      <alignment vertical="center"/>
    </xf>
    <xf numFmtId="201" fontId="0" fillId="0" borderId="3" xfId="21948" applyNumberFormat="1" applyFont="1" applyBorder="1" applyAlignment="1">
      <alignment horizontal="center" vertical="center"/>
    </xf>
    <xf numFmtId="201" fontId="4" fillId="0" borderId="2" xfId="21948" applyNumberFormat="1" applyFont="1" applyBorder="1" applyAlignment="1">
      <alignment horizontal="distributed" vertical="center" wrapText="1" indent="3"/>
    </xf>
    <xf numFmtId="201" fontId="4" fillId="0" borderId="2" xfId="21948" applyNumberFormat="1" applyFont="1" applyBorder="1" applyAlignment="1">
      <alignment horizontal="center" vertical="center" wrapText="1"/>
    </xf>
    <xf numFmtId="201" fontId="4" fillId="0" borderId="7" xfId="21948" applyNumberFormat="1" applyFont="1" applyBorder="1" applyAlignment="1">
      <alignment horizontal="center" vertical="center"/>
    </xf>
    <xf numFmtId="201" fontId="4" fillId="0" borderId="9" xfId="21948" applyNumberFormat="1" applyFont="1" applyBorder="1" applyAlignment="1">
      <alignment horizontal="center" vertical="center"/>
    </xf>
    <xf numFmtId="201" fontId="4" fillId="0" borderId="4" xfId="21948" applyNumberFormat="1" applyFont="1" applyBorder="1" applyAlignment="1">
      <alignment horizontal="distributed" vertical="center" wrapText="1" indent="3"/>
    </xf>
    <xf numFmtId="201" fontId="4" fillId="0" borderId="4" xfId="21948" applyNumberFormat="1" applyFont="1" applyBorder="1" applyAlignment="1">
      <alignment horizontal="center" vertical="center" wrapText="1"/>
    </xf>
    <xf numFmtId="201" fontId="4" fillId="0" borderId="1" xfId="21948" applyNumberFormat="1" applyFont="1" applyBorder="1" applyAlignment="1">
      <alignment horizontal="center" vertical="center" wrapText="1"/>
    </xf>
    <xf numFmtId="242" fontId="4" fillId="0" borderId="1" xfId="0" applyNumberFormat="1" applyFont="1" applyBorder="1" applyAlignment="1">
      <alignment horizontal="center" vertical="center" wrapText="1"/>
    </xf>
    <xf numFmtId="0" fontId="0" fillId="0" borderId="1" xfId="29169" applyFont="1" applyBorder="1" applyAlignment="1">
      <alignment horizontal="left" vertical="center"/>
    </xf>
    <xf numFmtId="201" fontId="0" fillId="0" borderId="1" xfId="29169" applyNumberFormat="1" applyFont="1" applyBorder="1">
      <alignment vertical="center"/>
    </xf>
    <xf numFmtId="228" fontId="0" fillId="0" borderId="1" xfId="75" applyNumberFormat="1" applyFont="1" applyBorder="1" applyAlignment="1">
      <alignment vertical="center"/>
    </xf>
    <xf numFmtId="0" fontId="0" fillId="0" borderId="1" xfId="29169" applyBorder="1" applyAlignment="1">
      <alignment horizontal="left" vertical="center"/>
    </xf>
    <xf numFmtId="0" fontId="4" fillId="0" borderId="1" xfId="29169" applyFont="1" applyBorder="1" applyAlignment="1">
      <alignment horizontal="distributed" vertical="center" indent="1"/>
    </xf>
    <xf numFmtId="201" fontId="4" fillId="0" borderId="1" xfId="29169" applyNumberFormat="1" applyFont="1" applyBorder="1">
      <alignment vertical="center"/>
    </xf>
    <xf numFmtId="228" fontId="4" fillId="0" borderId="1" xfId="75" applyNumberFormat="1" applyFont="1" applyBorder="1" applyAlignment="1">
      <alignment vertical="center"/>
    </xf>
    <xf numFmtId="201" fontId="0" fillId="0" borderId="1" xfId="29169" applyNumberFormat="1" applyBorder="1">
      <alignment vertical="center"/>
    </xf>
    <xf numFmtId="0" fontId="4" fillId="0" borderId="1" xfId="29169" applyNumberFormat="1" applyFont="1" applyBorder="1">
      <alignment vertical="center"/>
    </xf>
    <xf numFmtId="0" fontId="4" fillId="0" borderId="1" xfId="29169" applyFont="1" applyBorder="1" applyAlignment="1">
      <alignment horizontal="left" vertical="center"/>
    </xf>
    <xf numFmtId="0" fontId="4" fillId="0" borderId="1" xfId="29169" applyFont="1" applyBorder="1" applyAlignment="1">
      <alignment horizontal="distributed" vertical="center" indent="2"/>
    </xf>
    <xf numFmtId="0" fontId="17" fillId="0" borderId="0" xfId="0" applyFont="1" applyFill="1" applyBorder="1" applyAlignment="1">
      <alignment horizontal="center" vertical="center" wrapText="1"/>
    </xf>
    <xf numFmtId="201" fontId="0" fillId="0" borderId="0" xfId="21948" applyNumberFormat="1" applyFont="1" applyFill="1" applyBorder="1" applyAlignment="1">
      <alignment vertical="center"/>
    </xf>
    <xf numFmtId="0" fontId="18" fillId="0" borderId="3" xfId="0" applyFont="1" applyFill="1" applyBorder="1" applyAlignment="1">
      <alignment horizontal="center" vertical="center" wrapText="1"/>
    </xf>
    <xf numFmtId="0" fontId="0" fillId="0" borderId="3" xfId="0" applyFont="1" applyFill="1" applyBorder="1" applyAlignment="1">
      <alignment horizontal="right" vertical="center" wrapText="1"/>
    </xf>
    <xf numFmtId="201" fontId="19" fillId="2" borderId="1" xfId="0" applyNumberFormat="1" applyFont="1" applyFill="1" applyBorder="1" applyAlignment="1" applyProtection="1">
      <alignment horizontal="center" vertical="center" wrapText="1"/>
    </xf>
    <xf numFmtId="201" fontId="20" fillId="2" borderId="1" xfId="0" applyNumberFormat="1" applyFont="1" applyFill="1" applyBorder="1" applyAlignment="1" applyProtection="1">
      <alignment horizontal="left" vertical="center" wrapText="1"/>
    </xf>
    <xf numFmtId="201" fontId="19" fillId="2" borderId="1" xfId="0" applyNumberFormat="1" applyFont="1" applyFill="1" applyBorder="1" applyAlignment="1" applyProtection="1">
      <alignment vertical="center"/>
    </xf>
    <xf numFmtId="201" fontId="0" fillId="2" borderId="1" xfId="0" applyNumberFormat="1" applyFont="1" applyFill="1" applyBorder="1" applyAlignment="1" applyProtection="1">
      <alignment vertical="center"/>
    </xf>
    <xf numFmtId="201" fontId="19" fillId="2" borderId="1" xfId="0" applyNumberFormat="1" applyFont="1" applyFill="1" applyBorder="1" applyAlignment="1" applyProtection="1">
      <alignment horizontal="left" vertical="center" wrapText="1"/>
    </xf>
    <xf numFmtId="201" fontId="0" fillId="0" borderId="1" xfId="0" applyNumberFormat="1" applyFill="1" applyBorder="1" applyAlignment="1">
      <alignment vertical="center"/>
    </xf>
    <xf numFmtId="201" fontId="19" fillId="2" borderId="1" xfId="0" applyNumberFormat="1" applyFont="1" applyFill="1" applyBorder="1" applyAlignment="1" applyProtection="1">
      <alignment vertical="center" wrapText="1"/>
    </xf>
    <xf numFmtId="201" fontId="20" fillId="2" borderId="1" xfId="0" applyNumberFormat="1" applyFont="1" applyFill="1" applyBorder="1" applyAlignment="1" applyProtection="1">
      <alignment vertical="center" wrapText="1"/>
    </xf>
    <xf numFmtId="201" fontId="0" fillId="0" borderId="1" xfId="0" applyNumberFormat="1" applyFont="1" applyFill="1" applyBorder="1" applyAlignment="1">
      <alignment vertical="center"/>
    </xf>
    <xf numFmtId="201" fontId="19" fillId="2" borderId="7" xfId="0" applyNumberFormat="1" applyFont="1" applyFill="1" applyBorder="1" applyAlignment="1" applyProtection="1">
      <alignment vertical="center" wrapText="1"/>
    </xf>
    <xf numFmtId="0" fontId="0" fillId="0" borderId="0" xfId="0" applyFill="1" applyBorder="1" applyAlignment="1"/>
    <xf numFmtId="0" fontId="0" fillId="0" borderId="1" xfId="0" applyFill="1" applyBorder="1" applyAlignment="1">
      <alignment horizontal="center" wrapText="1"/>
    </xf>
    <xf numFmtId="0" fontId="0" fillId="0" borderId="1" xfId="0" applyFill="1" applyBorder="1" applyAlignment="1"/>
    <xf numFmtId="0" fontId="17" fillId="0" borderId="0" xfId="21948" applyFont="1" applyFill="1" applyBorder="1" applyAlignment="1">
      <alignment horizontal="center" vertical="center"/>
    </xf>
    <xf numFmtId="201" fontId="0" fillId="0" borderId="3" xfId="21948" applyNumberFormat="1" applyFont="1" applyFill="1" applyBorder="1" applyAlignment="1">
      <alignment vertical="center"/>
    </xf>
    <xf numFmtId="3" fontId="0" fillId="2" borderId="0" xfId="0" applyNumberFormat="1" applyFont="1" applyFill="1" applyBorder="1" applyAlignment="1" applyProtection="1">
      <alignment horizontal="right" vertical="center"/>
    </xf>
    <xf numFmtId="201" fontId="4" fillId="0" borderId="2" xfId="21948" applyNumberFormat="1" applyFont="1" applyFill="1" applyBorder="1" applyAlignment="1">
      <alignment horizontal="distributed" vertical="center" wrapText="1" indent="3"/>
    </xf>
    <xf numFmtId="201" fontId="4" fillId="0" borderId="1" xfId="29169" applyNumberFormat="1" applyFont="1" applyFill="1" applyBorder="1" applyAlignment="1">
      <alignment horizontal="center" vertical="center" wrapText="1"/>
    </xf>
    <xf numFmtId="0" fontId="4" fillId="0" borderId="1" xfId="29169" applyFont="1" applyFill="1" applyBorder="1" applyAlignment="1">
      <alignment horizontal="center" vertical="center"/>
    </xf>
    <xf numFmtId="201" fontId="4" fillId="0" borderId="4" xfId="21948" applyNumberFormat="1" applyFont="1" applyFill="1" applyBorder="1" applyAlignment="1">
      <alignment horizontal="distributed" vertical="center" wrapText="1" indent="3"/>
    </xf>
    <xf numFmtId="49" fontId="0" fillId="2" borderId="1" xfId="0" applyNumberFormat="1" applyFont="1" applyFill="1" applyBorder="1" applyAlignment="1" applyProtection="1">
      <alignment horizontal="left" vertical="center"/>
    </xf>
    <xf numFmtId="228" fontId="0" fillId="0" borderId="1" xfId="75" applyNumberFormat="1" applyFont="1" applyFill="1" applyBorder="1" applyAlignment="1">
      <alignment vertical="center"/>
    </xf>
    <xf numFmtId="0" fontId="0" fillId="2" borderId="1" xfId="29169" applyFont="1" applyFill="1" applyBorder="1" applyAlignment="1">
      <alignment horizontal="left" vertical="center"/>
    </xf>
    <xf numFmtId="201" fontId="4" fillId="0" borderId="2" xfId="29169" applyNumberFormat="1" applyFont="1" applyFill="1" applyBorder="1" applyAlignment="1">
      <alignment horizontal="center" vertical="center" wrapText="1"/>
    </xf>
    <xf numFmtId="201" fontId="4" fillId="0" borderId="9" xfId="29169" applyNumberFormat="1" applyFont="1" applyFill="1" applyBorder="1" applyAlignment="1">
      <alignment horizontal="center" vertical="center" wrapText="1"/>
    </xf>
    <xf numFmtId="3" fontId="0" fillId="2" borderId="1" xfId="0" applyNumberFormat="1" applyFont="1" applyFill="1" applyBorder="1" applyAlignment="1" applyProtection="1">
      <alignment horizontal="left" vertical="center"/>
    </xf>
    <xf numFmtId="3" fontId="0" fillId="2" borderId="2" xfId="0" applyNumberFormat="1" applyFont="1" applyFill="1" applyBorder="1" applyAlignment="1" applyProtection="1">
      <alignment horizontal="left" vertical="center"/>
    </xf>
    <xf numFmtId="3" fontId="0" fillId="2" borderId="9" xfId="0" applyNumberFormat="1" applyFont="1" applyFill="1" applyBorder="1" applyAlignment="1" applyProtection="1">
      <alignment horizontal="right" vertical="center"/>
    </xf>
    <xf numFmtId="3" fontId="0" fillId="2" borderId="4" xfId="0" applyNumberFormat="1" applyFont="1" applyFill="1" applyBorder="1" applyAlignment="1" applyProtection="1">
      <alignment horizontal="left" vertical="center"/>
    </xf>
    <xf numFmtId="3" fontId="0" fillId="2" borderId="9" xfId="0" applyNumberFormat="1" applyFont="1" applyFill="1" applyBorder="1" applyAlignment="1" applyProtection="1">
      <alignment horizontal="left" vertical="center"/>
    </xf>
    <xf numFmtId="0" fontId="0" fillId="2" borderId="1" xfId="29169" applyFont="1" applyFill="1" applyBorder="1" applyAlignment="1">
      <alignment horizontal="left" vertical="center" wrapText="1"/>
    </xf>
    <xf numFmtId="3" fontId="0" fillId="2" borderId="1" xfId="0" applyNumberFormat="1" applyFont="1" applyFill="1" applyBorder="1" applyAlignment="1" applyProtection="1">
      <alignment horizontal="right" vertical="center"/>
    </xf>
    <xf numFmtId="0" fontId="4" fillId="0" borderId="1" xfId="29169" applyFont="1" applyFill="1" applyBorder="1" applyAlignment="1">
      <alignment horizontal="distributed" vertical="center" indent="1"/>
    </xf>
    <xf numFmtId="3" fontId="4" fillId="2" borderId="1" xfId="0" applyNumberFormat="1" applyFont="1" applyFill="1" applyBorder="1" applyAlignment="1" applyProtection="1">
      <alignment horizontal="left" vertical="center"/>
    </xf>
    <xf numFmtId="3" fontId="4" fillId="2" borderId="9" xfId="0" applyNumberFormat="1" applyFont="1" applyFill="1" applyBorder="1" applyAlignment="1" applyProtection="1">
      <alignment horizontal="right" vertical="center"/>
    </xf>
    <xf numFmtId="228" fontId="4" fillId="0" borderId="1" xfId="75" applyNumberFormat="1" applyFont="1" applyFill="1" applyBorder="1" applyAlignment="1">
      <alignment vertical="center"/>
    </xf>
    <xf numFmtId="3" fontId="0" fillId="0" borderId="1" xfId="0" applyNumberFormat="1" applyFont="1" applyFill="1" applyBorder="1" applyAlignment="1" applyProtection="1">
      <alignment horizontal="left" vertical="center"/>
    </xf>
    <xf numFmtId="3" fontId="0" fillId="0" borderId="1" xfId="0" applyNumberFormat="1" applyFont="1" applyFill="1" applyBorder="1" applyAlignment="1" applyProtection="1">
      <alignment horizontal="right" vertical="center"/>
    </xf>
    <xf numFmtId="3" fontId="4" fillId="2" borderId="1" xfId="0" applyNumberFormat="1" applyFont="1" applyFill="1" applyBorder="1" applyAlignment="1" applyProtection="1">
      <alignment horizontal="right" vertical="center"/>
    </xf>
    <xf numFmtId="0" fontId="4" fillId="0" borderId="0" xfId="0" applyFont="1" applyAlignment="1"/>
    <xf numFmtId="0" fontId="21" fillId="5" borderId="0" xfId="21948" applyFont="1" applyFill="1" applyAlignment="1">
      <alignment horizontal="center" vertical="center"/>
    </xf>
    <xf numFmtId="0" fontId="21" fillId="5" borderId="0" xfId="21948" applyFont="1" applyFill="1" applyAlignment="1">
      <alignment horizontal="right" vertical="center"/>
    </xf>
    <xf numFmtId="201" fontId="4" fillId="5" borderId="0" xfId="21948" applyNumberFormat="1" applyFont="1" applyFill="1" applyAlignment="1">
      <alignment vertical="center"/>
    </xf>
    <xf numFmtId="201" fontId="4" fillId="5" borderId="0" xfId="21948" applyNumberFormat="1" applyFont="1" applyFill="1" applyAlignment="1">
      <alignment horizontal="right" vertical="center"/>
    </xf>
    <xf numFmtId="201" fontId="4" fillId="5" borderId="3" xfId="21948" applyNumberFormat="1" applyFont="1" applyFill="1" applyBorder="1" applyAlignment="1">
      <alignment horizontal="right" vertical="center"/>
    </xf>
    <xf numFmtId="0" fontId="6" fillId="5" borderId="1" xfId="29169" applyFont="1" applyFill="1" applyBorder="1" applyAlignment="1">
      <alignment horizontal="center" vertical="center"/>
    </xf>
    <xf numFmtId="241" fontId="6" fillId="5" borderId="9" xfId="27309" applyNumberFormat="1" applyFont="1" applyFill="1" applyBorder="1" applyAlignment="1">
      <alignment horizontal="center" vertical="center" wrapText="1"/>
    </xf>
    <xf numFmtId="242" fontId="6" fillId="5" borderId="1" xfId="27309" applyNumberFormat="1" applyFont="1" applyFill="1" applyBorder="1" applyAlignment="1">
      <alignment horizontal="center" vertical="center" wrapText="1"/>
    </xf>
    <xf numFmtId="0" fontId="8" fillId="5" borderId="1" xfId="29169" applyFont="1" applyFill="1" applyBorder="1" applyAlignment="1">
      <alignment horizontal="left" vertical="center"/>
    </xf>
    <xf numFmtId="201" fontId="8" fillId="5" borderId="1" xfId="29169" applyNumberFormat="1" applyFont="1" applyFill="1" applyBorder="1" applyAlignment="1">
      <alignment horizontal="right" vertical="center"/>
    </xf>
    <xf numFmtId="201" fontId="22" fillId="0" borderId="1" xfId="29169" applyNumberFormat="1" applyFont="1" applyFill="1" applyBorder="1" applyAlignment="1">
      <alignment vertical="center" wrapText="1"/>
    </xf>
    <xf numFmtId="228" fontId="8" fillId="5" borderId="1" xfId="75" applyNumberFormat="1" applyFont="1" applyFill="1" applyBorder="1" applyAlignment="1">
      <alignment horizontal="right" vertical="center"/>
    </xf>
    <xf numFmtId="0" fontId="7" fillId="5" borderId="1" xfId="29169" applyFont="1" applyFill="1" applyBorder="1" applyAlignment="1">
      <alignment horizontal="left" vertical="center"/>
    </xf>
    <xf numFmtId="0" fontId="7" fillId="5" borderId="1" xfId="29169" applyFont="1" applyFill="1" applyBorder="1" applyAlignment="1">
      <alignment horizontal="center" vertical="center"/>
    </xf>
    <xf numFmtId="201" fontId="7" fillId="5" borderId="1" xfId="29169" applyNumberFormat="1" applyFont="1" applyFill="1" applyBorder="1" applyAlignment="1">
      <alignment horizontal="right" vertical="center"/>
    </xf>
    <xf numFmtId="228" fontId="7" fillId="5" borderId="1" xfId="75" applyNumberFormat="1" applyFont="1" applyFill="1" applyBorder="1" applyAlignment="1">
      <alignment horizontal="right" vertical="center"/>
    </xf>
    <xf numFmtId="0" fontId="8" fillId="5" borderId="1" xfId="29169" applyFont="1" applyFill="1" applyBorder="1" applyAlignment="1">
      <alignment vertical="center"/>
    </xf>
    <xf numFmtId="0" fontId="22" fillId="0" borderId="0" xfId="0" applyFont="1" applyAlignment="1">
      <alignment horizontal="right"/>
    </xf>
    <xf numFmtId="3" fontId="23" fillId="0" borderId="1" xfId="0" applyNumberFormat="1" applyFont="1" applyFill="1" applyBorder="1" applyAlignment="1" applyProtection="1">
      <alignment horizontal="right" vertical="center"/>
      <protection locked="0"/>
    </xf>
    <xf numFmtId="201" fontId="24" fillId="0" borderId="1" xfId="29169" applyNumberFormat="1" applyFont="1" applyFill="1" applyBorder="1" applyAlignment="1">
      <alignment vertical="center" wrapText="1"/>
    </xf>
    <xf numFmtId="0" fontId="25" fillId="0" borderId="0" xfId="21948" applyFont="1" applyFill="1" applyAlignment="1">
      <alignment horizontal="right" vertical="center"/>
    </xf>
    <xf numFmtId="0" fontId="25" fillId="5" borderId="0" xfId="21948" applyFont="1" applyFill="1">
      <alignment vertical="center"/>
    </xf>
    <xf numFmtId="0" fontId="26" fillId="5" borderId="0" xfId="21948" applyFont="1" applyFill="1" applyAlignment="1">
      <alignment horizontal="center" vertical="center"/>
    </xf>
    <xf numFmtId="0" fontId="26" fillId="5" borderId="0" xfId="21948" applyFont="1" applyFill="1" applyAlignment="1">
      <alignment horizontal="right" vertical="center"/>
    </xf>
    <xf numFmtId="241" fontId="6" fillId="5" borderId="1" xfId="0" applyNumberFormat="1" applyFont="1" applyFill="1" applyBorder="1" applyAlignment="1">
      <alignment horizontal="center" vertical="center" wrapText="1"/>
    </xf>
    <xf numFmtId="241" fontId="6" fillId="5" borderId="1" xfId="0" applyNumberFormat="1" applyFont="1" applyFill="1" applyBorder="1" applyAlignment="1">
      <alignment horizontal="left" vertical="center" wrapText="1"/>
    </xf>
    <xf numFmtId="241" fontId="6" fillId="5" borderId="9" xfId="27309" applyNumberFormat="1" applyFont="1" applyFill="1" applyBorder="1" applyAlignment="1">
      <alignment horizontal="right" vertical="center" wrapText="1"/>
    </xf>
    <xf numFmtId="228" fontId="6" fillId="5" borderId="1" xfId="75" applyNumberFormat="1" applyFont="1" applyFill="1" applyBorder="1" applyAlignment="1">
      <alignment horizontal="right" vertical="center"/>
    </xf>
    <xf numFmtId="201" fontId="5" fillId="5" borderId="1" xfId="29169" applyNumberFormat="1" applyFont="1" applyFill="1" applyBorder="1" applyAlignment="1">
      <alignment horizontal="right" vertical="center"/>
    </xf>
    <xf numFmtId="228" fontId="5" fillId="5" borderId="1" xfId="75" applyNumberFormat="1" applyFont="1" applyFill="1" applyBorder="1" applyAlignment="1">
      <alignment horizontal="right" vertical="center"/>
    </xf>
    <xf numFmtId="241" fontId="12" fillId="5" borderId="1" xfId="0" applyNumberFormat="1" applyFont="1" applyFill="1" applyBorder="1" applyAlignment="1">
      <alignment horizontal="right" vertical="center"/>
    </xf>
    <xf numFmtId="0" fontId="5" fillId="5" borderId="1" xfId="29169" applyFont="1" applyFill="1" applyBorder="1" applyAlignment="1">
      <alignment horizontal="left" vertical="center" wrapText="1"/>
    </xf>
    <xf numFmtId="241" fontId="5" fillId="5" borderId="1" xfId="0" applyNumberFormat="1" applyFont="1" applyFill="1" applyBorder="1" applyAlignment="1">
      <alignment horizontal="right" vertical="center"/>
    </xf>
    <xf numFmtId="0" fontId="6" fillId="5" borderId="1" xfId="29169" applyNumberFormat="1" applyFont="1" applyFill="1" applyBorder="1">
      <alignment vertical="center"/>
    </xf>
    <xf numFmtId="214" fontId="0" fillId="0" borderId="7" xfId="42327" applyNumberFormat="1" applyFont="1" applyFill="1" applyBorder="1" applyAlignment="1" applyProtection="1">
      <alignment horizontal="right" vertical="center" wrapText="1"/>
      <protection locked="0"/>
    </xf>
    <xf numFmtId="201" fontId="0" fillId="0" borderId="7" xfId="42327" applyNumberFormat="1" applyFont="1" applyFill="1" applyBorder="1" applyAlignment="1" applyProtection="1">
      <alignment horizontal="right" vertical="center" wrapText="1"/>
      <protection locked="0"/>
    </xf>
    <xf numFmtId="201" fontId="27" fillId="5" borderId="1" xfId="29169" applyNumberFormat="1" applyFont="1" applyFill="1" applyBorder="1" applyAlignment="1">
      <alignment horizontal="right" vertical="center"/>
    </xf>
    <xf numFmtId="201" fontId="4" fillId="0" borderId="1" xfId="29169" applyNumberFormat="1" applyFont="1" applyFill="1" applyBorder="1" applyAlignment="1">
      <alignment vertical="center" wrapText="1"/>
    </xf>
    <xf numFmtId="241" fontId="28" fillId="5" borderId="1" xfId="0" applyNumberFormat="1" applyFont="1" applyFill="1" applyBorder="1" applyAlignment="1">
      <alignment horizontal="right" vertical="center"/>
    </xf>
    <xf numFmtId="201" fontId="29" fillId="5" borderId="1" xfId="29169" applyNumberFormat="1" applyFont="1" applyFill="1" applyBorder="1" applyAlignment="1">
      <alignment horizontal="right" vertical="center"/>
    </xf>
    <xf numFmtId="0" fontId="0" fillId="0" borderId="0" xfId="0" applyAlignment="1">
      <alignment horizontal="center"/>
    </xf>
    <xf numFmtId="0" fontId="30" fillId="2" borderId="0" xfId="0" applyFont="1" applyFill="1" applyBorder="1" applyAlignment="1">
      <alignment horizontal="center" vertical="center" wrapText="1"/>
    </xf>
    <xf numFmtId="0" fontId="28" fillId="0" borderId="0" xfId="0" applyFont="1" applyFill="1" applyBorder="1" applyAlignment="1">
      <alignment vertical="center"/>
    </xf>
    <xf numFmtId="0" fontId="20" fillId="2" borderId="0" xfId="0" applyFont="1" applyFill="1" applyBorder="1" applyAlignment="1">
      <alignment horizontal="center" vertical="center"/>
    </xf>
    <xf numFmtId="0" fontId="28" fillId="2" borderId="1" xfId="0" applyFont="1" applyFill="1" applyBorder="1" applyAlignment="1">
      <alignment horizontal="center" vertical="center"/>
    </xf>
    <xf numFmtId="0" fontId="28" fillId="2" borderId="1" xfId="0" applyFont="1" applyFill="1" applyBorder="1" applyAlignment="1">
      <alignment horizontal="left" vertical="center"/>
    </xf>
    <xf numFmtId="0" fontId="4" fillId="0" borderId="1" xfId="0" applyFont="1" applyBorder="1" applyAlignment="1">
      <alignment horizontal="center" vertical="center"/>
    </xf>
    <xf numFmtId="0" fontId="12" fillId="2" borderId="1" xfId="0" applyFont="1" applyFill="1" applyBorder="1" applyAlignment="1">
      <alignment horizontal="left" vertical="center"/>
    </xf>
    <xf numFmtId="0" fontId="0" fillId="0" borderId="1" xfId="0" applyBorder="1" applyAlignment="1">
      <alignment horizontal="center" vertical="center"/>
    </xf>
    <xf numFmtId="241" fontId="0" fillId="0" borderId="1" xfId="0" applyNumberFormat="1" applyBorder="1" applyAlignment="1">
      <alignment horizontal="center" vertical="center"/>
    </xf>
    <xf numFmtId="245" fontId="0" fillId="0" borderId="0" xfId="0" applyNumberFormat="1" applyAlignment="1"/>
    <xf numFmtId="241" fontId="21" fillId="5" borderId="0" xfId="0" applyNumberFormat="1" applyFont="1" applyFill="1" applyAlignment="1">
      <alignment horizontal="center" vertical="center"/>
    </xf>
    <xf numFmtId="245" fontId="21" fillId="5" borderId="0" xfId="0" applyNumberFormat="1" applyFont="1" applyFill="1" applyAlignment="1">
      <alignment horizontal="right" vertical="center"/>
    </xf>
    <xf numFmtId="245" fontId="31" fillId="5" borderId="0" xfId="0" applyNumberFormat="1" applyFont="1" applyFill="1" applyAlignment="1">
      <alignment horizontal="right" vertical="center"/>
    </xf>
    <xf numFmtId="245" fontId="32" fillId="5" borderId="0" xfId="0" applyNumberFormat="1" applyFont="1" applyFill="1" applyAlignment="1">
      <alignment horizontal="right" vertical="center"/>
    </xf>
    <xf numFmtId="241" fontId="21" fillId="5" borderId="0" xfId="0" applyNumberFormat="1" applyFont="1" applyFill="1" applyAlignment="1">
      <alignment horizontal="right" vertical="center"/>
    </xf>
    <xf numFmtId="241" fontId="4" fillId="5" borderId="0" xfId="0" applyNumberFormat="1" applyFont="1" applyFill="1" applyAlignment="1">
      <alignment vertical="center"/>
    </xf>
    <xf numFmtId="245" fontId="4" fillId="5" borderId="0" xfId="0" applyNumberFormat="1" applyFont="1" applyFill="1" applyAlignment="1">
      <alignment horizontal="right" vertical="center"/>
    </xf>
    <xf numFmtId="245" fontId="24" fillId="5" borderId="0" xfId="0" applyNumberFormat="1" applyFont="1" applyFill="1" applyAlignment="1">
      <alignment horizontal="right" vertical="center"/>
    </xf>
    <xf numFmtId="245" fontId="33" fillId="5" borderId="0" xfId="0" applyNumberFormat="1" applyFont="1" applyFill="1" applyAlignment="1">
      <alignment horizontal="right" vertical="center"/>
    </xf>
    <xf numFmtId="242" fontId="4" fillId="5" borderId="0" xfId="0" applyNumberFormat="1" applyFont="1" applyFill="1" applyAlignment="1">
      <alignment horizontal="right" vertical="center"/>
    </xf>
    <xf numFmtId="245" fontId="6" fillId="5" borderId="1" xfId="0" applyNumberFormat="1" applyFont="1" applyFill="1" applyBorder="1" applyAlignment="1">
      <alignment horizontal="center" vertical="center" wrapText="1"/>
    </xf>
    <xf numFmtId="245" fontId="7" fillId="5" borderId="1" xfId="0" applyNumberFormat="1" applyFont="1" applyFill="1" applyBorder="1" applyAlignment="1">
      <alignment horizontal="center" vertical="center" wrapText="1"/>
    </xf>
    <xf numFmtId="242" fontId="6" fillId="5" borderId="1" xfId="0" applyNumberFormat="1" applyFont="1" applyFill="1" applyBorder="1" applyAlignment="1">
      <alignment horizontal="center" vertical="center" wrapText="1"/>
    </xf>
    <xf numFmtId="245" fontId="0" fillId="0" borderId="1" xfId="29169" applyNumberFormat="1" applyFont="1" applyFill="1" applyBorder="1">
      <alignment vertical="center"/>
    </xf>
    <xf numFmtId="228" fontId="8" fillId="5" borderId="1" xfId="75" applyNumberFormat="1" applyFont="1" applyFill="1" applyBorder="1" applyAlignment="1">
      <alignment horizontal="center" vertical="center"/>
    </xf>
    <xf numFmtId="245" fontId="8" fillId="0" borderId="1" xfId="29169" applyNumberFormat="1" applyFont="1" applyFill="1" applyBorder="1" applyAlignment="1">
      <alignment horizontal="center" vertical="center"/>
    </xf>
    <xf numFmtId="245" fontId="0" fillId="0" borderId="1" xfId="29169" applyNumberFormat="1" applyFont="1" applyFill="1" applyBorder="1" applyAlignment="1">
      <alignment vertical="center"/>
    </xf>
    <xf numFmtId="245" fontId="8" fillId="5" borderId="1" xfId="17214" applyNumberFormat="1" applyFont="1" applyFill="1" applyBorder="1" applyAlignment="1" applyProtection="1">
      <alignment horizontal="center" vertical="center"/>
    </xf>
    <xf numFmtId="245" fontId="8" fillId="0" borderId="1" xfId="0" applyNumberFormat="1" applyFont="1" applyBorder="1" applyAlignment="1">
      <alignment horizontal="center"/>
    </xf>
    <xf numFmtId="245" fontId="7" fillId="5" borderId="1" xfId="29169" applyNumberFormat="1" applyFont="1" applyFill="1" applyBorder="1" applyAlignment="1">
      <alignment horizontal="center" vertical="center"/>
    </xf>
    <xf numFmtId="245" fontId="8" fillId="5" borderId="1" xfId="29169" applyNumberFormat="1" applyFont="1" applyFill="1" applyBorder="1" applyAlignment="1">
      <alignment horizontal="center" vertical="center"/>
    </xf>
    <xf numFmtId="241" fontId="0" fillId="5" borderId="0" xfId="17214" applyNumberFormat="1" applyFont="1" applyFill="1" applyAlignment="1">
      <alignment horizontal="distributed" vertical="center" wrapText="1"/>
    </xf>
    <xf numFmtId="241" fontId="4" fillId="5" borderId="1" xfId="0" applyNumberFormat="1" applyFont="1" applyFill="1" applyBorder="1" applyAlignment="1">
      <alignment horizontal="distributed" vertical="center" wrapText="1"/>
    </xf>
    <xf numFmtId="241" fontId="4" fillId="5" borderId="1" xfId="17214" applyNumberFormat="1" applyFont="1" applyFill="1" applyBorder="1" applyAlignment="1">
      <alignment horizontal="distributed" vertical="center" wrapText="1"/>
    </xf>
    <xf numFmtId="228" fontId="6" fillId="5" borderId="1" xfId="75" applyNumberFormat="1" applyFont="1" applyFill="1" applyBorder="1" applyAlignment="1" applyProtection="1">
      <alignment horizontal="right" vertical="center"/>
      <protection locked="0"/>
    </xf>
    <xf numFmtId="228" fontId="7" fillId="5" borderId="1" xfId="75" applyNumberFormat="1" applyFont="1" applyFill="1" applyBorder="1" applyAlignment="1" applyProtection="1">
      <alignment horizontal="right" vertical="center"/>
      <protection locked="0"/>
    </xf>
    <xf numFmtId="228" fontId="5" fillId="5" borderId="1" xfId="75" applyNumberFormat="1" applyFont="1" applyFill="1" applyBorder="1" applyAlignment="1" applyProtection="1">
      <alignment horizontal="right" vertical="center"/>
      <protection locked="0"/>
    </xf>
    <xf numFmtId="228" fontId="8" fillId="5" borderId="1" xfId="75" applyNumberFormat="1" applyFont="1" applyFill="1" applyBorder="1" applyAlignment="1" applyProtection="1">
      <alignment horizontal="right" vertical="center"/>
      <protection locked="0"/>
    </xf>
    <xf numFmtId="0" fontId="2" fillId="5" borderId="1" xfId="28213" applyNumberFormat="1" applyFont="1" applyFill="1" applyBorder="1" applyAlignment="1" applyProtection="1">
      <alignment horizontal="left" vertical="center"/>
    </xf>
    <xf numFmtId="241" fontId="5" fillId="5" borderId="7" xfId="29172" applyNumberFormat="1" applyFont="1" applyFill="1" applyBorder="1" applyAlignment="1" applyProtection="1">
      <alignment horizontal="right" vertical="center"/>
      <protection locked="0"/>
    </xf>
    <xf numFmtId="228" fontId="34" fillId="5" borderId="1" xfId="75" applyNumberFormat="1" applyFont="1" applyFill="1" applyBorder="1" applyAlignment="1" applyProtection="1">
      <alignment horizontal="right" vertical="center"/>
      <protection locked="0"/>
    </xf>
    <xf numFmtId="0" fontId="24" fillId="0" borderId="0" xfId="0" applyFont="1" applyAlignment="1"/>
    <xf numFmtId="0" fontId="22" fillId="0" borderId="0" xfId="0" applyFont="1" applyAlignment="1"/>
    <xf numFmtId="245" fontId="22" fillId="0" borderId="0" xfId="0" applyNumberFormat="1" applyFont="1" applyAlignment="1"/>
    <xf numFmtId="241" fontId="31" fillId="5" borderId="0" xfId="0" applyNumberFormat="1" applyFont="1" applyFill="1" applyAlignment="1">
      <alignment horizontal="center" vertical="center"/>
    </xf>
    <xf numFmtId="245" fontId="31" fillId="5" borderId="0" xfId="0" applyNumberFormat="1" applyFont="1" applyFill="1" applyAlignment="1">
      <alignment horizontal="center" vertical="center"/>
    </xf>
    <xf numFmtId="246" fontId="24" fillId="5" borderId="0" xfId="0" applyNumberFormat="1" applyFont="1" applyFill="1" applyAlignment="1">
      <alignment vertical="center"/>
    </xf>
    <xf numFmtId="245" fontId="24" fillId="5" borderId="0" xfId="0" applyNumberFormat="1" applyFont="1" applyFill="1" applyAlignment="1">
      <alignment vertical="center"/>
    </xf>
    <xf numFmtId="0" fontId="7" fillId="5" borderId="1" xfId="29169" applyNumberFormat="1" applyFont="1" applyFill="1" applyBorder="1" applyAlignment="1">
      <alignment vertical="center" wrapText="1"/>
    </xf>
    <xf numFmtId="245" fontId="7" fillId="5" borderId="1" xfId="75" applyNumberFormat="1" applyFont="1" applyFill="1" applyBorder="1" applyAlignment="1">
      <alignment horizontal="center" vertical="center"/>
    </xf>
    <xf numFmtId="0" fontId="8" fillId="5" borderId="1" xfId="29169" applyFont="1" applyFill="1" applyBorder="1" applyAlignment="1">
      <alignment horizontal="left" vertical="center" wrapText="1"/>
    </xf>
    <xf numFmtId="245" fontId="8" fillId="5" borderId="1" xfId="75" applyNumberFormat="1" applyFont="1" applyFill="1" applyBorder="1" applyAlignment="1">
      <alignment horizontal="center" vertical="center"/>
    </xf>
    <xf numFmtId="245" fontId="8" fillId="0" borderId="1" xfId="0" applyNumberFormat="1" applyFont="1" applyBorder="1" applyAlignment="1">
      <alignment horizontal="center" vertical="center"/>
    </xf>
    <xf numFmtId="245" fontId="8" fillId="0" borderId="4" xfId="0" applyNumberFormat="1" applyFont="1" applyBorder="1" applyAlignment="1">
      <alignment horizontal="center" vertical="center"/>
    </xf>
    <xf numFmtId="245" fontId="8" fillId="5" borderId="9" xfId="29169" applyNumberFormat="1" applyFont="1" applyFill="1" applyBorder="1" applyAlignment="1">
      <alignment horizontal="center" vertical="center"/>
    </xf>
    <xf numFmtId="0" fontId="8" fillId="5" borderId="1" xfId="29169" applyNumberFormat="1" applyFont="1" applyFill="1" applyBorder="1" applyAlignment="1">
      <alignment vertical="center" wrapText="1"/>
    </xf>
    <xf numFmtId="245" fontId="8" fillId="5" borderId="9" xfId="17214" applyNumberFormat="1" applyFont="1" applyFill="1" applyBorder="1" applyAlignment="1" applyProtection="1">
      <alignment horizontal="center" vertical="center"/>
    </xf>
    <xf numFmtId="0" fontId="7" fillId="5" borderId="1" xfId="29169" applyFont="1" applyFill="1" applyBorder="1" applyAlignment="1">
      <alignment horizontal="left" vertical="center" wrapText="1"/>
    </xf>
    <xf numFmtId="0" fontId="7" fillId="5" borderId="1" xfId="29169" applyFont="1" applyFill="1" applyBorder="1" applyAlignment="1">
      <alignment horizontal="center" vertical="distributed" wrapText="1"/>
    </xf>
    <xf numFmtId="0" fontId="8" fillId="0" borderId="1" xfId="29169" applyFont="1" applyFill="1" applyBorder="1" applyAlignment="1">
      <alignment horizontal="left" vertical="center" wrapText="1"/>
    </xf>
    <xf numFmtId="245" fontId="35" fillId="0" borderId="12" xfId="0" applyNumberFormat="1" applyFont="1" applyFill="1" applyBorder="1" applyAlignment="1" applyProtection="1">
      <alignment horizontal="center" vertical="center"/>
    </xf>
    <xf numFmtId="245" fontId="8" fillId="5" borderId="1" xfId="1509" applyNumberFormat="1" applyFont="1" applyFill="1" applyBorder="1" applyAlignment="1">
      <alignment horizontal="center" vertical="center"/>
    </xf>
    <xf numFmtId="245" fontId="35" fillId="2" borderId="1" xfId="1509" applyNumberFormat="1" applyFont="1" applyFill="1" applyBorder="1" applyAlignment="1" applyProtection="1">
      <alignment horizontal="center" vertical="center" wrapText="1"/>
    </xf>
    <xf numFmtId="245" fontId="22" fillId="2" borderId="1" xfId="29169" applyNumberFormat="1" applyFont="1" applyFill="1" applyBorder="1" applyAlignment="1">
      <alignment horizontal="center" vertical="center"/>
    </xf>
    <xf numFmtId="245" fontId="22" fillId="0" borderId="1" xfId="29169" applyNumberFormat="1" applyFont="1" applyFill="1" applyBorder="1" applyAlignment="1">
      <alignment horizontal="center" vertical="center"/>
    </xf>
    <xf numFmtId="0" fontId="7" fillId="5" borderId="1" xfId="29169" applyFont="1" applyFill="1" applyBorder="1" applyAlignment="1">
      <alignment vertical="center" wrapText="1"/>
    </xf>
    <xf numFmtId="0" fontId="8" fillId="5" borderId="1" xfId="29169" applyFont="1" applyFill="1" applyBorder="1" applyAlignment="1">
      <alignment vertical="center" wrapText="1"/>
    </xf>
    <xf numFmtId="245" fontId="8" fillId="5" borderId="1" xfId="25569" applyNumberFormat="1" applyFont="1" applyFill="1" applyBorder="1" applyAlignment="1">
      <alignment horizontal="center" vertical="center"/>
    </xf>
    <xf numFmtId="245" fontId="8" fillId="0" borderId="1" xfId="0" applyNumberFormat="1" applyFont="1" applyFill="1" applyBorder="1" applyAlignment="1">
      <alignment horizontal="center" vertical="center"/>
    </xf>
    <xf numFmtId="245" fontId="23" fillId="9" borderId="13" xfId="0" applyNumberFormat="1" applyFont="1" applyFill="1" applyBorder="1" applyAlignment="1">
      <alignment horizontal="center" vertical="center" wrapText="1"/>
    </xf>
    <xf numFmtId="0" fontId="7" fillId="5" borderId="1" xfId="29169" applyFont="1" applyFill="1" applyBorder="1" applyAlignment="1">
      <alignment horizontal="distributed" vertical="center" wrapText="1"/>
    </xf>
    <xf numFmtId="241" fontId="22" fillId="5" borderId="0" xfId="0" applyNumberFormat="1" applyFont="1" applyFill="1" applyBorder="1" applyAlignment="1">
      <alignment horizontal="left" vertical="center" wrapText="1"/>
    </xf>
    <xf numFmtId="245" fontId="22" fillId="5" borderId="0" xfId="0" applyNumberFormat="1" applyFont="1" applyFill="1" applyBorder="1" applyAlignment="1">
      <alignment horizontal="left" vertical="center" wrapText="1"/>
    </xf>
    <xf numFmtId="0" fontId="36" fillId="0" borderId="0" xfId="0" applyFont="1" applyAlignment="1"/>
    <xf numFmtId="0" fontId="37" fillId="0" borderId="0" xfId="0" applyFont="1" applyAlignment="1">
      <alignment horizontal="center" vertical="center"/>
    </xf>
    <xf numFmtId="0" fontId="36" fillId="0" borderId="0" xfId="0" applyFont="1" applyAlignment="1">
      <alignment horizontal="left" vertical="center"/>
    </xf>
    <xf numFmtId="0" fontId="36" fillId="0" borderId="0" xfId="0" applyFont="1" applyAlignment="1">
      <alignment vertical="center"/>
    </xf>
    <xf numFmtId="0" fontId="36" fillId="5" borderId="0" xfId="0" applyFont="1" applyFill="1" applyAlignment="1">
      <alignment wrapText="1"/>
    </xf>
    <xf numFmtId="0" fontId="36" fillId="5" borderId="0" xfId="0" applyFont="1" applyFill="1" applyAlignment="1">
      <alignment vertical="center" wrapText="1"/>
    </xf>
    <xf numFmtId="0" fontId="38" fillId="5" borderId="0" xfId="0" applyFont="1" applyFill="1" applyAlignment="1">
      <alignment horizontal="center" vertical="center"/>
    </xf>
    <xf numFmtId="0" fontId="38" fillId="5" borderId="0" xfId="0" applyFont="1" applyFill="1" applyAlignment="1">
      <alignment horizontal="center" vertical="center" wrapText="1"/>
    </xf>
    <xf numFmtId="0" fontId="0" fillId="5" borderId="0" xfId="0" applyFill="1" applyAlignment="1"/>
    <xf numFmtId="0" fontId="39" fillId="5" borderId="0" xfId="0" applyFont="1" applyFill="1" applyAlignment="1">
      <alignment horizontal="center"/>
    </xf>
    <xf numFmtId="221" fontId="39" fillId="5" borderId="0" xfId="0" applyNumberFormat="1" applyFont="1" applyFill="1" applyAlignment="1">
      <alignment horizontal="center"/>
    </xf>
    <xf numFmtId="0" fontId="5" fillId="5" borderId="1" xfId="17214" applyFont="1" applyFill="1" applyBorder="1" applyAlignment="1" applyProtection="1" quotePrefix="1">
      <alignment vertical="center"/>
    </xf>
    <xf numFmtId="0" fontId="5" fillId="5" borderId="1" xfId="17214" applyFont="1" applyFill="1" applyBorder="1" applyAlignment="1" quotePrefix="1">
      <alignment vertical="center"/>
    </xf>
    <xf numFmtId="241" fontId="0" fillId="5" borderId="0" xfId="17214" applyNumberFormat="1" applyFont="1" applyFill="1" applyBorder="1" applyAlignment="1" quotePrefix="1">
      <alignment wrapText="1"/>
    </xf>
    <xf numFmtId="0" fontId="5" fillId="5" borderId="1" xfId="29169" applyFont="1" applyFill="1" applyBorder="1" applyAlignment="1" quotePrefix="1">
      <alignment vertical="center"/>
    </xf>
    <xf numFmtId="0" fontId="5" fillId="0" borderId="1" xfId="0" applyFont="1" applyFill="1" applyBorder="1" applyAlignment="1" applyProtection="1" quotePrefix="1">
      <alignment vertical="center"/>
    </xf>
    <xf numFmtId="0" fontId="5" fillId="0" borderId="1" xfId="0" applyFont="1" applyFill="1" applyBorder="1" applyAlignment="1" quotePrefix="1">
      <alignment vertical="center"/>
    </xf>
    <xf numFmtId="0" fontId="5" fillId="0" borderId="0" xfId="0" applyFont="1" applyFill="1" applyBorder="1" applyAlignment="1" quotePrefix="1">
      <alignment vertical="center"/>
    </xf>
    <xf numFmtId="0" fontId="5" fillId="0" borderId="1" xfId="17214" applyFont="1" applyFill="1" applyBorder="1" applyAlignment="1" applyProtection="1" quotePrefix="1">
      <alignment vertical="center"/>
    </xf>
    <xf numFmtId="241" fontId="0" fillId="0" borderId="1" xfId="0" applyNumberFormat="1" applyFont="1" applyBorder="1" applyAlignment="1" quotePrefix="1">
      <alignment wrapText="1"/>
    </xf>
    <xf numFmtId="0" fontId="5" fillId="7" borderId="1" xfId="17214" applyFont="1" applyFill="1" applyBorder="1" applyAlignment="1" applyProtection="1" quotePrefix="1">
      <alignment vertical="center"/>
    </xf>
    <xf numFmtId="0" fontId="0" fillId="0" borderId="1" xfId="0" applyFont="1" applyBorder="1" applyAlignment="1" quotePrefix="1"/>
    <xf numFmtId="241" fontId="0" fillId="0" borderId="0" xfId="0" applyNumberFormat="1" applyFont="1" applyBorder="1" applyAlignment="1" quotePrefix="1">
      <alignment wrapText="1"/>
    </xf>
    <xf numFmtId="0" fontId="0" fillId="0" borderId="0" xfId="17214" applyFont="1" quotePrefix="1"/>
    <xf numFmtId="0" fontId="5" fillId="0" borderId="1" xfId="17214" applyFont="1" applyFill="1" applyBorder="1" applyAlignment="1" quotePrefix="1">
      <alignment vertical="center"/>
    </xf>
    <xf numFmtId="0" fontId="5" fillId="7" borderId="1" xfId="17214" applyFont="1" applyFill="1" applyBorder="1" applyAlignment="1" quotePrefix="1">
      <alignment vertical="center"/>
    </xf>
    <xf numFmtId="241" fontId="0" fillId="0" borderId="0" xfId="17214" applyNumberFormat="1" applyFont="1" applyBorder="1" applyAlignment="1" quotePrefix="1">
      <alignment wrapText="1"/>
    </xf>
  </cellXfs>
  <cellStyles count="42331">
    <cellStyle name="常规" xfId="0" builtinId="0"/>
    <cellStyle name="差_gdp" xfId="1"/>
    <cellStyle name="货币[0]" xfId="2" builtinId="7"/>
    <cellStyle name="货币" xfId="3" builtinId="4"/>
    <cellStyle name="好_行政(燃修费)_县市旗测算-新科目（含人口规模效应）_财力性转移支付2010年预算参考数_03_2010年各地区一般预算平衡表_2010年地方财政一般预算分级平衡情况表（汇总）0524 2" xfId="4"/>
    <cellStyle name="{Date} 2" xfId="5"/>
    <cellStyle name="好_县市旗测算20080508_民生政策最低支出需求_03_2010年各地区一般预算平衡表 2 3" xfId="6"/>
    <cellStyle name="60% - 着色 2" xfId="7"/>
    <cellStyle name="好_分析缺口率_03_2010年各地区一般预算平衡表_净集中 3" xfId="8"/>
    <cellStyle name="差_同德 4" xfId="9"/>
    <cellStyle name="差_2007年收支情况及2008年收支预计表(汇总表)_03_2010年各地区一般预算平衡表_2010年地方财政一般预算分级平衡情况表（汇总）0524 5" xfId="10"/>
    <cellStyle name="_ET_STYLE_NoName_00__Book1_1 2 2 2" xfId="11"/>
    <cellStyle name="部门 4" xfId="12"/>
    <cellStyle name="好_20河南_财力性转移支付2010年预算参考数_小册子（2010）张 2" xfId="13"/>
    <cellStyle name="输入" xfId="14" builtinId="20"/>
    <cellStyle name="20% - 强调文字颜色 3" xfId="15" builtinId="38"/>
    <cellStyle name="差_市辖区测算-新科目（20080626）_县市旗测算-新科目（含人口规模效应）_03_2010年各地区一般预算平衡表_净集中" xfId="16"/>
    <cellStyle name="差_分县成本差异系数_民生政策最低支出需求_财力性转移支付2010年预算参考数_隋心对账单定稿0514 2" xfId="17"/>
    <cellStyle name="好_教育(按照总人口测算）—20080416_03_2010年各地区一般预算平衡表_净集中 2" xfId="18"/>
    <cellStyle name="百分比 2 8 2" xfId="19"/>
    <cellStyle name="差_县市旗测算-新科目（20080627）_县市旗测算-新科目（含人口规模效应）_财力性转移支付2010年预算参考数_03_2010年各地区一般预算平衡表 5" xfId="20"/>
    <cellStyle name="千位分隔[0]" xfId="21" builtinId="6"/>
    <cellStyle name="Accent2 - 40%" xfId="22"/>
    <cellStyle name="差_县区合并测算20080423(按照各省比重）_小册子（2010）张" xfId="23"/>
    <cellStyle name="S21" xfId="24"/>
    <cellStyle name="S16" xfId="25"/>
    <cellStyle name="差_县市旗测算20080508_隋心对账单定稿0514" xfId="26"/>
    <cellStyle name="差_2006年28四川_财力性转移支付2010年预算参考数_03_2010年各地区一般预算平衡表 2" xfId="27"/>
    <cellStyle name="常规 3 4 3" xfId="28"/>
    <cellStyle name="_Currency" xfId="29"/>
    <cellStyle name="好_Book1_1 6" xfId="30"/>
    <cellStyle name="好_总人口_合并 2 7" xfId="31"/>
    <cellStyle name="Footer SBILogo2 2" xfId="32"/>
    <cellStyle name="差_青海 缺口县区测算(地方填报)_财力性转移支付2010年预算参考数_小册子（2010）张 2 2" xfId="33"/>
    <cellStyle name="差_14安徽_财力性转移支付2010年预算参考数_30云南 4" xfId="34"/>
    <cellStyle name="?? 2 2" xfId="35"/>
    <cellStyle name="PSDate 2 3" xfId="36"/>
    <cellStyle name="差_2_03_2010年各地区一般预算平衡表_04财力类2010" xfId="37"/>
    <cellStyle name="40% - 强调文字颜色 3" xfId="38" builtinId="39"/>
    <cellStyle name="差_12滨州 4" xfId="39"/>
    <cellStyle name="好_教育(按照总人口测算）—20080416_民生政策最低支出需求_财力性转移支付2010年预算参考数_03_2010年各地区一般预算平衡表_2010年地方财政一般预算分级平衡情况表（汇总）0524 5" xfId="40"/>
    <cellStyle name="差" xfId="41" builtinId="27"/>
    <cellStyle name="好_34青海_1_财力性转移支付2010年预算参考数_合并 2 7" xfId="42"/>
    <cellStyle name="好_县区合并测算20080421_不含人员经费系数_财力性转移支付2010年预算参考数_华东 3" xfId="43"/>
    <cellStyle name="差_20河南_03_2010年各地区一般预算平衡表_2010年地方财政一般预算分级平衡情况表（汇总）0524" xfId="44"/>
    <cellStyle name="20% - 强调文字颜色 3 2 2 2 4" xfId="45"/>
    <cellStyle name="好_2_财力性转移支付2010年预算参考数 4" xfId="46"/>
    <cellStyle name="好_市辖区测算-新科目（20080626）_财力性转移支付2010年预算参考数_合并" xfId="47"/>
    <cellStyle name="千位分隔" xfId="48" builtinId="3"/>
    <cellStyle name="差_青海 缺口县区测算(地方填报) 2 4" xfId="49"/>
    <cellStyle name="差_县区合并测算20080421_民生政策最低支出需求_财力性转移支付2010年预算参考数_隋心对账单定稿0514 2" xfId="50"/>
    <cellStyle name="_%(SignOnly) 2" xfId="51"/>
    <cellStyle name="60% - 强调文字颜色 3" xfId="52" builtinId="40"/>
    <cellStyle name="差_34青海_财力性转移支付2010年预算参考数_华东 2" xfId="53"/>
    <cellStyle name="Accent4 2 4" xfId="54"/>
    <cellStyle name="寘嬫愗傝 [0.00]_Region Orders (2) 2" xfId="55"/>
    <cellStyle name="好_农林水和城市维护标准支出20080505－县区合计_县市旗测算-新科目（含人口规模效应） 2 3" xfId="56"/>
    <cellStyle name="好_县区合并测算20080423(按照各省比重）_民生政策最低支出需求_30云南 2" xfId="57"/>
    <cellStyle name="好_行政(燃修费)_03_2010年各地区一般预算平衡表_净集中 3" xfId="58"/>
    <cellStyle name="差_分析缺口率_财力性转移支付2010年预算参考数_小册子（2010）张 3" xfId="59"/>
    <cellStyle name="Linked Cells 6" xfId="60"/>
    <cellStyle name="Accent5 - 60% 2 3" xfId="61"/>
    <cellStyle name="差_22湖南_财力性转移支付2010年预算参考数_30云南" xfId="62"/>
    <cellStyle name="差_2006年28四川_财力性转移支付2010年预算参考数 2 3" xfId="63"/>
    <cellStyle name="差_县区合并测算20080423(按照各省比重）_民生政策最低支出需求_财力性转移支付2010年预算参考数_华东 2 4" xfId="64"/>
    <cellStyle name="_Table_下达表样 2" xfId="65"/>
    <cellStyle name="差_0502通海县 8" xfId="66"/>
    <cellStyle name="差_市辖区测算20080510_县市旗测算-新科目（含人口规模效应）_隋心对账单定稿0514" xfId="67"/>
    <cellStyle name="超链接" xfId="68" builtinId="8"/>
    <cellStyle name="好_2006年28四川_财力性转移支付2010年预算参考数_03_2010年各地区一般预算平衡表_2010年地方财政一般预算分级平衡情况表（汇总）0524 5" xfId="69"/>
    <cellStyle name="好_其他部门(按照总人口测算）—20080416_县市旗测算-新科目（含人口规模效应）_财力性转移支付2010年预算参考数_03_2010年各地区一般预算平衡表" xfId="70"/>
    <cellStyle name="差_2010年县级基本财力保障测算" xfId="71"/>
    <cellStyle name="40% - Accent5 7" xfId="72"/>
    <cellStyle name="差_不含人员经费系数_财力性转移支付2010年预算参考数_03_2010年各地区一般预算平衡表 5" xfId="73"/>
    <cellStyle name="好_M01-2(州市补助收入) 2 3" xfId="74"/>
    <cellStyle name="百分比" xfId="75" builtinId="5"/>
    <cellStyle name="差_07临沂 2 4" xfId="76"/>
    <cellStyle name="差_文体广播事业(按照总人口测算）—20080416_县市旗测算-新科目（含人口规模效应）_财力性转移支付2010年预算参考数_隋心对账单定稿0514 2 7" xfId="77"/>
    <cellStyle name="差_县市旗测算-新科目（20080627）_民生政策最低支出需求_财力性转移支付2010年预算参考数_华东 2 7" xfId="78"/>
    <cellStyle name="差_行政(燃修费)_县市旗测算-新科目（含人口规模效应）_03_2010年各地区一般预算平衡表_04财力类2010 3" xfId="79"/>
    <cellStyle name="20% - 强调文字颜色 1 11" xfId="80"/>
    <cellStyle name="已访问的超链接" xfId="81" builtinId="9"/>
    <cellStyle name="注释" xfId="82" builtinId="10"/>
    <cellStyle name="差_行政公检法测算_03_2010年各地区一般预算平衡表_04财力类2010" xfId="83"/>
    <cellStyle name="60% - 强调文字颜色 2 3" xfId="84"/>
    <cellStyle name="差_县市旗测算-新科目（20080626）_03_2010年各地区一般预算平衡表_净集中 3" xfId="85"/>
    <cellStyle name="_%(SignSpaceOnly) 2" xfId="86"/>
    <cellStyle name="Accent6 - 60% 2 4" xfId="87"/>
    <cellStyle name="好_附表_30云南 4" xfId="88"/>
    <cellStyle name="_ET_STYLE_NoName_00__Sheet3" xfId="89"/>
    <cellStyle name="args.style 6" xfId="90"/>
    <cellStyle name="20% - Accent4 4" xfId="91"/>
    <cellStyle name="20% - 强调文字颜色 4 5" xfId="92"/>
    <cellStyle name="Accent4 2 3" xfId="93"/>
    <cellStyle name="差_不含人员经费系数_华东" xfId="94"/>
    <cellStyle name="好_农林水和城市维护标准支出20080505－县区合计_县市旗测算-新科目（含人口规模效应） 2 2" xfId="95"/>
    <cellStyle name="差_县市旗测算-新科目（20080626）_03_2010年各地区一般预算平衡表_净集中" xfId="96"/>
    <cellStyle name="好_河南 缺口县区测算(地方填报白)_财力性转移支付2010年预算参考数 2 8" xfId="97"/>
    <cellStyle name="60% - 强调文字颜色 2" xfId="98" builtinId="36"/>
    <cellStyle name="好_文体广播事业(按照总人口测算）—20080416_合并 3" xfId="99"/>
    <cellStyle name="好_行政公检法测算_民生政策最低支出需求" xfId="100"/>
    <cellStyle name="差_2006年分析表" xfId="101"/>
    <cellStyle name="差 9" xfId="102"/>
    <cellStyle name="差_成本差异系数_财力性转移支付2010年预算参考数_小册子（2010）张 3 2" xfId="103"/>
    <cellStyle name="差_核定人数对比_财力性转移支付2010年预算参考数_合并" xfId="104"/>
    <cellStyle name="60% - 强调文字颜色 2 2 2 4" xfId="105"/>
    <cellStyle name="差_M01-2(州市补助收入)_华东 2" xfId="106"/>
    <cellStyle name="_TableHead_2008年经营目标预算审核明细表finalfinal" xfId="107"/>
    <cellStyle name="标题 4" xfId="108" builtinId="19"/>
    <cellStyle name="差_1110洱源县 2_4.2010年国家重点生态功能区保护性转移支付生态测算表 2" xfId="109"/>
    <cellStyle name="差_0605石屏县_财力性转移支付2010年预算参考数_30云南 4" xfId="110"/>
    <cellStyle name="常规 4 2 2 3" xfId="111"/>
    <cellStyle name="好_教育(按照总人口测算）—20080416_民生政策最低支出需求 2 5" xfId="112"/>
    <cellStyle name="好_1_合并 2 3" xfId="113"/>
    <cellStyle name="警告文本" xfId="114" builtinId="11"/>
    <cellStyle name="_ET_STYLE_NoName_00_ 4" xfId="115"/>
    <cellStyle name="_ET_STYLE_NoName_00__Sheet3 5" xfId="116"/>
    <cellStyle name="好_测算结果_财力性转移支付2010年预算参考数_03_2010年各地区一般预算平衡表_2010年地方财政一般预算分级平衡情况表（汇总）0524 2 7" xfId="117"/>
    <cellStyle name="标题" xfId="118" builtinId="15"/>
    <cellStyle name="差_2007年收支情况及2008年收支预计表(汇总表)_03_2010年各地区一般预算平衡表_净集中 2" xfId="119"/>
    <cellStyle name="20% - Accent4 3 2" xfId="120"/>
    <cellStyle name="好_人员工资和公用经费_财力性转移支付2010年预算参考数 4" xfId="121"/>
    <cellStyle name="Accent3 42" xfId="122"/>
    <cellStyle name="Accent3 37" xfId="123"/>
    <cellStyle name="解释性文本" xfId="124" builtinId="53"/>
    <cellStyle name="差_县市旗测算20080508_县市旗测算-新科目（含人口规模效应）_财力性转移支付2010年预算参考数_华东 2 7" xfId="125"/>
    <cellStyle name="好_分县成本差异系数_不含人员经费系数_财力性转移支付2010年预算参考数_03_2010年各地区一般预算平衡表_净集中" xfId="126"/>
    <cellStyle name="标题 1 5 2" xfId="127"/>
    <cellStyle name="New Times Roman 6" xfId="128"/>
    <cellStyle name="差_11大理_合并 2" xfId="129"/>
    <cellStyle name="差_分县成本差异系数_不含人员经费系数_财力性转移支付2010年预算参考数_30云南 2 2" xfId="130"/>
    <cellStyle name="差_市辖区测算20080510_县市旗测算-新科目（含人口规模效应）_03_2010年各地区一般预算平衡表 6" xfId="131"/>
    <cellStyle name="_ET_STYLE_NoName_00__Book1_1 5" xfId="132"/>
    <cellStyle name="好_核定人数对比_财力性转移支付2010年预算参考数 2 2 2" xfId="133"/>
    <cellStyle name="好_教育(按照总人口测算）—20080416_不含人员经费系数 4" xfId="134"/>
    <cellStyle name="_norma1_2006年1月份税收收入分类型汇总表" xfId="135"/>
    <cellStyle name="标题 1" xfId="136" builtinId="16"/>
    <cellStyle name="好_34青海_财力性转移支付2010年预算参考数_隋心对账单定稿0514" xfId="137"/>
    <cellStyle name="差_县市旗测算-新科目（20080627）_县市旗测算-新科目（含人口规模效应）_财力性转移支付2010年预算参考数_华东" xfId="138"/>
    <cellStyle name="标题 2" xfId="139" builtinId="17"/>
    <cellStyle name="Accent4 2 2" xfId="140"/>
    <cellStyle name="60% - 强调文字颜色 1" xfId="141" builtinId="32"/>
    <cellStyle name="差_2006年水利统计指标统计表 2_2.2009年云南省生态功能区转移支付总表 2" xfId="142"/>
    <cellStyle name="好_文体广播事业(按照总人口测算）—20080416_合并 2" xfId="143"/>
    <cellStyle name="好_河南 缺口县区测算(地方填报白)_财力性转移支付2010年预算参考数 2 7" xfId="144"/>
    <cellStyle name="差_07文山州" xfId="145"/>
    <cellStyle name="_Euro" xfId="146"/>
    <cellStyle name="差_分县成本差异系数_民生政策最低支出需求_03_2010年各地区一般预算平衡表_2010年地方财政一般预算分级平衡情况表（汇总）0524 3" xfId="147"/>
    <cellStyle name="标题 3" xfId="148" builtinId="18"/>
    <cellStyle name="60% - 强调文字颜色 4" xfId="149" builtinId="44"/>
    <cellStyle name="Table Source" xfId="150"/>
    <cellStyle name="_ET_STYLE_NoName_00_ 2 2 2" xfId="151"/>
    <cellStyle name="好_07临沂_隋心对账单定稿0514 2 2" xfId="152"/>
    <cellStyle name="40% - Accent1 4" xfId="153"/>
    <cellStyle name="差_一般预算支出口径剔除表_财力性转移支付2010年预算参考数_30云南 3" xfId="154"/>
    <cellStyle name="好_成本差异系数（含人口规模）_隋心对账单定稿0514 2 6" xfId="155"/>
    <cellStyle name="输出" xfId="156" builtinId="21"/>
    <cellStyle name="好_河南 缺口县区测算(地方填报)_财力性转移支付2010年预算参考数_华东 2 6" xfId="157"/>
    <cellStyle name="20% - Accent2 3 2" xfId="158"/>
    <cellStyle name="差_行政(燃修费) 2 2 2" xfId="159"/>
    <cellStyle name="_Book1_1 2 4" xfId="160"/>
    <cellStyle name="好_汇总_财力性转移支付2010年预算参考数 3" xfId="161"/>
    <cellStyle name="计算" xfId="162" builtinId="22"/>
    <cellStyle name="Footer SBILogo2" xfId="163"/>
    <cellStyle name="差_青海 缺口县区测算(地方填报)_财力性转移支付2010年预算参考数_小册子（2010）张 2" xfId="164"/>
    <cellStyle name="好_2008年支出调整_财力性转移支付2010年预算参考数_小册子（2010）张 2 2" xfId="165"/>
    <cellStyle name="标题 1 2 2 4" xfId="166"/>
    <cellStyle name="?? 2" xfId="167"/>
    <cellStyle name="6mal 2 3" xfId="168"/>
    <cellStyle name="检查单元格" xfId="169" builtinId="23"/>
    <cellStyle name="差_行政公检法测算_县市旗测算-新科目（含人口规模效应）_03_2010年各地区一般预算平衡表 2" xfId="170"/>
    <cellStyle name="好_市辖区测算-新科目（20080626）_县市旗测算-新科目（含人口规模效应）_合并 2 2" xfId="171"/>
    <cellStyle name="差_测算结果_财力性转移支付2010年预算参考数_03_2010年各地区一般预算平衡表 6" xfId="172"/>
    <cellStyle name="Accent3 22" xfId="173"/>
    <cellStyle name="Accent3 17" xfId="174"/>
    <cellStyle name="差_2006年水利统计指标统计表_财力性转移支付2010年预算参考数 2 3" xfId="175"/>
    <cellStyle name="好_22湖南_财力性转移支付2010年预算参考数_隋心对账单定稿0514 2 6" xfId="176"/>
    <cellStyle name="差_核定人数对比_财力性转移支付2010年预算参考数_03_2010年各地区一般预算平衡表_净集中 2" xfId="177"/>
    <cellStyle name="S13 2 2" xfId="178"/>
    <cellStyle name="好_09黑龙江_财力性转移支付2010年预算参考数 5" xfId="179"/>
    <cellStyle name="好_20河南_03_2010年各地区一般预算平衡表_04财力类2010" xfId="180"/>
    <cellStyle name="好_28四川_合并 2 2" xfId="181"/>
    <cellStyle name="20% - 强调文字颜色 6" xfId="182" builtinId="50"/>
    <cellStyle name="Cover Title 2" xfId="183"/>
    <cellStyle name="好_卫生(按照总人口测算）—20080416 3 2" xfId="184"/>
    <cellStyle name="_4月表" xfId="185"/>
    <cellStyle name="好_汇总表_03_2010年各地区一般预算平衡表 2 2" xfId="186"/>
    <cellStyle name="强调文字颜色 2" xfId="187" builtinId="33"/>
    <cellStyle name="差_卫生(按照总人口测算）—20080416_县市旗测算-新科目（含人口规模效应）_财力性转移支付2010年预算参考数_小册子（2010）张 3" xfId="188"/>
    <cellStyle name="差_县市旗测算-新科目（20080626）_民生政策最低支出需求_财力性转移支付2010年预算参考数_合并 2 7" xfId="189"/>
    <cellStyle name="标题 4 5 3" xfId="190"/>
    <cellStyle name="差_缺口县区测算（11.13）_财力性转移支付2010年预算参考数_华东" xfId="191"/>
    <cellStyle name="差_一般预算支出口径剔除表_财力性转移支付2010年预算参考数_03_2010年各地区一般预算平衡表_2010年地方财政一般预算分级平衡情况表（汇总）0524 2" xfId="192"/>
    <cellStyle name="_ET_STYLE_NoName_00__Book1 2 3" xfId="193"/>
    <cellStyle name="好_行政(燃修费)_不含人员经费系数_财力性转移支付2010年预算参考数_30云南 3" xfId="194"/>
    <cellStyle name="千位分隔 6 3" xfId="195"/>
    <cellStyle name="@_text_下达表样" xfId="196"/>
    <cellStyle name="Currency [0]" xfId="197"/>
    <cellStyle name="差_分县成本差异系数_民生政策最低支出需求_财力性转移支付2010年预算参考数_03_2010年各地区一般预算平衡表_净集中 2" xfId="198"/>
    <cellStyle name="差_2_财力性转移支付2010年预算参考数_03_2010年各地区一般预算平衡表_2010年地方财政一般预算分级平衡情况表（汇总）0524 3" xfId="199"/>
    <cellStyle name="差_教育(按照总人口测算）—20080416_财力性转移支付2010年预算参考数 2 3 2" xfId="200"/>
    <cellStyle name="好_2_03_2010年各地区一般预算平衡表" xfId="201"/>
    <cellStyle name="60% - 强调文字颜色 3 10 2" xfId="202"/>
    <cellStyle name="强调 3 2 5" xfId="203"/>
    <cellStyle name="差_2006年22湖南_03_2010年各地区一般预算平衡表_2010年地方财政一般预算分级平衡情况表（汇总）0524" xfId="204"/>
    <cellStyle name="20% - 强调文字颜色 3 9 2" xfId="205"/>
    <cellStyle name="链接单元格" xfId="206" builtinId="24"/>
    <cellStyle name="差_530623_2006年县级财政报表附表 4" xfId="207"/>
    <cellStyle name="差_1110洱源县 2 3 2" xfId="208"/>
    <cellStyle name="_ET_STYLE_NoName_00__Sheet3 2 3" xfId="209"/>
    <cellStyle name="好_32陕西 2 4" xfId="210"/>
    <cellStyle name="好_行政（人员）_县市旗测算-新科目（含人口规模效应）_财力性转移支付2010年预算参考数_隋心对账单定稿0514 2" xfId="211"/>
    <cellStyle name="40% - 强调文字颜色 5 7" xfId="212"/>
    <cellStyle name="差_2008计算资料（8月5）_合并" xfId="213"/>
    <cellStyle name="_MultipleSpace" xfId="214"/>
    <cellStyle name="汇总" xfId="215" builtinId="25"/>
    <cellStyle name="好_Book2_财力性转移支付2010年预算参考数 2 7" xfId="216"/>
    <cellStyle name="差_Book2" xfId="217"/>
    <cellStyle name="Accent3 - 40% 5 2" xfId="218"/>
    <cellStyle name="差_河南 缺口县区测算(地方填报)_财力性转移支付2010年预算参考数_03_2010年各地区一般预算平衡表_04财力类2010 2" xfId="219"/>
    <cellStyle name="差_0605石屏县_03_2010年各地区一般预算平衡表_2010年地方财政一般预算分级平衡情况表（汇总）0524" xfId="220"/>
    <cellStyle name="标题 2 2 7" xfId="221"/>
    <cellStyle name="Neutral 3" xfId="222"/>
    <cellStyle name="差_县市旗测算-新科目（20080627）_县市旗测算-新科目（含人口规模效应）_财力性转移支付2010年预算参考数_华东 2 7" xfId="223"/>
    <cellStyle name="_弱电系统设备配置报价清单 5" xfId="224"/>
    <cellStyle name="差_县区合并测算20080421_财力性转移支付2010年预算参考数_合并 2 3" xfId="225"/>
    <cellStyle name="好" xfId="226" builtinId="26"/>
    <cellStyle name="好_教育(按照总人口测算）—20080416_县市旗测算-新科目（含人口规模效应）_财力性转移支付2010年预算参考数_03_2010年各地区一般预算平衡表_2010年地方财政一般预算分级平衡情况表（汇总）0524 2 4" xfId="227"/>
    <cellStyle name="适中" xfId="228" builtinId="28"/>
    <cellStyle name="差_成本差异系数（含人口规模）_财力性转移支付2010年预算参考数_小册子（2010）张 3" xfId="229"/>
    <cellStyle name="好_县区合并测算20080421_不含人员经费系数_03_2010年各地区一般预算平衡表_2010年地方财政一般预算分级平衡情况表（汇总）0524 2 2" xfId="230"/>
    <cellStyle name="Dollar (zero dec) 2 2" xfId="231"/>
    <cellStyle name="20% - Accent3 2" xfId="232"/>
    <cellStyle name="差_市辖区测算-新科目（20080626）_县市旗测算-新科目（含人口规模效应）_03_2010年各地区一般预算平衡表_净集中 3" xfId="233"/>
    <cellStyle name="20% - 强调文字颜色 3 3" xfId="234"/>
    <cellStyle name="20% - 强调文字颜色 5" xfId="235" builtinId="46"/>
    <cellStyle name="好_12滨州_财力性转移支付2010年预算参考数_小册子（2010）张 3" xfId="236"/>
    <cellStyle name="好_农林水和城市维护标准支出20080505－县区合计_民生政策最低支出需求_财力性转移支付2010年预算参考数_03_2010年各地区一般预算平衡表_2010年地方财政一般预算分级平衡情况表（汇总）0524" xfId="237"/>
    <cellStyle name="好_行政公检法测算 2 6" xfId="238"/>
    <cellStyle name="差_行政(燃修费)_30云南 3 2" xfId="239"/>
    <cellStyle name="20% - 强调文字颜色 4 7 2" xfId="240"/>
    <cellStyle name="好_30云南_1_03_2010年各地区一般预算平衡表_2010年地方财政一般预算分级平衡情况表（汇总）0524 2 4" xfId="241"/>
    <cellStyle name="好_汇总_华东 2 5" xfId="242"/>
    <cellStyle name="好_青海 缺口县区测算(地方填报)_财力性转移支付2010年预算参考数_华东 2" xfId="243"/>
    <cellStyle name="强调文字颜色 1" xfId="244" builtinId="29"/>
    <cellStyle name="差_卫生(按照总人口测算）—20080416_县市旗测算-新科目（含人口规模效应）_财力性转移支付2010年预算参考数_小册子（2010）张 2" xfId="245"/>
    <cellStyle name="差_县市旗测算-新科目（20080626）_民生政策最低支出需求_财力性转移支付2010年预算参考数_合并 2 6" xfId="246"/>
    <cellStyle name="标题 4 5 2" xfId="247"/>
    <cellStyle name="_ET_STYLE_NoName_00__Book1 2 2" xfId="248"/>
    <cellStyle name="好_行政(燃修费)_不含人员经费系数_财力性转移支付2010年预算参考数_30云南 2" xfId="249"/>
    <cellStyle name="千位分隔 6 2" xfId="250"/>
    <cellStyle name="Salomon Logo" xfId="251"/>
    <cellStyle name="_市本级财力的明细(三个方案)" xfId="252"/>
    <cellStyle name="20% - 强调文字颜色 1" xfId="253" builtinId="30"/>
    <cellStyle name="好_22湖南_合并" xfId="254"/>
    <cellStyle name="百分比 3 5 2" xfId="255"/>
    <cellStyle name="好_分县成本差异系数_30云南" xfId="256"/>
    <cellStyle name="Table Head" xfId="257"/>
    <cellStyle name="????[0]_?????" xfId="258"/>
    <cellStyle name="好_30云南_华东 2" xfId="259"/>
    <cellStyle name="40% - 强调文字颜色 1" xfId="260" builtinId="31"/>
    <cellStyle name="差_12滨州 2" xfId="261"/>
    <cellStyle name="好_教育(按照总人口测算）—20080416_民生政策最低支出需求_财力性转移支付2010年预算参考数_03_2010年各地区一般预算平衡表_2010年地方财政一般预算分级平衡情况表（汇总）0524 3" xfId="262"/>
    <cellStyle name="百分比 8 4" xfId="263"/>
    <cellStyle name="差_缺口县区测算(按核定人数)_财力性转移支付2010年预算参考数_03_2010年各地区一般预算平衡表" xfId="264"/>
    <cellStyle name="差_县市旗测算-新科目（20080626）_不含人员经费系数" xfId="265"/>
    <cellStyle name="20% - 强调文字颜色 1 2 2 2 4" xfId="266"/>
    <cellStyle name="20% - 强调文字颜色 2" xfId="267" builtinId="34"/>
    <cellStyle name="差_行政公检法测算_不含人员经费系数_财力性转移支付2010年预算参考数_03_2010年各地区一般预算平衡表_净集中 3" xfId="268"/>
    <cellStyle name="PSDate 2 2" xfId="269"/>
    <cellStyle name="差_一般预算支出口径剔除表_财力性转移支付2010年预算参考数_隋心对账单定稿0514 2 7" xfId="270"/>
    <cellStyle name="40% - 强调文字颜色 2" xfId="271" builtinId="35"/>
    <cellStyle name="差_12滨州 3" xfId="272"/>
    <cellStyle name="好_教育(按照总人口测算）—20080416_民生政策最低支出需求_财力性转移支付2010年预算参考数_03_2010年各地区一般预算平衡表_2010年地方财政一般预算分级平衡情况表（汇总）0524 4" xfId="273"/>
    <cellStyle name="百分比 8 5" xfId="274"/>
    <cellStyle name="强调文字颜色 3" xfId="275" builtinId="37"/>
    <cellStyle name="差_卫生(按照总人口测算）—20080416_县市旗测算-新科目（含人口规模效应）_财力性转移支付2010年预算参考数_小册子（2010）张 4" xfId="276"/>
    <cellStyle name="好_行政公检法测算_县市旗测算-新科目（含人口规模效应）_03_2010年各地区一般预算平衡表_04财力类2010" xfId="277"/>
    <cellStyle name="差_12滨州_财力性转移支付2010年预算参考数_小册子（2010）张 2 2" xfId="278"/>
    <cellStyle name="注释 2 2 11 2 2" xfId="279"/>
    <cellStyle name="SAPBEXHLevel0_Budget format (28_08_2003)" xfId="280"/>
    <cellStyle name="_ET_STYLE_NoName_00__Book1 2 4" xfId="281"/>
    <cellStyle name="S21 2" xfId="282"/>
    <cellStyle name="S16 2" xfId="283"/>
    <cellStyle name="差_市辖区测算20080510_民生政策最低支出需求_财力性转移支付2010年预算参考数_03_2010年各地区一般预算平衡表_净集中 3" xfId="284"/>
    <cellStyle name="差_自行调整差异系数顺序_财力性转移支付2010年预算参考数_小册子（2010）张" xfId="285"/>
    <cellStyle name="_Currency 2" xfId="286"/>
    <cellStyle name="链接单元格 2 2 5" xfId="287"/>
    <cellStyle name="差_县市旗测算-新科目（20080627）_财力性转移支付2010年预算参考数_03_2010年各地区一般预算平衡表_净集中" xfId="288"/>
    <cellStyle name="好_县市旗测算20080508_民生政策最低支出需求_财力性转移支付2010年预算参考数 4 2" xfId="289"/>
    <cellStyle name="Accent2 - 40% 2" xfId="290"/>
    <cellStyle name="差_县区合并测算20080423(按照各省比重）_小册子（2010）张 2" xfId="291"/>
    <cellStyle name="强调文字颜色 4" xfId="292" builtinId="41"/>
    <cellStyle name="差_一般预算支出口径剔除表_财力性转移支付2010年预算参考数_合并" xfId="293"/>
    <cellStyle name="20% - 强调文字颜色 4" xfId="294" builtinId="42"/>
    <cellStyle name="好_12滨州_财力性转移支付2010年预算参考数_小册子（2010）张 2" xfId="295"/>
    <cellStyle name="PSDate 2 4" xfId="296"/>
    <cellStyle name="好_行政(燃修费)_县市旗测算-新科目（含人口规模效应）_30云南" xfId="297"/>
    <cellStyle name="40% - 强调文字颜色 4" xfId="298" builtinId="43"/>
    <cellStyle name="差_12滨州 5" xfId="299"/>
    <cellStyle name="20% - 着色 1" xfId="300"/>
    <cellStyle name="好_其他部门(按照总人口测算）—20080416_县市旗测算-新科目（含人口规模效应）_财力性转移支付2010年预算参考数" xfId="301"/>
    <cellStyle name="?? 2 3" xfId="302"/>
    <cellStyle name="Text Head 1 2" xfId="303"/>
    <cellStyle name="百分比 3 2 3 2" xfId="304"/>
    <cellStyle name="好_教育(按照总人口测算）—20080416_民生政策最低支出需求_财力性转移支付2010年预算参考数_30云南" xfId="305"/>
    <cellStyle name="差_行政公检法测算_县市旗测算-新科目（含人口规模效应）" xfId="306"/>
    <cellStyle name="差_2010年省对民族地县第二批转移支付测算表 2 2" xfId="307"/>
    <cellStyle name="强调文字颜色 5" xfId="308" builtinId="45"/>
    <cellStyle name="_Comma 2" xfId="309"/>
    <cellStyle name="差_县市旗测算-新科目（20080627）_县市旗测算-新科目（含人口规模效应）_财力性转移支付2010年预算参考数_小册子（2010）张 2 2" xfId="310"/>
    <cellStyle name="20% - 着色 2" xfId="311"/>
    <cellStyle name="?? 2 4" xfId="312"/>
    <cellStyle name="好_其他部门(按照总人口测算）—20080416_县市旗测算-新科目（含人口规模效应）_03_2010年各地区一般预算平衡表_净集中 2" xfId="313"/>
    <cellStyle name="强调文字颜色 6 2 2 9" xfId="314"/>
    <cellStyle name="40% - 强调文字颜色 5" xfId="315" builtinId="47"/>
    <cellStyle name="60% - 着色 6 2" xfId="316"/>
    <cellStyle name="差_县市旗测算20080508_合并 2 5" xfId="317"/>
    <cellStyle name="好_2008年全省汇总收支计算表_财力性转移支付2010年预算参考数 4" xfId="318"/>
    <cellStyle name="60% - 强调文字颜色 5" xfId="319" builtinId="48"/>
    <cellStyle name="S17 2 2" xfId="320"/>
    <cellStyle name="好_缺口县区测算（11.13）_30云南" xfId="321"/>
    <cellStyle name="{Comma [0]} 2" xfId="322"/>
    <cellStyle name="好_市辖区测算20080510_民生政策最低支出需求_03_2010年各地区一般预算平衡表_2010年地方财政一般预算分级平衡情况表（汇总）0524 5" xfId="323"/>
    <cellStyle name="好_不含人员经费系数_合并 2 7" xfId="324"/>
    <cellStyle name="强调文字颜色 6" xfId="325" builtinId="49"/>
    <cellStyle name="40% - 强调文字颜色 6" xfId="326" builtinId="51"/>
    <cellStyle name="适中 8 2" xfId="327"/>
    <cellStyle name="20% - Accent3 2 2" xfId="328"/>
    <cellStyle name="20% - 强调文字颜色 3 3 2" xfId="329"/>
    <cellStyle name="Heading 3 2" xfId="330"/>
    <cellStyle name="_弱电系统设备配置报价清单" xfId="331"/>
    <cellStyle name="差_市辖区测算20080510_财力性转移支付2010年预算参考数_03_2010年各地区一般预算平衡表 3" xfId="332"/>
    <cellStyle name="好_云南 缺口县区测算(地方填报)_合并 2 4" xfId="333"/>
    <cellStyle name="60% - 强调文字颜色 6" xfId="334" builtinId="52"/>
    <cellStyle name="好_汇总_03_2010年各地区一般预算平衡表_2010年地方财政一般预算分级平衡情况表（汇总）0524 2 2" xfId="335"/>
    <cellStyle name="60% - Accent1 7" xfId="336"/>
    <cellStyle name=" 1 3 2" xfId="337"/>
    <cellStyle name="好_小册子（2010）张 3" xfId="338"/>
    <cellStyle name="好_34青海_1_财力性转移支付2010年预算参考数_华东 2 3" xfId="339"/>
    <cellStyle name="Accent4 - 20% 8" xfId="340"/>
    <cellStyle name="差_2006年水利统计指标统计表_财力性转移支付2010年预算参考数_小册子（2010）张" xfId="341"/>
    <cellStyle name="40% - 强调文字颜色 2 7 2" xfId="342"/>
    <cellStyle name="20% - 强调文字颜色 5 2 2 2 2" xfId="343"/>
    <cellStyle name="差_县市旗测算-新科目（20080626）_县市旗测算-新科目（含人口规模效应）_财力性转移支付2010年预算参考数 3" xfId="344"/>
    <cellStyle name="好_核定人数下发表_财力性转移支付2010年预算参考数_隋心对账单定稿0514 2" xfId="345"/>
    <cellStyle name=" 1 2" xfId="346"/>
    <cellStyle name="好_河南 缺口县区测算(地方填报)_03_2010年各地区一般预算平衡表_净集中" xfId="347"/>
    <cellStyle name="差_县区合并测算20080423(按照各省比重）_不含人员经费系数_财力性转移支付2010年预算参考数_03_2010年各地区一般预算平衡表 2" xfId="348"/>
    <cellStyle name="20% - 强调文字颜色 1 2 7" xfId="349"/>
    <cellStyle name="好_22湖南_合并 2 7" xfId="350"/>
    <cellStyle name="_2005 年度经营业绩主要指标值0105" xfId="351"/>
    <cellStyle name="差_县区合并测算20080421_县市旗测算-新科目（含人口规模效应）_财力性转移支付2010年预算参考数_华东 2 6" xfId="352"/>
    <cellStyle name="差_0702砚山县2008年地税 3" xfId="353"/>
    <cellStyle name="差_市辖区测算-新科目（20080626）_不含人员经费系数_财力性转移支付2010年预算参考数_03_2010年各地区一般预算平衡表_2010年地方财政一般预算分级平衡情况表（汇总）0524 2 2" xfId="354"/>
    <cellStyle name="_Table_2008年经营目标预算审核明细表finalfinal 2" xfId="355"/>
    <cellStyle name="好_县市旗测算-新科目（20080626）_县市旗测算-新科目（含人口规模效应）_03_2010年各地区一般预算平衡表_2010年地方财政一般预算分级平衡情况表（汇总）0524 4" xfId="356"/>
    <cellStyle name="40% - 强调文字颜色 2 6" xfId="357"/>
    <cellStyle name="好_2008年支出调整_03_2010年各地区一般预算平衡表_2010年地方财政一般预算分级平衡情况表（汇总）0524 2 2" xfId="358"/>
    <cellStyle name="差_2007一般预算支出口径剔除表_03_2010年各地区一般预算平衡表 3" xfId="359"/>
    <cellStyle name="好_县市旗测算20080508 2 6" xfId="360"/>
    <cellStyle name="PSDate 4" xfId="361"/>
    <cellStyle name="差_缺口县区测算(按2007支出增长25%测算)_财力性转移支付2010年预算参考数_小册子（2010）张 3" xfId="362"/>
    <cellStyle name=" 1 2 2" xfId="363"/>
    <cellStyle name="好_河南 缺口县区测算(地方填报)_03_2010年各地区一般预算平衡表_净集中 2" xfId="364"/>
    <cellStyle name="好_2012年结算单（最终稿） 2 7" xfId="365"/>
    <cellStyle name="百分比 2 3" xfId="366"/>
    <cellStyle name="_2005 年度经营业绩主要指标值0105 2" xfId="367"/>
    <cellStyle name="好_县市旗测算20080508 2 7" xfId="368"/>
    <cellStyle name="差_09黑龙江_财力性转移支付2010年预算参考数_03_2010年各地区一般预算平衡表_04财力类2010" xfId="369"/>
    <cellStyle name="差_2007一般预算支出口径剔除表_03_2010年各地区一般预算平衡表 4" xfId="370"/>
    <cellStyle name="PSDate 5" xfId="371"/>
    <cellStyle name="差_缺口县区测算(按2007支出增长25%测算)_财力性转移支付2010年预算参考数_小册子（2010）张 4" xfId="372"/>
    <cellStyle name=" 1 2 3" xfId="373"/>
    <cellStyle name="好_河南 缺口县区测算(地方填报)_03_2010年各地区一般预算平衡表_净集中 3" xfId="374"/>
    <cellStyle name="差_11大理 4 2 2" xfId="375"/>
    <cellStyle name=" 1 3" xfId="376"/>
    <cellStyle name="20% - 强调文字颜色 1 2 8" xfId="377"/>
    <cellStyle name="差_县区合并测算20080423(按照各省比重）_不含人员经费系数_财力性转移支付2010年预算参考数_03_2010年各地区一般预算平衡表 3" xfId="378"/>
    <cellStyle name="好_县市旗测算20080508_民生政策最低支出需求_小册子（2010）张" xfId="379"/>
    <cellStyle name="差_0702砚山县2008年地税 4" xfId="380"/>
    <cellStyle name="差_市辖区测算-新科目（20080626）_不含人员经费系数_财力性转移支付2010年预算参考数_03_2010年各地区一般预算平衡表_2010年地方财政一般预算分级平衡情况表（汇总）0524 2 3" xfId="381"/>
    <cellStyle name="S23 2 2" xfId="382"/>
    <cellStyle name="S18 2 2" xfId="383"/>
    <cellStyle name="差_卫生(按照总人口测算）—20080416_03_2010年各地区一般预算平衡表_2010年地方财政一般预算分级平衡情况表（汇总）0524 4" xfId="384"/>
    <cellStyle name="好_教育(按照总人口测算）—20080416_不含人员经费系数_财力性转移支付2010年预算参考数_华东 2 6" xfId="385"/>
    <cellStyle name="差_县区合并测算20080421_财力性转移支付2010年预算参考数 3 2" xfId="386"/>
    <cellStyle name="好_县市旗测算-新科目（20080626）_县市旗测算-新科目（含人口规模效应）_03_2010年各地区一般预算平衡表_2010年地方财政一般预算分级平衡情况表（汇总）0524 5" xfId="387"/>
    <cellStyle name="40% - 强调文字颜色 2 7" xfId="388"/>
    <cellStyle name="好_2008年支出调整_03_2010年各地区一般预算平衡表_2010年地方财政一般预算分级平衡情况表（汇总）0524 2 3" xfId="389"/>
    <cellStyle name="好_分县成本差异系数_不含人员经费系数_财力性转移支付2010年预算参考数 4" xfId="390"/>
    <cellStyle name="20% - 强调文字颜色 5 2 2 2" xfId="391"/>
    <cellStyle name="好_核定人数下发表_财力性转移支付2010年预算参考数_隋心对账单定稿0514" xfId="392"/>
    <cellStyle name="Accent6 20" xfId="393"/>
    <cellStyle name="Accent6 15" xfId="394"/>
    <cellStyle name="差_同德_华东 2 3" xfId="395"/>
    <cellStyle name="好_文体广播事业(按照总人口测算）—20080416_县市旗测算-新科目（含人口规模效应）_华东 2 5" xfId="396"/>
    <cellStyle name="****************************************** 2" xfId="397"/>
    <cellStyle name="差_11大理_03_2010年各地区一般预算平衡表_2010年地方财政一般预算分级平衡情况表（汇总）0524" xfId="398"/>
    <cellStyle name="_Book1 2 2 2" xfId="399"/>
    <cellStyle name="Accent5 2" xfId="400"/>
    <cellStyle name="好_2008年预计支出与2007年对比_合并" xfId="401"/>
    <cellStyle name=" 1 4" xfId="402"/>
    <cellStyle name="Accent6 - 20% 10" xfId="403"/>
    <cellStyle name="差_卫生(按照总人口测算）—20080416_03_2010年各地区一般预算平衡表_2010年地方财政一般预算分级平衡情况表（汇总）0524 5" xfId="404"/>
    <cellStyle name="好_教育(按照总人口测算）—20080416_不含人员经费系数_财力性转移支付2010年预算参考数_华东 2 7" xfId="405"/>
    <cellStyle name="40% - 强调文字颜色 2 8" xfId="406"/>
    <cellStyle name="好_2008年支出调整_03_2010年各地区一般预算平衡表_2010年地方财政一般预算分级平衡情况表（汇总）0524 2 4" xfId="407"/>
    <cellStyle name="好_测算结果汇总_财力性转移支付2010年预算参考数_30云南" xfId="408"/>
    <cellStyle name="20% - 强调文字颜色 5 2 2 3" xfId="409"/>
    <cellStyle name="好_分县成本差异系数_不含人员经费系数_财力性转移支付2010年预算参考数 5" xfId="410"/>
    <cellStyle name="******************************************" xfId="411"/>
    <cellStyle name="差_县区合并测算20080421_民生政策最低支出需求_03_2010年各地区一般预算平衡表 3" xfId="412"/>
    <cellStyle name="Accent4 8 2" xfId="413"/>
    <cellStyle name="好_县区合并测算20080421_民生政策最低支出需求_财力性转移支付2010年预算参考数_03_2010年各地区一般预算平衡表_净集中 2" xfId="414"/>
    <cellStyle name="差_分县成本差异系数_不含人员经费系数_财力性转移支付2010年预算参考数_小册子（2010）张 3 2" xfId="415"/>
    <cellStyle name="好_成本差异系数_财力性转移支付2010年预算参考数_03_2010年各地区一般预算平衡表" xfId="416"/>
    <cellStyle name="Accent2 - 20% 8" xfId="417"/>
    <cellStyle name="差_卫生(按照总人口测算）—20080416_县市旗测算-新科目（含人口规模效应）_03_2010年各地区一般预算平衡表 5" xfId="418"/>
    <cellStyle name="20% - 强调文字颜色 3 2 2 2 2" xfId="419"/>
    <cellStyle name="好_2_财力性转移支付2010年预算参考数 2" xfId="420"/>
    <cellStyle name="百分比 10 4" xfId="421"/>
    <cellStyle name="警告文本 8 2" xfId="422"/>
    <cellStyle name="好_青海 缺口县区测算(地方填报)_30云南 4" xfId="423"/>
    <cellStyle name=" 1" xfId="424"/>
    <cellStyle name="_Book1_1 2 2 2" xfId="425"/>
    <cellStyle name="_Table_2008年经营目标预算审核明细表finalfinal" xfId="426"/>
    <cellStyle name="差_2006年27重庆_财力性转移支付2010年预算参考数_30云南 4" xfId="427"/>
    <cellStyle name="Accent5 13" xfId="428"/>
    <cellStyle name="差_县市旗测算20080508_隋心对账单定稿0514 2 7" xfId="429"/>
    <cellStyle name="好_县市旗测算-新科目（20080626）_不含人员经费系数_隋心对账单定稿0514 2 6" xfId="430"/>
    <cellStyle name="好_行政公检法测算_不含人员经费系数_华东 2 6" xfId="431"/>
    <cellStyle name="Accent4 - 60% 2 3" xfId="432"/>
    <cellStyle name="好_分县成本差异系数_不含人员经费系数_华东 2 4" xfId="433"/>
    <cellStyle name=" 1 2 2 2" xfId="434"/>
    <cellStyle name="差_缺口县区测算(按2007支出增长25%测算)_财力性转移支付2010年预算参考数_小册子（2010）张 3 2" xfId="435"/>
    <cellStyle name="差_卫生(按照总人口测算）—20080416" xfId="436"/>
    <cellStyle name="差_05潍坊_合并" xfId="437"/>
    <cellStyle name="Accent4 - 40% 6" xfId="438"/>
    <cellStyle name="¤@¯ë_Sheet1 (2)" xfId="439"/>
    <cellStyle name="好_不含人员经费系数_华东 2 6" xfId="440"/>
    <cellStyle name="差_0605石屏县_财力性转移支付2010年预算参考数_03_2010年各地区一般预算平衡表_2010年地方财政一般预算分级平衡情况表（汇总）0524" xfId="441"/>
    <cellStyle name="差_00省级(打印) 2_4.2010年国家重点生态功能区保护性转移支付生态测算表" xfId="442"/>
    <cellStyle name="20% - 强调文字颜色 4 2 7" xfId="443"/>
    <cellStyle name="&#10;386grabber=M" xfId="444"/>
    <cellStyle name="常规 10 3 2" xfId="445"/>
    <cellStyle name="Good 3 2" xfId="446"/>
    <cellStyle name="差_行政（人员）_县市旗测算-新科目（含人口规模效应）_财力性转移支付2010年预算参考数_隋心对账单定稿0514" xfId="447"/>
    <cellStyle name="好_缺口县区测算（11.13）_03_2010年各地区一般预算平衡表_净集中 2" xfId="448"/>
    <cellStyle name="40% - 强调文字颜色 6 2 2 2 3" xfId="449"/>
    <cellStyle name="差_青海 缺口县区测算(地方填报)_财力性转移支付2010年预算参考数_小册子（2010）张" xfId="450"/>
    <cellStyle name="差_文体广播事业(按照总人口测算）—20080416_民生政策最低支出需求_隋心对账单定稿0514 2 7" xfId="451"/>
    <cellStyle name="差_县区合并测算20080423(按照各省比重）_民生政策最低支出需求_03_2010年各地区一般预算平衡表_2010年地方财政一般预算分级平衡情况表（汇总）0524 2 2" xfId="452"/>
    <cellStyle name="好_2008年支出调整_财力性转移支付2010年预算参考数_小册子（2010）张 2" xfId="453"/>
    <cellStyle name="??" xfId="454"/>
    <cellStyle name="差_县市旗测算-新科目（20080626）_县市旗测算-新科目（含人口规模效应） 2 5" xfId="455"/>
    <cellStyle name="Accent2 2 3" xfId="456"/>
    <cellStyle name="差_行政公检法测算_县市旗测算-新科目（含人口规模效应）_财力性转移支付2010年预算参考数_03_2010年各地区一般预算平衡表_净集中" xfId="457"/>
    <cellStyle name="差_县市旗测算-新科目（20080627）_不含人员经费系数_小册子（2010）张 2" xfId="458"/>
    <cellStyle name="?? [0.00]_PRODUCT DETAIL Q1Q3" xfId="459"/>
    <cellStyle name="差_2007年收支情况及2008年收支预计表(汇总表)_30云南 3 2" xfId="460"/>
    <cellStyle name="差_云南省2008年转移支付测算——州市本级考核部分及政策性测算 5" xfId="461"/>
    <cellStyle name="标题 8 2" xfId="462"/>
    <cellStyle name="常规 21 2 2 2" xfId="463"/>
    <cellStyle name="差_其他部门(按照总人口测算）—20080416_不含人员经费系数_财力性转移支付2010年预算参考数_03_2010年各地区一般预算平衡表 3" xfId="464"/>
    <cellStyle name="?鹎%U龡&amp;H齲_x005f_x0001_C铣_x005f_x0014__x005f_x0007__x005f_x0001__x005f_x0001_" xfId="465"/>
    <cellStyle name="Page Number 2" xfId="466"/>
    <cellStyle name="Category 2" xfId="467"/>
    <cellStyle name="好_1110洱源县_合并" xfId="468"/>
    <cellStyle name="?? [0]_97?? ???? ?? (2)OMMENT" xfId="469"/>
    <cellStyle name="好_2006年全省财力计算表（中央、决算）_华东 2" xfId="470"/>
    <cellStyle name="?? 3" xfId="471"/>
    <cellStyle name="?? 4" xfId="472"/>
    <cellStyle name="差_27重庆_03_2010年各地区一般预算平衡表" xfId="473"/>
    <cellStyle name="好_2006年27重庆_财力性转移支付2010年预算参考数_隋心对账单定稿0514 2" xfId="474"/>
    <cellStyle name="差_2006年22湖南" xfId="475"/>
    <cellStyle name="40% - 强调文字颜色 4 2 2 2 3" xfId="476"/>
    <cellStyle name="好_gdp_隋心对账单定稿0514 2 3" xfId="477"/>
    <cellStyle name="后继超级链接" xfId="478"/>
    <cellStyle name="??&amp;O?&amp;H?_x0008_ W&#10;_x0007__x0001__x0001_" xfId="479"/>
    <cellStyle name="好_市辖区测算-新科目（20080626）_财力性转移支付2010年预算参考数_隋心对账单定稿0514 3" xfId="480"/>
    <cellStyle name="_FY2006 Group Data 0205" xfId="481"/>
    <cellStyle name="好_同德_财力性转移支付2010年预算参考数_隋心对账单定稿0514 2 3" xfId="482"/>
    <cellStyle name="??&amp;O?&amp;H?_x005f_x0008_ W_x005f_x000a__x005f_x0007__x005f_x0001__x005f_x0001_" xfId="483"/>
    <cellStyle name="好_市辖区测算20080510_财力性转移支付2010年预算参考数_03_2010年各地区一般预算平衡表_净集中" xfId="484"/>
    <cellStyle name="_关闭破产企业已移交地方管理中小学校退休教师情况明细表(1)" xfId="485"/>
    <cellStyle name="差_07临沂_小册子（2010）张 3" xfId="486"/>
    <cellStyle name="好_行政公检法测算_民生政策最低支出需求_30云南 2" xfId="487"/>
    <cellStyle name="好_奖励补助测算5.24冯铸" xfId="488"/>
    <cellStyle name="好_汇总_合并 2 2" xfId="489"/>
    <cellStyle name="差_2007年一般预算支出剔除_财力性转移支付2010年预算参考数_03_2010年各地区一般预算平衡表_04财力类2010 2" xfId="490"/>
    <cellStyle name="{Percent} 2" xfId="491"/>
    <cellStyle name="好_2006年27重庆_03_2010年各地区一般预算平衡表" xfId="492"/>
    <cellStyle name="差_2007年收支情况及2008年收支预计表(汇总表)_财力性转移支付2010年预算参考数_华东 2" xfId="493"/>
    <cellStyle name="HEADING1 4" xfId="494"/>
    <cellStyle name="差_县市旗测算-新科目（20080626）_民生政策最低支出需求_财力性转移支付2010年预算参考数_隋心对账单定稿0514 2 2" xfId="495"/>
    <cellStyle name="Accent4 - 40% 9" xfId="496"/>
    <cellStyle name="差_教育(按照总人口测算）—20080416_不含人员经费系数_03_2010年各地区一般预算平衡表_04财力类2010 2" xfId="497"/>
    <cellStyle name="差_市辖区测算20080510_03_2010年各地区一般预算平衡表_2010年地方财政一般预算分级平衡情况表（汇总）0524 3" xfId="498"/>
    <cellStyle name="???? [0.00]_PRODUCT DETAIL Q1_x0013_" xfId="499"/>
    <cellStyle name="差_卫生(按照总人口测算）—20080416_民生政策最低支出需求_隋心对账单定稿0514 2 3" xfId="500"/>
    <cellStyle name="Accent5 4 2" xfId="501"/>
    <cellStyle name="好_Book1_合并" xfId="502"/>
    <cellStyle name="60% - Accent4 7" xfId="503"/>
    <cellStyle name="??????_2005 Budget (key para)" xfId="504"/>
    <cellStyle name="好_0605石屏县_隋心对账单定稿0514 2 3" xfId="505"/>
    <cellStyle name="_关闭破产企业已移交地方管理中小学校退休教师情况明细表(1) 2" xfId="506"/>
    <cellStyle name="差_平邑_03_2010年各地区一般预算平衡表_2010年地方财政一般预算分级平衡情况表（汇总）0524 3" xfId="507"/>
    <cellStyle name="好_一般预算支出口径剔除表_30云南 2" xfId="508"/>
    <cellStyle name="差_0605石屏县_03_2010年各地区一般预算平衡表 5" xfId="509"/>
    <cellStyle name="差_汇总_财力性转移支付2010年预算参考数_30云南 2" xfId="510"/>
    <cellStyle name="Accent2 3" xfId="511"/>
    <cellStyle name="差_2006年27重庆 4 2" xfId="512"/>
    <cellStyle name="差_2007年一般预算支出剔除_小册子（2010）张 3" xfId="513"/>
    <cellStyle name="好_2006年水利统计指标统计表_隋心对账单定稿0514 2 2" xfId="514"/>
    <cellStyle name="????_PRODUCT DETAIL Q1TAIL" xfId="515"/>
    <cellStyle name="百分比 2 7" xfId="516"/>
    <cellStyle name="常规 15 3" xfId="517"/>
    <cellStyle name="常规 20 3" xfId="518"/>
    <cellStyle name="???[0]_02Bg-011107-XairtimeInfo(fmSteve)" xfId="519"/>
    <cellStyle name="差_教育(按照总人口测算）—20080416_县市旗测算-新科目（含人口规模效应）_03_2010年各地区一般预算平衡表_净集中 3" xfId="520"/>
    <cellStyle name="差_民生政策最低支出需求_财力性转移支付2010年预算参考数_03_2010年各地区一般预算平衡表_净集中 3" xfId="521"/>
    <cellStyle name="差_行政公检法测算 2" xfId="522"/>
    <cellStyle name="差_2006年28四川_财力性转移支付2010年预算参考数_03_2010年各地区一般预算平衡表_04财力类2010 3" xfId="523"/>
    <cellStyle name="好_行政（人员）_财力性转移支付2010年预算参考数 3" xfId="524"/>
    <cellStyle name="标题 15" xfId="525"/>
    <cellStyle name="好_汇总表4_财力性转移支付2010年预算参考数_隋心对账单定稿0514 2 5" xfId="526"/>
    <cellStyle name="差_2010年云南省省对下一般性转移支付标准支出测算表 2" xfId="527"/>
    <cellStyle name="好_市辖区测算-新科目（20080626）_县市旗测算-新科目（含人口规模效应）_财力性转移支付2010年预算参考数_03_2010年各地区一般预算平衡表_04财力类2010 2" xfId="528"/>
    <cellStyle name="_附件一：分省预算商谈会指标表 2" xfId="529"/>
    <cellStyle name="差_14安徽_财力性转移支付2010年预算参考数_03_2010年各地区一般预算平衡表_2010年地方财政一般预算分级平衡情况表（汇总）0524 4" xfId="530"/>
    <cellStyle name="差_平邑" xfId="531"/>
    <cellStyle name="???_02Bg-011107-XairtimeInfo(fmSteve)" xfId="532"/>
    <cellStyle name="差_1_财力性转移支付2010年预算参考数_小册子（2010）张 2 2" xfId="533"/>
    <cellStyle name="差_测算结果汇总_财力性转移支付2010年预算参考数_03_2010年各地区一般预算平衡表_2010年地方财政一般预算分级平衡情况表（汇总）0524 3" xfId="534"/>
    <cellStyle name="差_2006年28四川_03_2010年各地区一般预算平衡表 4" xfId="535"/>
    <cellStyle name="60% - 强调文字颜色 4 2 2 3" xfId="536"/>
    <cellStyle name="好_2006年28四川_财力性转移支付2010年预算参考数_隋心对账单定稿0514 2 4" xfId="537"/>
    <cellStyle name="差_市辖区测算20080510_不含人员经费系数_03_2010年各地区一般预算平衡表 6" xfId="538"/>
    <cellStyle name="好_总人口_03_2010年各地区一般预算平衡表_2010年地方财政一般预算分级平衡情况表（汇总）0524 2 5" xfId="539"/>
    <cellStyle name="??_?????" xfId="540"/>
    <cellStyle name="Accent2 14 2" xfId="541"/>
    <cellStyle name="差_县区合并测算20080421_县市旗测算-新科目（含人口规模效应）_财力性转移支付2010年预算参考数_华东" xfId="542"/>
    <cellStyle name="?鹎%U龡&amp;H齲_x0001_C铣_x0014__x0007__x0001__x0001_" xfId="543"/>
    <cellStyle name="差_县市旗测算20080508_县市旗测算-新科目（含人口规模效应）_03_2010年各地区一般预算平衡表 5" xfId="544"/>
    <cellStyle name="好_文体广播事业(按照总人口测算）—20080416_不含人员经费系数_财力性转移支付2010年预算参考数_03_2010年各地区一般预算平衡表_2010年地方财政一般预算分级平衡情况表（汇总）0524 3" xfId="545"/>
    <cellStyle name="@_text" xfId="546"/>
    <cellStyle name="Accent1 50" xfId="547"/>
    <cellStyle name="Accent1 45" xfId="548"/>
    <cellStyle name="好_县市旗测算-新科目（20080626）_民生政策最低支出需求_财力性转移支付2010年预算参考数 4" xfId="549"/>
    <cellStyle name="_%(SignOnly)" xfId="550"/>
    <cellStyle name="Accent1 - 60% 9" xfId="551"/>
    <cellStyle name="好_2007一般预算支出口径剔除表_财力性转移支付2010年预算参考数_隋心对账单定稿0514" xfId="552"/>
    <cellStyle name="差_14安徽_财力性转移支付2010年预算参考数_03_2010年各地区一般预算平衡表 3" xfId="553"/>
    <cellStyle name="差_云南 缺口县区测算(地方填报)_财力性转移支付2010年预算参考数_03_2010年各地区一般预算平衡表_2010年地方财政一般预算分级平衡情况表（汇总）0524 2 6" xfId="554"/>
    <cellStyle name="@_text_2008年经营目标预算审核明细表final" xfId="555"/>
    <cellStyle name="好_民生政策最低支出需求_华东 2 3" xfId="556"/>
    <cellStyle name="_Book1_1 5" xfId="557"/>
    <cellStyle name="差_市辖区测算-新科目（20080626）_民生政策最低支出需求_财力性转移支付2010年预算参考数_小册子（2010）张 3" xfId="558"/>
    <cellStyle name="差_14安徽_财力性转移支付2010年预算参考数_30云南" xfId="559"/>
    <cellStyle name="差_2006年27重庆_财力性转移支付2010年预算参考数_03_2010年各地区一般预算平衡表 4" xfId="560"/>
    <cellStyle name="好_M03 2" xfId="561"/>
    <cellStyle name="@_text_2008年经营目标预算审核明细表finalfinal" xfId="562"/>
    <cellStyle name="差_28四川_财力性转移支付2010年预算参考数_小册子（2010）张" xfId="563"/>
    <cellStyle name="汇总 2 9" xfId="564"/>
    <cellStyle name="Accent4 - 60% 2 3 2" xfId="565"/>
    <cellStyle name="@_text_PPT数据" xfId="566"/>
    <cellStyle name="差_测算结果_财力性转移支付2010年预算参考数_03_2010年各地区一般预算平衡表_2010年地方财政一般预算分级平衡情况表（汇总）0524 2" xfId="567"/>
    <cellStyle name="40% - 强调文字颜色 4 2 8" xfId="568"/>
    <cellStyle name="好_人员工资和公用经费_财力性转移支付2010年预算参考数_华东 2 3" xfId="569"/>
    <cellStyle name="20% - 强调文字颜色 3 2 3" xfId="570"/>
    <cellStyle name="好_农林水和城市维护标准支出20080505－县区合计_不含人员经费系数_03_2010年各地区一般预算平衡表_2010年地方财政一般预算分级平衡情况表（汇总）0524 2 2" xfId="571"/>
    <cellStyle name="_%(SignSpaceOnly)" xfId="572"/>
    <cellStyle name="_1" xfId="573"/>
    <cellStyle name="差_市辖区测算20080510_不含人员经费系数_财力性转移支付2010年预算参考数_合并 2" xfId="574"/>
    <cellStyle name="好_财力差异计算表(不含非农业区) 2 2" xfId="575"/>
    <cellStyle name="差_行政(燃修费)_不含人员经费系数 2 3" xfId="576"/>
    <cellStyle name="Accent1 - 20% 9" xfId="577"/>
    <cellStyle name="_2006－2009年结余结转情况" xfId="578"/>
    <cellStyle name="好_01一般公共服务" xfId="579"/>
    <cellStyle name="20% - 强调文字颜色 2 2 2 2 3" xfId="580"/>
    <cellStyle name="好_检验表（调整后） 6" xfId="581"/>
    <cellStyle name="差_30云南 4" xfId="582"/>
    <cellStyle name="好_05潍坊_30云南 2" xfId="583"/>
    <cellStyle name="20% - Accent1 9" xfId="584"/>
    <cellStyle name="强调文字颜色 2 2 2 9" xfId="585"/>
    <cellStyle name="好_30云南_30云南 3" xfId="586"/>
    <cellStyle name="差_14安徽_小册子（2010）张 2" xfId="587"/>
    <cellStyle name="好_2006年22湖南_财力性转移支付2010年预算参考数 2 3 2" xfId="588"/>
    <cellStyle name="_1 2" xfId="589"/>
    <cellStyle name="千位分隔[0] 2 37" xfId="590"/>
    <cellStyle name="差_同德_财力性转移支付2010年预算参考数 2 4" xfId="591"/>
    <cellStyle name="好_县市旗测算-新科目（20080627）_县市旗测算-新科目（含人口规模效应） 2 3 2" xfId="592"/>
    <cellStyle name="_Book1_S111111-cg" xfId="593"/>
    <cellStyle name="好_01一般公共服务 2" xfId="594"/>
    <cellStyle name="好_05潍坊_30云南 2 2" xfId="595"/>
    <cellStyle name="差_30云南 4 2" xfId="596"/>
    <cellStyle name="标题 3 8" xfId="597"/>
    <cellStyle name="差_14安徽_小册子（2010）张 2 2" xfId="598"/>
    <cellStyle name="差_1_小册子（2010）张 2 2" xfId="599"/>
    <cellStyle name="好_行政(燃修费)_财力性转移支付2010年预算参考数_03_2010年各地区一般预算平衡表_净集中 3" xfId="600"/>
    <cellStyle name="好_测算结果_财力性转移支付2010年预算参考数 2 3 2" xfId="601"/>
    <cellStyle name="差_2006年全省财力计算表（中央、决算） 6" xfId="602"/>
    <cellStyle name="差_样表_2.2009年云南省生态功能区转移支付总表 2" xfId="603"/>
    <cellStyle name="差_卫生部门_03_2010年各地区一般预算平衡表 2 2" xfId="604"/>
    <cellStyle name="差_0605石屏县_财力性转移支付2010年预算参考数_03_2010年各地区一般预算平衡表 2" xfId="605"/>
    <cellStyle name="差_教育(按照总人口测算）—20080416_县市旗测算-新科目（含人口规模效应）_合并" xfId="606"/>
    <cellStyle name="3f1o [0]_J-Hwang242" xfId="607"/>
    <cellStyle name="好_01一般公共服务 2 2" xfId="608"/>
    <cellStyle name="_Book1_S111111-cg 2" xfId="609"/>
    <cellStyle name="标题 3 8 2" xfId="610"/>
    <cellStyle name="好_行政公检法测算_不含人员经费系数 2 8" xfId="611"/>
    <cellStyle name="好_2008年一般预算支出预计_小册子（2010）张 3" xfId="612"/>
    <cellStyle name="_1 2 2" xfId="613"/>
    <cellStyle name="_单户 2" xfId="614"/>
    <cellStyle name="强调文字颜色 5 2 10" xfId="615"/>
    <cellStyle name="_1 2 3" xfId="616"/>
    <cellStyle name="差_30云南_1_财力性转移支付2010年预算参考数 4 2" xfId="617"/>
    <cellStyle name="20% - 强调文字颜色 4 3 2" xfId="618"/>
    <cellStyle name="20% - Accent4 2 2" xfId="619"/>
    <cellStyle name="常规 3 3 6 2" xfId="620"/>
    <cellStyle name="_1 2 4" xfId="621"/>
    <cellStyle name="好_农林水和城市维护标准支出20080505－县区合计_不含人员经费系数_30云南 2 2" xfId="622"/>
    <cellStyle name="好_分县成本差异系数_财力性转移支付2010年预算参考数 2 8" xfId="623"/>
    <cellStyle name="差_县市旗测算-新科目（20080627）_小册子（2010）张 3" xfId="624"/>
    <cellStyle name="差_1110洱源县 2_2.2009年云南省生态功能区转移支付总表 2" xfId="625"/>
    <cellStyle name="好_缺口县区测算(财政部标准)_财力性转移支付2010年预算参考数_华东 2 4" xfId="626"/>
    <cellStyle name="差_缺口县区测算(按2007支出增长25%测算) 2" xfId="627"/>
    <cellStyle name="差_2008年支出核定_30云南 2" xfId="628"/>
    <cellStyle name="强调文字颜色 5 2 11" xfId="629"/>
    <cellStyle name="_单户 3" xfId="630"/>
    <cellStyle name="好_2006年34青海_财力性转移支付2010年预算参考数_03_2010年各地区一般预算平衡表 2" xfId="631"/>
    <cellStyle name="_Book1_3 2" xfId="632"/>
    <cellStyle name="好_2006年28四川_财力性转移支付2010年预算参考数_03_2010年各地区一般预算平衡表_净集中 2" xfId="633"/>
    <cellStyle name="差_1 2 3" xfId="634"/>
    <cellStyle name="好_文体广播事业(按照总人口测算）—20080416_华东 2 5" xfId="635"/>
    <cellStyle name="差_14安徽_财力性转移支付2010年预算参考数_03_2010年各地区一般预算平衡表_04财力类2010" xfId="636"/>
    <cellStyle name="差_同德_财力性转移支付2010年预算参考数 2 5" xfId="637"/>
    <cellStyle name="_1 3" xfId="638"/>
    <cellStyle name="千位分隔[0] 2 38" xfId="639"/>
    <cellStyle name="_CurrencySpace 2" xfId="640"/>
    <cellStyle name="好_2006年34青海_财力性转移支付2010年预算参考数_03_2010年各地区一般预算平衡表 3" xfId="641"/>
    <cellStyle name="_Book1_3 3" xfId="642"/>
    <cellStyle name="好_2006年28四川_财力性转移支付2010年预算参考数_03_2010年各地区一般预算平衡表_净集中 3" xfId="643"/>
    <cellStyle name="差_1 2 4" xfId="644"/>
    <cellStyle name="好_文体广播事业(按照总人口测算）—20080416_华东 2 6" xfId="645"/>
    <cellStyle name="差_2006年27重庆_财力性转移支付2010年预算参考数_30云南 3 2" xfId="646"/>
    <cellStyle name="差_同德_财力性转移支付2010年预算参考数 2 6" xfId="647"/>
    <cellStyle name="_1 4" xfId="648"/>
    <cellStyle name="千位分隔[0] 2 39" xfId="649"/>
    <cellStyle name="差_核定人数对比_03_2010年各地区一般预算平衡表_净集中 3" xfId="650"/>
    <cellStyle name="好_33甘肃_合并 2" xfId="651"/>
    <cellStyle name="Accent4 - 60% 2 2 2" xfId="652"/>
    <cellStyle name="好_县市旗测算-新科目（20080627）_民生政策最低支出需求_03_2010年各地区一般预算平衡表_2010年地方财政一般预算分级平衡情况表（汇总）0524 2 4" xfId="653"/>
    <cellStyle name="差_20河南_30云南 2 2" xfId="654"/>
    <cellStyle name="_Book1_2_S111111-cg" xfId="655"/>
    <cellStyle name="_11个月" xfId="656"/>
    <cellStyle name="差_县市旗测算-新科目（20080626）_民生政策最低支出需求_小册子（2010）张 3" xfId="657"/>
    <cellStyle name="差_34青海_财力性转移支付2010年预算参考数_03_2010年各地区一般预算平衡表_04财力类2010 2" xfId="658"/>
    <cellStyle name="_14新宾" xfId="659"/>
    <cellStyle name="好_云南 缺口县区测算(地方填报)_隋心对账单定稿0514" xfId="660"/>
    <cellStyle name="差_分县成本差异系数_不含人员经费系数_03_2010年各地区一般预算平衡表 4" xfId="661"/>
    <cellStyle name="_1996-2003年12月当月情况和基建" xfId="662"/>
    <cellStyle name="差_行政（人员）_县市旗测算-新科目（含人口规模效应）_财力性转移支付2010年预算参考数 2 4" xfId="663"/>
    <cellStyle name="_Table_PPT数据" xfId="664"/>
    <cellStyle name="差_测算结果汇总_03_2010年各地区一般预算平衡表 3" xfId="665"/>
    <cellStyle name="好_市辖区测算-新科目（20080626）_民生政策最低支出需求_财力性转移支付2010年预算参考数_小册子（2010）张" xfId="666"/>
    <cellStyle name="差_业务工作量指标 2" xfId="667"/>
    <cellStyle name="20% - 强调文字颜色 6 3 2" xfId="668"/>
    <cellStyle name="好_文体广播事业(按照总人口测算）—20080416_财力性转移支付2010年预算参考数_30云南 3" xfId="669"/>
    <cellStyle name="20% - Accent6 2 2" xfId="670"/>
    <cellStyle name="差_分析缺口率 2 3" xfId="671"/>
    <cellStyle name="60% - 强调文字颜色 5 2 2 2 4" xfId="672"/>
    <cellStyle name="_2005年1月报人大材料（非附表" xfId="673"/>
    <cellStyle name="差_2006年27重庆_30云南 2 2" xfId="674"/>
    <cellStyle name="_2005年经营目标预算现金流量主要指标审核结果汇总表（提供综合处1223）" xfId="675"/>
    <cellStyle name="强调文字颜色 5 2 2 2 2 5" xfId="676"/>
    <cellStyle name="60% - 强调文字颜色 3 9" xfId="677"/>
    <cellStyle name="_2005年经营目标预算现金流量主要指标审核结果汇总表（提供综合处1223） 2" xfId="678"/>
    <cellStyle name="好_卫生(按照总人口测算）—20080416_民生政策最低支出需求_03_2010年各地区一般预算平衡表_2010年地方财政一般预算分级平衡情况表（汇总）0524 2 3" xfId="679"/>
    <cellStyle name="S2" xfId="680"/>
    <cellStyle name="好_县市旗测算-新科目（20080627）_不含人员经费系数_03_2010年各地区一般预算平衡表_2010年地方财政一般预算分级平衡情况表（汇总）0524 2 6" xfId="681"/>
    <cellStyle name="好_34青海_1_合并 2 2" xfId="682"/>
    <cellStyle name="差_22湖南_华东 2" xfId="683"/>
    <cellStyle name="差_2007年收支情况及2008年收支预计表(汇总表)_03_2010年各地区一般预算平衡表_净集中" xfId="684"/>
    <cellStyle name="差_行政(燃修费) 4 2" xfId="685"/>
    <cellStyle name="20% - Accent4 3" xfId="686"/>
    <cellStyle name="args.style 5" xfId="687"/>
    <cellStyle name="差_30云南_1_财力性转移支付2010年预算参考数 5" xfId="688"/>
    <cellStyle name="20% - 强调文字颜色 4 4" xfId="689"/>
    <cellStyle name="_2005年收支表-财政数" xfId="690"/>
    <cellStyle name="差_09黑龙江_小册子（2010）张" xfId="691"/>
    <cellStyle name="好_行政（人员）_县市旗测算-新科目（含人口规模效应）_03_2010年各地区一般预算平衡表 4" xfId="692"/>
    <cellStyle name="差_河南 缺口县区测算(地方填报)_财力性转移支付2010年预算参考数_03_2010年各地区一般预算平衡表" xfId="693"/>
    <cellStyle name="_2005年收支预计和2006年收入预算" xfId="694"/>
    <cellStyle name="好_Book2_隋心对账单定稿0514 2 3" xfId="695"/>
    <cellStyle name="差_人员工资和公用经费_03_2010年各地区一般预算平衡表_2010年地方财政一般预算分级平衡情况表（汇总）0524 4" xfId="696"/>
    <cellStyle name="差_其他部门(按照总人口测算）—20080416_民生政策最低支出需求_财力性转移支付2010年预算参考数_华东 2" xfId="697"/>
    <cellStyle name="千位分隔[0] 2 18" xfId="698"/>
    <cellStyle name="千位分隔[0] 2 23" xfId="699"/>
    <cellStyle name="_2005年预算" xfId="700"/>
    <cellStyle name="60% - Accent4 3" xfId="701"/>
    <cellStyle name="好_gdp_合并 2 7" xfId="702"/>
    <cellStyle name="差_县市旗测算-新科目（20080627）_民生政策最低支出需求 2 5" xfId="703"/>
    <cellStyle name="差_行政(燃修费)_民生政策最低支出需求_财力性转移支付2010年预算参考数_小册子（2010）张 3" xfId="704"/>
    <cellStyle name="per.style 3" xfId="705"/>
    <cellStyle name="好_分县成本差异系数_民生政策最低支出需求_合并 3" xfId="706"/>
    <cellStyle name="好_27重庆 5" xfId="707"/>
    <cellStyle name="差_34青海_1_30云南 2" xfId="708"/>
    <cellStyle name="好_其他部门(按照总人口测算）—20080416_财力性转移支付2010年预算参考数_03_2010年各地区一般预算平衡表_2010年地方财政一般预算分级平衡情况表（汇总）0524 4" xfId="709"/>
    <cellStyle name="差_14安徽 2 3" xfId="710"/>
    <cellStyle name="差_县区合并测算20080423(按照各省比重）_03_2010年各地区一般预算平衡表_2010年地方财政一般预算分级平衡情况表（汇总）0524" xfId="711"/>
    <cellStyle name="好_文体广播事业(按照总人口测算）—20080416_县市旗测算-新科目（含人口规模效应）_财力性转移支付2010年预算参考数_合并 2" xfId="712"/>
    <cellStyle name="好_其他部门(按照总人口测算）—20080416_不含人员经费系数_财力性转移支付2010年预算参考数_03_2010年各地区一般预算平衡表_2010年地方财政一般预算分级平衡情况表（汇总）0524 5" xfId="713"/>
    <cellStyle name="好_农林水和城市维护标准支出20080505－县区合计_民生政策最低支出需求_合并 2 6" xfId="714"/>
    <cellStyle name="20% - 强调文字颜色 4 10" xfId="715"/>
    <cellStyle name="好_14安徽_03_2010年各地区一般预算平衡表_2010年地方财政一般预算分级平衡情况表（汇总）0524 2" xfId="716"/>
    <cellStyle name="差_市辖区测算-新科目（20080626）_民生政策最低支出需求_华东 2" xfId="717"/>
    <cellStyle name="40% - 强调文字颜色 5 11" xfId="718"/>
    <cellStyle name="好_33甘肃 2 7" xfId="719"/>
    <cellStyle name="Input Cells 3" xfId="720"/>
    <cellStyle name="_2006年1月份税收收入分类型汇总表" xfId="721"/>
    <cellStyle name="千位分隔[0] 2 3 3" xfId="722"/>
    <cellStyle name="差_2_合并 2" xfId="723"/>
    <cellStyle name="差_文体广播事业(按照总人口测算）—20080416_不含人员经费系数 2 4" xfId="724"/>
    <cellStyle name="_Book1 2 4" xfId="725"/>
    <cellStyle name="_2006年预算（收入增幅13％，支出16％）-12月20日修改" xfId="726"/>
    <cellStyle name="好_行政(燃修费)_民生政策最低支出需求_财力性转移支付2010年预算参考数_03_2010年各地区一般预算平衡表_2010年地方财政一般预算分级平衡情况表（汇总）0524 2 4" xfId="727"/>
    <cellStyle name="_2006年中期业绩数据final" xfId="728"/>
    <cellStyle name="Accent4 13" xfId="729"/>
    <cellStyle name="t_HVAC Equipment (3) 2 3" xfId="730"/>
    <cellStyle name="常规 5 36" xfId="731"/>
    <cellStyle name="百分比 5 5" xfId="732"/>
    <cellStyle name="差_34青海_小册子（2010）张 3" xfId="733"/>
    <cellStyle name="_2007年上半年全国地方级和部分城市收支情况" xfId="734"/>
    <cellStyle name="_2007年业绩数据一季度" xfId="735"/>
    <cellStyle name="_Book1_2 2 2" xfId="736"/>
    <cellStyle name="好_行政（人员）_县市旗测算-新科目（含人口规模效应）_华东 2 4" xfId="737"/>
    <cellStyle name="差_市辖区测算20080510_财力性转移支付2010年预算参考数_30云南 3 2" xfId="738"/>
    <cellStyle name="差_核定人数对比_财力性转移支付2010年预算参考数_30云南 4" xfId="739"/>
    <cellStyle name="DarkBlue 2" xfId="740"/>
    <cellStyle name="好_分县成本差异系数_不含人员经费系数 2 6" xfId="741"/>
    <cellStyle name="差_文体广播事业(按照总人口测算）—20080416_县市旗测算-新科目（含人口规模效应）_财力性转移支付2010年预算参考数_03_2010年各地区一般预算平衡表_净集中 2" xfId="742"/>
    <cellStyle name="差_09黑龙江_财力性转移支付2010年预算参考数_03_2010年各地区一般预算平衡表 4" xfId="743"/>
    <cellStyle name="好_危改资金测算_财力性转移支付2010年预算参考数_03_2010年各地区一般预算平衡表 6" xfId="744"/>
    <cellStyle name="好 2 2 21" xfId="745"/>
    <cellStyle name="好 2 2 16" xfId="746"/>
    <cellStyle name="好_市辖区测算20080510_合并 2 5" xfId="747"/>
    <cellStyle name="差_县区合并测算20080423(按照各省比重）_县市旗测算-新科目（含人口规模效应）_财力性转移支付2010年预算参考数_03_2010年各地区一般预算平衡表_04财力类2010 2" xfId="748"/>
    <cellStyle name="_2008年集团客户KPI指标审核稿" xfId="749"/>
    <cellStyle name="差_缺口县区测算（11.13）_财力性转移支付2010年预算参考数_03_2010年各地区一般预算平衡表 5" xfId="750"/>
    <cellStyle name="_Book1_2 2 2 2" xfId="751"/>
    <cellStyle name="好_20河南_03_2010年各地区一般预算平衡表 5" xfId="752"/>
    <cellStyle name="_2008年集团客户KPI指标审核稿 2" xfId="753"/>
    <cellStyle name="好_28四川_财力性转移支付2010年预算参考数 2 6" xfId="754"/>
    <cellStyle name="千位分隔 8" xfId="755"/>
    <cellStyle name="_ET_STYLE_NoName_00__Book1 4" xfId="756"/>
    <cellStyle name="好_汇总表_合并 3" xfId="757"/>
    <cellStyle name="标题 4 7" xfId="758"/>
    <cellStyle name="_20100326高清市院遂宁检察院1080P配置清单26日改" xfId="759"/>
    <cellStyle name="_20100326高清市院遂宁检察院1080P配置清单26日改 2" xfId="760"/>
    <cellStyle name="好_能值与重要性合成分类_5.2010年云南省国家一般生态功能区转移支付补助测算表（州市本级）" xfId="761"/>
    <cellStyle name="_20100326高清市院遂宁检察院1080P配置清单26日改 2 2" xfId="762"/>
    <cellStyle name="差_2007年收支情况及2008年收支预计表(汇总表)_财力性转移支付2010年预算参考数_03_2010年各地区一般预算平衡表_2010年地方财政一般预算分级平衡情况表（汇总）0524 3" xfId="763"/>
    <cellStyle name="好_农林水和城市维护标准支出20080505－县区合计_不含人员经费系数_财力性转移支付2010年预算参考数_03_2010年各地区一般预算平衡表 3" xfId="764"/>
    <cellStyle name="_20100326高清市院遂宁检察院1080P配置清单26日改 2 2 2" xfId="765"/>
    <cellStyle name="差_成本差异系数_财力性转移支付2010年预算参考数_03_2010年各地区一般预算平衡表_净集中" xfId="766"/>
    <cellStyle name="_20100326高清市院遂宁检察院1080P配置清单26日改 2 3" xfId="767"/>
    <cellStyle name="差_2007年收支情况及2008年收支预计表(汇总表)_财力性转移支付2010年预算参考数_03_2010年各地区一般预算平衡表_2010年地方财政一般预算分级平衡情况表（汇总）0524 4" xfId="768"/>
    <cellStyle name="好_2008年预计支出与2007年对比_30云南 2" xfId="769"/>
    <cellStyle name="差_2007年收支情况及2008年收支预计表(汇总表)_财力性转移支付2010年预算参考数_03_2010年各地区一般预算平衡表_2010年地方财政一般预算分级平衡情况表（汇总）0524 5" xfId="770"/>
    <cellStyle name="_20100326高清市院遂宁检察院1080P配置清单26日改 2 4" xfId="771"/>
    <cellStyle name="差_GDP_2.2009年云南省生态功能区转移支付总表 2" xfId="772"/>
    <cellStyle name="YearEnd" xfId="773"/>
    <cellStyle name="好_教育(按照总人口测算）—20080416_民生政策最低支出需求_隋心对账单定稿0514 2 7" xfId="774"/>
    <cellStyle name="好_教育(按照总人口测算）—20080416_不含人员经费系数_03_2010年各地区一般预算平衡表_净集中 3" xfId="775"/>
    <cellStyle name="20% - 强调文字颜色 1 10 2" xfId="776"/>
    <cellStyle name="好_缺口县区测算（11.13）_财力性转移支付2010年预算参考数_合并 3" xfId="777"/>
    <cellStyle name="好_09黑龙江_财力性转移支付2010年预算参考数_隋心对账单定稿0514 2 5" xfId="778"/>
    <cellStyle name="差_行政（人员）_不含人员经费系数_财力性转移支付2010年预算参考数_30云南 2 2" xfId="779"/>
    <cellStyle name="_20100326高清市院遂宁检察院1080P配置清单26日改 3" xfId="780"/>
    <cellStyle name="_Book1 2" xfId="781"/>
    <cellStyle name="3232" xfId="782"/>
    <cellStyle name="好_2006年22湖南_财力性转移支付2010年预算参考数_隋心对账单定稿0514 2 3" xfId="783"/>
    <cellStyle name="好_30云南_2 2" xfId="784"/>
    <cellStyle name="20% - 强调文字颜色 5 2 2" xfId="785"/>
    <cellStyle name="40% - 强调文字颜色 6 2 7" xfId="786"/>
    <cellStyle name="S18 2" xfId="787"/>
    <cellStyle name="S23 2" xfId="788"/>
    <cellStyle name="_20100326高清市院遂宁检察院1080P配置清单26日改 4" xfId="789"/>
    <cellStyle name="常规 8 2 2 2" xfId="790"/>
    <cellStyle name="Accent1 10 2" xfId="791"/>
    <cellStyle name="_Book1 3" xfId="792"/>
    <cellStyle name="好_22湖南_华东 2 3" xfId="793"/>
    <cellStyle name="_Highlight" xfId="794"/>
    <cellStyle name="差_行政(燃修费)" xfId="795"/>
    <cellStyle name="_20100326高清市院遂宁检察院1080P配置清单26日改 5" xfId="796"/>
    <cellStyle name="好_历年教师人数 2" xfId="797"/>
    <cellStyle name="差_1110洱源县_禁止开发区名单" xfId="798"/>
    <cellStyle name="好_2006年27重庆_03_2010年各地区一般预算平衡表 2" xfId="799"/>
    <cellStyle name="_Book1 4" xfId="800"/>
    <cellStyle name="差_市辖区测算-新科目（20080626）_不含人员经费系数_03_2010年各地区一般预算平衡表" xfId="801"/>
    <cellStyle name="差_1_财力性转移支付2010年预算参考数_03_2010年各地区一般预算平衡表_2010年地方财政一般预算分级平衡情况表（汇总）0524" xfId="802"/>
    <cellStyle name="好_2006年27重庆_03_2010年各地区一般预算平衡表 3" xfId="803"/>
    <cellStyle name="_Book1 5" xfId="804"/>
    <cellStyle name="差_卫生(按照总人口测算）—20080416_财力性转移支付2010年预算参考数_合并 2 2" xfId="805"/>
    <cellStyle name="好_县市旗测算-新科目（20080626）_民生政策最低支出需求_财力性转移支付2010年预算参考数_30云南 2" xfId="806"/>
    <cellStyle name="_20100326高清市院遂宁检察院1080P配置清单26日改 6" xfId="807"/>
    <cellStyle name="好_2006年30云南_隋心对账单定稿0514 2 3" xfId="808"/>
    <cellStyle name="SubtotalData" xfId="809"/>
    <cellStyle name="差_县市旗测算-新科目（20080627）_民生政策最低支出需求_财力性转移支付2010年预算参考数_华东 2 6" xfId="810"/>
    <cellStyle name="差_教育(按照总人口测算）—20080416_财力性转移支付2010年预算参考数_小册子（2010）张 3 2" xfId="811"/>
    <cellStyle name="差_行政(燃修费)_县市旗测算-新科目（含人口规模效应）_03_2010年各地区一般预算平衡表_04财力类2010 2" xfId="812"/>
    <cellStyle name="20% - 强调文字颜色 1 10" xfId="813"/>
    <cellStyle name="40% - 强调文字颜色 2 11" xfId="814"/>
    <cellStyle name="差_卫生(按照总人口测算）—20080416_县市旗测算-新科目（含人口规模效应）_隋心对账单定稿0514 2 3" xfId="815"/>
    <cellStyle name="_Book1" xfId="816"/>
    <cellStyle name="_Book1 2 2" xfId="817"/>
    <cellStyle name="Accent5" xfId="818"/>
    <cellStyle name="_Book1 2 3" xfId="819"/>
    <cellStyle name="Accent6" xfId="820"/>
    <cellStyle name="好_2006年27重庆_03_2010年各地区一般预算平衡表 4" xfId="821"/>
    <cellStyle name="_Book1 6" xfId="822"/>
    <cellStyle name="差_云南省2008年转移支付测算——州市本级考核部分及政策性测算_财力性转移支付2010年预算参考数_03_2010年各地区一般预算平衡表_净集中 2" xfId="823"/>
    <cellStyle name="差_卫生(按照总人口测算）—20080416_财力性转移支付2010年预算参考数_合并 2 3" xfId="824"/>
    <cellStyle name="好_县市旗测算-新科目（20080626）_民生政策最低支出需求_财力性转移支付2010年预算参考数_30云南 3" xfId="825"/>
    <cellStyle name="20% - 强调文字颜色 5 10" xfId="826"/>
    <cellStyle name="40% - 强调文字颜色 6 11" xfId="827"/>
    <cellStyle name="差_测算结果_财力性转移支付2010年预算参考数_03_2010年各地区一般预算平衡表_净集中 2" xfId="828"/>
    <cellStyle name="好_市辖区测算20080510_县市旗测算-新科目（含人口规模效应）_财力性转移支付2010年预算参考数_华东 3" xfId="829"/>
    <cellStyle name="Input 7" xfId="830"/>
    <cellStyle name="好_2008年支出核定_隋心对账单定稿0514 2 4" xfId="831"/>
    <cellStyle name="差_行政公检法测算_县市旗测算-新科目（含人口规模效应）_财力性转移支付2010年预算参考数_03_2010年各地区一般预算平衡表 4" xfId="832"/>
    <cellStyle name="20% - 强调文字颜色 4 2 2 2" xfId="833"/>
    <cellStyle name="差_行政（人员）_不含人员经费系数_财力性转移支付2010年预算参考数_03_2010年各地区一般预算平衡表_2010年地方财政一般预算分级平衡情况表（汇总）0524 3" xfId="834"/>
    <cellStyle name="_Book1_1" xfId="835"/>
    <cellStyle name="好_检验表_合并 2" xfId="836"/>
    <cellStyle name="20% - 强调文字颜色 3 3 4" xfId="837"/>
    <cellStyle name="20% - 强调文字颜色 5 10 2" xfId="838"/>
    <cellStyle name="好_2007年收支情况及2008年收支预计表(汇总表)_隋心对账单定稿0514 2 6" xfId="839"/>
    <cellStyle name="40% - Accent1" xfId="840"/>
    <cellStyle name="差_Book1_1_Book1_Book1_Book1_Book1" xfId="841"/>
    <cellStyle name="差_05潍坊_隋心对账单定稿0514" xfId="842"/>
    <cellStyle name="20% - 强调文字颜色 4 2 2 2 2" xfId="843"/>
    <cellStyle name="_Book1_1 2" xfId="844"/>
    <cellStyle name="好_28四川 2 5" xfId="845"/>
    <cellStyle name="差_农林水和城市维护标准支出20080505－县区合计_县市旗测算-新科目（含人口规模效应）_30云南 3" xfId="846"/>
    <cellStyle name="Accent3 - 20% 8" xfId="847"/>
    <cellStyle name="Heading 1_TA" xfId="848"/>
    <cellStyle name="差_云南 缺口县区测算(地方填报)_财力性转移支付2010年预算参考数_03_2010年各地区一般预算平衡表_2010年地方财政一般预算分级平衡情况表（汇总）0524 2 3" xfId="849"/>
    <cellStyle name="好_20河南_03_2010年各地区一般预算平衡表" xfId="850"/>
    <cellStyle name="Accent1 - 60% 6" xfId="851"/>
    <cellStyle name="好_2009年云南省省对下一般性转移支付标准支出测算表 3" xfId="852"/>
    <cellStyle name="20% - 着色 5 2" xfId="853"/>
    <cellStyle name="好_河南 缺口县区测算(地方填报白)_30云南 2" xfId="854"/>
    <cellStyle name="差_30云南 2 3" xfId="855"/>
    <cellStyle name="差_2007年一般预算支出剔除_03_2010年各地区一般预算平衡表_04财力类2010" xfId="856"/>
    <cellStyle name="_TableHead" xfId="857"/>
    <cellStyle name="标题 1 9" xfId="858"/>
    <cellStyle name="好_市辖区测算20080510_民生政策最低支出需求_隋心对账单定稿0514" xfId="859"/>
    <cellStyle name="差_05潍坊_30云南 2" xfId="860"/>
    <cellStyle name="注释 2 14" xfId="861"/>
    <cellStyle name="好_河南 缺口县区测算(地方填报白)_30云南 2 2" xfId="862"/>
    <cellStyle name="差_河南 缺口县区测算(地方填报白)_03_2010年各地区一般预算平衡表" xfId="863"/>
    <cellStyle name="差_30云南 2 3 2" xfId="864"/>
    <cellStyle name="差_2007年一般预算支出剔除_03_2010年各地区一般预算平衡表_04财力类2010 2" xfId="865"/>
    <cellStyle name="好_总人口_财力性转移支付2010年预算参考数_03_2010年各地区一般预算平衡表_04财力类2010" xfId="866"/>
    <cellStyle name="常规 5 20" xfId="867"/>
    <cellStyle name="常规 5 15" xfId="868"/>
    <cellStyle name="_TableHead 2" xfId="869"/>
    <cellStyle name="差_农林水和城市维护标准支出20080505－县区合计_民生政策最低支出需求_财力性转移支付2010年预算参考数_合并" xfId="870"/>
    <cellStyle name="标题 1 9 2" xfId="871"/>
    <cellStyle name="好_市辖区测算20080510_民生政策最低支出需求_隋心对账单定稿0514 2" xfId="872"/>
    <cellStyle name="差_05潍坊_30云南 2 2" xfId="873"/>
    <cellStyle name="_Book1_1 2 2" xfId="874"/>
    <cellStyle name="好_汇总_财力性转移支付2010年预算参考数 2" xfId="875"/>
    <cellStyle name="标题1" xfId="876"/>
    <cellStyle name="_Book1_1 2 3" xfId="877"/>
    <cellStyle name="差_14安徽_财力性转移支付2010年预算参考数" xfId="878"/>
    <cellStyle name="好_山东省民生支出标准_财力性转移支付2010年预算参考数_03_2010年各地区一般预算平衡表_2010年地方财政一般预算分级平衡情况表（汇总）0524 2 5" xfId="879"/>
    <cellStyle name="差_教育(按照总人口测算）—20080416_不含人员经费系数_财力性转移支付2010年预算参考数 4 2" xfId="880"/>
    <cellStyle name="20% - 强调文字颜色 4 2 2 2 3" xfId="881"/>
    <cellStyle name="千位分季_新建 Microsoft Excel 工作表" xfId="882"/>
    <cellStyle name="_Book1_1 3" xfId="883"/>
    <cellStyle name="差_13德宏州2008年地税 3 2" xfId="884"/>
    <cellStyle name="好_28四川 2 6" xfId="885"/>
    <cellStyle name="差_农林水和城市维护标准支出20080505－县区合计_县市旗测算-新科目（含人口规模效应）_30云南 4" xfId="886"/>
    <cellStyle name="Accent3 - 20% 9" xfId="887"/>
    <cellStyle name="差_云南 缺口县区测算(地方填报)_合并 2 4" xfId="888"/>
    <cellStyle name="标题 7 2 2" xfId="889"/>
    <cellStyle name="差_文体广播事业(按照总人口测算）—20080416_民生政策最低支出需求_财力性转移支付2010年预算参考数_03_2010年各地区一般预算平衡表_2010年地方财政一般预算分级平衡情况表（汇总）0524 2 2" xfId="890"/>
    <cellStyle name="好_缺口县区测算（11.13）_隋心对账单定稿0514 2" xfId="891"/>
    <cellStyle name="20% - 强调文字颜色 4 2 2 2 4" xfId="892"/>
    <cellStyle name="差_市辖区测算-新科目（20080626）_民生政策最低支出需求_财力性转移支付2010年预算参考数_小册子（2010）张 2" xfId="893"/>
    <cellStyle name="_Book1_1 4" xfId="894"/>
    <cellStyle name="_Book1_1 6" xfId="895"/>
    <cellStyle name="差_指标五 2" xfId="896"/>
    <cellStyle name="差_测算结果汇总 2 3" xfId="897"/>
    <cellStyle name="差_市辖区测算20080510_民生政策最低支出需求_财力性转移支付2010年预算参考数_合并 2" xfId="898"/>
    <cellStyle name="差_12滨州_30云南 3 2" xfId="899"/>
    <cellStyle name="差_14安徽_财力性转移支付2010年预算参考数_小册子（2010）张" xfId="900"/>
    <cellStyle name="_Book1_1_S111111-cg" xfId="901"/>
    <cellStyle name="好_行政(燃修费)_县市旗测算-新科目（含人口规模效应）_合并 2 6" xfId="902"/>
    <cellStyle name="差_gdp_小册子（2010）张 4" xfId="903"/>
    <cellStyle name="60% - 强调文字颜色 4 2 2 2 3" xfId="904"/>
    <cellStyle name="差_14安徽_财力性转移支付2010年预算参考数_小册子（2010）张 2" xfId="905"/>
    <cellStyle name="好_卫生(按照总人口测算）—20080416_县市旗测算-新科目（含人口规模效应） 3" xfId="906"/>
    <cellStyle name="_Book1_1_S111111-cg 2" xfId="907"/>
    <cellStyle name="差_第五部分(才淼、饶永宏）_华东" xfId="908"/>
    <cellStyle name="Neutral 9" xfId="909"/>
    <cellStyle name="20% - 强调文字颜色 5 11" xfId="910"/>
    <cellStyle name="差_教育(按照总人口测算）—20080416_民生政策最低支出需求_小册子（2010）张 3 2" xfId="911"/>
    <cellStyle name="好_市辖区测算20080510_县市旗测算-新科目（含人口规模效应）_财力性转移支付2010年预算参考数_03_2010年各地区一般预算平衡表_净集中 2" xfId="912"/>
    <cellStyle name="差_530629_2006年县级财政报表附表 2_4.2010年国家重点生态功能区保护性转移支付生态测算表 2" xfId="913"/>
    <cellStyle name="差_测算结果_财力性转移支付2010年预算参考数_03_2010年各地区一般预算平衡表_净集中 3" xfId="914"/>
    <cellStyle name="Input 8" xfId="915"/>
    <cellStyle name="好_2008年支出核定_隋心对账单定稿0514 2 5" xfId="916"/>
    <cellStyle name="差_行政公检法测算_县市旗测算-新科目（含人口规模效应）_财力性转移支付2010年预算参考数_03_2010年各地区一般预算平衡表 5" xfId="917"/>
    <cellStyle name="20% - 强调文字颜色 4 2 2 3" xfId="918"/>
    <cellStyle name="差_行政（人员）_不含人员经费系数_财力性转移支付2010年预算参考数_03_2010年各地区一般预算平衡表_2010年地方财政一般预算分级平衡情况表（汇总）0524 4" xfId="919"/>
    <cellStyle name="_Book1_2" xfId="920"/>
    <cellStyle name="好_测算结果_财力性转移支付2010年预算参考数 5" xfId="921"/>
    <cellStyle name="_Book1_2 2" xfId="922"/>
    <cellStyle name="差_市辖区测算20080510_财力性转移支付2010年预算参考数_30云南 3" xfId="923"/>
    <cellStyle name="DarkBlue" xfId="924"/>
    <cellStyle name="差_2008年全省汇总收支计算表_财力性转移支付2010年预算参考数_小册子（2010）张" xfId="925"/>
    <cellStyle name="好_20河南_03_2010年各地区一般预算平衡表_2010年地方财政一般预算分级平衡情况表（汇总）0524" xfId="926"/>
    <cellStyle name="_Book1_2 2 3" xfId="927"/>
    <cellStyle name="好_分县成本差异系数_不含人员经费系数 2 7" xfId="928"/>
    <cellStyle name="差_文体广播事业(按照总人口测算）—20080416_县市旗测算-新科目（含人口规模效应）_财力性转移支付2010年预算参考数_03_2010年各地区一般预算平衡表_净集中 3" xfId="929"/>
    <cellStyle name="好_县区合并测算20080423(按照各省比重）_县市旗测算-新科目（含人口规模效应）_03_2010年各地区一般预算平衡表_04财力类2010" xfId="930"/>
    <cellStyle name="差_09黑龙江_财力性转移支付2010年预算参考数_03_2010年各地区一般预算平衡表 5" xfId="931"/>
    <cellStyle name="好 2 2 17" xfId="932"/>
    <cellStyle name="好_市辖区测算20080510_合并 2 6" xfId="933"/>
    <cellStyle name="差_1_财力性转移支付2010年预算参考数_合并 2" xfId="934"/>
    <cellStyle name="好_20河南_财力性转移支付2010年预算参考数_03_2010年各地区一般预算平衡表_2010年地方财政一般预算分级平衡情况表（汇总）0524 2 7" xfId="935"/>
    <cellStyle name="20% - Accent3 3 2" xfId="936"/>
    <cellStyle name="差_2008年支出核定 4" xfId="937"/>
    <cellStyle name="差_0605石屏县_财力性转移支付2010年预算参考数 2 3" xfId="938"/>
    <cellStyle name="_Book1_2 2 4" xfId="939"/>
    <cellStyle name="差_测算结果_财力性转移支付2010年预算参考数 2 2" xfId="940"/>
    <cellStyle name="Heading 4 2" xfId="941"/>
    <cellStyle name="好_农林水和城市维护标准支出20080505－县区合计_不含人员经费系数_华东 2 3" xfId="942"/>
    <cellStyle name="Heading 2_TA" xfId="943"/>
    <cellStyle name="好_行政（人员）_县市旗测算-新科目（含人口规模效应）_财力性转移支付2010年预算参考数_03_2010年各地区一般预算平衡表 4" xfId="944"/>
    <cellStyle name="好 2 2 18" xfId="945"/>
    <cellStyle name="好_市辖区测算20080510_合并 2 7" xfId="946"/>
    <cellStyle name="差_09黑龙江_财力性转移支付2010年预算参考数_03_2010年各地区一般预算平衡表 6" xfId="947"/>
    <cellStyle name="_Book1_2 3" xfId="948"/>
    <cellStyle name="差_市辖区测算-新科目（20080626）_民生政策最低支出需求_财力性转移支付2010年预算参考数_隋心对账单定稿0514" xfId="949"/>
    <cellStyle name="差_市辖区测算20080510_财力性转移支付2010年预算参考数_30云南 4" xfId="950"/>
    <cellStyle name="Accent3_01保工资保运转保民生项目及标准" xfId="951"/>
    <cellStyle name="好_同德 2 2" xfId="952"/>
    <cellStyle name="差_1110洱源县_财力性转移支付2010年预算参考数_03_2010年各地区一般预算平衡表_04财力类2010" xfId="953"/>
    <cellStyle name="好_2006年水利统计指标统计表_财力性转移支付2010年预算参考数_03_2010年各地区一般预算平衡表_2010年地方财政一般预算分级平衡情况表（汇总）0524" xfId="954"/>
    <cellStyle name="好_09黑龙江_30云南 2 2" xfId="955"/>
    <cellStyle name="差_2008年全省汇总收支计算表 3 2" xfId="956"/>
    <cellStyle name="_TableSuperHead" xfId="957"/>
    <cellStyle name="差_县区合并测算20080421_民生政策最低支出需求_30云南 2" xfId="958"/>
    <cellStyle name="_Book1_2 4" xfId="959"/>
    <cellStyle name="好_农林水和城市维护标准支出20080505－县区合计_不含人员经费系数_03_2010年各地区一般预算平衡表" xfId="960"/>
    <cellStyle name="_Book1_2 5" xfId="961"/>
    <cellStyle name="差_县区合并测算20080421_民生政策最低支出需求_30云南 3" xfId="962"/>
    <cellStyle name="差_县市旗测算-新科目（20080626）_民生政策最低支出需求_03_2010年各地区一般预算平衡表_2010年地方财政一般预算分级平衡情况表（汇总）0524 2 2" xfId="963"/>
    <cellStyle name="差_县区合并测算20080421_民生政策最低支出需求_30云南 4" xfId="964"/>
    <cellStyle name="_Book1_2 6" xfId="965"/>
    <cellStyle name="好_2008年全省汇总收支计算表_财力性转移支付2010年预算参考数_03_2010年各地区一般预算平衡表_2010年地方财政一般预算分级平衡情况表（汇总）0524 2" xfId="966"/>
    <cellStyle name="20% - 强调文字颜色 3 10" xfId="967"/>
    <cellStyle name="40% - 强调文字颜色 4 11" xfId="968"/>
    <cellStyle name="好_22湖南_合并 2 5" xfId="969"/>
    <cellStyle name="20% - 强调文字颜色 1 2 5" xfId="970"/>
    <cellStyle name="好_教育(按照总人口测算）—20080416_不含人员经费系数_财力性转移支付2010年预算参考数_华东 2 3" xfId="971"/>
    <cellStyle name="_Book1_2_S111111-cg 2" xfId="972"/>
    <cellStyle name="40% - 强调文字颜色 2 4" xfId="973"/>
    <cellStyle name="好_县市旗测算-新科目（20080626）_县市旗测算-新科目（含人口规模效应）_03_2010年各地区一般预算平衡表_2010年地方财政一般预算分级平衡情况表（汇总）0524 2" xfId="974"/>
    <cellStyle name="好_2008年支出核定_隋心对账单定稿0514 2 6" xfId="975"/>
    <cellStyle name="差_行政公检法测算_县市旗测算-新科目（含人口规模效应）_财力性转移支付2010年预算参考数_03_2010年各地区一般预算平衡表 6" xfId="976"/>
    <cellStyle name="20% - 强调文字颜色 4 2 2 4" xfId="977"/>
    <cellStyle name="好_河南 缺口县区测算(地方填报)_合并" xfId="978"/>
    <cellStyle name="差_行政（人员）_不含人员经费系数_财力性转移支付2010年预算参考数_03_2010年各地区一般预算平衡表_2010年地方财政一般预算分级平衡情况表（汇总）0524 5" xfId="979"/>
    <cellStyle name="好_2006年34青海_财力性转移支付2010年预算参考数_03_2010年各地区一般预算平衡表" xfId="980"/>
    <cellStyle name="_Book1_3" xfId="981"/>
    <cellStyle name="ÄÞ¸¶ [0]_TestResults" xfId="982"/>
    <cellStyle name="差_1 2 3 2" xfId="983"/>
    <cellStyle name="好_530629_2006年县级财政报表附表_合并 2 6" xfId="984"/>
    <cellStyle name="差_14安徽_财力性转移支付2010年预算参考数_03_2010年各地区一般预算平衡表_04财力类2010 2" xfId="985"/>
    <cellStyle name="好_2006年34青海_财力性转移支付2010年预算参考数_03_2010年各地区一般预算平衡表 2 2" xfId="986"/>
    <cellStyle name="_Book1_3 2 2" xfId="987"/>
    <cellStyle name="差_县市旗测算-新科目（20080627）_县市旗测算-新科目（含人口规模效应）_财力性转移支付2010年预算参考数_小册子（2010）张 2" xfId="988"/>
    <cellStyle name="差_行政公检法测算_县市旗测算-新科目（含人口规模效应）_30云南 4" xfId="989"/>
    <cellStyle name="_Comma" xfId="990"/>
    <cellStyle name="好_缺口县区测算（11.13） 2 7" xfId="991"/>
    <cellStyle name="差_分析缺口率_财力性转移支付2010年预算参考数_华东 2" xfId="992"/>
    <cellStyle name="好_其他部门(按照总人口测算）—20080416_不含人员经费系数_财力性转移支付2010年预算参考数_小册子（2010）张 2 2" xfId="993"/>
    <cellStyle name="差_文体广播事业(按照总人口测算）—20080416_不含人员经费系数_财力性转移支付2010年预算参考数 2 2 2" xfId="994"/>
    <cellStyle name="解释性文本 10 2" xfId="995"/>
    <cellStyle name="_CurrencySpace" xfId="996"/>
    <cellStyle name="_Table_2008年经营目标预算审核明细表final" xfId="997"/>
    <cellStyle name="差_不含人员经费系数 2 3" xfId="998"/>
    <cellStyle name="差_2006年水利统计指标统计表 2 3 2" xfId="999"/>
    <cellStyle name="差_00省级(打印) 6" xfId="1000"/>
    <cellStyle name="_ET_STYLE_NoName_00_" xfId="1001"/>
    <cellStyle name="好_行政公检法测算_民生政策最低支出需求 2 2" xfId="1002"/>
    <cellStyle name="差_2006年分析表 2 2" xfId="1003"/>
    <cellStyle name="PSSpacer 6" xfId="1004"/>
    <cellStyle name="_Table_2008年经营目标预算审核明细表final 2" xfId="1005"/>
    <cellStyle name="差_不含人员经费系数 2 3 2" xfId="1006"/>
    <cellStyle name="好_27重庆_30云南 3" xfId="1007"/>
    <cellStyle name="差_34青海_1_财力性转移支付2010年预算参考数" xfId="1008"/>
    <cellStyle name="差_缺口县区测算(按核定人数)_财力性转移支付2010年预算参考数_小册子（2010）张 4" xfId="1009"/>
    <cellStyle name="差_14安徽_03_2010年各地区一般预算平衡表_2010年地方财政一般预算分级平衡情况表（汇总）0524 4" xfId="1010"/>
    <cellStyle name="好_2008年支出调整_合并 2" xfId="1011"/>
    <cellStyle name="_ET_STYLE_NoName_00__Sheet3 3" xfId="1012"/>
    <cellStyle name="差_2008年一般预算支出预计 5" xfId="1013"/>
    <cellStyle name="好_07临沂_隋心对账单定稿0514" xfId="1014"/>
    <cellStyle name="_ET_STYLE_NoName_00_ 2" xfId="1015"/>
    <cellStyle name="_弱电系统设备配置报价清单 6" xfId="1016"/>
    <cellStyle name="好_人员工资和公用经费2_财力性转移支付2010年预算参考数 2" xfId="1017"/>
    <cellStyle name="好_07临沂_隋心对账单定稿0514 2" xfId="1018"/>
    <cellStyle name="标题 2 2 8" xfId="1019"/>
    <cellStyle name="_ET_STYLE_NoName_00_ 2 2" xfId="1020"/>
    <cellStyle name="Neutral 4" xfId="1021"/>
    <cellStyle name="_ET_STYLE_NoName_00_ 2 3" xfId="1022"/>
    <cellStyle name="Neutral 5" xfId="1023"/>
    <cellStyle name="差_09黑龙江_财力性转移支付2010年预算参考数_30云南" xfId="1024"/>
    <cellStyle name="好_丽江汇总_隋心对账单定稿0514 3" xfId="1025"/>
    <cellStyle name="差_不含人员经费系数_财力性转移支付2010年预算参考数_03_2010年各地区一般预算平衡表_净集中" xfId="1026"/>
    <cellStyle name="好_2007年地州资金往来对账表 3 2" xfId="1027"/>
    <cellStyle name="Neutral 6" xfId="1028"/>
    <cellStyle name="_ET_STYLE_NoName_00_ 2 4" xfId="1029"/>
    <cellStyle name="_ET_STYLE_NoName_00__Sheet3 4" xfId="1030"/>
    <cellStyle name="差_民生政策最低支出需求_财力性转移支付2010年预算参考数_华东 2" xfId="1031"/>
    <cellStyle name="_ET_STYLE_NoName_00_ 3" xfId="1032"/>
    <cellStyle name="_ET_STYLE_NoName_00__Sheet3 6" xfId="1033"/>
    <cellStyle name="_ET_STYLE_NoName_00_ 5" xfId="1034"/>
    <cellStyle name="_SubHeading" xfId="1035"/>
    <cellStyle name="好_行政（人员）_县市旗测算-新科目（含人口规模效应）_财力性转移支付2010年预算参考数 4" xfId="1036"/>
    <cellStyle name="_ET_STYLE_NoName_00_ 6" xfId="1037"/>
    <cellStyle name="_SubHeading 2" xfId="1038"/>
    <cellStyle name="好_行政（人员）_县市旗测算-新科目（含人口规模效应）_财力性转移支付2010年预算参考数 4 2" xfId="1039"/>
    <cellStyle name="_ET_STYLE_NoName_00_ 6 2" xfId="1040"/>
    <cellStyle name="差_Sheet1 4" xfId="1041"/>
    <cellStyle name="差_28四川_财力性转移支付2010年预算参考数_03_2010年各地区一般预算平衡表 6" xfId="1042"/>
    <cellStyle name="差_11大理_财力性转移支付2010年预算参考数 4 2" xfId="1043"/>
    <cellStyle name="好_缺口县区测算(按2007支出增长25%测算)_03_2010年各地区一般预算平衡表_2010年地方财政一般预算分级平衡情况表（汇总）0524 2 4" xfId="1044"/>
    <cellStyle name="_ET_STYLE_NoName_00__Book1" xfId="1045"/>
    <cellStyle name="差_缺口县区测算(财政部标准)_03_2010年各地区一般预算平衡表 5" xfId="1046"/>
    <cellStyle name="标题 4 5" xfId="1047"/>
    <cellStyle name="_ET_STYLE_NoName_00__Book1 2" xfId="1048"/>
    <cellStyle name="差_县区合并测算20080421_民生政策最低支出需求_财力性转移支付2010年预算参考数_隋心对账单定稿0514 2 6" xfId="1049"/>
    <cellStyle name="千位分隔 6" xfId="1050"/>
    <cellStyle name="好_28四川_财力性转移支付2010年预算参考数 2 4" xfId="1051"/>
    <cellStyle name="好_行政(燃修费)_不含人员经费系数_财力性转移支付2010年预算参考数_30云南" xfId="1052"/>
    <cellStyle name="好_县区合并测算20080423(按照各省比重）_民生政策最低支出需求_财力性转移支付2010年预算参考数_小册子（2010）张 2" xfId="1053"/>
    <cellStyle name="好_县市旗测算-新科目（20080627）_不含人员经费系数_财力性转移支付2010年预算参考数_03_2010年各地区一般预算平衡表_2010年地方财政一般预算分级平衡情况表（汇总）0524 2 5" xfId="1054"/>
    <cellStyle name="Explanatory Text" xfId="1055"/>
    <cellStyle name="60% - Accent6 4" xfId="1056"/>
    <cellStyle name="差_缺口县区测算_03_2010年各地区一般预算平衡表_04财力类2010" xfId="1057"/>
    <cellStyle name="_ET_STYLE_NoName_00__Book1 2 2 2" xfId="1058"/>
    <cellStyle name="标题 4 6" xfId="1059"/>
    <cellStyle name="好_汇总表_合并 2" xfId="1060"/>
    <cellStyle name="_ET_STYLE_NoName_00__Book1 3" xfId="1061"/>
    <cellStyle name="差_县区合并测算20080421_民生政策最低支出需求_财力性转移支付2010年预算参考数_隋心对账单定稿0514 2 7" xfId="1062"/>
    <cellStyle name="千位分隔 7" xfId="1063"/>
    <cellStyle name="好_28四川_财力性转移支付2010年预算参考数 2 5" xfId="1064"/>
    <cellStyle name="PSChar 2 2 2" xfId="1065"/>
    <cellStyle name="好_1110洱源县_财力性转移支付2010年预算参考数_03_2010年各地区一般预算平衡表_2010年地方财政一般预算分级平衡情况表（汇总）0524 2 5" xfId="1066"/>
    <cellStyle name="好_2006年34青海_03_2010年各地区一般预算平衡表_04财力类2010" xfId="1067"/>
    <cellStyle name="差_14安徽_小册子（2010）张 3 2" xfId="1068"/>
    <cellStyle name="差_行政（人员）_不含人员经费系数_财力性转移支付2010年预算参考数" xfId="1069"/>
    <cellStyle name="标题 4 8" xfId="1070"/>
    <cellStyle name="_ET_STYLE_NoName_00__Book1 5" xfId="1071"/>
    <cellStyle name="差_卫生(按照总人口测算）—20080416_民生政策最低支出需求_03_2010年各地区一般预算平衡表_2010年地方财政一般预算分级平衡情况表（汇总）0524 2" xfId="1072"/>
    <cellStyle name="千位分隔 9" xfId="1073"/>
    <cellStyle name="好_28四川_财力性转移支付2010年预算参考数 2 7" xfId="1074"/>
    <cellStyle name="差_1_30云南 2 2" xfId="1075"/>
    <cellStyle name="好_教育(按照总人口测算）—20080416_县市旗测算-新科目（含人口规模效应）_小册子（2010）张" xfId="1076"/>
    <cellStyle name="标题 4 9" xfId="1077"/>
    <cellStyle name="_ET_STYLE_NoName_00__Book1 6" xfId="1078"/>
    <cellStyle name="着色 4 2" xfId="1079"/>
    <cellStyle name="差_卫生(按照总人口测算）—20080416_民生政策最低支出需求_03_2010年各地区一般预算平衡表_2010年地方财政一般预算分级平衡情况表（汇总）0524 3" xfId="1080"/>
    <cellStyle name="好_县区合并测算20080421_县市旗测算-新科目（含人口规模效应）_03_2010年各地区一般预算平衡表_净集中" xfId="1081"/>
    <cellStyle name="好_人员工资和公用经费_财力性转移支付2010年预算参考数_华东 2 2" xfId="1082"/>
    <cellStyle name="40% - 强调文字颜色 4 2 7" xfId="1083"/>
    <cellStyle name="20% - 强调文字颜色 3 2 2" xfId="1084"/>
    <cellStyle name="差_14安徽_财力性转移支付2010年预算参考数_03_2010年各地区一般预算平衡表_2010年地方财政一般预算分级平衡情况表（汇总）0524 5" xfId="1085"/>
    <cellStyle name="好_农林水和城市维护标准支出20080505－县区合计_隋心对账单定稿0514 2" xfId="1086"/>
    <cellStyle name="好_县市旗测算-新科目（20080626）_03_2010年各地区一般预算平衡表 2" xfId="1087"/>
    <cellStyle name="差_27重庆_03_2010年各地区一般预算平衡表_2010年地方财政一般预算分级平衡情况表（汇总）0524" xfId="1088"/>
    <cellStyle name="差_人员工资和公用经费2_财力性转移支付2010年预算参考数_小册子（2010）张 2" xfId="1089"/>
    <cellStyle name="_ET_STYLE_NoName_00__Book1_1" xfId="1090"/>
    <cellStyle name="好_1_03_2010年各地区一般预算平衡表 4" xfId="1091"/>
    <cellStyle name="40% - 强调文字颜色 4 9" xfId="1092"/>
    <cellStyle name="_ET_STYLE_NoName_00__Book1_1 2" xfId="1093"/>
    <cellStyle name="差_市辖区测算20080510_县市旗测算-新科目（含人口规模效应）_03_2010年各地区一般预算平衡表 3" xfId="1094"/>
    <cellStyle name="好_县区合并测算20080421_财力性转移支付2010年预算参考数_合并 3" xfId="1095"/>
    <cellStyle name="40% - 强调文字颜色 4 9 2" xfId="1096"/>
    <cellStyle name="_ET_STYLE_NoName_00__Book1_1 2 2" xfId="1097"/>
    <cellStyle name="{Date}" xfId="1098"/>
    <cellStyle name="常规 149" xfId="1099"/>
    <cellStyle name="常规 154" xfId="1100"/>
    <cellStyle name="常规 204" xfId="1101"/>
    <cellStyle name="常规 5 9" xfId="1102"/>
    <cellStyle name="好_人员工资和公用经费2_03_2010年各地区一般预算平衡表 4" xfId="1103"/>
    <cellStyle name="差_行政(燃修费)_县市旗测算-新科目（含人口规模效应）_财力性转移支付2010年预算参考数_03_2010年各地区一般预算平衡表_2010年地方财政一般预算分级平衡情况表（汇总）0524 3" xfId="1104"/>
    <cellStyle name="标题 2 2 2 2" xfId="1105"/>
    <cellStyle name="差_2008年全省汇总收支计算表_财力性转移支付2010年预算参考数_30云南 2" xfId="1106"/>
    <cellStyle name="好_2006年30云南 4" xfId="1107"/>
    <cellStyle name="_ET_STYLE_NoName_00__Book1_1 2 3" xfId="1108"/>
    <cellStyle name="差_农林水和城市维护标准支出20080505－县区合计_财力性转移支付2010年预算参考数 2 2 2" xfId="1109"/>
    <cellStyle name="标题 2 2 2 3" xfId="1110"/>
    <cellStyle name="差_2008年全省汇总收支计算表_财力性转移支付2010年预算参考数_30云南 3" xfId="1111"/>
    <cellStyle name="好_04财力类_小册子（2010）张 2" xfId="1112"/>
    <cellStyle name="好_2006年30云南 5" xfId="1113"/>
    <cellStyle name="_ET_STYLE_NoName_00__Book1_1 2 4" xfId="1114"/>
    <cellStyle name="差_市辖区测算20080510_县市旗测算-新科目（含人口规模效应）_03_2010年各地区一般预算平衡表 4" xfId="1115"/>
    <cellStyle name="_ET_STYLE_NoName_00__Book1_1 3" xfId="1116"/>
    <cellStyle name="好_教育(按照总人口测算）—20080416_不含人员经费系数 2" xfId="1117"/>
    <cellStyle name="差_市辖区测算20080510_县市旗测算-新科目（含人口规模效应）_03_2010年各地区一般预算平衡表 5" xfId="1118"/>
    <cellStyle name="Arial 12 2" xfId="1119"/>
    <cellStyle name="_ET_STYLE_NoName_00__Book1_1 4" xfId="1120"/>
    <cellStyle name="好_教育(按照总人口测算）—20080416_不含人员经费系数 3" xfId="1121"/>
    <cellStyle name="{Z'0000(4 dec)}" xfId="1122"/>
    <cellStyle name="差_行政公检法测算_民生政策最低支出需求_财力性转移支付2010年预算参考数_03_2010年各地区一般预算平衡表_2010年地方财政一般预算分级平衡情况表（汇总）0524 5" xfId="1123"/>
    <cellStyle name="好_汇总_财力性转移支付2010年预算参考数_30云南 2" xfId="1124"/>
    <cellStyle name="好_同德_03_2010年各地区一般预算平衡表_净集中 2" xfId="1125"/>
    <cellStyle name="差_测算结果汇总_财力性转移支付2010年预算参考数_隋心对账单定稿0514" xfId="1126"/>
    <cellStyle name="差_1110洱源县_财力性转移支付2010年预算参考数 2 2" xfId="1127"/>
    <cellStyle name="_ET_STYLE_NoName_00__Book1_1 6" xfId="1128"/>
    <cellStyle name="差_不含人员经费系数_财力性转移支付2010年预算参考数 4 2" xfId="1129"/>
    <cellStyle name="好_教育(按照总人口测算）—20080416_不含人员经费系数 5" xfId="1130"/>
    <cellStyle name="_ET_STYLE_NoName_00__Sheet3 2" xfId="1131"/>
    <cellStyle name="_ET_STYLE_NoName_00__Sheet3 2 2" xfId="1132"/>
    <cellStyle name="好_32陕西 2 3" xfId="1133"/>
    <cellStyle name="_ET_STYLE_NoName_00__Sheet3 2 2 2" xfId="1134"/>
    <cellStyle name="_ET_STYLE_NoName_00__Sheet3 2 4" xfId="1135"/>
    <cellStyle name="好_32陕西 2 5" xfId="1136"/>
    <cellStyle name="好_云南 缺口县区测算(地方填报)_财力性转移支付2010年预算参考数 2" xfId="1137"/>
    <cellStyle name="好_行政（人员）_县市旗测算-新科目（含人口规模效应）_财力性转移支付2010年预算参考数_隋心对账单定稿0514 3" xfId="1138"/>
    <cellStyle name="_Euro 2" xfId="1139"/>
    <cellStyle name="差_县市旗测算20080508_小册子（2010）张" xfId="1140"/>
    <cellStyle name="差_1_30云南 4" xfId="1141"/>
    <cellStyle name="好_其他部门(按照总人口测算）—20080416_县市旗测算-新科目（含人口规模效应） 2 7" xfId="1142"/>
    <cellStyle name="20% - 强调文字颜色 3 4" xfId="1143"/>
    <cellStyle name="20% - Accent3 3" xfId="1144"/>
    <cellStyle name="差_行政(燃修费) 3 2" xfId="1145"/>
    <cellStyle name="差_1110洱源县_财力性转移支付2010年预算参考数_小册子（2010）张" xfId="1146"/>
    <cellStyle name="百分比 4 6" xfId="1147"/>
    <cellStyle name="常规 17 2" xfId="1148"/>
    <cellStyle name="常规 22 2" xfId="1149"/>
    <cellStyle name="_FY2006 Group Data 0205 2" xfId="1150"/>
    <cellStyle name="差_市辖区测算20080510 2" xfId="1151"/>
    <cellStyle name="_FY2006 Group Data0226" xfId="1152"/>
    <cellStyle name="差_卫生(按照总人口测算）—20080416_不含人员经费系数_财力性转移支付2010年预算参考数_03_2010年各地区一般预算平衡表 3" xfId="1153"/>
    <cellStyle name="差_云南省2008年转移支付测算——州市本级考核部分及政策性测算_财力性转移支付2010年预算参考数_小册子（2010）张 3 2" xfId="1154"/>
    <cellStyle name="好_行政(燃修费)_财力性转移支付2010年预算参考数_合并" xfId="1155"/>
    <cellStyle name="60% - 强调文字颜色 4 2 2 4" xfId="1156"/>
    <cellStyle name="好_2006年28四川_财力性转移支付2010年预算参考数_隋心对账单定稿0514 2 5" xfId="1157"/>
    <cellStyle name="差_2006年28四川_03_2010年各地区一般预算平衡表 5" xfId="1158"/>
    <cellStyle name="差_测算结果汇总_财力性转移支付2010年预算参考数_03_2010年各地区一般预算平衡表_2010年地方财政一般预算分级平衡情况表（汇总）0524 4" xfId="1159"/>
    <cellStyle name="差_市辖区测算20080510 2 2" xfId="1160"/>
    <cellStyle name="好_县市旗测算20080508_县市旗测算-新科目（含人口规模效应）_华东" xfId="1161"/>
    <cellStyle name="_FY2006 Group Data0226 2" xfId="1162"/>
    <cellStyle name="好_行政(燃修费)_财力性转移支付2010年预算参考数_合并 2" xfId="1163"/>
    <cellStyle name="差_成本差异系数_财力性转移支付2010年预算参考数_03_2010年各地区一般预算平衡表_2010年地方财政一般预算分级平衡情况表（汇总）0524" xfId="1164"/>
    <cellStyle name="Table Units" xfId="1165"/>
    <cellStyle name="_Heading" xfId="1166"/>
    <cellStyle name="好_14安徽_财力性转移支付2010年预算参考数_03_2010年各地区一般预算平衡表_2010年地方财政一般预算分级平衡情况表（汇总）0524 3" xfId="1167"/>
    <cellStyle name="好_27重庆_03_2010年各地区一般预算平衡表 2" xfId="1168"/>
    <cellStyle name="好_行政公检法测算_民生政策最低支出需求_03_2010年各地区一般预算平衡表_2010年地方财政一般预算分级平衡情况表（汇总）0524 2 5" xfId="1169"/>
    <cellStyle name="Table Units 2" xfId="1170"/>
    <cellStyle name="_Heading 2" xfId="1171"/>
    <cellStyle name="好_27重庆_03_2010年各地区一般预算平衡表 2 2" xfId="1172"/>
    <cellStyle name="Linked Cells 3" xfId="1173"/>
    <cellStyle name="Accent3 - 40% 2 4" xfId="1174"/>
    <cellStyle name="_TableRowHead" xfId="1175"/>
    <cellStyle name="差_1110洱源县_禁止开发区名单 2" xfId="1176"/>
    <cellStyle name="常规 8 27" xfId="1177"/>
    <cellStyle name="常规 8 32" xfId="1178"/>
    <cellStyle name="好_0502通海县 2 4" xfId="1179"/>
    <cellStyle name="差_2008年一般预算支出预计 2 3" xfId="1180"/>
    <cellStyle name="_Highlight 2" xfId="1181"/>
    <cellStyle name="Accent1 - 20% 8" xfId="1182"/>
    <cellStyle name="差_行政(燃修费)_不含人员经费系数 2 2" xfId="1183"/>
    <cellStyle name="差_14安徽_03_2010年各地区一般预算平衡表_净集中" xfId="1184"/>
    <cellStyle name="好_09黑龙江_财力性转移支付2010年预算参考数_03_2010年各地区一般预算平衡表_2010年地方财政一般预算分级平衡情况表（汇总）0524" xfId="1185"/>
    <cellStyle name="20% - 强调文字颜色 1 9" xfId="1186"/>
    <cellStyle name="20% - Accent1 8" xfId="1187"/>
    <cellStyle name="强调文字颜色 2 2 2 8" xfId="1188"/>
    <cellStyle name="好_30云南_30云南 2" xfId="1189"/>
    <cellStyle name="差_30云南 3" xfId="1190"/>
    <cellStyle name="20% - 强调文字颜色 2 2 2 2 2" xfId="1191"/>
    <cellStyle name="好_检验表（调整后） 5" xfId="1192"/>
    <cellStyle name="好_自行调整差异系数顺序_财力性转移支付2010年预算参考数_隋心对账单定稿0514 2" xfId="1193"/>
    <cellStyle name="_Multiple" xfId="1194"/>
    <cellStyle name="差_总人口 4" xfId="1195"/>
    <cellStyle name="差_14安徽_03_2010年各地区一般预算平衡表_净集中 2" xfId="1196"/>
    <cellStyle name="差_2_财力性转移支付2010年预算参考数_30云南 4" xfId="1197"/>
    <cellStyle name="好_09黑龙江_财力性转移支付2010年预算参考数_03_2010年各地区一般预算平衡表_2010年地方财政一般预算分级平衡情况表（汇总）0524 2" xfId="1198"/>
    <cellStyle name="20% - 强调文字颜色 1 9 2" xfId="1199"/>
    <cellStyle name="好_2007年政法部门业务指标 7" xfId="1200"/>
    <cellStyle name="标题 2 8" xfId="1201"/>
    <cellStyle name="差_农林水和城市维护标准支出20080505－县区合计_不含人员经费系数 4" xfId="1202"/>
    <cellStyle name="好_2006年34青海 2 3" xfId="1203"/>
    <cellStyle name="差_30云南 3 2" xfId="1204"/>
    <cellStyle name="好_自行调整差异系数顺序_财力性转移支付2010年预算参考数_隋心对账单定稿0514 2 2" xfId="1205"/>
    <cellStyle name="_Multiple 2" xfId="1206"/>
    <cellStyle name="_x005f_x000a_386grabber=M" xfId="1207"/>
    <cellStyle name="好_核定人数下发表_小册子（2010）张 3" xfId="1208"/>
    <cellStyle name="40% - 强调文字颜色 5 7 2" xfId="1209"/>
    <cellStyle name="差_2008计算资料（8月5）_合并 2" xfId="1210"/>
    <cellStyle name="_MultipleSpace 2" xfId="1211"/>
    <cellStyle name="样式 1 2 5 2 5" xfId="1212"/>
    <cellStyle name="Accent1 55" xfId="1213"/>
    <cellStyle name="差_卫生(按照总人口测算）—20080416_县市旗测算-新科目（含人口规模效应）_合并 2" xfId="1214"/>
    <cellStyle name="常规 8 3 2" xfId="1215"/>
    <cellStyle name="好_2007一般预算支出口径剔除表_财力性转移支付2010年预算参考数_03_2010年各地区一般预算平衡表_2010年地方财政一般预算分级平衡情况表（汇总）0524 2 6" xfId="1216"/>
    <cellStyle name="好_卫生(按照总人口测算）—20080416_不含人员经费系数_03_2010年各地区一般预算平衡表 2" xfId="1217"/>
    <cellStyle name="好_市辖区测算20080510_民生政策最低支出需求_财力性转移支付2010年预算参考数_隋心对账单定稿0514 2 2" xfId="1218"/>
    <cellStyle name="_norma1" xfId="1219"/>
    <cellStyle name="百分比 5 3 2 2" xfId="1220"/>
    <cellStyle name="差_农林水和城市维护标准支出20080505－县区合计_财力性转移支付2010年预算参考数_03_2010年各地区一般预算平衡表 6" xfId="1221"/>
    <cellStyle name="_norma1_11个月" xfId="1222"/>
    <cellStyle name="Heading 1+" xfId="1223"/>
    <cellStyle name="好_~4190974 4" xfId="1224"/>
    <cellStyle name="好_平邑_华东 3" xfId="1225"/>
    <cellStyle name="Accent2 7 2" xfId="1226"/>
    <cellStyle name="常规 2 2_2009年补助方案及资金下达表" xfId="1227"/>
    <cellStyle name="差_03昭通 4 2" xfId="1228"/>
    <cellStyle name="好_附表_财力性转移支付2010年预算参考数_03_2010年各地区一般预算平衡表_2010年地方财政一般预算分级平衡情况表（汇总）0524 2 2" xfId="1229"/>
    <cellStyle name="_norma1_2007年06月份执行分析表(7.2)" xfId="1230"/>
    <cellStyle name="好_缺口县区测算（11.13）_03_2010年各地区一般预算平衡表 3" xfId="1231"/>
    <cellStyle name="好_财政供养人员_03_2010年各地区一般预算平衡表_净集中 3" xfId="1232"/>
    <cellStyle name="好_2007年收支情况及2008年收支预计表(汇总表)_财力性转移支付2010年预算参考数_华东 2 3" xfId="1233"/>
    <cellStyle name="好_09黑龙江_财力性转移支付2010年预算参考数_30云南 3" xfId="1234"/>
    <cellStyle name="_norma1_2007年上半年我市、全国、辽宁省、15城市财政收支情况表－政府全会用" xfId="1235"/>
    <cellStyle name="差_28四川_财力性转移支付2010年预算参考数_03_2010年各地区一般预算平衡表 3" xfId="1236"/>
    <cellStyle name="好_14安徽_华东 2 5" xfId="1237"/>
    <cellStyle name="_norma1_4月表" xfId="1238"/>
    <cellStyle name="好_分县成本差异系数_民生政策最低支出需求_财力性转移支付2010年预算参考数_合并 2 4" xfId="1239"/>
    <cellStyle name="差_市辖区测算-新科目（20080626）_不含人员经费系数_合并 2 3" xfId="1240"/>
    <cellStyle name="PSInt 6" xfId="1241"/>
    <cellStyle name="差_教育(按照总人口测算）—20080416_03_2010年各地区一般预算平衡表_04财力类2010 2" xfId="1242"/>
    <cellStyle name="_Sheet1" xfId="1243"/>
    <cellStyle name="好_Book1_财力性转移支付2010年预算参考数_隋心对账单定稿0514 2 3" xfId="1244"/>
    <cellStyle name="差_1_财力性转移支付2010年预算参考数_03_2010年各地区一般预算平衡表 2" xfId="1245"/>
    <cellStyle name="差_30云南_1_财力性转移支付2010年预算参考数 3" xfId="1246"/>
    <cellStyle name="20% - 强调文字颜色 4 2" xfId="1247"/>
    <cellStyle name="args.style 3" xfId="1248"/>
    <cellStyle name="差_34青海_03_2010年各地区一般预算平衡表 5" xfId="1249"/>
    <cellStyle name="_Table" xfId="1250"/>
    <cellStyle name="Accent6 - 40% 5" xfId="1251"/>
    <cellStyle name="好_附表_合并 2 6" xfId="1252"/>
    <cellStyle name="20% - 强调文字颜色 4 2 2" xfId="1253"/>
    <cellStyle name="好_1997年D01-2 3" xfId="1254"/>
    <cellStyle name="差_30云南_1_财力性转移支付2010年预算参考数 3 2" xfId="1255"/>
    <cellStyle name="差_行政(燃修费)_民生政策最低支出需求_财力性转移支付2010年预算参考数_03_2010年各地区一般预算平衡表_04财力类2010 2" xfId="1256"/>
    <cellStyle name="40% - 强调文字颜色 5 2 7" xfId="1257"/>
    <cellStyle name="差_Book1_Book1_Book1_Book1_Book1" xfId="1258"/>
    <cellStyle name="20% - Accent6 9" xfId="1259"/>
    <cellStyle name="差_12滨州_03_2010年各地区一般预算平衡表 2" xfId="1260"/>
    <cellStyle name="_Table 2" xfId="1261"/>
    <cellStyle name="Accent6 - 40% 5 2" xfId="1262"/>
    <cellStyle name="_Table_PPT数据 2" xfId="1263"/>
    <cellStyle name="好_缺口县区测算_03_2010年各地区一般预算平衡表_2010年地方财政一般预算分级平衡情况表（汇总）0524 5" xfId="1264"/>
    <cellStyle name="差_县市旗测算-新科目（20080626）_财力性转移支付2010年预算参考数_30云南" xfId="1265"/>
    <cellStyle name="60% - 强调文字颜色 6 3" xfId="1266"/>
    <cellStyle name="_Table_下达表样" xfId="1267"/>
    <cellStyle name="Accent3 45" xfId="1268"/>
    <cellStyle name="Accent3 50" xfId="1269"/>
    <cellStyle name="差_2008年支出调整_财力性转移支付2010年预算参考数_03_2010年各地区一般预算平衡表_净集中" xfId="1270"/>
    <cellStyle name="差_行政(燃修费)_03_2010年各地区一般预算平衡表_2010年地方财政一般预算分级平衡情况表（汇总）0524 2" xfId="1271"/>
    <cellStyle name="好_农林水和城市维护标准支出20080505－县区合计_民生政策最低支出需求_财力性转移支付2010年预算参考数_隋心对账单定稿0514 2 7" xfId="1272"/>
    <cellStyle name="20% - Accent5 2" xfId="1273"/>
    <cellStyle name="20% - 强调文字颜色 5 3" xfId="1274"/>
    <cellStyle name="好_农林水和城市维护标准支出20080505－县区合计_县市旗测算-新科目（含人口规模效应）_隋心对账单定稿0514 2 4" xfId="1275"/>
    <cellStyle name="S19" xfId="1276"/>
    <cellStyle name="S24" xfId="1277"/>
    <cellStyle name="_TableHead_2008年经营目标预算审核明细表final" xfId="1278"/>
    <cellStyle name="Accent5 28" xfId="1279"/>
    <cellStyle name="Accent5 33" xfId="1280"/>
    <cellStyle name="差_基础数据表_2.2009年云南省生态功能区转移支付总表 2" xfId="1281"/>
    <cellStyle name="comma zerodec 2 2" xfId="1282"/>
    <cellStyle name="千位分隔 2 2 7" xfId="1283"/>
    <cellStyle name="差_行政（人员）_民生政策最低支出需求_华东" xfId="1284"/>
    <cellStyle name="20% - Accent5 2 2" xfId="1285"/>
    <cellStyle name="好_2006年34青海_财力性转移支付2010年预算参考数_合并 2 4" xfId="1286"/>
    <cellStyle name="好_11大理_华东 2 5" xfId="1287"/>
    <cellStyle name="20% - 强调文字颜色 5 3 2" xfId="1288"/>
    <cellStyle name="好_县市旗测算20080508_县市旗测算-新科目（含人口规模效应） 3" xfId="1289"/>
    <cellStyle name="好_缺口县区测算(按核定人数)_财力性转移支付2010年预算参考数_03_2010年各地区一般预算平衡表_04财力类2010 2" xfId="1290"/>
    <cellStyle name="差_行政（人员）_县市旗测算-新科目（含人口规模效应）_财力性转移支付2010年预算参考数_小册子（2010）张 3" xfId="1291"/>
    <cellStyle name="好_530623_2006年县级财政报表附表 2_4.2010年国家重点生态功能区保护性转移支付生态测算表" xfId="1292"/>
    <cellStyle name="好_12滨州_财力性转移支付2010年预算参考数_03_2010年各地区一般预算平衡表 5" xfId="1293"/>
    <cellStyle name="好_行政（人员）_民生政策最低支出需求_合并 3" xfId="1294"/>
    <cellStyle name="差_34青海_财力性转移支付2010年预算参考数_小册子（2010）张 4" xfId="1295"/>
    <cellStyle name="Input 12" xfId="1296"/>
    <cellStyle name="S19 2" xfId="1297"/>
    <cellStyle name="S24 2" xfId="1298"/>
    <cellStyle name="_TableHead_2008年经营目标预算审核明细表final 2" xfId="1299"/>
    <cellStyle name="comma zerodec 2 2 2" xfId="1300"/>
    <cellStyle name="好_文体广播事业(按照总人口测算）—20080416_财力性转移支付2010年预算参考数 2 6" xfId="1301"/>
    <cellStyle name="差_行政（人员）_民生政策最低支出需求_华东 2" xfId="1302"/>
    <cellStyle name="_新增表" xfId="1303"/>
    <cellStyle name="好_县市旗测算-新科目（20080626）_不含人员经费系数_财力性转移支付2010年预算参考数_隋心对账单定稿0514 2" xfId="1304"/>
    <cellStyle name="好_汇总 3" xfId="1305"/>
    <cellStyle name="差_行政公检法测算_民生政策最低支出需求_财力性转移支付2010年预算参考数 5" xfId="1306"/>
    <cellStyle name="Accent6 - 60% 10" xfId="1307"/>
    <cellStyle name="差_0605石屏县_财力性转移支付2010年预算参考数 4" xfId="1308"/>
    <cellStyle name="好_1_财力性转移支付2010年预算参考数_小册子（2010）张 2" xfId="1309"/>
    <cellStyle name="百分比 2 12" xfId="1310"/>
    <cellStyle name="好_缺口县区测算（11.13）_财力性转移支付2010年预算参考数 4" xfId="1311"/>
    <cellStyle name="_TableHead_2008年经营目标预算审核明细表finalfinal 2" xfId="1312"/>
    <cellStyle name="差 9 2" xfId="1313"/>
    <cellStyle name="差_530629_2006年县级财政报表附表 8" xfId="1314"/>
    <cellStyle name="常规 2 2 2 38" xfId="1315"/>
    <cellStyle name="差_2006年分析表 2" xfId="1316"/>
    <cellStyle name="好_行政公检法测算_民生政策最低支出需求 2" xfId="1317"/>
    <cellStyle name="好_2006年22湖南_03_2010年各地区一般预算平衡表 4" xfId="1318"/>
    <cellStyle name="差_县市旗测算-新科目（20080627）_财力性转移支付2010年预算参考数_小册子（2010）张 3" xfId="1319"/>
    <cellStyle name="_TableHead_PPT数据" xfId="1320"/>
    <cellStyle name="差_县市旗测算-新科目（20080627）_财力性转移支付2010年预算参考数_小册子（2010）张 3 2" xfId="1321"/>
    <cellStyle name="_TableHead_PPT数据 2" xfId="1322"/>
    <cellStyle name="好_其他部门(按照总人口测算）—20080416_县市旗测算-新科目（含人口规模效应）_财力性转移支付2010年预算参考数_03_2010年各地区一般预算平衡表_2010年地方财政一般预算分级平衡情况表（汇总）0524 4" xfId="1323"/>
    <cellStyle name="20% - 强调文字颜色 4 2 5" xfId="1324"/>
    <cellStyle name="好_市辖区测算-新科目（20080626）_不含人员经费系数_03_2010年各地区一般预算平衡表_2010年地方财政一般预算分级平衡情况表（汇总）0524 2" xfId="1325"/>
    <cellStyle name="差_县市旗测算20080508 4 2" xfId="1326"/>
    <cellStyle name="_单户 2 3" xfId="1327"/>
    <cellStyle name="好_危改资金测算_合并 2" xfId="1328"/>
    <cellStyle name="好_市辖区测算20080510_县市旗测算-新科目（含人口规模效应）_03_2010年各地区一般预算平衡表_2010年地方财政一般预算分级平衡情况表（汇总）0524" xfId="1329"/>
    <cellStyle name="差_行政公检法测算_县市旗测算-新科目（含人口规模效应）_小册子（2010）张" xfId="1330"/>
    <cellStyle name="好_行政公检法测算_财力性转移支付2010年预算参考数_华东 2 3" xfId="1331"/>
    <cellStyle name="差_教育(按照总人口测算）—20080416_民生政策最低支出需求_财力性转移支付2010年预算参考数_03_2010年各地区一般预算平衡表_2010年地方财政一般预算分级平衡情况表（汇总）0524 2" xfId="1332"/>
    <cellStyle name="百分比 3 10" xfId="1333"/>
    <cellStyle name="_TableHead_下达表样" xfId="1334"/>
    <cellStyle name="_TableHead_下达表样 2" xfId="1335"/>
    <cellStyle name="差_00省级(打印) 9" xfId="1336"/>
    <cellStyle name="差_行政(燃修费) 2 2" xfId="1337"/>
    <cellStyle name="20% - Accent2 3" xfId="1338"/>
    <cellStyle name="20% - 强调文字颜色 2 4" xfId="1339"/>
    <cellStyle name="差_市辖区测算-新科目（20080626）_华东" xfId="1340"/>
    <cellStyle name="差_河南 缺口县区测算(地方填报白)_财力性转移支付2010年预算参考数_03_2010年各地区一般预算平衡表_2010年地方财政一般预算分级平衡情况表（汇总）0524 4" xfId="1341"/>
    <cellStyle name="好_1_财力性转移支付2010年预算参考数_03_2010年各地区一般预算平衡表_04财力类2010 3" xfId="1342"/>
    <cellStyle name="_TableRowHead 2" xfId="1343"/>
    <cellStyle name="_TableSuperHead 2" xfId="1344"/>
    <cellStyle name="_大连市2005年一般预算收入完成情况监控表12.19" xfId="1345"/>
    <cellStyle name="60% - 强调文字颜色 1 8 2" xfId="1346"/>
    <cellStyle name="差_5334_2006年迪庆县级财政报表附表_华东" xfId="1347"/>
    <cellStyle name="差_分县成本差异系数_民生政策最低支出需求_财力性转移支付2010年预算参考数 3 2" xfId="1348"/>
    <cellStyle name="t 3" xfId="1349"/>
    <cellStyle name="_单户" xfId="1350"/>
    <cellStyle name="好_其他部门(按照总人口测算）—20080416_县市旗测算-新科目（含人口规模效应）_财力性转移支付2010年预算参考数_03_2010年各地区一般预算平衡表_2010年地方财政一般预算分级平衡情况表（汇总）0524 3" xfId="1351"/>
    <cellStyle name="20% - 强调文字颜色 4 2 4" xfId="1352"/>
    <cellStyle name="差_1110洱源转换" xfId="1353"/>
    <cellStyle name="_单户 2 2" xfId="1354"/>
    <cellStyle name="好_其他部门(按照总人口测算）—20080416_县市旗测算-新科目（含人口规模效应）_财力性转移支付2010年预算参考数_03_2010年各地区一般预算平衡表_2010年地方财政一般预算分级平衡情况表（汇总）0524 5" xfId="1355"/>
    <cellStyle name="好_其他部门(按照总人口测算）—20080416_不含人员经费系数_财力性转移支付2010年预算参考数_03_2010年各地区一般预算平衡表" xfId="1356"/>
    <cellStyle name="20% - 强调文字颜色 4 2 6" xfId="1357"/>
    <cellStyle name="差_2007年一般预算支出剔除_财力性转移支付2010年预算参考数_30云南 3 2" xfId="1358"/>
    <cellStyle name="好_市辖区测算-新科目（20080626）_不含人员经费系数_03_2010年各地区一般预算平衡表_2010年地方财政一般预算分级平衡情况表（汇总）0524 3" xfId="1359"/>
    <cellStyle name="_单户 2 4" xfId="1360"/>
    <cellStyle name="好_行政公检法测算_财力性转移支付2010年预算参考数_华东 2 4" xfId="1361"/>
    <cellStyle name="差_教育(按照总人口测算）—20080416_民生政策最低支出需求_财力性转移支付2010年预算参考数_03_2010年各地区一般预算平衡表_2010年地方财政一般预算分级平衡情况表（汇总）0524 3" xfId="1362"/>
    <cellStyle name="百分比 3 11" xfId="1363"/>
    <cellStyle name="差_县区合并测算20080421_民生政策最低支出需求_03_2010年各地区一般预算平衡表_2010年地方财政一般预算分级平衡情况表（汇总）0524" xfId="1364"/>
    <cellStyle name="差_青海 缺口县区测算(地方填报)_03_2010年各地区一般预算平衡表_2010年地方财政一般预算分级平衡情况表（汇总）0524 4" xfId="1365"/>
    <cellStyle name="差_07文山州_2.云南省生态功能区转移支付总表" xfId="1366"/>
    <cellStyle name="好_教育(按照总人口测算）—20080416_县市旗测算-新科目（含人口规模效应）_财力性转移支付2010年预算参考数_华东 2 2" xfId="1367"/>
    <cellStyle name="好_2006年27重庆_财力性转移支付2010年预算参考数_03_2010年各地区一般预算平衡表_04财力类2010" xfId="1368"/>
    <cellStyle name="20% - 强调文字颜色 4 3 3" xfId="1369"/>
    <cellStyle name="差_缺口县区测算(按2007支出增长25%测算) 3" xfId="1370"/>
    <cellStyle name="差_2008年支出核定_30云南 3" xfId="1371"/>
    <cellStyle name="强调文字颜色 5 2 12" xfId="1372"/>
    <cellStyle name="_单户 4" xfId="1373"/>
    <cellStyle name="差_30云南_1_财力性转移支付2010年预算参考数_03_2010年各地区一般预算平衡表 2" xfId="1374"/>
    <cellStyle name="常规 21 13" xfId="1375"/>
    <cellStyle name="好_民生政策最低支出需求_03_2010年各地区一般预算平衡表_04财力类2010 2" xfId="1376"/>
    <cellStyle name="差_00省级(打印) 4 2" xfId="1377"/>
    <cellStyle name="_附件一：分省预算商谈会指标表" xfId="1378"/>
    <cellStyle name="好_市辖区测算-新科目（20080626）_县市旗测算-新科目（含人口规模效应）_财力性转移支付2010年预算参考数_03_2010年各地区一般预算平衡表_04财力类2010" xfId="1379"/>
    <cellStyle name="差_2010年云南省省对下一般性转移支付标准支出测算表" xfId="1380"/>
    <cellStyle name="差_市辖区测算-新科目（20080626）_03_2010年各地区一般预算平衡表 4" xfId="1381"/>
    <cellStyle name="好_2008年一般预算支出预计_隋心对账单定稿0514 2 6" xfId="1382"/>
    <cellStyle name="_绝密材料（2003）2" xfId="1383"/>
    <cellStyle name="好_县市旗测算-新科目（20080627）_民生政策最低支出需求_财力性转移支付2010年预算参考数_合并 2 3" xfId="1384"/>
    <cellStyle name="Accent6 9 2" xfId="1385"/>
    <cellStyle name="差_2007一般预算支出口径剔除表_财力性转移支付2010年预算参考数_03_2010年各地区一般预算平衡表_04财力类2010 3" xfId="1386"/>
    <cellStyle name="常规 11 2 3" xfId="1387"/>
    <cellStyle name="20% - 强调文字颜色 4 9" xfId="1388"/>
    <cellStyle name="好_27重庆_03_2010年各地区一般预算平衡表_2010年地方财政一般预算分级平衡情况表（汇总）0524 5" xfId="1389"/>
    <cellStyle name="20% - Accent4 8" xfId="1390"/>
    <cellStyle name="差_2008年支出调整_03_2010年各地区一般预算平衡表_净集中" xfId="1391"/>
    <cellStyle name="差_县市旗测算20080508_不含人员经费系数_财力性转移支付2010年预算参考数_03_2010年各地区一般预算平衡表_2010年地方财政一般预算分级平衡情况表（汇总）0524 2 5" xfId="1392"/>
    <cellStyle name="差_县市旗测算-新科目（20080627）_财力性转移支付2010年预算参考数_华东" xfId="1393"/>
    <cellStyle name="好_卫生部门_03_2010年各地区一般预算平衡表 3" xfId="1394"/>
    <cellStyle name="好_34青海_1_合并 2 7" xfId="1395"/>
    <cellStyle name="好_测算结果_财力性转移支付2010年预算参考数_03_2010年各地区一般预算平衡表 2 2" xfId="1396"/>
    <cellStyle name="好_市辖区测算20080510_财力性转移支付2010年预算参考数 2" xfId="1397"/>
    <cellStyle name="_人代会用表" xfId="1398"/>
    <cellStyle name="好_行政公检法测算_民生政策最低支出需求_华东 2" xfId="1399"/>
    <cellStyle name="20% - 强调文字颜色 2 9 2" xfId="1400"/>
    <cellStyle name="40% - Accent6 4" xfId="1401"/>
    <cellStyle name="差_农林水和城市维护标准支出20080505－县区合计_财力性转移支付2010年预算参考数 2 4" xfId="1402"/>
    <cellStyle name="_弱电系统设备配置报价清单 2" xfId="1403"/>
    <cellStyle name="Heading 3 2 2" xfId="1404"/>
    <cellStyle name="差_县市旗测算-新科目（20080627）_县市旗测算-新科目（含人口规模效应）_财力性转移支付2010年预算参考数_华东 2 4" xfId="1405"/>
    <cellStyle name="差_2006年22湖南_30云南 3" xfId="1406"/>
    <cellStyle name="标题 2 2 4" xfId="1407"/>
    <cellStyle name="差_2006年22湖南_30云南 3 2" xfId="1408"/>
    <cellStyle name="_弱电系统设备配置报价清单 2 2" xfId="1409"/>
    <cellStyle name="好_核定人数对比_财力性转移支付2010年预算参考数_03_2010年各地区一般预算平衡表_净集中 3" xfId="1410"/>
    <cellStyle name="差_卫生(按照总人口测算）—20080416_县市旗测算-新科目（含人口规模效应）_财力性转移支付2010年预算参考数_30云南 3" xfId="1411"/>
    <cellStyle name="_弱电系统设备配置报价清单 2 2 2" xfId="1412"/>
    <cellStyle name="60% - 强调文字颜色 2 2 6" xfId="1413"/>
    <cellStyle name="差_核定人数对比_财力性转移支付2010年预算参考数_03_2010年各地区一般预算平衡表" xfId="1414"/>
    <cellStyle name="好_2006年水利统计指标统计表_财力性转移支付2010年预算参考数_03_2010年各地区一般预算平衡表_2010年地方财政一般预算分级平衡情况表（汇总）0524 2 5" xfId="1415"/>
    <cellStyle name="好_行政(燃修费)_不含人员经费系数_财力性转移支付2010年预算参考数_华东 2 2" xfId="1416"/>
    <cellStyle name="好_09黑龙江_财力性转移支付2010年预算参考数_隋心对账单定稿0514 2 2" xfId="1417"/>
    <cellStyle name="_弱电系统设备配置报价清单 2 3" xfId="1418"/>
    <cellStyle name="好_09黑龙江_财力性转移支付2010年预算参考数_隋心对账单定稿0514 2 3" xfId="1419"/>
    <cellStyle name="_弱电系统设备配置报价清单 2 4" xfId="1420"/>
    <cellStyle name="_弱电系统设备配置报价清单 3" xfId="1421"/>
    <cellStyle name="差_县市旗测算-新科目（20080627）_县市旗测算-新科目（含人口规模效应）_财力性转移支付2010年预算参考数_华东 2 5" xfId="1422"/>
    <cellStyle name="差_2006年22湖南_30云南 4" xfId="1423"/>
    <cellStyle name="标题 2 2 5" xfId="1424"/>
    <cellStyle name="好_文体广播事业(按照总人口测算）—20080416_民生政策最低支出需求_财力性转移支付2010年预算参考数_合并" xfId="1425"/>
    <cellStyle name="20% - Accent6 3 2" xfId="1426"/>
    <cellStyle name="差_地方配套按人均增幅控制8.30xl" xfId="1427"/>
    <cellStyle name="好_2007年收支情况及2008年收支预计表(汇总表)_合并 2 5" xfId="1428"/>
    <cellStyle name="好_2008年全省汇总收支计算表_财力性转移支付2010年预算参考数_合并 2" xfId="1429"/>
    <cellStyle name="_弱电系统设备配置报价清单 4" xfId="1430"/>
    <cellStyle name="差_县市旗测算-新科目（20080627）_县市旗测算-新科目（含人口规模效应）_财力性转移支付2010年预算参考数_华东 2 6" xfId="1431"/>
    <cellStyle name="Neutral 2" xfId="1432"/>
    <cellStyle name="标题 2 2 6" xfId="1433"/>
    <cellStyle name="差_成本差异系数（含人口规模）_小册子（2010）张 4" xfId="1434"/>
    <cellStyle name="_市本级财力的明细(按24.8%)" xfId="1435"/>
    <cellStyle name="_夏市长报表" xfId="1436"/>
    <cellStyle name="差_0605石屏县_财力性转移支付2010年预算参考数_03_2010年各地区一般预算平衡表_净集中" xfId="1437"/>
    <cellStyle name="好_重点民生支出需求测算表社保（农村低保）081112_华东 3" xfId="1438"/>
    <cellStyle name="好_县市旗测算-新科目（20080627）_不含人员经费系数_财力性转移支付2010年预算参考数_华东 3" xfId="1439"/>
    <cellStyle name="好_2006年27重庆_隋心对账单定稿0514 2 6" xfId="1440"/>
    <cellStyle name="差_教育(按照总人口测算）—20080416_县市旗测算-新科目（含人口规模效应）_财力性转移支付2010年预算参考数_03_2010年各地区一般预算平衡表_04财力类2010 2" xfId="1441"/>
    <cellStyle name="差_09黑龙江_30云南 3" xfId="1442"/>
    <cellStyle name="{Comma [0]}" xfId="1443"/>
    <cellStyle name="差_卫生(按照总人口测算）—20080416_华东 2 3" xfId="1444"/>
    <cellStyle name="S17 2" xfId="1445"/>
    <cellStyle name="S22 2" xfId="1446"/>
    <cellStyle name="差_2006年22湖南_财力性转移支付2010年预算参考数_华东 2" xfId="1447"/>
    <cellStyle name="{Comma}" xfId="1448"/>
    <cellStyle name="差_县市旗测算-新科目（20080626）_合并" xfId="1449"/>
    <cellStyle name="差 3" xfId="1450"/>
    <cellStyle name="{Comma} 2" xfId="1451"/>
    <cellStyle name="差_县市旗测算-新科目（20080626）_合并 2" xfId="1452"/>
    <cellStyle name="差 3 2" xfId="1453"/>
    <cellStyle name="差_~4190974 2 4" xfId="1454"/>
    <cellStyle name="好_Book1_财力性转移支付2010年预算参考数_03_2010年各地区一般预算平衡表_净集中 3" xfId="1455"/>
    <cellStyle name="{Thousand [0]}" xfId="1456"/>
    <cellStyle name="S8 3" xfId="1457"/>
    <cellStyle name="好_县市旗测算20080508_不含人员经费系数_财力性转移支付2010年预算参考数_30云南 3" xfId="1458"/>
    <cellStyle name="Accent5 - 40% 9" xfId="1459"/>
    <cellStyle name="差_27重庆_财力性转移支付2010年预算参考数_03_2010年各地区一般预算平衡表_04财力类2010 2" xfId="1460"/>
    <cellStyle name="常规 2 48" xfId="1461"/>
    <cellStyle name="好_汇总表4_合并 3" xfId="1462"/>
    <cellStyle name="好_分县成本差异系数_民生政策最低支出需求_合并" xfId="1463"/>
    <cellStyle name="好_分析缺口率_财力性转移支付2010年预算参考数_小册子（2010）张 2" xfId="1464"/>
    <cellStyle name="好_34青海 2 4" xfId="1465"/>
    <cellStyle name="好_核定人数对比_03_2010年各地区一般预算平衡表 4" xfId="1466"/>
    <cellStyle name="差_34青海_财力性转移支付2010年预算参考数_30云南 3" xfId="1467"/>
    <cellStyle name="{Month}" xfId="1468"/>
    <cellStyle name="好_530629_2006年县级财政报表附表_隋心对账单定稿0514 2 4" xfId="1469"/>
    <cellStyle name="差_14安徽 2" xfId="1470"/>
    <cellStyle name="60% - Accent4" xfId="1471"/>
    <cellStyle name="Accent1 25" xfId="1472"/>
    <cellStyle name="Accent1 30" xfId="1473"/>
    <cellStyle name="差_民生政策最低支出需求_30云南 3 2" xfId="1474"/>
    <cellStyle name="差_行政(燃修费)_民生政策最低支出需求_财力性转移支付2010年预算参考数_小册子（2010）张" xfId="1475"/>
    <cellStyle name="per.style" xfId="1476"/>
    <cellStyle name="{Thousand [0]} 2" xfId="1477"/>
    <cellStyle name="好_1110洱源县_财力性转移支付2010年预算参考数 3 2" xfId="1478"/>
    <cellStyle name="差_文体广播事业(按照总人口测算）—20080416_民生政策最低支出需求_财力性转移支付2010年预算参考数_30云南 3 2" xfId="1479"/>
    <cellStyle name="Accent4 46" xfId="1480"/>
    <cellStyle name="Accent4 51" xfId="1481"/>
    <cellStyle name="好_分县成本差异系数_民生政策最低支出需求_合并 2" xfId="1482"/>
    <cellStyle name="好_分析缺口率_财力性转移支付2010年预算参考数_小册子（2010）张 2 2" xfId="1483"/>
    <cellStyle name="好_27重庆 4" xfId="1484"/>
    <cellStyle name="差_34青海_财力性转移支付2010年预算参考数_30云南 3 2" xfId="1485"/>
    <cellStyle name="{Month} 2" xfId="1486"/>
    <cellStyle name="好_其他部门(按照总人口测算）—20080416_财力性转移支付2010年预算参考数_03_2010年各地区一般预算平衡表_2010年地方财政一般预算分级平衡情况表（汇总）0524 3" xfId="1487"/>
    <cellStyle name="差_14安徽 2 2" xfId="1488"/>
    <cellStyle name="60% - Accent4 2" xfId="1489"/>
    <cellStyle name="好_gdp_合并 2 6" xfId="1490"/>
    <cellStyle name="差_县市旗测算-新科目（20080627）_民生政策最低支出需求 2 4" xfId="1491"/>
    <cellStyle name="差_行政(燃修费)_民生政策最低支出需求_财力性转移支付2010年预算参考数_小册子（2010）张 2" xfId="1492"/>
    <cellStyle name="per.style 2" xfId="1493"/>
    <cellStyle name="{Percent}" xfId="1494"/>
    <cellStyle name="差_2007年一般预算支出剔除_财力性转移支付2010年预算参考数_03_2010年各地区一般预算平衡表_04财力类2010" xfId="1495"/>
    <cellStyle name="好_汇总_合并 2" xfId="1496"/>
    <cellStyle name="20% - 强调文字颜色 3 3 3" xfId="1497"/>
    <cellStyle name="差_2007一般预算支出口径剔除表_03_2010年各地区一般预算平衡表_2010年地方财政一般预算分级平衡情况表（汇总）0524" xfId="1498"/>
    <cellStyle name="差_县市旗测算20080508_县市旗测算-新科目（含人口规模效应）_财力性转移支付2010年预算参考数 5" xfId="1499"/>
    <cellStyle name="好_2006年28四川_财力性转移支付2010年预算参考数" xfId="1500"/>
    <cellStyle name="{Thousand}" xfId="1501"/>
    <cellStyle name="Fixed 2" xfId="1502"/>
    <cellStyle name="好_gdp_华东 2" xfId="1503"/>
    <cellStyle name="60% - 强调文字颜色 5 2 2 4" xfId="1504"/>
    <cellStyle name="{Thousand} 2" xfId="1505"/>
    <cellStyle name="好_34青海_1_财力性转移支付2010年预算参考数_30云南 2" xfId="1506"/>
    <cellStyle name="常规 21 5" xfId="1507"/>
    <cellStyle name="百分比 3 9" xfId="1508"/>
    <cellStyle name="常规_2007年云南省向人大报送政府收支预算表格式编制过程表 2" xfId="1509"/>
    <cellStyle name="20% - Accent4 9" xfId="1510"/>
    <cellStyle name="好_自行调整差异系数顺序_财力性转移支付2010年预算参考数_30云南" xfId="1511"/>
    <cellStyle name="好_卫生部门_03_2010年各地区一般预算平衡表 4" xfId="1512"/>
    <cellStyle name="差_行政公检法测算_民生政策最低支出需求_财力性转移支付2010年预算参考数_03_2010年各地区一般预算平衡表_净集中" xfId="1513"/>
    <cellStyle name="差_县市旗测算20080508_不含人员经费系数_财力性转移支付2010年预算参考数_03_2010年各地区一般预算平衡表_2010年地方财政一般预算分级平衡情况表（汇总）0524 2 6" xfId="1514"/>
    <cellStyle name="好_行政（人员）_县市旗测算-新科目（含人口规模效应）_隋心对账单定稿0514 2" xfId="1515"/>
    <cellStyle name="{Z'0000(1 dec)}" xfId="1516"/>
    <cellStyle name="好_行政（人员）_县市旗测算-新科目（含人口规模效应）_隋心对账单定稿0514 2 2" xfId="1517"/>
    <cellStyle name="{Z'0000(1 dec)} 2" xfId="1518"/>
    <cellStyle name="{Z'0000(4 dec)} 2" xfId="1519"/>
    <cellStyle name="差_安徽 缺口县区测算(地方填报)1_财力性转移支付2010年预算参考数_小册子（2010）张" xfId="1520"/>
    <cellStyle name="好_县区合并测算20080421_民生政策最低支出需求_03_2010年各地区一般预算平衡表" xfId="1521"/>
    <cellStyle name="好_汇总表_财力性转移支付2010年预算参考数_小册子（2010）张 4" xfId="1522"/>
    <cellStyle name="20% - 强调文字颜色 2 10" xfId="1523"/>
    <cellStyle name="40% - 强调文字颜色 3 11" xfId="1524"/>
    <cellStyle name="§Q\?1@" xfId="1525"/>
    <cellStyle name="好_民生政策最低支出需求 4" xfId="1526"/>
    <cellStyle name="好_平邑_财力性转移支付2010年预算参考数 2 4" xfId="1527"/>
    <cellStyle name="好_县区合并测算20080421_民生政策最低支出需求_03_2010年各地区一般预算平衡表 2" xfId="1528"/>
    <cellStyle name="20% - 强调文字颜色 2 10 2" xfId="1529"/>
    <cellStyle name="强调文字颜色 2 2 5" xfId="1530"/>
    <cellStyle name="好_河南 缺口县区测算(地方填报)_财力性转移支付2010年预算参考数_03_2010年各地区一般预算平衡表_净集中 3" xfId="1531"/>
    <cellStyle name="好_市辖区测算-新科目（20080626）_县市旗测算-新科目（含人口规模效应）_华东 2 3" xfId="1532"/>
    <cellStyle name="20% - Accent4" xfId="1533"/>
    <cellStyle name="§Q\?1@ 2" xfId="1534"/>
    <cellStyle name="差_一般预算支出口径剔除表_隋心对账单定稿0514 2" xfId="1535"/>
    <cellStyle name="好_其他部门(按照总人口测算）—20080416_财力性转移支付2010年预算参考数_合并 2 7" xfId="1536"/>
    <cellStyle name="好_不含人员经费系数_03_2010年各地区一般预算平衡表 2 2" xfId="1537"/>
    <cellStyle name="Dollar (zero dec) 3" xfId="1538"/>
    <cellStyle name="差_成本差异系数（含人口规模） 2 2" xfId="1539"/>
    <cellStyle name="差_34青海_财力性转移支付2010年预算参考数 3 2" xfId="1540"/>
    <cellStyle name="好_人员工资和公用经费3_财力性转移支付2010年预算参考数_隋心对账单定稿0514" xfId="1541"/>
    <cellStyle name="常规 17 37" xfId="1542"/>
    <cellStyle name="常规 22 37" xfId="1543"/>
    <cellStyle name="常规 5 3 2" xfId="1544"/>
    <cellStyle name="常规 25 10" xfId="1545"/>
    <cellStyle name="§Q\òm1@À" xfId="1546"/>
    <cellStyle name="好_丽江汇总_合并 3" xfId="1547"/>
    <cellStyle name="差_缺口县区测算(按2007支出增长25%测算)_30云南 4" xfId="1548"/>
    <cellStyle name="好_山东省民生支出标准_隋心对账单定稿0514 2 4" xfId="1549"/>
    <cellStyle name="§Q\òm1@À 2" xfId="1550"/>
    <cellStyle name="好_行政（人员）_县市旗测算-新科目（含人口规模效应）_03_2010年各地区一般预算平衡表_2010年地方财政一般预算分级平衡情况表（汇总）0524" xfId="1551"/>
    <cellStyle name="20% - 强调文字颜色 3 2 2 3" xfId="1552"/>
    <cellStyle name="差_分县成本差异系数_不含人员经费系数_财力性转移支付2010年预算参考数_小册子（2010）张 4" xfId="1553"/>
    <cellStyle name="差_卫生(按照总人口测算）—20080416_不含人员经费系数_合并 2 5" xfId="1554"/>
    <cellStyle name="Accent4 9" xfId="1555"/>
    <cellStyle name="差_汇总表_财力性转移支付2010年预算参考数_03_2010年各地区一般预算平衡表_2010年地方财政一般预算分级平衡情况表（汇总）0524 3" xfId="1556"/>
    <cellStyle name="差_Book1 6" xfId="1557"/>
    <cellStyle name="Currency [0] 2 2" xfId="1558"/>
    <cellStyle name="强调文字颜色 2 2 2" xfId="1559"/>
    <cellStyle name="差_2007年一般预算支出剔除_财力性转移支付2010年预算参考数_03_2010年各地区一般预算平衡表" xfId="1560"/>
    <cellStyle name="20% - Accent1" xfId="1561"/>
    <cellStyle name="Accent1 - 20%" xfId="1562"/>
    <cellStyle name="0,0_x000d_&#10;NA_x000d_&#10;" xfId="1563"/>
    <cellStyle name="Accent1 - 20% 2" xfId="1564"/>
    <cellStyle name="好_缺口县区测算（11.13）_财力性转移支付2010年预算参考数_03_2010年各地区一般预算平衡表_2010年地方财政一般预算分级平衡情况表（汇总）0524 2 5" xfId="1565"/>
    <cellStyle name="InputPercent" xfId="1566"/>
    <cellStyle name="20% - 强调文字颜色 1 3" xfId="1567"/>
    <cellStyle name="强调文字颜色 2 2 2 2" xfId="1568"/>
    <cellStyle name="差_2007年一般预算支出剔除_财力性转移支付2010年预算参考数_03_2010年各地区一般预算平衡表 2" xfId="1569"/>
    <cellStyle name="20% - Accent1 2" xfId="1570"/>
    <cellStyle name="差_县市旗测算-新科目（20080626）_财力性转移支付2010年预算参考数_03_2010年各地区一般预算平衡表_2010年地方财政一般预算分级平衡情况表（汇总）0524 2 6" xfId="1571"/>
    <cellStyle name="好_缺口县区测算(财政部标准)_财力性转移支付2010年预算参考数 2 4" xfId="1572"/>
    <cellStyle name="0,0_x000d_&#10;NA_x000d_&#10; 2" xfId="1573"/>
    <cellStyle name="差_能值与重要性合成分类_4.2010年国家重点生态功能区保护性转移支付生态测算表 2" xfId="1574"/>
    <cellStyle name="好_民生政策最低支出需求_03_2010年各地区一般预算平衡表" xfId="1575"/>
    <cellStyle name="差_1997年D01-2 4" xfId="1576"/>
    <cellStyle name="20% - 强调文字颜色 1 3 2" xfId="1577"/>
    <cellStyle name="强调文字颜色 2 2 2 2 2" xfId="1578"/>
    <cellStyle name="20% - Accent1 2 2" xfId="1579"/>
    <cellStyle name="差_云南省2008年转移支付测算——州市本级考核部分及政策性测算_华东 2 4" xfId="1580"/>
    <cellStyle name="Accent1 - 20% 2 2" xfId="1581"/>
    <cellStyle name="差_市辖区测算20080510_不含人员经费系数_财力性转移支付2010年预算参考数 2 4" xfId="1582"/>
    <cellStyle name="差_2006年28四川_财力性转移支付2010年预算参考数 4" xfId="1583"/>
    <cellStyle name="Accent5 - 60% 4" xfId="1584"/>
    <cellStyle name="0,0_x000d_&#10;NA_x000d_&#10; 2 2" xfId="1585"/>
    <cellStyle name="差_2006年27重庆_财力性转移支付2010年预算参考数_03_2010年各地区一般预算平衡表" xfId="1586"/>
    <cellStyle name="好_缺口县区测算（11.13）_财力性转移支付2010年预算参考数_03_2010年各地区一般预算平衡表_2010年地方财政一般预算分级平衡情况表（汇总）0524 2 6" xfId="1587"/>
    <cellStyle name="差_530629_2006年县级财政报表附表_华东" xfId="1588"/>
    <cellStyle name="20% - 强调文字颜色 1 4" xfId="1589"/>
    <cellStyle name="强调文字颜色 2 2 2 3" xfId="1590"/>
    <cellStyle name="差_2007年一般预算支出剔除_财力性转移支付2010年预算参考数_03_2010年各地区一般预算平衡表 3" xfId="1591"/>
    <cellStyle name="20% - Accent1 3" xfId="1592"/>
    <cellStyle name="差_卫生(按照总人口测算）—20080416_民生政策最低支出需求_30云南" xfId="1593"/>
    <cellStyle name="Accent1 - 20% 3" xfId="1594"/>
    <cellStyle name="差_县市旗测算-新科目（20080626）_财力性转移支付2010年预算参考数_03_2010年各地区一般预算平衡表_2010年地方财政一般预算分级平衡情况表（汇总）0524 2 7" xfId="1595"/>
    <cellStyle name="好_缺口县区测算(财政部标准)_财力性转移支付2010年预算参考数 2 5" xfId="1596"/>
    <cellStyle name="0,0_x000d_&#10;NA_x000d_&#10; 3" xfId="1597"/>
    <cellStyle name="链接单元格 3 4" xfId="1598"/>
    <cellStyle name="6mal 2" xfId="1599"/>
    <cellStyle name="差_M01-2(州市补助收入)_隋心对账单定稿0514 2" xfId="1600"/>
    <cellStyle name="好_测算结果汇总_03_2010年各地区一般预算平衡表 6" xfId="1601"/>
    <cellStyle name="差_平邑_隋心对账单定稿0514 2" xfId="1602"/>
    <cellStyle name="Accent1 - 20% 4" xfId="1603"/>
    <cellStyle name="强调文字颜色 2 2 2 4" xfId="1604"/>
    <cellStyle name="差_2007年一般预算支出剔除_财力性转移支付2010年预算参考数_03_2010年各地区一般预算平衡表 4" xfId="1605"/>
    <cellStyle name="20% - Accent1 4" xfId="1606"/>
    <cellStyle name="好_缺口县区测算（11.13）_财力性转移支付2010年预算参考数_03_2010年各地区一般预算平衡表_2010年地方财政一般预算分级平衡情况表（汇总）0524 2 7" xfId="1607"/>
    <cellStyle name="20% - 强调文字颜色 1 5" xfId="1608"/>
    <cellStyle name="差_11大理_禁止开发区名单" xfId="1609"/>
    <cellStyle name="差_行政(燃修费)_民生政策最低支出需求_03_2010年各地区一般预算平衡表 2" xfId="1610"/>
    <cellStyle name="好_自行调整差异系数顺序_30云南" xfId="1611"/>
    <cellStyle name="好_缺口县区测算(财政部标准)_财力性转移支付2010年预算参考数 2 6" xfId="1612"/>
    <cellStyle name="0,0_x000d_&#10;NA_x000d_&#10; 4" xfId="1613"/>
    <cellStyle name="6mal 3" xfId="1614"/>
    <cellStyle name="Accent1 - 20% 5" xfId="1615"/>
    <cellStyle name="强调文字颜色 2 2 2 5" xfId="1616"/>
    <cellStyle name="差_2007年一般预算支出剔除_财力性转移支付2010年预算参考数_03_2010年各地区一般预算平衡表 5" xfId="1617"/>
    <cellStyle name="20% - Accent1 5" xfId="1618"/>
    <cellStyle name="好_缺口县区测算（11.13）_财力性转移支付2010年预算参考数_03_2010年各地区一般预算平衡表_2010年地方财政一般预算分级平衡情况表（汇总）0524 2 8" xfId="1619"/>
    <cellStyle name="20% - 强调文字颜色 1 6" xfId="1620"/>
    <cellStyle name="per.style 2 2 2" xfId="1621"/>
    <cellStyle name="好_2007年收支情况及2008年收支预计表(汇总表)_合并 2" xfId="1622"/>
    <cellStyle name="差_行政(燃修费)_民生政策最低支出需求_03_2010年各地区一般预算平衡表 3" xfId="1623"/>
    <cellStyle name="好_缺口县区测算(财政部标准)_财力性转移支付2010年预算参考数 2 7" xfId="1624"/>
    <cellStyle name="0,0_x000d_&#10;NA_x000d_&#10; 5" xfId="1625"/>
    <cellStyle name="6mal 4" xfId="1626"/>
    <cellStyle name="20% - 强调文字颜色 1 7" xfId="1627"/>
    <cellStyle name="强调文字颜色 2 2 2 6" xfId="1628"/>
    <cellStyle name="差_2007年一般预算支出剔除_财力性转移支付2010年预算参考数_03_2010年各地区一般预算平衡表 6" xfId="1629"/>
    <cellStyle name="20% - Accent1 6" xfId="1630"/>
    <cellStyle name="差_2008年全省汇总收支计算表 2 2 2" xfId="1631"/>
    <cellStyle name="Accent1 - 20% 6" xfId="1632"/>
    <cellStyle name="差_行政(燃修费)_民生政策最低支出需求_03_2010年各地区一般预算平衡表 4" xfId="1633"/>
    <cellStyle name="好_缺口县区测算(财政部标准)_财力性转移支付2010年预算参考数 2 8" xfId="1634"/>
    <cellStyle name="0,0_x000d_&#10;NA_x000d_&#10; 6" xfId="1635"/>
    <cellStyle name="好_2007年收支情况及2008年收支预计表(汇总表)_财力性转移支付2010年预算参考数 2 2" xfId="1636"/>
    <cellStyle name="6mal 5" xfId="1637"/>
    <cellStyle name="40% - Accent3 2" xfId="1638"/>
    <cellStyle name="差_J03_5.2010年云南省国家一般生态功能区转移支付补助测算表（州市本级） 2" xfId="1639"/>
    <cellStyle name="20% - Accent5 6" xfId="1640"/>
    <cellStyle name="20% - 强调文字颜色 5 7" xfId="1641"/>
    <cellStyle name="差_2007年收支情况及2008年收支预计表(汇总表)_03_2010年各地区一般预算平衡表 2" xfId="1642"/>
    <cellStyle name="差_奖励补助测算5.23新 2 3" xfId="1643"/>
    <cellStyle name="差_1_03_2010年各地区一般预算平衡表_净集中" xfId="1644"/>
    <cellStyle name="常规 2 43" xfId="1645"/>
    <cellStyle name="常规 2 38" xfId="1646"/>
    <cellStyle name="0,0_x005f_x000d__x005f_x000a_NA_x005f_x000d__x005f_x000a_" xfId="1647"/>
    <cellStyle name="Accent5 - 40% 4" xfId="1648"/>
    <cellStyle name="差_同德_财力性转移支付2010年预算参考数_合并" xfId="1649"/>
    <cellStyle name="Accent1 15" xfId="1650"/>
    <cellStyle name="Accent1 20" xfId="1651"/>
    <cellStyle name="好_卫生(按照总人口测算）—20080416_不含人员经费系数_财力性转移支付2010年预算参考数_隋心对账单定稿0514 3" xfId="1652"/>
    <cellStyle name="好_不含人员经费系数_财力性转移支付2010年预算参考数 4" xfId="1653"/>
    <cellStyle name="差_05玉溪 2 2" xfId="1654"/>
    <cellStyle name="差_2006年27重庆_财力性转移支付2010年预算参考数_03_2010年各地区一般预算平衡表 2" xfId="1655"/>
    <cellStyle name="差_530629_2006年县级财政报表附表_华东 2" xfId="1656"/>
    <cellStyle name="20% - Accent1 3 2" xfId="1657"/>
    <cellStyle name="常规 11 2 3 9" xfId="1658"/>
    <cellStyle name="差_卫生(按照总人口测算）—20080416_民生政策最低支出需求_30云南 2" xfId="1659"/>
    <cellStyle name="好_分县成本差异系数_不含人员经费系数_隋心对账单定稿0514 2 6" xfId="1660"/>
    <cellStyle name="差_核定人数对比 2 4" xfId="1661"/>
    <cellStyle name="Accent1 - 20% 3 2" xfId="1662"/>
    <cellStyle name="20% - 强调文字颜色 1 8" xfId="1663"/>
    <cellStyle name="强调文字颜色 2 2 2 7" xfId="1664"/>
    <cellStyle name="好_2008云南省分县市中小学教职工统计表（教育厅提供）" xfId="1665"/>
    <cellStyle name="20% - Accent1 7" xfId="1666"/>
    <cellStyle name="差_30云南_30云南" xfId="1667"/>
    <cellStyle name="Accent1 - 20% 7" xfId="1668"/>
    <cellStyle name="好_县区合并测算20080423(按照各省比重）_合并 2" xfId="1669"/>
    <cellStyle name="差_2007年政法部门业务指标_禁止开发区名单" xfId="1670"/>
    <cellStyle name="20% - 强调文字颜色 3 2 2 4" xfId="1671"/>
    <cellStyle name="差_汇总表_财力性转移支付2010年预算参考数_03_2010年各地区一般预算平衡表_2010年地方财政一般预算分级平衡情况表（汇总）0524 4" xfId="1672"/>
    <cellStyle name="差_Book1 7" xfId="1673"/>
    <cellStyle name="Currency [0] 2 3" xfId="1674"/>
    <cellStyle name="20% - Accent5 3 2" xfId="1675"/>
    <cellStyle name="差_2007年收支情况及2008年收支预计表(汇总表)_财力性转移支付2010年预算参考数_小册子（2010）张 4" xfId="1676"/>
    <cellStyle name="差_县市旗测算-新科目（20080627）_民生政策最低支出需求_财力性转移支付2010年预算参考数_小册子（2010）张 2 2" xfId="1677"/>
    <cellStyle name="好_分县成本差异系数_民生政策最低支出需求_03_2010年各地区一般预算平衡表_04财力类2010" xfId="1678"/>
    <cellStyle name="好_0605石屏县 2_2.2009年云南省生态功能区转移支付总表" xfId="1679"/>
    <cellStyle name="S25 2" xfId="1680"/>
    <cellStyle name="好_测算结果汇总_财力性转移支付2010年预算参考数_华东" xfId="1681"/>
    <cellStyle name="差_行政（人员）_03_2010年各地区一般预算平衡表" xfId="1682"/>
    <cellStyle name="差_09黑龙江_财力性转移支付2010年预算参考数_合并" xfId="1683"/>
    <cellStyle name="强调文字颜色 2 2 3" xfId="1684"/>
    <cellStyle name="20% - Accent2" xfId="1685"/>
    <cellStyle name="好_农林水和城市维护标准支出20080505－县区合计_不含人员经费系数_03_2010年各地区一般预算平衡表_2010年地方财政一般预算分级平衡情况表（汇总）0524 2 7" xfId="1686"/>
    <cellStyle name="20% - 强调文字颜色 3 2 8" xfId="1687"/>
    <cellStyle name="20% - 强调文字颜色 2 3" xfId="1688"/>
    <cellStyle name="20% - Accent2 2" xfId="1689"/>
    <cellStyle name="20% - 强调文字颜色 2 3 2" xfId="1690"/>
    <cellStyle name="20% - Accent2 2 2" xfId="1691"/>
    <cellStyle name="差_县区合并测算20080421_民生政策最低支出需求_合并 2 5" xfId="1692"/>
    <cellStyle name="Accent3 - 60% 3 2 2" xfId="1693"/>
    <cellStyle name="差_行政(燃修费) 2 3" xfId="1694"/>
    <cellStyle name="20% - Accent2 4" xfId="1695"/>
    <cellStyle name="好_1110洱源县_03_2010年各地区一般预算平衡表_2010年地方财政一般预算分级平衡情况表（汇总）0524" xfId="1696"/>
    <cellStyle name="20% - 强调文字颜色 2 5" xfId="1697"/>
    <cellStyle name="差_03昭通市_5.2010年云南省国家一般生态功能区转移支付补助测算表（州市本级） 2" xfId="1698"/>
    <cellStyle name="Dec" xfId="1699"/>
    <cellStyle name="差_1110洱源县_财力性转移支付2010年预算参考数" xfId="1700"/>
    <cellStyle name="好_民生政策最低支出需求_合并 2" xfId="1701"/>
    <cellStyle name="差_行政(燃修费) 2 4" xfId="1702"/>
    <cellStyle name="20% - Accent2 5" xfId="1703"/>
    <cellStyle name="20% - 强调文字颜色 2 6" xfId="1704"/>
    <cellStyle name="20% - 强调文字颜色 2 2 2 2" xfId="1705"/>
    <cellStyle name="好_市辖区测算20080510_民生政策最低支出需求_财力性转移支付2010年预算参考数_合并 3" xfId="1706"/>
    <cellStyle name="差_行政(燃修费)_不含人员经费系数_小册子（2010）张 4" xfId="1707"/>
    <cellStyle name="20% - 强调文字颜色 2 7" xfId="1708"/>
    <cellStyle name="好_民生政策最低支出需求_合并 3" xfId="1709"/>
    <cellStyle name="20% - Accent2 6" xfId="1710"/>
    <cellStyle name="差_2008年全省汇总收支计算表 2 3 2" xfId="1711"/>
    <cellStyle name="差_县区合并测算20080421_民生政策最低支出需求_合并 2 7" xfId="1712"/>
    <cellStyle name="20% - 强调文字颜色 2 2 2 3" xfId="1713"/>
    <cellStyle name="40% - Accent4 2" xfId="1714"/>
    <cellStyle name="Normal - Style1 2" xfId="1715"/>
    <cellStyle name="20% - 强调文字颜色 2 8" xfId="1716"/>
    <cellStyle name="20% - Accent2 7" xfId="1717"/>
    <cellStyle name="好_民生政策最低支出需求 2 7" xfId="1718"/>
    <cellStyle name="差_09黑龙江_财力性转移支付2010年预算参考数_隋心对账单定稿0514" xfId="1719"/>
    <cellStyle name="好_行政(燃修费)_不含人员经费系数_财力性转移支付2010年预算参考数_03_2010年各地区一般预算平衡表 2 2" xfId="1720"/>
    <cellStyle name="好_2_财力性转移支付2010年预算参考数_隋心对账单定稿0514 2 7" xfId="1721"/>
    <cellStyle name="差_22湖南_03_2010年各地区一般预算平衡表_净集中 2" xfId="1722"/>
    <cellStyle name="20% - 强调文字颜色 2 2 2 4" xfId="1723"/>
    <cellStyle name="40% - Accent4 3" xfId="1724"/>
    <cellStyle name="Normal - Style1 3" xfId="1725"/>
    <cellStyle name="差_行政公检法测算_财力性转移支付2010年预算参考数 2 2" xfId="1726"/>
    <cellStyle name="20% - 强调文字颜色 2 9" xfId="1727"/>
    <cellStyle name="好_行政公检法测算_民生政策最低支出需求_华东" xfId="1728"/>
    <cellStyle name="20% - Accent2 8" xfId="1729"/>
    <cellStyle name="40% - Accent4 2 2" xfId="1730"/>
    <cellStyle name="Normal - Style1 2 2" xfId="1731"/>
    <cellStyle name="差_2006年27重庆_财力性转移支付2010年预算参考数_华东 2" xfId="1732"/>
    <cellStyle name="40% - Accent4 4" xfId="1733"/>
    <cellStyle name="好_山东省民生支出标准 4" xfId="1734"/>
    <cellStyle name="20% - 强调文字颜色 2 7 2" xfId="1735"/>
    <cellStyle name="Normal - Style1 4" xfId="1736"/>
    <cellStyle name="差_行政公检法测算_财力性转移支付2010年预算参考数 2 3" xfId="1737"/>
    <cellStyle name="20% - Accent2 9" xfId="1738"/>
    <cellStyle name="差_行政（人员）_县市旗测算-新科目（含人口规模效应）_合并 2" xfId="1739"/>
    <cellStyle name="强调文字颜色 2 2 4" xfId="1740"/>
    <cellStyle name="好_河南 缺口县区测算(地方填报)_财力性转移支付2010年预算参考数_03_2010年各地区一般预算平衡表_净集中 2" xfId="1741"/>
    <cellStyle name="好_市辖区测算-新科目（20080626）_县市旗测算-新科目（含人口规模效应）_华东 2 2" xfId="1742"/>
    <cellStyle name="20% - Accent3" xfId="1743"/>
    <cellStyle name="20% - 强调文字颜色 3 5" xfId="1744"/>
    <cellStyle name="20% - Accent3 4" xfId="1745"/>
    <cellStyle name="好_行政公检法测算_民生政策最低支出需求_财力性转移支付2010年预算参考数_03_2010年各地区一般预算平衡表_净集中 3" xfId="1746"/>
    <cellStyle name="好_20河南_隋心对账单定稿0514 2 7" xfId="1747"/>
    <cellStyle name="差_农林水和城市维护标准支出20080505－县区合计_民生政策最低支出需求_财力性转移支付2010年预算参考数_03_2010年各地区一般预算平衡表 2" xfId="1748"/>
    <cellStyle name="Input Cells 2 2 2" xfId="1749"/>
    <cellStyle name="差_M03" xfId="1750"/>
    <cellStyle name="差_县市旗测算-新科目（20080626）_03_2010年各地区一般预算平衡表" xfId="1751"/>
    <cellStyle name="20% - 强调文字颜色 3 6" xfId="1752"/>
    <cellStyle name="20% - Accent3 5" xfId="1753"/>
    <cellStyle name="差_27重庆_30云南" xfId="1754"/>
    <cellStyle name="20% - 强调文字颜色 3 7" xfId="1755"/>
    <cellStyle name="20% - Accent3 6" xfId="1756"/>
    <cellStyle name="20% - 强调文字颜色 3 8" xfId="1757"/>
    <cellStyle name="20% - Accent3 7" xfId="1758"/>
    <cellStyle name="20% - 强调文字颜色 3 9" xfId="1759"/>
    <cellStyle name="20% - Accent3 8" xfId="1760"/>
    <cellStyle name="差_县市旗测算-新科目（20080627）_民生政策最低支出需求_财力性转移支付2010年预算参考数_华东 2 4" xfId="1761"/>
    <cellStyle name="差_行政(燃修费)_不含人员经费系数 4 2" xfId="1762"/>
    <cellStyle name="60% - 强调文字颜色 3 10" xfId="1763"/>
    <cellStyle name="差_分县成本差异系数_民生政策最低支出需求_财力性转移支付2010年预算参考数_03_2010年各地区一般预算平衡表_净集中" xfId="1764"/>
    <cellStyle name="40% - Accent4 3 2" xfId="1765"/>
    <cellStyle name="好_行政公检法测算_民生政策最低支出需求_财力性转移支付2010年预算参考数_03_2010年各地区一般预算平衡表 5" xfId="1766"/>
    <cellStyle name="差_人员工资和公用经费2_财力性转移支付2010年预算参考数_03_2010年各地区一般预算平衡表 6" xfId="1767"/>
    <cellStyle name="20% - 强调文字颜色 2 8 2" xfId="1768"/>
    <cellStyle name="好_12滨州_隋心对账单定稿0514 2 6" xfId="1769"/>
    <cellStyle name="40% - Accent5 4" xfId="1770"/>
    <cellStyle name="差_不含人员经费系数_财力性转移支付2010年预算参考数_03_2010年各地区一般预算平衡表 2" xfId="1771"/>
    <cellStyle name="差_09黑龙江_财力性转移支付2010年预算参考数_隋心对账单定稿0514 2" xfId="1772"/>
    <cellStyle name="40% - 强调文字颜色 2 10" xfId="1773"/>
    <cellStyle name="差_县市旗测算-新科目（20080627）_民生政策最低支出需求_财力性转移支付2010年预算参考数_华东 2 5" xfId="1774"/>
    <cellStyle name="差_文体广播事业(按照总人口测算）—20080416_民生政策最低支出需求_03_2010年各地区一般预算平衡表 2 2" xfId="1775"/>
    <cellStyle name="60% - 强调文字颜色 3 11" xfId="1776"/>
    <cellStyle name="20% - Accent3 9" xfId="1777"/>
    <cellStyle name="差_03昭通市_2.云南省生态功能区转移支付总表 2" xfId="1778"/>
    <cellStyle name="差_30云南_1_财力性转移支付2010年预算参考数 4" xfId="1779"/>
    <cellStyle name="20% - 强调文字颜色 4 3" xfId="1780"/>
    <cellStyle name="20% - Accent4 2" xfId="1781"/>
    <cellStyle name="args.style 4" xfId="1782"/>
    <cellStyle name="好_农林水和城市维护标准支出20080505－县区合计_不含人员经费系数_30云南 2" xfId="1783"/>
    <cellStyle name="差_1110洱源县 2_2.2009年云南省生态功能区转移支付总表" xfId="1784"/>
    <cellStyle name="好_云南省2008年转移支付测算——州市本级考核部分及政策性测算_华东 3" xfId="1785"/>
    <cellStyle name="60% - Accent1 2 2" xfId="1786"/>
    <cellStyle name="好_27重庆_03_2010年各地区一般预算平衡表_2010年地方财政一般预算分级平衡情况表（汇总）0524 2" xfId="1787"/>
    <cellStyle name="20% - Accent4 5" xfId="1788"/>
    <cellStyle name="20% - 强调文字颜色 4 6" xfId="1789"/>
    <cellStyle name="差_1003牟定县 2" xfId="1790"/>
    <cellStyle name="差_县市旗测算20080508_不含人员经费系数_财力性转移支付2010年预算参考数_03_2010年各地区一般预算平衡表_2010年地方财政一般预算分级平衡情况表（汇总）0524 2 2" xfId="1791"/>
    <cellStyle name="差_行政(燃修费)_30云南 2" xfId="1792"/>
    <cellStyle name="好_34青海_1_合并 2 4" xfId="1793"/>
    <cellStyle name="20% - 强调文字颜色 4 7" xfId="1794"/>
    <cellStyle name="好_青海 缺口县区测算(地方填报)_财力性转移支付2010年预算参考数_华东" xfId="1795"/>
    <cellStyle name="好_27重庆_03_2010年各地区一般预算平衡表_2010年地方财政一般预算分级平衡情况表（汇总）0524 3" xfId="1796"/>
    <cellStyle name="20% - Accent4 6" xfId="1797"/>
    <cellStyle name="差_县市旗测算20080508_不含人员经费系数_财力性转移支付2010年预算参考数_03_2010年各地区一般预算平衡表_2010年地方财政一般预算分级平衡情况表（汇总）0524 2 3" xfId="1798"/>
    <cellStyle name="差_行政(燃修费)_30云南 3" xfId="1799"/>
    <cellStyle name="好_34青海_1_合并 2 5" xfId="1800"/>
    <cellStyle name="20% - 强调文字颜色 4 8" xfId="1801"/>
    <cellStyle name="好_27重庆_03_2010年各地区一般预算平衡表_2010年地方财政一般预算分级平衡情况表（汇总）0524 4" xfId="1802"/>
    <cellStyle name="差_行政（人员）_不含人员经费系数_30云南" xfId="1803"/>
    <cellStyle name="20% - Accent4 7" xfId="1804"/>
    <cellStyle name="差_县市旗测算20080508_不含人员经费系数_财力性转移支付2010年预算参考数_03_2010年各地区一般预算平衡表_2010年地方财政一般预算分级平衡情况表（汇总）0524 2 4" xfId="1805"/>
    <cellStyle name="好_卫生部门_03_2010年各地区一般预算平衡表 2" xfId="1806"/>
    <cellStyle name="差_行政(燃修费)_30云南 4" xfId="1807"/>
    <cellStyle name="好_34青海_1_合并 2 6" xfId="1808"/>
    <cellStyle name="强调文字颜色 2 2 6" xfId="1809"/>
    <cellStyle name="20% - Accent5" xfId="1810"/>
    <cellStyle name="Accent2 10 2" xfId="1811"/>
    <cellStyle name="好_市辖区测算-新科目（20080626）_县市旗测算-新科目（含人口规模效应）_华东 2 4" xfId="1812"/>
    <cellStyle name="20% - Accent5 3" xfId="1813"/>
    <cellStyle name="20% - 强调文字颜色 5 4" xfId="1814"/>
    <cellStyle name="好_农林水和城市维护标准支出20080505－县区合计_县市旗测算-新科目（含人口规模效应）_隋心对账单定稿0514 2 5" xfId="1815"/>
    <cellStyle name="S25" xfId="1816"/>
    <cellStyle name="20% - Accent5 4" xfId="1817"/>
    <cellStyle name="20% - 强调文字颜色 5 5" xfId="1818"/>
    <cellStyle name="好_农林水和城市维护标准支出20080505－县区合计_县市旗测算-新科目（含人口规模效应）_隋心对账单定稿0514 2 6" xfId="1819"/>
    <cellStyle name="S26" xfId="1820"/>
    <cellStyle name="20% - Accent5 5" xfId="1821"/>
    <cellStyle name="20% - 强调文字颜色 5 6" xfId="1822"/>
    <cellStyle name="60% - Accent1 3 2" xfId="1823"/>
    <cellStyle name="20% - Accent5 7" xfId="1824"/>
    <cellStyle name="好_县区合并测算20080423(按照各省比重）_县市旗测算-新科目（含人口规模效应）_小册子（2010）张 2" xfId="1825"/>
    <cellStyle name="20% - 强调文字颜色 5 8" xfId="1826"/>
    <cellStyle name="好_不含人员经费系数_03_2010年各地区一般预算平衡表_2010年地方财政一般预算分级平衡情况表（汇总）0524 2 2" xfId="1827"/>
    <cellStyle name="差_2007年收支情况及2008年收支预计表(汇总表)_03_2010年各地区一般预算平衡表 3" xfId="1828"/>
    <cellStyle name="好_缺口县区测算(按2007支出增长25%测算)_03_2010年各地区一般预算平衡表_2010年地方财政一般预算分级平衡情况表（汇总）0524 2" xfId="1829"/>
    <cellStyle name="20% - Accent5 8" xfId="1830"/>
    <cellStyle name="好_县区合并测算20080423(按照各省比重）_县市旗测算-新科目（含人口规模效应）_小册子（2010）张 3" xfId="1831"/>
    <cellStyle name="20% - 强调文字颜色 5 9" xfId="1832"/>
    <cellStyle name="好_不含人员经费系数_03_2010年各地区一般预算平衡表_2010年地方财政一般预算分级平衡情况表（汇总）0524 2 3" xfId="1833"/>
    <cellStyle name="差_2007年收支情况及2008年收支预计表(汇总表)_03_2010年各地区一般预算平衡表 4" xfId="1834"/>
    <cellStyle name="差_2007一般预算支出口径剔除表_30云南" xfId="1835"/>
    <cellStyle name="好_缺口县区测算(按2007支出增长25%测算)_03_2010年各地区一般预算平衡表_2010年地方财政一般预算分级平衡情况表（汇总）0524 3" xfId="1836"/>
    <cellStyle name="好_其他部门(按照总人口测算）—20080416_县市旗测算-新科目（含人口规模效应）_财力性转移支付2010年预算参考数_华东 2 2" xfId="1837"/>
    <cellStyle name="20% - Accent5 9" xfId="1838"/>
    <cellStyle name="好_不含人员经费系数_03_2010年各地区一般预算平衡表_2010年地方财政一般预算分级平衡情况表（汇总）0524 2 4" xfId="1839"/>
    <cellStyle name="差_2007年收支情况及2008年收支预计表(汇总表)_03_2010年各地区一般预算平衡表 5" xfId="1840"/>
    <cellStyle name="好_缺口县区测算(按2007支出增长25%测算)_03_2010年各地区一般预算平衡表_2010年地方财政一般预算分级平衡情况表（汇总）0524 4" xfId="1841"/>
    <cellStyle name="强调文字颜色 2 2 7" xfId="1842"/>
    <cellStyle name="好_市辖区测算-新科目（20080626）_县市旗测算-新科目（含人口规模效应）_华东 2 5" xfId="1843"/>
    <cellStyle name="20% - Accent6" xfId="1844"/>
    <cellStyle name="好_平邑_财力性转移支付2010年预算参考数 2 6" xfId="1845"/>
    <cellStyle name="好_县区合并测算20080421_民生政策最低支出需求_03_2010年各地区一般预算平衡表 4" xfId="1846"/>
    <cellStyle name="差_农林水和城市维护标准支出20080505－县区合计_不含人员经费系数_03_2010年各地区一般预算平衡表_净集中" xfId="1847"/>
    <cellStyle name="Accent3 5 2" xfId="1848"/>
    <cellStyle name="差_业务工作量指标" xfId="1849"/>
    <cellStyle name="20% - 强调文字颜色 6 3" xfId="1850"/>
    <cellStyle name="20% - Accent6 2" xfId="1851"/>
    <cellStyle name="差_核定人数下发表_03_2010年各地区一般预算平衡表_2010年地方财政一般预算分级平衡情况表（汇总）0524 4" xfId="1852"/>
    <cellStyle name="20% - Accent6 3" xfId="1853"/>
    <cellStyle name="20% - 强调文字颜色 6 4" xfId="1854"/>
    <cellStyle name="差_核定人数下发表_03_2010年各地区一般预算平衡表_2010年地方财政一般预算分级平衡情况表（汇总）0524 5" xfId="1855"/>
    <cellStyle name="20% - Accent6 4" xfId="1856"/>
    <cellStyle name="20% - 强调文字颜色 6 5" xfId="1857"/>
    <cellStyle name="差_2008计算资料（8月5）_30云南" xfId="1858"/>
    <cellStyle name="好_20河南_03_2010年各地区一般预算平衡表_净集中 2" xfId="1859"/>
    <cellStyle name="差_云南省2008年转移支付测算——州市本级考核部分及政策性测算_财力性转移支付2010年预算参考数_03_2010年各地区一般预算平衡表" xfId="1860"/>
    <cellStyle name="20% - 强调文字颜色 6 6" xfId="1861"/>
    <cellStyle name="20% - Accent6 5" xfId="1862"/>
    <cellStyle name="好_20河南_03_2010年各地区一般预算平衡表_净集中 3" xfId="1863"/>
    <cellStyle name="20% - 强调文字颜色 6 7" xfId="1864"/>
    <cellStyle name="20% - Accent6 6" xfId="1865"/>
    <cellStyle name="20% - Accent6 7" xfId="1866"/>
    <cellStyle name="20% - 强调文字颜色 6 8" xfId="1867"/>
    <cellStyle name="20% - Accent6 8" xfId="1868"/>
    <cellStyle name="20% - 强调文字颜色 6 9" xfId="1869"/>
    <cellStyle name="好_缺口县区测算（11.13）_财力性转移支付2010年预算参考数_03_2010年各地区一般预算平衡表_2010年地方财政一般预算分级平衡情况表（汇总）0524 2 4" xfId="1870"/>
    <cellStyle name="好_22湖南_合并 2" xfId="1871"/>
    <cellStyle name="20% - 强调文字颜色 1 2" xfId="1872"/>
    <cellStyle name="好_22湖南_合并 2 2" xfId="1873"/>
    <cellStyle name="20% - 强调文字颜色 1 2 2" xfId="1874"/>
    <cellStyle name="40% - 强调文字颜色 2 2 7" xfId="1875"/>
    <cellStyle name="20% - 强调文字颜色 1 2 2 2" xfId="1876"/>
    <cellStyle name="20% - 强调文字颜色 1 2 2 2 2" xfId="1877"/>
    <cellStyle name="20% - 强调文字颜色 1 2 2 2 3" xfId="1878"/>
    <cellStyle name="20% - 强调文字颜色 1 2 2 3" xfId="1879"/>
    <cellStyle name="20% - 强调文字颜色 1 2 2 4" xfId="1880"/>
    <cellStyle name="好_奖励补助测算7.25" xfId="1881"/>
    <cellStyle name="好_22湖南_合并 2 3" xfId="1882"/>
    <cellStyle name="20% - 强调文字颜色 1 2 3" xfId="1883"/>
    <cellStyle name="40% - 强调文字颜色 2 2 8" xfId="1884"/>
    <cellStyle name="差_卫生(按照总人口测算）—20080416_小册子（2010）张 2" xfId="1885"/>
    <cellStyle name="60% - 强调文字颜色 5 10" xfId="1886"/>
    <cellStyle name="20% - 强调文字颜色 4 9 2" xfId="1887"/>
    <cellStyle name="差_汇总表_03_2010年各地区一般预算平衡表_2010年地方财政一般预算分级平衡情况表（汇总）0524" xfId="1888"/>
    <cellStyle name="差_2008年支出调整_03_2010年各地区一般预算平衡表_净集中 2" xfId="1889"/>
    <cellStyle name="差_县市旗测算-新科目（20080627）_财力性转移支付2010年预算参考数_华东 2" xfId="1890"/>
    <cellStyle name="好_22湖南_合并 2 4" xfId="1891"/>
    <cellStyle name="20% - 强调文字颜色 1 2 4" xfId="1892"/>
    <cellStyle name="40% - 强调文字颜色 4 10" xfId="1893"/>
    <cellStyle name="差_县区合并测算20080423(按照各省比重）_财力性转移支付2010年预算参考数_隋心对账单定稿0514 2 2" xfId="1894"/>
    <cellStyle name="差_卫生(按照总人口测算）—20080416_小册子（2010）张 3" xfId="1895"/>
    <cellStyle name="60% - 强调文字颜色 5 11" xfId="1896"/>
    <cellStyle name="差_测算结果_财力性转移支付2010年预算参考数_隋心对账单定稿0514 2" xfId="1897"/>
    <cellStyle name="好_2008年全省汇总收支计算表_财力性转移支付2010年预算参考数_03_2010年各地区一般预算平衡表_2010年地方财政一般预算分级平衡情况表（汇总）0524 3" xfId="1898"/>
    <cellStyle name="20% - 强调文字颜色 3 11" xfId="1899"/>
    <cellStyle name="好_22湖南_合并 2 6" xfId="1900"/>
    <cellStyle name="20% - 强调文字颜色 1 2 6" xfId="1901"/>
    <cellStyle name="差_M01-2(州市补助收入) 4 2" xfId="1902"/>
    <cellStyle name="20% - 强调文字颜色 1 3 3" xfId="1903"/>
    <cellStyle name="差_云南省2008年转移支付测算——州市本级考核部分及政策性测算_华东 2 5" xfId="1904"/>
    <cellStyle name="强调文字颜色 1 8 2" xfId="1905"/>
    <cellStyle name="Accent1 - 20% 2 3" xfId="1906"/>
    <cellStyle name="差_危改资金测算_财力性转移支付2010年预算参考数_隋心对账单定稿0514 2" xfId="1907"/>
    <cellStyle name="差_2006年28四川_财力性转移支付2010年预算参考数 5" xfId="1908"/>
    <cellStyle name="Accent5 - 60% 5" xfId="1909"/>
    <cellStyle name="20% - 强调文字颜色 1 7 2" xfId="1910"/>
    <cellStyle name="好_其他部门(按照总人口测算）—20080416_民生政策最低支出需求_03_2010年各地区一般预算平衡表_净集中 3" xfId="1911"/>
    <cellStyle name="好_其他部门(按照总人口测算）—20080416_不含人员经费系数_财力性转移支付2010年预算参考数_03_2010年各地区一般预算平衡表_2010年地方财政一般预算分级平衡情况表（汇总）0524 2" xfId="1912"/>
    <cellStyle name="好_Book1_财力性转移支付2010年预算参考数_隋心对账单定稿0514 2 5" xfId="1913"/>
    <cellStyle name="差_1_财力性转移支付2010年预算参考数_03_2010年各地区一般预算平衡表 4" xfId="1914"/>
    <cellStyle name="好_农林水和城市维护标准支出20080505－县区合计_民生政策最低支出需求_合并 2 3" xfId="1915"/>
    <cellStyle name="好_28四川_03_2010年各地区一般预算平衡表_净集中 2" xfId="1916"/>
    <cellStyle name="好_2008云南省分县市中小学教职工统计表（教育厅提供） 2" xfId="1917"/>
    <cellStyle name="差_2008年支出核定_小册子（2010）张 4" xfId="1918"/>
    <cellStyle name="20% - 强调文字颜色 1 8 2" xfId="1919"/>
    <cellStyle name="标题 1 8" xfId="1920"/>
    <cellStyle name="差_30云南 2 2" xfId="1921"/>
    <cellStyle name="差_1_财力性转移支付2010年预算参考数_30云南" xfId="1922"/>
    <cellStyle name="20% - 强调文字颜色 2 11" xfId="1923"/>
    <cellStyle name="好_农林水和城市维护标准支出20080505－县区合计_不含人员经费系数_03_2010年各地区一般预算平衡表_2010年地方财政一般预算分级平衡情况表（汇总）0524 2 6" xfId="1924"/>
    <cellStyle name="20% - 强调文字颜色 3 2 7" xfId="1925"/>
    <cellStyle name="差_2_财力性转移支付2010年预算参考数_03_2010年各地区一般预算平衡表_净集中 3" xfId="1926"/>
    <cellStyle name="20% - 强调文字颜色 2 2" xfId="1927"/>
    <cellStyle name="20% - 强调文字颜色 2 2 2" xfId="1928"/>
    <cellStyle name="适中 2 2 2 2 2 6" xfId="1929"/>
    <cellStyle name="40% - 强调文字颜色 3 2 7" xfId="1930"/>
    <cellStyle name="好_财力差异计算表(不含非农业区) 2 3" xfId="1931"/>
    <cellStyle name="差_行政(燃修费)_不含人员经费系数 2 4" xfId="1932"/>
    <cellStyle name="PSChar 2 2" xfId="1933"/>
    <cellStyle name="差_14安徽_小册子（2010）张 3" xfId="1934"/>
    <cellStyle name="好_05潍坊_30云南 3" xfId="1935"/>
    <cellStyle name="差_成本差异系数_03_2010年各地区一般预算平衡表_净集中 2" xfId="1936"/>
    <cellStyle name="差_30云南 5" xfId="1937"/>
    <cellStyle name="差_卫生(按照总人口测算）—20080416_民生政策最低支出需求_03_2010年各地区一般预算平衡表_2010年地方财政一般预算分级平衡情况表（汇总）0524" xfId="1938"/>
    <cellStyle name="20% - 强调文字颜色 2 2 2 2 4" xfId="1939"/>
    <cellStyle name="差_11大理 2 3 2 2" xfId="1940"/>
    <cellStyle name="适中 2 2 2 2 2 7" xfId="1941"/>
    <cellStyle name="40% - 强调文字颜色 3 2 8" xfId="1942"/>
    <cellStyle name="差_01保工资保运转保民生项目及标准" xfId="1943"/>
    <cellStyle name="差_文体广播事业(按照总人口测算）—20080416_县市旗测算-新科目（含人口规模效应）_03_2010年各地区一般预算平衡表_净集中 2" xfId="1944"/>
    <cellStyle name="20% - 强调文字颜色 2 2 3" xfId="1945"/>
    <cellStyle name="差_12滨州_财力性转移支付2010年预算参考数 2 2 2" xfId="1946"/>
    <cellStyle name="差_县市旗测算-新科目（20080627）_民生政策最低支出需求_华东 2" xfId="1947"/>
    <cellStyle name="差_文体广播事业(按照总人口测算）—20080416_县市旗测算-新科目（含人口规模效应）_03_2010年各地区一般预算平衡表_净集中 3" xfId="1948"/>
    <cellStyle name="20% - 强调文字颜色 2 2 4" xfId="1949"/>
    <cellStyle name="好_27重庆_财力性转移支付2010年预算参考数_华东 2 6" xfId="1950"/>
    <cellStyle name="差_县市旗测算-新科目（20080626）_03_2010年各地区一般预算平衡表_2010年地方财政一般预算分级平衡情况表（汇总）0524 2 2" xfId="1951"/>
    <cellStyle name="差_1110洱源县_财力性转移支付2010年预算参考数_03_2010年各地区一般预算平衡表_2010年地方财政一般预算分级平衡情况表（汇总）0524" xfId="1952"/>
    <cellStyle name="好_2006年30云南_华东 2 3" xfId="1953"/>
    <cellStyle name="差_县区合并测算20080423(按照各省比重）_不含人员经费系数_财力性转移支付2010年预算参考数_合并" xfId="1954"/>
    <cellStyle name="差_03昭通 2_2.2010年云南省生态功能区转移支付总表 2" xfId="1955"/>
    <cellStyle name="差_汇总-县级财政报表附表 5" xfId="1956"/>
    <cellStyle name="好_平邑_03_2010年各地区一般预算平衡表_2010年地方财政一般预算分级平衡情况表（汇总）0524" xfId="1957"/>
    <cellStyle name="20% - 强调文字颜色 5 9 2" xfId="1958"/>
    <cellStyle name="好_汇总_财力性转移支付2010年预算参考数_合并 2 4" xfId="1959"/>
    <cellStyle name="差_2007一般预算支出口径剔除表_30云南 2" xfId="1960"/>
    <cellStyle name="Header" xfId="1961"/>
    <cellStyle name="好_核定人数下发表_30云南 3" xfId="1962"/>
    <cellStyle name="差_2006年22湖南_财力性转移支付2010年预算参考数 3" xfId="1963"/>
    <cellStyle name="百分比 2 2 2 3" xfId="1964"/>
    <cellStyle name="20% - 强调文字颜色 2 2 5" xfId="1965"/>
    <cellStyle name="20% - 强调文字颜色 2 2 6" xfId="1966"/>
    <cellStyle name="20% - 强调文字颜色 2 2 7" xfId="1967"/>
    <cellStyle name="差_县市旗测算-新科目（20080626）_03_2010年各地区一般预算平衡表_2010年地方财政一般预算分级平衡情况表（汇总）0524 2 5" xfId="1968"/>
    <cellStyle name="差_22湖南_小册子（2010）张 2 2" xfId="1969"/>
    <cellStyle name="Accent2 15 2" xfId="1970"/>
    <cellStyle name="Accent2 20 2" xfId="1971"/>
    <cellStyle name="好_2006年30云南_华东 2 6" xfId="1972"/>
    <cellStyle name="差_汇总-县级财政报表附表 8" xfId="1973"/>
    <cellStyle name="20% - 强调文字颜色 2 2 8" xfId="1974"/>
    <cellStyle name="20% - 强调文字颜色 2 3 3" xfId="1975"/>
    <cellStyle name="差_12滨州_财力性转移支付2010年预算参考数 2 3 2" xfId="1976"/>
    <cellStyle name="好_2008年全省汇总收支计算表_财力性转移支付2010年预算参考数_03_2010年各地区一般预算平衡表_2010年地方财政一般预算分级平衡情况表（汇总）0524 2 2" xfId="1977"/>
    <cellStyle name="差_教育(按照总人口测算）—20080416_不含人员经费系数 3" xfId="1978"/>
    <cellStyle name="20% - 强调文字颜色 3 10 2" xfId="1979"/>
    <cellStyle name="差_市辖区测算-新科目（20080626）_县市旗测算-新科目（含人口规模效应）_03_2010年各地区一般预算平衡表_净集中 2" xfId="1980"/>
    <cellStyle name="20% - 强调文字颜色 3 2" xfId="1981"/>
    <cellStyle name="差_分县成本差异系数_不含人员经费系数_财力性转移支付2010年预算参考数_小册子（2010）张 3" xfId="1982"/>
    <cellStyle name="好_县区合并测算20080421_民生政策最低支出需求_财力性转移支付2010年预算参考数_03_2010年各地区一般预算平衡表_净集中" xfId="1983"/>
    <cellStyle name="差_卫生(按照总人口测算）—20080416_不含人员经费系数_合并 2 4" xfId="1984"/>
    <cellStyle name="Accent4 8" xfId="1985"/>
    <cellStyle name="好_2_财力性转移支付2010年预算参考数" xfId="1986"/>
    <cellStyle name="差_县市旗测算-新科目（20080626）_不含人员经费系数_合并 2 7" xfId="1987"/>
    <cellStyle name="20% - 强调文字颜色 3 2 2 2" xfId="1988"/>
    <cellStyle name="百分比 4 2 4" xfId="1989"/>
    <cellStyle name="好_2_财力性转移支付2010年预算参考数 3" xfId="1990"/>
    <cellStyle name="20% - 强调文字颜色 3 2 2 2 3" xfId="1991"/>
    <cellStyle name="差_卫生(按照总人口测算）—20080416_县市旗测算-新科目（含人口规模效应）_03_2010年各地区一般预算平衡表 6" xfId="1992"/>
    <cellStyle name="Accent2 - 20% 9" xfId="1993"/>
    <cellStyle name="好_农林水和城市维护标准支出20080505－县区合计_不含人员经费系数_03_2010年各地区一般预算平衡表_2010年地方财政一般预算分级平衡情况表（汇总）0524 2 3" xfId="1994"/>
    <cellStyle name="20% - 强调文字颜色 3 2 4" xfId="1995"/>
    <cellStyle name="好_09黑龙江_隋心对账单定稿0514" xfId="1996"/>
    <cellStyle name="20% - 强调文字颜色 6 9 2" xfId="1997"/>
    <cellStyle name="百分比 2 3 2 3" xfId="1998"/>
    <cellStyle name="好_云南 缺口县区测算(地方填报)_财力性转移支付2010年预算参考数_03_2010年各地区一般预算平衡表" xfId="1999"/>
    <cellStyle name="好_农林水和城市维护标准支出20080505－县区合计_不含人员经费系数_03_2010年各地区一般预算平衡表_2010年地方财政一般预算分级平衡情况表（汇总）0524 2 4" xfId="2000"/>
    <cellStyle name="差_市辖区测算-新科目（20080626）_合并" xfId="2001"/>
    <cellStyle name="20% - 强调文字颜色 3 2 5" xfId="2002"/>
    <cellStyle name="好_农林水和城市维护标准支出20080505－县区合计_不含人员经费系数_03_2010年各地区一般预算平衡表_2010年地方财政一般预算分级平衡情况表（汇总）0524 2 5" xfId="2003"/>
    <cellStyle name="好_1110洱源县_03_2010年各地区一般预算平衡表 2 2" xfId="2004"/>
    <cellStyle name="20% - 强调文字颜色 3 2 6" xfId="2005"/>
    <cellStyle name="差_27重庆_30云南 2" xfId="2006"/>
    <cellStyle name="20% - 强调文字颜色 3 7 2" xfId="2007"/>
    <cellStyle name="20% - 强调文字颜色 3 8 2" xfId="2008"/>
    <cellStyle name="差_卫生(按照总人口测算）—20080416_不含人员经费系数_03_2010年各地区一般预算平衡表_2010年地方财政一般预算分级平衡情况表（汇总）0524 4" xfId="2009"/>
    <cellStyle name="20% - 强调文字颜色 4 10 2" xfId="2010"/>
    <cellStyle name="Input Cells 4" xfId="2011"/>
    <cellStyle name="好_农林水和城市维护标准支出20080505－县区合计_民生政策最低支出需求_合并 2 7" xfId="2012"/>
    <cellStyle name="20% - 强调文字颜色 4 11" xfId="2013"/>
    <cellStyle name="差_09黑龙江_财力性转移支付2010年预算参考数 2 2" xfId="2014"/>
    <cellStyle name="好_其他部门(按照总人口测算）—20080416_县市旗测算-新科目（含人口规模效应）_财力性转移支付2010年预算参考数_03_2010年各地区一般预算平衡表_2010年地方财政一般预算分级平衡情况表（汇总）0524 2" xfId="2015"/>
    <cellStyle name="好_附表_合并 2 7" xfId="2016"/>
    <cellStyle name="20% - 强调文字颜色 4 2 3" xfId="2017"/>
    <cellStyle name="差_行政(燃修费)_民生政策最低支出需求_财力性转移支付2010年预算参考数_03_2010年各地区一般预算平衡表_04财力类2010 3" xfId="2018"/>
    <cellStyle name="40% - 强调文字颜色 5 2 8" xfId="2019"/>
    <cellStyle name="20% - 强调文字颜色 4 2 8" xfId="2020"/>
    <cellStyle name="差_1110洱源县_03_2010年各地区一般预算平衡表_04财力类2010" xfId="2021"/>
    <cellStyle name="差_安徽 缺口县区测算(地方填报)1_03_2010年各地区一般预算平衡表" xfId="2022"/>
    <cellStyle name="好_缺口县区测算（11.13）_03_2010年各地区一般预算平衡表_净集中 3" xfId="2023"/>
    <cellStyle name="好_0605石屏县_03_2010年各地区一般预算平衡表_净集中" xfId="2024"/>
    <cellStyle name="20% - 强调文字颜色 4 8 2" xfId="2025"/>
    <cellStyle name="差_自行调整差异系数顺序_03_2010年各地区一般预算平衡表 4" xfId="2026"/>
    <cellStyle name="差_行政（人员）_不含人员经费系数_30云南 2" xfId="2027"/>
    <cellStyle name="20% - 强调文字颜色 5 2" xfId="2028"/>
    <cellStyle name="好_农林水和城市维护标准支出20080505－县区合计_县市旗测算-新科目（含人口规模效应）_隋心对账单定稿0514 2 3" xfId="2029"/>
    <cellStyle name="S18" xfId="2030"/>
    <cellStyle name="S23" xfId="2031"/>
    <cellStyle name="好_核定人数下发表_财力性转移支付2010年预算参考数_隋心对账单定稿0514 3" xfId="2032"/>
    <cellStyle name="差_县市旗测算-新科目（20080626）_县市旗测算-新科目（含人口规模效应）_财力性转移支付2010年预算参考数 4" xfId="2033"/>
    <cellStyle name="20% - 强调文字颜色 5 2 2 2 3" xfId="2034"/>
    <cellStyle name="差_2006年34青海_财力性转移支付2010年预算参考数_小册子（2010）张" xfId="2035"/>
    <cellStyle name="Accent4 - 20% 9" xfId="2036"/>
    <cellStyle name="差_县市旗测算-新科目（20080626）_县市旗测算-新科目（含人口规模效应）_财力性转移支付2010年预算参考数 5" xfId="2037"/>
    <cellStyle name="20% - 强调文字颜色 5 2 2 2 4" xfId="2038"/>
    <cellStyle name="20% - 强调文字颜色 5 2 2 4" xfId="2039"/>
    <cellStyle name="好_2008年支出调整_03_2010年各地区一般预算平衡表_2010年地方财政一般预算分级平衡情况表（汇总）0524 2 5" xfId="2040"/>
    <cellStyle name="40% - 强调文字颜色 2 9" xfId="2041"/>
    <cellStyle name="差_07临沂_小册子（2010）张 2" xfId="2042"/>
    <cellStyle name="20% - 强调文字颜色 5 2 3" xfId="2043"/>
    <cellStyle name="40% - 强调文字颜色 6 2 8" xfId="2044"/>
    <cellStyle name="S18 3" xfId="2045"/>
    <cellStyle name="S23 3" xfId="2046"/>
    <cellStyle name="20% - 强调文字颜色 5 2 4" xfId="2047"/>
    <cellStyle name="20% - 强调文字颜色 5 2 5" xfId="2048"/>
    <cellStyle name="20% - 强调文字颜色 5 2 6" xfId="2049"/>
    <cellStyle name="Bad 2 2" xfId="2050"/>
    <cellStyle name="差_2008年一般预算支出预计_30云南 3 2" xfId="2051"/>
    <cellStyle name="20% - 强调文字颜色 5 2 7" xfId="2052"/>
    <cellStyle name="20% - 强调文字颜色 5 2 8" xfId="2053"/>
    <cellStyle name="好_人员工资和公用经费_财力性转移支付2010年预算参考数_合并" xfId="2054"/>
    <cellStyle name="好_威信县林政报表" xfId="2055"/>
    <cellStyle name="S24 3" xfId="2056"/>
    <cellStyle name="S19 3" xfId="2057"/>
    <cellStyle name="Input 13" xfId="2058"/>
    <cellStyle name="好_12滨州_财力性转移支付2010年预算参考数_03_2010年各地区一般预算平衡表 6" xfId="2059"/>
    <cellStyle name="差_云南 缺口县区测算(地方填报)_财力性转移支付2010年预算参考数_03_2010年各地区一般预算平衡表 2 2" xfId="2060"/>
    <cellStyle name="好_卫生(按照总人口测算）—20080416_民生政策最低支出需求_03_2010年各地区一般预算平衡表" xfId="2061"/>
    <cellStyle name="差_行政（人员）_县市旗测算-新科目（含人口规模效应）_财力性转移支付2010年预算参考数_小册子（2010）张 4" xfId="2062"/>
    <cellStyle name="好_缺口县区测算(按核定人数)_财力性转移支付2010年预算参考数_03_2010年各地区一般预算平衡表_04财力类2010 3" xfId="2063"/>
    <cellStyle name="好_县市旗测算20080508_县市旗测算-新科目（含人口规模效应） 4" xfId="2064"/>
    <cellStyle name="20% - 强调文字颜色 5 3 3" xfId="2065"/>
    <cellStyle name="差_分县成本差异系数_民生政策最低支出需求_小册子（2010）张" xfId="2066"/>
    <cellStyle name="好_11大理_华东 2 6" xfId="2067"/>
    <cellStyle name="好_2006年34青海_财力性转移支付2010年预算参考数_合并 2 5" xfId="2068"/>
    <cellStyle name="Input 14" xfId="2069"/>
    <cellStyle name="20% - 强调文字颜色 5 3 4" xfId="2070"/>
    <cellStyle name="好_11大理_华东 2 7" xfId="2071"/>
    <cellStyle name="好_2006年34青海_财力性转移支付2010年预算参考数_合并 2 6" xfId="2072"/>
    <cellStyle name="差_1_03_2010年各地区一般预算平衡表_净集中 2" xfId="2073"/>
    <cellStyle name="差_07临沂_30云南 3" xfId="2074"/>
    <cellStyle name="好_2008年全省汇总收支计算表_03_2010年各地区一般预算平衡表_2010年地方财政一般预算分级平衡情况表（汇总）0524" xfId="2075"/>
    <cellStyle name="20% - 强调文字颜色 5 7 2" xfId="2076"/>
    <cellStyle name="差_分县成本差异系数_不含人员经费系数_财力性转移支付2010年预算参考数_03_2010年各地区一般预算平衡表_04财力类2010 3" xfId="2077"/>
    <cellStyle name="好_自行调整差异系数顺序_财力性转移支付2010年预算参考数 2 4" xfId="2078"/>
    <cellStyle name="好_缺口县区测算(按2007支出增长25%测算)_03_2010年各地区一般预算平衡表_2010年地方财政一般预算分级平衡情况表（汇总）0524 2 2" xfId="2079"/>
    <cellStyle name="好_14安徽_华东 2 6" xfId="2080"/>
    <cellStyle name="差_28四川_财力性转移支付2010年预算参考数_03_2010年各地区一般预算平衡表 4" xfId="2081"/>
    <cellStyle name="20% - 强调文字颜色 5 8 2" xfId="2082"/>
    <cellStyle name="好_2007年收支情况及2008年收支预计表(汇总表)_财力性转移支付2010年预算参考数_华东 2 4" xfId="2083"/>
    <cellStyle name="20% - 强调文字颜色 6 10" xfId="2084"/>
    <cellStyle name="好_2006年27重庆_合并 2 5" xfId="2085"/>
    <cellStyle name="差_530629_2006年县级财政报表附表_合并" xfId="2086"/>
    <cellStyle name="20% - 强调文字颜色 6 10 2" xfId="2087"/>
    <cellStyle name="好_2007一般预算支出口径剔除表_03_2010年各地区一般预算平衡表 4" xfId="2088"/>
    <cellStyle name="常规 12 20" xfId="2089"/>
    <cellStyle name="常规 12 15" xfId="2090"/>
    <cellStyle name="差_缺口县区测算（11.13）_03_2010年各地区一般预算平衡表_2010年地方财政一般预算分级平衡情况表（汇总）0524 2" xfId="2091"/>
    <cellStyle name="差_行政公检法测算_县市旗测算-新科目（含人口规模效应）_30云南 3 2" xfId="2092"/>
    <cellStyle name="20% - 强调文字颜色 6 11" xfId="2093"/>
    <cellStyle name="好_2006年27重庆_合并 2 6" xfId="2094"/>
    <cellStyle name="差_核定人数下发表_03_2010年各地区一般预算平衡表_2010年地方财政一般预算分级平衡情况表（汇总）0524 3" xfId="2095"/>
    <cellStyle name="20% - 强调文字颜色 6 2" xfId="2096"/>
    <cellStyle name="Accent6 - 20% 3" xfId="2097"/>
    <cellStyle name="Accent3 24" xfId="2098"/>
    <cellStyle name="Accent3 19" xfId="2099"/>
    <cellStyle name="好_行政(燃修费)_财力性转移支付2010年预算参考数_03_2010年各地区一般预算平衡表_04财力类2010 2" xfId="2100"/>
    <cellStyle name="20% - 强调文字颜色 6 2 2" xfId="2101"/>
    <cellStyle name="Accent6 - 20% 3 2" xfId="2102"/>
    <cellStyle name="Accent3 19 2" xfId="2103"/>
    <cellStyle name="20% - 强调文字颜色 6 2 2 2" xfId="2104"/>
    <cellStyle name="Accent6 - 20% 3 2 2" xfId="2105"/>
    <cellStyle name="Accent5 - 20% 8" xfId="2106"/>
    <cellStyle name="20% - 强调文字颜色 6 2 2 2 2" xfId="2107"/>
    <cellStyle name="链接单元格 2 2 11 2 8" xfId="2108"/>
    <cellStyle name="常规 27 11" xfId="2109"/>
    <cellStyle name="Accent5 - 40% 5 2" xfId="2110"/>
    <cellStyle name="强调文字颜色 2 2 2 11 3" xfId="2111"/>
    <cellStyle name="好_Book2_03_2010年各地区一般预算平衡表_2010年地方财政一般预算分级平衡情况表（汇总）0524 2" xfId="2112"/>
    <cellStyle name="20% - 强调文字颜色 6 2 2 2 3" xfId="2113"/>
    <cellStyle name="链接单元格 2 2 11 2 9" xfId="2114"/>
    <cellStyle name="常规 27 12" xfId="2115"/>
    <cellStyle name="Accent5 - 20% 9" xfId="2116"/>
    <cellStyle name="差_卫生(按照总人口测算）—20080416_财力性转移支付2010年预算参考数_03_2010年各地区一般预算平衡表" xfId="2117"/>
    <cellStyle name="Accent1 21 2" xfId="2118"/>
    <cellStyle name="Accent1 16 2" xfId="2119"/>
    <cellStyle name="好_县区合并测算20080423(按照各省比重）_华东 2 2" xfId="2120"/>
    <cellStyle name="好_其他部门(按照总人口测算）—20080416_财力性转移支付2010年预算参考数_03_2010年各地区一般预算平衡表_2010年地方财政一般预算分级平衡情况表（汇总）0524 2 5" xfId="2121"/>
    <cellStyle name="20% - 强调文字颜色 6 2 2 2 4" xfId="2122"/>
    <cellStyle name="常规 27 13" xfId="2123"/>
    <cellStyle name="20% - 强调文字颜色 6 2 2 3" xfId="2124"/>
    <cellStyle name="好_行政公检法测算_县市旗测算-新科目（含人口规模效应）_财力性转移支付2010年预算参考数_03_2010年各地区一般预算平衡表_净集中 2" xfId="2125"/>
    <cellStyle name="20% - 强调文字颜色 6 2 2 4" xfId="2126"/>
    <cellStyle name="差_行政(燃修费)_民生政策最低支出需求_财力性转移支付2010年预算参考数 2 3 2" xfId="2127"/>
    <cellStyle name="好_行政公检法测算_县市旗测算-新科目（含人口规模效应）_财力性转移支付2010年预算参考数_03_2010年各地区一般预算平衡表_净集中 3" xfId="2128"/>
    <cellStyle name="Accent6 - 20% 4" xfId="2129"/>
    <cellStyle name="Accent3 30" xfId="2130"/>
    <cellStyle name="Accent3 25" xfId="2131"/>
    <cellStyle name="好_成本差异系数_03_2010年各地区一般预算平衡表" xfId="2132"/>
    <cellStyle name="好_行政(燃修费)_财力性转移支付2010年预算参考数_03_2010年各地区一般预算平衡表_04财力类2010 3" xfId="2133"/>
    <cellStyle name="20% - 强调文字颜色 6 2 3" xfId="2134"/>
    <cellStyle name="差_0702砚山县2008年地税_4.2010年国家重点生态功能区保护性转移支付生态测算表 2" xfId="2135"/>
    <cellStyle name="差_云南省2008年转移支付测算——州市本级考核部分及政策性测算_03_2010年各地区一般预算平衡表_2010年地方财政一般预算分级平衡情况表（汇总）0524 2 2" xfId="2136"/>
    <cellStyle name="好_34青海_1_财力性转移支付2010年预算参考数_小册子（2010）张 3" xfId="2137"/>
    <cellStyle name="20% - 强调文字颜色 6 2 4" xfId="2138"/>
    <cellStyle name="Accent6 - 20% 5" xfId="2139"/>
    <cellStyle name="Accent3 31" xfId="2140"/>
    <cellStyle name="Accent3 26" xfId="2141"/>
    <cellStyle name="Accent3 32" xfId="2142"/>
    <cellStyle name="Accent3 27" xfId="2143"/>
    <cellStyle name="Accent6 - 20% 6" xfId="2144"/>
    <cellStyle name="好_11大理_财力性转移支付2010年预算参考数_03_2010年各地区一般预算平衡表_净集中" xfId="2145"/>
    <cellStyle name="20% - 强调文字颜色 6 2 5" xfId="2146"/>
    <cellStyle name="New Times Roman 2" xfId="2147"/>
    <cellStyle name="差_县市旗测算-新科目（20080627）_不含人员经费系数 2" xfId="2148"/>
    <cellStyle name="差_云南省2008年转移支付测算——州市本级考核部分及政策性测算_03_2010年各地区一般预算平衡表_2010年地方财政一般预算分级平衡情况表（汇总）0524 2 4" xfId="2149"/>
    <cellStyle name="20% - 强调文字颜色 6 2 6" xfId="2150"/>
    <cellStyle name="Accent6 - 20% 7" xfId="2151"/>
    <cellStyle name="Accent3 33" xfId="2152"/>
    <cellStyle name="Accent3 28" xfId="2153"/>
    <cellStyle name="Accent3 - 40%" xfId="2154"/>
    <cellStyle name="好_分县成本差异系数_民生政策最低支出需求_华东 2 7" xfId="2155"/>
    <cellStyle name="New Times Roman 3" xfId="2156"/>
    <cellStyle name="差_县市旗测算-新科目（20080627）_不含人员经费系数 3" xfId="2157"/>
    <cellStyle name="差_云南省2008年转移支付测算——州市本级考核部分及政策性测算_03_2010年各地区一般预算平衡表_2010年地方财政一般预算分级平衡情况表（汇总）0524 2 5" xfId="2158"/>
    <cellStyle name="20% - 强调文字颜色 6 2 7" xfId="2159"/>
    <cellStyle name="Accent6 - 20% 8" xfId="2160"/>
    <cellStyle name="Accent3 34" xfId="2161"/>
    <cellStyle name="Accent3 29" xfId="2162"/>
    <cellStyle name="New Times Roman 4" xfId="2163"/>
    <cellStyle name="差_汇总_财力性转移支付2010年预算参考数 4 2" xfId="2164"/>
    <cellStyle name="好_2 2 3 2" xfId="2165"/>
    <cellStyle name="差_县市旗测算-新科目（20080627）_不含人员经费系数 4" xfId="2166"/>
    <cellStyle name="差_云南省2008年转移支付测算——州市本级考核部分及政策性测算_03_2010年各地区一般预算平衡表_2010年地方财政一般预算分级平衡情况表（汇总）0524 2 6" xfId="2167"/>
    <cellStyle name="好_一般预算支出口径剔除表 4 2" xfId="2168"/>
    <cellStyle name="Header_TA" xfId="2169"/>
    <cellStyle name="20% - 强调文字颜色 6 2 8" xfId="2170"/>
    <cellStyle name="Accent6 - 20% 9" xfId="2171"/>
    <cellStyle name="好_人员工资和公用经费_财力性转移支付2010年预算参考数 2" xfId="2172"/>
    <cellStyle name="Accent3 40" xfId="2173"/>
    <cellStyle name="Accent3 35" xfId="2174"/>
    <cellStyle name="表标题 3 2 2" xfId="2175"/>
    <cellStyle name="好_农林水和城市维护标准支出20080505－县区合计_民生政策最低支出需求_财力性转移支付2010年预算参考数_隋心对账单定稿0514 2 3" xfId="2176"/>
    <cellStyle name="好_其他部门(按照总人口测算）—20080416_财力性转移支付2010年预算参考数_30云南" xfId="2177"/>
    <cellStyle name="好_人员工资和公用经费_财力性转移支付2010年预算参考数 3" xfId="2178"/>
    <cellStyle name="Accent3 41" xfId="2179"/>
    <cellStyle name="Accent3 36" xfId="2180"/>
    <cellStyle name="好_J03_5.2010年云南省国家一般生态功能区转移支付补助测算表（州市本级）" xfId="2181"/>
    <cellStyle name="New Times Roman 5" xfId="2182"/>
    <cellStyle name="差_县市旗测算-新科目（20080627）_不含人员经费系数 5" xfId="2183"/>
    <cellStyle name="差_云南省2008年转移支付测算——州市本级考核部分及政策性测算_03_2010年各地区一般预算平衡表_2010年地方财政一般预算分级平衡情况表（汇总）0524 2 7" xfId="2184"/>
    <cellStyle name="20% - 强调文字颜色 6 2 9" xfId="2185"/>
    <cellStyle name="差_0502通海县 2_4.2010年国家重点生态功能区保护性转移支付生态测算表" xfId="2186"/>
    <cellStyle name="好_市辖区测算-新科目（20080626）_华东 3" xfId="2187"/>
    <cellStyle name="好_2006年34青海_30云南 3" xfId="2188"/>
    <cellStyle name="好_市辖区测算20080510_不含人员经费系数_财力性转移支付2010年预算参考数_03_2010年各地区一般预算平衡表_2010年地方财政一般预算分级平衡情况表（汇总）0524 2 6" xfId="2189"/>
    <cellStyle name="差_测算结果汇总_03_2010年各地区一般预算平衡表 4" xfId="2190"/>
    <cellStyle name="no dec" xfId="2191"/>
    <cellStyle name="20% - 强调文字颜色 6 3 3" xfId="2192"/>
    <cellStyle name="差_业务工作量指标 3" xfId="2193"/>
    <cellStyle name="差_汇总_隋心对账单定稿0514 2" xfId="2194"/>
    <cellStyle name="Accent4 24" xfId="2195"/>
    <cellStyle name="Accent4 19" xfId="2196"/>
    <cellStyle name="差_不含人员经费系数_隋心对账单定稿0514 2" xfId="2197"/>
    <cellStyle name="20% - 强调文字颜色 6 7 2" xfId="2198"/>
    <cellStyle name="差_缺口县区测算(按核定人数) 5" xfId="2199"/>
    <cellStyle name="差_2009年一般性转移支付标准工资_不用软件计算9.1不考虑经费管理评价xl 2 4" xfId="2200"/>
    <cellStyle name="差_农林水和城市维护标准支出20080505－县区合计_县市旗测算-新科目（含人口规模效应）_华东" xfId="2201"/>
    <cellStyle name="好_卫生(按照总人口测算）—20080416_县市旗测算-新科目（含人口规模效应）_财力性转移支付2010年预算参考数_隋心对账单定稿0514 2 6" xfId="2202"/>
    <cellStyle name="20% - 强调文字颜色 6 8 2" xfId="2203"/>
    <cellStyle name="好_成本差异系数_财力性转移支付2010年预算参考数_隋心对账单定稿0514 2 4" xfId="2204"/>
    <cellStyle name="20% - 着色 1 2" xfId="2205"/>
    <cellStyle name="好_其他部门(按照总人口测算）—20080416_县市旗测算-新科目（含人口规模效应）_财力性转移支付2010年预算参考数 2" xfId="2206"/>
    <cellStyle name="20% - 着色 2 2" xfId="2207"/>
    <cellStyle name="20% - 着色 3" xfId="2208"/>
    <cellStyle name="差_人员工资和公用经费3_财力性转移支付2010年预算参考数_小册子（2010）张 2" xfId="2209"/>
    <cellStyle name="好_县市旗测算20080508_财力性转移支付2010年预算参考数_03_2010年各地区一般预算平衡表_04财力类2010 3" xfId="2210"/>
    <cellStyle name="差_2007年一般预算支出剔除_合并" xfId="2211"/>
    <cellStyle name="20% - 着色 3 2" xfId="2212"/>
    <cellStyle name="好_2008年支出调整_财力性转移支付2010年预算参考数_03_2010年各地区一般预算平衡表_2010年地方财政一般预算分级平衡情况表（汇总）0524 4" xfId="2213"/>
    <cellStyle name="20% - 着色 4" xfId="2214"/>
    <cellStyle name="差_成本差异系数_小册子（2010）张" xfId="2215"/>
    <cellStyle name="差_县市旗测算20080508_财力性转移支付2010年预算参考数_小册子（2010）张 2" xfId="2216"/>
    <cellStyle name="Currency1" xfId="2217"/>
    <cellStyle name="20% - 着色 4 2" xfId="2218"/>
    <cellStyle name="差_成本差异系数_小册子（2010）张 2" xfId="2219"/>
    <cellStyle name="好_行政公检法测算_民生政策最低支出需求_财力性转移支付2010年预算参考数 5" xfId="2220"/>
    <cellStyle name="差_县市旗测算20080508_财力性转移支付2010年预算参考数_小册子（2010）张 2 2" xfId="2221"/>
    <cellStyle name="60% - 强调文字颜色 4 8 2" xfId="2222"/>
    <cellStyle name="20% - 着色 5" xfId="2223"/>
    <cellStyle name="差_县市旗测算20080508_财力性转移支付2010年预算参考数_小册子（2010）张 3" xfId="2224"/>
    <cellStyle name="差_行政(燃修费)_县市旗测算-新科目（含人口规模效应）_财力性转移支付2010年预算参考数 2 2 2" xfId="2225"/>
    <cellStyle name="20% - 着色 6" xfId="2226"/>
    <cellStyle name="20% - 着色 6 2" xfId="2227"/>
    <cellStyle name="差_农林水和城市维护标准支出20080505－县区合计_县市旗测算-新科目（含人口规模效应）_财力性转移支付2010年预算参考数_30云南 4" xfId="2228"/>
    <cellStyle name="Accent1 51" xfId="2229"/>
    <cellStyle name="Accent1 46" xfId="2230"/>
    <cellStyle name="3f1o_J-Hwang2an" xfId="2231"/>
    <cellStyle name="好_县市旗测算-新科目（20080626）_民生政策最低支出需求_财力性转移支付2010年预算参考数 5" xfId="2232"/>
    <cellStyle name="差_县区合并测算20080423(按照各省比重）_县市旗测算-新科目（含人口规模效应） 2" xfId="2233"/>
    <cellStyle name="好_2007一般预算支出口径剔除表_财力性转移支付2010年预算参考数_03_2010年各地区一般预算平衡表_2010年地方财政一般预算分级平衡情况表（汇总）0524 2 2" xfId="2234"/>
    <cellStyle name="差_05潍坊_隋心对账单定稿0514 2" xfId="2235"/>
    <cellStyle name="常规 78" xfId="2236"/>
    <cellStyle name="常规 83" xfId="2237"/>
    <cellStyle name="差_Book1_1_Book1_Book1_Book1_Book1 2" xfId="2238"/>
    <cellStyle name="40% - 强调文字颜色 3 2 2 2 3" xfId="2239"/>
    <cellStyle name="好_34青海_财力性转移支付2010年预算参考数_华东 2" xfId="2240"/>
    <cellStyle name="好_汇总-县级财政报表附表 2 2" xfId="2241"/>
    <cellStyle name="好_其他部门(按照总人口测算）—20080416_财力性转移支付2010年预算参考数_03_2010年各地区一般预算平衡表 2" xfId="2242"/>
    <cellStyle name="40% - Accent1 2" xfId="2243"/>
    <cellStyle name="好_成本差异系数（含人口规模）_隋心对账单定稿0514 2 4" xfId="2244"/>
    <cellStyle name="好_一般预算支出口径剔除表_隋心对账单定稿0514 2 4" xfId="2245"/>
    <cellStyle name="40% - Accent1 2 2" xfId="2246"/>
    <cellStyle name="40% - 强调文字颜色 3 2 2 2 4" xfId="2247"/>
    <cellStyle name="差_Book1_财力性转移支付2010年预算参考数_03_2010年各地区一般预算平衡表_04财力类2010" xfId="2248"/>
    <cellStyle name="差_教育(按照总人口测算）—20080416_民生政策最低支出需求_财力性转移支付2010年预算参考数_03_2010年各地区一般预算平衡表_净集中" xfId="2249"/>
    <cellStyle name="差_县区合并测算20080423(按照各省比重）_财力性转移支付2010年预算参考数 2 2" xfId="2250"/>
    <cellStyle name="好_汇总-县级财政报表附表 2 3" xfId="2251"/>
    <cellStyle name="好_其他部门(按照总人口测算）—20080416_财力性转移支付2010年预算参考数_03_2010年各地区一般预算平衡表 3" xfId="2252"/>
    <cellStyle name="40% - Accent1 3" xfId="2253"/>
    <cellStyle name="差_一般预算支出口径剔除表_财力性转移支付2010年预算参考数_30云南 2" xfId="2254"/>
    <cellStyle name="好_成本差异系数（含人口规模）_隋心对账单定稿0514 2 5" xfId="2255"/>
    <cellStyle name="40% - Accent1 3 2" xfId="2256"/>
    <cellStyle name="差_一般预算支出口径剔除表_财力性转移支付2010年预算参考数_30云南 2 2" xfId="2257"/>
    <cellStyle name="好_03昭通_合并 2 5" xfId="2258"/>
    <cellStyle name="好_2006年27重庆_03_2010年各地区一般预算平衡表_2010年地方财政一般预算分级平衡情况表（汇总）0524 5" xfId="2259"/>
    <cellStyle name="好_其他部门(按照总人口测算）—20080416_民生政策最低支出需求_合并" xfId="2260"/>
    <cellStyle name="40% - Accent1 5" xfId="2261"/>
    <cellStyle name="好_教育(按照总人口测算）—20080416_财力性转移支付2010年预算参考数_华东 2" xfId="2262"/>
    <cellStyle name="好_成本差异系数（含人口规模）_隋心对账单定稿0514 2 7" xfId="2263"/>
    <cellStyle name="Title 3 2" xfId="2264"/>
    <cellStyle name="好_汇总-县级财政报表附表 2 6" xfId="2265"/>
    <cellStyle name="好_其他部门(按照总人口测算）—20080416_财力性转移支付2010年预算参考数_03_2010年各地区一般预算平衡表 6" xfId="2266"/>
    <cellStyle name="差_县区合并测算20080423(按照各省比重）_财力性转移支付2010年预算参考数 2 5" xfId="2267"/>
    <cellStyle name="好_文体广播事业(按照总人口测算）—20080416_县市旗测算-新科目（含人口规模效应）_财力性转移支付2010年预算参考数_03_2010年各地区一般预算平衡表_2010年地方财政一般预算分级平衡情况表（汇总）0524 2 2" xfId="2268"/>
    <cellStyle name="40% - Accent1 6" xfId="2269"/>
    <cellStyle name="好_教育(按照总人口测算）—20080416_财力性转移支付2010年预算参考数_华东 3" xfId="2270"/>
    <cellStyle name="40% - Accent1 7" xfId="2271"/>
    <cellStyle name="40% - Accent1 8" xfId="2272"/>
    <cellStyle name="Accent2 17 2" xfId="2273"/>
    <cellStyle name="差_行政(燃修费)_民生政策最低支出需求_财力性转移支付2010年预算参考数_03_2010年各地区一般预算平衡表_2010年地方财政一般预算分级平衡情况表（汇总）0524 5" xfId="2274"/>
    <cellStyle name="差_2_03_2010年各地区一般预算平衡表 2" xfId="2275"/>
    <cellStyle name="好_测算结果汇总_财力性转移支付2010年预算参考数_03_2010年各地区一般预算平衡表_2010年地方财政一般预算分级平衡情况表（汇总）0524 2 4" xfId="2276"/>
    <cellStyle name="好_县市旗测算-新科目（20080627）_民生政策最低支出需求_华东 2 6" xfId="2277"/>
    <cellStyle name="常规 95" xfId="2278"/>
    <cellStyle name="40% - Accent1 9" xfId="2279"/>
    <cellStyle name="40% - Accent2" xfId="2280"/>
    <cellStyle name="好_2007年收支情况及2008年收支预计表(汇总表)_隋心对账单定稿0514 2 7" xfId="2281"/>
    <cellStyle name="40% - Accent2 2" xfId="2282"/>
    <cellStyle name="40% - Accent2 2 2" xfId="2283"/>
    <cellStyle name="好_2" xfId="2284"/>
    <cellStyle name="好_2008年预计支出与2007年对比_合并 2 3" xfId="2285"/>
    <cellStyle name="差_2007年国税" xfId="2286"/>
    <cellStyle name="40% - Accent2 3" xfId="2287"/>
    <cellStyle name="好_分县成本差异系数_不含人员经费系数_财力性转移支付2010年预算参考数_华东" xfId="2288"/>
    <cellStyle name="差_2007年国税 2" xfId="2289"/>
    <cellStyle name="40% - Accent2 3 2" xfId="2290"/>
    <cellStyle name="好_分县成本差异系数_不含人员经费系数_财力性转移支付2010年预算参考数_华东 2" xfId="2291"/>
    <cellStyle name="好_人员工资和公用经费2_小册子（2010）张" xfId="2292"/>
    <cellStyle name="差_1110洱源县_财力性转移支付2010年预算参考数 2" xfId="2293"/>
    <cellStyle name="差_不含人员经费系数_财力性转移支付2010年预算参考数 4" xfId="2294"/>
    <cellStyle name="差_汇总_03_2010年各地区一般预算平衡表 6" xfId="2295"/>
    <cellStyle name="Dec 2" xfId="2296"/>
    <cellStyle name="好_同德_03_2010年各地区一般预算平衡表_净集中" xfId="2297"/>
    <cellStyle name="好_财政供养人员_03_2010年各地区一般预算平衡表 4" xfId="2298"/>
    <cellStyle name="40% - Accent2 4" xfId="2299"/>
    <cellStyle name="差_1110洱源县_财力性转移支付2010年预算参考数 3" xfId="2300"/>
    <cellStyle name="差_不含人员经费系数_财力性转移支付2010年预算参考数 5" xfId="2301"/>
    <cellStyle name="差_县市旗测算20080508_不含人员经费系数_03_2010年各地区一般预算平衡表" xfId="2302"/>
    <cellStyle name="好_财政供养人员_03_2010年各地区一般预算平衡表 5" xfId="2303"/>
    <cellStyle name="40% - Accent2 5" xfId="2304"/>
    <cellStyle name="差_1110洱源县_财力性转移支付2010年预算参考数 4" xfId="2305"/>
    <cellStyle name="好_财政供养人员_03_2010年各地区一般预算平衡表 6" xfId="2306"/>
    <cellStyle name="40% - Accent2 6" xfId="2307"/>
    <cellStyle name="差_1110洱源县_财力性转移支付2010年预算参考数 5" xfId="2308"/>
    <cellStyle name="差_财政供养人员_财力性转移支付2010年预算参考数_华东 2" xfId="2309"/>
    <cellStyle name="40% - Accent2 7" xfId="2310"/>
    <cellStyle name="40% - Accent2 8" xfId="2311"/>
    <cellStyle name="差_一般预算支出口径剔除表_财力性转移支付2010年预算参考数_30云南" xfId="2312"/>
    <cellStyle name="Accent2 18 2" xfId="2313"/>
    <cellStyle name="好_安徽 缺口县区测算(地方填报)1_03_2010年各地区一般预算平衡表_2010年地方财政一般预算分级平衡情况表（汇总）0524 2 7" xfId="2314"/>
    <cellStyle name="好_其他部门(按照总人口测算）—20080416_民生政策最低支出需求_财力性转移支付2010年预算参考数_03_2010年各地区一般预算平衡表_2010年地方财政一般预算分级平衡情况表（汇总）0524 2 3" xfId="2315"/>
    <cellStyle name="40% - Accent2 9" xfId="2316"/>
    <cellStyle name="好_M01-2(州市补助收入)_隋心对账单定稿0514 2 2" xfId="2317"/>
    <cellStyle name="差_J03_5.2010年云南省国家一般生态功能区转移支付补助测算表（州市本级）" xfId="2318"/>
    <cellStyle name="40% - Accent3" xfId="2319"/>
    <cellStyle name="好_汇总_财力性转移支付2010年预算参考数_03_2010年各地区一般预算平衡表 2 2" xfId="2320"/>
    <cellStyle name="编号 6" xfId="2321"/>
    <cellStyle name="40% - Accent3 2 2" xfId="2322"/>
    <cellStyle name="40% - Accent3 3" xfId="2323"/>
    <cellStyle name="40% - Accent3 3 2" xfId="2324"/>
    <cellStyle name="差_一般预算支出口径剔除表_财力性转移支付2010年预算参考数 2 6" xfId="2325"/>
    <cellStyle name="40% - Accent3 4" xfId="2326"/>
    <cellStyle name="60% - 强调文字颜色 1 2 2 2" xfId="2327"/>
    <cellStyle name="差_行政(燃修费)_财力性转移支付2010年预算参考数_03_2010年各地区一般预算平衡表_净集中 2" xfId="2328"/>
    <cellStyle name="好_云南省2008年转移支付测算——州市本级考核部分及政策性测算_财力性转移支付2010年预算参考数 2 7" xfId="2329"/>
    <cellStyle name="好_民生政策最低支出需求_合并 2 3" xfId="2330"/>
    <cellStyle name="40% - Accent3 5" xfId="2331"/>
    <cellStyle name="60% - 强调文字颜色 1 2 2 3" xfId="2332"/>
    <cellStyle name="差_行政(燃修费)_财力性转移支付2010年预算参考数_03_2010年各地区一般预算平衡表_净集中 3" xfId="2333"/>
    <cellStyle name="好_云南省2008年转移支付测算——州市本级考核部分及政策性测算_财力性转移支付2010年预算参考数 2 8" xfId="2334"/>
    <cellStyle name="好_民生政策最低支出需求_合并 2 4" xfId="2335"/>
    <cellStyle name="好_卫生(按照总人口测算）—20080416_不含人员经费系数_财力性转移支付2010年预算参考数_03_2010年各地区一般预算平衡表_净集中" xfId="2336"/>
    <cellStyle name="40% - Accent3 6" xfId="2337"/>
    <cellStyle name="60% - 强调文字颜色 1 2 2 4" xfId="2338"/>
    <cellStyle name="好_民生政策最低支出需求_合并 2 5" xfId="2339"/>
    <cellStyle name="40% - Accent3 7" xfId="2340"/>
    <cellStyle name="差_市辖区测算-新科目（20080626）_县市旗测算-新科目（含人口规模效应）_小册子（2010）张 4" xfId="2341"/>
    <cellStyle name="差_行政公检法测算_民生政策最低支出需求_财力性转移支付2010年预算参考数 3" xfId="2342"/>
    <cellStyle name="差_0605石屏县_财力性转移支付2010年预算参考数 2" xfId="2343"/>
    <cellStyle name="差_财政供养人员_财力性转移支付2010年预算参考数_小册子（2010）张 3" xfId="2344"/>
    <cellStyle name="好_分县成本差异系数_民生政策最低支出需求_03_2010年各地区一般预算平衡表 2 3" xfId="2345"/>
    <cellStyle name="差_2006年34青海_财力性转移支付2010年预算参考数 2 4" xfId="2346"/>
    <cellStyle name="百分比 2 10" xfId="2347"/>
    <cellStyle name="差_汇总表4_财力性转移支付2010年预算参考数_隋心对账单定稿0514" xfId="2348"/>
    <cellStyle name="40% - Accent3 8" xfId="2349"/>
    <cellStyle name="好_汇总 2" xfId="2350"/>
    <cellStyle name="差_行政公检法测算_民生政策最低支出需求_财力性转移支付2010年预算参考数 4" xfId="2351"/>
    <cellStyle name="Accent2 19 2" xfId="2352"/>
    <cellStyle name="差_0605石屏县_财力性转移支付2010年预算参考数 3" xfId="2353"/>
    <cellStyle name="差_财政供养人员_财力性转移支付2010年预算参考数_小册子（2010）张 4" xfId="2354"/>
    <cellStyle name="百分比 2 11" xfId="2355"/>
    <cellStyle name="40% - Accent3 9" xfId="2356"/>
    <cellStyle name="Normal - Style1" xfId="2357"/>
    <cellStyle name="40% - Accent4" xfId="2358"/>
    <cellStyle name="好_汇总_财力性转移支付2010年预算参考数_03_2010年各地区一般预算平衡表 2 3" xfId="2359"/>
    <cellStyle name="差_行政公检法测算_财力性转移支付2010年预算参考数 2 4" xfId="2360"/>
    <cellStyle name="Normal - Style1 5" xfId="2361"/>
    <cellStyle name="好_不含人员经费系数_隋心对账单定稿0514 2 2" xfId="2362"/>
    <cellStyle name="好_山东省民生支出标准 5" xfId="2363"/>
    <cellStyle name="差_县市旗测算-新科目（20080626）_03_2010年各地区一般预算平衡表_2010年地方财政一般预算分级平衡情况表（汇总）0524" xfId="2364"/>
    <cellStyle name="40% - Accent4 5" xfId="2365"/>
    <cellStyle name="Normal - Style1 6" xfId="2366"/>
    <cellStyle name="好_不含人员经费系数_隋心对账单定稿0514 2 3" xfId="2367"/>
    <cellStyle name="好_1997年D01-2" xfId="2368"/>
    <cellStyle name="40% - Accent4 6" xfId="2369"/>
    <cellStyle name="40% - Accent4 7" xfId="2370"/>
    <cellStyle name="好_县区合并测算20080423(按照各省比重）_县市旗测算-新科目（含人口规模效应）_财力性转移支付2010年预算参考数_03_2010年各地区一般预算平衡表" xfId="2371"/>
    <cellStyle name="40% - Accent4 8" xfId="2372"/>
    <cellStyle name="40% - Accent4 9" xfId="2373"/>
    <cellStyle name="差_2_财力性转移支付2010年预算参考数 2 2 2" xfId="2374"/>
    <cellStyle name="40% - Accent5" xfId="2375"/>
    <cellStyle name="40% - Accent5 2" xfId="2376"/>
    <cellStyle name="好_12滨州_隋心对账单定稿0514 2 4" xfId="2377"/>
    <cellStyle name="40% - Accent5 2 2" xfId="2378"/>
    <cellStyle name="好_民生政策最低支出需求_财力性转移支付2010年预算参考数_03_2010年各地区一般预算平衡表_净集中" xfId="2379"/>
    <cellStyle name="差_0702砚山县2008年地税_2.2010年云南省生态功能区转移支付总表 2" xfId="2380"/>
    <cellStyle name="40% - Accent5 3" xfId="2381"/>
    <cellStyle name="好_12滨州_隋心对账单定稿0514 2 5" xfId="2382"/>
    <cellStyle name="差_人员工资和公用经费_小册子（2010）张 4" xfId="2383"/>
    <cellStyle name="40% - Accent5 3 2" xfId="2384"/>
    <cellStyle name="差_自行调整差异系数顺序_财力性转移支付2010年预算参考数_华东 2 5" xfId="2385"/>
    <cellStyle name="差_县市旗测算-新科目（20080627）_县市旗测算-新科目（含人口规模效应）_财力性转移支付2010年预算参考数_03_2010年各地区一般预算平衡表_04财力类2010 3" xfId="2386"/>
    <cellStyle name="Footnote_TA" xfId="2387"/>
    <cellStyle name="好_行政（人员）_县市旗测算-新科目（含人口规模效应）_财力性转移支付2010年预算参考数_30云南 3" xfId="2388"/>
    <cellStyle name="差_不含人员经费系数_财力性转移支付2010年预算参考数_03_2010年各地区一般预算平衡表 3" xfId="2389"/>
    <cellStyle name="40% - Accent5 5" xfId="2390"/>
    <cellStyle name="好_12滨州_隋心对账单定稿0514 2 7" xfId="2391"/>
    <cellStyle name="差_卫生(按照总人口测算）—20080416_不含人员经费系数_财力性转移支付2010年预算参考数_03_2010年各地区一般预算平衡表_04财力类2010" xfId="2392"/>
    <cellStyle name="40% - Accent5 6" xfId="2393"/>
    <cellStyle name="差_不含人员经费系数_财力性转移支付2010年预算参考数_03_2010年各地区一般预算平衡表 4" xfId="2394"/>
    <cellStyle name="好_M01-2(州市补助收入) 2 2" xfId="2395"/>
    <cellStyle name="40% - Accent5 8" xfId="2396"/>
    <cellStyle name="差_不含人员经费系数_财力性转移支付2010年预算参考数_03_2010年各地区一般预算平衡表 6" xfId="2397"/>
    <cellStyle name="好_M01-2(州市补助收入) 2 4" xfId="2398"/>
    <cellStyle name="40% - Accent5 9" xfId="2399"/>
    <cellStyle name="好_M01-2(州市补助收入) 2 5" xfId="2400"/>
    <cellStyle name="差_2_财力性转移支付2010年预算参考数 2 3 2" xfId="2401"/>
    <cellStyle name="40% - Accent6" xfId="2402"/>
    <cellStyle name="40% - Accent6 2" xfId="2403"/>
    <cellStyle name="差_2009年标准税收测算数据表_2.云南省生态功能区转移支付总表" xfId="2404"/>
    <cellStyle name="40% - Accent6 2 2" xfId="2405"/>
    <cellStyle name="差_2009年标准税收测算数据表_2.云南省生态功能区转移支付总表 2" xfId="2406"/>
    <cellStyle name="40% - Accent6 3" xfId="2407"/>
    <cellStyle name="差_其他部门(按照总人口测算）—20080416_县市旗测算-新科目（含人口规模效应）_财力性转移支付2010年预算参考数_合并" xfId="2408"/>
    <cellStyle name="Good 6" xfId="2409"/>
    <cellStyle name="Accent1" xfId="2410"/>
    <cellStyle name="好_Book2_财力性转移支付2010年预算参考数_合并 2 7" xfId="2411"/>
    <cellStyle name="40% - Accent6 3 2" xfId="2412"/>
    <cellStyle name="差_其他部门(按照总人口测算）—20080416_县市旗测算-新科目（含人口规模效应）_财力性转移支付2010年预算参考数_合并 2" xfId="2413"/>
    <cellStyle name="常规 10 6" xfId="2414"/>
    <cellStyle name="Calc Currency (0) 2 2" xfId="2415"/>
    <cellStyle name="好_缺口县区测算(按2007支出增长25%测算) 2 2" xfId="2416"/>
    <cellStyle name="40% - Accent6 5" xfId="2417"/>
    <cellStyle name="Calc Currency (0) 2 3" xfId="2418"/>
    <cellStyle name="差_云南 缺口县区测算(地方填报)_财力性转移支付2010年预算参考数_合并" xfId="2419"/>
    <cellStyle name="Accent6 - 20%" xfId="2420"/>
    <cellStyle name="好_缺口县区测算(按2007支出增长25%测算) 2 3" xfId="2421"/>
    <cellStyle name="40% - Accent6 6" xfId="2422"/>
    <cellStyle name="Calc Currency (0) 2 4" xfId="2423"/>
    <cellStyle name="差_分析缺口率 2" xfId="2424"/>
    <cellStyle name="好_缺口县区测算(按2007支出增长25%测算) 2 4" xfId="2425"/>
    <cellStyle name="40% - Accent6 7" xfId="2426"/>
    <cellStyle name="差_行政公检法测算_民生政策最低支出需求_03_2010年各地区一般预算平衡表_净集中 2" xfId="2427"/>
    <cellStyle name="差_行政(燃修费)_县市旗测算-新科目（含人口规模效应） 4" xfId="2428"/>
    <cellStyle name="好_市辖区测算-新科目（20080626）_不含人员经费系数_华东 2 2" xfId="2429"/>
    <cellStyle name="差_11大理 2 2 2" xfId="2430"/>
    <cellStyle name="好_市辖区测算20080510_民生政策最低支出需求_03_2010年各地区一般预算平衡表 4" xfId="2431"/>
    <cellStyle name="差_卫生(按照总人口测算）—20080416_财力性转移支付2010年预算参考数_30云南 3 2" xfId="2432"/>
    <cellStyle name="40% - Accent6 8" xfId="2433"/>
    <cellStyle name="差_行政公检法测算_民生政策最低支出需求_03_2010年各地区一般预算平衡表_净集中 3" xfId="2434"/>
    <cellStyle name="差_县市旗测算20080508 2 2" xfId="2435"/>
    <cellStyle name="差_行政(燃修费)_县市旗测算-新科目（含人口规模效应） 5" xfId="2436"/>
    <cellStyle name="好_市辖区测算-新科目（20080626）_不含人员经费系数_华东 2 3" xfId="2437"/>
    <cellStyle name="差_11大理 2 2 3" xfId="2438"/>
    <cellStyle name="差_河南 缺口县区测算(地方填报)_财力性转移支付2010年预算参考数_30云南 2 2" xfId="2439"/>
    <cellStyle name="好_市辖区测算20080510_民生政策最低支出需求_03_2010年各地区一般预算平衡表 5" xfId="2440"/>
    <cellStyle name="好_Book2 4 2" xfId="2441"/>
    <cellStyle name="好_缺口县区测算(按2007支出增长25%测算) 2 6" xfId="2442"/>
    <cellStyle name="差_分析缺口率 4" xfId="2443"/>
    <cellStyle name="差_GDP_2010年标准财政收入" xfId="2444"/>
    <cellStyle name="好_危改资金测算_财力性转移支付2010年预算参考数_03_2010年各地区一般预算平衡表_2010年地方财政一般预算分级平衡情况表（汇总）0524 2 7" xfId="2445"/>
    <cellStyle name="差_2_财力性转移支付2010年预算参考数_隋心对账单定稿0514" xfId="2446"/>
    <cellStyle name="好_34青海_财力性转移支付2010年预算参考数_03_2010年各地区一般预算平衡表 2" xfId="2447"/>
    <cellStyle name="40% - Accent6 9" xfId="2448"/>
    <cellStyle name="差_其他部门(按照总人口测算）—20080416_小册子（2010）张" xfId="2449"/>
    <cellStyle name="差_市辖区测算-新科目（20080626）_民生政策最低支出需求 2 2" xfId="2450"/>
    <cellStyle name="差_县市旗测算20080508 2 3" xfId="2451"/>
    <cellStyle name="Heading 2 Below 2" xfId="2452"/>
    <cellStyle name="差_县市旗测算20080508_县市旗测算-新科目（含人口规模效应） 4" xfId="2453"/>
    <cellStyle name="60% - 强调文字颜色 2 11" xfId="2454"/>
    <cellStyle name="40% - 强调文字颜色 1 10" xfId="2455"/>
    <cellStyle name="差_市辖区测算-新科目（20080626）_县市旗测算-新科目（含人口规模效应）_财力性转移支付2010年预算参考数_03_2010年各地区一般预算平衡表_04财力类2010 3" xfId="2456"/>
    <cellStyle name="好_一般预算支出口径剔除表_隋心对账单定稿0514" xfId="2457"/>
    <cellStyle name="差_汇总_财力性转移支付2010年预算参考数_隋心对账单定稿0514" xfId="2458"/>
    <cellStyle name="40% - 强调文字颜色 1 10 2" xfId="2459"/>
    <cellStyle name="好_平邑_财力性转移支付2010年预算参考数_03_2010年各地区一般预算平衡表_2010年地方财政一般预算分级平衡情况表（汇总）0524 2 8" xfId="2460"/>
    <cellStyle name="Calculation" xfId="2461"/>
    <cellStyle name="好_行政（人员）_财力性转移支付2010年预算参考数 2 3" xfId="2462"/>
    <cellStyle name="差_河南 缺口县区测算(地方填报)_03_2010年各地区一般预算平衡表_净集中 3" xfId="2463"/>
    <cellStyle name="差_12滨州_华东" xfId="2464"/>
    <cellStyle name="40% - 强调文字颜色 1 11" xfId="2465"/>
    <cellStyle name="40% - 强调文字颜色 1 2" xfId="2466"/>
    <cellStyle name="差_12滨州 2 2" xfId="2467"/>
    <cellStyle name="好_Sheet1_2.2009年云南省生态功能区转移支付总表" xfId="2468"/>
    <cellStyle name="60% - 强调文字颜色 2 2 7" xfId="2469"/>
    <cellStyle name="差_农林水和城市维护标准支出20080505－县区合计_民生政策最低支出需求_30云南 4" xfId="2470"/>
    <cellStyle name="40% - 强调文字颜色 1 2 2" xfId="2471"/>
    <cellStyle name="差_12滨州 2 2 2" xfId="2472"/>
    <cellStyle name="差_县区合并测算20080421_民生政策最低支出需求_03_2010年各地区一般预算平衡表_2010年地方财政一般预算分级平衡情况表（汇总）0524 2 3" xfId="2473"/>
    <cellStyle name="40% - 强调文字颜色 1 2 2 2" xfId="2474"/>
    <cellStyle name="差_卫生(按照总人口测算）—20080416_隋心对账单定稿0514 2 3" xfId="2475"/>
    <cellStyle name="差_行政(燃修费)_不含人员经费系数_财力性转移支付2010年预算参考数_华东" xfId="2476"/>
    <cellStyle name="差_Book2 2 4" xfId="2477"/>
    <cellStyle name="40% - 强调文字颜色 1 2 2 2 2" xfId="2478"/>
    <cellStyle name="差_其他部门(按照总人口测算）—20080416_不含人员经费系数_财力性转移支付2010年预算参考数_03_2010年各地区一般预算平衡表_2010年地方财政一般预算分级平衡情况表（汇总）0524 2" xfId="2479"/>
    <cellStyle name="汇总 2 4" xfId="2480"/>
    <cellStyle name="60% - Accent5 9" xfId="2481"/>
    <cellStyle name="差_市辖区测算20080510_财力性转移支付2010年预算参考数" xfId="2482"/>
    <cellStyle name="差_其他部门(按照总人口测算）—20080416_不含人员经费系数_财力性转移支付2010年预算参考数_03_2010年各地区一般预算平衡表_2010年地方财政一般预算分级平衡情况表（汇总）0524 3" xfId="2483"/>
    <cellStyle name="差_行政公检法测算_民生政策最低支出需求_财力性转移支付2010年预算参考数_华东" xfId="2484"/>
    <cellStyle name="汇总 2 5" xfId="2485"/>
    <cellStyle name="差_卫生(按照总人口测算）—20080416_隋心对账单定稿0514 2 4" xfId="2486"/>
    <cellStyle name="40% - 强调文字颜色 1 2 2 2 3" xfId="2487"/>
    <cellStyle name="差_卫生(按照总人口测算）—20080416_隋心对账单定稿0514 2 5" xfId="2488"/>
    <cellStyle name="40% - 强调文字颜色 1 2 2 2 4" xfId="2489"/>
    <cellStyle name="Codes" xfId="2490"/>
    <cellStyle name="差_县区合并测算20080421_民生政策最低支出需求_03_2010年各地区一般预算平衡表_2010年地方财政一般预算分级平衡情况表（汇总）0524 2 4" xfId="2491"/>
    <cellStyle name="差_11大理 2_4.2010年国家重点生态功能区保护性转移支付生态测算表 2" xfId="2492"/>
    <cellStyle name="40% - 强调文字颜色 1 2 2 3" xfId="2493"/>
    <cellStyle name="好_平邑_隋心对账单定稿0514 2 2" xfId="2494"/>
    <cellStyle name="差_缺口县区测算_财力性转移支付2010年预算参考数 2 3 2" xfId="2495"/>
    <cellStyle name="差_县区合并测算20080421_民生政策最低支出需求_03_2010年各地区一般预算平衡表_2010年地方财政一般预算分级平衡情况表（汇总）0524 2 5" xfId="2496"/>
    <cellStyle name="40% - 强调文字颜色 1 2 2 4" xfId="2497"/>
    <cellStyle name="好_分县成本差异系数_民生政策最低支出需求_隋心对账单定稿0514" xfId="2498"/>
    <cellStyle name="40% - 强调文字颜色 1 2 3" xfId="2499"/>
    <cellStyle name="差_33甘肃 2 3 2" xfId="2500"/>
    <cellStyle name="60% - 强调文字颜色 2 2 8" xfId="2501"/>
    <cellStyle name="40% - 强调文字颜色 1 2 4" xfId="2502"/>
    <cellStyle name="好_县市旗测算-新科目（20080626）_不含人员经费系数_合并 2" xfId="2503"/>
    <cellStyle name="差_核定人数下发表 2 2 2" xfId="2504"/>
    <cellStyle name="40% - 强调文字颜色 1 2 5" xfId="2505"/>
    <cellStyle name="好_县市旗测算-新科目（20080626）_不含人员经费系数_合并 3" xfId="2506"/>
    <cellStyle name="好_行政（人员）_县市旗测算-新科目（含人口规模效应）_03_2010年各地区一般预算平衡表_净集中" xfId="2507"/>
    <cellStyle name="40% - 强调文字颜色 1 2 6" xfId="2508"/>
    <cellStyle name="差_县区合并测算20080421_民生政策最低支出需求_03_2010年各地区一般预算平衡表 2 2" xfId="2509"/>
    <cellStyle name="40% - 强调文字颜色 1 2 7" xfId="2510"/>
    <cellStyle name="差_市辖区测算20080510_财力性转移支付2010年预算参考数_隋心对账单定稿0514" xfId="2511"/>
    <cellStyle name="差_2008年预计支出与2007年对比 2 2" xfId="2512"/>
    <cellStyle name="Percent_!!!GO" xfId="2513"/>
    <cellStyle name="40% - 强调文字颜色 1 2 8" xfId="2514"/>
    <cellStyle name="好_其他部门(按照总人口测算）—20080416_县市旗测算-新科目（含人口规模效应）_隋心对账单定稿0514" xfId="2515"/>
    <cellStyle name="40% - 强调文字颜色 1 3" xfId="2516"/>
    <cellStyle name="差_12滨州 2 3" xfId="2517"/>
    <cellStyle name="常规 9 2 2" xfId="2518"/>
    <cellStyle name="Accent6 10" xfId="2519"/>
    <cellStyle name="好_其他部门(按照总人口测算）—20080416_县市旗测算-新科目（含人口规模效应）_隋心对账单定稿0514 2" xfId="2520"/>
    <cellStyle name="40% - 强调文字颜色 1 3 2" xfId="2521"/>
    <cellStyle name="差_12滨州 2 3 2" xfId="2522"/>
    <cellStyle name="差_云南省2008年中小学教职工情况（教育厅提供20090101加工整理） 3" xfId="2523"/>
    <cellStyle name="好_其他部门(按照总人口测算）—20080416_县市旗测算-新科目（含人口规模效应）_隋心对账单定稿0514 3" xfId="2524"/>
    <cellStyle name="40% - 强调文字颜色 1 3 3" xfId="2525"/>
    <cellStyle name="差_云南省2008年中小学教职工情况（教育厅提供20090101加工整理） 4" xfId="2526"/>
    <cellStyle name="常规 9 2 3" xfId="2527"/>
    <cellStyle name="Accent6 11" xfId="2528"/>
    <cellStyle name="差_2007一般预算支出口径剔除表_03_2010年各地区一般预算平衡表_净集中" xfId="2529"/>
    <cellStyle name="好_市辖区测算-新科目（20080626）_民生政策最低支出需求_华东 2 3" xfId="2530"/>
    <cellStyle name="40% - 强调文字颜色 1 4" xfId="2531"/>
    <cellStyle name="差_12滨州 2 4" xfId="2532"/>
    <cellStyle name="常规 4 2 5 2" xfId="2533"/>
    <cellStyle name="40% - 强调文字颜色 1 5" xfId="2534"/>
    <cellStyle name="常规 9 5" xfId="2535"/>
    <cellStyle name="差_34青海_1_03_2010年各地区一般预算平衡表_04财力类2010 2" xfId="2536"/>
    <cellStyle name="差_自行调整差异系数顺序_隋心对账单定稿0514 2 2" xfId="2537"/>
    <cellStyle name="40% - 强调文字颜色 1 6" xfId="2538"/>
    <cellStyle name="常规 9 6" xfId="2539"/>
    <cellStyle name="差_缺口县区测算(按2007支出增长25%测算)_华东 2" xfId="2540"/>
    <cellStyle name="差_34青海_1_03_2010年各地区一般预算平衡表_04财力类2010 3" xfId="2541"/>
    <cellStyle name="差_自行调整差异系数顺序_隋心对账单定稿0514 2 3" xfId="2542"/>
    <cellStyle name="差_县区合并测算20080421_财力性转移支付2010年预算参考数 2 2" xfId="2543"/>
    <cellStyle name="好_市辖区测算-新科目（20080626）_民生政策最低支出需求_华东 2 6" xfId="2544"/>
    <cellStyle name="40% - 强调文字颜色 1 7" xfId="2545"/>
    <cellStyle name="差_人员工资和公用经费2_财力性转移支付2010年预算参考数_03_2010年各地区一般预算平衡表_净集中" xfId="2546"/>
    <cellStyle name="40% - 强调文字颜色 1 7 2" xfId="2547"/>
    <cellStyle name="差_县市旗测算20080508_民生政策最低支出需求_财力性转移支付2010年预算参考数_03_2010年各地区一般预算平衡表_04财力类2010 2" xfId="2548"/>
    <cellStyle name="40% - 强调文字颜色 1 8" xfId="2549"/>
    <cellStyle name="差_县区合并测算20080421_财力性转移支付2010年预算参考数 2 3" xfId="2550"/>
    <cellStyle name="好_市辖区测算-新科目（20080626）_民生政策最低支出需求_华东 2 7" xfId="2551"/>
    <cellStyle name="好_行政公检法测算_民生政策最低支出需求_财力性转移支付2010年预算参考数_03_2010年各地区一般预算平衡表_净集中" xfId="2552"/>
    <cellStyle name="好_第五部分(才淼、饶永宏）_合并 2 5" xfId="2553"/>
    <cellStyle name="40% - 强调文字颜色 1 8 2" xfId="2554"/>
    <cellStyle name="差_县市旗测算20080508_民生政策最低支出需求_财力性转移支付2010年预算参考数_03_2010年各地区一般预算平衡表_04财力类2010 3" xfId="2555"/>
    <cellStyle name="40% - 强调文字颜色 1 9" xfId="2556"/>
    <cellStyle name="差_县区合并测算20080421_财力性转移支付2010年预算参考数 2 4" xfId="2557"/>
    <cellStyle name="好_县区合并测算20080421_财力性转移支付2010年预算参考数_华东 2" xfId="2558"/>
    <cellStyle name="40% - 强调文字颜色 1 9 2" xfId="2559"/>
    <cellStyle name="差_河南 缺口县区测算(地方填报白)_03_2010年各地区一般预算平衡表_净集中 3" xfId="2560"/>
    <cellStyle name="40% - 强调文字颜色 2 10 2" xfId="2561"/>
    <cellStyle name="PSDate 2 2 2" xfId="2562"/>
    <cellStyle name="差_2008年支出核定_华东" xfId="2563"/>
    <cellStyle name="40% - 强调文字颜色 2 2" xfId="2564"/>
    <cellStyle name="差_12滨州 3 2" xfId="2565"/>
    <cellStyle name="差_县市旗测算-新科目（20080627）_县市旗测算-新科目（含人口规模效应）_财力性转移支付2010年预算参考数 2 3" xfId="2566"/>
    <cellStyle name="差_2008年支出核定_华东 2" xfId="2567"/>
    <cellStyle name="40% - 强调文字颜色 2 2 2" xfId="2568"/>
    <cellStyle name="差_河南 缺口县区测算(地方填报)_隋心对账单定稿0514" xfId="2569"/>
    <cellStyle name="60% - 强调文字颜色 3 2 7" xfId="2570"/>
    <cellStyle name="comma zerodec 4" xfId="2571"/>
    <cellStyle name="Footnote Reference" xfId="2572"/>
    <cellStyle name="差_县市旗测算-新科目（20080627）_县市旗测算-新科目（含人口规模效应）_财力性转移支付2010年预算参考数 2 3 2" xfId="2573"/>
    <cellStyle name="40% - 强调文字颜色 2 2 2 2" xfId="2574"/>
    <cellStyle name="好_34青海_1_财力性转移支付2010年预算参考数_03_2010年各地区一般预算平衡表 6" xfId="2575"/>
    <cellStyle name="Footnote Reference 2" xfId="2576"/>
    <cellStyle name="40% - 强调文字颜色 2 2 2 2 2" xfId="2577"/>
    <cellStyle name="Accent4 47" xfId="2578"/>
    <cellStyle name="Accent4 52" xfId="2579"/>
    <cellStyle name="好_农林水和城市维护标准支出20080505－县区合计_不含人员经费系数_财力性转移支付2010年预算参考数_隋心对账单定稿0514 2" xfId="2580"/>
    <cellStyle name="Accent4 48" xfId="2581"/>
    <cellStyle name="Accent4 53" xfId="2582"/>
    <cellStyle name="40% - 强调文字颜色 2 2 2 2 3" xfId="2583"/>
    <cellStyle name="好_农林水和城市维护标准支出20080505－县区合计_不含人员经费系数_财力性转移支付2010年预算参考数_隋心对账单定稿0514 3" xfId="2584"/>
    <cellStyle name="差_核定人数对比_03_2010年各地区一般预算平衡表" xfId="2585"/>
    <cellStyle name="Accent4 49" xfId="2586"/>
    <cellStyle name="Accent4 54" xfId="2587"/>
    <cellStyle name="40% - 强调文字颜色 2 2 2 2 4" xfId="2588"/>
    <cellStyle name="40% - 强调文字颜色 2 2 2 3" xfId="2589"/>
    <cellStyle name="Percent (0.00)" xfId="2590"/>
    <cellStyle name="差_2006年34青海_小册子（2010）张 3 2" xfId="2591"/>
    <cellStyle name="标题 1 4 2 2" xfId="2592"/>
    <cellStyle name="差_5334_2006年迪庆县级财政报表附表 2" xfId="2593"/>
    <cellStyle name="40% - 强调文字颜色 2 2 2 4" xfId="2594"/>
    <cellStyle name="差_县市旗测算-新科目（20080627）_县市旗测算-新科目（含人口规模效应）_财力性转移支付2010年预算参考数 2 4" xfId="2595"/>
    <cellStyle name="40% - 强调文字颜色 2 2 3" xfId="2596"/>
    <cellStyle name="差_行政公检法测算_财力性转移支付2010年预算参考数_03_2010年各地区一般预算平衡表_04财力类2010" xfId="2597"/>
    <cellStyle name="60% - 强调文字颜色 3 2 8" xfId="2598"/>
    <cellStyle name="comma zerodec 5" xfId="2599"/>
    <cellStyle name="差_县市旗测算-新科目（20080627）_县市旗测算-新科目（含人口规模效应）_财力性转移支付2010年预算参考数 2 5" xfId="2600"/>
    <cellStyle name="40% - 强调文字颜色 2 2 4" xfId="2601"/>
    <cellStyle name="差_核定人数下发表_财力性转移支付2010年预算参考数 2 2 2" xfId="2602"/>
    <cellStyle name="comma zerodec 6" xfId="2603"/>
    <cellStyle name="差_县市旗测算-新科目（20080627）_县市旗测算-新科目（含人口规模效应）_财力性转移支付2010年预算参考数 2 6" xfId="2604"/>
    <cellStyle name="40% - 强调文字颜色 2 2 5" xfId="2605"/>
    <cellStyle name="Heading 1 Above 2" xfId="2606"/>
    <cellStyle name="好_z01-1" xfId="2607"/>
    <cellStyle name="40% - 强调文字颜色 2 2 6" xfId="2608"/>
    <cellStyle name="差_县市旗测算-新科目（20080627）_县市旗测算-新科目（含人口规模效应）_财力性转移支付2010年预算参考数 2 7" xfId="2609"/>
    <cellStyle name="40% - 强调文字颜色 2 3" xfId="2610"/>
    <cellStyle name="40% - 强调文字颜色 2 3 2" xfId="2611"/>
    <cellStyle name="40% - 强调文字颜色 2 3 3" xfId="2612"/>
    <cellStyle name="40% - 强调文字颜色 2 3 4" xfId="2613"/>
    <cellStyle name="差_核定人数下发表_财力性转移支付2010年预算参考数 2 3 2" xfId="2614"/>
    <cellStyle name="差_1_隋心对账单定稿0514 2" xfId="2615"/>
    <cellStyle name="40% - 强调文字颜色 2 5" xfId="2616"/>
    <cellStyle name="好_县市旗测算-新科目（20080626）_县市旗测算-新科目（含人口规模效应）_03_2010年各地区一般预算平衡表_2010年地方财政一般预算分级平衡情况表（汇总）0524 3" xfId="2617"/>
    <cellStyle name="差_0702砚山县2008年地税 2" xfId="2618"/>
    <cellStyle name="好_测算结果汇总_财力性转移支付2010年预算参考数_30云南 2" xfId="2619"/>
    <cellStyle name="好_县区合并测算20080423(按照各省比重）_民生政策最低支出需求_财力性转移支付2010年预算参考数_合并 2 4" xfId="2620"/>
    <cellStyle name="好_县市旗测算-新科目（20080626）_不含人员经费系数_合并 2 5" xfId="2621"/>
    <cellStyle name="差_市辖区测算20080510_民生政策最低支出需求_小册子（2010）张 3" xfId="2622"/>
    <cellStyle name="40% - 强调文字颜色 2 8 2" xfId="2623"/>
    <cellStyle name="差_县区合并测算20080421 2 6" xfId="2624"/>
    <cellStyle name="标题 1 3" xfId="2625"/>
    <cellStyle name="差_农林水和城市维护标准支出20080505－县区合计_财力性转移支付2010年预算参考数 3" xfId="2626"/>
    <cellStyle name="40% - 强调文字颜色 2 9 2" xfId="2627"/>
    <cellStyle name="标题 2 3" xfId="2628"/>
    <cellStyle name="差_成本差异系数_03_2010年各地区一般预算平衡表 3" xfId="2629"/>
    <cellStyle name="差_M01-1 7" xfId="2630"/>
    <cellStyle name="差_0502通海县_隋心对账单定稿0514" xfId="2631"/>
    <cellStyle name="差_民生政策最低支出需求_财力性转移支付2010年预算参考数_03_2010年各地区一般预算平衡表_2010年地方财政一般预算分级平衡情况表（汇总）0524" xfId="2632"/>
    <cellStyle name="差_07临沂_小册子（2010）张 2 2" xfId="2633"/>
    <cellStyle name="差_Book1_财力性转移支付2010年预算参考数 2 2 2" xfId="2634"/>
    <cellStyle name="40% - 强调文字颜色 3 10" xfId="2635"/>
    <cellStyle name="差_缺口县区测算_财力性转移支付2010年预算参考数_03_2010年各地区一般预算平衡表_2010年地方财政一般预算分级平衡情况表（汇总）0524 5" xfId="2636"/>
    <cellStyle name="60% - 强调文字颜色 4 11" xfId="2637"/>
    <cellStyle name="40% - 强调文字颜色 3 10 2" xfId="2638"/>
    <cellStyle name="好_县市旗测算-新科目（20080626）_县市旗测算-新科目（含人口规模效应）_财力性转移支付2010年预算参考数_华东 2 4" xfId="2639"/>
    <cellStyle name="百分比 5" xfId="2640"/>
    <cellStyle name="40% - 强调文字颜色 3 2" xfId="2641"/>
    <cellStyle name="差_12滨州 4 2" xfId="2642"/>
    <cellStyle name="差_行政（人员）_不含人员经费系数_财力性转移支付2010年预算参考数_小册子（2010）张 3" xfId="2643"/>
    <cellStyle name="好_县市旗测算20080508_03_2010年各地区一般预算平衡表_2010年地方财政一般预算分级平衡情况表（汇总）0524 2 8" xfId="2644"/>
    <cellStyle name="差_2_03_2010年各地区一般预算平衡表_04财力类2010 2" xfId="2645"/>
    <cellStyle name="好_00省级(打印)_隋心对账单定稿0514 2 6" xfId="2646"/>
    <cellStyle name="好_34青海_1_财力性转移支付2010年预算参考数_03_2010年各地区一般预算平衡表_2010年地方财政一般预算分级平衡情况表（汇总）0524 2 5" xfId="2647"/>
    <cellStyle name="40% - 强调文字颜色 3 2 2" xfId="2648"/>
    <cellStyle name="差_行政（人员）_不含人员经费系数_财力性转移支付2010年预算参考数_小册子（2010）张 3 2" xfId="2649"/>
    <cellStyle name="好_03昭通市_2.2010年云南省生态功能区转移支付总表" xfId="2650"/>
    <cellStyle name="60% - 强调文字颜色 4 2 7" xfId="2651"/>
    <cellStyle name="好_教育(按照总人口测算）—20080416_财力性转移支付2010年预算参考数_03_2010年各地区一般预算平衡表 6" xfId="2652"/>
    <cellStyle name="好_2009年一般性转移支付标准工资_地方配套按人均增幅控制8.31（调整结案率后）xl" xfId="2653"/>
    <cellStyle name="40% - 强调文字颜色 6 9" xfId="2654"/>
    <cellStyle name="40% - 强调文字颜色 3 2 2 2" xfId="2655"/>
    <cellStyle name="好_2009年一般性转移支付标准工资_地方配套按人均增幅控制8.31（调整结案率后）xl 2" xfId="2656"/>
    <cellStyle name="40% - 强调文字颜色 6 9 2" xfId="2657"/>
    <cellStyle name="差_12滨州_03_2010年各地区一般预算平衡表_04财力类2010 3" xfId="2658"/>
    <cellStyle name="差_530629_2006年县级财政报表附表 2_2.云南省生态功能区转移支付总表" xfId="2659"/>
    <cellStyle name="差_缺口县区测算_财力性转移支付2010年预算参考数_03_2010年各地区一般预算平衡表_2010年地方财政一般预算分级平衡情况表（汇总）0524" xfId="2660"/>
    <cellStyle name="40% - 强调文字颜色 3 2 2 2 2" xfId="2661"/>
    <cellStyle name="好_30云南_1_财力性转移支付2010年预算参考数_30云南" xfId="2662"/>
    <cellStyle name="40% - 强调文字颜色 3 2 2 3" xfId="2663"/>
    <cellStyle name="好_农林水和城市维护标准支出20080505－县区合计_县市旗测算-新科目（含人口规模效应）_03_2010年各地区一般预算平衡表_净集中 3" xfId="2664"/>
    <cellStyle name="标题 2 4 2 2" xfId="2665"/>
    <cellStyle name="差_第五部分(才淼、饶永宏） 2_2.云南省生态功能区转移支付总表 2" xfId="2666"/>
    <cellStyle name="40% - 强调文字颜色 3 2 2 4" xfId="2667"/>
    <cellStyle name="40% - 强调文字颜色 3 2 3" xfId="2668"/>
    <cellStyle name="适中 2 2 2 2 2 2" xfId="2669"/>
    <cellStyle name="差_27重庆_财力性转移支付2010年预算参考数 2 2 2" xfId="2670"/>
    <cellStyle name="60% - 强调文字颜色 4 2 8" xfId="2671"/>
    <cellStyle name="40% - 强调文字颜色 3 2 4" xfId="2672"/>
    <cellStyle name="适中 2 2 2 2 2 3" xfId="2673"/>
    <cellStyle name="40% - 强调文字颜色 3 2 5" xfId="2674"/>
    <cellStyle name="适中 2 2 2 2 2 4" xfId="2675"/>
    <cellStyle name="40% - 强调文字颜色 3 2 6" xfId="2676"/>
    <cellStyle name="适中 2 2 2 2 2 5" xfId="2677"/>
    <cellStyle name="差_1110洱源县_财力性转移支付2010年预算参考数 4 2" xfId="2678"/>
    <cellStyle name="40% - 强调文字颜色 3 3" xfId="2679"/>
    <cellStyle name="差_行政（人员）_不含人员经费系数_财力性转移支付2010年预算参考数_小册子（2010）张 4" xfId="2680"/>
    <cellStyle name="Accent6 - 40% 3 2 2" xfId="2681"/>
    <cellStyle name="差_2_03_2010年各地区一般预算平衡表_04财力类2010 3" xfId="2682"/>
    <cellStyle name="好_00省级(打印)_隋心对账单定稿0514 2 7" xfId="2683"/>
    <cellStyle name="好_34青海_1_财力性转移支付2010年预算参考数_03_2010年各地区一般预算平衡表_2010年地方财政一般预算分级平衡情况表（汇总）0524 2 6" xfId="2684"/>
    <cellStyle name="好_其他部门(按照总人口测算）—20080416_不含人员经费系数_华东" xfId="2685"/>
    <cellStyle name="差_山东省民生支出标准_30云南 4" xfId="2686"/>
    <cellStyle name="40% - 强调文字颜色 3 3 2" xfId="2687"/>
    <cellStyle name="40% - 强调文字颜色 3 3 3" xfId="2688"/>
    <cellStyle name="好_行政公检法测算_县市旗测算-新科目（含人口规模效应）_财力性转移支付2010年预算参考数_合并 2 2" xfId="2689"/>
    <cellStyle name="40% - 强调文字颜色 3 4" xfId="2690"/>
    <cellStyle name="好_行政公检法测算_县市旗测算-新科目（含人口规模效应）_财力性转移支付2010年预算参考数_合并 2 3" xfId="2691"/>
    <cellStyle name="好_530623_2006年县级财政报表附表_合并" xfId="2692"/>
    <cellStyle name="40% - 强调文字颜色 3 5" xfId="2693"/>
    <cellStyle name="好_行政公检法测算_县市旗测算-新科目（含人口规模效应）_财力性转移支付2010年预算参考数_合并 2 4" xfId="2694"/>
    <cellStyle name="40% - 强调文字颜色 3 6" xfId="2695"/>
    <cellStyle name="差_教育(按照总人口测算）—20080416_县市旗测算-新科目（含人口规模效应）_财力性转移支付2010年预算参考数_03_2010年各地区一般预算平衡表_2010年地方财政一般预算分级平衡情况表（汇总）0524 4" xfId="2696"/>
    <cellStyle name="差_14安徽_30云南 2" xfId="2697"/>
    <cellStyle name="差_核定人数对比_小册子（2010）张" xfId="2698"/>
    <cellStyle name="好_行政公检法测算_县市旗测算-新科目（含人口规模效应）_财力性转移支付2010年预算参考数_合并 2 5" xfId="2699"/>
    <cellStyle name="40% - 强调文字颜色 3 7" xfId="2700"/>
    <cellStyle name="差_县区合并测算20080421_财力性转移支付2010年预算参考数 4 2" xfId="2701"/>
    <cellStyle name="好_文体广播事业(按照总人口测算）—20080416_隋心对账单定稿0514 2" xfId="2702"/>
    <cellStyle name="差_教育(按照总人口测算）—20080416_县市旗测算-新科目（含人口规模效应）_财力性转移支付2010年预算参考数_03_2010年各地区一般预算平衡表_2010年地方财政一般预算分级平衡情况表（汇总）0524 5" xfId="2703"/>
    <cellStyle name="差_14安徽_30云南 3" xfId="2704"/>
    <cellStyle name="40% - 强调文字颜色 3 7 2" xfId="2705"/>
    <cellStyle name="差_14安徽_30云南 3 2" xfId="2706"/>
    <cellStyle name="好_行政公检法测算_县市旗测算-新科目（含人口规模效应）_财力性转移支付2010年预算参考数_合并 2 6" xfId="2707"/>
    <cellStyle name="40% - 强调文字颜色 3 8" xfId="2708"/>
    <cellStyle name="差_14安徽_30云南 4" xfId="2709"/>
    <cellStyle name="差_自行调整差异系数顺序_30云南" xfId="2710"/>
    <cellStyle name="差_汇总表_30云南 3" xfId="2711"/>
    <cellStyle name="40% - 强调文字颜色 3 8 2" xfId="2712"/>
    <cellStyle name="好_2_隋心对账单定稿0514 2 4" xfId="2713"/>
    <cellStyle name="Heading 4" xfId="2714"/>
    <cellStyle name="差_测算结果_财力性转移支付2010年预算参考数 2" xfId="2715"/>
    <cellStyle name="好_行政公检法测算_县市旗测算-新科目（含人口规模效应）_财力性转移支付2010年预算参考数_合并 2 7" xfId="2716"/>
    <cellStyle name="40% - 强调文字颜色 3 9" xfId="2717"/>
    <cellStyle name="40% - 强调文字颜色 3 9 2" xfId="2718"/>
    <cellStyle name="好_附表_30云南 3" xfId="2719"/>
    <cellStyle name="好_34青海 5" xfId="2720"/>
    <cellStyle name="Accent6 - 60% 2 3" xfId="2721"/>
    <cellStyle name="常规 8 11" xfId="2722"/>
    <cellStyle name="40% - 强调文字颜色 4 10 2" xfId="2723"/>
    <cellStyle name="差_GDP_2.2009年云南省生态功能区转移支付总表" xfId="2724"/>
    <cellStyle name="差_一般预算支出口径剔除表_财力性转移支付2010年预算参考数 5" xfId="2725"/>
    <cellStyle name="40% - 强调文字颜色 4 2" xfId="2726"/>
    <cellStyle name="好_缺口县区测算_华东" xfId="2727"/>
    <cellStyle name="Currency1 5" xfId="2728"/>
    <cellStyle name="差_行政（人员）_县市旗测算-新科目（含人口规模效应）_财力性转移支付2010年预算参考数_03_2010年各地区一般预算平衡表_2010年地方财政一般预算分级平衡情况表（汇总）0524 4" xfId="2729"/>
    <cellStyle name="好_gdp_隋心对账单定稿0514" xfId="2730"/>
    <cellStyle name="差_市辖区测算-新科目（20080626）_民生政策最低支出需求_03_2010年各地区一般预算平衡表_2010年地方财政一般预算分级平衡情况表（汇总）0524 3" xfId="2731"/>
    <cellStyle name="差_分县成本差异系数_不含人员经费系数_财力性转移支付2010年预算参考数_03_2010年各地区一般预算平衡表_净集中 3" xfId="2732"/>
    <cellStyle name="好_缺口县区测算_华东 2" xfId="2733"/>
    <cellStyle name="40% - 强调文字颜色 4 2 2" xfId="2734"/>
    <cellStyle name="60% - 强调文字颜色 5 2 7" xfId="2735"/>
    <cellStyle name="好_gdp_隋心对账单定稿0514 2" xfId="2736"/>
    <cellStyle name="好_22湖南_03_2010年各地区一般预算平衡表_2010年地方财政一般预算分级平衡情况表（汇总）0524 3" xfId="2737"/>
    <cellStyle name="40% - 强调文字颜色 4 2 2 2" xfId="2738"/>
    <cellStyle name="好_缺口县区测算_华东 2 2" xfId="2739"/>
    <cellStyle name="好_gdp_隋心对账单定稿0514 2 2" xfId="2740"/>
    <cellStyle name="40% - 强调文字颜色 4 2 2 2 2" xfId="2741"/>
    <cellStyle name="PSDec" xfId="2742"/>
    <cellStyle name="好_县区合并测算20080423(按照各省比重） 2 6" xfId="2743"/>
    <cellStyle name="好_gdp_隋心对账单定稿0514 2 4" xfId="2744"/>
    <cellStyle name="好_2006年全省财力计算表（中央、决算）" xfId="2745"/>
    <cellStyle name="40% - 强调文字颜色 4 2 2 2 4" xfId="2746"/>
    <cellStyle name="好_分县成本差异系数_小册子（2010）张 2 2" xfId="2747"/>
    <cellStyle name="好_县市旗测算-新科目（20080626）_县市旗测算-新科目（含人口规模效应）_财力性转移支付2010年预算参考数_03_2010年各地区一般预算平衡表_2010年地方财政一般预算分级平衡情况表（汇总）0524 2 5" xfId="2748"/>
    <cellStyle name="差_成本差异系数（含人口规模）_财力性转移支付2010年预算参考数_30云南 2" xfId="2749"/>
    <cellStyle name="好_22湖南_03_2010年各地区一般预算平衡表_2010年地方财政一般预算分级平衡情况表（汇总）0524 4" xfId="2750"/>
    <cellStyle name="40% - 强调文字颜色 4 2 2 3" xfId="2751"/>
    <cellStyle name="好_缺口县区测算_华东 2 3" xfId="2752"/>
    <cellStyle name="Accent1 - 40% 10" xfId="2753"/>
    <cellStyle name="标题 3 4 2 2" xfId="2754"/>
    <cellStyle name="差_成本差异系数（含人口规模）_财力性转移支付2010年预算参考数_30云南 3" xfId="2755"/>
    <cellStyle name="好_县市旗测算-新科目（20080626）_县市旗测算-新科目（含人口规模效应）_财力性转移支付2010年预算参考数_03_2010年各地区一般预算平衡表_2010年地方财政一般预算分级平衡情况表（汇总）0524 2 6" xfId="2756"/>
    <cellStyle name="差_34青海_1 2" xfId="2757"/>
    <cellStyle name="好_22湖南_03_2010年各地区一般预算平衡表_2010年地方财政一般预算分级平衡情况表（汇总）0524 5" xfId="2758"/>
    <cellStyle name="40% - 强调文字颜色 4 2 2 4" xfId="2759"/>
    <cellStyle name="好_缺口县区测算_华东 2 4" xfId="2760"/>
    <cellStyle name="差_行政（人员）_县市旗测算-新科目（含人口规模效应）_财力性转移支付2010年预算参考数_03_2010年各地区一般预算平衡表_2010年地方财政一般预算分级平衡情况表（汇总）0524 5" xfId="2761"/>
    <cellStyle name="差_县区合并测算20080423(按照各省比重）_不含人员经费系数_财力性转移支付2010年预算参考数" xfId="2762"/>
    <cellStyle name="差_文体广播部门_合并" xfId="2763"/>
    <cellStyle name="差_市辖区测算-新科目（20080626）_民生政策最低支出需求_03_2010年各地区一般预算平衡表_2010年地方财政一般预算分级平衡情况表（汇总）0524 4" xfId="2764"/>
    <cellStyle name="差_河南 缺口县区测算(地方填报白) 2" xfId="2765"/>
    <cellStyle name="好_缺口县区测算_华东 3" xfId="2766"/>
    <cellStyle name="40% - 强调文字颜色 4 2 3" xfId="2767"/>
    <cellStyle name="60% - 强调文字颜色 5 2 8" xfId="2768"/>
    <cellStyle name="差_县市旗测算-新科目（20080626）_县市旗测算-新科目（含人口规模效应）_小册子（2010）张 2 2" xfId="2769"/>
    <cellStyle name="差_河南 缺口县区测算(地方填报白) 3" xfId="2770"/>
    <cellStyle name="差_2007年收支情况及2008年收支预计表(汇总表)_财力性转移支付2010年预算参考数 2 3 2" xfId="2771"/>
    <cellStyle name="40% - 强调文字颜色 4 2 4" xfId="2772"/>
    <cellStyle name="差_市辖区测算-新科目（20080626）_民生政策最低支出需求_03_2010年各地区一般预算平衡表_2010年地方财政一般预算分级平衡情况表（汇总）0524 5" xfId="2773"/>
    <cellStyle name="差_2008年支出调整_财力性转移支付2010年预算参考数 2 2 2" xfId="2774"/>
    <cellStyle name="好_34青海_1_华东 2 2" xfId="2775"/>
    <cellStyle name="差_1110洱源" xfId="2776"/>
    <cellStyle name="样式 1 2 17" xfId="2777"/>
    <cellStyle name="样式 1 2 22" xfId="2778"/>
    <cellStyle name="差_2_财力性转移支付2010年预算参考数_小册子（2010）张 4" xfId="2779"/>
    <cellStyle name="差_河南 缺口县区测算(地方填报白) 4" xfId="2780"/>
    <cellStyle name="40% - 强调文字颜色 4 2 5" xfId="2781"/>
    <cellStyle name="差_河南 缺口县区测算(地方填报白) 5" xfId="2782"/>
    <cellStyle name="40% - 强调文字颜色 4 2 6" xfId="2783"/>
    <cellStyle name="40% - 强调文字颜色 4 3" xfId="2784"/>
    <cellStyle name="Currency1 6" xfId="2785"/>
    <cellStyle name="差_30云南_1_03_2010年各地区一般预算平衡表 3" xfId="2786"/>
    <cellStyle name="强调文字颜色 5 2 2 2 2 2 8" xfId="2787"/>
    <cellStyle name="40% - 强调文字颜色 4 3 2" xfId="2788"/>
    <cellStyle name="差_30云南_1_03_2010年各地区一般预算平衡表 4" xfId="2789"/>
    <cellStyle name="强调文字颜色 5 2 2 2 2 2 9" xfId="2790"/>
    <cellStyle name="40% - 强调文字颜色 4 3 3" xfId="2791"/>
    <cellStyle name="40% - 强调文字颜色 4 4" xfId="2792"/>
    <cellStyle name="40% - 强调文字颜色 4 5" xfId="2793"/>
    <cellStyle name="40% - 强调文字颜色 4 6" xfId="2794"/>
    <cellStyle name="40% - 强调文字颜色 4 7" xfId="2795"/>
    <cellStyle name="差_Book2_财力性转移支付2010年预算参考数_30云南" xfId="2796"/>
    <cellStyle name="40% - 强调文字颜色 4 7 2" xfId="2797"/>
    <cellStyle name="差_市辖区测算20080510_03_2010年各地区一般预算平衡表_2010年地方财政一般预算分级平衡情况表（汇总）0524 2" xfId="2798"/>
    <cellStyle name="Accent4 - 40% 8" xfId="2799"/>
    <cellStyle name="好_行政（人员）_财力性转移支付2010年预算参考数_03_2010年各地区一般预算平衡表 2 3" xfId="2800"/>
    <cellStyle name="HEADING1 3" xfId="2801"/>
    <cellStyle name="40% - 强调文字颜色 4 8" xfId="2802"/>
    <cellStyle name="好_人员工资和公用经费3_03_2010年各地区一般预算平衡表_2010年地方财政一般预算分级平衡情况表（汇总）0524" xfId="2803"/>
    <cellStyle name="差_行政公检法测算_不含人员经费系数_财力性转移支付2010年预算参考数_03_2010年各地区一般预算平衡表 3" xfId="2804"/>
    <cellStyle name="Mon閠aire [0]_!!!GO" xfId="2805"/>
    <cellStyle name="常规 11 2 10" xfId="2806"/>
    <cellStyle name="差_文体广播事业(按照总人口测算）—20080416_华东" xfId="2807"/>
    <cellStyle name="40% - 强调文字颜色 4 8 2" xfId="2808"/>
    <cellStyle name="好_人员工资和公用经费3_03_2010年各地区一般预算平衡表_2010年地方财政一般预算分级平衡情况表（汇总）0524 2" xfId="2809"/>
    <cellStyle name="差_文体广播事业(按照总人口测算）—20080416_民生政策最低支出需求_财力性转移支付2010年预算参考数_合并 2 5" xfId="2810"/>
    <cellStyle name="好_卫生(按照总人口测算）—20080416_民生政策最低支出需求_财力性转移支付2010年预算参考数 4 2" xfId="2811"/>
    <cellStyle name="HEADING2 3" xfId="2812"/>
    <cellStyle name="好_27重庆_财力性转移支付2010年预算参考数_03_2010年各地区一般预算平衡表_2010年地方财政一般预算分级平衡情况表（汇总）0524 2 6" xfId="2813"/>
    <cellStyle name="好_总人口_财力性转移支付2010年预算参考数_03_2010年各地区一般预算平衡表 4" xfId="2814"/>
    <cellStyle name="差_11大理_财力性转移支付2010年预算参考数_03_2010年各地区一般预算平衡表" xfId="2815"/>
    <cellStyle name="40% - 强调文字颜色 5 10" xfId="2816"/>
    <cellStyle name="好_33甘肃 2 6" xfId="2817"/>
    <cellStyle name="Input Cells 2" xfId="2818"/>
    <cellStyle name="常规 10 13" xfId="2819"/>
    <cellStyle name="差_县区合并测算20080421_财力性转移支付2010年预算参考数_03_2010年各地区一般预算平衡表_04财力类2010 3" xfId="2820"/>
    <cellStyle name="60% - 强调文字颜色 6 11" xfId="2821"/>
    <cellStyle name="好_其他部门(按照总人口测算）—20080416_不含人员经费系数_财力性转移支付2010年预算参考数_03_2010年各地区一般预算平衡表_2010年地方财政一般预算分级平衡情况表（汇总）0524 4" xfId="2822"/>
    <cellStyle name="好_成本差异系数_隋心对账单定稿0514 2" xfId="2823"/>
    <cellStyle name="好_Book1_财力性转移支付2010年预算参考数_隋心对账单定稿0514 2 7" xfId="2824"/>
    <cellStyle name="差_1_财力性转移支付2010年预算参考数_03_2010年各地区一般预算平衡表 6" xfId="2825"/>
    <cellStyle name="好_农林水和城市维护标准支出20080505－县区合计_民生政策最低支出需求_合并 2 5" xfId="2826"/>
    <cellStyle name="差_行政（人员）_县市旗测算-新科目（含人口规模效应）_财力性转移支付2010年预算参考数_03_2010年各地区一般预算平衡表 4" xfId="2827"/>
    <cellStyle name="40% - 强调文字颜色 5 10 2" xfId="2828"/>
    <cellStyle name="差_农林水和城市维护标准支出20080505－县区合计_民生政策最低支出需求_财力性转移支付2010年预算参考数_03_2010年各地区一般预算平衡表" xfId="2829"/>
    <cellStyle name="Input Cells 2 2" xfId="2830"/>
    <cellStyle name="40% - 强调文字颜色 5 2" xfId="2831"/>
    <cellStyle name="好_2006年水利统计指标统计表_财力性转移支付2010年预算参考数 2 3" xfId="2832"/>
    <cellStyle name="40% - 强调文字颜色 5 2 2" xfId="2833"/>
    <cellStyle name="好_2006年分析表 2" xfId="2834"/>
    <cellStyle name="差_县市旗测算-新科目（20080627）_合并 2" xfId="2835"/>
    <cellStyle name="60% - 强调文字颜色 6 2 7" xfId="2836"/>
    <cellStyle name="好_市辖区测算20080510_民生政策最低支出需求_财力性转移支付2010年预算参考数_华东 2" xfId="2837"/>
    <cellStyle name="差_行政（人员）_民生政策最低支出需求_03_2010年各地区一般预算平衡表_2010年地方财政一般预算分级平衡情况表（汇总）0524 5" xfId="2838"/>
    <cellStyle name="40% - 强调文字颜色 5 2 2 2" xfId="2839"/>
    <cellStyle name="差_文体广播事业(按照总人口测算）—20080416_财力性转移支付2010年预算参考数_隋心对账单定稿0514" xfId="2840"/>
    <cellStyle name="差_行政公检法测算_民生政策最低支出需求_03_2010年各地区一般预算平衡表_2010年地方财政一般预算分级平衡情况表（汇总）0524 3" xfId="2841"/>
    <cellStyle name="40% - 强调文字颜色 5 2 2 2 2" xfId="2842"/>
    <cellStyle name="差_汇总_财力性转移支付2010年预算参考数_03_2010年各地区一般预算平衡表_2010年地方财政一般预算分级平衡情况表（汇总）0524 4" xfId="2843"/>
    <cellStyle name="差 2 2 2 4" xfId="2844"/>
    <cellStyle name="好_一般预算支出口径剔除表_03_2010年各地区一般预算平衡表_2010年地方财政一般预算分级平衡情况表（汇总）0524 4" xfId="2845"/>
    <cellStyle name="差_行政公检法测算_民生政策最低支出需求_03_2010年各地区一般预算平衡表_2010年地方财政一般预算分级平衡情况表（汇总）0524 4" xfId="2846"/>
    <cellStyle name="40% - 强调文字颜色 5 2 2 2 3" xfId="2847"/>
    <cellStyle name="差_县市旗测算-新科目（20080627）_县市旗测算-新科目（含人口规模效应）_财力性转移支付2010年预算参考数_华东 2 2" xfId="2848"/>
    <cellStyle name="差_2008年全省汇总收支计算表_财力性转移支付2010年预算参考数_30云南" xfId="2849"/>
    <cellStyle name="标题 2 2 2" xfId="2850"/>
    <cellStyle name="差_行政公检法测算_民生政策最低支出需求_03_2010年各地区一般预算平衡表_2010年地方财政一般预算分级平衡情况表（汇总）0524 5" xfId="2851"/>
    <cellStyle name="40% - 强调文字颜色 5 2 2 2 4" xfId="2852"/>
    <cellStyle name="差_县市旗测算-新科目（20080627）_县市旗测算-新科目（含人口规模效应）_财力性转移支付2010年预算参考数_华东 2 3" xfId="2853"/>
    <cellStyle name="差_2006年22湖南_30云南 2" xfId="2854"/>
    <cellStyle name="标题 2 2 3" xfId="2855"/>
    <cellStyle name="40% - 强调文字颜色 5 2 2 3" xfId="2856"/>
    <cellStyle name="标题 4 4 2 2" xfId="2857"/>
    <cellStyle name="40% - 强调文字颜色 5 2 2 4" xfId="2858"/>
    <cellStyle name="好_附表_合并 2 2" xfId="2859"/>
    <cellStyle name="差_河南 缺口县区测算(地方填报) 2 2" xfId="2860"/>
    <cellStyle name="好_2006年分析表 3" xfId="2861"/>
    <cellStyle name="60% - 强调文字颜色 6 2 8" xfId="2862"/>
    <cellStyle name="好_市辖区测算20080510_民生政策最低支出需求_财力性转移支付2010年预算参考数_华东 3" xfId="2863"/>
    <cellStyle name="好_2006年水利统计指标统计表_财力性转移支付2010年预算参考数 2 4" xfId="2864"/>
    <cellStyle name="40% - 强调文字颜色 5 2 3" xfId="2865"/>
    <cellStyle name="Accent2 - 60% 3 2" xfId="2866"/>
    <cellStyle name="好_成本差异系数（含人口规模）_华东" xfId="2867"/>
    <cellStyle name="40% - 强调文字颜色 5 2 4" xfId="2868"/>
    <cellStyle name="好_2006年水利统计指标统计表_财力性转移支付2010年预算参考数 2 5" xfId="2869"/>
    <cellStyle name="好_2006年水利统计指标统计表_财力性转移支付2010年预算参考数 2 6" xfId="2870"/>
    <cellStyle name="好_县市旗测算-新科目（20080626）_县市旗测算-新科目（含人口规模效应）_华东" xfId="2871"/>
    <cellStyle name="40% - 强调文字颜色 5 2 5" xfId="2872"/>
    <cellStyle name="好_2006年水利统计指标统计表_财力性转移支付2010年预算参考数 2 7" xfId="2873"/>
    <cellStyle name="40% - 强调文字颜色 5 2 6" xfId="2874"/>
    <cellStyle name="40% - 强调文字颜色 5 3" xfId="2875"/>
    <cellStyle name="40% - 强调文字颜色 5 3 2" xfId="2876"/>
    <cellStyle name="40% - 强调文字颜色 5 3 3" xfId="2877"/>
    <cellStyle name="Accent2 - 60% 4 2" xfId="2878"/>
    <cellStyle name="好_成本差异系数_财力性转移支付2010年预算参考数_合并" xfId="2879"/>
    <cellStyle name="差_县市旗测算-新科目（20080626）_不含人员经费系数_财力性转移支付2010年预算参考数" xfId="2880"/>
    <cellStyle name="40% - 强调文字颜色 5 4" xfId="2881"/>
    <cellStyle name="差_行政(燃修费)_民生政策最低支出需求 4" xfId="2882"/>
    <cellStyle name="差_09黑龙江_财力性转移支付2010年预算参考数_03_2010年各地区一般预算平衡表_净集中 2" xfId="2883"/>
    <cellStyle name="差_文体广播事业(按照总人口测算）—20080416_03_2010年各地区一般预算平衡表_净集中 2" xfId="2884"/>
    <cellStyle name="40% - 强调文字颜色 5 5" xfId="2885"/>
    <cellStyle name="差_行政(燃修费)_民生政策最低支出需求 5" xfId="2886"/>
    <cellStyle name="差_09黑龙江_财力性转移支付2010年预算参考数_03_2010年各地区一般预算平衡表_净集中 3" xfId="2887"/>
    <cellStyle name="差_文体广播事业(按照总人口测算）—20080416_03_2010年各地区一般预算平衡表_净集中 3" xfId="2888"/>
    <cellStyle name="40% - 强调文字颜色 5 6" xfId="2889"/>
    <cellStyle name="好_教育(按照总人口测算）—20080416_小册子（2010）张 3 2" xfId="2890"/>
    <cellStyle name="注释 2 2" xfId="2891"/>
    <cellStyle name="差_13德宏州2008年地税_2.云南省生态功能区转移支付总表 2" xfId="2892"/>
    <cellStyle name="好_2006年水利统计指标统计表_03_2010年各地区一般预算平衡表_2010年地方财政一般预算分级平衡情况表（汇总）0524" xfId="2893"/>
    <cellStyle name="40% - 强调文字颜色 5 8" xfId="2894"/>
    <cellStyle name="好_2006年水利统计指标统计表_03_2010年各地区一般预算平衡表_2010年地方财政一般预算分级平衡情况表（汇总）0524 2" xfId="2895"/>
    <cellStyle name="差_缺口县区测算_03_2010年各地区一般预算平衡表 4" xfId="2896"/>
    <cellStyle name="差_同德_合并 2 3" xfId="2897"/>
    <cellStyle name="40% - 强调文字颜色 5 8 2" xfId="2898"/>
    <cellStyle name="好_文体广播事业(按照总人口测算）—20080416_县市旗测算-新科目（含人口规模效应）_合并 2 5" xfId="2899"/>
    <cellStyle name="40% - 强调文字颜色 5 9" xfId="2900"/>
    <cellStyle name="差_汇总表_财力性转移支付2010年预算参考数_03_2010年各地区一般预算平衡表 3" xfId="2901"/>
    <cellStyle name="好_教育(按照总人口测算）—20080416_县市旗测算-新科目（含人口规模效应）_财力性转移支付2010年预算参考数 5" xfId="2902"/>
    <cellStyle name="好_行政(燃修费)_民生政策最低支出需求_财力性转移支付2010年预算参考数_华东 3" xfId="2903"/>
    <cellStyle name="40% - 强调文字颜色 5 9 2" xfId="2904"/>
    <cellStyle name="差_缺口县区测算（11.13）_小册子（2010）张 3" xfId="2905"/>
    <cellStyle name="好_县市旗测算-新科目（20080626）_民生政策最低支出需求_财力性转移支付2010年预算参考数_合并 2 4" xfId="2906"/>
    <cellStyle name="40% - 强调文字颜色 6 10" xfId="2907"/>
    <cellStyle name="差_核定人数对比" xfId="2908"/>
    <cellStyle name="好_市辖区测算20080510_县市旗测算-新科目（含人口规模效应）_财力性转移支付2010年预算参考数_华东 2" xfId="2909"/>
    <cellStyle name="Input 6" xfId="2910"/>
    <cellStyle name="好_行政（人员）_03_2010年各地区一般预算平衡表_2010年地方财政一般预算分级平衡情况表（汇总）0524 5" xfId="2911"/>
    <cellStyle name="差_分县成本差异系数_民生政策最低支出需求_03_2010年各地区一般预算平衡表 5" xfId="2912"/>
    <cellStyle name="40% - 强调文字颜色 6 10 2" xfId="2913"/>
    <cellStyle name="差_核定人数对比 2" xfId="2914"/>
    <cellStyle name="好_市辖区测算20080510_县市旗测算-新科目（含人口规模效应）_财力性转移支付2010年预算参考数_华东 2 2" xfId="2915"/>
    <cellStyle name="差_03昭通市 3" xfId="2916"/>
    <cellStyle name="差_县市旗测算-新科目（20080627）_不含人员经费系数_财力性转移支付2010年预算参考数_合并 2 3" xfId="2917"/>
    <cellStyle name="40% - 强调文字颜色 6 2" xfId="2918"/>
    <cellStyle name="40% - 强调文字颜色 6 2 2" xfId="2919"/>
    <cellStyle name="好_同德_华东 2 3" xfId="2920"/>
    <cellStyle name="好_汇总-县级财政报表附表_合并 3" xfId="2921"/>
    <cellStyle name="常规 4 3 4" xfId="2922"/>
    <cellStyle name="常规 12 39" xfId="2923"/>
    <cellStyle name="好_2006年34青海_财力性转移支付2010年预算参考数_隋心对账单定稿0514 2 5" xfId="2924"/>
    <cellStyle name="40% - 强调文字颜色 6 2 2 2" xfId="2925"/>
    <cellStyle name="差_文体广播事业(按照总人口测算）—20080416_民生政策最低支出需求_隋心对账单定稿0514 2 6" xfId="2926"/>
    <cellStyle name="40% - 强调文字颜色 6 2 2 2 2" xfId="2927"/>
    <cellStyle name="差_Book2_财力性转移支付2010年预算参考数_03_2010年各地区一般预算平衡表 6" xfId="2928"/>
    <cellStyle name="好_2008年支出调整_财力性转移支付2010年预算参考数_小册子（2010）张 3" xfId="2929"/>
    <cellStyle name="差_县区合并测算20080423(按照各省比重）_民生政策最低支出需求_03_2010年各地区一般预算平衡表_2010年地方财政一般预算分级平衡情况表（汇总）0524 2 3" xfId="2930"/>
    <cellStyle name="40% - 强调文字颜色 6 2 2 2 4" xfId="2931"/>
    <cellStyle name="差 10" xfId="2932"/>
    <cellStyle name="好_2006年34青海_财力性转移支付2010年预算参考数_隋心对账单定稿0514 2 6" xfId="2933"/>
    <cellStyle name="40% - 强调文字颜色 6 2 2 3" xfId="2934"/>
    <cellStyle name="常规 4 3 5" xfId="2935"/>
    <cellStyle name="好_核定人数下发表_03_2010年各地区一般预算平衡表" xfId="2936"/>
    <cellStyle name="好_2007一般预算支出口径剔除表_03_2010年各地区一般预算平衡表_2010年地方财政一般预算分级平衡情况表（汇总）0524" xfId="2937"/>
    <cellStyle name="常规 4 3 6" xfId="2938"/>
    <cellStyle name="好_2006年34青海_财力性转移支付2010年预算参考数_隋心对账单定稿0514 2 7" xfId="2939"/>
    <cellStyle name="40% - 强调文字颜色 6 2 2 4" xfId="2940"/>
    <cellStyle name="差_附表_财力性转移支付2010年预算参考数_03_2010年各地区一般预算平衡表_04财力类2010 2" xfId="2941"/>
    <cellStyle name="40% - 强调文字颜色 6 2 3" xfId="2942"/>
    <cellStyle name="好_同德_华东 2 4" xfId="2943"/>
    <cellStyle name="差_附表_财力性转移支付2010年预算参考数_03_2010年各地区一般预算平衡表_04财力类2010 3" xfId="2944"/>
    <cellStyle name="40% - 强调文字颜色 6 2 4" xfId="2945"/>
    <cellStyle name="好_同德_华东 2 5" xfId="2946"/>
    <cellStyle name="40% - 强调文字颜色 6 2 5" xfId="2947"/>
    <cellStyle name="好_同德_华东 2 6" xfId="2948"/>
    <cellStyle name="差_行政（人员）_县市旗测算-新科目（含人口规模效应）_财力性转移支付2010年预算参考数_03_2010年各地区一般预算平衡表_04财力类2010 3" xfId="2949"/>
    <cellStyle name="Codes 2" xfId="2950"/>
    <cellStyle name="40% - 强调文字颜色 6 2 6" xfId="2951"/>
    <cellStyle name="好_同德_华东 2 7" xfId="2952"/>
    <cellStyle name="差_县市旗测算-新科目（20080627）_不含人员经费系数_财力性转移支付2010年预算参考数_合并 2 4" xfId="2953"/>
    <cellStyle name="40% - 强调文字颜色 6 3" xfId="2954"/>
    <cellStyle name="差_财政供养人员_财力性转移支付2010年预算参考数_隋心对账单定稿0514 2" xfId="2955"/>
    <cellStyle name="Accent3 - 20% 10" xfId="2956"/>
    <cellStyle name="差_农林水和城市维护标准支出20080505－县区合计_财力性转移支付2010年预算参考数_03_2010年各地区一般预算平衡表" xfId="2957"/>
    <cellStyle name="40% - 强调文字颜色 6 3 2" xfId="2958"/>
    <cellStyle name="差_12滨州_03_2010年各地区一般预算平衡表_2010年地方财政一般预算分级平衡情况表（汇总）0524 3" xfId="2959"/>
    <cellStyle name="40% - 强调文字颜色 6 3 3" xfId="2960"/>
    <cellStyle name="差_12滨州_03_2010年各地区一般预算平衡表_2010年地方财政一般预算分级平衡情况表（汇总）0524 4" xfId="2961"/>
    <cellStyle name="差_县市旗测算-新科目（20080627）_不含人员经费系数_财力性转移支付2010年预算参考数_合并 2 5" xfId="2962"/>
    <cellStyle name="40% - 强调文字颜色 6 4" xfId="2963"/>
    <cellStyle name="差_成本差异系数（含人口规模）_03_2010年各地区一般预算平衡表_2010年地方财政一般预算分级平衡情况表（汇总）0524 2" xfId="2964"/>
    <cellStyle name="好_县市旗测算-新科目（20080627）_县市旗测算-新科目（含人口规模效应）_财力性转移支付2010年预算参考数_03_2010年各地区一般预算平衡表_04财力类2010 3" xfId="2965"/>
    <cellStyle name="差_测算结果汇总_财力性转移支付2010年预算参考数_03_2010年各地区一般预算平衡表_2010年地方财政一般预算分级平衡情况表（汇总）0524" xfId="2966"/>
    <cellStyle name="60% - 强调文字颜色 4 2 2" xfId="2967"/>
    <cellStyle name="差_其他部门(按照总人口测算）—20080416_财力性转移支付2010年预算参考数_03_2010年各地区一般预算平衡表_2010年地方财政一般预算分级平衡情况表（汇总）0524" xfId="2968"/>
    <cellStyle name="差_行政(燃修费)_财力性转移支付2010年预算参考数_03_2010年各地区一般预算平衡表_04财力类2010" xfId="2969"/>
    <cellStyle name="好_教育(按照总人口测算）—20080416_财力性转移支付2010年预算参考数_03_2010年各地区一般预算平衡表 2" xfId="2970"/>
    <cellStyle name="差_县市旗测算-新科目（20080627）_不含人员经费系数_财力性转移支付2010年预算参考数_合并 2 6" xfId="2971"/>
    <cellStyle name="40% - 强调文字颜色 6 5" xfId="2972"/>
    <cellStyle name="好_行政(燃修费)_财力性转移支付2010年预算参考数_30云南 2" xfId="2973"/>
    <cellStyle name="差_成本差异系数（含人口规模）_03_2010年各地区一般预算平衡表_2010年地方财政一般预算分级平衡情况表（汇总）0524 3" xfId="2974"/>
    <cellStyle name="60% - 强调文字颜色 4 2 3" xfId="2975"/>
    <cellStyle name="好_教育(按照总人口测算）—20080416_财力性转移支付2010年预算参考数_03_2010年各地区一般预算平衡表 3" xfId="2976"/>
    <cellStyle name="差_县市旗测算-新科目（20080627）_不含人员经费系数_财力性转移支付2010年预算参考数_合并 2 7" xfId="2977"/>
    <cellStyle name="40% - 强调文字颜色 6 6" xfId="2978"/>
    <cellStyle name="好_行政(燃修费)_财力性转移支付2010年预算参考数_30云南 3" xfId="2979"/>
    <cellStyle name="差_成本差异系数（含人口规模）_03_2010年各地区一般预算平衡表_2010年地方财政一般预算分级平衡情况表（汇总）0524 4" xfId="2980"/>
    <cellStyle name="60% - 强调文字颜色 4 2 4" xfId="2981"/>
    <cellStyle name="InputArea 2" xfId="2982"/>
    <cellStyle name="好_教育(按照总人口测算）—20080416_财力性转移支付2010年预算参考数_03_2010年各地区一般预算平衡表 4" xfId="2983"/>
    <cellStyle name="40% - 强调文字颜色 6 7" xfId="2984"/>
    <cellStyle name="差_成本差异系数（含人口规模）_03_2010年各地区一般预算平衡表_2010年地方财政一般预算分级平衡情况表（汇总）0524 5" xfId="2985"/>
    <cellStyle name="差_第五部分(才淼、饶永宏）_合并" xfId="2986"/>
    <cellStyle name="60% - 强调文字颜色 4 2 5" xfId="2987"/>
    <cellStyle name="差_县区合并测算20080423(按照各省比重）_民生政策最低支出需求_财力性转移支付2010年预算参考数 2 3" xfId="2988"/>
    <cellStyle name="40% - 强调文字颜色 6 7 2" xfId="2989"/>
    <cellStyle name="差_第五部分(才淼、饶永宏）_合并 2" xfId="2990"/>
    <cellStyle name="差_同德_财力性转移支付2010年预算参考数_合并 2 3" xfId="2991"/>
    <cellStyle name="Accent4 - 60% 8" xfId="2992"/>
    <cellStyle name="好_教育(按照总人口测算）—20080416_财力性转移支付2010年预算参考数_03_2010年各地区一般预算平衡表 5" xfId="2993"/>
    <cellStyle name="40% - 强调文字颜色 6 8" xfId="2994"/>
    <cellStyle name="差_0702砚山县2008年地税_5.2010年云南省国家一般生态功能区转移支付补助测算表（州市本级）" xfId="2995"/>
    <cellStyle name="差_农林水和城市维护标准支出20080505－县区合计_民生政策最低支出需求 2 3 2" xfId="2996"/>
    <cellStyle name="差_1_财力性转移支付2010年预算参考数_03_2010年各地区一般预算平衡表_04财力类2010" xfId="2997"/>
    <cellStyle name="60% - 强调文字颜色 4 2 6" xfId="2998"/>
    <cellStyle name="40% - 强调文字颜色 6 8 2" xfId="2999"/>
    <cellStyle name="差_2006年22湖南_财力性转移支付2010年预算参考数_03_2010年各地区一般预算平衡表_2010年地方财政一般预算分级平衡情况表（汇总）0524 4" xfId="3000"/>
    <cellStyle name="差_核定人数下发表_财力性转移支付2010年预算参考数 2 4" xfId="3001"/>
    <cellStyle name="好_县市旗测算-新科目（20080626）_财力性转移支付2010年预算参考数_隋心对账单定稿0514" xfId="3002"/>
    <cellStyle name="差_0702砚山县2008年地税_5.2010年云南省国家一般生态功能区转移支付补助测算表（州市本级） 2" xfId="3003"/>
    <cellStyle name="差_云南省2008年转移支付测算——州市本级考核部分及政策性测算_合并 2 4" xfId="3004"/>
    <cellStyle name="差_2006年34青海_财力性转移支付2010年预算参考数_30云南 4" xfId="3005"/>
    <cellStyle name="Calculation 8" xfId="3006"/>
    <cellStyle name="差_1_财力性转移支付2010年预算参考数_03_2010年各地区一般预算平衡表_04财力类2010 2" xfId="3007"/>
    <cellStyle name="常规 9 3 9" xfId="3008"/>
    <cellStyle name="40% - 着色 1" xfId="3009"/>
    <cellStyle name="好_县市旗测算-新科目（20080626）_民生政策最低支出需求_财力性转移支付2010年预算参考数_华东 2 6" xfId="3010"/>
    <cellStyle name="差_分析缺口率_财力性转移支付2010年预算参考数_03_2010年各地区一般预算平衡表 3" xfId="3011"/>
    <cellStyle name="40% - 着色 1 2" xfId="3012"/>
    <cellStyle name="好_其他部门(按照总人口测算）—20080416_隋心对账单定稿0514 2" xfId="3013"/>
    <cellStyle name="差_同德_财力性转移支付2010年预算参考数_30云南" xfId="3014"/>
    <cellStyle name="好_县市旗测算-新科目（20080626）_民生政策最低支出需求_财力性转移支付2010年预算参考数_华东 2 7" xfId="3015"/>
    <cellStyle name="40% - 着色 2" xfId="3016"/>
    <cellStyle name="好_其他部门(按照总人口测算）—20080416_隋心对账单定稿0514 2 2" xfId="3017"/>
    <cellStyle name="差_同德_财力性转移支付2010年预算参考数_30云南 2" xfId="3018"/>
    <cellStyle name="40% - 着色 2 2" xfId="3019"/>
    <cellStyle name="好_其他部门(按照总人口测算）—20080416_隋心对账单定稿0514 3" xfId="3020"/>
    <cellStyle name="40% - 着色 3" xfId="3021"/>
    <cellStyle name="差_云南省2008年转移支付测算——州市本级考核部分及政策性测算_30云南 3" xfId="3022"/>
    <cellStyle name="好_人员工资和公用经费3_03_2010年各地区一般预算平衡表_2010年地方财政一般预算分级平衡情况表（汇总）0524 2 4" xfId="3023"/>
    <cellStyle name="40% - 着色 3 2" xfId="3024"/>
    <cellStyle name="差_11大理_财力性转移支付2010年预算参考数_03_2010年各地区一般预算平衡表_2010年地方财政一般预算分级平衡情况表（汇总）0524" xfId="3025"/>
    <cellStyle name="好_行政公检法测算_民生政策最低支出需求_财力性转移支付2010年预算参考数_03_2010年各地区一般预算平衡表_2010年地方财政一般预算分级平衡情况表（汇总）0524 2 3" xfId="3026"/>
    <cellStyle name="差_11大理_财力性转移支付2010年预算参考数_03_2010年各地区一般预算平衡表 4" xfId="3027"/>
    <cellStyle name="好_市辖区测算20080510_不含人员经费系数_合并 2 2" xfId="3028"/>
    <cellStyle name="40% - 着色 4" xfId="3029"/>
    <cellStyle name="Explanatory Text 2 2" xfId="3030"/>
    <cellStyle name="40% - 着色 4 2" xfId="3031"/>
    <cellStyle name="40% - 着色 5" xfId="3032"/>
    <cellStyle name="40% - 着色 5 2" xfId="3033"/>
    <cellStyle name="差_gdp_小册子（2010）张" xfId="3034"/>
    <cellStyle name="40% - 着色 6" xfId="3035"/>
    <cellStyle name="好_行政(燃修费)_县市旗测算-新科目（含人口规模效应）_合并 2 4" xfId="3036"/>
    <cellStyle name="差_gdp_小册子（2010）张 2" xfId="3037"/>
    <cellStyle name="40% - 着色 6 2" xfId="3038"/>
    <cellStyle name="60% - Accent1" xfId="3039"/>
    <cellStyle name="Accent1 17" xfId="3040"/>
    <cellStyle name="Accent1 22" xfId="3041"/>
    <cellStyle name="好_县区合并测算20080423(按照各省比重）_华东 3" xfId="3042"/>
    <cellStyle name="差_县市旗测算20080508_不含人员经费系数_财力性转移支付2010年预算参考数_03_2010年各地区一般预算平衡表_2010年地方财政一般预算分级平衡情况表（汇总）0524" xfId="3043"/>
    <cellStyle name="差_05玉溪 2 4" xfId="3044"/>
    <cellStyle name="Accent5 - 40% 6" xfId="3045"/>
    <cellStyle name="60% - Accent1 2" xfId="3046"/>
    <cellStyle name="好_市辖区测算20080510_县市旗测算-新科目（含人口规模效应）_财力性转移支付2010年预算参考数 2 4" xfId="3047"/>
    <cellStyle name="Accent1 17 2" xfId="3048"/>
    <cellStyle name="差_县市旗测算20080508_不含人员经费系数_财力性转移支付2010年预算参考数_03_2010年各地区一般预算平衡表_2010年地方财政一般预算分级平衡情况表（汇总）0524 2" xfId="3049"/>
    <cellStyle name="差_县区合并测算20080421_不含人员经费系数_合并 2 3" xfId="3050"/>
    <cellStyle name="差_行政(燃修费)_30云南" xfId="3051"/>
    <cellStyle name="好_平邑_财力性转移支付2010年预算参考数_华东 2 6" xfId="3052"/>
    <cellStyle name="好_27重庆_03_2010年各地区一般预算平衡表_2010年地方财政一般预算分级平衡情况表（汇总）0524" xfId="3053"/>
    <cellStyle name="差_1003牟定县" xfId="3054"/>
    <cellStyle name="60% - Accent1 3" xfId="3055"/>
    <cellStyle name="好_市辖区测算20080510_县市旗测算-新科目（含人口规模效应）_财力性转移支付2010年预算参考数 2 5" xfId="3056"/>
    <cellStyle name="60% - Accent1 4" xfId="3057"/>
    <cellStyle name="好_市辖区测算20080510_县市旗测算-新科目（含人口规模效应）_财力性转移支付2010年预算参考数 2 6" xfId="3058"/>
    <cellStyle name="60% - Accent1 5" xfId="3059"/>
    <cellStyle name="好_市辖区测算20080510_县市旗测算-新科目（含人口规模效应）_财力性转移支付2010年预算参考数 2 7" xfId="3060"/>
    <cellStyle name="60% - Accent1 6" xfId="3061"/>
    <cellStyle name="好_市辖区测算20080510_县市旗测算-新科目（含人口规模效应）_财力性转移支付2010年预算参考数 2 8" xfId="3062"/>
    <cellStyle name="60% - Accent1 8" xfId="3063"/>
    <cellStyle name="60% - Accent1 9" xfId="3064"/>
    <cellStyle name="60% - Accent2" xfId="3065"/>
    <cellStyle name="Accent1 18" xfId="3066"/>
    <cellStyle name="Accent1 23" xfId="3067"/>
    <cellStyle name="好_核定人数对比_03_2010年各地区一般预算平衡表 2" xfId="3068"/>
    <cellStyle name="差_07临沂 4 2" xfId="3069"/>
    <cellStyle name="好_34青海 2 2" xfId="3070"/>
    <cellStyle name="差_22湖南_财力性转移支付2010年预算参考数_隋心对账单定稿0514 2" xfId="3071"/>
    <cellStyle name="差_Book1_S111111-cg_Book1_Book1_Book1_Book1" xfId="3072"/>
    <cellStyle name="Accent5 - 40% 7" xfId="3073"/>
    <cellStyle name="差_县区合并测算20080423(按照各省比重）_03_2010年各地区一般预算平衡表_2010年地方财政一般预算分级平衡情况表（汇总）0524 5" xfId="3074"/>
    <cellStyle name="Accent1 18 2" xfId="3075"/>
    <cellStyle name="好_文体广播事业(按照总人口测算）—20080416_县市旗测算-新科目（含人口规模效应）_财力性转移支付2010年预算参考数_合并 2 5" xfId="3076"/>
    <cellStyle name="60% - Accent2 2" xfId="3077"/>
    <cellStyle name="60% - Accent2 2 2" xfId="3078"/>
    <cellStyle name="60% - Accent2 3" xfId="3079"/>
    <cellStyle name="Cover Date 2" xfId="3080"/>
    <cellStyle name="60% - Accent2 3 2" xfId="3081"/>
    <cellStyle name="差_河南 缺口县区测算(地方填报)_财力性转移支付2010年预算参考数_03_2010年各地区一般预算平衡表_2010年地方财政一般预算分级平衡情况表（汇总）0524 3" xfId="3082"/>
    <cellStyle name="sstot" xfId="3083"/>
    <cellStyle name="好_2006年34青海_财力性转移支付2010年预算参考数 5" xfId="3084"/>
    <cellStyle name="常规 311" xfId="3085"/>
    <cellStyle name="常规 306" xfId="3086"/>
    <cellStyle name="常规 261" xfId="3087"/>
    <cellStyle name="常规 256" xfId="3088"/>
    <cellStyle name="差_04财力类 4" xfId="3089"/>
    <cellStyle name="差_不含人员经费系数_30云南 2 2" xfId="3090"/>
    <cellStyle name="60% - Accent2 4" xfId="3091"/>
    <cellStyle name="好_财政供养人员_财力性转移支付2010年预算参考数" xfId="3092"/>
    <cellStyle name="60% - Accent2 5" xfId="3093"/>
    <cellStyle name="60% - Accent2 6" xfId="3094"/>
    <cellStyle name="好_一般预算支出口径剔除表_财力性转移支付2010年预算参考数_合并 2" xfId="3095"/>
    <cellStyle name="margenta-f" xfId="3096"/>
    <cellStyle name="好_34青海_1_财力性转移支付2010年预算参考数_03_2010年各地区一般预算平衡表_04财力类2010" xfId="3097"/>
    <cellStyle name="60% - Accent2 7" xfId="3098"/>
    <cellStyle name="好_一般预算支出口径剔除表_财力性转移支付2010年预算参考数_合并 3" xfId="3099"/>
    <cellStyle name="好_2008年预计支出与2007年对比_合并 2" xfId="3100"/>
    <cellStyle name="Accent5 2 2" xfId="3101"/>
    <cellStyle name="差_11大理_03_2010年各地区一般预算平衡表_2010年地方财政一般预算分级平衡情况表（汇总）0524 2" xfId="3102"/>
    <cellStyle name="60% - Accent2 8" xfId="3103"/>
    <cellStyle name="Accent5 2 3" xfId="3104"/>
    <cellStyle name="差_11大理_03_2010年各地区一般预算平衡表_2010年地方财政一般预算分级平衡情况表（汇总）0524 3" xfId="3105"/>
    <cellStyle name="好_云南省2008年转移支付测算——州市本级考核部分及政策性测算_03_2010年各地区一般预算平衡表_04财力类2010 2" xfId="3106"/>
    <cellStyle name="60% - Accent2 9" xfId="3107"/>
    <cellStyle name="好_2007年收支情况及2008年收支预计表(汇总表)_隋心对账单定稿0514 2 2" xfId="3108"/>
    <cellStyle name="Accent5 2 4" xfId="3109"/>
    <cellStyle name="差_11大理_03_2010年各地区一般预算平衡表_2010年地方财政一般预算分级平衡情况表（汇总）0524 4" xfId="3110"/>
    <cellStyle name="好_云南省2008年转移支付测算——州市本级考核部分及政策性测算_03_2010年各地区一般预算平衡表_04财力类2010 3" xfId="3111"/>
    <cellStyle name="差_11大理_合并" xfId="3112"/>
    <cellStyle name="60% - Accent3" xfId="3113"/>
    <cellStyle name="Accent1 19" xfId="3114"/>
    <cellStyle name="Accent1 24" xfId="3115"/>
    <cellStyle name="差_30云南_1 3 2" xfId="3116"/>
    <cellStyle name="好_县市旗测算20080508_不含人员经费系数_财力性转移支付2010年预算参考数_30云南 2" xfId="3117"/>
    <cellStyle name="Accent5 - 40% 8" xfId="3118"/>
    <cellStyle name="60% - Accent3 2" xfId="3119"/>
    <cellStyle name="Accent1 19 2" xfId="3120"/>
    <cellStyle name="好_2007年一般预算支出剔除_财力性转移支付2010年预算参考数_隋心对账单定稿0514" xfId="3121"/>
    <cellStyle name="差_财政供养人员 3" xfId="3122"/>
    <cellStyle name="60% - Accent3 2 2" xfId="3123"/>
    <cellStyle name="好_文体广播事业(按照总人口测算）—20080416_不含人员经费系数_合并 2 3" xfId="3124"/>
    <cellStyle name="60% - Accent3 3" xfId="3125"/>
    <cellStyle name="60% - Accent3 3 2" xfId="3126"/>
    <cellStyle name="差_不含人员经费系数_30云南 3 2" xfId="3127"/>
    <cellStyle name="60% - Accent3 4" xfId="3128"/>
    <cellStyle name="Percent [2] 2" xfId="3129"/>
    <cellStyle name="差_分县成本差异系数_财力性转移支付2010年预算参考数_03_2010年各地区一般预算平衡表_2010年地方财政一般预算分级平衡情况表（汇总）0524" xfId="3130"/>
    <cellStyle name="60% - Accent3 5" xfId="3131"/>
    <cellStyle name="好_附表_隋心对账单定稿0514 2" xfId="3132"/>
    <cellStyle name="Percent [2] 3" xfId="3133"/>
    <cellStyle name="60% - Accent3 6" xfId="3134"/>
    <cellStyle name="好_附表_隋心对账单定稿0514 3" xfId="3135"/>
    <cellStyle name="差_县市旗测算-新科目（20080626）_华东 2" xfId="3136"/>
    <cellStyle name="Percent [2] 4" xfId="3137"/>
    <cellStyle name="60% - Accent3 7" xfId="3138"/>
    <cellStyle name="差_安徽 缺口县区测算(地方填报)1_小册子（2010）张 4" xfId="3139"/>
    <cellStyle name="Accent5 3 2" xfId="3140"/>
    <cellStyle name="Percent [2] 5" xfId="3141"/>
    <cellStyle name="60% - Accent3 8" xfId="3142"/>
    <cellStyle name="Accent5 3 3" xfId="3143"/>
    <cellStyle name="Percent [2] 2 2 2" xfId="3144"/>
    <cellStyle name="Percent [2] 6" xfId="3145"/>
    <cellStyle name="60% - Accent3 9" xfId="3146"/>
    <cellStyle name="60% - Accent4 2 2" xfId="3147"/>
    <cellStyle name="好_平邑_财力性转移支付2010年预算参考数_华东 2 3" xfId="3148"/>
    <cellStyle name="好_2、土地面积、人口、粮食产量基本情况 5" xfId="3149"/>
    <cellStyle name="好_人员工资和公用经费2_财力性转移支付2010年预算参考数_30云南 3" xfId="3150"/>
    <cellStyle name="差_行政(燃修费)_民生政策最低支出需求_财力性转移支付2010年预算参考数_小册子（2010）张 2 2" xfId="3151"/>
    <cellStyle name="per.style 2 2" xfId="3152"/>
    <cellStyle name="好_检验表（调整后）" xfId="3153"/>
    <cellStyle name="差_14安徽 2 2 2" xfId="3154"/>
    <cellStyle name="差_行政(燃修费)_民生政策最低支出需求_财力性转移支付2010年预算参考数_小册子（2010）张 3 2" xfId="3155"/>
    <cellStyle name="60% - Accent4 3 2" xfId="3156"/>
    <cellStyle name="差_34青海_1_30云南 2 2" xfId="3157"/>
    <cellStyle name="好_卫生(按照总人口测算）—20080416_县市旗测算-新科目（含人口规模效应） 2 4" xfId="3158"/>
    <cellStyle name="差_县区合并测算20080423(按照各省比重）_03_2010年各地区一般预算平衡表_2010年地方财政一般预算分级平衡情况表（汇总）0524 2" xfId="3159"/>
    <cellStyle name="好_文体广播事业(按照总人口测算）—20080416_县市旗测算-新科目（含人口规模效应）_财力性转移支付2010年预算参考数_合并 2 2" xfId="3160"/>
    <cellStyle name="差_14安徽 2 3 2" xfId="3161"/>
    <cellStyle name="好_汇总_财力性转移支付2010年预算参考数" xfId="3162"/>
    <cellStyle name="60% - Accent4 4" xfId="3163"/>
    <cellStyle name="差_县市旗测算-新科目（20080627）_民生政策最低支出需求 2 6" xfId="3164"/>
    <cellStyle name="差_同德 2 2 2" xfId="3165"/>
    <cellStyle name="差_行政(燃修费)_民生政策最低支出需求_财力性转移支付2010年预算参考数_小册子（2010）张 4" xfId="3166"/>
    <cellStyle name="per.style 4" xfId="3167"/>
    <cellStyle name="部门 2 2 2" xfId="3168"/>
    <cellStyle name="差_34青海_1_30云南 3" xfId="3169"/>
    <cellStyle name="好_其他部门(按照总人口测算）—20080416_财力性转移支付2010年预算参考数_03_2010年各地区一般预算平衡表_2010年地方财政一般预算分级平衡情况表（汇总）0524 5" xfId="3170"/>
    <cellStyle name="差_14安徽 2 4" xfId="3171"/>
    <cellStyle name="好_支出合计" xfId="3172"/>
    <cellStyle name="60% - Accent4 5" xfId="3173"/>
    <cellStyle name="差_县市旗测算-新科目（20080627）_民生政策最低支出需求 2 7" xfId="3174"/>
    <cellStyle name="per.style 5" xfId="3175"/>
    <cellStyle name="60% - Accent4 6" xfId="3176"/>
    <cellStyle name="per.style 6" xfId="3177"/>
    <cellStyle name="60% - Accent4 8" xfId="3178"/>
    <cellStyle name="差_卫生(按照总人口测算）—20080416_民生政策最低支出需求_隋心对账单定稿0514 2 4" xfId="3179"/>
    <cellStyle name="Accent5 4 3" xfId="3180"/>
    <cellStyle name="60% - Accent4 9" xfId="3181"/>
    <cellStyle name="好_行政(燃修费)_03_2010年各地区一般预算平衡表 2 2" xfId="3182"/>
    <cellStyle name="Accent1 26" xfId="3183"/>
    <cellStyle name="Accent1 31" xfId="3184"/>
    <cellStyle name="60% - Accent5" xfId="3185"/>
    <cellStyle name="好_核定人数对比_03_2010年各地区一般预算平衡表 5" xfId="3186"/>
    <cellStyle name="差_34青海_财力性转移支付2010年预算参考数_30云南 4" xfId="3187"/>
    <cellStyle name="好_分析缺口率_财力性转移支付2010年预算参考数_小册子（2010）张 3" xfId="3188"/>
    <cellStyle name="好_34青海 2 5" xfId="3189"/>
    <cellStyle name="差_2008年全省汇总收支计算表_小册子（2010）张 2" xfId="3190"/>
    <cellStyle name="好_530629_2006年县级财政报表附表_隋心对账单定稿0514 2 5" xfId="3191"/>
    <cellStyle name="差_14安徽 3" xfId="3192"/>
    <cellStyle name="差_行政公检法测算_不含人员经费系数_30云南 2" xfId="3193"/>
    <cellStyle name="好_缺口县区测算（11.13）_隋心对账单定稿0514 2 6" xfId="3194"/>
    <cellStyle name="60% - Accent5 2" xfId="3195"/>
    <cellStyle name="差_市辖区测算-新科目（20080626）_县市旗测算-新科目（含人口规模效应）_财力性转移支付2010年预算参考数" xfId="3196"/>
    <cellStyle name="好_分析缺口率_财力性转移支付2010年预算参考数_小册子（2010）张 3 2" xfId="3197"/>
    <cellStyle name="差_2008年全省汇总收支计算表_小册子（2010）张 2 2" xfId="3198"/>
    <cellStyle name="差_行政公检法测算_不含人员经费系数_30云南 2 2" xfId="3199"/>
    <cellStyle name="差_14安徽 3 2" xfId="3200"/>
    <cellStyle name="差_云南省2008年转移支付测算——州市本级考核部分及政策性测算_隋心对账单定稿0514 2 5" xfId="3201"/>
    <cellStyle name="差_县区合并测算20080421_不含人员经费系数_财力性转移支付2010年预算参考数_03_2010年各地区一般预算平衡表_2010年地方财政一般预算分级平衡情况表（汇总）0524 3" xfId="3202"/>
    <cellStyle name="差_市辖区测算-新科目（20080626）_县市旗测算-新科目（含人口规模效应）_财力性转移支付2010年预算参考数 2" xfId="3203"/>
    <cellStyle name="60% - Accent5 2 2" xfId="3204"/>
    <cellStyle name="好_缺口县区测算（11.13）_隋心对账单定稿0514 2 7" xfId="3205"/>
    <cellStyle name="60% - Accent5 3" xfId="3206"/>
    <cellStyle name="60% - Accent5 3 2" xfId="3207"/>
    <cellStyle name="60% - Accent5 4" xfId="3208"/>
    <cellStyle name="差_1_财力性转移支付2010年预算参考数_合并" xfId="3209"/>
    <cellStyle name="60% - Accent5 5" xfId="3210"/>
    <cellStyle name="60% - Accent5 6" xfId="3211"/>
    <cellStyle name="好_县区合并测算20080421_03_2010年各地区一般预算平衡表_04财力类2010" xfId="3212"/>
    <cellStyle name="差_县市旗测算-新科目（20080627）_不含人员经费系数_03_2010年各地区一般预算平衡表_2010年地方财政一般预算分级平衡情况表（汇总）0524 4" xfId="3213"/>
    <cellStyle name="差_Book2 2 2" xfId="3214"/>
    <cellStyle name="60% - Accent5 7" xfId="3215"/>
    <cellStyle name="Accent5 5 2" xfId="3216"/>
    <cellStyle name="差_县市旗测算-新科目（20080627）_不含人员经费系数_03_2010年各地区一般预算平衡表_2010年地方财政一般预算分级平衡情况表（汇总）0524 5" xfId="3217"/>
    <cellStyle name="差_Book2 2 3" xfId="3218"/>
    <cellStyle name="差_卫生(按照总人口测算）—20080416_隋心对账单定稿0514 2 2" xfId="3219"/>
    <cellStyle name="60% - Accent5 8" xfId="3220"/>
    <cellStyle name="好_市辖区测算20080510_县市旗测算-新科目（含人口规模效应）_财力性转移支付2010年预算参考数_隋心对账单定稿0514" xfId="3221"/>
    <cellStyle name="差_2006年34青海_03_2010年各地区一般预算平衡表_04财力类2010" xfId="3222"/>
    <cellStyle name="好_行政(燃修费)_03_2010年各地区一般预算平衡表 2 3" xfId="3223"/>
    <cellStyle name="Accent1 27" xfId="3224"/>
    <cellStyle name="Accent1 32" xfId="3225"/>
    <cellStyle name="60% - Accent6" xfId="3226"/>
    <cellStyle name="好_卫生(按照总人口测算）—20080416_县市旗测算-新科目（含人口规模效应）_财力性转移支付2010年预算参考数_03_2010年各地区一般预算平衡表 2" xfId="3227"/>
    <cellStyle name="好_核定人数对比_03_2010年各地区一般预算平衡表 6" xfId="3228"/>
    <cellStyle name="好_34青海 2 6" xfId="3229"/>
    <cellStyle name="差_2008年全省汇总收支计算表_小册子（2010）张 3" xfId="3230"/>
    <cellStyle name="好_530629_2006年县级财政报表附表_隋心对账单定稿0514 2 6" xfId="3231"/>
    <cellStyle name="差_14安徽 4" xfId="3232"/>
    <cellStyle name="差_行政公检法测算_不含人员经费系数_30云南 3" xfId="3233"/>
    <cellStyle name="好_30云南_1_财力性转移支付2010年预算参考数_合并 2 4" xfId="3234"/>
    <cellStyle name="差_2006年34青海_03_2010年各地区一般预算平衡表_04财力类2010 2" xfId="3235"/>
    <cellStyle name="好_县区合并测算20080423(按照各省比重）_县市旗测算-新科目（含人口规模效应）_财力性转移支付2010年预算参考数 4" xfId="3236"/>
    <cellStyle name="60% - Accent6 2" xfId="3237"/>
    <cellStyle name="好_卫生(按照总人口测算）—20080416_县市旗测算-新科目（含人口规模效应）_财力性转移支付2010年预算参考数_03_2010年各地区一般预算平衡表 2 2" xfId="3238"/>
    <cellStyle name="差_2008年全省汇总收支计算表_小册子（2010）张 3 2" xfId="3239"/>
    <cellStyle name="差_行政公检法测算_不含人员经费系数_30云南 3 2" xfId="3240"/>
    <cellStyle name="Normal - Style1 2 4" xfId="3241"/>
    <cellStyle name="差_14安徽 4 2" xfId="3242"/>
    <cellStyle name="好_1_财力性转移支付2010年预算参考数_隋心对账单定稿0514 2 5" xfId="3243"/>
    <cellStyle name="差_缺口县区测算(按核定人数)_财力性转移支付2010年预算参考数_03_2010年各地区一般预算平衡表_2010年地方财政一般预算分级平衡情况表（汇总）0524 4" xfId="3244"/>
    <cellStyle name="差_行政（人员）_不含人员经费系数_财力性转移支付2010年预算参考数_03_2010年各地区一般预算平衡表" xfId="3245"/>
    <cellStyle name="常规 2 2 3 27" xfId="3246"/>
    <cellStyle name="60% - Accent6 2 2" xfId="3247"/>
    <cellStyle name="常规 8 3 9" xfId="3248"/>
    <cellStyle name="常规 23 2 2 3" xfId="3249"/>
    <cellStyle name="Norma,_laroux_4_营业在建 (2)_E21" xfId="3250"/>
    <cellStyle name="好_30云南_1_财力性转移支付2010年预算参考数_合并 2 5" xfId="3251"/>
    <cellStyle name="差_2006年34青海_03_2010年各地区一般预算平衡表_04财力类2010 3" xfId="3252"/>
    <cellStyle name="好_县区合并测算20080423(按照各省比重）_县市旗测算-新科目（含人口规模效应）_财力性转移支付2010年预算参考数 5" xfId="3253"/>
    <cellStyle name="60% - Accent6 3" xfId="3254"/>
    <cellStyle name="好_卫生(按照总人口测算）—20080416_县市旗测算-新科目（含人口规模效应）_财力性转移支付2010年预算参考数_03_2010年各地区一般预算平衡表 2 3" xfId="3255"/>
    <cellStyle name="好_分县成本差异系数_财力性转移支付2010年预算参考数 2 3 2" xfId="3256"/>
    <cellStyle name="差_缺口县区测算(按2007支出增长25%测算)_财力性转移支付2010年预算参考数_30云南 3 2" xfId="3257"/>
    <cellStyle name="Accent5_2010年第二批资源枯竭城市转移支付测算分配（最终定稿）" xfId="3258"/>
    <cellStyle name="差_县区合并测算20080423(按照各省比重）_县市旗测算-新科目（含人口规模效应）_03_2010年各地区一般预算平衡表_2010年地方财政一般预算分级平衡情况表（汇总）0524 5" xfId="3259"/>
    <cellStyle name="60% - Accent6 3 2" xfId="3260"/>
    <cellStyle name="差_农林水和城市维护标准支出20080505－县区合计_民生政策最低支出需求_03_2010年各地区一般预算平衡表_04财力类2010" xfId="3261"/>
    <cellStyle name="60% - Accent6 5" xfId="3262"/>
    <cellStyle name="60% - Accent6 6" xfId="3263"/>
    <cellStyle name="差_Book2 3 2" xfId="3264"/>
    <cellStyle name="60% - Accent6 7" xfId="3265"/>
    <cellStyle name="Accent5 6 2" xfId="3266"/>
    <cellStyle name="差_县市旗测算-新科目（20080627）_县市旗测算-新科目（含人口规模效应）_小册子（2010）张 3 2" xfId="3267"/>
    <cellStyle name="百分比 4 3 2 2" xfId="3268"/>
    <cellStyle name="好_县区合并测算20080421_县市旗测算-新科目（含人口规模效应） 2" xfId="3269"/>
    <cellStyle name="差_汇总表 4" xfId="3270"/>
    <cellStyle name="60% - Accent6 8" xfId="3271"/>
    <cellStyle name="好_2006年34青海_财力性转移支付2010年预算参考数_03_2010年各地区一般预算平衡表_净集中 2" xfId="3272"/>
    <cellStyle name="汇总 3 4" xfId="3273"/>
    <cellStyle name="60% - Accent6 9" xfId="3274"/>
    <cellStyle name="差_14安徽_03_2010年各地区一般预算平衡表" xfId="3275"/>
    <cellStyle name="差_2006年27重庆_财力性转移支付2010年预算参考数_30云南" xfId="3276"/>
    <cellStyle name="60% - 强调文字颜色 1 10" xfId="3277"/>
    <cellStyle name="好_其他部门(按照总人口测算）—20080416_不含人员经费系数 2 3" xfId="3278"/>
    <cellStyle name="Accent1_01保工资保运转保民生项目及标准" xfId="3279"/>
    <cellStyle name="好_行政公检法测算_不含人员经费系数_华东 2 4" xfId="3280"/>
    <cellStyle name="好_县市旗测算-新科目（20080626）_不含人员经费系数_隋心对账单定稿0514 2 4" xfId="3281"/>
    <cellStyle name="差_县市旗测算20080508_隋心对账单定稿0514 2 5" xfId="3282"/>
    <cellStyle name="60% - 强调文字颜色 1 10 2" xfId="3283"/>
    <cellStyle name="Accent5 11" xfId="3284"/>
    <cellStyle name="差_2006年27重庆_财力性转移支付2010年预算参考数_30云南 2" xfId="3285"/>
    <cellStyle name="60% - 强调文字颜色 1 11" xfId="3286"/>
    <cellStyle name="好_其他部门(按照总人口测算）—20080416_财力性转移支付2010年预算参考数_隋心对账单定稿0514 2 6" xfId="3287"/>
    <cellStyle name="60% - 强调文字颜色 1 2" xfId="3288"/>
    <cellStyle name="好_文体广播事业(按照总人口测算）—20080416_合并 2 2" xfId="3289"/>
    <cellStyle name="Accent4 2 2 2" xfId="3290"/>
    <cellStyle name="差_07文山州 2" xfId="3291"/>
    <cellStyle name="差_行政(燃修费)_财力性转移支付2010年预算参考数_03_2010年各地区一般预算平衡表_净集中" xfId="3292"/>
    <cellStyle name="60% - 强调文字颜色 1 2 2" xfId="3293"/>
    <cellStyle name="差_07文山州 2 2" xfId="3294"/>
    <cellStyle name="强调文字颜色 6 2 2 2 10" xfId="3295"/>
    <cellStyle name="好_农林水和城市维护标准支出20080505－县区合计_不含人员经费系数_财力性转移支付2010年预算参考数_合并 2 3" xfId="3296"/>
    <cellStyle name="60% - 强调文字颜色 1 2 2 2 2" xfId="3297"/>
    <cellStyle name="后继超链接 5" xfId="3298"/>
    <cellStyle name="好_农林水和城市维护标准支出20080505－县区合计_不含人员经费系数_财力性转移支付2010年预算参考数_合并 2 4" xfId="3299"/>
    <cellStyle name="60% - 强调文字颜色 1 2 2 2 3" xfId="3300"/>
    <cellStyle name="好_农林水和城市维护标准支出20080505－县区合计_不含人员经费系数_财力性转移支付2010年预算参考数_合并 2 5" xfId="3301"/>
    <cellStyle name="60% - 强调文字颜色 1 2 2 2 4" xfId="3302"/>
    <cellStyle name="好_不含人员经费系数_隋心对账单定稿0514 2" xfId="3303"/>
    <cellStyle name="60% - 强调文字颜色 1 2 3" xfId="3304"/>
    <cellStyle name="60% - 强调文字颜色 1 2 4" xfId="3305"/>
    <cellStyle name="60% - 强调文字颜色 1 2 5" xfId="3306"/>
    <cellStyle name="ColLevel_0" xfId="3307"/>
    <cellStyle name="好_缺口县区测算(按2007支出增长25%测算) 2" xfId="3308"/>
    <cellStyle name="好_教育(按照总人口测算）—20080416_民生政策最低支出需求_03_2010年各地区一般预算平衡表_2010年地方财政一般预算分级平衡情况表（汇总）0524 2 2" xfId="3309"/>
    <cellStyle name="Calc Currency (0) 2" xfId="3310"/>
    <cellStyle name="60% - 强调文字颜色 1 2 6" xfId="3311"/>
    <cellStyle name="好_缺口县区测算(按2007支出增长25%测算) 3" xfId="3312"/>
    <cellStyle name="好_教育(按照总人口测算）—20080416_民生政策最低支出需求_03_2010年各地区一般预算平衡表_2010年地方财政一般预算分级平衡情况表（汇总）0524 2 3" xfId="3313"/>
    <cellStyle name="Calc Currency (0) 3" xfId="3314"/>
    <cellStyle name="60% - 强调文字颜色 1 2 7" xfId="3315"/>
    <cellStyle name="好_缺口县区测算(按2007支出增长25%测算) 4" xfId="3316"/>
    <cellStyle name="好_教育(按照总人口测算）—20080416_民生政策最低支出需求_03_2010年各地区一般预算平衡表_2010年地方财政一般预算分级平衡情况表（汇总）0524 2 4" xfId="3317"/>
    <cellStyle name="Calc Currency (0) 4" xfId="3318"/>
    <cellStyle name="60% - 强调文字颜色 1 2 8" xfId="3319"/>
    <cellStyle name="好_成本差异系数_财力性转移支付2010年预算参考数_03_2010年各地区一般预算平衡表_04财力类2010 2" xfId="3320"/>
    <cellStyle name="差_缺口县区测算(按2007支出增长25%测算)" xfId="3321"/>
    <cellStyle name="差_2008年支出核定_30云南" xfId="3322"/>
    <cellStyle name="好_缺口县区测算(按2007支出增长25%测算) 5" xfId="3323"/>
    <cellStyle name="好_教育(按照总人口测算）—20080416_民生政策最低支出需求_03_2010年各地区一般预算平衡表_2010年地方财政一般预算分级平衡情况表（汇总）0524 2 5" xfId="3324"/>
    <cellStyle name="Calc Currency (0) 5" xfId="3325"/>
    <cellStyle name="好_教育(按照总人口测算）—20080416_县市旗测算-新科目（含人口规模效应）_03_2010年各地区一般预算平衡表_净集中" xfId="3326"/>
    <cellStyle name="差_22湖南_财力性转移支付2010年预算参考数_华东 2" xfId="3327"/>
    <cellStyle name="好_其他部门(按照总人口测算）—20080416_财力性转移支付2010年预算参考数_隋心对账单定稿0514 2 7" xfId="3328"/>
    <cellStyle name="60% - 强调文字颜色 1 3" xfId="3329"/>
    <cellStyle name="好_文体广播事业(按照总人口测算）—20080416_合并 2 3" xfId="3330"/>
    <cellStyle name="差_07文山州 3" xfId="3331"/>
    <cellStyle name="60% - 强调文字颜色 1 3 2" xfId="3332"/>
    <cellStyle name="差_07文山州 3 2" xfId="3333"/>
    <cellStyle name="60% - 强调文字颜色 1 3 3" xfId="3334"/>
    <cellStyle name="60% - 强调文字颜色 1 4" xfId="3335"/>
    <cellStyle name="好_文体广播事业(按照总人口测算）—20080416_合并 2 4" xfId="3336"/>
    <cellStyle name="差_07文山州 4" xfId="3337"/>
    <cellStyle name="差_测算结果汇总_财力性转移支付2010年预算参考数_03_2010年各地区一般预算平衡表 2" xfId="3338"/>
    <cellStyle name="60% - 强调文字颜色 1 5" xfId="3339"/>
    <cellStyle name="好_文体广播事业(按照总人口测算）—20080416_合并 2 5" xfId="3340"/>
    <cellStyle name="差_测算结果汇总_财力性转移支付2010年预算参考数_03_2010年各地区一般预算平衡表 3" xfId="3341"/>
    <cellStyle name="差_县区合并测算20080423(按照各省比重）_县市旗测算-新科目（含人口规模效应）_合并" xfId="3342"/>
    <cellStyle name="好_文体广播事业(按照总人口测算）—20080416_合并 2 6" xfId="3343"/>
    <cellStyle name="60% - 强调文字颜色 1 6" xfId="3344"/>
    <cellStyle name="差_缺口县区测算_财力性转移支付2010年预算参考数_隋心对账单定稿0514" xfId="3345"/>
    <cellStyle name="60% - 强调文字颜色 1 7" xfId="3346"/>
    <cellStyle name="好_文体广播事业(按照总人口测算）—20080416_合并 2 7" xfId="3347"/>
    <cellStyle name="差_行政（人员）_财力性转移支付2010年预算参考数_30云南 2 2" xfId="3348"/>
    <cellStyle name="差_测算结果汇总_财力性转移支付2010年预算参考数_03_2010年各地区一般预算平衡表 4" xfId="3349"/>
    <cellStyle name="标题 3 3 2 2" xfId="3350"/>
    <cellStyle name="差_人员工资和公用经费2_小册子（2010）张 3" xfId="3351"/>
    <cellStyle name="差_缺口县区测算_财力性转移支付2010年预算参考数_隋心对账单定稿0514 2" xfId="3352"/>
    <cellStyle name="60% - 强调文字颜色 1 7 2" xfId="3353"/>
    <cellStyle name="好_28四川_03_2010年各地区一般预算平衡表_2010年地方财政一般预算分级平衡情况表（汇总）0524 2 6" xfId="3354"/>
    <cellStyle name="差_11大理_财力性转移支付2010年预算参考数_03_2010年各地区一般预算平衡表_净集中" xfId="3355"/>
    <cellStyle name="差_测算结果汇总_财力性转移支付2010年预算参考数_03_2010年各地区一般预算平衡表 5" xfId="3356"/>
    <cellStyle name="60% - 强调文字颜色 1 8" xfId="3357"/>
    <cellStyle name="差_人员数据06+06-05 3 2" xfId="3358"/>
    <cellStyle name="差_测算结果汇总_财力性转移支付2010年预算参考数_03_2010年各地区一般预算平衡表 6" xfId="3359"/>
    <cellStyle name="60% - 强调文字颜色 1 9" xfId="3360"/>
    <cellStyle name="60% - 强调文字颜色 1 9 2" xfId="3361"/>
    <cellStyle name="差_行政公检法测算_不含人员经费系数_小册子（2010）张" xfId="3362"/>
    <cellStyle name="差_30云南_1_财力性转移支付2010年预算参考数_小册子（2010）张 3" xfId="3363"/>
    <cellStyle name="Accent2 45" xfId="3364"/>
    <cellStyle name="Accent2 50" xfId="3365"/>
    <cellStyle name="好_核定人数对比_财力性转移支付2010年预算参考数_隋心对账单定稿0514 3" xfId="3366"/>
    <cellStyle name="标题 3 2 2 2 4" xfId="3367"/>
    <cellStyle name="差_县市旗测算20080508_县市旗测算-新科目（含人口规模效应） 3" xfId="3368"/>
    <cellStyle name="差_1_财力性转移支付2010年预算参考数_03_2010年各地区一般预算平衡表_净集中 3" xfId="3369"/>
    <cellStyle name="60% - 强调文字颜色 2 10" xfId="3370"/>
    <cellStyle name="差_分县成本差异系数_03_2010年各地区一般预算平衡表_2010年地方财政一般预算分级平衡情况表（汇总）0524 4" xfId="3371"/>
    <cellStyle name="好_行政(燃修费)_不含人员经费系数_财力性转移支付2010年预算参考数_合并 3" xfId="3372"/>
    <cellStyle name="差_市辖区测算-新科目（20080626）_县市旗测算-新科目（含人口规模效应）_隋心对账单定稿0514 2 3" xfId="3373"/>
    <cellStyle name="60% - 强调文字颜色 2 10 2" xfId="3374"/>
    <cellStyle name="差_县市旗测算-新科目（20080626）_03_2010年各地区一般预算平衡表_净集中 2" xfId="3375"/>
    <cellStyle name="60% - 强调文字颜色 2 2" xfId="3376"/>
    <cellStyle name="好_农林水和城市维护标准支出20080505－县区合计_县市旗测算-新科目（含人口规模效应） 2 2 2" xfId="3377"/>
    <cellStyle name="差_不含人员经费系数_华东 2" xfId="3378"/>
    <cellStyle name="差_其他部门(按照总人口测算）—20080416_03_2010年各地区一般预算平衡表_2010年地方财政一般预算分级平衡情况表（汇总）0524 3" xfId="3379"/>
    <cellStyle name="Accent4 2 3 2" xfId="3380"/>
    <cellStyle name="好_Book1_财力性转移支付2010年预算参考数_华东 2 4" xfId="3381"/>
    <cellStyle name="差_行政公检法测算_03_2010年各地区一般预算平衡表_2010年地方财政一般预算分级平衡情况表（汇总）0524 3" xfId="3382"/>
    <cellStyle name="差_市辖区测算-新科目（20080626）_民生政策最低支出需求_财力性转移支付2010年预算参考数_华东 2 5" xfId="3383"/>
    <cellStyle name="60% - 强调文字颜色 2 2 2" xfId="3384"/>
    <cellStyle name="60% - 强调文字颜色 2 2 2 2" xfId="3385"/>
    <cellStyle name="差_0502通海县 2 3" xfId="3386"/>
    <cellStyle name="差 7" xfId="3387"/>
    <cellStyle name="60% - 强调文字颜色 2 2 2 2 2" xfId="3388"/>
    <cellStyle name="差_0502通海县 2 3 2" xfId="3389"/>
    <cellStyle name="差_危改资金测算_财力性转移支付2010年预算参考数_华东" xfId="3390"/>
    <cellStyle name="差 7 2" xfId="3391"/>
    <cellStyle name="60% - 强调文字颜色 2 2 2 2 3" xfId="3392"/>
    <cellStyle name="60% - 强调文字颜色 2 2 2 2 4" xfId="3393"/>
    <cellStyle name="60% - 强调文字颜色 2 2 2 3" xfId="3394"/>
    <cellStyle name="好_市辖区测算-新科目（20080626）_03_2010年各地区一般预算平衡表_2010年地方财政一般预算分级平衡情况表（汇总）0524" xfId="3395"/>
    <cellStyle name="差_分县成本差异系数_不含人员经费系数 3 2" xfId="3396"/>
    <cellStyle name="好_县区合并测算20080421_民生政策最低支出需求_财力性转移支付2010年预算参考数_小册子（2010）张 3 2" xfId="3397"/>
    <cellStyle name="差_0502通海县 2 4" xfId="3398"/>
    <cellStyle name="差 8" xfId="3399"/>
    <cellStyle name="好_Book1_财力性转移支付2010年预算参考数_华东 2 5" xfId="3400"/>
    <cellStyle name="差_行政公检法测算_03_2010年各地区一般预算平衡表_2010年地方财政一般预算分级平衡情况表（汇总）0524 4" xfId="3401"/>
    <cellStyle name="差_市辖区测算-新科目（20080626）_民生政策最低支出需求_财力性转移支付2010年预算参考数_华东 2 6" xfId="3402"/>
    <cellStyle name="60% - 强调文字颜色 2 2 3" xfId="3403"/>
    <cellStyle name="好_Book1_财力性转移支付2010年预算参考数_华东 2 6" xfId="3404"/>
    <cellStyle name="差_行政公检法测算_03_2010年各地区一般预算平衡表_2010年地方财政一般预算分级平衡情况表（汇总）0524 5" xfId="3405"/>
    <cellStyle name="差_市辖区测算-新科目（20080626）_民生政策最低支出需求_财力性转移支付2010年预算参考数_华东 2 7" xfId="3406"/>
    <cellStyle name="60% - 强调文字颜色 2 2 4" xfId="3407"/>
    <cellStyle name="差_汇总表4_财力性转移支付2010年预算参考数_30云南" xfId="3408"/>
    <cellStyle name="差_03昭通 2_2.2009年云南省生态功能区转移支付总表 2" xfId="3409"/>
    <cellStyle name="好_Book1_财力性转移支付2010年预算参考数_华东 2 7" xfId="3410"/>
    <cellStyle name="60% - 强调文字颜色 2 2 5" xfId="3411"/>
    <cellStyle name="差_行政公检法测算_03_2010年各地区一般预算平衡表_04财力类2010 2" xfId="3412"/>
    <cellStyle name="好_行政（人员）_民生政策最低支出需求_03_2010年各地区一般预算平衡表_2010年地方财政一般预算分级平衡情况表（汇总）0524 4" xfId="3413"/>
    <cellStyle name="60% - 强调文字颜色 2 3 2" xfId="3414"/>
    <cellStyle name="好_教育(按照总人口测算）—20080416_小册子（2010）张 3" xfId="3415"/>
    <cellStyle name="注释 2" xfId="3416"/>
    <cellStyle name="差_13德宏州2008年地税_2.云南省生态功能区转移支付总表" xfId="3417"/>
    <cellStyle name="差_行政公检法测算_03_2010年各地区一般预算平衡表_04财力类2010 3" xfId="3418"/>
    <cellStyle name="好_行政（人员）_民生政策最低支出需求_03_2010年各地区一般预算平衡表_2010年地方财政一般预算分级平衡情况表（汇总）0524 5" xfId="3419"/>
    <cellStyle name="60% - 强调文字颜色 2 3 3" xfId="3420"/>
    <cellStyle name="InputArea" xfId="3421"/>
    <cellStyle name="60% - 强调文字颜色 2 4" xfId="3422"/>
    <cellStyle name="差_危改资金测算_03_2010年各地区一般预算平衡表_2010年地方财政一般预算分级平衡情况表（汇总）0524 2 2" xfId="3423"/>
    <cellStyle name="差_2006年22湖南_03_2010年各地区一般预算平衡表" xfId="3424"/>
    <cellStyle name="差_1_03_2010年各地区一般预算平衡表_2010年地方财政一般预算分级平衡情况表（汇总）0524" xfId="3425"/>
    <cellStyle name="60% - 强调文字颜色 2 5" xfId="3426"/>
    <cellStyle name="60% - 强调文字颜色 2 6" xfId="3427"/>
    <cellStyle name="差_危改资金测算_03_2010年各地区一般预算平衡表_2010年地方财政一般预算分级平衡情况表（汇总）0524 2 4" xfId="3428"/>
    <cellStyle name="差_1007永仁县 2 2" xfId="3429"/>
    <cellStyle name="好_其他部门(按照总人口测算）—20080416_民生政策最低支出需求_03_2010年各地区一般预算平衡表 4" xfId="3430"/>
    <cellStyle name="差_行政（人员）_财力性转移支付2010年预算参考数_30云南 3 2" xfId="3431"/>
    <cellStyle name="差_山东省民生支出标准_财力性转移支付2010年预算参考数_03_2010年各地区一般预算平衡表_2010年地方财政一般预算分级平衡情况表（汇总）0524 4" xfId="3432"/>
    <cellStyle name="60% - 强调文字颜色 2 7" xfId="3433"/>
    <cellStyle name="差_县市旗测算-新科目（20080626）_民生政策最低支出需求_03_2010年各地区一般预算平衡表_04财力类2010" xfId="3434"/>
    <cellStyle name="60% - 强调文字颜色 2 7 2" xfId="3435"/>
    <cellStyle name="60% - 强调文字颜色 2 8" xfId="3436"/>
    <cellStyle name="60% - 强调文字颜色 2 8 2" xfId="3437"/>
    <cellStyle name="60% - 强调文字颜色 2 9" xfId="3438"/>
    <cellStyle name="好_缺口县区测算(按2007支出增长25%测算)_03_2010年各地区一般预算平衡表 6" xfId="3439"/>
    <cellStyle name="60% - 强调文字颜色 2 9 2" xfId="3440"/>
    <cellStyle name="差_县市旗测算-新科目（20080627）_03_2010年各地区一般预算平衡表" xfId="3441"/>
    <cellStyle name="60% - 强调文字颜色 3 2" xfId="3442"/>
    <cellStyle name="差_11大理 6" xfId="3443"/>
    <cellStyle name="差_县市旗测算-新科目（20080627）_03_2010年各地区一般预算平衡表 2" xfId="3444"/>
    <cellStyle name="60% - 强调文字颜色 3 2 2" xfId="3445"/>
    <cellStyle name="好_市辖区测算20080510_不含人员经费系数_03_2010年各地区一般预算平衡表_2010年地方财政一般预算分级平衡情况表（汇总）0524 2 5" xfId="3446"/>
    <cellStyle name="好_核定人数对比_华东 2" xfId="3447"/>
    <cellStyle name="差_12滨州_财力性转移支付2010年预算参考数_03_2010年各地区一般预算平衡表_04财力类2010 3" xfId="3448"/>
    <cellStyle name="差_县市旗测算-新科目（20080627）_03_2010年各地区一般预算平衡表 2 2" xfId="3449"/>
    <cellStyle name="60% - 强调文字颜色 3 2 2 2" xfId="3450"/>
    <cellStyle name="好_1996-102 3" xfId="3451"/>
    <cellStyle name="好_县区合并测算20080421_县市旗测算-新科目（含人口规模效应）_03_2010年各地区一般预算平衡表_2010年地方财政一般预算分级平衡情况表（汇总）0524 2 4" xfId="3452"/>
    <cellStyle name="60% - 强调文字颜色 3 2 2 2 2" xfId="3453"/>
    <cellStyle name="60% - 强调文字颜色 3 2 2 2 3" xfId="3454"/>
    <cellStyle name="60% - 强调文字颜色 3 2 2 2 4" xfId="3455"/>
    <cellStyle name="60% - 强调文字颜色 3 8 2" xfId="3456"/>
    <cellStyle name="S1 2" xfId="3457"/>
    <cellStyle name="60% - 强调文字颜色 3 2 2 3" xfId="3458"/>
    <cellStyle name="60% - 强调文字颜色 3 2 2 4" xfId="3459"/>
    <cellStyle name="差_县市旗测算-新科目（20080627）_03_2010年各地区一般预算平衡表 3" xfId="3460"/>
    <cellStyle name="60% - 强调文字颜色 3 2 3" xfId="3461"/>
    <cellStyle name="好_市辖区测算20080510_不含人员经费系数_03_2010年各地区一般预算平衡表_2010年地方财政一般预算分级平衡情况表（汇总）0524 2 6" xfId="3462"/>
    <cellStyle name="好_青海 缺口县区测算(地方填报)_03_2010年各地区一般预算平衡表 5" xfId="3463"/>
    <cellStyle name="差_云南 缺口县区测算(地方填报)_03_2010年各地区一般预算平衡表_2010年地方财政一般预算分级平衡情况表（汇总）0524 5" xfId="3464"/>
    <cellStyle name="差_0502通海县 3 2" xfId="3465"/>
    <cellStyle name="差_县市旗测算-新科目（20080627）_03_2010年各地区一般预算平衡表 4" xfId="3466"/>
    <cellStyle name="60% - 强调文字颜色 3 2 4" xfId="3467"/>
    <cellStyle name="好_市辖区测算20080510_不含人员经费系数_03_2010年各地区一般预算平衡表_2010年地方财政一般预算分级平衡情况表（汇总）0524 2 7" xfId="3468"/>
    <cellStyle name="好_青海 缺口县区测算(地方填报)_03_2010年各地区一般预算平衡表 6" xfId="3469"/>
    <cellStyle name="差_0502通海县 3 3" xfId="3470"/>
    <cellStyle name="差_分县成本差异系数_不含人员经费系数 4 2" xfId="3471"/>
    <cellStyle name="差_县市旗测算-新科目（20080627）_03_2010年各地区一般预算平衡表 5" xfId="3472"/>
    <cellStyle name="60% - 强调文字颜色 3 2 5" xfId="3473"/>
    <cellStyle name="差_基础数据表_2.2009年云南省生态功能区转移支付总表" xfId="3474"/>
    <cellStyle name="好_市辖区测算20080510_不含人员经费系数_03_2010年各地区一般预算平衡表_2010年地方财政一般预算分级平衡情况表（汇总）0524 2 8" xfId="3475"/>
    <cellStyle name="comma zerodec 2" xfId="3476"/>
    <cellStyle name="差_县市旗测算-新科目（20080627）_03_2010年各地区一般预算平衡表 6" xfId="3477"/>
    <cellStyle name="60% - 强调文字颜色 3 2 6" xfId="3478"/>
    <cellStyle name="comma zerodec 3" xfId="3479"/>
    <cellStyle name="60% - 强调文字颜色 3 3" xfId="3480"/>
    <cellStyle name="差_11大理 7" xfId="3481"/>
    <cellStyle name="差_行政(燃修费)_不含人员经费系数_03_2010年各地区一般预算平衡表_2010年地方财政一般预算分级平衡情况表（汇总）0524 5" xfId="3482"/>
    <cellStyle name="差_30云南_2" xfId="3483"/>
    <cellStyle name="60% - 强调文字颜色 3 3 2" xfId="3484"/>
    <cellStyle name="60% - 强调文字颜色 3 3 3" xfId="3485"/>
    <cellStyle name="差_0502通海县 4 2" xfId="3486"/>
    <cellStyle name="60% - 强调文字颜色 3 4" xfId="3487"/>
    <cellStyle name="差_11大理 8" xfId="3488"/>
    <cellStyle name="差_行政（人员）_小册子（2010）张 2 2" xfId="3489"/>
    <cellStyle name="差_11大理 9" xfId="3490"/>
    <cellStyle name="60% - 强调文字颜色 3 5" xfId="3491"/>
    <cellStyle name="60% - 强调文字颜色 3 6" xfId="3492"/>
    <cellStyle name="好_安徽 缺口县区测算(地方填报)1_财力性转移支付2010年预算参考数_合并 2 6" xfId="3493"/>
    <cellStyle name="差_青海 缺口县区测算(地方填报)_30云南 4" xfId="3494"/>
    <cellStyle name="好_0605石屏县_财力性转移支付2010年预算参考数_隋心对账单定稿0514 2" xfId="3495"/>
    <cellStyle name="好_县市旗测算20080508_不含人员经费系数_财力性转移支付2010年预算参考数_华东 2 6" xfId="3496"/>
    <cellStyle name="差_云南 缺口县区测算(地方填报)_华东 2" xfId="3497"/>
    <cellStyle name="差_1007永仁县 3 2" xfId="3498"/>
    <cellStyle name="好_1305扶贫_5.2010年云南省国家一般生态功能区转移支付补助测算表（州市本级）" xfId="3499"/>
    <cellStyle name="60% - 强调文字颜色 3 7" xfId="3500"/>
    <cellStyle name="好_丽江汇总_华东" xfId="3501"/>
    <cellStyle name="好_县市旗测算-新科目（20080627）_不含人员经费系数_03_2010年各地区一般预算平衡表_2010年地方财政一般预算分级平衡情况表（汇总）0524 2 4" xfId="3502"/>
    <cellStyle name="S0" xfId="3503"/>
    <cellStyle name="60% - 强调文字颜色 3 7 2" xfId="3504"/>
    <cellStyle name="好_样表_2.2009年云南省生态功能区转移支付总表" xfId="3505"/>
    <cellStyle name="好_丽江汇总_华东 2" xfId="3506"/>
    <cellStyle name="好_1_财力性转移支付2010年预算参考数_合并 2 5" xfId="3507"/>
    <cellStyle name="S0 2" xfId="3508"/>
    <cellStyle name="差_县区合并测算20080423(按照各省比重）_财力性转移支付2010年预算参考数_30云南 3" xfId="3509"/>
    <cellStyle name="Accent4 - 20% 3" xfId="3510"/>
    <cellStyle name="差_分县成本差异系数_不含人员经费系数_财力性转移支付2010年预算参考数_华东 2" xfId="3511"/>
    <cellStyle name="60% - 强调文字颜色 3 8" xfId="3512"/>
    <cellStyle name="S1" xfId="3513"/>
    <cellStyle name="好_县市旗测算-新科目（20080627）_不含人员经费系数_03_2010年各地区一般预算平衡表_2010年地方财政一般预算分级平衡情况表（汇总）0524 2 5" xfId="3514"/>
    <cellStyle name="好_附表_财力性转移支付2010年预算参考数_隋心对账单定稿0514 2 5" xfId="3515"/>
    <cellStyle name="60% - 强调文字颜色 3 9 2" xfId="3516"/>
    <cellStyle name="差_农林水和城市维护标准支出20080505－县区合计_30云南" xfId="3517"/>
    <cellStyle name="S2 2" xfId="3518"/>
    <cellStyle name="差_缺口县区测算_财力性转移支付2010年预算参考数_03_2010年各地区一般预算平衡表_2010年地方财政一般预算分级平衡情况表（汇总）0524 4" xfId="3519"/>
    <cellStyle name="60% - 强调文字颜色 4 10" xfId="3520"/>
    <cellStyle name="好_2006年22湖南_财力性转移支付2010年预算参考数_隋心对账单定稿0514 2 5" xfId="3521"/>
    <cellStyle name="60% - 强调文字颜色 4 10 2" xfId="3522"/>
    <cellStyle name="好_基础数据表 2 2" xfId="3523"/>
    <cellStyle name="差_汇总表4_财力性转移支付2010年预算参考数 5" xfId="3524"/>
    <cellStyle name="差_县区合并测算20080421_不含人员经费系数_03_2010年各地区一般预算平衡表_2010年地方财政一般预算分级平衡情况表（汇总）0524 2 6" xfId="3525"/>
    <cellStyle name="差_行政（人员）_县市旗测算-新科目（含人口规模效应） 2 2 2" xfId="3526"/>
    <cellStyle name="差_(财政总决算简表-2010年)数据-分县收支（国库处提供） 3" xfId="3527"/>
    <cellStyle name="60% - 强调文字颜色 4 2" xfId="3528"/>
    <cellStyle name="Table Source 2" xfId="3529"/>
    <cellStyle name="差_测算结果汇总_财力性转移支付2010年预算参考数_03_2010年各地区一般预算平衡表_2010年地方财政一般预算分级平衡情况表（汇总）0524 2" xfId="3530"/>
    <cellStyle name="差_2006年28四川_03_2010年各地区一般预算平衡表 3" xfId="3531"/>
    <cellStyle name="好_2006年28四川_财力性转移支付2010年预算参考数_隋心对账单定稿0514 2 3" xfId="3532"/>
    <cellStyle name="60% - 强调文字颜色 4 2 2 2" xfId="3533"/>
    <cellStyle name="差_市辖区测算20080510_不含人员经费系数_03_2010年各地区一般预算平衡表 5" xfId="3534"/>
    <cellStyle name="好_总人口_03_2010年各地区一般预算平衡表_2010年地方财政一般预算分级平衡情况表（汇总）0524 2 4" xfId="3535"/>
    <cellStyle name="好_行政(燃修费)_县市旗测算-新科目（含人口规模效应）_合并 2 5" xfId="3536"/>
    <cellStyle name="差_gdp_小册子（2010）张 3" xfId="3537"/>
    <cellStyle name="60% - 强调文字颜色 4 2 2 2 2" xfId="3538"/>
    <cellStyle name="好_行政(燃修费)_县市旗测算-新科目（含人口规模效应）_合并 2 7" xfId="3539"/>
    <cellStyle name="常规 11 4 10" xfId="3540"/>
    <cellStyle name="60% - 强调文字颜色 4 2 2 2 4" xfId="3541"/>
    <cellStyle name="差_行政（人员）_县市旗测算-新科目（含人口规模效应）_财力性转移支付2010年预算参考数 2 2 2" xfId="3542"/>
    <cellStyle name="60% - 强调文字颜色 4 3" xfId="3543"/>
    <cellStyle name="好_2006年全省财力计算表（中央、决算）_华东 2 6" xfId="3544"/>
    <cellStyle name="差_农林水和城市维护标准支出20080505－县区合计_不含人员经费系数_财力性转移支付2010年预算参考数_03_2010年各地区一般预算平衡表 4" xfId="3545"/>
    <cellStyle name="60% - 强调文字颜色 4 3 2" xfId="3546"/>
    <cellStyle name="好_2006年全省财力计算表（中央、决算）_华东 2 7" xfId="3547"/>
    <cellStyle name="差_农林水和城市维护标准支出20080505－县区合计_不含人员经费系数_财力性转移支付2010年预算参考数_03_2010年各地区一般预算平衡表 5" xfId="3548"/>
    <cellStyle name="60% - 强调文字颜色 4 3 3" xfId="3549"/>
    <cellStyle name="60% - 强调文字颜色 4 4" xfId="3550"/>
    <cellStyle name="差_成本差异系数（含人口规模）_财力性转移支付2010年预算参考数_03_2010年各地区一般预算平衡表_2010年地方财政一般预算分级平衡情况表（汇总）0524 2" xfId="3551"/>
    <cellStyle name="差_2006年22湖南_合并 2" xfId="3552"/>
    <cellStyle name="差_0605石屏县_隋心对账单定稿0514" xfId="3553"/>
    <cellStyle name="差_县市旗测算-新科目（20080627）_县市旗测算-新科目（含人口规模效应）_30云南" xfId="3554"/>
    <cellStyle name="差_成本差异系数（含人口规模）_财力性转移支付2010年预算参考数_03_2010年各地区一般预算平衡表_2010年地方财政一般预算分级平衡情况表（汇总）0524 3" xfId="3555"/>
    <cellStyle name="差_县市旗测算20080508_县市旗测算-新科目（含人口规模效应）_合并" xfId="3556"/>
    <cellStyle name="好_行政(燃修费)_不含人员经费系数_小册子（2010）张 2" xfId="3557"/>
    <cellStyle name="差_行政（人员）_小册子（2010）张 3 2" xfId="3558"/>
    <cellStyle name="60% - 强调文字颜色 4 5" xfId="3559"/>
    <cellStyle name="好_教育(按照总人口测算）—20080416_县市旗测算-新科目（含人口规模效应）_财力性转移支付2010年预算参考数 2 6" xfId="3560"/>
    <cellStyle name="好_09黑龙江_30云南 2" xfId="3561"/>
    <cellStyle name="差_2008年全省汇总收支计算表 3" xfId="3562"/>
    <cellStyle name="KPMG Heading 1 2" xfId="3563"/>
    <cellStyle name="差_成本差异系数（含人口规模）_财力性转移支付2010年预算参考数_03_2010年各地区一般预算平衡表_2010年地方财政一般预算分级平衡情况表（汇总）0524 4" xfId="3564"/>
    <cellStyle name="好_县市旗测算-新科目（20080627）_民生政策最低支出需求_小册子（2010）张" xfId="3565"/>
    <cellStyle name="好_行政(燃修费)_不含人员经费系数_小册子（2010）张 3" xfId="3566"/>
    <cellStyle name="60% - 强调文字颜色 4 6" xfId="3567"/>
    <cellStyle name="差_成本差异系数（含人口规模）_财力性转移支付2010年预算参考数_03_2010年各地区一般预算平衡表_2010年地方财政一般预算分级平衡情况表（汇总）0524 5" xfId="3568"/>
    <cellStyle name="好_行政(燃修费)_不含人员经费系数_小册子（2010）张 4" xfId="3569"/>
    <cellStyle name="差_县市旗测算-新科目（20080626）_民生政策最低支出需求_财力性转移支付2010年预算参考数_03_2010年各地区一般预算平衡表_2010年地方财政一般预算分级平衡情况表（汇总）0524 2" xfId="3570"/>
    <cellStyle name="60% - 强调文字颜色 4 7" xfId="3571"/>
    <cellStyle name="差_2_华东" xfId="3572"/>
    <cellStyle name="好_县市旗测算-新科目（20080626）_财力性转移支付2010年预算参考数_合并 2 2" xfId="3573"/>
    <cellStyle name="差_1_财力性转移支付2010年预算参考数 2 2 2" xfId="3574"/>
    <cellStyle name="差_县市旗测算-新科目（20080626）_民生政策最低支出需求_财力性转移支付2010年预算参考数_03_2010年各地区一般预算平衡表_2010年地方财政一般预算分级平衡情况表（汇总）0524 2 2" xfId="3575"/>
    <cellStyle name="60% - 强调文字颜色 4 7 2" xfId="3576"/>
    <cellStyle name="差_县市旗测算-新科目（20080626）_民生政策最低支出需求_财力性转移支付2010年预算参考数_03_2010年各地区一般预算平衡表_2010年地方财政一般预算分级平衡情况表（汇总）0524 3" xfId="3577"/>
    <cellStyle name="60% - 强调文字颜色 4 8" xfId="3578"/>
    <cellStyle name="好_不含人员经费系数_华东 2 2" xfId="3579"/>
    <cellStyle name="60% - 强调文字颜色 4 9" xfId="3580"/>
    <cellStyle name="差_县市旗测算-新科目（20080626）_民生政策最低支出需求_财力性转移支付2010年预算参考数_03_2010年各地区一般预算平衡表_2010年地方财政一般预算分级平衡情况表（汇总）0524 4" xfId="3581"/>
    <cellStyle name="Accent4 - 40% 2" xfId="3582"/>
    <cellStyle name="好_县市旗测算-新科目（20080626）_财力性转移支付2010年预算参考数_合并 2 4" xfId="3583"/>
    <cellStyle name="差_07临沂" xfId="3584"/>
    <cellStyle name="差_Book1_1 3" xfId="3585"/>
    <cellStyle name="60% - 强调文字颜色 4 9 2" xfId="3586"/>
    <cellStyle name="好_行政(燃修费)_不含人员经费系数_03_2010年各地区一般预算平衡表_04财力类2010 3" xfId="3587"/>
    <cellStyle name="Accent4 - 40% 2 2" xfId="3588"/>
    <cellStyle name="差_07临沂 2" xfId="3589"/>
    <cellStyle name="好_Book2_财力性转移支付2010年预算参考数_03_2010年各地区一般预算平衡表 3" xfId="3590"/>
    <cellStyle name="60% - 强调文字颜色 5 10 2" xfId="3591"/>
    <cellStyle name="60% - 强调文字颜色 5 2" xfId="3592"/>
    <cellStyle name="好_云南 缺口县区测算(地方填报)_03_2010年各地区一般预算平衡表_净集中 3" xfId="3593"/>
    <cellStyle name="60% - 强调文字颜色 5 2 2" xfId="3594"/>
    <cellStyle name="60% - 强调文字颜色 5 2 2 2" xfId="3595"/>
    <cellStyle name="差_2008年预计支出与2007年对比_小册子（2010）张 3" xfId="3596"/>
    <cellStyle name="60% - 强调文字颜色 5 2 2 2 2" xfId="3597"/>
    <cellStyle name="好_汇总表4_03_2010年各地区一般预算平衡表_2010年地方财政一般预算分级平衡情况表（汇总）0524" xfId="3598"/>
    <cellStyle name="差_分析缺口率 2 2" xfId="3599"/>
    <cellStyle name="差_2008年预计支出与2007年对比_小册子（2010）张 4" xfId="3600"/>
    <cellStyle name="60% - 强调文字颜色 5 2 2 2 3" xfId="3601"/>
    <cellStyle name="60% - 强调文字颜色 5 2 2 3" xfId="3602"/>
    <cellStyle name="好_其他部门(按照总人口测算）—20080416_民生政策最低支出需求_财力性转移支付2010年预算参考数_隋心对账单定稿0514 2 6" xfId="3603"/>
    <cellStyle name="Dollar (zero dec) 2 2 2" xfId="3604"/>
    <cellStyle name="60% - 强调文字颜色 5 2 3" xfId="3605"/>
    <cellStyle name="差_1305扶贫 2 2" xfId="3606"/>
    <cellStyle name="好_2008年全省汇总收支计算表_隋心对账单定稿0514 2" xfId="3607"/>
    <cellStyle name="60% - 强调文字颜色 5 2 4" xfId="3608"/>
    <cellStyle name="InputData 2" xfId="3609"/>
    <cellStyle name="差_市辖区测算-新科目（20080626）_不含人员经费系数_03_2010年各地区一般预算平衡表_04财力类2010 3" xfId="3610"/>
    <cellStyle name="差_测算结果汇总_03_2010年各地区一般预算平衡表_2010年地方财政一般预算分级平衡情况表（汇总）0524 3" xfId="3611"/>
    <cellStyle name="差_2006年水利统计指标统计表 2 2" xfId="3612"/>
    <cellStyle name="Percent (0.0)" xfId="3613"/>
    <cellStyle name="60% - 强调文字颜色 5 2 5" xfId="3614"/>
    <cellStyle name="60% - 强调文字颜色 5 2 6" xfId="3615"/>
    <cellStyle name="60% - 强调文字颜色 5 3" xfId="3616"/>
    <cellStyle name="好_行政公检法测算_不含人员经费系数_隋心对账单定稿0514 2 5" xfId="3617"/>
    <cellStyle name="差_行政（人员）_县市旗测算-新科目（含人口规模效应）_财力性转移支付2010年预算参考数 2 3 2" xfId="3618"/>
    <cellStyle name="差_05潍坊" xfId="3619"/>
    <cellStyle name="60% - 强调文字颜色 5 3 2" xfId="3620"/>
    <cellStyle name="好_总人口_华东 2 4" xfId="3621"/>
    <cellStyle name="好_2006年水利统计指标统计表 2 6" xfId="3622"/>
    <cellStyle name="差_05潍坊 2" xfId="3623"/>
    <cellStyle name="60% - 强调文字颜色 5 3 3" xfId="3624"/>
    <cellStyle name="好_总人口_华东 2 5" xfId="3625"/>
    <cellStyle name="好_2006年水利统计指标统计表 2 7" xfId="3626"/>
    <cellStyle name="差_05潍坊 3" xfId="3627"/>
    <cellStyle name="好_成本差异系数_03_2010年各地区一般预算平衡表_2010年地方财政一般预算分级平衡情况表（汇总）0524 2 2" xfId="3628"/>
    <cellStyle name="差_1305扶贫 3 2" xfId="3629"/>
    <cellStyle name="好_行政公检法测算_不含人员经费系数_隋心对账单定稿0514 2 6" xfId="3630"/>
    <cellStyle name="差_行政（人员）_财力性转移支付2010年预算参考数_03_2010年各地区一般预算平衡表 2" xfId="3631"/>
    <cellStyle name="好_人员工资和公用经费2_财力性转移支付2010年预算参考数_03_2010年各地区一般预算平衡表_2010年地方财政一般预算分级平衡情况表（汇总）0524" xfId="3632"/>
    <cellStyle name="60% - 强调文字颜色 5 4" xfId="3633"/>
    <cellStyle name="好_行政公检法测算_不含人员经费系数_隋心对账单定稿0514 2 7" xfId="3634"/>
    <cellStyle name="差_行政（人员）_财力性转移支付2010年预算参考数_03_2010年各地区一般预算平衡表 3" xfId="3635"/>
    <cellStyle name="60% - 强调文字颜色 5 5" xfId="3636"/>
    <cellStyle name="好_行政公检法测算_财力性转移支付2010年预算参考数_03_2010年各地区一般预算平衡表_2010年地方财政一般预算分级平衡情况表（汇总）0524" xfId="3637"/>
    <cellStyle name="KPMG Heading 2 2" xfId="3638"/>
    <cellStyle name="好_人员工资和公用经费3_财力性转移支付2010年预算参考数_03_2010年各地区一般预算平衡表 4" xfId="3639"/>
    <cellStyle name="差_行政（人员）_财力性转移支付2010年预算参考数_03_2010年各地区一般预算平衡表 4" xfId="3640"/>
    <cellStyle name="60% - 强调文字颜色 5 6" xfId="3641"/>
    <cellStyle name="差_行政（人员）_财力性转移支付2010年预算参考数_03_2010年各地区一般预算平衡表 5" xfId="3642"/>
    <cellStyle name="差_2008年县级公安保障标准落实奖励经费分配测算 2" xfId="3643"/>
    <cellStyle name="好_山东省民生支出标准_03_2010年各地区一般预算平衡表 2 2" xfId="3644"/>
    <cellStyle name="60% - 强调文字颜色 5 7" xfId="3645"/>
    <cellStyle name="好_市辖区测算-新科目（20080626）_民生政策最低支出需求_财力性转移支付2010年预算参考数_03_2010年各地区一般预算平衡表 2" xfId="3646"/>
    <cellStyle name="好_行政（人员）_03_2010年各地区一般预算平衡表 6" xfId="3647"/>
    <cellStyle name="差_1_财力性转移支付2010年预算参考数 2 3 2" xfId="3648"/>
    <cellStyle name="差_2008年县级公安保障标准落实奖励经费分配测算 2 2" xfId="3649"/>
    <cellStyle name="60% - 强调文字颜色 5 7 2" xfId="3650"/>
    <cellStyle name="好_市辖区测算-新科目（20080626）_民生政策最低支出需求_财力性转移支付2010年预算参考数_03_2010年各地区一般预算平衡表 2 2" xfId="3651"/>
    <cellStyle name="Accent4 - 40% 3" xfId="3652"/>
    <cellStyle name="好_县市旗测算-新科目（20080626）_财力性转移支付2010年预算参考数_合并 2 5" xfId="3653"/>
    <cellStyle name="差_行政（人员）_财力性转移支付2010年预算参考数_03_2010年各地区一般预算平衡表 6" xfId="3654"/>
    <cellStyle name="差_2008年县级公安保障标准落实奖励经费分配测算 3" xfId="3655"/>
    <cellStyle name="好_山东省民生支出标准_03_2010年各地区一般预算平衡表 2 3" xfId="3656"/>
    <cellStyle name="60% - 强调文字颜色 5 8" xfId="3657"/>
    <cellStyle name="好_市辖区测算-新科目（20080626）_民生政策最低支出需求_财力性转移支付2010年预算参考数_03_2010年各地区一般预算平衡表 3" xfId="3658"/>
    <cellStyle name="60% - 强调文字颜色 5 8 2" xfId="3659"/>
    <cellStyle name="差_12滨州_30云南" xfId="3660"/>
    <cellStyle name="差_2008年县级公安保障标准落实奖励经费分配测算 4" xfId="3661"/>
    <cellStyle name="60% - 强调文字颜色 5 9" xfId="3662"/>
    <cellStyle name="好_市辖区测算-新科目（20080626）_民生政策最低支出需求_财力性转移支付2010年预算参考数_03_2010年各地区一般预算平衡表 4" xfId="3663"/>
    <cellStyle name="好_09黑龙江_03_2010年各地区一般预算平衡表_净集中" xfId="3664"/>
    <cellStyle name="差_09黑龙江_小册子（2010）张 4" xfId="3665"/>
    <cellStyle name="差_2006年27重庆" xfId="3666"/>
    <cellStyle name="差_1110洱源县 5" xfId="3667"/>
    <cellStyle name="计算 2 2 2 2 2 7" xfId="3668"/>
    <cellStyle name="60% - 强调文字颜色 5 9 2" xfId="3669"/>
    <cellStyle name="常规 10 12" xfId="3670"/>
    <cellStyle name="差_县区合并测算20080421_财力性转移支付2010年预算参考数_03_2010年各地区一般预算平衡表_04财力类2010 2" xfId="3671"/>
    <cellStyle name="60% - 强调文字颜色 6 10" xfId="3672"/>
    <cellStyle name="好_其他部门(按照总人口测算）—20080416_不含人员经费系数_财力性转移支付2010年预算参考数_03_2010年各地区一般预算平衡表_2010年地方财政一般预算分级平衡情况表（汇总）0524 3" xfId="3673"/>
    <cellStyle name="好_Book1_财力性转移支付2010年预算参考数_隋心对账单定稿0514 2 6" xfId="3674"/>
    <cellStyle name="差_1_财力性转移支付2010年预算参考数_03_2010年各地区一般预算平衡表 5" xfId="3675"/>
    <cellStyle name="好_农林水和城市维护标准支出20080505－县区合计_民生政策最低支出需求_合并 2 4" xfId="3676"/>
    <cellStyle name="好_28四川_03_2010年各地区一般预算平衡表_净集中 3" xfId="3677"/>
    <cellStyle name="60% - 强调文字颜色 6 10 2" xfId="3678"/>
    <cellStyle name="好_市辖区测算20080510_民生政策最低支出需求_财力性转移支付2010年预算参考数_03_2010年各地区一般预算平衡表" xfId="3679"/>
    <cellStyle name="差_28四川_财力性转移支付2010年预算参考数_合并 2" xfId="3680"/>
    <cellStyle name="好_合并 2 6" xfId="3681"/>
    <cellStyle name="Accent3 - 60% 2 3" xfId="3682"/>
    <cellStyle name="差_县市旗测算-新科目（20080627） 2 3" xfId="3683"/>
    <cellStyle name="好_0605石屏县_华东 2 7" xfId="3684"/>
    <cellStyle name="差 2 6" xfId="3685"/>
    <cellStyle name="60% - 强调文字颜色 6 2" xfId="3686"/>
    <cellStyle name="好_缺口县区测算_03_2010年各地区一般预算平衡表_2010年地方财政一般预算分级平衡情况表（汇总）0524 4" xfId="3687"/>
    <cellStyle name="ul" xfId="3688"/>
    <cellStyle name="差_分县成本差异系数_民生政策最低支出需求_财力性转移支付2010年预算参考数_03_2010年各地区一般预算平衡表" xfId="3689"/>
    <cellStyle name="60% - 强调文字颜色 6 2 2" xfId="3690"/>
    <cellStyle name="ul 2" xfId="3691"/>
    <cellStyle name="差_县市旗测算-新科目（20080627）_县市旗测算-新科目（含人口规模效应） 5" xfId="3692"/>
    <cellStyle name="好_自行调整差异系数顺序_财力性转移支付2010年预算参考数_华东 3" xfId="3693"/>
    <cellStyle name="差_分县成本差异系数_民生政策最低支出需求_财力性转移支付2010年预算参考数_03_2010年各地区一般预算平衡表 2" xfId="3694"/>
    <cellStyle name="60% - 强调文字颜色 6 2 2 2" xfId="3695"/>
    <cellStyle name="Heading 2+" xfId="3696"/>
    <cellStyle name="60% - 强调文字颜色 6 2 2 2 2" xfId="3697"/>
    <cellStyle name="差_同德_财力性转移支付2010年预算参考数_03_2010年各地区一般预算平衡表 6" xfId="3698"/>
    <cellStyle name="好_卫生(按照总人口测算）—20080416_不含人员经费系数_华东" xfId="3699"/>
    <cellStyle name="Heading 2+ 2" xfId="3700"/>
    <cellStyle name="60% - 强调文字颜色 6 2 2 2 3" xfId="3701"/>
    <cellStyle name="差_行政（人员） 2" xfId="3702"/>
    <cellStyle name="差_县市旗测算-新科目（20080626）_不含人员经费系数_华东" xfId="3703"/>
    <cellStyle name="60% - 强调文字颜色 6 2 2 2 4" xfId="3704"/>
    <cellStyle name="编号" xfId="3705"/>
    <cellStyle name="好_11大理 4 2" xfId="3706"/>
    <cellStyle name="好_县区合并测算20080423(按照各省比重）_财力性转移支付2010年预算参考数_隋心对账单定稿0514 2 4" xfId="3707"/>
    <cellStyle name="差_1110洱源县_财力性转移支付2010年预算参考数_03_2010年各地区一般预算平衡表_净集中 2" xfId="3708"/>
    <cellStyle name="差_分县成本差异系数_民生政策最低支出需求_财力性转移支付2010年预算参考数_03_2010年各地区一般预算平衡表 3" xfId="3709"/>
    <cellStyle name="60% - 强调文字颜色 6 2 2 3" xfId="3710"/>
    <cellStyle name="输出 10" xfId="3711"/>
    <cellStyle name="差_分县成本差异系数_民生政策最低支出需求_财力性转移支付2010年预算参考数_03_2010年各地区一般预算平衡表 4" xfId="3712"/>
    <cellStyle name="好_14安徽" xfId="3713"/>
    <cellStyle name="60% - 强调文字颜色 6 2 2 4" xfId="3714"/>
    <cellStyle name="输出 11" xfId="3715"/>
    <cellStyle name="好_5334_2006年迪庆县级财政报表附表_隋心对账单定稿0514 2" xfId="3716"/>
    <cellStyle name="差_28四川_03_2010年各地区一般预算平衡表_04财力类2010 2" xfId="3717"/>
    <cellStyle name="差_农林水和城市维护标准支出20080505－县区合计_财力性转移支付2010年预算参考数_03_2010年各地区一般预算平衡表_2010年地方财政一般预算分级平衡情况表（汇总）0524 2" xfId="3718"/>
    <cellStyle name="差_县市旗测算-新科目（20080626）_民生政策最低支出需求_合并 2" xfId="3719"/>
    <cellStyle name="60% - 强调文字颜色 6 2 3" xfId="3720"/>
    <cellStyle name="差_市辖区测算20080510_县市旗测算-新科目（含人口规模效应）_03_2010年各地区一般预算平衡表_2010年地方财政一般预算分级平衡情况表（汇总）0524" xfId="3721"/>
    <cellStyle name="好_市辖区测算-新科目（20080626）_不含人员经费系数_小册子（2010）张 2" xfId="3722"/>
    <cellStyle name="差_28四川_03_2010年各地区一般预算平衡表_04财力类2010 3" xfId="3723"/>
    <cellStyle name="差_农林水和城市维护标准支出20080505－县区合计_财力性转移支付2010年预算参考数_03_2010年各地区一般预算平衡表_2010年地方财政一般预算分级平衡情况表（汇总）0524 3" xfId="3724"/>
    <cellStyle name="60% - 强调文字颜色 6 2 4" xfId="3725"/>
    <cellStyle name="60% - 强调文字颜色 6 2 5" xfId="3726"/>
    <cellStyle name="差_Book1_财力性转移支付2010年预算参考数 4 2" xfId="3727"/>
    <cellStyle name="60% - 强调文字颜色 6 2 6" xfId="3728"/>
    <cellStyle name="差_2007年收支情况及2008年收支预计表(汇总表)_财力性转移支付2010年预算参考数_03_2010年各地区一般预算平衡表 5" xfId="3729"/>
    <cellStyle name="差_县市旗测算-新科目（20080626）_财力性转移支付2010年预算参考数_30云南 2" xfId="3730"/>
    <cellStyle name="60% - 强调文字颜色 6 3 2" xfId="3731"/>
    <cellStyle name="差_2007年收支情况及2008年收支预计表(汇总表)_财力性转移支付2010年预算参考数_03_2010年各地区一般预算平衡表 6" xfId="3732"/>
    <cellStyle name="差_县市旗测算-新科目（20080626）_财力性转移支付2010年预算参考数_30云南 3" xfId="3733"/>
    <cellStyle name="60% - 强调文字颜色 6 3 3" xfId="3734"/>
    <cellStyle name="好_行政公检法测算_不含人员经费系数_合并 2 4" xfId="3735"/>
    <cellStyle name="好_分县成本差异系数_不含人员经费系数_财力性转移支付2010年预算参考数_03_2010年各地区一般预算平衡表 2 2" xfId="3736"/>
    <cellStyle name="Cover Date" xfId="3737"/>
    <cellStyle name="差_34青海_1_小册子（2010）张 4" xfId="3738"/>
    <cellStyle name="差_2009年一般性转移支付标准工资_奖励补助测算7.25 (version 1) (version 1) 2 4" xfId="3739"/>
    <cellStyle name="百分比 3 2 2" xfId="3740"/>
    <cellStyle name="差_文体广播事业(按照总人口测算）—20080416_县市旗测算-新科目（含人口规模效应）_隋心对账单定稿0514" xfId="3741"/>
    <cellStyle name="差_1110洱源县_财力性转移支付2010年预算参考数_03_2010年各地区一般预算平衡表 2" xfId="3742"/>
    <cellStyle name="60% - 强调文字颜色 6 4" xfId="3743"/>
    <cellStyle name="KPMG Heading 3 2" xfId="3744"/>
    <cellStyle name="差_教育(按照总人口测算）—20080416_县市旗测算-新科目（含人口规模效应）_财力性转移支付2010年预算参考数_03_2010年各地区一般预算平衡表_净集中 2" xfId="3745"/>
    <cellStyle name="60% - 强调文字颜色 6 5" xfId="3746"/>
    <cellStyle name="差_1110洱源县_财力性转移支付2010年预算参考数_03_2010年各地区一般预算平衡表 3" xfId="3747"/>
    <cellStyle name="Text Head 1" xfId="3748"/>
    <cellStyle name="百分比 3 2 3" xfId="3749"/>
    <cellStyle name="差_分析缺口率_财力性转移支付2010年预算参考数 2" xfId="3750"/>
    <cellStyle name="Text Head 2" xfId="3751"/>
    <cellStyle name="百分比 3 2 4" xfId="3752"/>
    <cellStyle name="好_11大理_财力性转移支付2010年预算参考数_隋心对账单定稿0514 2" xfId="3753"/>
    <cellStyle name="60% - 强调文字颜色 6 6" xfId="3754"/>
    <cellStyle name="差_教育(按照总人口测算）—20080416_县市旗测算-新科目（含人口规模效应）_财力性转移支付2010年预算参考数_03_2010年各地区一般预算平衡表_净集中 3" xfId="3755"/>
    <cellStyle name="差_1110洱源县_财力性转移支付2010年预算参考数_03_2010年各地区一般预算平衡表 4" xfId="3756"/>
    <cellStyle name="差_市辖区测算-新科目（20080626）_县市旗测算-新科目（含人口规模效应）_财力性转移支付2010年预算参考数_03_2010年各地区一般预算平衡表_2010年地方财政一般预算分级平衡情况表（汇总）0524 4" xfId="3757"/>
    <cellStyle name="差_1110洱源县 2" xfId="3758"/>
    <cellStyle name="计算 2 2 2 2 2 4" xfId="3759"/>
    <cellStyle name="60% - 强调文字颜色 6 7" xfId="3760"/>
    <cellStyle name="差_1110洱源县_财力性转移支付2010年预算参考数_03_2010年各地区一般预算平衡表 5" xfId="3761"/>
    <cellStyle name="好_行政(燃修费)_不含人员经费系数_财力性转移支付2010年预算参考数_合并 2 3" xfId="3762"/>
    <cellStyle name="60% - 强调文字颜色 6 7 2" xfId="3763"/>
    <cellStyle name="好_缺口县区测算（11.13）_财力性转移支付2010年预算参考数_隋心对账单定稿0514 2 5" xfId="3764"/>
    <cellStyle name="差_1110洱源县 2 2" xfId="3765"/>
    <cellStyle name="好_卫生(按照总人口测算）—20080416_财力性转移支付2010年预算参考数_30云南" xfId="3766"/>
    <cellStyle name="差_分析缺口率_财力性转移支付2010年预算参考数 3 2" xfId="3767"/>
    <cellStyle name="差_03昭通 9" xfId="3768"/>
    <cellStyle name="好_市辖区测算20080510_县市旗测算-新科目（含人口规模效应）_30云南 3" xfId="3769"/>
    <cellStyle name="好_市辖区测算-新科目（20080626）_民生政策最低支出需求_财力性转移支付2010年预算参考数_03_2010年各地区一般预算平衡表_04财力类2010 3" xfId="3770"/>
    <cellStyle name="差_市辖区测算-新科目（20080626）_县市旗测算-新科目（含人口规模效应）_财力性转移支付2010年预算参考数_03_2010年各地区一般预算平衡表_2010年地方财政一般预算分级平衡情况表（汇总）0524 5" xfId="3771"/>
    <cellStyle name="差_1110洱源县 3" xfId="3772"/>
    <cellStyle name="计算 2 2 2 2 2 5" xfId="3773"/>
    <cellStyle name="60% - 强调文字颜色 6 8" xfId="3774"/>
    <cellStyle name="差_1110洱源县_财力性转移支付2010年预算参考数_03_2010年各地区一般预算平衡表 6" xfId="3775"/>
    <cellStyle name="差_09黑龙江_小册子（2010）张 2" xfId="3776"/>
    <cellStyle name="60% - 强调文字颜色 6 8 2" xfId="3777"/>
    <cellStyle name="差_09黑龙江_小册子（2010）张 2 2" xfId="3778"/>
    <cellStyle name="差_1110洱源县 3 2" xfId="3779"/>
    <cellStyle name="60% - 强调文字颜色 6 9" xfId="3780"/>
    <cellStyle name="差_09黑龙江_小册子（2010）张 3" xfId="3781"/>
    <cellStyle name="差_县市旗测算20080508_县市旗测算-新科目（含人口规模效应） 2 3 2" xfId="3782"/>
    <cellStyle name="计算 2 2 2 2 2 6" xfId="3783"/>
    <cellStyle name="差_1110洱源县 4" xfId="3784"/>
    <cellStyle name="差_丽江汇总_合并" xfId="3785"/>
    <cellStyle name="60% - 强调文字颜色 6 9 2" xfId="3786"/>
    <cellStyle name="差_09黑龙江_小册子（2010）张 3 2" xfId="3787"/>
    <cellStyle name="差_1110洱源县 4 2" xfId="3788"/>
    <cellStyle name="60% - 着色 1" xfId="3789"/>
    <cellStyle name="好_分析缺口率_03_2010年各地区一般预算平衡表_净集中 2" xfId="3790"/>
    <cellStyle name="差_同德 3" xfId="3791"/>
    <cellStyle name="差_2007年收支情况及2008年收支预计表(汇总表)_03_2010年各地区一般预算平衡表_2010年地方财政一般预算分级平衡情况表（汇总）0524 4" xfId="3792"/>
    <cellStyle name="部门 3" xfId="3793"/>
    <cellStyle name="60% - 着色 1 2" xfId="3794"/>
    <cellStyle name="60% - 着色 2 2" xfId="3795"/>
    <cellStyle name="差_县区合并测算20080423(按照各省比重）_不含人员经费系数_03_2010年各地区一般预算平衡表_2010年地方财政一般预算分级平衡情况表（汇总）0524" xfId="3796"/>
    <cellStyle name="60% - 着色 3" xfId="3797"/>
    <cellStyle name="差_汇总表4 2 4" xfId="3798"/>
    <cellStyle name="差_不含人员经费系数_小册子（2010）张 3 2" xfId="3799"/>
    <cellStyle name="差_同德 5" xfId="3800"/>
    <cellStyle name="好_文体广播事业(按照总人口测算）—20080416_民生政策最低支出需求_财力性转移支付2010年预算参考数_03_2010年各地区一般预算平衡表" xfId="3801"/>
    <cellStyle name="部门 5" xfId="3802"/>
    <cellStyle name="差_县市旗测算-新科目（20080626） 3" xfId="3803"/>
    <cellStyle name="差_县区合并测算20080423(按照各省比重）_不含人员经费系数_03_2010年各地区一般预算平衡表_2010年地方财政一般预算分级平衡情况表（汇总）0524 2" xfId="3804"/>
    <cellStyle name="60% - 着色 3 2" xfId="3805"/>
    <cellStyle name="差_教育(按照总人口测算）—20080416_民生政策最低支出需求_财力性转移支付2010年预算参考数_03_2010年各地区一般预算平衡表_04财力类2010 3" xfId="3806"/>
    <cellStyle name="Moneda_96 Risk" xfId="3807"/>
    <cellStyle name="好_其他部门(按照总人口测算）—20080416_不含人员经费系数_小册子（2010）张 2 2" xfId="3808"/>
    <cellStyle name="差_文体广播事业(按照总人口测算）—20080416 2 2 2" xfId="3809"/>
    <cellStyle name="60% - 着色 4" xfId="3810"/>
    <cellStyle name="好_县区合并测算20080423(按照各省比重）_不含人员经费系数_财力性转移支付2010年预算参考数_小册子（2010）张 3 2" xfId="3811"/>
    <cellStyle name="差_财政供养人员_财力性转移支付2010年预算参考数_30云南 2" xfId="3812"/>
    <cellStyle name="部门 6" xfId="3813"/>
    <cellStyle name="60% - 着色 4 2" xfId="3814"/>
    <cellStyle name="好_2_华东 2 2" xfId="3815"/>
    <cellStyle name="60% - 着色 5" xfId="3816"/>
    <cellStyle name="好_农林水和城市维护标准支出20080505－县区合计_民生政策最低支出需求_财力性转移支付2010年预算参考数 2" xfId="3817"/>
    <cellStyle name="差_财政供养人员_财力性转移支付2010年预算参考数_30云南 3" xfId="3818"/>
    <cellStyle name="部门 7" xfId="3819"/>
    <cellStyle name="60% - 着色 5 2" xfId="3820"/>
    <cellStyle name="好_总人口_财力性转移支付2010年预算参考数_华东 2 6" xfId="3821"/>
    <cellStyle name="好_2_华东 2 3" xfId="3822"/>
    <cellStyle name="60% - 着色 6" xfId="3823"/>
    <cellStyle name="差_M01-2(州市补助收入)_隋心对账单定稿0514" xfId="3824"/>
    <cellStyle name="6mal" xfId="3825"/>
    <cellStyle name="差_测算结果_财力性转移支付2010年预算参考数_03_2010年各地区一般预算平衡表 5" xfId="3826"/>
    <cellStyle name="6mal 2 2" xfId="3827"/>
    <cellStyle name="好_22湖南_财力性转移支付2010年预算参考数_隋心对账单定稿0514 2 5" xfId="3828"/>
    <cellStyle name="差_2006年水利统计指标统计表_财力性转移支付2010年预算参考数 2 2" xfId="3829"/>
    <cellStyle name="Accent3 16" xfId="3830"/>
    <cellStyle name="Accent3 21" xfId="3831"/>
    <cellStyle name="常规 10 2 3 2 2" xfId="3832"/>
    <cellStyle name="差_市辖区测算-新科目（20080626）_不含人员经费系数_财力性转移支付2010年预算参考数_30云南 2" xfId="3833"/>
    <cellStyle name="差_行政公检法测算_县市旗测算-新科目（含人口规模效应）_03_2010年各地区一般预算平衡表 3" xfId="3834"/>
    <cellStyle name="好_市辖区测算-新科目（20080626）_县市旗测算-新科目（含人口规模效应）_合并 2 3" xfId="3835"/>
    <cellStyle name="差_行政(燃修费)_县市旗测算-新科目（含人口规模效应） 2 2" xfId="3836"/>
    <cellStyle name="6mal 2 4" xfId="3837"/>
    <cellStyle name="好_缺口县区测算(按2007支出增长25%测算) 2 3 2" xfId="3838"/>
    <cellStyle name="好_22湖南_财力性转移支付2010年预算参考数_隋心对账单定稿0514 2 7" xfId="3839"/>
    <cellStyle name="差_2006年水利统计指标统计表_财力性转移支付2010年预算参考数 2 4" xfId="3840"/>
    <cellStyle name="Accent6 - 20% 2" xfId="3841"/>
    <cellStyle name="差_云南 缺口县区测算(地方填报)_财力性转移支付2010年预算参考数_合并 2" xfId="3842"/>
    <cellStyle name="Accent3 18" xfId="3843"/>
    <cellStyle name="Accent3 23" xfId="3844"/>
    <cellStyle name="好_2007年收支情况及2008年收支预计表(汇总表)_财力性转移支付2010年预算参考数 2 3" xfId="3845"/>
    <cellStyle name="6mal 6" xfId="3846"/>
    <cellStyle name="Accent1 - 20% 10" xfId="3847"/>
    <cellStyle name="好_河南 缺口县区测算(地方填报白)_03_2010年各地区一般预算平衡表_净集中" xfId="3848"/>
    <cellStyle name="差_0605石屏 4 2" xfId="3849"/>
    <cellStyle name="Accent1 - 20% 2 2 2" xfId="3850"/>
    <cellStyle name="差_2009年一般性转移支付标准工资_奖励补助测算5.24冯铸" xfId="3851"/>
    <cellStyle name="差_2006年28四川_财力性转移支付2010年预算参考数 4 2" xfId="3852"/>
    <cellStyle name="Accent5 - 60% 4 2" xfId="3853"/>
    <cellStyle name="Accent1 - 20% 2 3 2" xfId="3854"/>
    <cellStyle name="差_危改资金测算_财力性转移支付2010年预算参考数_隋心对账单定稿0514 2 2" xfId="3855"/>
    <cellStyle name="Accent5 - 60% 5 2" xfId="3856"/>
    <cellStyle name="差_云南省2008年转移支付测算——州市本级考核部分及政策性测算_华东 2 6" xfId="3857"/>
    <cellStyle name="Accent1 - 20% 2 4" xfId="3858"/>
    <cellStyle name="Accent5 - 60% 6" xfId="3859"/>
    <cellStyle name="Accent1 - 20% 3 2 2" xfId="3860"/>
    <cellStyle name="差_0702砚山县2008年地税_2.2010年云南省生态功能区转移支付总表" xfId="3861"/>
    <cellStyle name="差_卫生(按照总人口测算）—20080416_03_2010年各地区一般预算平衡表_2010年地方财政一般预算分级平衡情况表（汇总）0524 2 7" xfId="3862"/>
    <cellStyle name="Accent1 - 20% 4 2" xfId="3863"/>
    <cellStyle name="差_11大理_禁止开发区名单 2" xfId="3864"/>
    <cellStyle name="差_行政(燃修费)_民生政策最低支出需求_小册子（2010）张" xfId="3865"/>
    <cellStyle name="Accent1 - 20% 5 2" xfId="3866"/>
    <cellStyle name="Grey 3" xfId="3867"/>
    <cellStyle name="好_教育(按照总人口测算）—20080416_财力性转移支付2010年预算参考数_03_2010年各地区一般预算平衡表_净集中 3" xfId="3868"/>
    <cellStyle name="Accent1 - 40%" xfId="3869"/>
    <cellStyle name="Accent1 - 40% 2" xfId="3870"/>
    <cellStyle name="好_行政公检法测算_合并 2 4" xfId="3871"/>
    <cellStyle name="好_2007年一般预算支出剔除 4" xfId="3872"/>
    <cellStyle name="差_县区合并测算20080423(按照各省比重）_县市旗测算-新科目（含人口规模效应）_财力性转移支付2010年预算参考数_小册子（2010）张" xfId="3873"/>
    <cellStyle name="Accent1 - 40% 2 2" xfId="3874"/>
    <cellStyle name="好_0605石屏县_华东 2 2" xfId="3875"/>
    <cellStyle name="差_2006年基础数据 2 2" xfId="3876"/>
    <cellStyle name="差_县市旗测算-新科目（20080626）_民生政策最低支出需求_隋心对账单定稿0514 2 2" xfId="3877"/>
    <cellStyle name="差_11大理_财力性转移支付2010年预算参考数 2 3" xfId="3878"/>
    <cellStyle name="好_缺口县区测算(按核定人数)_03_2010年各地区一般预算平衡表_2010年地方财政一般预算分级平衡情况表（汇总）0524 2 4" xfId="3879"/>
    <cellStyle name="差_2009年一般性转移支付标准工资_奖励补助测算7.23 4" xfId="3880"/>
    <cellStyle name="好_2007年一般预算支出剔除 4 2" xfId="3881"/>
    <cellStyle name="好_05潍坊 3" xfId="3882"/>
    <cellStyle name="差_县区合并测算20080423(按照各省比重）_县市旗测算-新科目（含人口规模效应）_财力性转移支付2010年预算参考数_小册子（2010）张 2" xfId="3883"/>
    <cellStyle name="Accent1 - 40% 2 2 2" xfId="3884"/>
    <cellStyle name="差_基础数据分析" xfId="3885"/>
    <cellStyle name="差_核定人数下发表_小册子（2010）张" xfId="3886"/>
    <cellStyle name="差_11大理_财力性转移支付2010年预算参考数 2 3 2" xfId="3887"/>
    <cellStyle name="好_合并 2 2" xfId="3888"/>
    <cellStyle name="好_行政公检法测算_合并 2 5" xfId="3889"/>
    <cellStyle name="好_2007年一般预算支出剔除 5" xfId="3890"/>
    <cellStyle name="Accent1 - 40% 2 3" xfId="3891"/>
    <cellStyle name="好_0605石屏县_华东 2 3" xfId="3892"/>
    <cellStyle name="好_03昭通市 2" xfId="3893"/>
    <cellStyle name="差 2 2" xfId="3894"/>
    <cellStyle name="差_2006年基础数据 2 3" xfId="3895"/>
    <cellStyle name="差_县市旗测算-新科目（20080626）_民生政策最低支出需求_隋心对账单定稿0514 2 3" xfId="3896"/>
    <cellStyle name="差_11大理_财力性转移支付2010年预算参考数 2 4" xfId="3897"/>
    <cellStyle name="好_缺口县区测算(按核定人数)_03_2010年各地区一般预算平衡表_2010年地方财政一般预算分级平衡情况表（汇总）0524 2 5" xfId="3898"/>
    <cellStyle name="差_分县成本差异系数_03_2010年各地区一般预算平衡表_04财力类2010 2" xfId="3899"/>
    <cellStyle name="好_行政(燃修费)_县市旗测算-新科目（含人口规模效应）_华东 2 4" xfId="3900"/>
    <cellStyle name="Accent1 - 40% 2 3 2" xfId="3901"/>
    <cellStyle name="Accent3 12" xfId="3902"/>
    <cellStyle name="差_汇总_财力性转移支付2010年预算参考数_03_2010年各地区一般预算平衡表_2010年地方财政一般预算分级平衡情况表（汇总）0524" xfId="3903"/>
    <cellStyle name="差 2 2 2" xfId="3904"/>
    <cellStyle name="好_一般预算支出口径剔除表_03_2010年各地区一般预算平衡表_2010年地方财政一般预算分级平衡情况表（汇总）0524" xfId="3905"/>
    <cellStyle name="差_行政（人员）_县市旗测算-新科目（含人口规模效应）_03_2010年各地区一般预算平衡表_净集中 2" xfId="3906"/>
    <cellStyle name="好_合并 2 3" xfId="3907"/>
    <cellStyle name="好_行政公检法测算_合并 2 6" xfId="3908"/>
    <cellStyle name="Accent1 - 40% 2 4" xfId="3909"/>
    <cellStyle name="差_县市旗测算-新科目（20080626）_民生政策最低支出需求_隋心对账单定稿0514 2 4" xfId="3910"/>
    <cellStyle name="好_缺口县区测算(按核定人数)_03_2010年各地区一般预算平衡表_2010年地方财政一般预算分级平衡情况表（汇总）0524 2 6" xfId="3911"/>
    <cellStyle name="差_分县成本差异系数_03_2010年各地区一般预算平衡表_04财力类2010 3" xfId="3912"/>
    <cellStyle name="好_县区合并测算20080423(按照各省比重）_县市旗测算-新科目（含人口规模效应）_财力性转移支付2010年预算参考数_合并 2 2" xfId="3913"/>
    <cellStyle name="好_农林水和城市维护标准支出20080505－县区合计_民生政策最低支出需求_30云南" xfId="3914"/>
    <cellStyle name="差_2006年基础数据 2 4" xfId="3915"/>
    <cellStyle name="好_0605石屏县_华东 2 4" xfId="3916"/>
    <cellStyle name="好_03昭通市 3" xfId="3917"/>
    <cellStyle name="差 2 3" xfId="3918"/>
    <cellStyle name="差_县市旗测算-新科目（20080627）_华东 2" xfId="3919"/>
    <cellStyle name="Accent1 - 40% 3" xfId="3920"/>
    <cellStyle name="差_县市旗测算20080508_县市旗测算-新科目（含人口规模效应）_小册子（2010）张 3 2" xfId="3921"/>
    <cellStyle name="好_附表_小册子（2010）张 2" xfId="3922"/>
    <cellStyle name="百分比 11 2" xfId="3923"/>
    <cellStyle name="好_平邑 2 8" xfId="3924"/>
    <cellStyle name="Accent1 - 40% 3 2" xfId="3925"/>
    <cellStyle name="差_县市旗测算-新科目（20080627）_华东 2 2" xfId="3926"/>
    <cellStyle name="差_汇总 7" xfId="3927"/>
    <cellStyle name="好_文体广播事业(按照总人口测算）—20080416_不含人员经费系数_03_2010年各地区一般预算平衡表_2010年地方财政一般预算分级平衡情况表（汇总）0524 2 8" xfId="3928"/>
    <cellStyle name="差_~4190974 2 3" xfId="3929"/>
    <cellStyle name="好_1_财力性转移支付2010年预算参考数 3" xfId="3930"/>
    <cellStyle name="差_27重庆_财力性转移支付2010年预算参考数_03_2010年各地区一般预算平衡表_净集中" xfId="3931"/>
    <cellStyle name="Accent1 - 40% 3 2 2" xfId="3932"/>
    <cellStyle name="ÄÞ¸¶_TestResults" xfId="3933"/>
    <cellStyle name="好_28四川_03_2010年各地区一般预算平衡表 6" xfId="3934"/>
    <cellStyle name="差_1_03_2010年各地区一般预算平衡表 2" xfId="3935"/>
    <cellStyle name="Accent1 - 40% 4" xfId="3936"/>
    <cellStyle name="好_附表_小册子（2010）张 3" xfId="3937"/>
    <cellStyle name="差_其他部门(按照总人口测算）—20080416 2 2" xfId="3938"/>
    <cellStyle name="百分比 11 3" xfId="3939"/>
    <cellStyle name="Accent1 - 40% 4 2" xfId="3940"/>
    <cellStyle name="好_市辖区测算-新科目（20080626）_不含人员经费系数_财力性转移支付2010年预算参考数_03_2010年各地区一般预算平衡表_2010年地方财政一般预算分级平衡情况表（汇总）0524 2 7" xfId="3941"/>
    <cellStyle name="Accent1 - 40% 5" xfId="3942"/>
    <cellStyle name="差_其他部门(按照总人口测算）—20080416 2 3" xfId="3943"/>
    <cellStyle name="警告文本 9 2" xfId="3944"/>
    <cellStyle name="差_14安徽_财力性转移支付2010年预算参考数 2" xfId="3945"/>
    <cellStyle name="好_汇总_财力性转移支付2010年预算参考数 2 2" xfId="3946"/>
    <cellStyle name="好_成本差异系数（含人口规模）_财力性转移支付2010年预算参考数_隋心对账单定稿0514 2 7" xfId="3947"/>
    <cellStyle name="标题1 2" xfId="3948"/>
    <cellStyle name="差_行政（人员）_不含人员经费系数_财力性转移支付2010年预算参考数_03_2010年各地区一般预算平衡表_04财力类2010" xfId="3949"/>
    <cellStyle name="差_县市旗测算20080508_民生政策最低支出需求_03_2010年各地区一般预算平衡表_2010年地方财政一般预算分级平衡情况表（汇总）0524 2" xfId="3950"/>
    <cellStyle name="差_1_03_2010年各地区一般预算平衡表 3" xfId="3951"/>
    <cellStyle name="Accent1 - 40% 5 2" xfId="3952"/>
    <cellStyle name="好_30云南_合并" xfId="3953"/>
    <cellStyle name="差_其他部门(按照总人口测算）—20080416 2 3 2" xfId="3954"/>
    <cellStyle name="差_14安徽_财力性转移支付2010年预算参考数 2 2" xfId="3955"/>
    <cellStyle name="好_汇总_财力性转移支付2010年预算参考数 2 2 2" xfId="3956"/>
    <cellStyle name="标题1 2 2" xfId="3957"/>
    <cellStyle name="好_县区合并测算20080421_不含人员经费系数_合并 2 3" xfId="3958"/>
    <cellStyle name="差_行政（人员）_不含人员经费系数_财力性转移支付2010年预算参考数_03_2010年各地区一般预算平衡表_04财力类2010 2" xfId="3959"/>
    <cellStyle name="Accent1 - 40% 6" xfId="3960"/>
    <cellStyle name="好_09黑龙江_财力性转移支付2010年预算参考数_03_2010年各地区一般预算平衡表 2 2" xfId="3961"/>
    <cellStyle name="差_14安徽_财力性转移支付2010年预算参考数 3" xfId="3962"/>
    <cellStyle name="差_其他部门(按照总人口测算）—20080416 2 4" xfId="3963"/>
    <cellStyle name="好_汇总_财力性转移支付2010年预算参考数 2 3" xfId="3964"/>
    <cellStyle name="差_30云南_华东 2" xfId="3965"/>
    <cellStyle name="标题1 3" xfId="3966"/>
    <cellStyle name="差_县市旗测算20080508_民生政策最低支出需求_03_2010年各地区一般预算平衡表_2010年地方财政一般预算分级平衡情况表（汇总）0524 3" xfId="3967"/>
    <cellStyle name="差_1_03_2010年各地区一般预算平衡表 4" xfId="3968"/>
    <cellStyle name="Accent1 - 40% 7" xfId="3969"/>
    <cellStyle name="差_14安徽_财力性转移支付2010年预算参考数 4" xfId="3970"/>
    <cellStyle name="好_汇总_财力性转移支付2010年预算参考数 2 4" xfId="3971"/>
    <cellStyle name="标题1 4" xfId="3972"/>
    <cellStyle name="差_县市旗测算20080508_民生政策最低支出需求_03_2010年各地区一般预算平衡表_2010年地方财政一般预算分级平衡情况表（汇总）0524 4" xfId="3973"/>
    <cellStyle name="好_市辖区测算-新科目（20080626）_县市旗测算-新科目（含人口规模效应）_小册子（2010）张 2" xfId="3974"/>
    <cellStyle name="差_卫生(按照总人口测算）—20080416_不含人员经费系数_财力性转移支付2010年预算参考数_华东 2 2" xfId="3975"/>
    <cellStyle name="差_1_03_2010年各地区一般预算平衡表 5" xfId="3976"/>
    <cellStyle name="差_山东省民生支出标准_财力性转移支付2010年预算参考数_小册子（2010）张 3 2" xfId="3977"/>
    <cellStyle name="好_教育(按照总人口测算）—20080416_县市旗测算-新科目（含人口规模效应）_财力性转移支付2010年预算参考数_03_2010年各地区一般预算平衡表_04财力类2010" xfId="3978"/>
    <cellStyle name="Accent1 - 40% 8" xfId="3979"/>
    <cellStyle name="差_云南 缺口县区测算(地方填报)_财力性转移支付2010年预算参考数_30云南" xfId="3980"/>
    <cellStyle name="差_14安徽_财力性转移支付2010年预算参考数 5" xfId="3981"/>
    <cellStyle name="好_汇总_财力性转移支付2010年预算参考数 2 5" xfId="3982"/>
    <cellStyle name="标题1 5" xfId="3983"/>
    <cellStyle name="差_县市旗测算20080508_民生政策最低支出需求_03_2010年各地区一般预算平衡表_2010年地方财政一般预算分级平衡情况表（汇总）0524 5" xfId="3984"/>
    <cellStyle name="好_市辖区测算-新科目（20080626）_县市旗测算-新科目（含人口规模效应）_小册子（2010）张 3" xfId="3985"/>
    <cellStyle name="差_卫生(按照总人口测算）—20080416_不含人员经费系数_财力性转移支付2010年预算参考数_华东 2 3" xfId="3986"/>
    <cellStyle name="差_1_03_2010年各地区一般预算平衡表 6" xfId="3987"/>
    <cellStyle name="好_市辖区测算20080510_县市旗测算-新科目（含人口规模效应）_隋心对账单定稿0514 2" xfId="3988"/>
    <cellStyle name="Accent1 - 40% 9" xfId="3989"/>
    <cellStyle name="好_汇总_财力性转移支付2010年预算参考数 2 6" xfId="3990"/>
    <cellStyle name="好_行政公检法测算_不含人员经费系数_财力性转移支付2010年预算参考数" xfId="3991"/>
    <cellStyle name="标题1 6" xfId="3992"/>
    <cellStyle name="差_2007年一般预算支出剔除_隋心对账单定稿0514" xfId="3993"/>
    <cellStyle name="差_同德_财力性转移支付2010年预算参考数_03_2010年各地区一般预算平衡表_04财力类2010" xfId="3994"/>
    <cellStyle name="差_不含人员经费系数_03_2010年各地区一般预算平衡表_2010年地方财政一般预算分级平衡情况表（汇总）0524" xfId="3995"/>
    <cellStyle name="Accent1 - 60%" xfId="3996"/>
    <cellStyle name="Accent1 - 60% 10" xfId="3997"/>
    <cellStyle name="差_1305扶贫_2.云南省生态功能区转移支付总表 2" xfId="3998"/>
    <cellStyle name="差_同德_财力性转移支付2010年预算参考数_03_2010年各地区一般预算平衡表_04财力类2010 2" xfId="3999"/>
    <cellStyle name="差_不含人员经费系数_03_2010年各地区一般预算平衡表_2010年地方财政一般预算分级平衡情况表（汇总）0524 2" xfId="4000"/>
    <cellStyle name="差_Book1_03_2010年各地区一般预算平衡表_2010年地方财政一般预算分级平衡情况表（汇总）0524 3" xfId="4001"/>
    <cellStyle name="Accent1 - 60% 2" xfId="4002"/>
    <cellStyle name="差_2007年一般预算支出剔除_03_2010年各地区一般预算平衡表_2010年地方财政一般预算分级平衡情况表（汇总）0524 4" xfId="4003"/>
    <cellStyle name="差_财政供养人员_03_2010年各地区一般预算平衡表 4" xfId="4004"/>
    <cellStyle name="Accent1 - 60% 2 2" xfId="4005"/>
    <cellStyle name="差_2007年检察院案件数 4" xfId="4006"/>
    <cellStyle name="好_农林水和城市维护标准支出20080505－县区合计_03_2010年各地区一般预算平衡表_2010年地方财政一般预算分级平衡情况表（汇总）0524 2 6" xfId="4007"/>
    <cellStyle name="好_27重庆_合并 2 6" xfId="4008"/>
    <cellStyle name="好_2008年一般预算支出预计_华东 2 7" xfId="4009"/>
    <cellStyle name="好_Book1_03_2010年各地区一般预算平衡表 4" xfId="4010"/>
    <cellStyle name="差_市辖区测算-新科目（20080626）_民生政策最低支出需求_03_2010年各地区一般预算平衡表_04财力类2010 3" xfId="4011"/>
    <cellStyle name="Accent1 - 60% 2 2 2" xfId="4012"/>
    <cellStyle name="Accent3 4" xfId="4013"/>
    <cellStyle name="差_2007年一般预算支出剔除_03_2010年各地区一般预算平衡表_2010年地方财政一般预算分级平衡情况表（汇总）0524 5" xfId="4014"/>
    <cellStyle name="差_财政供养人员_03_2010年各地区一般预算平衡表 5" xfId="4015"/>
    <cellStyle name="Accent1 - 60% 2 3" xfId="4016"/>
    <cellStyle name="Accent1 - 60% 2 3 2" xfId="4017"/>
    <cellStyle name="Accent4 4" xfId="4018"/>
    <cellStyle name="差_财政供养人员_03_2010年各地区一般预算平衡表 6" xfId="4019"/>
    <cellStyle name="Accent1 - 60% 2 4" xfId="4020"/>
    <cellStyle name="差_同德_财力性转移支付2010年预算参考数_03_2010年各地区一般预算平衡表_04财力类2010 3" xfId="4021"/>
    <cellStyle name="差_不含人员经费系数_03_2010年各地区一般预算平衡表_2010年地方财政一般预算分级平衡情况表（汇总）0524 3" xfId="4022"/>
    <cellStyle name="差_Book1_03_2010年各地区一般预算平衡表_2010年地方财政一般预算分级平衡情况表（汇总）0524 4" xfId="4023"/>
    <cellStyle name="Accent1 - 60% 3" xfId="4024"/>
    <cellStyle name="差_2008计算资料（8月5）" xfId="4025"/>
    <cellStyle name="差_2008计算资料（8月5） 2" xfId="4026"/>
    <cellStyle name="Accent1 - 60% 3 2" xfId="4027"/>
    <cellStyle name="差_县市旗测算-新科目（20080627） 3" xfId="4028"/>
    <cellStyle name="Accent3 - 60% 3" xfId="4029"/>
    <cellStyle name="差_附表_财力性转移支付2010年预算参考数_合并 2" xfId="4030"/>
    <cellStyle name="好_核定人数对比_隋心对账单定稿0514 2 5" xfId="4031"/>
    <cellStyle name="好_行政(燃修费)_财力性转移支付2010年预算参考数 2 8" xfId="4032"/>
    <cellStyle name="好_09黑龙江_财力性转移支付2010年预算参考数_华东 2 7" xfId="4033"/>
    <cellStyle name="差_01一般公共服务 3" xfId="4034"/>
    <cellStyle name="差_2008计算资料（8月5） 2 2" xfId="4035"/>
    <cellStyle name="Accent1 - 60% 3 2 2" xfId="4036"/>
    <cellStyle name="差_县市旗测算-新科目（20080627）_华东 2 6" xfId="4037"/>
    <cellStyle name="差_县市旗测算-新科目（20080627） 3 2" xfId="4038"/>
    <cellStyle name="Accent3 - 60% 3 2" xfId="4039"/>
    <cellStyle name="好_M01-1 4 2" xfId="4040"/>
    <cellStyle name="差_03昭通市_5.2010年云南省国家一般生态功能区转移支付补助测算表（州市本级）" xfId="4041"/>
    <cellStyle name="差_行政（人员）_县市旗测算-新科目（含人口规模效应）_财力性转移支付2010年预算参考数_03_2010年各地区一般预算平衡表 3" xfId="4042"/>
    <cellStyle name="差_01一般公共服务 3 2" xfId="4043"/>
    <cellStyle name="差_不含人员经费系数_03_2010年各地区一般预算平衡表_2010年地方财政一般预算分级平衡情况表（汇总）0524 4" xfId="4044"/>
    <cellStyle name="差_Book1_03_2010年各地区一般预算平衡表_2010年地方财政一般预算分级平衡情况表（汇总）0524 5" xfId="4045"/>
    <cellStyle name="Accent1 - 60% 4" xfId="4046"/>
    <cellStyle name="差_汇总_财力性转移支付2010年预算参考数_小册子（2010）张 4" xfId="4047"/>
    <cellStyle name="Accent1 - 60% 4 2" xfId="4048"/>
    <cellStyle name="好_2009年云南省省对下一般性转移支付标准支出测算表 2" xfId="4049"/>
    <cellStyle name="差_不含人员经费系数_03_2010年各地区一般预算平衡表_2010年地方财政一般预算分级平衡情况表（汇总）0524 5" xfId="4050"/>
    <cellStyle name="Accent1 - 60% 5" xfId="4051"/>
    <cellStyle name="Accent1 - 60% 5 2" xfId="4052"/>
    <cellStyle name="差_人员工资和公用经费3_小册子（2010）张 3 2" xfId="4053"/>
    <cellStyle name="Accent1 - 60% 7" xfId="4054"/>
    <cellStyle name="差_分析缺口率_财力性转移支付2010年预算参考数_隋心对账单定稿0514" xfId="4055"/>
    <cellStyle name="Accent1 - 60% 8" xfId="4056"/>
    <cellStyle name="差_云南 缺口县区测算(地方填报)_财力性转移支付2010年预算参考数_03_2010年各地区一般预算平衡表_2010年地方财政一般预算分级平衡情况表（汇总）0524 2 5" xfId="4057"/>
    <cellStyle name="差_14安徽_财力性转移支付2010年预算参考数_03_2010年各地区一般预算平衡表 2" xfId="4058"/>
    <cellStyle name="常规 8 2 2" xfId="4059"/>
    <cellStyle name="Accent1 10" xfId="4060"/>
    <cellStyle name="常规 8 2 3" xfId="4061"/>
    <cellStyle name="Accent1 11" xfId="4062"/>
    <cellStyle name="Accent1 11 2" xfId="4063"/>
    <cellStyle name="差_2007年一般预算支出剔除_财力性转移支付2010年预算参考数 2 2" xfId="4064"/>
    <cellStyle name="Accent1 12" xfId="4065"/>
    <cellStyle name="差_2007年一般预算支出剔除_财力性转移支付2010年预算参考数 2 2 2" xfId="4066"/>
    <cellStyle name="Accent1 12 2" xfId="4067"/>
    <cellStyle name="差_2007年一般预算支出剔除_财力性转移支付2010年预算参考数 2 3" xfId="4068"/>
    <cellStyle name="Accent1 13" xfId="4069"/>
    <cellStyle name="差_县市旗测算-新科目（20080627）_民生政策最低支出需求_合并" xfId="4070"/>
    <cellStyle name="好_市辖区测算-新科目（20080626）_财力性转移支付2010年预算参考数 2 2 2" xfId="4071"/>
    <cellStyle name="Accent5 - 40% 2" xfId="4072"/>
    <cellStyle name="差_2007年一般预算支出剔除_财力性转移支付2010年预算参考数 2 3 2" xfId="4073"/>
    <cellStyle name="Accent1 13 2" xfId="4074"/>
    <cellStyle name="好_行政（人员）_财力性转移支付2010年预算参考数_03_2010年各地区一般预算平衡表 2" xfId="4075"/>
    <cellStyle name="HEADING1" xfId="4076"/>
    <cellStyle name="好_12滨州_03_2010年各地区一般预算平衡表_2010年地方财政一般预算分级平衡情况表（汇总）0524 2 5" xfId="4077"/>
    <cellStyle name="好_河南 缺口县区测算(地方填报)_03_2010年各地区一般预算平衡表_2010年地方财政一般预算分级平衡情况表（汇总）0524 4" xfId="4078"/>
    <cellStyle name="差_行政(燃修费)_不含人员经费系数_30云南" xfId="4079"/>
    <cellStyle name="差_县市旗测算-新科目（20080627）_民生政策最低支出需求_合并 2" xfId="4080"/>
    <cellStyle name="好_云南省2008年转移支付测算——州市本级考核部分及政策性测算_财力性转移支付2010年预算参考数_03_2010年各地区一般预算平衡表_2010年地方财政一般预算分级平衡情况表（汇总）0524 2 7" xfId="4081"/>
    <cellStyle name="Accent5 - 40% 2 2" xfId="4082"/>
    <cellStyle name="差_34青海_1_03_2010年各地区一般预算平衡表_净集中" xfId="4083"/>
    <cellStyle name="差_2007年一般预算支出剔除_财力性转移支付2010年预算参考数 2 4" xfId="4084"/>
    <cellStyle name="Accent1 14" xfId="4085"/>
    <cellStyle name="好_卫生(按照总人口测算）—20080416_不含人员经费系数_财力性转移支付2010年预算参考数_隋心对账单定稿0514 2" xfId="4086"/>
    <cellStyle name="Accent5 - 40% 3" xfId="4087"/>
    <cellStyle name="差_其他部门(按照总人口测算）—20080416_民生政策最低支出需求_财力性转移支付2010年预算参考数 4" xfId="4088"/>
    <cellStyle name="Accent1 14 2" xfId="4089"/>
    <cellStyle name="好_卫生(按照总人口测算）—20080416_不含人员经费系数_财力性转移支付2010年预算参考数_隋心对账单定稿0514 2 2" xfId="4090"/>
    <cellStyle name="差_34青海_1_03_2010年各地区一般预算平衡表_净集中 2" xfId="4091"/>
    <cellStyle name="差_2008年支出调整_财力性转移支付2010年预算参考数_03_2010年各地区一般预算平衡表 6" xfId="4092"/>
    <cellStyle name="差_县市旗测算20080508_不含人员经费系数_隋心对账单定稿0514" xfId="4093"/>
    <cellStyle name="Accent5 - 40% 3 2" xfId="4094"/>
    <cellStyle name="好_河南 缺口县区测算(地方填报白)_03_2010年各地区一般预算平衡表_净集中 3" xfId="4095"/>
    <cellStyle name="Accent1 15 2" xfId="4096"/>
    <cellStyle name="Accent1 20 2" xfId="4097"/>
    <cellStyle name="好_市辖区测算-新科目（20080626）_县市旗测算-新科目（含人口规模效应）_隋心对账单定稿0514 2 5" xfId="4098"/>
    <cellStyle name="差_同德_财力性转移支付2010年预算参考数_合并 2" xfId="4099"/>
    <cellStyle name="差_Book2_财力性转移支付2010年预算参考数_华东" xfId="4100"/>
    <cellStyle name="Accent5 - 40% 4 2" xfId="4101"/>
    <cellStyle name="差_第五部分(才淼、饶永宏） 2 3 2" xfId="4102"/>
    <cellStyle name="Accent1 16" xfId="4103"/>
    <cellStyle name="Accent1 21" xfId="4104"/>
    <cellStyle name="好_县区合并测算20080423(按照各省比重）_华东 2" xfId="4105"/>
    <cellStyle name="好_不含人员经费系数_财力性转移支付2010年预算参考数 5" xfId="4106"/>
    <cellStyle name="差_05玉溪 2 3" xfId="4107"/>
    <cellStyle name="好_Book2_03_2010年各地区一般预算平衡表_2010年地方财政一般预算分级平衡情况表（汇总）0524" xfId="4108"/>
    <cellStyle name="Accent5 - 40% 5" xfId="4109"/>
    <cellStyle name="Accent1 2" xfId="4110"/>
    <cellStyle name="差_第五部分(才淼、饶永宏） 2_2.2009年云南省生态功能区转移支付总表 2" xfId="4111"/>
    <cellStyle name="Date 3" xfId="4112"/>
    <cellStyle name="Accent1 2 2" xfId="4113"/>
    <cellStyle name="Currency [0]_!!!GO" xfId="4114"/>
    <cellStyle name="Accent1 2 2 2" xfId="4115"/>
    <cellStyle name="Accent1 2 3" xfId="4116"/>
    <cellStyle name="Accent1 2 3 2" xfId="4117"/>
    <cellStyle name="差_县区合并测算20080421_不含人员经费系数_财力性转移支付2010年预算参考数_隋心对账单定稿0514 2" xfId="4118"/>
    <cellStyle name="Accent1 2 4" xfId="4119"/>
    <cellStyle name="Accent1 28" xfId="4120"/>
    <cellStyle name="Accent1 33" xfId="4121"/>
    <cellStyle name="好_34青海 2 7" xfId="4122"/>
    <cellStyle name="差_2008年全省汇总收支计算表_小册子（2010）张 4" xfId="4123"/>
    <cellStyle name="差_文体广播部门 2" xfId="4124"/>
    <cellStyle name="好_530629_2006年县级财政报表附表_隋心对账单定稿0514 2 7" xfId="4125"/>
    <cellStyle name="差_14安徽 5" xfId="4126"/>
    <cellStyle name="差_行政公检法测算_不含人员经费系数_30云南 4" xfId="4127"/>
    <cellStyle name="差_缺口县区测算(按核定人数)_合并 2" xfId="4128"/>
    <cellStyle name="Accent1 29" xfId="4129"/>
    <cellStyle name="Accent1 34" xfId="4130"/>
    <cellStyle name="差_2006年27重庆 3 2" xfId="4131"/>
    <cellStyle name="Accent1 3" xfId="4132"/>
    <cellStyle name="Date 4" xfId="4133"/>
    <cellStyle name="Accent1 3 2" xfId="4134"/>
    <cellStyle name="Date 4 2" xfId="4135"/>
    <cellStyle name="Accent1 3 3" xfId="4136"/>
    <cellStyle name="Accent1 35" xfId="4137"/>
    <cellStyle name="Accent1 40" xfId="4138"/>
    <cellStyle name="差_1110洱源县_合并 2" xfId="4139"/>
    <cellStyle name="好_文体广播事业(按照总人口测算）—20080416_县市旗测算-新科目（含人口规模效应）_财力性转移支付2010年预算参考数_03_2010年各地区一般预算平衡表_2010年地方财政一般预算分级平衡情况表（汇总）0524" xfId="4140"/>
    <cellStyle name="Accent1 36" xfId="4141"/>
    <cellStyle name="Accent1 41" xfId="4142"/>
    <cellStyle name="好_其他部门(按照总人口测算）—20080416_县市旗测算-新科目（含人口规模效应）_财力性转移支付2010年预算参考数_03_2010年各地区一般预算平衡表_2010年地方财政一般预算分级平衡情况表（汇总）0524" xfId="4143"/>
    <cellStyle name="差_12滨州_财力性转移支付2010年预算参考数 4 2" xfId="4144"/>
    <cellStyle name="Accent1 37" xfId="4145"/>
    <cellStyle name="Accent1 42" xfId="4146"/>
    <cellStyle name="Accent1 38" xfId="4147"/>
    <cellStyle name="Accent1 43" xfId="4148"/>
    <cellStyle name="好_县市旗测算-新科目（20080626）_民生政策最低支出需求_财力性转移支付2010年预算参考数 2" xfId="4149"/>
    <cellStyle name="Accent1 39" xfId="4150"/>
    <cellStyle name="Accent1 44" xfId="4151"/>
    <cellStyle name="好_县市旗测算-新科目（20080626）_民生政策最低支出需求_财力性转移支付2010年预算参考数 3" xfId="4152"/>
    <cellStyle name="Accent1 4" xfId="4153"/>
    <cellStyle name="差_2006年全省财力计算表（中央、决算）_华东" xfId="4154"/>
    <cellStyle name="超级链接" xfId="4155"/>
    <cellStyle name="差_县市旗测算20080508_县市旗测算-新科目（含人口规模效应）_财力性转移支付2010年预算参考数_小册子（2010）张" xfId="4156"/>
    <cellStyle name="差_1110洱源县_华东 2" xfId="4157"/>
    <cellStyle name="Date 5" xfId="4158"/>
    <cellStyle name="好_测算结果_03_2010年各地区一般预算平衡表_2010年地方财政一般预算分级平衡情况表（汇总）0524 3" xfId="4159"/>
    <cellStyle name="Accent1 4 2" xfId="4160"/>
    <cellStyle name="好_测算结果_03_2010年各地区一般预算平衡表_2010年地方财政一般预算分级平衡情况表（汇总）0524 4" xfId="4161"/>
    <cellStyle name="Accent1 4 3" xfId="4162"/>
    <cellStyle name="好_2007一般预算支出口径剔除表_财力性转移支付2010年预算参考数_03_2010年各地区一般预算平衡表_2010年地方财政一般预算分级平衡情况表（汇总）0524 2 3" xfId="4163"/>
    <cellStyle name="差_县区合并测算20080423(按照各省比重）_县市旗测算-新科目（含人口规模效应） 3" xfId="4164"/>
    <cellStyle name="差_行政（人员）_民生政策最低支出需求_财力性转移支付2010年预算参考数 2 2 2" xfId="4165"/>
    <cellStyle name="Accent1 47" xfId="4166"/>
    <cellStyle name="Accent1 52" xfId="4167"/>
    <cellStyle name="样式 1 2 5 2 2" xfId="4168"/>
    <cellStyle name="好_2007一般预算支出口径剔除表_财力性转移支付2010年预算参考数_03_2010年各地区一般预算平衡表_2010年地方财政一般预算分级平衡情况表（汇总）0524 2 4" xfId="4169"/>
    <cellStyle name="差_县区合并测算20080423(按照各省比重）_县市旗测算-新科目（含人口规模效应） 4" xfId="4170"/>
    <cellStyle name="Accent1 48" xfId="4171"/>
    <cellStyle name="Accent1 53" xfId="4172"/>
    <cellStyle name="样式 1 2 5 2 3" xfId="4173"/>
    <cellStyle name="好_2007一般预算支出口径剔除表_财力性转移支付2010年预算参考数_03_2010年各地区一般预算平衡表_2010年地方财政一般预算分级平衡情况表（汇总）0524 2 5" xfId="4174"/>
    <cellStyle name="差_县区合并测算20080423(按照各省比重）_县市旗测算-新科目（含人口规模效应） 5" xfId="4175"/>
    <cellStyle name="Accent1 49" xfId="4176"/>
    <cellStyle name="Accent1 54" xfId="4177"/>
    <cellStyle name="样式 1 2 5 2 4" xfId="4178"/>
    <cellStyle name="Accent1 5" xfId="4179"/>
    <cellStyle name="Date 6" xfId="4180"/>
    <cellStyle name="Accent1 5 2" xfId="4181"/>
    <cellStyle name="Accent1 6" xfId="4182"/>
    <cellStyle name="好_行政公检法测算_不含人员经费系数_财力性转移支付2010年预算参考数 2 7" xfId="4183"/>
    <cellStyle name="Accent1 6 2" xfId="4184"/>
    <cellStyle name="Accent5 26" xfId="4185"/>
    <cellStyle name="Accent5 31" xfId="4186"/>
    <cellStyle name="常规 2 2 3 2 2" xfId="4187"/>
    <cellStyle name="差_12滨州_财力性转移支付2010年预算参考数_小册子（2010）张 3" xfId="4188"/>
    <cellStyle name="注释 2 2 11 3" xfId="4189"/>
    <cellStyle name="差_行政(燃修费)_民生政策最低支出需求_小册子（2010）张 3 2" xfId="4190"/>
    <cellStyle name="差_卫生(按照总人口测算）—20080416_03_2010年各地区一般预算平衡表_净集中" xfId="4191"/>
    <cellStyle name="Accent1 7" xfId="4192"/>
    <cellStyle name="差_自行调整差异系数顺序_合并 2 3" xfId="4193"/>
    <cellStyle name="差_卫生(按照总人口测算）—20080416_03_2010年各地区一般预算平衡表_净集中 2" xfId="4194"/>
    <cellStyle name="Accent1 7 2" xfId="4195"/>
    <cellStyle name="Accent1 8" xfId="4196"/>
    <cellStyle name="差_1110洱源 2" xfId="4197"/>
    <cellStyle name="Input [yellow] 5" xfId="4198"/>
    <cellStyle name="好_33甘肃_华东 2 5" xfId="4199"/>
    <cellStyle name="Accent1 8 2" xfId="4200"/>
    <cellStyle name="差_1110洱源 2 2" xfId="4201"/>
    <cellStyle name="差_0502通海县转换 2" xfId="4202"/>
    <cellStyle name="Accent1 9" xfId="4203"/>
    <cellStyle name="差_1110洱源 3" xfId="4204"/>
    <cellStyle name="差_0502通海县转换 2 2" xfId="4205"/>
    <cellStyle name="常规 8 3 12" xfId="4206"/>
    <cellStyle name="Accent1 9 2" xfId="4207"/>
    <cellStyle name="差_1110洱源 3 2" xfId="4208"/>
    <cellStyle name="Accent2" xfId="4209"/>
    <cellStyle name="Good 7" xfId="4210"/>
    <cellStyle name="好_Book1_03_2010年各地区一般预算平衡表_2010年地方财政一般预算分级平衡情况表（汇总）0524 2 5" xfId="4211"/>
    <cellStyle name="Accent2 - 20%" xfId="4212"/>
    <cellStyle name="差_00省级(打印) 2_5.2010年云南省国家一般生态功能区转移支付补助测算表（州市本级）" xfId="4213"/>
    <cellStyle name="Accent2 - 20% 10" xfId="4214"/>
    <cellStyle name="Accent2 - 20% 2" xfId="4215"/>
    <cellStyle name="差_00省级(打印) 2_5.2010年云南省国家一般生态功能区转移支付补助测算表（州市本级） 2" xfId="4216"/>
    <cellStyle name="差_卫生部门_财力性转移支付2010年预算参考数 5" xfId="4217"/>
    <cellStyle name="差_行政公检法测算_县市旗测算-新科目（含人口规模效应）_财力性转移支付2010年预算参考数_小册子（2010）张 4" xfId="4218"/>
    <cellStyle name="Accent2 - 20% 2 2" xfId="4219"/>
    <cellStyle name="百分比 2 2 4" xfId="4220"/>
    <cellStyle name="好_卫生(按照总人口测算）—20080416_不含人员经费系数_合并 2 7" xfId="4221"/>
    <cellStyle name="Accent2 - 20% 2 2 2" xfId="4222"/>
    <cellStyle name="百分比 2 2 4 2" xfId="4223"/>
    <cellStyle name="Accent2 - 20% 2 3" xfId="4224"/>
    <cellStyle name="百分比 2 2 5" xfId="4225"/>
    <cellStyle name="Accent2 - 20% 2 3 2" xfId="4226"/>
    <cellStyle name="好_成本差异系数（含人口规模）_财力性转移支付2010年预算参考数_小册子（2010）张 4" xfId="4227"/>
    <cellStyle name="差_民生政策最低支出需求 4" xfId="4228"/>
    <cellStyle name="好_人员工资和公用经费2_财力性转移支付2010年预算参考数_03_2010年各地区一般预算平衡表 5" xfId="4229"/>
    <cellStyle name="百分比 2 2 5 2" xfId="4230"/>
    <cellStyle name="Accent2 - 20% 2 4" xfId="4231"/>
    <cellStyle name="百分比 2 2 6" xfId="4232"/>
    <cellStyle name="差_教育(按照总人口测算）—20080416_不含人员经费系数_财力性转移支付2010年预算参考数_30云南 3 2" xfId="4233"/>
    <cellStyle name="Accent2 - 20% 3" xfId="4234"/>
    <cellStyle name="Accent2 - 20% 3 2" xfId="4235"/>
    <cellStyle name="好_2006年27重庆_财力性转移支付2010年预算参考数_隋心对账单定稿0514 2 3" xfId="4236"/>
    <cellStyle name="差_27重庆_03_2010年各地区一般预算平衡表 3" xfId="4237"/>
    <cellStyle name="百分比 2 3 4" xfId="4238"/>
    <cellStyle name="差_2006年22湖南 3" xfId="4239"/>
    <cellStyle name="好_文体广播事业(按照总人口测算）—20080416_县市旗测算-新科目（含人口规模效应）_财力性转移支付2010年预算参考数_03_2010年各地区一般预算平衡表 6" xfId="4240"/>
    <cellStyle name="差_财政支出对上级的依赖程度 2 2" xfId="4241"/>
    <cellStyle name="差_分年度可用财力情况 2" xfId="4242"/>
    <cellStyle name="差_县市旗测算-新科目（20080626）_民生政策最低支出需求_财力性转移支付2010年预算参考数 2 2" xfId="4243"/>
    <cellStyle name="Accent2 - 20% 3 2 2" xfId="4244"/>
    <cellStyle name="百分比 2 3 4 2" xfId="4245"/>
    <cellStyle name="差_2006年22湖南 3 2" xfId="4246"/>
    <cellStyle name="差_分年度可用财力情况 2 2" xfId="4247"/>
    <cellStyle name="差_县市旗测算-新科目（20080626）_民生政策最低支出需求_财力性转移支付2010年预算参考数 2 2 2" xfId="4248"/>
    <cellStyle name="好_缺口县区测算（11.13）_财力性转移支付2010年预算参考数 2 4" xfId="4249"/>
    <cellStyle name="Accent2 - 20% 4" xfId="4250"/>
    <cellStyle name="好_Book2_华东" xfId="4251"/>
    <cellStyle name="Accent2 - 20% 4 2" xfId="4252"/>
    <cellStyle name="差_县市旗测算-新科目（20080627）_县市旗测算-新科目（含人口规模效应）_隋心对账单定稿0514 2 4" xfId="4253"/>
    <cellStyle name="百分比 2 4 4" xfId="4254"/>
    <cellStyle name="好_县市旗测算20080508_民生政策最低支出需求_财力性转移支付2010年预算参考数_合并 3" xfId="4255"/>
    <cellStyle name="差_卫生(按照总人口测算）—20080416_县市旗测算-新科目（含人口规模效应）_03_2010年各地区一般预算平衡表 2" xfId="4256"/>
    <cellStyle name="Accent2 - 20% 5" xfId="4257"/>
    <cellStyle name="差_28四川_30云南" xfId="4258"/>
    <cellStyle name="差_卫生(按照总人口测算）—20080416_县市旗测算-新科目（含人口规模效应）_03_2010年各地区一般预算平衡表 2 2" xfId="4259"/>
    <cellStyle name="Accent2 - 20% 5 2" xfId="4260"/>
    <cellStyle name="差_28四川_30云南 2" xfId="4261"/>
    <cellStyle name="差_县市旗测算-新科目（20080626）_民生政策最低支出需求_财力性转移支付2010年预算参考数 4 2" xfId="4262"/>
    <cellStyle name="百分比 3 17" xfId="4263"/>
    <cellStyle name="百分比 3 22" xfId="4264"/>
    <cellStyle name="差_财政供养人员_财力性转移支付2010年预算参考数_03_2010年各地区一般预算平衡表_04财力类2010 2" xfId="4265"/>
    <cellStyle name="好_教育(按照总人口测算）—20080416_不含人员经费系数_财力性转移支付2010年预算参考数_03_2010年各地区一般预算平衡表_04财力类2010" xfId="4266"/>
    <cellStyle name="差_卫生(按照总人口测算）—20080416_县市旗测算-新科目（含人口规模效应）_03_2010年各地区一般预算平衡表 3" xfId="4267"/>
    <cellStyle name="Accent2 - 20% 6" xfId="4268"/>
    <cellStyle name="好_2007一般预算支出口径剔除表_隋心对账单定稿0514 2" xfId="4269"/>
    <cellStyle name="差_卫生(按照总人口测算）—20080416_县市旗测算-新科目（含人口规模效应）_03_2010年各地区一般预算平衡表 4" xfId="4270"/>
    <cellStyle name="Accent2 - 20% 7" xfId="4271"/>
    <cellStyle name="差_县区合并测算20080423(按照各省比重）_小册子（2010）张 2 2" xfId="4272"/>
    <cellStyle name="差_危改资金测算_合并 2 5" xfId="4273"/>
    <cellStyle name="Accent2 - 40% 2 2" xfId="4274"/>
    <cellStyle name="差_自行调整差异系数顺序_财力性转移支付2010年预算参考数_小册子（2010）张 2" xfId="4275"/>
    <cellStyle name="S16 2 2" xfId="4276"/>
    <cellStyle name="S21 2 2" xfId="4277"/>
    <cellStyle name="差_县区合并测算20080421_民生政策最低支出需求_财力性转移支付2010年预算参考数" xfId="4278"/>
    <cellStyle name="差_卫生(按照总人口测算）—20080416_财力性转移支付2010年预算参考数_03_2010年各地区一般预算平衡表_2010年地方财政一般预算分级平衡情况表（汇总）0524 4" xfId="4279"/>
    <cellStyle name="Accent2 - 40% 2 2 2" xfId="4280"/>
    <cellStyle name="差_危改资金测算_合并 2 6" xfId="4281"/>
    <cellStyle name="Accent2 - 40% 2 3" xfId="4282"/>
    <cellStyle name="差_文体广播事业(按照总人口测算）—20080416_不含人员经费系数 2 3" xfId="4283"/>
    <cellStyle name="Accent2 - 40% 2 3 2" xfId="4284"/>
    <cellStyle name="好_农林水和城市维护标准支出20080505－县区合计_合并 2 2" xfId="4285"/>
    <cellStyle name="差_核定人数对比 3" xfId="4286"/>
    <cellStyle name="好_市辖区测算20080510_县市旗测算-新科目（含人口规模效应）_财力性转移支付2010年预算参考数_华东 2 3" xfId="4287"/>
    <cellStyle name="差_03昭通市 4" xfId="4288"/>
    <cellStyle name="差_危改资金测算_合并 2 7" xfId="4289"/>
    <cellStyle name="Accent2 - 40% 2 4" xfId="4290"/>
    <cellStyle name="好_农林水和城市维护标准支出20080505－县区合计_合并 3" xfId="4291"/>
    <cellStyle name="好_行政公检法测算_不含人员经费系数_华东 2 3" xfId="4292"/>
    <cellStyle name="好_县市旗测算-新科目（20080626）_不含人员经费系数_隋心对账单定稿0514 2 3" xfId="4293"/>
    <cellStyle name="差_县市旗测算20080508_隋心对账单定稿0514 2 4" xfId="4294"/>
    <cellStyle name="Accent5 10" xfId="4295"/>
    <cellStyle name="好_财政供养人员_财力性转移支付2010年预算参考数_华东 2" xfId="4296"/>
    <cellStyle name="差_Book2_财力性转移支付2010年预算参考数 2 2 2" xfId="4297"/>
    <cellStyle name="差_县区合并测算20080423(按照各省比重）_小册子（2010）张 3" xfId="4298"/>
    <cellStyle name="Accent2 - 40% 3" xfId="4299"/>
    <cellStyle name="好_2008年地州对账表(国库资金）" xfId="4300"/>
    <cellStyle name="S16 3" xfId="4301"/>
    <cellStyle name="S21 3" xfId="4302"/>
    <cellStyle name="差_县区合并测算20080423(按照各省比重）_小册子（2010）张 3 2" xfId="4303"/>
    <cellStyle name="差_2006年27重庆_财力性转移支付2010年预算参考数 2 4" xfId="4304"/>
    <cellStyle name="Accent2 - 40% 3 2" xfId="4305"/>
    <cellStyle name="Accent5 48" xfId="4306"/>
    <cellStyle name="Accent5 53" xfId="4307"/>
    <cellStyle name="好_2007一般预算支出口径剔除表_30云南 3" xfId="4308"/>
    <cellStyle name="Accent2 - 40% 3 2 2" xfId="4309"/>
    <cellStyle name="常规 7 2 3 5" xfId="4310"/>
    <cellStyle name="差_云南农村义务教育统计表 2" xfId="4311"/>
    <cellStyle name="差_1 3" xfId="4312"/>
    <cellStyle name="输出 2 2 2 2 4" xfId="4313"/>
    <cellStyle name="差_县区合并测算20080423(按照各省比重）_小册子（2010）张 4" xfId="4314"/>
    <cellStyle name="Accent2 - 40% 4" xfId="4315"/>
    <cellStyle name="Accent2 - 40% 4 2" xfId="4316"/>
    <cellStyle name="好_市辖区测算20080510_财力性转移支付2010年预算参考数_03_2010年各地区一般预算平衡表 3" xfId="4317"/>
    <cellStyle name="Accent2 - 40% 5" xfId="4318"/>
    <cellStyle name="Accent2 - 40% 5 2" xfId="4319"/>
    <cellStyle name="好_教育(按照总人口测算）—20080416_不含人员经费系数_财力性转移支付2010年预算参考数_隋心对账单定稿0514 2 3" xfId="4320"/>
    <cellStyle name="差_34青海_03_2010年各地区一般预算平衡表_2010年地方财政一般预算分级平衡情况表（汇总）0524 2" xfId="4321"/>
    <cellStyle name="Accent2 - 40% 6" xfId="4322"/>
    <cellStyle name="好_2007年一般预算支出剔除_财力性转移支付2010年预算参考数_合并 2 4" xfId="4323"/>
    <cellStyle name="差_行政（人员）_民生政策最低支出需求_财力性转移支付2010年预算参考数 4" xfId="4324"/>
    <cellStyle name="好_县市旗测算20080508_不含人员经费系数_03_2010年各地区一般预算平衡表_2010年地方财政一般预算分级平衡情况表（汇总）0524 2" xfId="4325"/>
    <cellStyle name="输出 9 2" xfId="4326"/>
    <cellStyle name="样式 1 2 7" xfId="4327"/>
    <cellStyle name="差_农林水和城市维护标准支出20080505－县区合计_民生政策最低支出需求_30云南" xfId="4328"/>
    <cellStyle name="Warning Text 3 2" xfId="4329"/>
    <cellStyle name="好_教育(按照总人口测算）—20080416_不含人员经费系数_财力性转移支付2010年预算参考数_隋心对账单定稿0514 2 4" xfId="4330"/>
    <cellStyle name="差_34青海_03_2010年各地区一般预算平衡表_2010年地方财政一般预算分级平衡情况表（汇总）0524 3" xfId="4331"/>
    <cellStyle name="Accent2 - 40% 7" xfId="4332"/>
    <cellStyle name="Accent5 - 20% 2 2 2" xfId="4333"/>
    <cellStyle name="Accent2 - 40% 8" xfId="4334"/>
    <cellStyle name="好_教育(按照总人口测算）—20080416_不含人员经费系数_财力性转移支付2010年预算参考数_隋心对账单定稿0514 2 5" xfId="4335"/>
    <cellStyle name="差_34青海_03_2010年各地区一般预算平衡表_2010年地方财政一般预算分级平衡情况表（汇总）0524 4" xfId="4336"/>
    <cellStyle name="Accent6 8 2" xfId="4337"/>
    <cellStyle name="好_教育(按照总人口测算）—20080416_不含人员经费系数_财力性转移支付2010年预算参考数_隋心对账单定稿0514 2 6" xfId="4338"/>
    <cellStyle name="差_34青海_03_2010年各地区一般预算平衡表_2010年地方财政一般预算分级平衡情况表（汇总）0524 5" xfId="4339"/>
    <cellStyle name="Accent2 - 40% 9" xfId="4340"/>
    <cellStyle name="PSHeading 2 2" xfId="4341"/>
    <cellStyle name="Accent2 - 60%" xfId="4342"/>
    <cellStyle name="Comma [0] 3" xfId="4343"/>
    <cellStyle name="差_03昭通_华东" xfId="4344"/>
    <cellStyle name="Accent2 - 60% 2" xfId="4345"/>
    <cellStyle name="好_同德_财力性转移支付2010年预算参考数 2 5" xfId="4346"/>
    <cellStyle name="Comma [0] 3 2" xfId="4347"/>
    <cellStyle name="差_03昭通_华东 2" xfId="4348"/>
    <cellStyle name="Accent2 - 60% 2 2" xfId="4349"/>
    <cellStyle name="好_农林水和城市维护标准支出20080505－县区合计_不含人员经费系数_03_2010年各地区一般预算平衡表_04财力类2010 3" xfId="4350"/>
    <cellStyle name="差_财政供养人员_财力性转移支付2010年预算参考数 4" xfId="4351"/>
    <cellStyle name="Accent2 - 60% 2 2 2" xfId="4352"/>
    <cellStyle name="Accent2 - 60% 2 3" xfId="4353"/>
    <cellStyle name="差_卫生(按照总人口测算）—20080416_不含人员经费系数_财力性转移支付2010年预算参考数 4" xfId="4354"/>
    <cellStyle name="差_同德_财力性转移支付2010年预算参考数_03_2010年各地区一般预算平衡表_2010年地方财政一般预算分级平衡情况表（汇总）0524 2 4" xfId="4355"/>
    <cellStyle name="Accent2 - 60% 2 3 2" xfId="4356"/>
    <cellStyle name="好_分县成本差异系数_民生政策最低支出需求_财力性转移支付2010年预算参考数_03_2010年各地区一般预算平衡表_04财力类2010 2" xfId="4357"/>
    <cellStyle name="Accent2 - 60% 2 4" xfId="4358"/>
    <cellStyle name="Accent2 - 60% 3" xfId="4359"/>
    <cellStyle name="好_同德_财力性转移支付2010年预算参考数 2 6" xfId="4360"/>
    <cellStyle name="好_2007年收支情况及2008年收支预计表(汇总表)_财力性转移支付2010年预算参考数_合并 2 7" xfId="4361"/>
    <cellStyle name="Accent2 - 60% 3 2 2" xfId="4362"/>
    <cellStyle name="Accent2 - 60% 4" xfId="4363"/>
    <cellStyle name="好_同德_财力性转移支付2010年预算参考数 2 7" xfId="4364"/>
    <cellStyle name="Accent2 - 60% 5" xfId="4365"/>
    <cellStyle name="好_同德_财力性转移支付2010年预算参考数 2 8" xfId="4366"/>
    <cellStyle name="差_县市旗测算-新科目（20080626）_不含人员经费系数_财力性转移支付2010年预算参考数 3" xfId="4367"/>
    <cellStyle name="Accent2 - 60% 5 2" xfId="4368"/>
    <cellStyle name="差_河南 缺口县区测算(地方填报白)_财力性转移支付2010年预算参考数 2 2" xfId="4369"/>
    <cellStyle name="Accent2 - 60% 6" xfId="4370"/>
    <cellStyle name="差_市辖区测算-新科目（20080626）_民生政策最低支出需求_小册子（2010）张 2" xfId="4371"/>
    <cellStyle name="差_河南 缺口县区测算(地方填报白)_财力性转移支付2010年预算参考数 2 3" xfId="4372"/>
    <cellStyle name="好_县区合并测算20080423(按照各省比重）_县市旗测算-新科目（含人口规模效应）_财力性转移支付2010年预算参考数_03_2010年各地区一般预算平衡表_净集中 2" xfId="4373"/>
    <cellStyle name="Accent2 - 60% 7" xfId="4374"/>
    <cellStyle name="Accent3 13 2" xfId="4375"/>
    <cellStyle name="差_市辖区测算-新科目（20080626）_民生政策最低支出需求_小册子（2010）张 3" xfId="4376"/>
    <cellStyle name="差_河南 缺口县区测算(地方填报白)_财力性转移支付2010年预算参考数 2 4" xfId="4377"/>
    <cellStyle name="好_县区合并测算20080423(按照各省比重）_县市旗测算-新科目（含人口规模效应）_财力性转移支付2010年预算参考数_03_2010年各地区一般预算平衡表_净集中 3" xfId="4378"/>
    <cellStyle name="Accent2 - 60% 8" xfId="4379"/>
    <cellStyle name="Accent2 - 60% 9" xfId="4380"/>
    <cellStyle name="好_行政公检法测算 3" xfId="4381"/>
    <cellStyle name="差_1110洱源县_03_2010年各地区一般预算平衡表_2010年地方财政一般预算分级平衡情况表（汇总）0524" xfId="4382"/>
    <cellStyle name="差_云南省2008年转移支付测算——州市本级考核部分及政策性测算_财力性转移支付2010年预算参考数 2 7" xfId="4383"/>
    <cellStyle name="差_县市旗测算-新科目（20080627）_民生政策最低支出需求_03_2010年各地区一般预算平衡表 6" xfId="4384"/>
    <cellStyle name="Accent2 10" xfId="4385"/>
    <cellStyle name="Accent2 11" xfId="4386"/>
    <cellStyle name="Accent2 11 2" xfId="4387"/>
    <cellStyle name="差_教育(按照总人口测算）—20080416_县市旗测算-新科目（含人口规模效应）_隋心对账单定稿0514" xfId="4388"/>
    <cellStyle name="Accent2 12" xfId="4389"/>
    <cellStyle name="差_县区合并测算20080421_不含人员经费系数_03_2010年各地区一般预算平衡表_04财力类2010 3" xfId="4390"/>
    <cellStyle name="差_教育(按照总人口测算）—20080416_县市旗测算-新科目（含人口规模效应）_隋心对账单定稿0514 2" xfId="4391"/>
    <cellStyle name="Accent2 12 2" xfId="4392"/>
    <cellStyle name="差_卫生(按照总人口测算）—20080416_财力性转移支付2010年预算参考数_03_2010年各地区一般预算平衡表_净集中 3" xfId="4393"/>
    <cellStyle name="差_同德_财力性转移支付2010年预算参考数_03_2010年各地区一般预算平衡表 4" xfId="4394"/>
    <cellStyle name="差_27重庆_财力性转移支付2010年预算参考数_合并 2" xfId="4395"/>
    <cellStyle name="Accent2 13" xfId="4396"/>
    <cellStyle name="好_22湖南 2 5" xfId="4397"/>
    <cellStyle name="差_0502通海县 2_2.2009年云南省生态功能区转移支付总表" xfId="4398"/>
    <cellStyle name="差_分县成本差异系数_华东" xfId="4399"/>
    <cellStyle name="Accent2 13 2" xfId="4400"/>
    <cellStyle name="差_0502通海县 2_2.2009年云南省生态功能区转移支付总表 2" xfId="4401"/>
    <cellStyle name="好_县市旗测算20080508_民生政策最低支出需求_隋心对账单定稿0514" xfId="4402"/>
    <cellStyle name="Accent2 14" xfId="4403"/>
    <cellStyle name="差_12滨州_财力性转移支付2010年预算参考数_合并 2" xfId="4404"/>
    <cellStyle name="差_不用软件计算9.1不考虑经费管理评价xl 2 2" xfId="4405"/>
    <cellStyle name="差_22湖南_小册子（2010）张 2" xfId="4406"/>
    <cellStyle name="Accent2 15" xfId="4407"/>
    <cellStyle name="Accent2 20" xfId="4408"/>
    <cellStyle name="差_不用软件计算9.1不考虑经费管理评价xl 2 3" xfId="4409"/>
    <cellStyle name="差_22湖南_小册子（2010）张 3" xfId="4410"/>
    <cellStyle name="Accent2 16" xfId="4411"/>
    <cellStyle name="Accent2 21" xfId="4412"/>
    <cellStyle name="常规 50" xfId="4413"/>
    <cellStyle name="常规 45" xfId="4414"/>
    <cellStyle name="差_22湖南_小册子（2010）张 3 2" xfId="4415"/>
    <cellStyle name="Accent2 16 2" xfId="4416"/>
    <cellStyle name="Accent2 21 2" xfId="4417"/>
    <cellStyle name="差_不用软件计算9.1不考虑经费管理评价xl 2 4" xfId="4418"/>
    <cellStyle name="差_22湖南_小册子（2010）张 4" xfId="4419"/>
    <cellStyle name="Accent2 17" xfId="4420"/>
    <cellStyle name="Accent2 22" xfId="4421"/>
    <cellStyle name="差_2_03_2010年各地区一般预算平衡表" xfId="4422"/>
    <cellStyle name="Accent2 18" xfId="4423"/>
    <cellStyle name="Accent2 23" xfId="4424"/>
    <cellStyle name="Accent2 19" xfId="4425"/>
    <cellStyle name="Accent2 24" xfId="4426"/>
    <cellStyle name="好_27重庆_03_2010年各地区一般预算平衡表_2010年地方财政一般预算分级平衡情况表（汇总）0524 2 7" xfId="4427"/>
    <cellStyle name="Accent2 2" xfId="4428"/>
    <cellStyle name="差_0605石屏县_03_2010年各地区一般预算平衡表 4" xfId="4429"/>
    <cellStyle name="差_云南省2008年转移支付测算——州市本级考核部分及政策性测算 4" xfId="4430"/>
    <cellStyle name="Accent2 2 2" xfId="4431"/>
    <cellStyle name="差_云南省2008年转移支付测算——州市本级考核部分及政策性测算 4 2" xfId="4432"/>
    <cellStyle name="Accent2 2 2 2" xfId="4433"/>
    <cellStyle name="好_行政(燃修费)_县市旗测算-新科目（含人口规模效应）_财力性转移支付2010年预算参考数_30云南" xfId="4434"/>
    <cellStyle name="差_县市旗测算-新科目（20080627）_不含人员经费系数_小册子（2010）张 2 2" xfId="4435"/>
    <cellStyle name="差_汇总表4_财力性转移支付2010年预算参考数" xfId="4436"/>
    <cellStyle name="差_2008年全省汇总收支计算表_财力性转移支付2010年预算参考数_03_2010年各地区一般预算平衡表 3" xfId="4437"/>
    <cellStyle name="差_行政公检法测算_县市旗测算-新科目（含人口规模效应）_财力性转移支付2010年预算参考数_03_2010年各地区一般预算平衡表_净集中 2" xfId="4438"/>
    <cellStyle name="Accent2 2 3 2" xfId="4439"/>
    <cellStyle name="好_2006年22湖南_财力性转移支付2010年预算参考数_隋心对账单定稿0514 2" xfId="4440"/>
    <cellStyle name="差_文体广播事业(按照总人口测算）—20080416_县市旗测算-新科目（含人口规模效应）_财力性转移支付2010年预算参考数_隋心对账单定稿0514 2 6" xfId="4441"/>
    <cellStyle name="差_07临沂 2 3" xfId="4442"/>
    <cellStyle name="差_云南省2008年转移支付测算——州市本级考核部分及政策性测算 6" xfId="4443"/>
    <cellStyle name="差_县市旗测算-新科目（20080627）_不含人员经费系数_小册子（2010）张 3" xfId="4444"/>
    <cellStyle name="差_行政(燃修费)_财力性转移支付2010年预算参考数_03_2010年各地区一般预算平衡表_2010年地方财政一般预算分级平衡情况表（汇总）0524 2" xfId="4445"/>
    <cellStyle name="差_30云南_1 2" xfId="4446"/>
    <cellStyle name="Accent2 2 4" xfId="4447"/>
    <cellStyle name="好_Book2 2" xfId="4448"/>
    <cellStyle name="Accent2 25" xfId="4449"/>
    <cellStyle name="Accent2 30" xfId="4450"/>
    <cellStyle name="好_Book2 3" xfId="4451"/>
    <cellStyle name="Accent2 26" xfId="4452"/>
    <cellStyle name="Accent2 31" xfId="4453"/>
    <cellStyle name="好_农林水和城市维护标准支出20080505－县区合计_不含人员经费系数_财力性转移支付2010年预算参考数_03_2010年各地区一般预算平衡表_2010年地方财政一般预算分级平衡情况表（汇总）0524 2 2" xfId="4454"/>
    <cellStyle name="差_河南 缺口县区测算(地方填报)_财力性转移支付2010年预算参考数_30云南 2" xfId="4455"/>
    <cellStyle name="好_县市旗测算20080508_财力性转移支付2010年预算参考数_隋心对账单定稿0514 2 2" xfId="4456"/>
    <cellStyle name="好_Book2 4" xfId="4457"/>
    <cellStyle name="常规 21 2 3 10" xfId="4458"/>
    <cellStyle name="Accent2 27" xfId="4459"/>
    <cellStyle name="Accent2 32" xfId="4460"/>
    <cellStyle name="差_行政（人员）_不含人员经费系数_财力性转移支付2010年预算参考数_合并 2" xfId="4461"/>
    <cellStyle name="好_农林水和城市维护标准支出20080505－县区合计_不含人员经费系数_财力性转移支付2010年预算参考数_03_2010年各地区一般预算平衡表_2010年地方财政一般预算分级平衡情况表（汇总）0524 2 3" xfId="4462"/>
    <cellStyle name="差_河南 缺口县区测算(地方填报)_财力性转移支付2010年预算参考数_30云南 3" xfId="4463"/>
    <cellStyle name="好_县市旗测算20080508_财力性转移支付2010年预算参考数_隋心对账单定稿0514 2 3" xfId="4464"/>
    <cellStyle name="好_Book2 5" xfId="4465"/>
    <cellStyle name="Accent2 28" xfId="4466"/>
    <cellStyle name="Accent2 33" xfId="4467"/>
    <cellStyle name="好_农林水和城市维护标准支出20080505－县区合计_不含人员经费系数_财力性转移支付2010年预算参考数_03_2010年各地区一般预算平衡表_2010年地方财政一般预算分级平衡情况表（汇总）0524 2 4" xfId="4468"/>
    <cellStyle name="差_河南 缺口县区测算(地方填报)_财力性转移支付2010年预算参考数_30云南 4" xfId="4469"/>
    <cellStyle name="好_县市旗测算20080508_财力性转移支付2010年预算参考数_隋心对账单定稿0514 2 4" xfId="4470"/>
    <cellStyle name="好_Book2 6" xfId="4471"/>
    <cellStyle name="Accent2 29" xfId="4472"/>
    <cellStyle name="Accent2 34" xfId="4473"/>
    <cellStyle name="差_汇总_财力性转移支付2010年预算参考数_30云南 2 2" xfId="4474"/>
    <cellStyle name="Accent2 3 2" xfId="4475"/>
    <cellStyle name="差_12滨州_03_2010年各地区一般预算平衡表 6" xfId="4476"/>
    <cellStyle name="差_汇总_禁止开发区名单" xfId="4477"/>
    <cellStyle name="Accent2 3 3" xfId="4478"/>
    <cellStyle name="好_缺口县区测算（11.13）_财力性转移支付2010年预算参考数_03_2010年各地区一般预算平衡表_2010年地方财政一般预算分级平衡情况表（汇总）0524" xfId="4479"/>
    <cellStyle name="好_2007年一般预算支出剔除_财力性转移支付2010年预算参考数_华东 2 2" xfId="4480"/>
    <cellStyle name="好_09黑龙江 2 2" xfId="4481"/>
    <cellStyle name="差_0605石屏县_03_2010年各地区一般预算平衡表_净集中 2" xfId="4482"/>
    <cellStyle name="好_农林水和城市维护标准支出20080505－县区合计_不含人员经费系数_财力性转移支付2010年预算参考数_03_2010年各地区一般预算平衡表_2010年地方财政一般预算分级平衡情况表（汇总）0524 2 5" xfId="4483"/>
    <cellStyle name="好_县市旗测算20080508_财力性转移支付2010年预算参考数_隋心对账单定稿0514 2 5" xfId="4484"/>
    <cellStyle name="好_行政(燃修费)_县市旗测算-新科目（含人口规模效应）_财力性转移支付2010年预算参考数_03_2010年各地区一般预算平衡表_04财力类2010" xfId="4485"/>
    <cellStyle name="Accent2 35" xfId="4486"/>
    <cellStyle name="Accent2 40" xfId="4487"/>
    <cellStyle name="好_Book2 7" xfId="4488"/>
    <cellStyle name="差_行政(燃修费)_县市旗测算-新科目（含人口规模效应）_小册子（2010）张 3 2" xfId="4489"/>
    <cellStyle name="好_县区合并测算20080421_不含人员经费系数_财力性转移支付2010年预算参考数_03_2010年各地区一般预算平衡表 6" xfId="4490"/>
    <cellStyle name="好_农林水和城市维护标准支出20080505－县区合计_不含人员经费系数_财力性转移支付2010年预算参考数_03_2010年各地区一般预算平衡表_2010年地方财政一般预算分级平衡情况表（汇总）0524 2 6" xfId="4491"/>
    <cellStyle name="好_县市旗测算20080508_财力性转移支付2010年预算参考数_隋心对账单定稿0514 2 6" xfId="4492"/>
    <cellStyle name="好_Book2 8" xfId="4493"/>
    <cellStyle name="差_市辖区测算-新科目（20080626）_民生政策最低支出需求_财力性转移支付2010年预算参考数_30云南" xfId="4494"/>
    <cellStyle name="Accent2 36" xfId="4495"/>
    <cellStyle name="Accent2 41" xfId="4496"/>
    <cellStyle name="好_农林水和城市维护标准支出20080505－县区合计_不含人员经费系数_财力性转移支付2010年预算参考数_03_2010年各地区一般预算平衡表_2010年地方财政一般预算分级平衡情况表（汇总）0524 2 7" xfId="4497"/>
    <cellStyle name="好_县市旗测算20080508_财力性转移支付2010年预算参考数_隋心对账单定稿0514 2 7" xfId="4498"/>
    <cellStyle name="好_行政（人员）_县市旗测算-新科目（含人口规模效应）_03_2010年各地区一般预算平衡表" xfId="4499"/>
    <cellStyle name="Accent2 37" xfId="4500"/>
    <cellStyle name="Accent2 42" xfId="4501"/>
    <cellStyle name="好_农林水和城市维护标准支出20080505－县区合计_不含人员经费系数_财力性转移支付2010年预算参考数_03_2010年各地区一般预算平衡表_2010年地方财政一般预算分级平衡情况表（汇总）0524 2 8" xfId="4502"/>
    <cellStyle name="Accent2 38" xfId="4503"/>
    <cellStyle name="Accent2 43" xfId="4504"/>
    <cellStyle name="差_30云南_1_财力性转移支付2010年预算参考数_小册子（2010）张 2" xfId="4505"/>
    <cellStyle name="Accent2 39" xfId="4506"/>
    <cellStyle name="Accent2 44" xfId="4507"/>
    <cellStyle name="差_市辖区测算-新科目（20080626）_民生政策最低支出需求_财力性转移支付2010年预算参考数_合并 2 2" xfId="4508"/>
    <cellStyle name="Accent2 4" xfId="4509"/>
    <cellStyle name="差_汇总_财力性转移支付2010年预算参考数_30云南 3" xfId="4510"/>
    <cellStyle name="差_0605石屏县_03_2010年各地区一般预算平衡表 6" xfId="4511"/>
    <cellStyle name="好_一般预算支出口径剔除表_30云南 3" xfId="4512"/>
    <cellStyle name="好_县市旗测算20080508_不含人员经费系数_财力性转移支付2010年预算参考数_合并 2" xfId="4513"/>
    <cellStyle name="差_卫生(按照总人口测算）—20080416_财力性转移支付2010年预算参考数 2 5" xfId="4514"/>
    <cellStyle name="差_汇总_财力性转移支付2010年预算参考数_30云南 3 2" xfId="4515"/>
    <cellStyle name="好_分县成本差异系数_民生政策最低支出需求_财力性转移支付2010年预算参考数 2 3" xfId="4516"/>
    <cellStyle name="差_县市旗测算-新科目（20080626）_财力性转移支付2010年预算参考数_03_2010年各地区一般预算平衡表_04财力类2010 3" xfId="4517"/>
    <cellStyle name="Accent2 4 2" xfId="4518"/>
    <cellStyle name="差_0605石屏县 9" xfId="4519"/>
    <cellStyle name="好_分县成本差异系数_民生政策最低支出需求_财力性转移支付2010年预算参考数 2 4" xfId="4520"/>
    <cellStyle name="Accent2 4 3" xfId="4521"/>
    <cellStyle name="好_汇总表4_财力性转移支付2010年预算参考数_03_2010年各地区一般预算平衡表" xfId="4522"/>
    <cellStyle name="差_2008年全省汇总收支计算表_03_2010年各地区一般预算平衡表_2010年地方财政一般预算分级平衡情况表（汇总）0524 3" xfId="4523"/>
    <cellStyle name="差_M01-2(州市补助收入) 3" xfId="4524"/>
    <cellStyle name="差_0702砚山县2008年地税_2.云南省生态功能区转移支付总表" xfId="4525"/>
    <cellStyle name="好_2008年县级公安保障标准落实奖励经费分配测算 4" xfId="4526"/>
    <cellStyle name="差_行政公检法测算_30云南 3 2" xfId="4527"/>
    <cellStyle name="差_县区合并测算20080421_不含人员经费系数_财力性转移支付2010年预算参考数_03_2010年各地区一般预算平衡表_2010年地方财政一般预算分级平衡情况表（汇总）0524 2 4" xfId="4528"/>
    <cellStyle name="好_农林水和城市维护标准支出20080505－县区合计_民生政策最低支出需求_财力性转移支付2010年预算参考数_03_2010年各地区一般预算平衡表_2010年地方财政一般预算分级平衡情况表（汇总）0524 2 2" xfId="4529"/>
    <cellStyle name="好_07临沂_华东" xfId="4530"/>
    <cellStyle name="差_30云南_1_财力性转移支付2010年预算参考数_小册子（2010）张 4" xfId="4531"/>
    <cellStyle name="Accent2 46" xfId="4532"/>
    <cellStyle name="Accent2 51" xfId="4533"/>
    <cellStyle name="差_县区合并测算20080421_不含人员经费系数_财力性转移支付2010年预算参考数_03_2010年各地区一般预算平衡表_2010年地方财政一般预算分级平衡情况表（汇总）0524 2 5" xfId="4534"/>
    <cellStyle name="差_民生政策最低支出需求_财力性转移支付2010年预算参考数 2 2" xfId="4535"/>
    <cellStyle name="差_测算结果_合并" xfId="4536"/>
    <cellStyle name="好_农林水和城市维护标准支出20080505－县区合计_民生政策最低支出需求_财力性转移支付2010年预算参考数_03_2010年各地区一般预算平衡表_2010年地方财政一般预算分级平衡情况表（汇总）0524 2 3" xfId="4537"/>
    <cellStyle name="Accent2 47" xfId="4538"/>
    <cellStyle name="Accent2 52" xfId="4539"/>
    <cellStyle name="差_县区合并测算20080421_不含人员经费系数_财力性转移支付2010年预算参考数_03_2010年各地区一般预算平衡表_2010年地方财政一般预算分级平衡情况表（汇总）0524 2 6" xfId="4540"/>
    <cellStyle name="差_2007一般预算支出口径剔除表_财力性转移支付2010年预算参考数_合并 2" xfId="4541"/>
    <cellStyle name="差_民生政策最低支出需求_财力性转移支付2010年预算参考数 2 3" xfId="4542"/>
    <cellStyle name="好_农林水和城市维护标准支出20080505－县区合计_民生政策最低支出需求_财力性转移支付2010年预算参考数_03_2010年各地区一般预算平衡表_2010年地方财政一般预算分级平衡情况表（汇总）0524 2 4" xfId="4543"/>
    <cellStyle name="Accent2 48" xfId="4544"/>
    <cellStyle name="Accent2 53" xfId="4545"/>
    <cellStyle name="差_03昭通 2_5.2010年云南省国家一般生态功能区转移支付补助测算表（州市本级） 2" xfId="4546"/>
    <cellStyle name="好_农林水和城市维护标准支出20080505－县区合计_民生政策最低支出需求_财力性转移支付2010年预算参考数_03_2010年各地区一般预算平衡表_2010年地方财政一般预算分级平衡情况表（汇总）0524 2 5" xfId="4547"/>
    <cellStyle name="Accent2 49" xfId="4548"/>
    <cellStyle name="Accent2 54" xfId="4549"/>
    <cellStyle name="差_市辖区测算20080510_不含人员经费系数 2 2" xfId="4550"/>
    <cellStyle name="差_县区合并测算20080421_不含人员经费系数_财力性转移支付2010年预算参考数_03_2010年各地区一般预算平衡表_2010年地方财政一般预算分级平衡情况表（汇总）0524 2 7" xfId="4551"/>
    <cellStyle name="表标题 2" xfId="4552"/>
    <cellStyle name="差_民生政策最低支出需求_财力性转移支付2010年预算参考数 2 4" xfId="4553"/>
    <cellStyle name="差_汇总_财力性转移支付2010年预算参考数_30云南 4" xfId="4554"/>
    <cellStyle name="差_分县成本差异系数_小册子（2010）张 2" xfId="4555"/>
    <cellStyle name="好_县市旗测算20080508_不含人员经费系数_财力性转移支付2010年预算参考数_合并 3" xfId="4556"/>
    <cellStyle name="好_一般预算支出口径剔除表_30云南 4" xfId="4557"/>
    <cellStyle name="好_Book1_财力性转移支付2010年预算参考数_合并 2 2" xfId="4558"/>
    <cellStyle name="差_市辖区测算-新科目（20080626）_民生政策最低支出需求_财力性转移支付2010年预算参考数_合并 2 3" xfId="4559"/>
    <cellStyle name="Accent2 5" xfId="4560"/>
    <cellStyle name="Column Headings" xfId="4561"/>
    <cellStyle name="好_Book1_1_Book1_Book1_Book1" xfId="4562"/>
    <cellStyle name="差_03昭通 2" xfId="4563"/>
    <cellStyle name="差_行政（人员）_财力性转移支付2010年预算参考数_隋心对账单定稿0514 2" xfId="4564"/>
    <cellStyle name="差_分县成本差异系数_小册子（2010）张 2 2" xfId="4565"/>
    <cellStyle name="差_Book1_财力性转移支付2010年预算参考数_30云南 4" xfId="4566"/>
    <cellStyle name="Accent2 5 2" xfId="4567"/>
    <cellStyle name="Column Headings 2" xfId="4568"/>
    <cellStyle name="好_Book1_1_Book1_Book1_Book1 2" xfId="4569"/>
    <cellStyle name="差_03昭通 2 2" xfId="4570"/>
    <cellStyle name="差_行政（人员）_县市旗测算-新科目（含人口规模效应）_财力性转移支付2010年预算参考数_华东" xfId="4571"/>
    <cellStyle name="好_农林水和城市维护标准支出20080505－县区合计_民生政策最低支出需求_财力性转移支付2010年预算参考数_03_2010年各地区一般预算平衡表_2010年地方财政一般预算分级平衡情况表（汇总）0524 2 6" xfId="4572"/>
    <cellStyle name="差_27重庆_03_2010年各地区一般预算平衡表_净集中 2" xfId="4573"/>
    <cellStyle name="Accent2 55" xfId="4574"/>
    <cellStyle name="差_市辖区测算20080510_不含人员经费系数 2 3" xfId="4575"/>
    <cellStyle name="表标题 3" xfId="4576"/>
    <cellStyle name="好_农林水和城市维护标准支出20080505－县区合计_不含人员经费系数 2" xfId="4577"/>
    <cellStyle name="Total 2" xfId="4578"/>
    <cellStyle name="差_分县成本差异系数_小册子（2010）张 3" xfId="4579"/>
    <cellStyle name="好_Book1_财力性转移支付2010年预算参考数_合并 2 3" xfId="4580"/>
    <cellStyle name="差_市辖区测算-新科目（20080626）_民生政策最低支出需求_财力性转移支付2010年预算参考数_合并 2 4" xfId="4581"/>
    <cellStyle name="Accent2 6" xfId="4582"/>
    <cellStyle name="差_农林水和城市维护标准支出20080505－县区合计_县市旗测算-新科目（含人口规模效应）_财力性转移支付2010年预算参考数 2 2 2" xfId="4583"/>
    <cellStyle name="差_03昭通 3" xfId="4584"/>
    <cellStyle name="好_2006年34青海_财力性转移支付2010年预算参考数_华东 2 5" xfId="4585"/>
    <cellStyle name="差_分县成本差异系数_小册子（2010）张 3 2" xfId="4586"/>
    <cellStyle name="Accent2 6 2" xfId="4587"/>
    <cellStyle name="好_2007一般预算支出口径剔除表_隋心对账单定稿0514" xfId="4588"/>
    <cellStyle name="差_03昭通 3 2" xfId="4589"/>
    <cellStyle name="好_县区合并测算20080421_县市旗测算-新科目（含人口规模效应）_合并 2 4" xfId="4590"/>
    <cellStyle name="差_分县成本差异系数_小册子（2010）张 4" xfId="4591"/>
    <cellStyle name="好_Book1_财力性转移支付2010年预算参考数_合并 2 4" xfId="4592"/>
    <cellStyle name="差_市辖区测算-新科目（20080626）_民生政策最低支出需求_财力性转移支付2010年预算参考数_合并 2 5" xfId="4593"/>
    <cellStyle name="Accent2 7" xfId="4594"/>
    <cellStyle name="好_附表_财力性转移支付2010年预算参考数_03_2010年各地区一般预算平衡表_2010年地方财政一般预算分级平衡情况表（汇总）0524 2" xfId="4595"/>
    <cellStyle name="差_03昭通 4" xfId="4596"/>
    <cellStyle name="好_Book1_财力性转移支付2010年预算参考数_合并 2 5" xfId="4597"/>
    <cellStyle name="差_市辖区测算-新科目（20080626）_民生政策最低支出需求_财力性转移支付2010年预算参考数_合并 2 6" xfId="4598"/>
    <cellStyle name="Accent2 8" xfId="4599"/>
    <cellStyle name="好_附表_财力性转移支付2010年预算参考数_03_2010年各地区一般预算平衡表_2010年地方财政一般预算分级平衡情况表（汇总）0524 3" xfId="4600"/>
    <cellStyle name="差_河南 缺口县区测算(地方填报白) 4 2" xfId="4601"/>
    <cellStyle name="差_03昭通 5" xfId="4602"/>
    <cellStyle name="差_M01-2(州市补助收入) 2 4" xfId="4603"/>
    <cellStyle name="Accent2 8 2" xfId="4604"/>
    <cellStyle name="Warning Text 3" xfId="4605"/>
    <cellStyle name="好_缺口县区测算（11.13）_财力性转移支付2010年预算参考数_隋心对账单定稿0514 2 2" xfId="4606"/>
    <cellStyle name="好_Book1_财力性转移支付2010年预算参考数_合并 2 6" xfId="4607"/>
    <cellStyle name="差_市辖区测算-新科目（20080626）_民生政策最低支出需求_财力性转移支付2010年预算参考数_合并 2 7" xfId="4608"/>
    <cellStyle name="Accent2 9" xfId="4609"/>
    <cellStyle name="S6 2 2" xfId="4610"/>
    <cellStyle name="好_附表_财力性转移支付2010年预算参考数_03_2010年各地区一般预算平衡表_2010年地方财政一般预算分级平衡情况表（汇总）0524 4" xfId="4611"/>
    <cellStyle name="好_0502通海县_隋心对账单定稿0514 2" xfId="4612"/>
    <cellStyle name="差_03昭通 6" xfId="4613"/>
    <cellStyle name="好_行政（人员）_县市旗测算-新科目（含人口规模效应）_财力性转移支付2010年预算参考数_小册子（2010）张" xfId="4614"/>
    <cellStyle name="Accent2 9 2" xfId="4615"/>
    <cellStyle name="好_人员工资和公用经费2_03_2010年各地区一般预算平衡表_04财力类2010 3" xfId="4616"/>
    <cellStyle name="Accent2_01保工资保运转保民生项目及标准" xfId="4617"/>
    <cellStyle name="Good 9" xfId="4618"/>
    <cellStyle name="Accent4" xfId="4619"/>
    <cellStyle name="常规 10 8" xfId="4620"/>
    <cellStyle name="差_2007年检察院案件数" xfId="4621"/>
    <cellStyle name="好_Book1_03_2010年各地区一般预算平衡表" xfId="4622"/>
    <cellStyle name="Accent3" xfId="4623"/>
    <cellStyle name="好_2009年一般性转移支付标准工资_奖励补助测算5.22测试 2" xfId="4624"/>
    <cellStyle name="差_行政公检法测算_县市旗测算-新科目（含人口规模效应）_财力性转移支付2010年预算参考数 2 3 2" xfId="4625"/>
    <cellStyle name="常规 2 2 2 14 6" xfId="4626"/>
    <cellStyle name="差_2_财力性转移支付2010年预算参考数 4 2" xfId="4627"/>
    <cellStyle name="Good 8" xfId="4628"/>
    <cellStyle name="Accent3 - 20%" xfId="4629"/>
    <cellStyle name="Accent3 - 20% 2" xfId="4630"/>
    <cellStyle name="差_0502通海县 2 2 3" xfId="4631"/>
    <cellStyle name="Accent3 - 20% 2 2" xfId="4632"/>
    <cellStyle name="好_云南省2008年转移支付测算——州市本级考核部分及政策性测算_财力性转移支付2010年预算参考数_03_2010年各地区一般预算平衡表_2010年地方财政一般预算分级平衡情况表（汇总）0524 2 3" xfId="4633"/>
    <cellStyle name="差_0605石屏县_03_2010年各地区一般预算平衡表_2010年地方财政一般预算分级平衡情况表（汇总）0524 3" xfId="4634"/>
    <cellStyle name="Accent3 - 20% 2 2 2" xfId="4635"/>
    <cellStyle name="差_县市旗测算-新科目（20080626）_县市旗测算-新科目（含人口规模效应）_华东 2" xfId="4636"/>
    <cellStyle name="好_云南省2008年转移支付测算——州市本级考核部分及政策性测算_财力性转移支付2010年预算参考数_03_2010年各地区一般预算平衡表_2010年地方财政一般预算分级平衡情况表（汇总）0524 2 4" xfId="4637"/>
    <cellStyle name="Accent3 - 20% 2 3" xfId="4638"/>
    <cellStyle name="差_0605石屏县_03_2010年各地区一般预算平衡表_2010年地方财政一般预算分级平衡情况表（汇总）0524 4" xfId="4639"/>
    <cellStyle name="差_县市旗测算-新科目（20080627）_民生政策最低支出需求_财力性转移支付2010年预算参考数_30云南 4" xfId="4640"/>
    <cellStyle name="差_县市旗测算-新科目（20080626）_县市旗测算-新科目（含人口规模效应）_华东 2 2" xfId="4641"/>
    <cellStyle name="Accent3 - 20% 2 3 2" xfId="4642"/>
    <cellStyle name="差_行政(燃修费)_不含人员经费系数_财力性转移支付2010年预算参考数 3 2" xfId="4643"/>
    <cellStyle name="差_市辖区测算-新科目（20080626）_县市旗测算-新科目（含人口规模效应）_财力性转移支付2010年预算参考数_隋心对账单定稿0514 2 5" xfId="4644"/>
    <cellStyle name="差_分析缺口率_03_2010年各地区一般预算平衡表 4" xfId="4645"/>
    <cellStyle name="Millares [0]_96 Risk" xfId="4646"/>
    <cellStyle name="Accent3 - 20% 2 4" xfId="4647"/>
    <cellStyle name="好_缺口县区测算_财力性转移支付2010年预算参考数_03_2010年各地区一般预算平衡表_净集中" xfId="4648"/>
    <cellStyle name="好_云南省2008年转移支付测算——州市本级考核部分及政策性测算_财力性转移支付2010年预算参考数_03_2010年各地区一般预算平衡表_2010年地方财政一般预算分级平衡情况表（汇总）0524 2 5" xfId="4649"/>
    <cellStyle name="好_河南 缺口县区测算(地方填报)_03_2010年各地区一般预算平衡表_2010年地方财政一般预算分级平衡情况表（汇总）0524 2" xfId="4650"/>
    <cellStyle name="差_0605石屏县_03_2010年各地区一般预算平衡表_2010年地方财政一般预算分级平衡情况表（汇总）0524 5" xfId="4651"/>
    <cellStyle name="好_河南 缺口县区测算(地方填报白)_财力性转移支付2010年预算参考数_03_2010年各地区一般预算平衡表 2" xfId="4652"/>
    <cellStyle name="强调 3 8" xfId="4653"/>
    <cellStyle name="差_同德_财力性转移支付2010年预算参考数_隋心对账单定稿0514" xfId="4654"/>
    <cellStyle name="差_2008年支出调整_财力性转移支付2010年预算参考数_03_2010年各地区一般预算平衡表" xfId="4655"/>
    <cellStyle name="Accent3 - 20% 3" xfId="4656"/>
    <cellStyle name="好_河南 缺口县区测算(地方填报白)_财力性转移支付2010年预算参考数_03_2010年各地区一般预算平衡表 2 2" xfId="4657"/>
    <cellStyle name="好_市辖区测算20080510_不含人员经费系数_合并 2 7" xfId="4658"/>
    <cellStyle name="好_行政公检法测算_民生政策最低支出需求_财力性转移支付2010年预算参考数_03_2010年各地区一般预算平衡表_2010年地方财政一般预算分级平衡情况表（汇总）0524 2 8" xfId="4659"/>
    <cellStyle name="差_同德_财力性转移支付2010年预算参考数_隋心对账单定稿0514 2" xfId="4660"/>
    <cellStyle name="差_2008年支出调整_财力性转移支付2010年预算参考数_03_2010年各地区一般预算平衡表 2" xfId="4661"/>
    <cellStyle name="差_Book1_财力性转移支付2010年预算参考数 5" xfId="4662"/>
    <cellStyle name="Accent3 - 20% 3 2" xfId="4663"/>
    <cellStyle name="Accent3 - 20% 3 2 2" xfId="4664"/>
    <cellStyle name="Accent3 - 20% 4" xfId="4665"/>
    <cellStyle name="Accent3 - 20% 4 2" xfId="4666"/>
    <cellStyle name="好_第五部分(才淼、饶永宏）_华东" xfId="4667"/>
    <cellStyle name="差_12滨州_03_2010年各地区一般预算平衡表_2010年地方财政一般预算分级平衡情况表（汇总）0524" xfId="4668"/>
    <cellStyle name="好_同德_华东 3" xfId="4669"/>
    <cellStyle name="好_行政（人员）_30云南 2" xfId="4670"/>
    <cellStyle name="好_28四川 2 2" xfId="4671"/>
    <cellStyle name="Accent3 - 20% 5" xfId="4672"/>
    <cellStyle name="差_县区合并测算20080421_小册子（2010）张 3 2" xfId="4673"/>
    <cellStyle name="差_22湖南_03_2010年各地区一般预算平衡表_2010年地方财政一般预算分级平衡情况表（汇总）0524 3" xfId="4674"/>
    <cellStyle name="差_09黑龙江_财力性转移支付2010年预算参考数 2 3 2" xfId="4675"/>
    <cellStyle name="Accent3 - 20% 5 2" xfId="4676"/>
    <cellStyle name="好_行政公检法测算_财力性转移支付2010年预算参考数_隋心对账单定稿0514 2 4" xfId="4677"/>
    <cellStyle name="差_不含人员经费系数_财力性转移支付2010年预算参考数_03_2010年各地区一般预算平衡表_净集中 3" xfId="4678"/>
    <cellStyle name="差_09黑龙江_财力性转移支付2010年预算参考数_30云南 3" xfId="4679"/>
    <cellStyle name="好_农林水和城市维护标准支出20080505－县区合计_县市旗测算-新科目（含人口规模效应）_财力性转移支付2010年预算参考数_合并" xfId="4680"/>
    <cellStyle name="Accent5 - 20% 5" xfId="4681"/>
    <cellStyle name="好_行政（人员）_30云南 3" xfId="4682"/>
    <cellStyle name="好_28四川 2 3" xfId="4683"/>
    <cellStyle name="Accent3 - 20% 6" xfId="4684"/>
    <cellStyle name="差_22湖南_03_2010年各地区一般预算平衡表_2010年地方财政一般预算分级平衡情况表（汇总）0524 4" xfId="4685"/>
    <cellStyle name="百分比 5 4 2" xfId="4686"/>
    <cellStyle name="好_28四川 2 4" xfId="4687"/>
    <cellStyle name="差_农林水和城市维护标准支出20080505－县区合计_县市旗测算-新科目（含人口规模效应）_30云南 2" xfId="4688"/>
    <cellStyle name="Accent3 - 20% 7" xfId="4689"/>
    <cellStyle name="Accent3 - 40% 10" xfId="4690"/>
    <cellStyle name="差_测算结果汇总_财力性转移支付2010年预算参考数_合并" xfId="4691"/>
    <cellStyle name="Accent3 - 40% 2" xfId="4692"/>
    <cellStyle name="好_县市旗测算20080508_不含人员经费系数_财力性转移支付2010年预算参考数_合并 2 5" xfId="4693"/>
    <cellStyle name="差_M01-2(州市补助收入) 5" xfId="4694"/>
    <cellStyle name="差_县市旗测算-新科目（20080627）_不含人员经费系数 2 2" xfId="4695"/>
    <cellStyle name="差_0502通海县_华东" xfId="4696"/>
    <cellStyle name="好_县区合并测算20080423(按照各省比重）_不含人员经费系数_03_2010年各地区一般预算平衡表_2010年地方财政一般预算分级平衡情况表（汇总）0524 2 3" xfId="4697"/>
    <cellStyle name="差_2008年全省汇总收支计算表_03_2010年各地区一般预算平衡表_2010年地方财政一般预算分级平衡情况表（汇总）0524 5" xfId="4698"/>
    <cellStyle name="New Times Roman 2 2" xfId="4699"/>
    <cellStyle name="差_测算结果汇总_财力性转移支付2010年预算参考数_合并 2" xfId="4700"/>
    <cellStyle name="Accent3 - 40% 2 2" xfId="4701"/>
    <cellStyle name="Accent5 - 60% 8" xfId="4702"/>
    <cellStyle name="差_测算结果_小册子（2010）张 3" xfId="4703"/>
    <cellStyle name="强调文字颜色 2 2 2 2 6" xfId="4704"/>
    <cellStyle name="好_其他部门(按照总人口测算）—20080416_不含人员经费系数_财力性转移支付2010年预算参考数 3" xfId="4705"/>
    <cellStyle name="差_测算结果_03_2010年各地区一般预算平衡表_2010年地方财政一般预算分级平衡情况表（汇总）0524 4" xfId="4706"/>
    <cellStyle name="New Times Roman 2 2 2" xfId="4707"/>
    <cellStyle name="好_县区合并测算20080421_不含人员经费系数_财力性转移支付2010年预算参考数_华东" xfId="4708"/>
    <cellStyle name="差_县市旗测算-新科目（20080627）_不含人员经费系数 2 2 2" xfId="4709"/>
    <cellStyle name="差_0502通海县_华东 2" xfId="4710"/>
    <cellStyle name="Accent3 - 40% 2 2 2" xfId="4711"/>
    <cellStyle name="好_县市旗测算-新科目（20080627）_不含人员经费系数_财力性转移支付2010年预算参考数 5" xfId="4712"/>
    <cellStyle name="Accent5 - 60% 9" xfId="4713"/>
    <cellStyle name="Accent3 - 40% 2 3" xfId="4714"/>
    <cellStyle name="Linked Cells 2" xfId="4715"/>
    <cellStyle name="好_2008年支出核定 2 7" xfId="4716"/>
    <cellStyle name="Linked Cells 2 2" xfId="4717"/>
    <cellStyle name="Accent3 - 40% 2 3 2" xfId="4718"/>
    <cellStyle name="差_安徽 缺口县区测算(地方填报)1" xfId="4719"/>
    <cellStyle name="Accent3 - 40% 3" xfId="4720"/>
    <cellStyle name="好_县市旗测算-新科目（20080627）_民生政策最低支出需求_财力性转移支付2010年预算参考数_华东 2 2" xfId="4721"/>
    <cellStyle name="好_县市旗测算20080508_不含人员经费系数_财力性转移支付2010年预算参考数_合并 2 6" xfId="4722"/>
    <cellStyle name="好_测算结果_合并" xfId="4723"/>
    <cellStyle name="差_M01-2(州市补助收入) 6" xfId="4724"/>
    <cellStyle name="差_县市旗测算-新科目（20080627）_不含人员经费系数 2 3" xfId="4725"/>
    <cellStyle name="好_县区合并测算20080423(按照各省比重）_不含人员经费系数_03_2010年各地区一般预算平衡表_2010年地方财政一般预算分级平衡情况表（汇总）0524 2 4" xfId="4726"/>
    <cellStyle name="New Times Roman 2 3" xfId="4727"/>
    <cellStyle name="好_0605石屏县_03_2010年各地区一般预算平衡表 3" xfId="4728"/>
    <cellStyle name="差_安徽 缺口县区测算(地方填报)1 2" xfId="4729"/>
    <cellStyle name="Accent3 - 40% 3 2" xfId="4730"/>
    <cellStyle name="差_安徽 缺口县区测算(地方填报)1 2 2" xfId="4731"/>
    <cellStyle name="差_34青海_财力性转移支付2010年预算参考数_03_2010年各地区一般预算平衡表_2010年地方财政一般预算分级平衡情况表（汇总）0524 4" xfId="4732"/>
    <cellStyle name="Accent3 - 40% 3 2 2" xfId="4733"/>
    <cellStyle name="好_分县成本差异系数_民生政策最低支出需求_财力性转移支付2010年预算参考数 2 8" xfId="4734"/>
    <cellStyle name="差_测算结果汇总_30云南 3 2" xfId="4735"/>
    <cellStyle name="好_2006年28四川_合并 2 2" xfId="4736"/>
    <cellStyle name="Accent3 - 40% 4" xfId="4737"/>
    <cellStyle name="好_县市旗测算-新科目（20080627）_民生政策最低支出需求_财力性转移支付2010年预算参考数_华东 2 3" xfId="4738"/>
    <cellStyle name="好_同德_财力性转移支付2010年预算参考数_小册子（2010）张 2" xfId="4739"/>
    <cellStyle name="好_县市旗测算20080508_不含人员经费系数_财力性转移支付2010年预算参考数_合并 2 7" xfId="4740"/>
    <cellStyle name="差_M01-2(州市补助收入) 7" xfId="4741"/>
    <cellStyle name="差_县市旗测算-新科目（20080627）_不含人员经费系数 2 4" xfId="4742"/>
    <cellStyle name="好_县区合并测算20080423(按照各省比重）_不含人员经费系数_03_2010年各地区一般预算平衡表_2010年地方财政一般预算分级平衡情况表（汇总）0524 2 5" xfId="4743"/>
    <cellStyle name="New Times Roman 2 4" xfId="4744"/>
    <cellStyle name="Accent3 - 40% 4 2" xfId="4745"/>
    <cellStyle name="好_同德_财力性转移支付2010年预算参考数_小册子（2010）张 2 2" xfId="4746"/>
    <cellStyle name="好_2006年28四川_合并 2 3" xfId="4747"/>
    <cellStyle name="差_河南 缺口县区测算(地方填报)_财力性转移支付2010年预算参考数_03_2010年各地区一般预算平衡表_04财力类2010" xfId="4748"/>
    <cellStyle name="Accent3 - 40% 5" xfId="4749"/>
    <cellStyle name="好_县市旗测算-新科目（20080627）_民生政策最低支出需求_财力性转移支付2010年预算参考数_华东 2 4" xfId="4750"/>
    <cellStyle name="好_同德_财力性转移支付2010年预算参考数_小册子（2010）张 3" xfId="4751"/>
    <cellStyle name="好_2006年28四川_合并 2 4" xfId="4752"/>
    <cellStyle name="Accent3 - 40% 6" xfId="4753"/>
    <cellStyle name="好_县市旗测算-新科目（20080627）_民生政策最低支出需求_财力性转移支付2010年预算参考数_华东 2 5" xfId="4754"/>
    <cellStyle name="好_行政(燃修费)_隋心对账单定稿0514 3" xfId="4755"/>
    <cellStyle name="差_09黑龙江_财力性转移支付2010年预算参考数 2" xfId="4756"/>
    <cellStyle name="好_人员工资和公用经费2_财力性转移支付2010年预算参考数_华东 3" xfId="4757"/>
    <cellStyle name="好_2006年28四川_合并 2 5" xfId="4758"/>
    <cellStyle name="Accent3 - 40% 7" xfId="4759"/>
    <cellStyle name="好_县市旗测算-新科目（20080627）_民生政策最低支出需求_财力性转移支付2010年预算参考数_华东 2 6" xfId="4760"/>
    <cellStyle name="差_09黑龙江_财力性转移支付2010年预算参考数 3" xfId="4761"/>
    <cellStyle name="好_2006年28四川_合并 2 6" xfId="4762"/>
    <cellStyle name="Accent3 - 40% 8" xfId="4763"/>
    <cellStyle name="好_县市旗测算-新科目（20080627）_民生政策最低支出需求_财力性转移支付2010年预算参考数_华东 2 7" xfId="4764"/>
    <cellStyle name="差_09黑龙江_财力性转移支付2010年预算参考数 4" xfId="4765"/>
    <cellStyle name="好_12滨州_财力性转移支付2010年预算参考数_03_2010年各地区一般预算平衡表_净集中 3" xfId="4766"/>
    <cellStyle name="差_1110洱源转换 2 2" xfId="4767"/>
    <cellStyle name="差_2009年一般性转移支付标准工资_地方配套按人均增幅控制8.31（调整结案率后）xl" xfId="4768"/>
    <cellStyle name="好_2006年28四川_合并 2 7" xfId="4769"/>
    <cellStyle name="好_0605石屏县_财力性转移支付2010年预算参考数 2 2" xfId="4770"/>
    <cellStyle name="Accent3 - 40% 9" xfId="4771"/>
    <cellStyle name="差_09黑龙江_财力性转移支付2010年预算参考数 5" xfId="4772"/>
    <cellStyle name="差_县市旗测算-新科目（20080627）" xfId="4773"/>
    <cellStyle name="Accent3 - 60%" xfId="4774"/>
    <cellStyle name="好_汇总表4_华东 2 4" xfId="4775"/>
    <cellStyle name="好_财政供养人员_财力性转移支付2010年预算参考数_03_2010年各地区一般预算平衡表 3" xfId="4776"/>
    <cellStyle name="差_01一般公共服务" xfId="4777"/>
    <cellStyle name="差_县区合并测算20080421_民生政策最低支出需求_财力性转移支付2010年预算参考数_30云南 3" xfId="4778"/>
    <cellStyle name="差_县市旗测算-新科目（20080627） 2" xfId="4779"/>
    <cellStyle name="Accent3 - 60% 2" xfId="4780"/>
    <cellStyle name="好_平邑_03_2010年各地区一般预算平衡表_净集中" xfId="4781"/>
    <cellStyle name="差_县区合并测算20080421_民生政策最低支出需求_财力性转移支付2010年预算参考数_30云南 3 2" xfId="4782"/>
    <cellStyle name="好_核定人数对比_隋心对账单定稿0514 2 4" xfId="4783"/>
    <cellStyle name="好_行政(燃修费)_财力性转移支付2010年预算参考数 2 7" xfId="4784"/>
    <cellStyle name="好_09黑龙江_财力性转移支付2010年预算参考数_华东 2 6" xfId="4785"/>
    <cellStyle name="差_01一般公共服务 2" xfId="4786"/>
    <cellStyle name="好_合并 2 5" xfId="4787"/>
    <cellStyle name="Accent3 - 60% 2 2" xfId="4788"/>
    <cellStyle name="差_县市旗测算-新科目（20080627） 2 2" xfId="4789"/>
    <cellStyle name="好_0605石屏县_华东 2 6" xfId="4790"/>
    <cellStyle name="差 2 5" xfId="4791"/>
    <cellStyle name="好_平邑_03_2010年各地区一般预算平衡表_净集中 2" xfId="4792"/>
    <cellStyle name="差_01一般公共服务 2 2" xfId="4793"/>
    <cellStyle name="差_县市旗测算-新科目（20080627）_不含人员经费系数_华东 2 3" xfId="4794"/>
    <cellStyle name="Accent3 - 60% 2 2 2" xfId="4795"/>
    <cellStyle name="差_县市旗测算-新科目（20080627） 2 2 2" xfId="4796"/>
    <cellStyle name="好_农林水和城市维护标准支出20080505－县区合计_县市旗测算-新科目（含人口规模效应）_财力性转移支付2010年预算参考数_03_2010年各地区一般预算平衡表_2010年地方财政一般预算分级平衡情况表（汇总）0524 3" xfId="4797"/>
    <cellStyle name="好_教育(按照总人口测算）—20080416_民生政策最低支出需求_合并 2" xfId="4798"/>
    <cellStyle name="好_行政（人员）_财力性转移支付2010年预算参考数_隋心对账单定稿0514 2 7" xfId="4799"/>
    <cellStyle name="好_市辖区测算-新科目（20080626）_县市旗测算-新科目（含人口规模效应）_财力性转移支付2010年预算参考数_隋心对账单定稿0514 2 5" xfId="4800"/>
    <cellStyle name="百分比 3 4" xfId="4801"/>
    <cellStyle name="差_县市旗测算-新科目（20080627） 2 3 2" xfId="4802"/>
    <cellStyle name="Accent3 - 60% 2 3 2" xfId="4803"/>
    <cellStyle name="差_人员工资和公用经费2_财力性转移支付2010年预算参考数_03_2010年各地区一般预算平衡表_净集中 3" xfId="4804"/>
    <cellStyle name="差_其他部门(按照总人口测算）—20080416_民生政策最低支出需求_财力性转移支付2010年预算参考数_30云南 4" xfId="4805"/>
    <cellStyle name="百分比 4 4" xfId="4806"/>
    <cellStyle name="好_合并 2 7" xfId="4807"/>
    <cellStyle name="Accent3 - 60% 2 4" xfId="4808"/>
    <cellStyle name="差_县市旗测算-新科目（20080627） 2 4" xfId="4809"/>
    <cellStyle name="好_27重庆_财力性转移支付2010年预算参考数_合并 2" xfId="4810"/>
    <cellStyle name="差 2 7" xfId="4811"/>
    <cellStyle name="常规 2 3 4 2" xfId="4812"/>
    <cellStyle name="t_HVAC Equipment (3) 2" xfId="4813"/>
    <cellStyle name="好_教育(按照总人口测算）—20080416_民生政策最低支出需求_03_2010年各地区一般预算平衡表" xfId="4814"/>
    <cellStyle name="差_RESULTS 2" xfId="4815"/>
    <cellStyle name="差_县市旗测算-新科目（20080627） 4" xfId="4816"/>
    <cellStyle name="Accent3 - 60% 4" xfId="4817"/>
    <cellStyle name="好_核定人数对比_隋心对账单定稿0514 2 6" xfId="4818"/>
    <cellStyle name="差_自行调整差异系数顺序_03_2010年各地区一般预算平衡表_04财力类2010" xfId="4819"/>
    <cellStyle name="差_01一般公共服务 4" xfId="4820"/>
    <cellStyle name="好_教育(按照总人口测算）—20080416_民生政策最低支出需求_03_2010年各地区一般预算平衡表 2" xfId="4821"/>
    <cellStyle name="差_县市旗测算-新科目（20080627） 4 2" xfId="4822"/>
    <cellStyle name="Accent3 - 60% 4 2" xfId="4823"/>
    <cellStyle name="差_县市旗测算-新科目（20080627） 5" xfId="4824"/>
    <cellStyle name="差_Book1_合并" xfId="4825"/>
    <cellStyle name="Accent3 - 60% 5" xfId="4826"/>
    <cellStyle name="差_34青海_1_财力性转移支付2010年预算参考数_03_2010年各地区一般预算平衡表_净集中 2" xfId="4827"/>
    <cellStyle name="差_2008计算资料（8月5） 4" xfId="4828"/>
    <cellStyle name="Link" xfId="4829"/>
    <cellStyle name="差_人员工资和公用经费3_03_2010年各地区一般预算平衡表_2010年地方财政一般预算分级平衡情况表（汇总）0524 4" xfId="4830"/>
    <cellStyle name="差_附表_03_2010年各地区一般预算平衡表_净集中" xfId="4831"/>
    <cellStyle name="差_Book1_合并 2" xfId="4832"/>
    <cellStyle name="Accent3 - 60% 5 2" xfId="4833"/>
    <cellStyle name="KPMG Normal" xfId="4834"/>
    <cellStyle name="好_财政供养人员_财力性转移支付2010年预算参考数_03_2010年各地区一般预算平衡表_04财力类2010" xfId="4835"/>
    <cellStyle name="差_2008计算资料（8月5） 4 2" xfId="4836"/>
    <cellStyle name="Link 2" xfId="4837"/>
    <cellStyle name="Accent3 - 60% 6" xfId="4838"/>
    <cellStyle name="好_其他部门(按照总人口测算）—20080416_县市旗测算-新科目（含人口规模效应）_财力性转移支付2010年预算参考数_03_2010年各地区一般预算平衡表_净集中 2" xfId="4839"/>
    <cellStyle name="差_行政（人员）_03_2010年各地区一般预算平衡表_04财力类2010 2" xfId="4840"/>
    <cellStyle name="Accent3 - 60% 7" xfId="4841"/>
    <cellStyle name="好_其他部门(按照总人口测算）—20080416_县市旗测算-新科目（含人口规模效应）_财力性转移支付2010年预算参考数_03_2010年各地区一般预算平衡表_净集中 3" xfId="4842"/>
    <cellStyle name="好_其他部门(按照总人口测算）—20080416_合并 2 2" xfId="4843"/>
    <cellStyle name="差_行政（人员）_03_2010年各地区一般预算平衡表_04财力类2010 3" xfId="4844"/>
    <cellStyle name="Accent3 - 60% 8" xfId="4845"/>
    <cellStyle name="好_其他部门(按照总人口测算）—20080416_合并 2 3" xfId="4846"/>
    <cellStyle name="Accent3 - 60% 9" xfId="4847"/>
    <cellStyle name="好_行政(燃修费)_县市旗测算-新科目（含人口规模效应）_华东 2 2" xfId="4848"/>
    <cellStyle name="Accent3 10" xfId="4849"/>
    <cellStyle name="Accent3 10 2" xfId="4850"/>
    <cellStyle name="好_市辖区测算-新科目（20080626）_财力性转移支付2010年预算参考数_合并 2 4" xfId="4851"/>
    <cellStyle name="汇总 2 2 11 4" xfId="4852"/>
    <cellStyle name="好_行政(燃修费)_县市旗测算-新科目（含人口规模效应）_华东 2 3" xfId="4853"/>
    <cellStyle name="Accent3 11" xfId="4854"/>
    <cellStyle name="Accent3 11 2" xfId="4855"/>
    <cellStyle name="Accent3 12 2" xfId="4856"/>
    <cellStyle name="差_汇总_财力性转移支付2010年预算参考数_03_2010年各地区一般预算平衡表_2010年地方财政一般预算分级平衡情况表（汇总）0524 2" xfId="4857"/>
    <cellStyle name="差_河南 缺口县区测算(地方填报)_财力性转移支付2010年预算参考数 2 3" xfId="4858"/>
    <cellStyle name="差 2 2 2 2" xfId="4859"/>
    <cellStyle name="好_一般预算支出口径剔除表_03_2010年各地区一般预算平衡表_2010年地方财政一般预算分级平衡情况表（汇总）0524 2" xfId="4860"/>
    <cellStyle name="好_行政(燃修费)_县市旗测算-新科目（含人口规模效应）_华东 2 5" xfId="4861"/>
    <cellStyle name="好_22湖南_财力性转移支付2010年预算参考数_隋心对账单定稿0514 2 2" xfId="4862"/>
    <cellStyle name="Accent3 13" xfId="4863"/>
    <cellStyle name="差_测算结果_财力性转移支付2010年预算参考数_03_2010年各地区一般预算平衡表 2" xfId="4864"/>
    <cellStyle name="Accent5 - 20% 4 2" xfId="4865"/>
    <cellStyle name="差 2 2 3" xfId="4866"/>
    <cellStyle name="常规 4 36" xfId="4867"/>
    <cellStyle name="差_09黑龙江_财力性转移支付2010年预算参考数_30云南 2 2" xfId="4868"/>
    <cellStyle name="통화 [0]_BOILER-CO1" xfId="4869"/>
    <cellStyle name="差_2_30云南 4" xfId="4870"/>
    <cellStyle name="好_县区合并测算20080423(按照各省比重）_县市旗测算-新科目（含人口规模效应）_财力性转移支付2010年预算参考数_03_2010年各地区一般预算平衡表_净集中" xfId="4871"/>
    <cellStyle name="差_市辖区测算-新科目（20080626）_民生政策最低支出需求_小册子（2010）张" xfId="4872"/>
    <cellStyle name="好_行政(燃修费)_县市旗测算-新科目（含人口规模效应）_华东 2 6" xfId="4873"/>
    <cellStyle name="差_山东省民生支出标准_03_2010年各地区一般预算平衡表_04财力类2010 2" xfId="4874"/>
    <cellStyle name="好_22湖南_财力性转移支付2010年预算参考数_隋心对账单定稿0514 2 3" xfId="4875"/>
    <cellStyle name="Accent3 14" xfId="4876"/>
    <cellStyle name="差_测算结果_财力性转移支付2010年预算参考数_03_2010年各地区一般预算平衡表 3" xfId="4877"/>
    <cellStyle name="差 2 2 4" xfId="4878"/>
    <cellStyle name="差_文体广播事业(按照总人口测算）—20080416_财力性转移支付2010年预算参考数_华东 2 5" xfId="4879"/>
    <cellStyle name="Accent3 14 2" xfId="4880"/>
    <cellStyle name="差_县区合并测算20080423(按照各省比重）_县市旗测算-新科目（含人口规模效应）_财力性转移支付2010年预算参考数 2 3" xfId="4881"/>
    <cellStyle name="差_1_财力性转移支付2010年预算参考数_小册子（2010）张 4" xfId="4882"/>
    <cellStyle name="好_行政(燃修费)_县市旗测算-新科目（含人口规模效应）_华东 2 7" xfId="4883"/>
    <cellStyle name="差_山东省民生支出标准_03_2010年各地区一般预算平衡表_04财力类2010 3" xfId="4884"/>
    <cellStyle name="好_县市旗测算20080508_民生政策最低支出需求_财力性转移支付2010年预算参考数_03_2010年各地区一般预算平衡表" xfId="4885"/>
    <cellStyle name="好_22湖南_财力性转移支付2010年预算参考数_隋心对账单定稿0514 2 4" xfId="4886"/>
    <cellStyle name="Accent3 15" xfId="4887"/>
    <cellStyle name="Accent3 20" xfId="4888"/>
    <cellStyle name="Accent3 15 2" xfId="4889"/>
    <cellStyle name="Accent3 20 2" xfId="4890"/>
    <cellStyle name="差_2006年水利统计指标统计表_财力性转移支付2010年预算参考数 2 2 2" xfId="4891"/>
    <cellStyle name="Accent3 16 2" xfId="4892"/>
    <cellStyle name="Accent3 21 2" xfId="4893"/>
    <cellStyle name="好_分县成本差异系数_财力性转移支付2010年预算参考数_03_2010年各地区一般预算平衡表_净集中" xfId="4894"/>
    <cellStyle name="差_2006年水利统计指标统计表_财力性转移支付2010年预算参考数 2 3 2" xfId="4895"/>
    <cellStyle name="Accent3 17 2" xfId="4896"/>
    <cellStyle name="差_0605石屏 2 3" xfId="4897"/>
    <cellStyle name="好_行政（人员）_财力性转移支付2010年预算参考数_华东 2 3" xfId="4898"/>
    <cellStyle name="好_县市旗测算20080508_县市旗测算-新科目（含人口规模效应）_小册子（2010）张 2" xfId="4899"/>
    <cellStyle name="好_县区合并测算20080421_财力性转移支付2010年预算参考数_03_2010年各地区一般预算平衡表 5" xfId="4900"/>
    <cellStyle name="差_云南 缺口县区测算(地方填报)_财力性转移支付2010年预算参考数_合并 2 2" xfId="4901"/>
    <cellStyle name="Accent3 18 2" xfId="4902"/>
    <cellStyle name="Accent6 - 20% 2 2" xfId="4903"/>
    <cellStyle name="好_成本差异系数（含人口规模）_03_2010年各地区一般预算平衡表_2010年地方财政一般预算分级平衡情况表（汇总）0524 2" xfId="4904"/>
    <cellStyle name="差_0605石屏 3 3" xfId="4905"/>
    <cellStyle name="好_2014年横排表 2 6" xfId="4906"/>
    <cellStyle name="差_2007年检察院案件数 2" xfId="4907"/>
    <cellStyle name="好_县市旗测算-新科目（20080627）_不含人员经费系数_03_2010年各地区一般预算平衡表_净集中" xfId="4908"/>
    <cellStyle name="好_农林水和城市维护标准支出20080505－县区合计_03_2010年各地区一般预算平衡表_2010年地方财政一般预算分级平衡情况表（汇总）0524 2 4" xfId="4909"/>
    <cellStyle name="好_27重庆_合并 2 4" xfId="4910"/>
    <cellStyle name="好_2008年一般预算支出预计_华东 2 5" xfId="4911"/>
    <cellStyle name="好_Book1_03_2010年各地区一般预算平衡表 2" xfId="4912"/>
    <cellStyle name="Accent3 2" xfId="4913"/>
    <cellStyle name="差_11大理_03_2010年各地区一般预算平衡表_04财力类2010" xfId="4914"/>
    <cellStyle name="差_11大理_03_2010年各地区一般预算平衡表_04财力类2010 2" xfId="4915"/>
    <cellStyle name="常规 274" xfId="4916"/>
    <cellStyle name="常规 269" xfId="4917"/>
    <cellStyle name="常规 324" xfId="4918"/>
    <cellStyle name="常规 319" xfId="4919"/>
    <cellStyle name="好_行政公检法测算_县市旗测算-新科目（含人口规模效应）_财力性转移支付2010年预算参考数_华东 3" xfId="4920"/>
    <cellStyle name="差_2007年检察院案件数 2 2" xfId="4921"/>
    <cellStyle name="好_县市旗测算-新科目（20080627）_不含人员经费系数_03_2010年各地区一般预算平衡表_净集中 2" xfId="4922"/>
    <cellStyle name="Accent3 2 2" xfId="4923"/>
    <cellStyle name="好_Book1_03_2010年各地区一般预算平衡表 2 2" xfId="4924"/>
    <cellStyle name="Accent3 2 2 2" xfId="4925"/>
    <cellStyle name="好_农林水和城市维护标准支出20080505－县区合计_财力性转移支付2010年预算参考数_03_2010年各地区一般预算平衡表_净集中" xfId="4926"/>
    <cellStyle name="差_11大理_03_2010年各地区一般预算平衡表_04财力类2010 3" xfId="4927"/>
    <cellStyle name="常规 275" xfId="4928"/>
    <cellStyle name="常规 280" xfId="4929"/>
    <cellStyle name="常规 325" xfId="4930"/>
    <cellStyle name="常规 330" xfId="4931"/>
    <cellStyle name="Heading 1+ 2" xfId="4932"/>
    <cellStyle name="差_2007年检察院案件数 2 3" xfId="4933"/>
    <cellStyle name="好_县市旗测算-新科目（20080627）_不含人员经费系数_03_2010年各地区一般预算平衡表_净集中 3" xfId="4934"/>
    <cellStyle name="Accent3 2 3" xfId="4935"/>
    <cellStyle name="好_县市旗测算20080508_隋心对账单定稿0514 3" xfId="4936"/>
    <cellStyle name="Accent3 2 3 2" xfId="4937"/>
    <cellStyle name="差_县区合并测算20080421_财力性转移支付2010年预算参考数_30云南 3" xfId="4938"/>
    <cellStyle name="汇总 2 2 2 4" xfId="4939"/>
    <cellStyle name="差_2006年27重庆 3" xfId="4940"/>
    <cellStyle name="e鯪9Y_x005f_x000b_" xfId="4941"/>
    <cellStyle name="好_县市旗测算-新科目（20080627）_不含人员经费系数_财力性转移支付2010年预算参考数_合并 2" xfId="4942"/>
    <cellStyle name="好_重点民生支出需求测算表社保（农村低保）081112_合并 2" xfId="4943"/>
    <cellStyle name="常规 276" xfId="4944"/>
    <cellStyle name="常规 281" xfId="4945"/>
    <cellStyle name="常规 326" xfId="4946"/>
    <cellStyle name="常规 331" xfId="4947"/>
    <cellStyle name="差_2007年检察院案件数 2 4" xfId="4948"/>
    <cellStyle name="Accent3 2 4" xfId="4949"/>
    <cellStyle name="好_2006年34青海_03_2010年各地区一般预算平衡表 2" xfId="4950"/>
    <cellStyle name="好_青海 缺口县区测算(地方填报)" xfId="4951"/>
    <cellStyle name="差_2006年22湖南_03_2010年各地区一般预算平衡表_04财力类2010 2" xfId="4952"/>
    <cellStyle name="好_汇总_隋心对账单定稿0514 2 7" xfId="4953"/>
    <cellStyle name="好_市辖区测算-新科目（20080626）_民生政策最低支出需求_03_2010年各地区一般预算平衡表_净集中 2" xfId="4954"/>
    <cellStyle name="好_2014年横排表 2 7" xfId="4955"/>
    <cellStyle name="差_2007年检察院案件数 3" xfId="4956"/>
    <cellStyle name="Accent3 3" xfId="4957"/>
    <cellStyle name="差_市辖区测算-新科目（20080626）_民生政策最低支出需求_03_2010年各地区一般预算平衡表_04财力类2010 2" xfId="4958"/>
    <cellStyle name="好_Book1_03_2010年各地区一般预算平衡表 3" xfId="4959"/>
    <cellStyle name="好_2008年一般预算支出预计_华东 2 6" xfId="4960"/>
    <cellStyle name="好_27重庆_合并 2 5" xfId="4961"/>
    <cellStyle name="好_农林水和城市维护标准支出20080505－县区合计_03_2010年各地区一般预算平衡表_2010年地方财政一般预算分级平衡情况表（汇总）0524 2 5" xfId="4962"/>
    <cellStyle name="Accent3 3 2" xfId="4963"/>
    <cellStyle name="Accent3 3 3" xfId="4964"/>
    <cellStyle name="差_27重庆_隋心对账单定稿0514 2" xfId="4965"/>
    <cellStyle name="标题 1 5 3" xfId="4966"/>
    <cellStyle name="好_人员工资和公用经费_财力性转移支付2010年预算参考数 5" xfId="4967"/>
    <cellStyle name="Accent3 43" xfId="4968"/>
    <cellStyle name="Accent3 38" xfId="4969"/>
    <cellStyle name="差_行政(燃修费)_县市旗测算-新科目（含人口规模效应）_30云南 2 2" xfId="4970"/>
    <cellStyle name="Accent3 44" xfId="4971"/>
    <cellStyle name="Accent3 39" xfId="4972"/>
    <cellStyle name="差_安徽 缺口县区测算(地方填报)1_30云南 3" xfId="4973"/>
    <cellStyle name="百分比 7" xfId="4974"/>
    <cellStyle name="好_市辖区测算-新科目（20080626）_民生政策最低支出需求_财力性转移支付2010年预算参考数_隋心对账单定稿0514 2 3" xfId="4975"/>
    <cellStyle name="Accent3 4 2" xfId="4976"/>
    <cellStyle name="好_行政公检法测算_民生政策最低支出需求_03_2010年各地区一般预算平衡表_净集中 2" xfId="4977"/>
    <cellStyle name="差_安徽 缺口县区测算(地方填报)1_30云南 4" xfId="4978"/>
    <cellStyle name="百分比 8" xfId="4979"/>
    <cellStyle name="好_市辖区测算-新科目（20080626）_民生政策最低支出需求_财力性转移支付2010年预算参考数_隋心对账单定稿0514 2 4" xfId="4980"/>
    <cellStyle name="Accent3 4 3" xfId="4981"/>
    <cellStyle name="差_行政(燃修费)_03_2010年各地区一般预算平衡表_2010年地方财政一般预算分级平衡情况表（汇总）0524 3" xfId="4982"/>
    <cellStyle name="Accent3 51" xfId="4983"/>
    <cellStyle name="Accent3 46" xfId="4984"/>
    <cellStyle name="差_行政(燃修费)_03_2010年各地区一般预算平衡表_2010年地方财政一般预算分级平衡情况表（汇总）0524 4" xfId="4985"/>
    <cellStyle name="差_530629_2006年县级财政报表附表 2_5.2010年云南省国家一般生态功能区转移支付补助测算表（州市本级）" xfId="4986"/>
    <cellStyle name="Input [yellow] 2 2" xfId="4987"/>
    <cellStyle name="Accent3 52" xfId="4988"/>
    <cellStyle name="Accent3 47" xfId="4989"/>
    <cellStyle name="差_行政(燃修费)_03_2010年各地区一般预算平衡表_2010年地方财政一般预算分级平衡情况表（汇总）0524 5" xfId="4990"/>
    <cellStyle name="Input [yellow] 2 3" xfId="4991"/>
    <cellStyle name="Accent3 53" xfId="4992"/>
    <cellStyle name="Accent3 48" xfId="4993"/>
    <cellStyle name="好_汇总表4" xfId="4994"/>
    <cellStyle name="差_民生政策最低支出需求_03_2010年各地区一般预算平衡表 2" xfId="4995"/>
    <cellStyle name="差_成本差异系数_30云南" xfId="4996"/>
    <cellStyle name="好_河南 缺口县区测算(地方填报)_财力性转移支付2010年预算参考数_隋心对账单定稿0514 2" xfId="4997"/>
    <cellStyle name="Input [yellow] 2 4" xfId="4998"/>
    <cellStyle name="Accent3 54" xfId="4999"/>
    <cellStyle name="Accent3 49" xfId="5000"/>
    <cellStyle name="Grey 5 2" xfId="5001"/>
    <cellStyle name="常规 2 3 2 5 2 4" xfId="5002"/>
    <cellStyle name="Accent3 5" xfId="5003"/>
    <cellStyle name="好_Book1_03_2010年各地区一般预算平衡表 5" xfId="5004"/>
    <cellStyle name="好_27重庆_合并 2 7" xfId="5005"/>
    <cellStyle name="好_农林水和城市维护标准支出20080505－县区合计_03_2010年各地区一般预算平衡表_2010年地方财政一般预算分级平衡情况表（汇总）0524 2 7" xfId="5006"/>
    <cellStyle name="差_04财力类_30云南 2 2" xfId="5007"/>
    <cellStyle name="好_30云南_小册子（2010）张 2" xfId="5008"/>
    <cellStyle name="好_河南 缺口县区测算(地方填报)_财力性转移支付2010年预算参考数_隋心对账单定稿0514 3" xfId="5009"/>
    <cellStyle name="差_民生政策最低支出需求_03_2010年各地区一般预算平衡表 3" xfId="5010"/>
    <cellStyle name="差_2009年一般性转移支付标准工资_奖励补助测算7.25 2" xfId="5011"/>
    <cellStyle name="Accent3 55" xfId="5012"/>
    <cellStyle name="好_其他部门(按照总人口测算）—20080416_不含人员经费系数_03_2010年各地区一般预算平衡表_2010年地方财政一般预算分级平衡情况表（汇总）0524 2" xfId="5013"/>
    <cellStyle name="差_县区合并测算20080421_民生政策最低支出需求_财力性转移支付2010年预算参考数_合并 2" xfId="5014"/>
    <cellStyle name="差_不含人员经费系数_03_2010年各地区一般预算平衡表_04财力类2010 2" xfId="5015"/>
    <cellStyle name="Accent3 6" xfId="5016"/>
    <cellStyle name="好_Book1_03_2010年各地区一般预算平衡表 6" xfId="5017"/>
    <cellStyle name="好_人员工资和公用经费_小册子（2010）张 2" xfId="5018"/>
    <cellStyle name="差_农林水和城市维护标准支出20080505－县区合计_民生政策最低支出需求_合并" xfId="5019"/>
    <cellStyle name="好_农林水和城市维护标准支出20080505－县区合计_03_2010年各地区一般预算平衡表_2010年地方财政一般预算分级平衡情况表（汇总）0524 2 8" xfId="5020"/>
    <cellStyle name="Accent3 6 2" xfId="5021"/>
    <cellStyle name="差_农林水和城市维护标准支出20080505－县区合计_民生政策最低支出需求_合并 2" xfId="5022"/>
    <cellStyle name="差_不含人员经费系数_03_2010年各地区一般预算平衡表_04财力类2010 3" xfId="5023"/>
    <cellStyle name="Accent3 7" xfId="5024"/>
    <cellStyle name="好_人员工资和公用经费_小册子（2010）张 3" xfId="5025"/>
    <cellStyle name="Accent3 7 2" xfId="5026"/>
    <cellStyle name="好_2007年收支情况及2008年收支预计表(汇总表)_华东 2 6" xfId="5027"/>
    <cellStyle name="Accent3 8" xfId="5028"/>
    <cellStyle name="Accent3 8 2" xfId="5029"/>
    <cellStyle name="差_县区合并测算20080423(按照各省比重）_县市旗测算-新科目（含人口规模效应）_华东 2" xfId="5030"/>
    <cellStyle name="差_2009年一般性转移支付标准工资_奖励补助测算5.22测试 2" xfId="5031"/>
    <cellStyle name="Accent3 9" xfId="5032"/>
    <cellStyle name="差_总人口_财力性转移支付2010年预算参考数_03_2010年各地区一般预算平衡表_净集中 2" xfId="5033"/>
    <cellStyle name="标题 10" xfId="5034"/>
    <cellStyle name="差_09黑龙江_财力性转移支付2010年预算参考数_03_2010年各地区一般预算平衡表" xfId="5035"/>
    <cellStyle name="差_2009年一般性转移支付标准工资_奖励补助测算5.22测试 2 2" xfId="5036"/>
    <cellStyle name="差_县区合并测算20080423(按照各省比重）_县市旗测算-新科目（含人口规模效应）_华东 2 2" xfId="5037"/>
    <cellStyle name="Accent3 9 2" xfId="5038"/>
    <cellStyle name="好_核定人数对比_03_2010年各地区一般预算平衡表_2010年地方财政一般预算分级平衡情况表（汇总）0524 2 4" xfId="5039"/>
    <cellStyle name="差_09黑龙江_财力性转移支付2010年预算参考数_03_2010年各地区一般预算平衡表 2" xfId="5040"/>
    <cellStyle name="好_分县成本差异系数_不含人员经费系数 2 4" xfId="5041"/>
    <cellStyle name="好_危改资金测算_财力性转移支付2010年预算参考数_03_2010年各地区一般预算平衡表 4" xfId="5042"/>
    <cellStyle name="好 2 2 14" xfId="5043"/>
    <cellStyle name="好_30云南_1_03_2010年各地区一般预算平衡表_净集中" xfId="5044"/>
    <cellStyle name="好_市辖区测算20080510_合并 2 3" xfId="5045"/>
    <cellStyle name="好_行政(燃修费)_民生政策最低支出需求_财力性转移支付2010年预算参考数_03_2010年各地区一般预算平衡表_04财力类2010" xfId="5046"/>
    <cellStyle name="标题 10 2" xfId="5047"/>
    <cellStyle name="Accent4 - 20%" xfId="5048"/>
    <cellStyle name="差_2006年34青海_财力性转移支付2010年预算参考数 2" xfId="5049"/>
    <cellStyle name="Accent4 - 20% 10" xfId="5050"/>
    <cellStyle name="差_县区合并测算20080423(按照各省比重）_03_2010年各地区一般预算平衡表 2" xfId="5051"/>
    <cellStyle name="Accent4 - 20% 2" xfId="5052"/>
    <cellStyle name="Accent6 2 4" xfId="5053"/>
    <cellStyle name="好_Book1_03_2010年各地区一般预算平衡表_2010年地方财政一般预算分级平衡情况表（汇总）0524 5" xfId="5054"/>
    <cellStyle name="Accent4 - 20% 2 2" xfId="5055"/>
    <cellStyle name="百分比 7 2 3" xfId="5056"/>
    <cellStyle name="Accent4 - 20% 2 2 2" xfId="5057"/>
    <cellStyle name="好_汇总表4_小册子（2010）张" xfId="5058"/>
    <cellStyle name="Accent4 - 20% 2 3" xfId="5059"/>
    <cellStyle name="Accent4 - 20% 2 3 2" xfId="5060"/>
    <cellStyle name="Accent4 - 20% 2 4" xfId="5061"/>
    <cellStyle name="Accent4 - 20% 3 2" xfId="5062"/>
    <cellStyle name="差_县市旗测算20080508_不含人员经费系数 2 3" xfId="5063"/>
    <cellStyle name="Accent4 - 20% 3 2 2" xfId="5064"/>
    <cellStyle name="差_县市旗测算20080508_不含人员经费系数 2 3 2" xfId="5065"/>
    <cellStyle name="好 2 2 11 2 8" xfId="5066"/>
    <cellStyle name="好_一般预算支出口径剔除表_华东 2 3" xfId="5067"/>
    <cellStyle name="S0 3" xfId="5068"/>
    <cellStyle name="好_1_财力性转移支付2010年预算参考数_合并 2 6" xfId="5069"/>
    <cellStyle name="好_丽江汇总_华东 3" xfId="5070"/>
    <cellStyle name="差_县区合并测算20080423(按照各省比重）_财力性转移支付2010年预算参考数_30云南 4" xfId="5071"/>
    <cellStyle name="好_教育(按照总人口测算）—20080416_民生政策最低支出需求_小册子（2010）张" xfId="5072"/>
    <cellStyle name="Accent4 - 20% 4" xfId="5073"/>
    <cellStyle name="Accent4 - 20% 4 2" xfId="5074"/>
    <cellStyle name="差_文体广播事业(按照总人口测算）—20080416_财力性转移支付2010年预算参考数_03_2010年各地区一般预算平衡表_2010年地方财政一般预算分级平衡情况表（汇总）0524 3" xfId="5075"/>
    <cellStyle name="S0 4" xfId="5076"/>
    <cellStyle name="好_1_财力性转移支付2010年预算参考数_合并 2 7" xfId="5077"/>
    <cellStyle name="好_M01-2(州市补助收入)_隋心对账单定稿0514" xfId="5078"/>
    <cellStyle name="好_分县成本差异系数_民生政策最低支出需求_隋心对账单定稿0514 2" xfId="5079"/>
    <cellStyle name="Accent4 - 20% 5" xfId="5080"/>
    <cellStyle name="Accent4 - 20% 5 2" xfId="5081"/>
    <cellStyle name="强调文字颜色 5 2 9" xfId="5082"/>
    <cellStyle name="Accent4 - 20% 6" xfId="5083"/>
    <cellStyle name="差_01-02" xfId="5084"/>
    <cellStyle name="Accent4 - 20% 7" xfId="5085"/>
    <cellStyle name="好_县区合并测算20080421_县市旗测算-新科目（含人口规模效应）_隋心对账单定稿0514 2 5" xfId="5086"/>
    <cellStyle name="标题 12 2" xfId="5087"/>
    <cellStyle name="Accent4 - 40%" xfId="5088"/>
    <cellStyle name="好_文体广播事业(按照总人口测算）—20080416_民生政策最低支出需求_03_2010年各地区一般预算平衡表 3" xfId="5089"/>
    <cellStyle name="差_07临沂 2 2" xfId="5090"/>
    <cellStyle name="Accent4 - 40% 2 2 2" xfId="5091"/>
    <cellStyle name="差_文体广播事业(按照总人口测算）—20080416_县市旗测算-新科目（含人口规模效应）_财力性转移支付2010年预算参考数_隋心对账单定稿0514 2 5" xfId="5092"/>
    <cellStyle name="差_07临沂 3" xfId="5093"/>
    <cellStyle name="Accent4 - 40% 2 3" xfId="5094"/>
    <cellStyle name="差_07临沂 3 2" xfId="5095"/>
    <cellStyle name="Accent4 - 40% 2 3 2" xfId="5096"/>
    <cellStyle name="差_县市旗测算-新科目（20080627）_民生政策最低支出需求_华东 2 6" xfId="5097"/>
    <cellStyle name="差_07临沂 4" xfId="5098"/>
    <cellStyle name="Accent4 - 40% 2 4" xfId="5099"/>
    <cellStyle name="好_核定人数对比_03_2010年各地区一般预算平衡表" xfId="5100"/>
    <cellStyle name="差_22湖南_财力性转移支付2010年预算参考数_隋心对账单定稿0514" xfId="5101"/>
    <cellStyle name="好_34青海 2" xfId="5102"/>
    <cellStyle name="Accent6 13 2" xfId="5103"/>
    <cellStyle name="好_2007年一般预算支出剔除_03_2010年各地区一般预算平衡表_净集中 2" xfId="5104"/>
    <cellStyle name="Accent4 - 40% 3 2" xfId="5105"/>
    <cellStyle name="差_2007一般预算支出口径剔除表 2 4" xfId="5106"/>
    <cellStyle name="千位分隔 2 5 2" xfId="5107"/>
    <cellStyle name="Linked Cell 4" xfId="5108"/>
    <cellStyle name="Accent4 - 40% 3 2 2" xfId="5109"/>
    <cellStyle name="好_县市旗测算-新科目（20080626）_财力性转移支付2010年预算参考数_合并 2 6" xfId="5110"/>
    <cellStyle name="Accent4 - 40% 4" xfId="5111"/>
    <cellStyle name="Accent4 - 40% 4 2" xfId="5112"/>
    <cellStyle name="差_缺口县区测算_财力性转移支付2010年预算参考数_30云南 3" xfId="5113"/>
    <cellStyle name="标题 4 2 5" xfId="5114"/>
    <cellStyle name="好_行政(燃修费)_县市旗测算-新科目（含人口规模效应）_财力性转移支付2010年预算参考数_华东" xfId="5115"/>
    <cellStyle name="好_县市旗测算-新科目（20080626）_财力性转移支付2010年预算参考数_合并 2 7" xfId="5116"/>
    <cellStyle name="Accent4 - 40% 5" xfId="5117"/>
    <cellStyle name="百分比 3 31" xfId="5118"/>
    <cellStyle name="百分比 3 26" xfId="5119"/>
    <cellStyle name="差_汇总表4_财力性转移支付2010年预算参考数_小册子（2010）张 2" xfId="5120"/>
    <cellStyle name="Accent4 - 40% 5 2" xfId="5121"/>
    <cellStyle name="HEADING1 2" xfId="5122"/>
    <cellStyle name="好_行政（人员）_财力性转移支付2010年预算参考数_03_2010年各地区一般预算平衡表 2 2" xfId="5123"/>
    <cellStyle name="Accent4 - 40% 7" xfId="5124"/>
    <cellStyle name="好_不含人员经费系数_华东 2 7" xfId="5125"/>
    <cellStyle name="差_行政(燃修费)_不含人员经费系数_30云南 2" xfId="5126"/>
    <cellStyle name="Accent5 - 40% 2 2 2" xfId="5127"/>
    <cellStyle name="差_县市旗测算-新科目（20080626）_县市旗测算-新科目（含人口规模效应）_03_2010年各地区一般预算平衡表_2010年地方财政一般预算分级平衡情况表（汇总）0524 3" xfId="5128"/>
    <cellStyle name="差_县市旗测算-新科目（20080627）_民生政策最低支出需求_合并 2 2" xfId="5129"/>
    <cellStyle name="捠壿 [0.00]_Region Orders (2)" xfId="5130"/>
    <cellStyle name="好_行政(燃修费)" xfId="5131"/>
    <cellStyle name="好_分县成本差异系数_民生政策最低支出需求_财力性转移支付2010年预算参考数_03_2010年各地区一般预算平衡表" xfId="5132"/>
    <cellStyle name="差_河南 缺口县区测算(地方填报)_03_2010年各地区一般预算平衡表_净集中 2" xfId="5133"/>
    <cellStyle name="差_地方配套按人均增幅控制8.31（调整结案率后）xl 4" xfId="5134"/>
    <cellStyle name="Accent4 - 60%" xfId="5135"/>
    <cellStyle name="好_行政（人员）_财力性转移支付2010年预算参考数 2 2" xfId="5136"/>
    <cellStyle name="好_平邑_财力性转移支付2010年预算参考数_03_2010年各地区一般预算平衡表_2010年地方财政一般预算分级平衡情况表（汇总）0524 2 7" xfId="5137"/>
    <cellStyle name="Accent4 - 60% 10" xfId="5138"/>
    <cellStyle name="差_县市旗测算20080508_县市旗测算-新科目（含人口规模效应）_财力性转移支付2010年预算参考数 2 5" xfId="5139"/>
    <cellStyle name="差_安徽 缺口县区测算(地方填报)1_财力性转移支付2010年预算参考数_03_2010年各地区一般预算平衡表_04财力类2010 3" xfId="5140"/>
    <cellStyle name="差_其他部门(按照总人口测算）—20080416_03_2010年各地区一般预算平衡表_净集中" xfId="5141"/>
    <cellStyle name="Accent4 - 60% 2" xfId="5142"/>
    <cellStyle name="好_行政（人员）_财力性转移支付2010年预算参考数 2 2 2" xfId="5143"/>
    <cellStyle name="差_2006年27重庆_财力性转移支付2010年预算参考数_30云南 3" xfId="5144"/>
    <cellStyle name="Accent5 12" xfId="5145"/>
    <cellStyle name="差_县市旗测算20080508_隋心对账单定稿0514 2 6" xfId="5146"/>
    <cellStyle name="好_县市旗测算-新科目（20080626）_不含人员经费系数_隋心对账单定稿0514 2 5" xfId="5147"/>
    <cellStyle name="好_行政公检法测算_不含人员经费系数_华东 2 5" xfId="5148"/>
    <cellStyle name="Accent4 - 60% 2 2" xfId="5149"/>
    <cellStyle name="好_33甘肃_合并" xfId="5150"/>
    <cellStyle name="好_分县成本差异系数_不含人员经费系数_华东 2 3" xfId="5151"/>
    <cellStyle name="Fixed" xfId="5152"/>
    <cellStyle name="差_分县成本差异系数_民生政策最低支出需求_30云南 2 2" xfId="5153"/>
    <cellStyle name="Accent5 14" xfId="5154"/>
    <cellStyle name="好_县市旗测算-新科目（20080626）_不含人员经费系数_隋心对账单定稿0514 2 7" xfId="5155"/>
    <cellStyle name="好_行政公检法测算_不含人员经费系数_华东 2 7" xfId="5156"/>
    <cellStyle name="Accent4 - 60% 2 4" xfId="5157"/>
    <cellStyle name="常规 28 2" xfId="5158"/>
    <cellStyle name="常规 33 2" xfId="5159"/>
    <cellStyle name="好_分县成本差异系数_不含人员经费系数_华东 2 5" xfId="5160"/>
    <cellStyle name="PSSpacer" xfId="5161"/>
    <cellStyle name="差_市辖区测算-新科目（20080626）_财力性转移支付2010年预算参考数_华东 2 4" xfId="5162"/>
    <cellStyle name="Accent4 - 60% 3" xfId="5163"/>
    <cellStyle name="PSSpacer 2" xfId="5164"/>
    <cellStyle name="Accent4 - 60% 3 2" xfId="5165"/>
    <cellStyle name="好_2008年一般预算支出预计_隋心对账单定稿0514 2" xfId="5166"/>
    <cellStyle name="差_2008年支出调整_小册子（2010）张 4" xfId="5167"/>
    <cellStyle name="PSSpacer 2 2" xfId="5168"/>
    <cellStyle name="Accent4 - 60% 3 2 2" xfId="5169"/>
    <cellStyle name="差_20河南 4" xfId="5170"/>
    <cellStyle name="好_530629_2006年县级财政报表附表 5" xfId="5171"/>
    <cellStyle name="Accent4 - 60% 4" xfId="5172"/>
    <cellStyle name="Accent4 - 60% 4 2" xfId="5173"/>
    <cellStyle name="差_28四川_03_2010年各地区一般预算平衡表 4" xfId="5174"/>
    <cellStyle name="Accent4 - 60% 5" xfId="5175"/>
    <cellStyle name="好_0502通海县" xfId="5176"/>
    <cellStyle name="Accent4 - 60% 5 2" xfId="5177"/>
    <cellStyle name="好_0502通海县 2" xfId="5178"/>
    <cellStyle name="好_农林水和城市维护标准支出20080505－县区合计_县市旗测算-新科目（含人口规模效应）_财力性转移支付2010年预算参考数_隋心对账单定稿0514 2 4" xfId="5179"/>
    <cellStyle name="Accent4 - 60% 6" xfId="5180"/>
    <cellStyle name="好_2008年支出调整_隋心对账单定稿0514 2" xfId="5181"/>
    <cellStyle name="差_2006年在职人员情况" xfId="5182"/>
    <cellStyle name="Accent4 - 60% 7" xfId="5183"/>
    <cellStyle name="差_Book2_财力性转移支付2010年预算参考数_华东 2" xfId="5184"/>
    <cellStyle name="差_同德_财力性转移支付2010年预算参考数_合并 2 2" xfId="5185"/>
    <cellStyle name="差_Book2_财力性转移支付2010年预算参考数_合并" xfId="5186"/>
    <cellStyle name="Accent4 - 60% 9" xfId="5187"/>
    <cellStyle name="差_同德_财力性转移支付2010年预算参考数_合并 2 4" xfId="5188"/>
    <cellStyle name="百分比 5 2" xfId="5189"/>
    <cellStyle name="常规 5 28" xfId="5190"/>
    <cellStyle name="常规 5 33" xfId="5191"/>
    <cellStyle name="好_核定人数对比 2 8" xfId="5192"/>
    <cellStyle name="好_卫生(按照总人口测算）—20080416_03_2010年各地区一般预算平衡表" xfId="5193"/>
    <cellStyle name="Cover Subtitle" xfId="5194"/>
    <cellStyle name="Accent4 10" xfId="5195"/>
    <cellStyle name="好_1110洱源县_财力性转移支付2010年预算参考数 2 6" xfId="5196"/>
    <cellStyle name="差_2006年22湖南_隋心对账单定稿0514 2" xfId="5197"/>
    <cellStyle name="百分比 5 3" xfId="5198"/>
    <cellStyle name="常规 5 29" xfId="5199"/>
    <cellStyle name="常规 5 34" xfId="5200"/>
    <cellStyle name="Accent4 11" xfId="5201"/>
    <cellStyle name="好_1110洱源县_财力性转移支付2010年预算参考数 2 7" xfId="5202"/>
    <cellStyle name="好_文体广播事业(按照总人口测算）—20080416_不含人员经费系数_合并" xfId="5203"/>
    <cellStyle name="好_行政(燃修费)_民生政策最低支出需求_财力性转移支付2010年预算参考数_03_2010年各地区一般预算平衡表_2010年地方财政一般预算分级平衡情况表（汇总）0524 2 2" xfId="5204"/>
    <cellStyle name="百分比 5 4" xfId="5205"/>
    <cellStyle name="常规 5 35" xfId="5206"/>
    <cellStyle name="常规 5 40" xfId="5207"/>
    <cellStyle name="t_HVAC Equipment (3) 2 2" xfId="5208"/>
    <cellStyle name="Accent4 12" xfId="5209"/>
    <cellStyle name="好_行政(燃修费)_民生政策最低支出需求_财力性转移支付2010年预算参考数_03_2010年各地区一般预算平衡表_2010年地方财政一般预算分级平衡情况表（汇总）0524 2 3" xfId="5210"/>
    <cellStyle name="百分比 5 6" xfId="5211"/>
    <cellStyle name="常规 18 2" xfId="5212"/>
    <cellStyle name="常规 23 2" xfId="5213"/>
    <cellStyle name="常规 5 37" xfId="5214"/>
    <cellStyle name="好_汇总_财力性转移支付2010年预算参考数_03_2010年各地区一般预算平衡表_2010年地方财政一般预算分级平衡情况表（汇总）0524 2 2" xfId="5215"/>
    <cellStyle name="t_HVAC Equipment (3) 2 4" xfId="5216"/>
    <cellStyle name="Accent4 14" xfId="5217"/>
    <cellStyle name="差_县市旗测算-新科目（20080626）_不含人员经费系数_03_2010年各地区一般预算平衡表_04财力类2010" xfId="5218"/>
    <cellStyle name="好_行政(燃修费)_民生政策最低支出需求_财力性转移支付2010年预算参考数_03_2010年各地区一般预算平衡表_2010年地方财政一般预算分级平衡情况表（汇总）0524 2 5" xfId="5219"/>
    <cellStyle name="差_2006年27重庆_03_2010年各地区一般预算平衡表_净集中" xfId="5220"/>
    <cellStyle name="百分比 5 7" xfId="5221"/>
    <cellStyle name="常规 18 3" xfId="5222"/>
    <cellStyle name="常规 23 3" xfId="5223"/>
    <cellStyle name="常规 5 38" xfId="5224"/>
    <cellStyle name="好_汇总_财力性转移支付2010年预算参考数_03_2010年各地区一般预算平衡表_2010年地方财政一般预算分级平衡情况表（汇总）0524 2 3" xfId="5225"/>
    <cellStyle name="Accent4 20" xfId="5226"/>
    <cellStyle name="Accent4 15" xfId="5227"/>
    <cellStyle name="好_行政(燃修费)_民生政策最低支出需求_财力性转移支付2010年预算参考数_03_2010年各地区一般预算平衡表_2010年地方财政一般预算分级平衡情况表（汇总）0524 2 6" xfId="5228"/>
    <cellStyle name="差_2008年一般预算支出预计_合并" xfId="5229"/>
    <cellStyle name="百分比 5 8" xfId="5230"/>
    <cellStyle name="常规 18 4" xfId="5231"/>
    <cellStyle name="常规 23 4" xfId="5232"/>
    <cellStyle name="常规 5 39" xfId="5233"/>
    <cellStyle name="好_2006年27重庆_财力性转移支付2010年预算参考数_合并 2 2" xfId="5234"/>
    <cellStyle name="好_汇总_财力性转移支付2010年预算参考数_03_2010年各地区一般预算平衡表_2010年地方财政一般预算分级平衡情况表（汇总）0524 2 4" xfId="5235"/>
    <cellStyle name="Accent4 21" xfId="5236"/>
    <cellStyle name="Accent4 16" xfId="5237"/>
    <cellStyle name="差_样表 3 2" xfId="5238"/>
    <cellStyle name="好_行政(燃修费)_民生政策最低支出需求_财力性转移支付2010年预算参考数_03_2010年各地区一般预算平衡表_2010年地方财政一般预算分级平衡情况表（汇总）0524 2 7" xfId="5239"/>
    <cellStyle name="百分比 5 9" xfId="5240"/>
    <cellStyle name="常规 18 5" xfId="5241"/>
    <cellStyle name="常规 23 5" xfId="5242"/>
    <cellStyle name="好_2006年27重庆_财力性转移支付2010年预算参考数_合并 2 3" xfId="5243"/>
    <cellStyle name="好_汇总_财力性转移支付2010年预算参考数_03_2010年各地区一般预算平衡表_2010年地方财政一般预算分级平衡情况表（汇总）0524 2 5" xfId="5244"/>
    <cellStyle name="Accent4 22" xfId="5245"/>
    <cellStyle name="Accent4 17" xfId="5246"/>
    <cellStyle name="好_财政供养人员_合并" xfId="5247"/>
    <cellStyle name="好_行政(燃修费)_民生政策最低支出需求_财力性转移支付2010年预算参考数_03_2010年各地区一般预算平衡表_2010年地方财政一般预算分级平衡情况表（汇总）0524 2 8" xfId="5248"/>
    <cellStyle name="Accent4 23" xfId="5249"/>
    <cellStyle name="Accent4 18" xfId="5250"/>
    <cellStyle name="好_文体广播事业(按照总人口测算）—20080416_县市旗测算-新科目（含人口规模效应）_财力性转移支付2010年预算参考数_03_2010年各地区一般预算平衡表 2 2" xfId="5251"/>
    <cellStyle name="差_云南省2008年转移支付测算——州市本级考核部分及政策性测算_财力性转移支付2010年预算参考数_合并 2" xfId="5252"/>
    <cellStyle name="差_危改资金测算_财力性转移支付2010年预算参考数 2 4" xfId="5253"/>
    <cellStyle name="差_2006年水利统计指标统计表 2_2.2009年云南省生态功能区转移支付总表" xfId="5254"/>
    <cellStyle name="好_文体广播事业(按照总人口测算）—20080416_合并" xfId="5255"/>
    <cellStyle name="百分比 10 3 4" xfId="5256"/>
    <cellStyle name="Accent4 2" xfId="5257"/>
    <cellStyle name="Accent4 30" xfId="5258"/>
    <cellStyle name="Accent4 25" xfId="5259"/>
    <cellStyle name="差_Book1_S111111-cg_Book1_Book1_Book1" xfId="5260"/>
    <cellStyle name="Date 2 2" xfId="5261"/>
    <cellStyle name="Accent4 31" xfId="5262"/>
    <cellStyle name="Accent4 26" xfId="5263"/>
    <cellStyle name="好_20河南_小册子（2010）张" xfId="5264"/>
    <cellStyle name="Date 2 3" xfId="5265"/>
    <cellStyle name="Accent4 32" xfId="5266"/>
    <cellStyle name="Accent4 27" xfId="5267"/>
    <cellStyle name="差_县区合并测算20080423(按照各省比重）_不含人员经费系数_财力性转移支付2010年预算参考数_03_2010年各地区一般预算平衡表_04财力类2010" xfId="5268"/>
    <cellStyle name="好_市辖区测算20080510_县市旗测算-新科目（含人口规模效应）_小册子（2010）张 2" xfId="5269"/>
    <cellStyle name="Date 2 4" xfId="5270"/>
    <cellStyle name="Accent4 33" xfId="5271"/>
    <cellStyle name="Accent4 28" xfId="5272"/>
    <cellStyle name="Accent4 34" xfId="5273"/>
    <cellStyle name="Accent4 29" xfId="5274"/>
    <cellStyle name="差_07临沂_华东 2" xfId="5275"/>
    <cellStyle name="Accent4 3" xfId="5276"/>
    <cellStyle name="差_2006年28四川_财力性转移支付2010年预算参考数_03_2010年各地区一般预算平衡表_2010年地方财政一般预算分级平衡情况表（汇总）0524 3" xfId="5277"/>
    <cellStyle name="Accent4 3 2" xfId="5278"/>
    <cellStyle name="差_县市旗测算20080508_03_2010年各地区一般预算平衡表_2010年地方财政一般预算分级平衡情况表（汇总）0524" xfId="5279"/>
    <cellStyle name="差_2006年28四川_财力性转移支付2010年预算参考数_03_2010年各地区一般预算平衡表_2010年地方财政一般预算分级平衡情况表（汇总）0524 4" xfId="5280"/>
    <cellStyle name="Accent4 3 3" xfId="5281"/>
    <cellStyle name="差_一般预算支出口径剔除表 2 2" xfId="5282"/>
    <cellStyle name="好_农林水和城市维护标准支出20080505－县区合计_县市旗测算-新科目（含人口规模效应） 3 2" xfId="5283"/>
    <cellStyle name="Accent4 40" xfId="5284"/>
    <cellStyle name="Accent4 35" xfId="5285"/>
    <cellStyle name="好_07临沂_合并 2 7" xfId="5286"/>
    <cellStyle name="差_2006年34青海 4 2" xfId="5287"/>
    <cellStyle name="Accent4 41" xfId="5288"/>
    <cellStyle name="Accent4 36" xfId="5289"/>
    <cellStyle name="差_05潍坊_30云南 3 2" xfId="5290"/>
    <cellStyle name="Accent4 42" xfId="5291"/>
    <cellStyle name="Accent4 37" xfId="5292"/>
    <cellStyle name="Accent4 43" xfId="5293"/>
    <cellStyle name="Accent4 38" xfId="5294"/>
    <cellStyle name="好_2008计算资料（8月5）" xfId="5295"/>
    <cellStyle name="好_其他部门(按照总人口测算）—20080416_民生政策最低支出需求_财力性转移支付2010年预算参考数_华东 2 2" xfId="5296"/>
    <cellStyle name="好_教育(按照总人口测算）—20080416_不含人员经费系数_财力性转移支付2010年预算参考数_合并 2" xfId="5297"/>
    <cellStyle name="差_河南 缺口县区测算(地方填报)_财力性转移支付2010年预算参考数_合并" xfId="5298"/>
    <cellStyle name="Accent4 44" xfId="5299"/>
    <cellStyle name="Accent4 39" xfId="5300"/>
    <cellStyle name="表标题 2 3" xfId="5301"/>
    <cellStyle name="好_农林水和城市维护标准支出20080505－县区合计_民生政策最低支出需求_03_2010年各地区一般预算平衡表 2" xfId="5302"/>
    <cellStyle name="差_文体广播事业(按照总人口测算）—20080416_民生政策最低支出需求_财力性转移支付2010年预算参考数_隋心对账单定稿0514 2 5" xfId="5303"/>
    <cellStyle name="PSHeading 5" xfId="5304"/>
    <cellStyle name="Accent4 4 2" xfId="5305"/>
    <cellStyle name="表标题 2 4" xfId="5306"/>
    <cellStyle name="差_卫生部门_财力性转移支付2010年预算参考数_小册子（2010）张" xfId="5307"/>
    <cellStyle name="好_12滨州 2 2" xfId="5308"/>
    <cellStyle name="好_农林水和城市维护标准支出20080505－县区合计_民生政策最低支出需求_03_2010年各地区一般预算平衡表 3" xfId="5309"/>
    <cellStyle name="差_文体广播事业(按照总人口测算）—20080416_民生政策最低支出需求_财力性转移支付2010年预算参考数_隋心对账单定稿0514 2 6" xfId="5310"/>
    <cellStyle name="PSHeading 6" xfId="5311"/>
    <cellStyle name="Accent4 4 3" xfId="5312"/>
    <cellStyle name="差_核定人数下发表_财力性转移支付2010年预算参考数_03_2010年各地区一般预算平衡表_2010年地方财政一般预算分级平衡情况表（汇总）0524 5" xfId="5313"/>
    <cellStyle name="差_2008年支出核定 3 2" xfId="5314"/>
    <cellStyle name="差_0605石屏县_财力性转移支付2010年预算参考数 2 2 2" xfId="5315"/>
    <cellStyle name="差_行政(燃修费)_县市旗测算-新科目（含人口规模效应）_30云南 3" xfId="5316"/>
    <cellStyle name="Accent4 50" xfId="5317"/>
    <cellStyle name="Accent4 45" xfId="5318"/>
    <cellStyle name="Accent4 5" xfId="5319"/>
    <cellStyle name="差_34青海_30云南" xfId="5320"/>
    <cellStyle name="差_文体广播事业(按照总人口测算）—20080416_不含人员经费系数_03_2010年各地区一般预算平衡表_04财力类2010" xfId="5321"/>
    <cellStyle name="好_核定人数下发表_华东 2" xfId="5322"/>
    <cellStyle name="标题 4 2 2 2 4" xfId="5323"/>
    <cellStyle name="常规 2 2 2 6 2 7" xfId="5324"/>
    <cellStyle name="Accent4 5 2" xfId="5325"/>
    <cellStyle name="差_卫生(按照总人口测算）—20080416_民生政策最低支出需求_合并 2 6" xfId="5326"/>
    <cellStyle name="差_34青海_30云南 2" xfId="5327"/>
    <cellStyle name="差_文体广播事业(按照总人口测算）—20080416_不含人员经费系数_03_2010年各地区一般预算平衡表_04财力类2010 2" xfId="5328"/>
    <cellStyle name="好_核定人数下发表_华东 2 2" xfId="5329"/>
    <cellStyle name="差_安徽 缺口县区测算(地方填报)1_30云南 2 2" xfId="5330"/>
    <cellStyle name="百分比 6 2" xfId="5331"/>
    <cellStyle name="好_34青海_1_财力性转移支付2010年预算参考数_隋心对账单定稿0514 2 6" xfId="5332"/>
    <cellStyle name="差_一般预算支出口径剔除表_小册子（2010）张 2" xfId="5333"/>
    <cellStyle name="好_28四川_财力性转移支付2010年预算参考数_华东 2 7" xfId="5334"/>
    <cellStyle name="差_行政（人员）_不含人员经费系数_03_2010年各地区一般预算平衡表_净集中 2" xfId="5335"/>
    <cellStyle name="Accent4 55" xfId="5336"/>
    <cellStyle name="百分比 4 2 2" xfId="5337"/>
    <cellStyle name="差_其他部门(按照总人口测算）—20080416_民生政策最低支出需求_财力性转移支付2010年预算参考数_30云南 2 2" xfId="5338"/>
    <cellStyle name="差_河南 缺口县区测算(地方填报白)_财力性转移支付2010年预算参考数_30云南 4" xfId="5339"/>
    <cellStyle name="Accent4 6" xfId="5340"/>
    <cellStyle name="差_卫生(按照总人口测算）—20080416_不含人员经费系数_合并 2 2" xfId="5341"/>
    <cellStyle name="好_核定人数下发表_华东 3" xfId="5342"/>
    <cellStyle name="百分比 4 2 2 2" xfId="5343"/>
    <cellStyle name="好_不含人员经费系数_03_2010年各地区一般预算平衡表_2010年地方财政一般预算分级平衡情况表（汇总）0524" xfId="5344"/>
    <cellStyle name="Accent4 6 2" xfId="5345"/>
    <cellStyle name="好_教育(按照总人口测算）—20080416_县市旗测算-新科目（含人口规模效应）_隋心对账单定稿0514 3" xfId="5346"/>
    <cellStyle name="差_成本差异系数（含人口规模）_小册子（2010）张 3 2" xfId="5347"/>
    <cellStyle name="差_2007一般预算支出口径剔除表_财力性转移支付2010年预算参考数_隋心对账单定稿0514" xfId="5348"/>
    <cellStyle name="百分比 4 2 3" xfId="5349"/>
    <cellStyle name="Accent4 7" xfId="5350"/>
    <cellStyle name="差_卫生(按照总人口测算）—20080416_不含人员经费系数_合并 2 3" xfId="5351"/>
    <cellStyle name="差_分县成本差异系数_不含人员经费系数_财力性转移支付2010年预算参考数_小册子（2010）张 2" xfId="5352"/>
    <cellStyle name="差_22湖南_财力性转移支付2010年预算参考数_小册子（2010）张 3" xfId="5353"/>
    <cellStyle name="差_0605石屏县_03_2010年各地区一般预算平衡表_04财力类2010 3" xfId="5354"/>
    <cellStyle name="Accent4 7 2" xfId="5355"/>
    <cellStyle name="好_2008年国税和地税" xfId="5356"/>
    <cellStyle name="差_分县成本差异系数_不含人员经费系数_财力性转移支付2010年预算参考数_小册子（2010）张 2 2" xfId="5357"/>
    <cellStyle name="好_人员工资和公用经费3_财力性转移支付2010年预算参考数 5" xfId="5358"/>
    <cellStyle name="好_卫生部门_财力性转移支付2010年预算参考数_03_2010年各地区一般预算平衡表_2010年地方财政一般预算分级平衡情况表（汇总）0524 4" xfId="5359"/>
    <cellStyle name="Accent4 9 2" xfId="5360"/>
    <cellStyle name="差_14安徽_合并" xfId="5361"/>
    <cellStyle name="差_14安徽_财力性转移支付2010年预算参考数_03_2010年各地区一般预算平衡表 5" xfId="5362"/>
    <cellStyle name="好_文体广播事业(按照总人口测算）—20080416_民生政策最低支出需求_隋心对账单定稿0514 2" xfId="5363"/>
    <cellStyle name="Accent4_2010年第二批资源枯竭城市转移支付测算分配（最终定稿）" xfId="5364"/>
    <cellStyle name="好_其他部门(按照总人口测算）—20080416_小册子（2010）张" xfId="5365"/>
    <cellStyle name="差_2007年收支情况及2008年收支预计表(汇总表)_财力性转移支付2010年预算参考数_03_2010年各地区一般预算平衡表_04财力类2010 2" xfId="5366"/>
    <cellStyle name="差_05潍坊_小册子（2010）张 4" xfId="5367"/>
    <cellStyle name="差_云南省2008年转移支付测算——州市本级考核部分及政策性测算_财力性转移支付2010年预算参考数_隋心对账单定稿0514 2 5" xfId="5368"/>
    <cellStyle name="计算 2 2 11 2 7" xfId="5369"/>
    <cellStyle name="差_行政(燃修费)_财力性转移支付2010年预算参考数_03_2010年各地区一般预算平衡表 3" xfId="5370"/>
    <cellStyle name="Accent5 - 20%" xfId="5371"/>
    <cellStyle name="差_14安徽_合并 2" xfId="5372"/>
    <cellStyle name="Accent5 - 20% 10" xfId="5373"/>
    <cellStyle name="差_30云南_1_03_2010年各地区一般预算平衡表_2010年地方财政一般预算分级平衡情况表（汇总）0524 3" xfId="5374"/>
    <cellStyle name="差_县市旗测算-新科目（20080627）_民生政策最低支出需求_财力性转移支付2010年预算参考数_03_2010年各地区一般预算平衡表 5" xfId="5375"/>
    <cellStyle name="差_1305扶贫_5.2010年云南省国家一般生态功能区转移支付补助测算表（州市本级）" xfId="5376"/>
    <cellStyle name="差_不含人员经费系数_小册子（2010）张" xfId="5377"/>
    <cellStyle name="好_Book1_2_Book1" xfId="5378"/>
    <cellStyle name="差_附表_财力性转移支付2010年预算参考数" xfId="5379"/>
    <cellStyle name="差_1110洱源县_财力性转移支付2010年预算参考数_华东" xfId="5380"/>
    <cellStyle name="Accent5 - 20% 2" xfId="5381"/>
    <cellStyle name="差_附表_财力性转移支付2010年预算参考数 2" xfId="5382"/>
    <cellStyle name="差_1110洱源县_财力性转移支付2010年预算参考数_华东 2" xfId="5383"/>
    <cellStyle name="Accent5 - 20% 2 2" xfId="5384"/>
    <cellStyle name="Accent5 - 20% 2 3" xfId="5385"/>
    <cellStyle name="好_1110洱源县_合并 2 2" xfId="5386"/>
    <cellStyle name="差_0605石屏县_合并" xfId="5387"/>
    <cellStyle name="Accent5 - 20% 2 3 2" xfId="5388"/>
    <cellStyle name="差_分县成本差异系数_不含人员经费系数 5" xfId="5389"/>
    <cellStyle name="Bad 2" xfId="5390"/>
    <cellStyle name="差_2008年一般预算支出预计_30云南 3" xfId="5391"/>
    <cellStyle name="好_行政公检法测算_民生政策最低支出需求_03_2010年各地区一般预算平衡表_2010年地方财政一般预算分级平衡情况表（汇总）0524 5" xfId="5392"/>
    <cellStyle name="Accent5 - 20% 2 4" xfId="5393"/>
    <cellStyle name="好_1110洱源县_合并 2 3" xfId="5394"/>
    <cellStyle name="差_河南 缺口县区测算(地方填报)_03_2010年各地区一般预算平衡表_2010年地方财政一般预算分级平衡情况表（汇总）0524" xfId="5395"/>
    <cellStyle name="Accent5 - 20% 3" xfId="5396"/>
    <cellStyle name="差_河南 缺口县区测算(地方填报)_03_2010年各地区一般预算平衡表_2010年地方财政一般预算分级平衡情况表（汇总）0524 2" xfId="5397"/>
    <cellStyle name="Accent5 - 20% 3 2" xfId="5398"/>
    <cellStyle name="Accent5 - 20% 3 2 2" xfId="5399"/>
    <cellStyle name="好_行政公检法测算_财力性转移支付2010年预算参考数_隋心对账单定稿0514 2 3" xfId="5400"/>
    <cellStyle name="差_不含人员经费系数_财力性转移支付2010年预算参考数_03_2010年各地区一般预算平衡表_净集中 2" xfId="5401"/>
    <cellStyle name="差_09黑龙江_财力性转移支付2010年预算参考数_30云南 2" xfId="5402"/>
    <cellStyle name="Accent5 - 20% 4" xfId="5403"/>
    <cellStyle name="差_测算结果_财力性转移支付2010年预算参考数_03_2010年各地区一般预算平衡表" xfId="5404"/>
    <cellStyle name="差_09黑龙江_财力性转移支付2010年预算参考数_30云南 3 2" xfId="5405"/>
    <cellStyle name="差_市辖区测算-新科目（20080626）_县市旗测算-新科目（含人口规模效应）_财力性转移支付2010年预算参考数_小册子（2010）张 3" xfId="5406"/>
    <cellStyle name="Accent5 - 20% 5 2" xfId="5407"/>
    <cellStyle name="差_县区合并测算20080421_财力性转移支付2010年预算参考数_合并 2 4" xfId="5408"/>
    <cellStyle name="好_教育(按照总人口测算）—20080416_县市旗测算-新科目（含人口规模效应）_财力性转移支付2010年预算参考数_03_2010年各地区一般预算平衡表_2010年地方财政一般预算分级平衡情况表（汇总）0524 2 5" xfId="5409"/>
    <cellStyle name="好_农林水和城市维护标准支出20080505－县区合计_县市旗测算-新科目（含人口规模效应）_财力性转移支付2010年预算参考数_合并 2" xfId="5410"/>
    <cellStyle name="差_09黑龙江_财力性转移支付2010年预算参考数_30云南 4" xfId="5411"/>
    <cellStyle name="好_检验表（调整后）_合并 2" xfId="5412"/>
    <cellStyle name="Accent5 - 20% 6" xfId="5413"/>
    <cellStyle name="好_27重庆 3 2" xfId="5414"/>
    <cellStyle name="好_其他部门(按照总人口测算）—20080416_财力性转移支付2010年预算参考数_03_2010年各地区一般预算平衡表_2010年地方财政一般预算分级平衡情况表（汇总）0524 2 3" xfId="5415"/>
    <cellStyle name="差_M01-1_2010年省对民族地县第二批转移支付测算表 3 2" xfId="5416"/>
    <cellStyle name="好_行政(燃修费)_财力性转移支付2010年预算参考数_华东 3" xfId="5417"/>
    <cellStyle name="Accent5 - 20% 7" xfId="5418"/>
    <cellStyle name="好_行政（人员）_不含人员经费系数_财力性转移支付2010年预算参考数" xfId="5419"/>
    <cellStyle name="Accent5 - 40%" xfId="5420"/>
    <cellStyle name="好_文体广播事业(按照总人口测算）—20080416_财力性转移支付2010年预算参考数_华东 2 7" xfId="5421"/>
    <cellStyle name="差_09黑龙江_03_2010年各地区一般预算平衡表_净集中" xfId="5422"/>
    <cellStyle name="差_卫生(按照总人口测算）—20080416_县市旗测算-新科目（含人口规模效应）_隋心对账单定稿0514 2 6" xfId="5423"/>
    <cellStyle name="好_山东省民生支出标准_隋心对账单定稿0514 2" xfId="5424"/>
    <cellStyle name="好_三季度－表二 3" xfId="5425"/>
    <cellStyle name="差_缺口县区测算(按2007支出增长25%测算)_30云南" xfId="5426"/>
    <cellStyle name="好_财政供养人员_03_2010年各地区一般预算平衡表_2010年地方财政一般预算分级平衡情况表（汇总）0524 4" xfId="5427"/>
    <cellStyle name="Accent5 - 40% 10" xfId="5428"/>
    <cellStyle name="好_12滨州_03_2010年各地区一般预算平衡表_2010年地方财政一般预算分级平衡情况表（汇总）0524 2 6" xfId="5429"/>
    <cellStyle name="HEADING2" xfId="5430"/>
    <cellStyle name="好_行政（人员）_财力性转移支付2010年预算参考数_03_2010年各地区一般预算平衡表 3" xfId="5431"/>
    <cellStyle name="Accent5 - 40% 2 3" xfId="5432"/>
    <cellStyle name="差_县市旗测算-新科目（20080626）_县市旗测算-新科目（含人口规模效应）_财力性转移支付2010年预算参考数_03_2010年各地区一般预算平衡表 2" xfId="5433"/>
    <cellStyle name="好_云南省2008年转移支付测算——州市本级考核部分及政策性测算_财力性转移支付2010年预算参考数_03_2010年各地区一般预算平衡表_2010年地方财政一般预算分级平衡情况表（汇总）0524 2 8" xfId="5434"/>
    <cellStyle name="好_农林水和城市维护标准支出20080505－县区合计_县市旗测算-新科目（含人口规模效应）_华东 2 6" xfId="5435"/>
    <cellStyle name="好_行政公检法测算_财力性转移支付2010年预算参考数_小册子（2010）张" xfId="5436"/>
    <cellStyle name="差_附表_03_2010年各地区一般预算平衡表 6" xfId="5437"/>
    <cellStyle name="HEADING2 2" xfId="5438"/>
    <cellStyle name="差_文体广播事业(按照总人口测算）—20080416_民生政策最低支出需求_财力性转移支付2010年预算参考数_合并 2 4" xfId="5439"/>
    <cellStyle name="Accent5 - 40% 2 3 2" xfId="5440"/>
    <cellStyle name="差_县市旗测算-新科目（20080626）_县市旗测算-新科目（含人口规模效应）_财力性转移支付2010年预算参考数_03_2010年各地区一般预算平衡表 2 2" xfId="5441"/>
    <cellStyle name="Accent5 - 40% 2 4" xfId="5442"/>
    <cellStyle name="差_县市旗测算-新科目（20080626）_县市旗测算-新科目（含人口规模效应）_财力性转移支付2010年预算参考数_03_2010年各地区一般预算平衡表 3" xfId="5443"/>
    <cellStyle name="Output Amounts" xfId="5444"/>
    <cellStyle name="好_安徽 缺口县区测算(地方填报)1_财力性转移支付2010年预算参考数_03_2010年各地区一般预算平衡表 2" xfId="5445"/>
    <cellStyle name="差_卫生(按照总人口测算）—20080416_县市旗测算-新科目（含人口规模效应） 2 4" xfId="5446"/>
    <cellStyle name="Accent5 - 40% 3 2 2" xfId="5447"/>
    <cellStyle name="差_县市旗测算20080508_不含人员经费系数_隋心对账单定稿0514 2" xfId="5448"/>
    <cellStyle name="好_行政(燃修费)_不含人员经费系数_财力性转移支付2010年预算参考数_合并 2 7" xfId="5449"/>
    <cellStyle name="好_县市旗测算-新科目（20080626）_民生政策最低支出需求_03_2010年各地区一般预算平衡表_2010年地方财政一般预算分级平衡情况表（汇总）0524 2 5" xfId="5450"/>
    <cellStyle name="British Pound" xfId="5451"/>
    <cellStyle name="差_03昭通市 2" xfId="5452"/>
    <cellStyle name="差_云南省2008年转移支付测算——州市本级考核部分及政策性测算_华东 2" xfId="5453"/>
    <cellStyle name="Accent5 - 60%" xfId="5454"/>
    <cellStyle name="差_2006年28四川_财力性转移支付2010年预算参考数" xfId="5455"/>
    <cellStyle name="差_市辖区测算20080510_不含人员经费系数_财力性转移支付2010年预算参考数 2" xfId="5456"/>
    <cellStyle name="好_市辖区测算-新科目（20080626）_财力性转移支付2010年预算参考数 4 2" xfId="5457"/>
    <cellStyle name="HEADING2 6" xfId="5458"/>
    <cellStyle name="差_安徽 缺口县区测算(地方填报)1_隋心对账单定稿0514 2" xfId="5459"/>
    <cellStyle name="Accent5 - 60% 10" xfId="5460"/>
    <cellStyle name="好_人员工资和公用经费3_03_2010年各地区一般预算平衡表_2010年地方财政一般预算分级平衡情况表（汇总）0524 5" xfId="5461"/>
    <cellStyle name="常规 11 2 13" xfId="5462"/>
    <cellStyle name="差_分析缺口率_财力性转移支付2010年预算参考数_小册子（2010）张" xfId="5463"/>
    <cellStyle name="差_03昭通市 2 2" xfId="5464"/>
    <cellStyle name="差_云南省2008年转移支付测算——州市本级考核部分及政策性测算_华东 2 2" xfId="5465"/>
    <cellStyle name="British Pound 2" xfId="5466"/>
    <cellStyle name="好_行政(燃修费)_03_2010年各地区一般预算平衡表_净集中" xfId="5467"/>
    <cellStyle name="Accent5 - 60% 2" xfId="5468"/>
    <cellStyle name="差_2006年28四川_财力性转移支付2010年预算参考数 2" xfId="5469"/>
    <cellStyle name="差_市辖区测算20080510_不含人员经费系数_财力性转移支付2010年预算参考数 2 2" xfId="5470"/>
    <cellStyle name="好_行政（人员）_民生政策最低支出需求_财力性转移支付2010年预算参考数" xfId="5471"/>
    <cellStyle name="差_分析缺口率_财力性转移支付2010年预算参考数_小册子（2010）张 2" xfId="5472"/>
    <cellStyle name="好_行政(燃修费)_03_2010年各地区一般预算平衡表_净集中 2" xfId="5473"/>
    <cellStyle name="Linked Cells 5" xfId="5474"/>
    <cellStyle name="Accent5 - 60% 2 2" xfId="5475"/>
    <cellStyle name="差_2006年28四川_财力性转移支付2010年预算参考数 2 2" xfId="5476"/>
    <cellStyle name="差_市辖区测算20080510_不含人员经费系数_财力性转移支付2010年预算参考数 2 2 2" xfId="5477"/>
    <cellStyle name="差_县区合并测算20080423(按照各省比重）_民生政策最低支出需求_财力性转移支付2010年预算参考数_华东 2 3" xfId="5478"/>
    <cellStyle name="Accent6 - 40% 7" xfId="5479"/>
    <cellStyle name="好_09黑龙江_合并 2" xfId="5480"/>
    <cellStyle name="好_行政（人员）_民生政策最低支出需求_财力性转移支付2010年预算参考数 2" xfId="5481"/>
    <cellStyle name="差_一般预算支出口径剔除表_隋心对账单定稿0514 2 3" xfId="5482"/>
    <cellStyle name="差_分析缺口率_财力性转移支付2010年预算参考数_小册子（2010）张 2 2" xfId="5483"/>
    <cellStyle name="差_一般预算支出口径剔除表_合并" xfId="5484"/>
    <cellStyle name="Accent5 - 60% 2 2 2" xfId="5485"/>
    <cellStyle name="差_2006年28四川_财力性转移支付2010年预算参考数 2 2 2" xfId="5486"/>
    <cellStyle name="好_人员工资和公用经费3_财力性转移支付2010年预算参考数_隋心对账单定稿0514 3" xfId="5487"/>
    <cellStyle name="差_县区合并测算20080423(按照各省比重）_民生政策最低支出需求_华东 2 6" xfId="5488"/>
    <cellStyle name="差_县区合并测算20080423(按照各省比重）_民生政策最低支出需求_财力性转移支付2010年预算参考数_03_2010年各地区一般预算平衡表 4" xfId="5489"/>
    <cellStyle name="差_教育(按照总人口测算）—20080416_县市旗测算-新科目（含人口规模效应）_03_2010年各地区一般预算平衡表_04财力类2010" xfId="5490"/>
    <cellStyle name="差_分析缺口率_财力性转移支付2010年预算参考数_小册子（2010）张 3 2" xfId="5491"/>
    <cellStyle name="好_自行调整差异系数顺序_03_2010年各地区一般预算平衡表" xfId="5492"/>
    <cellStyle name="Accent5 - 60% 2 3 2" xfId="5493"/>
    <cellStyle name="差_2006年28四川_财力性转移支付2010年预算参考数 2 3 2" xfId="5494"/>
    <cellStyle name="差_22湖南_财力性转移支付2010年预算参考数_30云南 2" xfId="5495"/>
    <cellStyle name="差_12滨州_小册子（2010）张 3 2" xfId="5496"/>
    <cellStyle name="差_34青海_1_财力性转移支付2010年预算参考数 2 2" xfId="5497"/>
    <cellStyle name="差_分析缺口率_财力性转移支付2010年预算参考数_小册子（2010）张 4" xfId="5498"/>
    <cellStyle name="Accent5 - 60% 2 4" xfId="5499"/>
    <cellStyle name="好_核定人数下发表_财力性转移支付2010年预算参考数_华东 2 2" xfId="5500"/>
    <cellStyle name="差_2006年28四川_财力性转移支付2010年预算参考数 2 4" xfId="5501"/>
    <cellStyle name="差_县区合并测算20080423(按照各省比重）_民生政策最低支出需求_财力性转移支付2010年预算参考数_华东 2 5" xfId="5502"/>
    <cellStyle name="Accent5 - 60% 3" xfId="5503"/>
    <cellStyle name="差_2006年28四川_财力性转移支付2010年预算参考数 3" xfId="5504"/>
    <cellStyle name="差_市辖区测算20080510_不含人员经费系数_财力性转移支付2010年预算参考数 2 3" xfId="5505"/>
    <cellStyle name="差_09黑龙江 5" xfId="5506"/>
    <cellStyle name="差_1997年D01-2 3 2" xfId="5507"/>
    <cellStyle name="好_行政(燃修费)_县市旗测算-新科目（含人口规模效应） 2 5" xfId="5508"/>
    <cellStyle name="差_行政公检法测算_县市旗测算-新科目（含人口规模效应）_03_2010年各地区一般预算平衡表_2010年地方财政一般预算分级平衡情况表（汇总）0524 5" xfId="5509"/>
    <cellStyle name="Accent5 - 60% 3 2" xfId="5510"/>
    <cellStyle name="好_县区合并测算20080421_不含人员经费系数_华东 2 3" xfId="5511"/>
    <cellStyle name="差_2006年28四川_财力性转移支付2010年预算参考数 3 2" xfId="5512"/>
    <cellStyle name="差_市辖区测算20080510_不含人员经费系数_财力性转移支付2010年预算参考数 2 3 2" xfId="5513"/>
    <cellStyle name="Accent5 - 60% 3 2 2" xfId="5514"/>
    <cellStyle name="差_34青海_1_03_2010年各地区一般预算平衡表 4" xfId="5515"/>
    <cellStyle name="Accent5 - 60% 7" xfId="5516"/>
    <cellStyle name="Accent5 20" xfId="5517"/>
    <cellStyle name="Accent5 15" xfId="5518"/>
    <cellStyle name="Accent5 21" xfId="5519"/>
    <cellStyle name="Accent5 16" xfId="5520"/>
    <cellStyle name="Accent5 22" xfId="5521"/>
    <cellStyle name="Accent5 17" xfId="5522"/>
    <cellStyle name="Accent5 23" xfId="5523"/>
    <cellStyle name="Accent5 18" xfId="5524"/>
    <cellStyle name="差_分年度可用财力情况 3 2" xfId="5525"/>
    <cellStyle name="差_县市旗测算-新科目（20080626）_民生政策最低支出需求_财力性转移支付2010年预算参考数 2 3 2" xfId="5526"/>
    <cellStyle name="差_2006年22湖南 4 2" xfId="5527"/>
    <cellStyle name="差_0605石屏县 4 2 2" xfId="5528"/>
    <cellStyle name="好_行政公检法测算_不含人员经费系数_财力性转移支付2010年预算参考数 2 5" xfId="5529"/>
    <cellStyle name="差_一般预算支出口径剔除表_03_2010年各地区一般预算平衡表_2010年地方财政一般预算分级平衡情况表（汇总）0524" xfId="5530"/>
    <cellStyle name="差_34青海_1" xfId="5531"/>
    <cellStyle name="Accent5 24" xfId="5532"/>
    <cellStyle name="Accent5 19" xfId="5533"/>
    <cellStyle name="Accent5 2 2 2" xfId="5534"/>
    <cellStyle name="好_1" xfId="5535"/>
    <cellStyle name="好_2008年预计支出与2007年对比_合并 2 2" xfId="5536"/>
    <cellStyle name="Accent5 2 3 2" xfId="5537"/>
    <cellStyle name="差_平邑 5" xfId="5538"/>
    <cellStyle name="差_县市旗测算-新科目（20080627）_县市旗测算-新科目（含人口规模效应）_03_2010年各地区一般预算平衡表_净集中 3" xfId="5539"/>
    <cellStyle name="差_12滨州_财力性转移支付2010年预算参考数_小册子（2010）张 2" xfId="5540"/>
    <cellStyle name="注释 2 2 11 2" xfId="5541"/>
    <cellStyle name="Accent5 30" xfId="5542"/>
    <cellStyle name="Accent5 25" xfId="5543"/>
    <cellStyle name="差_12滨州_财力性转移支付2010年预算参考数_小册子（2010）张 4" xfId="5544"/>
    <cellStyle name="常规 2 2 3 2 3" xfId="5545"/>
    <cellStyle name="注释 2 2 11 4" xfId="5546"/>
    <cellStyle name="Accent5 32" xfId="5547"/>
    <cellStyle name="Accent5 27" xfId="5548"/>
    <cellStyle name="comma zerodec 2 3" xfId="5549"/>
    <cellStyle name="Accent5 34" xfId="5550"/>
    <cellStyle name="Accent5 29" xfId="5551"/>
    <cellStyle name="Accent5 3" xfId="5552"/>
    <cellStyle name="注释 2 2 11 7" xfId="5553"/>
    <cellStyle name="差_00省级(打印) 2_2.2010年云南省生态功能区转移支付总表 2" xfId="5554"/>
    <cellStyle name="常规 2 2 3 2 6" xfId="5555"/>
    <cellStyle name="comma zerodec 2 4" xfId="5556"/>
    <cellStyle name="汇总 10" xfId="5557"/>
    <cellStyle name="差_自行调整差异系数顺序_03_2010年各地区一般预算平衡表_净集中 2" xfId="5558"/>
    <cellStyle name="差_行政（人员）_民生政策最低支出需求_03_2010年各地区一般预算平衡表_净集中" xfId="5559"/>
    <cellStyle name="Accent5 40" xfId="5560"/>
    <cellStyle name="Accent5 35" xfId="5561"/>
    <cellStyle name="Accent5 41" xfId="5562"/>
    <cellStyle name="Accent5 36" xfId="5563"/>
    <cellStyle name="差_缺口县区测算（11.13）_财力性转移支付2010年预算参考数 2 2 2" xfId="5564"/>
    <cellStyle name="Accent5 42" xfId="5565"/>
    <cellStyle name="Accent5 37" xfId="5566"/>
    <cellStyle name="Accent5 43" xfId="5567"/>
    <cellStyle name="Accent5 38" xfId="5568"/>
    <cellStyle name="差_河南 缺口县区测算(地方填报白)_财力性转移支付2010年预算参考数_小册子（2010）张 2" xfId="5569"/>
    <cellStyle name="Accent5 44" xfId="5570"/>
    <cellStyle name="Accent5 39" xfId="5571"/>
    <cellStyle name="差_河南 缺口县区测算(地方填报白)_财力性转移支付2010年预算参考数_小册子（2010）张 3" xfId="5572"/>
    <cellStyle name="差_市辖区测算20080510_财力性转移支付2010年预算参考数_小册子（2010）张 2 2" xfId="5573"/>
    <cellStyle name="差_2 2 2" xfId="5574"/>
    <cellStyle name="Accent5 4" xfId="5575"/>
    <cellStyle name="部门" xfId="5576"/>
    <cellStyle name="差_复件 全省公共卫生与基层医疗卫生事业单位（云人社发（2009）199号） 2" xfId="5577"/>
    <cellStyle name="差_同德" xfId="5578"/>
    <cellStyle name="Accent5 50" xfId="5579"/>
    <cellStyle name="Accent5 45" xfId="5580"/>
    <cellStyle name="差_河南 缺口县区测算(地方填报白)_财力性转移支付2010年预算参考数_小册子（2010）张 4" xfId="5581"/>
    <cellStyle name="差_2 2 3" xfId="5582"/>
    <cellStyle name="Accent5 51" xfId="5583"/>
    <cellStyle name="Accent5 46" xfId="5584"/>
    <cellStyle name="差_县市旗测算20080508_不含人员经费系数_03_2010年各地区一般预算平衡表_净集中" xfId="5585"/>
    <cellStyle name="好_22湖南_财力性转移支付2010年预算参考数_小册子（2010）张 2" xfId="5586"/>
    <cellStyle name="差_2 2 4" xfId="5587"/>
    <cellStyle name="常规 3_03昭通市" xfId="5588"/>
    <cellStyle name="差_县区合并测算20080423(按照各省比重）_不含人员经费系数_03_2010年各地区一般预算平衡表_净集中 3" xfId="5589"/>
    <cellStyle name="差_行政（人员）_民生政策最低支出需求_隋心对账单定稿0514 2" xfId="5590"/>
    <cellStyle name="Accent5 52" xfId="5591"/>
    <cellStyle name="Accent5 47" xfId="5592"/>
    <cellStyle name="好_22湖南_财力性转移支付2010年预算参考数_小册子（2010）张 3" xfId="5593"/>
    <cellStyle name="Accent5 54" xfId="5594"/>
    <cellStyle name="Accent5 49" xfId="5595"/>
    <cellStyle name="Accent5 5" xfId="5596"/>
    <cellStyle name="差_0605石屏县_财力性转移支付2010年预算参考数_隋心对账单定稿0514" xfId="5597"/>
    <cellStyle name="Accent5 55" xfId="5598"/>
    <cellStyle name="差_Book2_财力性转移支付2010年预算参考数 2 3 2" xfId="5599"/>
    <cellStyle name="汇总 2 2 2 2 2 9" xfId="5600"/>
    <cellStyle name="百分比 4 3 2" xfId="5601"/>
    <cellStyle name="好_县区合并测算20080421_县市旗测算-新科目（含人口规模效应）" xfId="5602"/>
    <cellStyle name="差_其他部门(按照总人口测算）—20080416_民生政策最低支出需求_财力性转移支付2010年预算参考数_30云南 3 2" xfId="5603"/>
    <cellStyle name="差_县市旗测算-新科目（20080627）_县市旗测算-新科目（含人口规模效应）_小册子（2010）张 3" xfId="5604"/>
    <cellStyle name="Accent5 6" xfId="5605"/>
    <cellStyle name="Accent5 7" xfId="5606"/>
    <cellStyle name="Accent5 7 2" xfId="5607"/>
    <cellStyle name="差_一般预算支出口径剔除表_财力性转移支付2010年预算参考数_03_2010年各地区一般预算平衡表_2010年地方财政一般预算分级平衡情况表（汇总）0524 2 5" xfId="5608"/>
    <cellStyle name="Accent5 8" xfId="5609"/>
    <cellStyle name="Accent5 8 2" xfId="5610"/>
    <cellStyle name="NormalGB 2" xfId="5611"/>
    <cellStyle name="差_卫生(按照总人口测算）—20080416_不含人员经费系数 2 7" xfId="5612"/>
    <cellStyle name="Accent5 9" xfId="5613"/>
    <cellStyle name="差_2006年34青海_03_2010年各地区一般预算平衡表_2010年地方财政一般预算分级平衡情况表（汇总）0524 2" xfId="5614"/>
    <cellStyle name="好_分县成本差异系数_不含人员经费系数_03_2010年各地区一般预算平衡表_净集中 3" xfId="5615"/>
    <cellStyle name="常规 10 2 3" xfId="5616"/>
    <cellStyle name="差_行政(燃修费)_县市旗测算-新科目（含人口规模效应）" xfId="5617"/>
    <cellStyle name="好_2006年27重庆_华东 2 7" xfId="5618"/>
    <cellStyle name="Accent5 9 2" xfId="5619"/>
    <cellStyle name="好_Book2_合并" xfId="5620"/>
    <cellStyle name="Note 8" xfId="5621"/>
    <cellStyle name="好_行政公检法测算_民生政策最低支出需求_03_2010年各地区一般预算平衡表 6" xfId="5622"/>
    <cellStyle name="好_核定人数对比_03_2010年各地区一般预算平衡表_2010年地方财政一般预算分级平衡情况表（汇总）0524" xfId="5623"/>
    <cellStyle name="Accent6 - 20% 2 2 2" xfId="5624"/>
    <cellStyle name="差_卫生(按照总人口测算）—20080416_合并 2 4" xfId="5625"/>
    <cellStyle name="Accent6 - 20% 2 3" xfId="5626"/>
    <cellStyle name="差_云南 缺口县区测算(地方填报)_财力性转移支付2010年预算参考数_合并 2 3" xfId="5627"/>
    <cellStyle name="好_县市旗测算20080508_县市旗测算-新科目（含人口规模效应）_小册子（2010）张 3" xfId="5628"/>
    <cellStyle name="好_行政（人员）_财力性转移支付2010年预算参考数_华东 2 4" xfId="5629"/>
    <cellStyle name="好_县区合并测算20080421_财力性转移支付2010年预算参考数_03_2010年各地区一般预算平衡表 6" xfId="5630"/>
    <cellStyle name="Accent6 - 20% 2 3 2" xfId="5631"/>
    <cellStyle name="好_成本差异系数（含人口规模）_03_2010年各地区一般预算平衡表_2010年地方财政一般预算分级平衡情况表（汇总）0524 4" xfId="5632"/>
    <cellStyle name="差_30云南_1_财力性转移支付2010年预算参考数_隋心对账单定稿0514 2" xfId="5633"/>
    <cellStyle name="Accent6 - 20% 2 4" xfId="5634"/>
    <cellStyle name="差_云南 缺口县区测算(地方填报)_财力性转移支付2010年预算参考数_合并 2 4" xfId="5635"/>
    <cellStyle name="好_县市旗测算20080508_县市旗测算-新科目（含人口规模效应）_小册子（2010）张 4" xfId="5636"/>
    <cellStyle name="好_行政（人员）_财力性转移支付2010年预算参考数_华东 2 5" xfId="5637"/>
    <cellStyle name="差_11大理_03_2010年各地区一般预算平衡表 5" xfId="5638"/>
    <cellStyle name="好_民生政策最低支出需求_财力性转移支付2010年预算参考数_30云南 2" xfId="5639"/>
    <cellStyle name="Accent6 - 20% 4 2" xfId="5640"/>
    <cellStyle name="好_成本差异系数_03_2010年各地区一般预算平衡表 2" xfId="5641"/>
    <cellStyle name="计算 2 2 19" xfId="5642"/>
    <cellStyle name="好_县市旗测算20080508_不含人员经费系数_财力性转移支付2010年预算参考数_30云南" xfId="5643"/>
    <cellStyle name="差_30云南_1 3" xfId="5644"/>
    <cellStyle name="差_行政(燃修费)_财力性转移支付2010年预算参考数_03_2010年各地区一般预算平衡表_2010年地方财政一般预算分级平衡情况表（汇总）0524 3" xfId="5645"/>
    <cellStyle name="Accent6 - 20% 5 2" xfId="5646"/>
    <cellStyle name="差_县市旗测算-新科目（20080627）_不含人员经费系数_小册子（2010）张 4" xfId="5647"/>
    <cellStyle name="差_云南省2008年转移支付测算——州市本级考核部分及政策性测算 7" xfId="5648"/>
    <cellStyle name="差_00省级(打印) 3 2" xfId="5649"/>
    <cellStyle name="差_34青海_03_2010年各地区一般预算平衡表" xfId="5650"/>
    <cellStyle name="好_2007一般预算支出口径剔除表_财力性转移支付2010年预算参考数_03_2010年各地区一般预算平衡表 5" xfId="5651"/>
    <cellStyle name="差_2007年一般预算支出剔除_30云南 2" xfId="5652"/>
    <cellStyle name="t 2 4" xfId="5653"/>
    <cellStyle name="Accent6 - 40%" xfId="5654"/>
    <cellStyle name="好_分析缺口率_小册子（2010）张 2" xfId="5655"/>
    <cellStyle name="差_缺口县区测算_03_2010年各地区一般预算平衡表_2010年地方财政一般预算分级平衡情况表（汇总）0524 4" xfId="5656"/>
    <cellStyle name="Accent6 - 40% 10" xfId="5657"/>
    <cellStyle name="Accent6 - 40% 2" xfId="5658"/>
    <cellStyle name="好_分析缺口率_小册子（2010）张 2 2" xfId="5659"/>
    <cellStyle name="Accent6 - 40% 2 2" xfId="5660"/>
    <cellStyle name="差_同德_03_2010年各地区一般预算平衡表_2010年地方财政一般预算分级平衡情况表（汇总）0524 2 3" xfId="5661"/>
    <cellStyle name="Accent6 - 40% 2 2 2" xfId="5662"/>
    <cellStyle name="差_0605石屏县_财力性转移支付2010年预算参考数_隋心对账单定稿0514 2" xfId="5663"/>
    <cellStyle name="差_县市旗测算20080508_民生政策最低支出需求_财力性转移支付2010年预算参考数_隋心对账单定稿0514" xfId="5664"/>
    <cellStyle name="好_农林水和城市维护标准支出20080505－县区合计_县市旗测算-新科目（含人口规模效应）_合并 3" xfId="5665"/>
    <cellStyle name="Accent6 - 40% 2 3" xfId="5666"/>
    <cellStyle name="好_缺口县区测算(按核定人数)_财力性转移支付2010年预算参考数_华东 2 2" xfId="5667"/>
    <cellStyle name="差_同德_03_2010年各地区一般预算平衡表_2010年地方财政一般预算分级平衡情况表（汇总）0524 2 4" xfId="5668"/>
    <cellStyle name="Accent6 - 40% 2 3 2" xfId="5669"/>
    <cellStyle name="好_缺口县区测算(按核定人数)_财力性转移支付2010年预算参考数_华东 2 3" xfId="5670"/>
    <cellStyle name="差_同德_03_2010年各地区一般预算平衡表_2010年地方财政一般预算分级平衡情况表（汇总）0524 2 5" xfId="5671"/>
    <cellStyle name="Accent6 - 40% 2 4" xfId="5672"/>
    <cellStyle name="差_2006年全省财力计算表（中央、决算） 4 2" xfId="5673"/>
    <cellStyle name="好_2006年水利统计指标统计表_华东 2 2" xfId="5674"/>
    <cellStyle name="好_民生政策最低支出需求_小册子（2010）张 2 2" xfId="5675"/>
    <cellStyle name="Accent6 - 40% 3" xfId="5676"/>
    <cellStyle name="Accent6 - 40% 3 2" xfId="5677"/>
    <cellStyle name="差_县市旗测算20080508_不含人员经费系数 2 7" xfId="5678"/>
    <cellStyle name="差_农林水和城市维护标准支出20080505－县区合计_民生政策最低支出需求_03_2010年各地区一般预算平衡表_2010年地方财政一般预算分级平衡情况表（汇总）0524 4" xfId="5679"/>
    <cellStyle name="好_核定人数下发表_隋心对账单定稿0514 3" xfId="5680"/>
    <cellStyle name="Lines Fill" xfId="5681"/>
    <cellStyle name="Accent6 - 40% 4" xfId="5682"/>
    <cellStyle name="Lines Fill 2" xfId="5683"/>
    <cellStyle name="差_农林水和城市维护标准支出20080505－县区合计_县市旗测算-新科目（含人口规模效应）_03_2010年各地区一般预算平衡表 3" xfId="5684"/>
    <cellStyle name="Accent6 - 40% 4 2" xfId="5685"/>
    <cellStyle name="好_2007年一般预算支出剔除_财力性转移支付2010年预算参考数_03_2010年各地区一般预算平衡表_04财力类2010" xfId="5686"/>
    <cellStyle name="Accent6 - 40% 6" xfId="5687"/>
    <cellStyle name="差_其他部门(按照总人口测算）—20080416_县市旗测算-新科目（含人口规模效应）_财力性转移支付2010年预算参考数_隋心对账单定稿0514" xfId="5688"/>
    <cellStyle name="Accent6 - 40% 8" xfId="5689"/>
    <cellStyle name="Accent6 - 40% 9" xfId="5690"/>
    <cellStyle name="好_县市旗测算-新科目（20080626）_财力性转移支付2010年预算参考数_30云南 2" xfId="5691"/>
    <cellStyle name="Accent6 - 60%" xfId="5692"/>
    <cellStyle name="好_自行调整差异系数顺序_03_2010年各地区一般预算平衡表_2010年地方财政一般预算分级平衡情况表（汇总）0524 4" xfId="5693"/>
    <cellStyle name="Accent6 - 60% 2" xfId="5694"/>
    <cellStyle name="好_附表_30云南" xfId="5695"/>
    <cellStyle name="Accent6 - 60% 2 2" xfId="5696"/>
    <cellStyle name="好_34青海 4" xfId="5697"/>
    <cellStyle name="好_附表_30云南 2" xfId="5698"/>
    <cellStyle name="好_教育(按照总人口测算）—20080416_不含人员经费系数_财力性转移支付2010年预算参考数_小册子（2010）张 3" xfId="5699"/>
    <cellStyle name="好_青海 缺口县区测算(地方填报)_财力性转移支付2010年预算参考数_合并" xfId="5700"/>
    <cellStyle name="好_县区合并测算20080421_县市旗测算-新科目（含人口规模效应）_30云南 3" xfId="5701"/>
    <cellStyle name="Accent6 - 60% 2 2 2" xfId="5702"/>
    <cellStyle name="好_34青海 4 2" xfId="5703"/>
    <cellStyle name="好_附表_30云南 2 2" xfId="5704"/>
    <cellStyle name="好_教育(按照总人口测算）—20080416_不含人员经费系数_财力性转移支付2010年预算参考数_小册子（2010）张 3 2" xfId="5705"/>
    <cellStyle name="好_青海 缺口县区测算(地方填报)_财力性转移支付2010年预算参考数_合并 2" xfId="5706"/>
    <cellStyle name="Explanatory Text 3" xfId="5707"/>
    <cellStyle name="差_平邑 2 2 2" xfId="5708"/>
    <cellStyle name="好_县市旗测算-新科目（20080626）_县市旗测算-新科目（含人口规模效应）_财力性转移支付2010年预算参考数_03_2010年各地区一般预算平衡表_净集中 2" xfId="5709"/>
    <cellStyle name="Accent6 - 60% 2 3 2" xfId="5710"/>
    <cellStyle name="好_附表_30云南 3 2" xfId="5711"/>
    <cellStyle name="好_自行调整差异系数顺序_03_2010年各地区一般预算平衡表_2010年地方财政一般预算分级平衡情况表（汇总）0524 5" xfId="5712"/>
    <cellStyle name="Accent6 - 60% 3" xfId="5713"/>
    <cellStyle name="好_县市旗测算-新科目（20080627）_县市旗测算-新科目（含人口规模效应）_财力性转移支付2010年预算参考数_03_2010年各地区一般预算平衡表_2010年地方财政一般预算分级平衡情况表（汇总）0524 2 7" xfId="5714"/>
    <cellStyle name="Accent6 - 60% 3 2" xfId="5715"/>
    <cellStyle name="好_县区合并测算20080421_民生政策最低支出需求_合并 2 3" xfId="5716"/>
    <cellStyle name="Accent6 - 60% 3 2 2" xfId="5717"/>
    <cellStyle name="差_2009年一般性转移支付标准工资_地方配套按人均增幅控制8.30一般预算平均增幅、人均可用财力平均增幅两次控制、社会治安系数调整、案件数调整xl 2 2" xfId="5718"/>
    <cellStyle name="差_山东省民生支出标准_03_2010年各地区一般预算平衡表_净集中" xfId="5719"/>
    <cellStyle name="差_09黑龙江_财力性转移支付2010年预算参考数_华东" xfId="5720"/>
    <cellStyle name="好_行政(燃修费)_县市旗测算-新科目（含人口规模效应）_财力性转移支付2010年预算参考数_合并 2 4" xfId="5721"/>
    <cellStyle name="好_文体广播事业(按照总人口测算）—20080416_不含人员经费系数_财力性转移支付2010年预算参考数_小册子（2010）张 3" xfId="5722"/>
    <cellStyle name="好_11大理_03_2010年各地区一般预算平衡表_净集中 2" xfId="5723"/>
    <cellStyle name="Accent6 - 60% 4" xfId="5724"/>
    <cellStyle name="差_09黑龙江_财力性转移支付2010年预算参考数_华东 2" xfId="5725"/>
    <cellStyle name="差_平邑_华东" xfId="5726"/>
    <cellStyle name="差_山东省民生支出标准_03_2010年各地区一般预算平衡表_净集中 2" xfId="5727"/>
    <cellStyle name="Accent6 - 60% 4 2" xfId="5728"/>
    <cellStyle name="好_汇总_财力性转移支付2010年预算参考数_华东 3" xfId="5729"/>
    <cellStyle name="Accent6 - 60% 5" xfId="5730"/>
    <cellStyle name="百分比 3 40" xfId="5731"/>
    <cellStyle name="百分比 3 35" xfId="5732"/>
    <cellStyle name="Accent6 - 60% 5 2" xfId="5733"/>
    <cellStyle name="Accent6 - 60% 6" xfId="5734"/>
    <cellStyle name="差_行政公检法测算_县市旗测算-新科目（含人口规模效应）_财力性转移支付2010年预算参考数_隋心对账单定稿0514" xfId="5735"/>
    <cellStyle name="Accent6 - 60% 7" xfId="5736"/>
    <cellStyle name="Accent6 - 60% 8" xfId="5737"/>
    <cellStyle name="差_卫生部门_03_2010年各地区一般预算平衡表_2010年地方财政一般预算分级平衡情况表（汇总）0524" xfId="5738"/>
    <cellStyle name="好_文体广播事业(按照总人口测算）—20080416_小册子（2010）张 3" xfId="5739"/>
    <cellStyle name="Accent6 - 60% 9" xfId="5740"/>
    <cellStyle name="Accent6 10 2" xfId="5741"/>
    <cellStyle name="差_M01-1_2010年省对民族地县第二批转移支付测算表 3" xfId="5742"/>
    <cellStyle name="Accent6 11 2" xfId="5743"/>
    <cellStyle name="差_危改资金测算_华东 2 3" xfId="5744"/>
    <cellStyle name="Accent6 12" xfId="5745"/>
    <cellStyle name="差_县区合并测算20080423(按照各省比重）_民生政策最低支出需求_财力性转移支付2010年预算参考数 2 2 2" xfId="5746"/>
    <cellStyle name="好_云南省2008年转移支付测算——州市本级考核部分及政策性测算_30云南 2" xfId="5747"/>
    <cellStyle name="好_文体广播事业(按照总人口测算）—20080416_县市旗测算-新科目（含人口规模效应）_华东 2 2" xfId="5748"/>
    <cellStyle name="常规 9 2 4" xfId="5749"/>
    <cellStyle name="注释 9 2" xfId="5750"/>
    <cellStyle name="Heading 1" xfId="5751"/>
    <cellStyle name="差_教育(按照总人口测算）—20080416_03_2010年各地区一般预算平衡表_净集中 2" xfId="5752"/>
    <cellStyle name="常规 15 38" xfId="5753"/>
    <cellStyle name="常规 20 38" xfId="5754"/>
    <cellStyle name="好_行政(燃修费)_民生政策最低支出需求_合并 2 7" xfId="5755"/>
    <cellStyle name="Accent6 12 2" xfId="5756"/>
    <cellStyle name="差_云南省2008年中小学教职工情况（教育厅提供20090101加工整理） 6" xfId="5757"/>
    <cellStyle name="差_核定人数下发表 2 3 2" xfId="5758"/>
    <cellStyle name="Accent6 13" xfId="5759"/>
    <cellStyle name="好_2007年一般预算支出剔除_03_2010年各地区一般预算平衡表_净集中" xfId="5760"/>
    <cellStyle name="好_文体广播事业(按照总人口测算）—20080416_县市旗测算-新科目（含人口规模效应）_华东 2 3" xfId="5761"/>
    <cellStyle name="好_云南省2008年转移支付测算——州市本级考核部分及政策性测算_30云南 3" xfId="5762"/>
    <cellStyle name="KPMG Normal Text" xfId="5763"/>
    <cellStyle name="Accent6 14" xfId="5764"/>
    <cellStyle name="差_同德_华东 2 2" xfId="5765"/>
    <cellStyle name="好_文体广播事业(按照总人口测算）—20080416_县市旗测算-新科目（含人口规模效应）_华东 2 4" xfId="5766"/>
    <cellStyle name="好_云南省2008年转移支付测算——州市本级考核部分及政策性测算_30云南 4" xfId="5767"/>
    <cellStyle name="千位分隔 2 7" xfId="5768"/>
    <cellStyle name="差_11大理 2_5.2010年云南省国家一般生态功能区转移支付补助测算表（州市本级）" xfId="5769"/>
    <cellStyle name="好_农林水和城市维护标准支出20080505－县区合计_县市旗测算-新科目（含人口规模效应）_03_2010年各地区一般预算平衡表 3" xfId="5770"/>
    <cellStyle name="KPMG Normal Text 2" xfId="5771"/>
    <cellStyle name="好_青海 缺口县区测算(地方填报)_华东 3" xfId="5772"/>
    <cellStyle name="Normal (no,)" xfId="5773"/>
    <cellStyle name="Accent6 14 2" xfId="5774"/>
    <cellStyle name="标题 4 2 7" xfId="5775"/>
    <cellStyle name="差_测算结果_小册子（2010）张" xfId="5776"/>
    <cellStyle name="Accent6 20 2" xfId="5777"/>
    <cellStyle name="Accent6 15 2" xfId="5778"/>
    <cellStyle name="差_分县成本差异系数_财力性转移支付2010年预算参考数 2" xfId="5779"/>
    <cellStyle name="Accent6 21" xfId="5780"/>
    <cellStyle name="Accent6 16" xfId="5781"/>
    <cellStyle name="差_同德_华东 2 4" xfId="5782"/>
    <cellStyle name="好_文体广播事业(按照总人口测算）—20080416_县市旗测算-新科目（含人口规模效应）_华东 2 6" xfId="5783"/>
    <cellStyle name="百分比 3 33" xfId="5784"/>
    <cellStyle name="百分比 3 28" xfId="5785"/>
    <cellStyle name="差_汇总表4_财力性转移支付2010年预算参考数_小册子（2010）张 4" xfId="5786"/>
    <cellStyle name="差_同德_华东" xfId="5787"/>
    <cellStyle name="差_分县成本差异系数_财力性转移支付2010年预算参考数 2 2" xfId="5788"/>
    <cellStyle name="Accent6 21 2" xfId="5789"/>
    <cellStyle name="Accent6 16 2" xfId="5790"/>
    <cellStyle name="好_5334_2006年迪庆县级财政报表附表 2_5.2010年云南省国家一般生态功能区转移支付补助测算表（州市本级）" xfId="5791"/>
    <cellStyle name="差_分县成本差异系数_财力性转移支付2010年预算参考数 3" xfId="5792"/>
    <cellStyle name="Accent6 22" xfId="5793"/>
    <cellStyle name="Accent6 17" xfId="5794"/>
    <cellStyle name="差_同德_华东 2 5" xfId="5795"/>
    <cellStyle name="好_文体广播事业(按照总人口测算）—20080416_县市旗测算-新科目（含人口规模效应）_华东 2 7" xfId="5796"/>
    <cellStyle name="好_一般预算支出口径剔除表_财力性转移支付2010年预算参考数_03_2010年各地区一般预算平衡表_04财力类2010 2" xfId="5797"/>
    <cellStyle name="差_分县成本差异系数_财力性转移支付2010年预算参考数 3 2" xfId="5798"/>
    <cellStyle name="Accent6 17 2" xfId="5799"/>
    <cellStyle name="千位分隔 2 7 2" xfId="5800"/>
    <cellStyle name="差_11大理 2_5.2010年云南省国家一般生态功能区转移支付补助测算表（州市本级） 2" xfId="5801"/>
    <cellStyle name="差_卫生(按照总人口测算）—20080416_财力性转移支付2010年预算参考数_03_2010年各地区一般预算平衡表_2010年地方财政一般预算分级平衡情况表（汇总）0524 2 7" xfId="5802"/>
    <cellStyle name="好_文体广播部门 3" xfId="5803"/>
    <cellStyle name="差_分县成本差异系数_财力性转移支付2010年预算参考数 4" xfId="5804"/>
    <cellStyle name="Accent6 23" xfId="5805"/>
    <cellStyle name="Accent6 18" xfId="5806"/>
    <cellStyle name="差_同德_华东 2 6" xfId="5807"/>
    <cellStyle name="好_一般预算支出口径剔除表_财力性转移支付2010年预算参考数_03_2010年各地区一般预算平衡表_04财力类2010 3" xfId="5808"/>
    <cellStyle name="Normal (no,) 2" xfId="5809"/>
    <cellStyle name="差_分县成本差异系数_财力性转移支付2010年预算参考数 4 2" xfId="5810"/>
    <cellStyle name="Accent6 18 2" xfId="5811"/>
    <cellStyle name="差_分县成本差异系数_财力性转移支付2010年预算参考数 5" xfId="5812"/>
    <cellStyle name="Accent6 24" xfId="5813"/>
    <cellStyle name="Accent6 19" xfId="5814"/>
    <cellStyle name="差_同德_华东 2 7" xfId="5815"/>
    <cellStyle name="Accent6 19 2" xfId="5816"/>
    <cellStyle name="差_Book2_财力性转移支付2010年预算参考数_30云南 4" xfId="5817"/>
    <cellStyle name="Text 1" xfId="5818"/>
    <cellStyle name="好_行政（人员）_县市旗测算-新科目（含人口规模效应）_隋心对账单定稿0514 2 7" xfId="5819"/>
    <cellStyle name="差_行政（人员）_不含人员经费系数_财力性转移支付2010年预算参考数_华东 2" xfId="5820"/>
    <cellStyle name="计算 2 8" xfId="5821"/>
    <cellStyle name="Accent6 2" xfId="5822"/>
    <cellStyle name="好_县市旗测算-新科目（20080626）_财力性转移支付2010年预算参考数 3" xfId="5823"/>
    <cellStyle name="Text 1 2" xfId="5824"/>
    <cellStyle name="Accent6 2 2" xfId="5825"/>
    <cellStyle name="好_Book1_03_2010年各地区一般预算平衡表_2010年地方财政一般预算分级平衡情况表（汇总）0524 3" xfId="5826"/>
    <cellStyle name="好_县市旗测算-新科目（20080626）_财力性转移支付2010年预算参考数 3 2" xfId="5827"/>
    <cellStyle name="Accent6 2 2 2" xfId="5828"/>
    <cellStyle name="好_县区合并测算20080423(按照各省比重）_民生政策最低支出需求_03_2010年各地区一般预算平衡表_2010年地方财政一般预算分级平衡情况表（汇总）0524 5" xfId="5829"/>
    <cellStyle name="差_13德宏州2008年地税_2.2009年云南省生态功能区转移支付总表 2" xfId="5830"/>
    <cellStyle name="Accent6 2 3" xfId="5831"/>
    <cellStyle name="好_Book1_03_2010年各地区一般预算平衡表_2010年地方财政一般预算分级平衡情况表（汇总）0524 4" xfId="5832"/>
    <cellStyle name="好_2007年一般预算支出剔除_华东 2 7" xfId="5833"/>
    <cellStyle name="S13" xfId="5834"/>
    <cellStyle name="好_28四川_合并" xfId="5835"/>
    <cellStyle name="Accent6 2 3 2" xfId="5836"/>
    <cellStyle name="好_27重庆_财力性转移支付2010年预算参考数_03_2010年各地区一般预算平衡表_净集中" xfId="5837"/>
    <cellStyle name="好_县区合并测算20080421_不含人员经费系数_财力性转移支付2010年预算参考数_03_2010年各地区一般预算平衡表_2010年地方财政一般预算分级平衡情况表（汇总）0524 2 6" xfId="5838"/>
    <cellStyle name="Accent6 30" xfId="5839"/>
    <cellStyle name="Accent6 25" xfId="5840"/>
    <cellStyle name="Accent6 31" xfId="5841"/>
    <cellStyle name="Accent6 26" xfId="5842"/>
    <cellStyle name="Accent6 32" xfId="5843"/>
    <cellStyle name="Accent6 27" xfId="5844"/>
    <cellStyle name="Accent6 33" xfId="5845"/>
    <cellStyle name="Accent6 28" xfId="5846"/>
    <cellStyle name="Accent6 34" xfId="5847"/>
    <cellStyle name="Accent6 29" xfId="5848"/>
    <cellStyle name="Text 2" xfId="5849"/>
    <cellStyle name="Accent6 3" xfId="5850"/>
    <cellStyle name="差_5334_2006年迪庆县级财政报表附表 2_2.2010年云南省生态功能区转移支付总表" xfId="5851"/>
    <cellStyle name="好_县市旗测算-新科目（20080626）_财力性转移支付2010年预算参考数 4" xfId="5852"/>
    <cellStyle name="Text 2 2" xfId="5853"/>
    <cellStyle name="差_2006年水利统计指标统计表_03_2010年各地区一般预算平衡表_2010年地方财政一般预算分级平衡情况表（汇总）0524 4" xfId="5854"/>
    <cellStyle name="好_其他部门(按照总人口测算）—20080416_县市旗测算-新科目（含人口规模效应）_合并 2 7" xfId="5855"/>
    <cellStyle name="Accent6 3 2" xfId="5856"/>
    <cellStyle name="好_县市旗测算20080508_不含人员经费系数_财力性转移支付2010年预算参考数" xfId="5857"/>
    <cellStyle name="差_5334_2006年迪庆县级财政报表附表 2_2.2010年云南省生态功能区转移支付总表 2" xfId="5858"/>
    <cellStyle name="好_县市旗测算-新科目（20080626）_财力性转移支付2010年预算参考数 4 2" xfId="5859"/>
    <cellStyle name="Accent6 3 3" xfId="5860"/>
    <cellStyle name="好_河南 缺口县区测算(地方填报)_财力性转移支付2010年预算参考数_小册子（2010）张" xfId="5861"/>
    <cellStyle name="标题 2 10 2" xfId="5862"/>
    <cellStyle name="Accent6 40" xfId="5863"/>
    <cellStyle name="Accent6 35" xfId="5864"/>
    <cellStyle name="编号 2 2" xfId="5865"/>
    <cellStyle name="差_山东省民生支出标准_03_2010年各地区一般预算平衡表_2010年地方财政一般预算分级平衡情况表（汇总）0524" xfId="5866"/>
    <cellStyle name="差_县市旗测算-新科目（20080626） 2 2 2" xfId="5867"/>
    <cellStyle name="ÅëÈ­ [0]_TestResults" xfId="5868"/>
    <cellStyle name="差_2006年22湖南_小册子（2010）张 2" xfId="5869"/>
    <cellStyle name="Accent6 41" xfId="5870"/>
    <cellStyle name="Accent6 36" xfId="5871"/>
    <cellStyle name="编号 2 3" xfId="5872"/>
    <cellStyle name="Accent6 42" xfId="5873"/>
    <cellStyle name="Accent6 37" xfId="5874"/>
    <cellStyle name="编号 2 4" xfId="5875"/>
    <cellStyle name="Accent6 43" xfId="5876"/>
    <cellStyle name="Accent6 38" xfId="5877"/>
    <cellStyle name="差_09黑龙江_合并" xfId="5878"/>
    <cellStyle name="Accent6 44" xfId="5879"/>
    <cellStyle name="Accent6 39" xfId="5880"/>
    <cellStyle name="Accent6 4" xfId="5881"/>
    <cellStyle name="好_县市旗测算-新科目（20080626）_财力性转移支付2010年预算参考数 5" xfId="5882"/>
    <cellStyle name="Accent6 4 2" xfId="5883"/>
    <cellStyle name="差_县区合并测算20080421_不含人员经费系数_财力性转移支付2010年预算参考数_03_2010年各地区一般预算平衡表_净集中" xfId="5884"/>
    <cellStyle name="Accent6 4 3" xfId="5885"/>
    <cellStyle name="好_其他部门(按照总人口测算）—20080416_不含人员经费系数_财力性转移支付2010年预算参考数_03_2010年各地区一般预算平衡表_净集中" xfId="5886"/>
    <cellStyle name="差_县市旗测算-新科目（20080626）_不含人员经费系数_华东 2 6" xfId="5887"/>
    <cellStyle name="好_市辖区测算20080510_03_2010年各地区一般预算平衡表 2 2" xfId="5888"/>
    <cellStyle name="差_2008年支出调整_财力性转移支付2010年预算参考数_03_2010年各地区一般预算平衡表_04财力类2010 3" xfId="5889"/>
    <cellStyle name="差_1_03_2010年各地区一般预算平衡表_2010年地方财政一般预算分级平衡情况表（汇总）0524 2" xfId="5890"/>
    <cellStyle name="差_2006年22湖南_03_2010年各地区一般预算平衡表 2" xfId="5891"/>
    <cellStyle name="Accent6 50" xfId="5892"/>
    <cellStyle name="Accent6 45" xfId="5893"/>
    <cellStyle name="差_成本差异系数_合并" xfId="5894"/>
    <cellStyle name="差_1_03_2010年各地区一般预算平衡表_2010年地方财政一般预算分级平衡情况表（汇总）0524 3" xfId="5895"/>
    <cellStyle name="差_市辖区测算-新科目（20080626）" xfId="5896"/>
    <cellStyle name="差_2006年22湖南_03_2010年各地区一般预算平衡表 3" xfId="5897"/>
    <cellStyle name="InputData" xfId="5898"/>
    <cellStyle name="好_2008年全省汇总收支计算表_隋心对账单定稿0514" xfId="5899"/>
    <cellStyle name="强调文字颜色 1 2 2 11 2 4" xfId="5900"/>
    <cellStyle name="差_卫生(按照总人口测算）—20080416_不含人员经费系数_华东 2 4" xfId="5901"/>
    <cellStyle name="Accent6 51" xfId="5902"/>
    <cellStyle name="Accent6 46" xfId="5903"/>
    <cellStyle name="好_市辖区测算20080510_30云南" xfId="5904"/>
    <cellStyle name="差_1_03_2010年各地区一般预算平衡表_2010年地方财政一般预算分级平衡情况表（汇总）0524 4" xfId="5905"/>
    <cellStyle name="差_2006年22湖南_03_2010年各地区一般预算平衡表 4" xfId="5906"/>
    <cellStyle name="Accent6 52" xfId="5907"/>
    <cellStyle name="Accent6 47" xfId="5908"/>
    <cellStyle name="差_1_03_2010年各地区一般预算平衡表_2010年地方财政一般预算分级平衡情况表（汇总）0524 5" xfId="5909"/>
    <cellStyle name="差_分析缺口率_03_2010年各地区一般预算平衡表" xfId="5910"/>
    <cellStyle name="差_2006年22湖南_03_2010年各地区一般预算平衡表 5" xfId="5911"/>
    <cellStyle name="Accent6 53" xfId="5912"/>
    <cellStyle name="Accent6 48" xfId="5913"/>
    <cellStyle name="差_附表_财力性转移支付2010年预算参考数 2 3 2" xfId="5914"/>
    <cellStyle name="Accent6 54" xfId="5915"/>
    <cellStyle name="Accent6 49" xfId="5916"/>
    <cellStyle name="好_分县成本差异系数_不含人员经费系数_财力性转移支付2010年预算参考数_合并 2 2" xfId="5917"/>
    <cellStyle name="Accent6 5" xfId="5918"/>
    <cellStyle name="Accent6 5 2" xfId="5919"/>
    <cellStyle name="好_2006年28四川_隋心对账单定稿0514 2 7" xfId="5920"/>
    <cellStyle name="差_2007一般预算支出口径剔除表_03_2010年各地区一般预算平衡表_净集中 2" xfId="5921"/>
    <cellStyle name="差_1_财力性转移支付2010年预算参考数" xfId="5922"/>
    <cellStyle name="Accent6 55" xfId="5923"/>
    <cellStyle name="好_分县成本差异系数_不含人员经费系数_财力性转移支付2010年预算参考数_合并 2 3" xfId="5924"/>
    <cellStyle name="常规 9 3 2" xfId="5925"/>
    <cellStyle name="InputDate" xfId="5926"/>
    <cellStyle name="百分比 4 4 2" xfId="5927"/>
    <cellStyle name="差_Book1_03_2010年各地区一般预算平衡表 4" xfId="5928"/>
    <cellStyle name="差_2006年全省财力计算表（中央、决算）" xfId="5929"/>
    <cellStyle name="Accent6 6" xfId="5930"/>
    <cellStyle name="Accent6 6 2" xfId="5931"/>
    <cellStyle name="Accent6 7" xfId="5932"/>
    <cellStyle name="好_Book1_S111111-cg_Book1_Book1_Book1_Book1" xfId="5933"/>
    <cellStyle name="Accent6 7 2" xfId="5934"/>
    <cellStyle name="差_总人口_财力性转移支付2010年预算参考数 4" xfId="5935"/>
    <cellStyle name="Accent6 8" xfId="5936"/>
    <cellStyle name="标题 6 2 2" xfId="5937"/>
    <cellStyle name="差_县区合并测算20080423(按照各省比重）_民生政策最低支出需求_财力性转移支付2010年预算参考数_小册子（2010）张 2" xfId="5938"/>
    <cellStyle name="差_县市旗测算-新科目（20080627）_不含人员经费系数_隋心对账单定稿0514 2 6" xfId="5939"/>
    <cellStyle name="Accent6 9" xfId="5940"/>
    <cellStyle name="差_04财力类 2 3" xfId="5941"/>
    <cellStyle name="好_危改资金测算 5" xfId="5942"/>
    <cellStyle name="适中 7" xfId="5943"/>
    <cellStyle name="差_行政(燃修费)_财力性转移支付2010年预算参考数_小册子（2010）张 3 2" xfId="5944"/>
    <cellStyle name="常规 2 3 2 12" xfId="5945"/>
    <cellStyle name="Fixed 6" xfId="5946"/>
    <cellStyle name="好_2006年28四川_财力性转移支付2010年预算参考数_合并 2 5" xfId="5947"/>
    <cellStyle name="差_分县成本差异系数_30云南 3" xfId="5948"/>
    <cellStyle name="Accent6_01保工资保运转保民生项目及标准" xfId="5949"/>
    <cellStyle name="差_县市旗测算-新科目（20080626）_民生政策最低支出需求 2 7" xfId="5950"/>
    <cellStyle name="好_行政(燃修费)_民生政策最低支出需求_03_2010年各地区一般预算平衡表 2" xfId="5951"/>
    <cellStyle name="ÅëÈ­_TestResults" xfId="5952"/>
    <cellStyle name="差_缺口县区测算(按2007支出增长25%测算)_财力性转移支付2010年预算参考数_03_2010年各地区一般预算平衡表 5" xfId="5953"/>
    <cellStyle name="好_2006年28四川_03_2010年各地区一般预算平衡表_04财力类2010" xfId="5954"/>
    <cellStyle name="差_07临沂_小册子（2010）张 4" xfId="5955"/>
    <cellStyle name="好_行政公检法测算_民生政策最低支出需求_30云南 3" xfId="5956"/>
    <cellStyle name="Arial 10 2" xfId="5957"/>
    <cellStyle name="差_2007年一般预算支出剔除_财力性转移支付2010年预算参考数_03_2010年各地区一般预算平衡表_04财力类2010 3" xfId="5958"/>
    <cellStyle name="好_汇总_合并 2 3" xfId="5959"/>
    <cellStyle name="ANALYST" xfId="5960"/>
    <cellStyle name="差_县区合并测算20080421_财力性转移支付2010年预算参考数_华东 2 2" xfId="5961"/>
    <cellStyle name="标题 4 3" xfId="5962"/>
    <cellStyle name="ANALYST 2" xfId="5963"/>
    <cellStyle name="args.style" xfId="5964"/>
    <cellStyle name="差_30云南_1_财力性转移支付2010年预算参考数" xfId="5965"/>
    <cellStyle name="Title" xfId="5966"/>
    <cellStyle name="差_行政(燃修费)_03_2010年各地区一般预算平衡表 2" xfId="5967"/>
    <cellStyle name="args.style 2" xfId="5968"/>
    <cellStyle name="差_30云南_1_财力性转移支付2010年预算参考数 2" xfId="5969"/>
    <cellStyle name="Title 2" xfId="5970"/>
    <cellStyle name="好 2 2 7" xfId="5971"/>
    <cellStyle name="args.style 2 2" xfId="5972"/>
    <cellStyle name="差_县区合并测算20080421_不含人员经费系数_03_2010年各地区一般预算平衡表 4" xfId="5973"/>
    <cellStyle name="差_30云南_1_财力性转移支付2010年预算参考数 2 2" xfId="5974"/>
    <cellStyle name="差_县市旗测算-新科目（20080626）_03_2010年各地区一般预算平衡表_2010年地方财政一般预算分级平衡情况表（汇总）0524 3" xfId="5975"/>
    <cellStyle name="差_11大理_财力性转移支付2010年预算参考数_隋心对账单定稿0514 2" xfId="5976"/>
    <cellStyle name="好_28四川_财力性转移支付2010年预算参考数" xfId="5977"/>
    <cellStyle name="差_人员工资和公用经费2_财力性转移支付2010年预算参考数 4" xfId="5978"/>
    <cellStyle name="Arial 10" xfId="5979"/>
    <cellStyle name="Arial 12" xfId="5980"/>
    <cellStyle name="差_07文山州_2.云南省生态功能区转移支付总表 2" xfId="5981"/>
    <cellStyle name="差_县区合并测算20080421_民生政策最低支出需求_03_2010年各地区一般预算平衡表_2010年地方财政一般预算分级平衡情况表（汇总）0524 2" xfId="5982"/>
    <cellStyle name="差_0502通海县 7" xfId="5983"/>
    <cellStyle name="差_00省级(打印) 2 2 2" xfId="5984"/>
    <cellStyle name="差_~5676413 2 2" xfId="5985"/>
    <cellStyle name="Bad" xfId="5986"/>
    <cellStyle name="Bad 3" xfId="5987"/>
    <cellStyle name="差_2008年一般预算支出预计_30云南 4" xfId="5988"/>
    <cellStyle name="Input 17" xfId="5989"/>
    <cellStyle name="差_县区合并测算20080421_民生政策最低支出需求 2 2" xfId="5990"/>
    <cellStyle name="Bad 3 2" xfId="5991"/>
    <cellStyle name="差_14安徽_03_2010年各地区一般预算平衡表 2" xfId="5992"/>
    <cellStyle name="差_奖励补助测算5.24冯铸 3" xfId="5993"/>
    <cellStyle name="常规 11 5" xfId="5994"/>
    <cellStyle name="Bad 4" xfId="5995"/>
    <cellStyle name="差_14安徽_03_2010年各地区一般预算平衡表 3" xfId="5996"/>
    <cellStyle name="差_奖励补助测算5.24冯铸 4" xfId="5997"/>
    <cellStyle name="常规 11 6" xfId="5998"/>
    <cellStyle name="好_1110洱源" xfId="5999"/>
    <cellStyle name="好_行政公检法测算_县市旗测算-新科目（含人口规模效应）_财力性转移支付2010年预算参考数_03_2010年各地区一般预算平衡表_04财力类2010" xfId="6000"/>
    <cellStyle name="Bad 5" xfId="6001"/>
    <cellStyle name="差_14安徽_03_2010年各地区一般预算平衡表 4" xfId="6002"/>
    <cellStyle name="常规 11 7" xfId="6003"/>
    <cellStyle name="Bad 6" xfId="6004"/>
    <cellStyle name="差_行政（人员）_县市旗测算-新科目（含人口规模效应）_03_2010年各地区一般预算平衡表_净集中" xfId="6005"/>
    <cellStyle name="差_14安徽_03_2010年各地区一般预算平衡表 5" xfId="6006"/>
    <cellStyle name="常规 11 8" xfId="6007"/>
    <cellStyle name="差_2008年支出调整_03_2010年各地区一般预算平衡表 2" xfId="6008"/>
    <cellStyle name="好_县区合并测算20080423(按照各省比重）_县市旗测算-新科目（含人口规模效应）_财力性转移支付2010年预算参考数_合并 3" xfId="6009"/>
    <cellStyle name="Bad 7" xfId="6010"/>
    <cellStyle name="差_14安徽_03_2010年各地区一般预算平衡表 6" xfId="6011"/>
    <cellStyle name="常规 11 9" xfId="6012"/>
    <cellStyle name="差_2008年支出调整_03_2010年各地区一般预算平衡表 3" xfId="6013"/>
    <cellStyle name="Bad 8" xfId="6014"/>
    <cellStyle name="Bad 9" xfId="6015"/>
    <cellStyle name="差_人员工资和公用经费3_03_2010年各地区一般预算平衡表_2010年地方财政一般预算分级平衡情况表（汇总）0524" xfId="6016"/>
    <cellStyle name="好_市辖区测算20080510_民生政策最低支出需求_华东 2 2" xfId="6017"/>
    <cellStyle name="差_11大理_隋心对账单定稿0514 2" xfId="6018"/>
    <cellStyle name="好_2006年27重庆_财力性转移支付2010年预算参考数_华东 2 7" xfId="6019"/>
    <cellStyle name="Ç¥ÁØ_TestResults" xfId="6020"/>
    <cellStyle name="百分比 4 2" xfId="6021"/>
    <cellStyle name="差_其他部门(按照总人口测算）—20080416_民生政策最低支出需求_财力性转移支付2010年预算参考数_30云南 2" xfId="6022"/>
    <cellStyle name="好_2007年收支情况及2008年收支预计表(汇总表)_财力性转移支付2010年预算参考数_03_2010年各地区一般预算平衡表_2010年地方财政一般预算分级平衡情况表（汇总）0524 2 6" xfId="6023"/>
    <cellStyle name="常规 2 2 6" xfId="6024"/>
    <cellStyle name="Warning Text 2 2" xfId="6025"/>
    <cellStyle name="差_M01-2(州市补助收入) 2 3 2" xfId="6026"/>
    <cellStyle name="Calc Currency (0)" xfId="6027"/>
    <cellStyle name="差_成本差异系数_财力性转移支付2010年预算参考数_华东 2" xfId="6028"/>
    <cellStyle name="好_教育(按照总人口测算）—20080416_民生政策最低支出需求_03_2010年各地区一般预算平衡表_2010年地方财政一般预算分级平衡情况表（汇总）0524 2" xfId="6029"/>
    <cellStyle name="好_缺口县区测算(按2007支出增长25%测算)" xfId="6030"/>
    <cellStyle name="差_卫生(按照总人口测算）—20080416_县市旗测算-新科目（含人口规模效应）_财力性转移支付2010年预算参考数_03_2010年各地区一般预算平衡表 4" xfId="6031"/>
    <cellStyle name="好_县市旗测算-新科目（20080626）_财力性转移支付2010年预算参考数_华东 2 7" xfId="6032"/>
    <cellStyle name="差_12滨州_财力性转移支付2010年预算参考数_03_2010年各地区一般预算平衡表 2" xfId="6033"/>
    <cellStyle name="差_03昭通市_2.2009年云南省生态功能区转移支付总表 2" xfId="6034"/>
    <cellStyle name="好_县区合并测算20080423(按照各省比重）_不含人员经费系数_03_2010年各地区一般预算平衡表_04财力类2010 3" xfId="6035"/>
    <cellStyle name="差_总人口_财力性转移支付2010年预算参考数 2 6" xfId="6036"/>
    <cellStyle name="Calc Currency (0) 6" xfId="6037"/>
    <cellStyle name="好_教育(按照总人口测算）—20080416_民生政策最低支出需求_03_2010年各地区一般预算平衡表_2010年地方财政一般预算分级平衡情况表（汇总）0524 2 6" xfId="6038"/>
    <cellStyle name="差_1110洱源县_财力性转移支付2010年预算参考数_合并" xfId="6039"/>
    <cellStyle name="差_12滨州_华东 2" xfId="6040"/>
    <cellStyle name="差_2007年可用财力 3" xfId="6041"/>
    <cellStyle name="差_县区合并测算20080421_03_2010年各地区一般预算平衡表 5" xfId="6042"/>
    <cellStyle name="差_27重庆" xfId="6043"/>
    <cellStyle name="差_J03_2.云南省生态功能区转移支付总表" xfId="6044"/>
    <cellStyle name="Calculation 2" xfId="6045"/>
    <cellStyle name="好_行政（人员）_财力性转移支付2010年预算参考数 2 3 2" xfId="6046"/>
    <cellStyle name="好_2008年支出调整_财力性转移支付2010年预算参考数_华东 2 6" xfId="6047"/>
    <cellStyle name="差_青海 缺口县区测算(地方填报)_财力性转移支付2010年预算参考数_30云南 3 2" xfId="6048"/>
    <cellStyle name="好_2007年一般预算支出剔除_财力性转移支付2010年预算参考数 2" xfId="6049"/>
    <cellStyle name="差_Book1_30云南 4" xfId="6050"/>
    <cellStyle name="差_核定人数下发表_03_2010年各地区一般预算平衡表_净集中 3" xfId="6051"/>
    <cellStyle name="差_1110洱源县_财力性转移支付2010年预算参考数_合并 2" xfId="6052"/>
    <cellStyle name="差_J03_2.云南省生态功能区转移支付总表 2" xfId="6053"/>
    <cellStyle name="差_27重庆 2" xfId="6054"/>
    <cellStyle name="Calculation 2 2" xfId="6055"/>
    <cellStyle name="好_农林水和城市维护标准支出20080505－县区合计_不含人员经费系数_小册子（2010）张" xfId="6056"/>
    <cellStyle name="差_县区合并测算20080421_03_2010年各地区一般预算平衡表 6" xfId="6057"/>
    <cellStyle name="差_2007年可用财力 4" xfId="6058"/>
    <cellStyle name="Calculation 3" xfId="6059"/>
    <cellStyle name="Calculation 3 2" xfId="6060"/>
    <cellStyle name="差_文体广播事业(按照总人口测算）—20080416_不含人员经费系数_财力性转移支付2010年预算参考数_华东 2 5" xfId="6061"/>
    <cellStyle name="Calculation 4" xfId="6062"/>
    <cellStyle name="Calculation 5" xfId="6063"/>
    <cellStyle name="Calculation 6" xfId="6064"/>
    <cellStyle name="差_2006年34青海_财力性转移支付2010年预算参考数_30云南 2" xfId="6065"/>
    <cellStyle name="差_云南省2008年转移支付测算——州市本级考核部分及政策性测算_合并 2 2" xfId="6066"/>
    <cellStyle name="差_1_隋心对账单定稿0514" xfId="6067"/>
    <cellStyle name="差_2006年22湖南_财力性转移支付2010年预算参考数_03_2010年各地区一般预算平衡表_2010年地方财政一般预算分级平衡情况表（汇总）0524 3" xfId="6068"/>
    <cellStyle name="差_核定人数下发表_财力性转移支付2010年预算参考数 2 3" xfId="6069"/>
    <cellStyle name="Calculation 7" xfId="6070"/>
    <cellStyle name="差_2006年34青海_财力性转移支付2010年预算参考数_30云南 3" xfId="6071"/>
    <cellStyle name="差_云南省2008年转移支付测算——州市本级考核部分及政策性测算_合并 2 3" xfId="6072"/>
    <cellStyle name="差_1_财力性转移支付2010年预算参考数_03_2010年各地区一般预算平衡表_04财力类2010 3" xfId="6073"/>
    <cellStyle name="差_其他部门(按照总人口测算）—20080416_县市旗测算-新科目（含人口规模效应） 2 2" xfId="6074"/>
    <cellStyle name="Calculation 9" xfId="6075"/>
    <cellStyle name="差_云南省2008年转移支付测算——州市本级考核部分及政策性测算_合并 2 5" xfId="6076"/>
    <cellStyle name="Page Number" xfId="6077"/>
    <cellStyle name="好_22湖南_财力性转移支付2010年预算参考数_03_2010年各地区一般预算平衡表_2010年地方财政一般预算分级平衡情况表（汇总）0524 4" xfId="6078"/>
    <cellStyle name="Category" xfId="6079"/>
    <cellStyle name="Check Cell" xfId="6080"/>
    <cellStyle name="好_测算结果_财力性转移支付2010年预算参考数_华东 2 6" xfId="6081"/>
    <cellStyle name="Check Cell 2" xfId="6082"/>
    <cellStyle name="好_分析缺口率_合并 2 3" xfId="6083"/>
    <cellStyle name="Check Cell 2 2" xfId="6084"/>
    <cellStyle name="好_2007年一般预算支出剔除_华东" xfId="6085"/>
    <cellStyle name="差_奖励补助测算7.25 (version 1) (version 1) 2 3" xfId="6086"/>
    <cellStyle name="差_分县成本差异系数_不含人员经费系数_小册子（2010）张 2" xfId="6087"/>
    <cellStyle name="Check Cell 3" xfId="6088"/>
    <cellStyle name="好_分析缺口率_合并 2 4" xfId="6089"/>
    <cellStyle name="好_核定人数下发表_合并" xfId="6090"/>
    <cellStyle name="差_分县成本差异系数_不含人员经费系数_小册子（2010）张 2 2" xfId="6091"/>
    <cellStyle name="Check Cell 3 2" xfId="6092"/>
    <cellStyle name="差_市辖区测算-新科目（20080626）_县市旗测算-新科目（含人口规模效应）_合并 2 3" xfId="6093"/>
    <cellStyle name="好_县市旗测算20080508_财力性转移支付2010年预算参考数 2 4" xfId="6094"/>
    <cellStyle name="好_核定人数下发表_合并 2" xfId="6095"/>
    <cellStyle name="适中 2 2 2 6" xfId="6096"/>
    <cellStyle name="常规 23 10" xfId="6097"/>
    <cellStyle name="常规 18 10" xfId="6098"/>
    <cellStyle name="差_奖励补助测算7.25 (version 1) (version 1) 2 4" xfId="6099"/>
    <cellStyle name="差_分县成本差异系数_不含人员经费系数_小册子（2010）张 3" xfId="6100"/>
    <cellStyle name="Check Cell 4" xfId="6101"/>
    <cellStyle name="好_分析缺口率_合并 2 5" xfId="6102"/>
    <cellStyle name="常规 23 11" xfId="6103"/>
    <cellStyle name="常规 18 11" xfId="6104"/>
    <cellStyle name="差_分县成本差异系数_不含人员经费系数_小册子（2010）张 4" xfId="6105"/>
    <cellStyle name="Check Cell 5" xfId="6106"/>
    <cellStyle name="好_分析缺口率_合并 2 6" xfId="6107"/>
    <cellStyle name="好_分县成本差异系数_不含人员经费系数_财力性转移支付2010年预算参考数_03_2010年各地区一般预算平衡表_2010年地方财政一般预算分级平衡情况表（汇总）0524 2" xfId="6108"/>
    <cellStyle name="Check Cell 6" xfId="6109"/>
    <cellStyle name="差_2010人员经费测算方案（提供刚哥汇总版） 2" xfId="6110"/>
    <cellStyle name="好_分析缺口率_合并 2 7" xfId="6111"/>
    <cellStyle name="好_分县成本差异系数_不含人员经费系数_财力性转移支付2010年预算参考数_03_2010年各地区一般预算平衡表_2010年地方财政一般预算分级平衡情况表（汇总）0524 3" xfId="6112"/>
    <cellStyle name="Check Cell 7" xfId="6113"/>
    <cellStyle name="好_0605石屏县_合并 2 2" xfId="6114"/>
    <cellStyle name="好_分县成本差异系数_不含人员经费系数_财力性转移支付2010年预算参考数_03_2010年各地区一般预算平衡表_2010年地方财政一般预算分级平衡情况表（汇总）0524 4" xfId="6115"/>
    <cellStyle name="Check Cell 8" xfId="6116"/>
    <cellStyle name="好_0605石屏县_合并 2 3" xfId="6117"/>
    <cellStyle name="好_分县成本差异系数_不含人员经费系数_财力性转移支付2010年预算参考数_03_2010年各地区一般预算平衡表_2010年地方财政一般预算分级平衡情况表（汇总）0524 5" xfId="6118"/>
    <cellStyle name="差_1110洱源县_财力性转移支付2010年预算参考数_30云南 3 2" xfId="6119"/>
    <cellStyle name="差_测算结果_财力性转移支付2010年预算参考数_03_2010年各地区一般预算平衡表_04财力类2010 2" xfId="6120"/>
    <cellStyle name="好_县区合并测算20080423(按照各省比重）_县市旗测算-新科目（含人口规模效应）_03_2010年各地区一般预算平衡表" xfId="6121"/>
    <cellStyle name="差_34青海_财力性转移支付2010年预算参考数_03_2010年各地区一般预算平衡表 5" xfId="6122"/>
    <cellStyle name="标题 4 2 2 2 2" xfId="6123"/>
    <cellStyle name="常规 2 2 2 6 2 5" xfId="6124"/>
    <cellStyle name="差_2007年一般预算支出剔除_华东" xfId="6125"/>
    <cellStyle name="差_人员工资和公用经费_财力性转移支付2010年预算参考数_03_2010年各地区一般预算平衡表_04财力类2010" xfId="6126"/>
    <cellStyle name="Check Cell 9" xfId="6127"/>
    <cellStyle name="好_0605石屏县_合并 2 4" xfId="6128"/>
    <cellStyle name="Column$Headings" xfId="6129"/>
    <cellStyle name="差_缺口县区测算(财政部标准)_03_2010年各地区一般预算平衡表_04财力类2010 2" xfId="6130"/>
    <cellStyle name="Column$Headings 2" xfId="6131"/>
    <cellStyle name="差_平邑_30云南" xfId="6132"/>
    <cellStyle name="差_县区合并测算20080423(按照各省比重）_不含人员经费系数_财力性转移支付2010年预算参考数_隋心对账单定稿0514 2 7" xfId="6133"/>
    <cellStyle name="Comma [0]" xfId="6134"/>
    <cellStyle name="好_核定人数对比_财力性转移支付2010年预算参考数_合并 2 5" xfId="6135"/>
    <cellStyle name="Comma [0] 2" xfId="6136"/>
    <cellStyle name="差_1007永仁县" xfId="6137"/>
    <cellStyle name="Comma [0] 2 2" xfId="6138"/>
    <cellStyle name="Comma [0] 2 3" xfId="6139"/>
    <cellStyle name="差_14安徽_隋心对账单定稿0514 2" xfId="6140"/>
    <cellStyle name="差_河南 缺口县区测算(地方填报白)" xfId="6141"/>
    <cellStyle name="后继超级链接 2 8" xfId="6142"/>
    <cellStyle name="Comma [0] 2 4" xfId="6143"/>
    <cellStyle name="Comma [0] 2 5" xfId="6144"/>
    <cellStyle name="差_07文山州_4.2010年国家重点生态功能区保护性转移支付生态测算表" xfId="6145"/>
    <cellStyle name="Comma [0] 4" xfId="6146"/>
    <cellStyle name="差_07文山州_4.2010年国家重点生态功能区保护性转移支付生态测算表 2" xfId="6147"/>
    <cellStyle name="Comma [0] 4 2" xfId="6148"/>
    <cellStyle name="Comma [0] 5" xfId="6149"/>
    <cellStyle name="好_成本差异系数_华东 2" xfId="6150"/>
    <cellStyle name="差_~5676413 2 3" xfId="6151"/>
    <cellStyle name="差_农林水和城市维护标准支出20080505－县区合计_不含人员经费系数_小册子（2010）张 3 2" xfId="6152"/>
    <cellStyle name="Comma [0] 5 2" xfId="6153"/>
    <cellStyle name="好_成本差异系数_华东 2 2" xfId="6154"/>
    <cellStyle name="Comma [0] 6" xfId="6155"/>
    <cellStyle name="百分比 6 3" xfId="6156"/>
    <cellStyle name="好_34青海_1_财力性转移支付2010年预算参考数_隋心对账单定稿0514 2 7" xfId="6157"/>
    <cellStyle name="差_一般预算支出口径剔除表_小册子（2010）张 3" xfId="6158"/>
    <cellStyle name="Comma [0]_!!!GO" xfId="6159"/>
    <cellStyle name="好_农林水和城市维护标准支出20080505－县区合计_县市旗测算-新科目（含人口规模效应）_财力性转移支付2010年预算参考数_03_2010年各地区一般预算平衡表_净集中 3" xfId="6160"/>
    <cellStyle name="差_分县成本差异系数_不含人员经费系数 4" xfId="6161"/>
    <cellStyle name="好_县区合并测算20080421_民生政策最低支出需求_财力性转移支付2010年预算参考数_小册子（2010）张 4" xfId="6162"/>
    <cellStyle name="差_卫生(按照总人口测算）—20080416_华东 2 7" xfId="6163"/>
    <cellStyle name="差_2006年33甘肃_华东 2" xfId="6164"/>
    <cellStyle name="comma zerodec" xfId="6165"/>
    <cellStyle name="差_12滨州_财力性转移支付2010年预算参考数_03_2010年各地区一般预算平衡表_净集中 2" xfId="6166"/>
    <cellStyle name="好_成本差异系数_财力性转移支付2010年预算参考数_华东 2 5" xfId="6167"/>
    <cellStyle name="Comma(1)" xfId="6168"/>
    <cellStyle name="差_11大理_03_2010年各地区一般预算平衡表 6" xfId="6169"/>
    <cellStyle name="好_民生政策最低支出需求_财力性转移支付2010年预算参考数_30云南 3" xfId="6170"/>
    <cellStyle name="Heading 2 3" xfId="6171"/>
    <cellStyle name="差_2008年全省汇总收支计算表_30云南" xfId="6172"/>
    <cellStyle name="好_成本差异系数_合并 2 3" xfId="6173"/>
    <cellStyle name="好_附表_03_2010年各地区一般预算平衡表_2010年地方财政一般预算分级平衡情况表（汇总）0524 2 2" xfId="6174"/>
    <cellStyle name="好_市辖区测算-新科目（20080626）_不含人员经费系数_财力性转移支付2010年预算参考数_华东 3" xfId="6175"/>
    <cellStyle name="好_其他部门(按照总人口测算）—20080416_民生政策最低支出需求_隋心对账单定稿0514" xfId="6176"/>
    <cellStyle name="好_1_财力性转移支付2010年预算参考数 2 6" xfId="6177"/>
    <cellStyle name="差_30云南_1_合并" xfId="6178"/>
    <cellStyle name="Comma(1) 2" xfId="6179"/>
    <cellStyle name="差_1_财力性转移支付2010年预算参考数_30云南 3 2" xfId="6180"/>
    <cellStyle name="差_00省级(打印) 4" xfId="6181"/>
    <cellStyle name="Comma_!!!GO" xfId="6182"/>
    <cellStyle name="百分比 5 2 2" xfId="6183"/>
    <cellStyle name="好_卫生(按照总人口测算）—20080416_03_2010年各地区一般预算平衡表 2" xfId="6184"/>
    <cellStyle name="差_县区合并测算20080423(按照各省比重）_财力性转移支付2010年预算参考数_合并" xfId="6185"/>
    <cellStyle name="Cover Subtitle 2" xfId="6186"/>
    <cellStyle name="好_附表_财力性转移支付2010年预算参考数 5" xfId="6187"/>
    <cellStyle name="好_核定人数下发表_财力性转移支付2010年预算参考数_合并 2 6" xfId="6188"/>
    <cellStyle name="Cover Title" xfId="6189"/>
    <cellStyle name="好_卫生(按照总人口测算）—20080416 3" xfId="6190"/>
    <cellStyle name="好_汇总表_03_2010年各地区一般预算平衡表 2" xfId="6191"/>
    <cellStyle name="Currency [0] 2" xfId="6192"/>
    <cellStyle name="Currency [0] 2 4" xfId="6193"/>
    <cellStyle name="差_Book1 8" xfId="6194"/>
    <cellStyle name="差_汇总表_财力性转移支付2010年预算参考数_03_2010年各地区一般预算平衡表_2010年地方财政一般预算分级平衡情况表（汇总）0524 5" xfId="6195"/>
    <cellStyle name="差_09黑龙江_华东 2" xfId="6196"/>
    <cellStyle name="差_2006年34青海_03_2010年各地区一般预算平衡表_2010年地方财政一般预算分级平衡情况表（汇总）0524" xfId="6197"/>
    <cellStyle name="差_农林水和城市维护标准支出20080505－县区合计 3 2" xfId="6198"/>
    <cellStyle name="NormalGB" xfId="6199"/>
    <cellStyle name="Currency [0] 3" xfId="6200"/>
    <cellStyle name="差_核定人数下发表_财力性转移支付2010年预算参考数_03_2010年各地区一般预算平衡表_04财力类2010 2" xfId="6201"/>
    <cellStyle name="标题 6 2" xfId="6202"/>
    <cellStyle name="差_县区合并测算20080423(按照各省比重）_民生政策最低支出需求_财力性转移支付2010年预算参考数_小册子（2010）张" xfId="6203"/>
    <cellStyle name="Currency [0] 4" xfId="6204"/>
    <cellStyle name="差_核定人数下发表_财力性转移支付2010年预算参考数_03_2010年各地区一般预算平衡表_04财力类2010 3" xfId="6205"/>
    <cellStyle name="标题 6 3" xfId="6206"/>
    <cellStyle name="Currency [0] 5" xfId="6207"/>
    <cellStyle name="好_2 2" xfId="6208"/>
    <cellStyle name="标题 6 4" xfId="6209"/>
    <cellStyle name="Currency [0] 6" xfId="6210"/>
    <cellStyle name="好_2 3" xfId="6211"/>
    <cellStyle name="好_安徽 缺口县区测算(地方填报)1_小册子（2010）张 2" xfId="6212"/>
    <cellStyle name="Currency_!!!GO" xfId="6213"/>
    <cellStyle name="差_22湖南_财力性转移支付2010年预算参考数_03_2010年各地区一般预算平衡表" xfId="6214"/>
    <cellStyle name="差_1110洱源县_财力性转移支付2010年预算参考数_03_2010年各地区一般预算平衡表_净集中 3" xfId="6215"/>
    <cellStyle name="好_县区合并测算20080423(按照各省比重）_财力性转移支付2010年预算参考数_隋心对账单定稿0514 2 5" xfId="6216"/>
    <cellStyle name="差_2008年预计支出与2007年对比_华东" xfId="6217"/>
    <cellStyle name="差_2、土地面积、人口、粮食产量基本情况" xfId="6218"/>
    <cellStyle name="好_14安徽_合并 2" xfId="6219"/>
    <cellStyle name="好_附表_财力性转移支付2010年预算参考数_30云南" xfId="6220"/>
    <cellStyle name="Currency1 2" xfId="6221"/>
    <cellStyle name="差_成本差异系数_小册子（2010）张 2 2" xfId="6222"/>
    <cellStyle name="差_行政（人员） 3" xfId="6223"/>
    <cellStyle name="好_市辖区测算-新科目（20080626）_财力性转移支付2010年预算参考数_03_2010年各地区一般预算平衡表_04财力类2010" xfId="6224"/>
    <cellStyle name="Currency1 2 2" xfId="6225"/>
    <cellStyle name="好_行政（人员）_华东 2 7" xfId="6226"/>
    <cellStyle name="差_行政（人员） 3 2" xfId="6227"/>
    <cellStyle name="好_市辖区测算-新科目（20080626）_财力性转移支付2010年预算参考数_03_2010年各地区一般预算平衡表_04财力类2010 2" xfId="6228"/>
    <cellStyle name="Currency1 2 2 2" xfId="6229"/>
    <cellStyle name="好_Book1_Book1_Book1" xfId="6230"/>
    <cellStyle name="差_1305扶贫_2.2009年云南省生态功能区转移支付总表" xfId="6231"/>
    <cellStyle name="Currency1 2 3" xfId="6232"/>
    <cellStyle name="差_县市旗测算-新科目（20080627）_不含人员经费系数_财力性转移支付2010年预算参考数_隋心对账单定稿0514 2 2" xfId="6233"/>
    <cellStyle name="Currency1 2 4" xfId="6234"/>
    <cellStyle name="好_县区合并测算20080421_财力性转移支付2010年预算参考数_隋心对账单定稿0514" xfId="6235"/>
    <cellStyle name="差_县市旗测算-新科目（20080627）_不含人员经费系数_财力性转移支付2010年预算参考数_隋心对账单定稿0514 2 3" xfId="6236"/>
    <cellStyle name="差_11大理 2_2.云南省生态功能区转移支付总表 2" xfId="6237"/>
    <cellStyle name="Euro" xfId="6238"/>
    <cellStyle name="差_县区合并测算20080421_民生政策最低支出需求_华东 2" xfId="6239"/>
    <cellStyle name="Currency1 3" xfId="6240"/>
    <cellStyle name="差_行政（人员） 4" xfId="6241"/>
    <cellStyle name="Linked Cells 2 2 2" xfId="6242"/>
    <cellStyle name="好_县区合并测算20080423(按照各省比重）_财力性转移支付2010年预算参考数_隋心对账单定稿0514 2 7" xfId="6243"/>
    <cellStyle name="Currency1 4" xfId="6244"/>
    <cellStyle name="好_云南 缺口县区测算(地方填报)_30云南" xfId="6245"/>
    <cellStyle name="差_行政（人员） 5" xfId="6246"/>
    <cellStyle name="Date" xfId="6247"/>
    <cellStyle name="Date 2" xfId="6248"/>
    <cellStyle name="差_分县成本差异系数_03_2010年各地区一般预算平衡表_净集中" xfId="6249"/>
    <cellStyle name="Date 2 2 2" xfId="6250"/>
    <cellStyle name="Date 2 2 3" xfId="6251"/>
    <cellStyle name="Date 2 2 4" xfId="6252"/>
    <cellStyle name="Date 2 2 5" xfId="6253"/>
    <cellStyle name="差_县市旗测算-新科目（20080626）_民生政策最低支出需求_财力性转移支付2010年预算参考数_隋心对账单定稿0514 2 4" xfId="6254"/>
    <cellStyle name="HEADING1 6" xfId="6255"/>
    <cellStyle name="好_行政（人员）_不含人员经费系数_财力性转移支付2010年预算参考数_小册子（2010）张 3" xfId="6256"/>
    <cellStyle name="Dollar (zero dec)" xfId="6257"/>
    <cellStyle name="Dollar (zero dec) 2" xfId="6258"/>
    <cellStyle name="好_其他部门(按照总人口测算）—20080416_财力性转移支付2010年预算参考数_合并 2 6" xfId="6259"/>
    <cellStyle name="Yen" xfId="6260"/>
    <cellStyle name="Dollar (zero dec) 2 3" xfId="6261"/>
    <cellStyle name="差_530623_2006年县级财政报表附表 2_2.2010年云南省生态功能区转移支付总表 2" xfId="6262"/>
    <cellStyle name="Dollar (zero dec) 2 4" xfId="6263"/>
    <cellStyle name="Dollar (zero dec) 4" xfId="6264"/>
    <cellStyle name="差_成本差异系数（含人口规模） 2 3" xfId="6265"/>
    <cellStyle name="Dollar (zero dec) 5" xfId="6266"/>
    <cellStyle name="差_成本差异系数（含人口规模） 2 4" xfId="6267"/>
    <cellStyle name="Dollar (zero dec) 6" xfId="6268"/>
    <cellStyle name="好_市辖区测算-新科目（20080626） 5" xfId="6269"/>
    <cellStyle name="Double Accounting" xfId="6270"/>
    <cellStyle name="常规 48 2" xfId="6271"/>
    <cellStyle name="常规 53 2" xfId="6272"/>
    <cellStyle name="常规 8 37" xfId="6273"/>
    <cellStyle name="差_分县成本差异系数_民生政策最低支出需求_财力性转移支付2010年预算参考数" xfId="6274"/>
    <cellStyle name="Double Accounting 2" xfId="6275"/>
    <cellStyle name="常规 48 2 2" xfId="6276"/>
    <cellStyle name="差_分县成本差异系数_民生政策最低支出需求_财力性转移支付2010年预算参考数 2" xfId="6277"/>
    <cellStyle name="Euro 2" xfId="6278"/>
    <cellStyle name="差_县区合并测算20080421_民生政策最低支出需求_华东 2 2" xfId="6279"/>
    <cellStyle name="差_公共医疗标准供养人员测算结果 2 2" xfId="6280"/>
    <cellStyle name="差_30云南_1_30云南 2 2" xfId="6281"/>
    <cellStyle name="差_14安徽_财力性转移支付2010年预算参考数_03_2010年各地区一般预算平衡表_04财力类2010 3" xfId="6282"/>
    <cellStyle name="好_530629_2006年县级财政报表附表_合并 2 7" xfId="6283"/>
    <cellStyle name="Explanatory Text 2" xfId="6284"/>
    <cellStyle name="好_县区合并测算20080423(按照各省比重）_民生政策最低支出需求_财力性转移支付2010年预算参考数_小册子（2010）张 2 2" xfId="6285"/>
    <cellStyle name="差_核定人数下发表" xfId="6286"/>
    <cellStyle name="Explanatory Text 3 2" xfId="6287"/>
    <cellStyle name="好_0702砚山县2008年地税_2.2010年云南省生态功能区转移支付总表" xfId="6288"/>
    <cellStyle name="差_文体广播事业(按照总人口测算）—20080416 2 3" xfId="6289"/>
    <cellStyle name="好_其他部门(按照总人口测算）—20080416_不含人员经费系数_小册子（2010）张 3" xfId="6290"/>
    <cellStyle name="Explanatory Text 4" xfId="6291"/>
    <cellStyle name="差_Book1_Book1_Book1_Book1 2" xfId="6292"/>
    <cellStyle name="好_县市旗测算-新科目（20080626）_县市旗测算-新科目（含人口规模效应）_财力性转移支付2010年预算参考数_03_2010年各地区一般预算平衡表_净集中 3" xfId="6293"/>
    <cellStyle name="Explanatory Text 5" xfId="6294"/>
    <cellStyle name="差_平邑_30云南 2" xfId="6295"/>
    <cellStyle name="好_县市旗测算-新科目（20080626）_县市旗测算-新科目（含人口规模效应）_财力性转移支付2010年预算参考数 2 5" xfId="6296"/>
    <cellStyle name="e鯪9Y_x000b_" xfId="6297"/>
    <cellStyle name="差_缺口县区测算（11.13）_财力性转移支付2010年预算参考数_03_2010年各地区一般预算平衡表_04财力类2010" xfId="6298"/>
    <cellStyle name="好_12滨州_隋心对账单定稿0514" xfId="6299"/>
    <cellStyle name="e鯪9Y_x000b_ 2" xfId="6300"/>
    <cellStyle name="差_缺口县区测算（11.13）_财力性转移支付2010年预算参考数_03_2010年各地区一般预算平衡表_04财力类2010 2" xfId="6301"/>
    <cellStyle name="适中 2 2 2 2 8" xfId="6302"/>
    <cellStyle name="差_缺口县区测算_财力性转移支付2010年预算参考数_小册子（2010）张 4" xfId="6303"/>
    <cellStyle name="好_12滨州_隋心对账单定稿0514 2" xfId="6304"/>
    <cellStyle name="差_30云南_1_小册子（2010）张 2" xfId="6305"/>
    <cellStyle name="差_核定人数对比_财力性转移支付2010年预算参考数 4 2" xfId="6306"/>
    <cellStyle name="适中 2 2 2 2 9" xfId="6307"/>
    <cellStyle name="e鯪9Y_x000b_ 3" xfId="6308"/>
    <cellStyle name="差_缺口县区测算（11.13）_财力性转移支付2010年预算参考数_03_2010年各地区一般预算平衡表_04财力类2010 3" xfId="6309"/>
    <cellStyle name="差_30云南_1_小册子（2010）张 3" xfId="6310"/>
    <cellStyle name="e鯪9Y_x000b_ 4" xfId="6311"/>
    <cellStyle name="差_30云南_1_小册子（2010）张 4" xfId="6312"/>
    <cellStyle name="e鯪9Y_x000b_ 5" xfId="6313"/>
    <cellStyle name="差_人员工资和公用经费_财力性转移支付2010年预算参考数_03_2010年各地区一般预算平衡表_净集中" xfId="6314"/>
    <cellStyle name="差_2006年28四川_隋心对账单定稿0514" xfId="6315"/>
    <cellStyle name="e鯪9Y_x000b_ 6" xfId="6316"/>
    <cellStyle name="e鯪9Y_x000b_ 7" xfId="6317"/>
    <cellStyle name="Fixed 3" xfId="6318"/>
    <cellStyle name="好_2006年28四川_财力性转移支付2010年预算参考数_合并 2 2" xfId="6319"/>
    <cellStyle name="差_04财力类_小册子（2010）张 3 2" xfId="6320"/>
    <cellStyle name="好_11大理_03_2010年各地区一般预算平衡表 2 2" xfId="6321"/>
    <cellStyle name="Fixed 4" xfId="6322"/>
    <cellStyle name="好_2006年28四川_财力性转移支付2010年预算参考数_合并 2 3" xfId="6323"/>
    <cellStyle name="常规 2 3 2 10" xfId="6324"/>
    <cellStyle name="Table Title 2" xfId="6325"/>
    <cellStyle name="差_2008年支出调整 3 2" xfId="6326"/>
    <cellStyle name="常规 28 2 4" xfId="6327"/>
    <cellStyle name="差_04财力类 2 2" xfId="6328"/>
    <cellStyle name="好_危改资金测算 4" xfId="6329"/>
    <cellStyle name="适中 6" xfId="6330"/>
    <cellStyle name="好_2006年34青海_财力性转移支付2010年预算参考数 3 2" xfId="6331"/>
    <cellStyle name="常规 2 3 2 11" xfId="6332"/>
    <cellStyle name="Fixed 5" xfId="6333"/>
    <cellStyle name="好_2006年28四川_财力性转移支付2010年预算参考数_合并 2 4" xfId="6334"/>
    <cellStyle name="百分比 5 3 2" xfId="6335"/>
    <cellStyle name="差_其他部门(按照总人口测算）—20080416 5" xfId="6336"/>
    <cellStyle name="Followed Hyperlink" xfId="6337"/>
    <cellStyle name="标题 1 2 2 3" xfId="6338"/>
    <cellStyle name="差_缺口县区测算(财政部标准)_财力性转移支付2010年预算参考数_03_2010年各地区一般预算平衡表_净集中" xfId="6339"/>
    <cellStyle name="差_30云南_1_财力性转移支付2010年预算参考数_合并 2" xfId="6340"/>
    <cellStyle name="差_2008云南省分县市中小学教职工统计表（教育厅提供） 2 2" xfId="6341"/>
    <cellStyle name="Footer SBILogo1" xfId="6342"/>
    <cellStyle name="Footer SBILogo1 2" xfId="6343"/>
    <cellStyle name="差_01保工资保运转保民生项目及标准 2" xfId="6344"/>
    <cellStyle name="Footnote" xfId="6345"/>
    <cellStyle name="差_01保工资保运转保民生项目及标准 2 2" xfId="6346"/>
    <cellStyle name="差_县市旗测算20080508_县市旗测算-新科目（含人口规模效应）_合并 2 4" xfId="6347"/>
    <cellStyle name="Footnote 2" xfId="6348"/>
    <cellStyle name="好_2006年水利统计指标统计表_财力性转移支付2010年预算参考数_03_2010年各地区一般预算平衡表_2010年地方财政一般预算分级平衡情况表（汇总）0524 4" xfId="6349"/>
    <cellStyle name="PSDec 2" xfId="6350"/>
    <cellStyle name="Good" xfId="6351"/>
    <cellStyle name="差_汇总表4_小册子（2010）张 2 2" xfId="6352"/>
    <cellStyle name="好_2007年收支情况及2008年收支预计表(汇总表)_03_2010年各地区一般预算平衡表 3" xfId="6353"/>
    <cellStyle name="好_34青海_财力性转移支付2010年预算参考数_小册子（2010）张 3" xfId="6354"/>
    <cellStyle name="好_教育(按照总人口测算）—20080416_县市旗测算-新科目（含人口规模效应）_财力性转移支付2010年预算参考数_隋心对账单定稿0514 3" xfId="6355"/>
    <cellStyle name="PSDec 2 2" xfId="6356"/>
    <cellStyle name="Good 2" xfId="6357"/>
    <cellStyle name="好_云南 缺口县区测算(地方填报)_财力性转移支付2010年预算参考数_合并 2 6" xfId="6358"/>
    <cellStyle name="好_34青海_财力性转移支付2010年预算参考数_小册子（2010）张 3 2" xfId="6359"/>
    <cellStyle name="PSDec 2 2 2" xfId="6360"/>
    <cellStyle name="好_2006年27重庆_财力性转移支付2010年预算参考数_03_2010年各地区一般预算平衡表_2010年地方财政一般预算分级平衡情况表（汇总）0524" xfId="6361"/>
    <cellStyle name="好_M01-2(州市补助收入) 2" xfId="6362"/>
    <cellStyle name="差_分析缺口率_财力性转移支付2010年预算参考数_03_2010年各地区一般预算平衡表_04财力类2010 3" xfId="6363"/>
    <cellStyle name="Good 2 2" xfId="6364"/>
    <cellStyle name="好_行政（人员）_县市旗测算-新科目（含人口规模效应）_财力性转移支付2010年预算参考数_合并 2 5" xfId="6365"/>
    <cellStyle name="PSDec 2 3" xfId="6366"/>
    <cellStyle name="差_核定人数对比_财力性转移支付2010年预算参考数_小册子（2010）张" xfId="6367"/>
    <cellStyle name="好_14安徽_财力性转移支付2010年预算参考数_03_2010年各地区一般预算平衡表" xfId="6368"/>
    <cellStyle name="Good 3" xfId="6369"/>
    <cellStyle name="好_缺口县区测算（11.13）_03_2010年各地区一般预算平衡表_净集中" xfId="6370"/>
    <cellStyle name="PSDec 2 4" xfId="6371"/>
    <cellStyle name="Good 4" xfId="6372"/>
    <cellStyle name="Good 5" xfId="6373"/>
    <cellStyle name="Grey" xfId="6374"/>
    <cellStyle name="Grey 2" xfId="6375"/>
    <cellStyle name="差_汇总_03_2010年各地区一般预算平衡表_2010年地方财政一般预算分级平衡情况表（汇总）0524 5" xfId="6376"/>
    <cellStyle name="好_平邑_隋心对账单定稿0514 2 7" xfId="6377"/>
    <cellStyle name="Grey 2 2" xfId="6378"/>
    <cellStyle name="差_2006年27重庆 2 4" xfId="6379"/>
    <cellStyle name="差_缺口县区测算（11.13）_财力性转移支付2010年预算参考数_合并" xfId="6380"/>
    <cellStyle name="Grey 2 2 2" xfId="6381"/>
    <cellStyle name="Millares_96 Risk" xfId="6382"/>
    <cellStyle name="差_34青海_小册子（2010）张 3 2" xfId="6383"/>
    <cellStyle name="好_县市旗测算20080508_隋心对账单定稿0514 2 5" xfId="6384"/>
    <cellStyle name="Grey 2 3" xfId="6385"/>
    <cellStyle name="Grey 2 4" xfId="6386"/>
    <cellStyle name="差_03昭通" xfId="6387"/>
    <cellStyle name="差_行政（人员）_财力性转移支付2010年预算参考数_隋心对账单定稿0514" xfId="6388"/>
    <cellStyle name="Grey 4" xfId="6389"/>
    <cellStyle name="Grey 5" xfId="6390"/>
    <cellStyle name="Grey 6" xfId="6391"/>
    <cellStyle name="差_Book1" xfId="6392"/>
    <cellStyle name="Header 2" xfId="6393"/>
    <cellStyle name="差_2007一般预算支出口径剔除表_30云南 2 2" xfId="6394"/>
    <cellStyle name="Header Draft Stamp" xfId="6395"/>
    <cellStyle name="好_30云南_1_03_2010年各地区一般预算平衡表 3" xfId="6396"/>
    <cellStyle name="差_行政（人员）_民生政策最低支出需求_财力性转移支付2010年预算参考数_华东 2" xfId="6397"/>
    <cellStyle name="百分比 2 6 3" xfId="6398"/>
    <cellStyle name="常规 15 2 3" xfId="6399"/>
    <cellStyle name="常规 20 2 3" xfId="6400"/>
    <cellStyle name="PSHeading" xfId="6401"/>
    <cellStyle name="常规 21 26" xfId="6402"/>
    <cellStyle name="常规 21 31" xfId="6403"/>
    <cellStyle name="PSHeading 2" xfId="6404"/>
    <cellStyle name="Header Draft Stamp 2" xfId="6405"/>
    <cellStyle name="差_总人口_03_2010年各地区一般预算平衡表_2010年地方财政一般预算分级平衡情况表（汇总）0524 3" xfId="6406"/>
    <cellStyle name="常规 15 2 3 2" xfId="6407"/>
    <cellStyle name="常规 20 2 3 2" xfId="6408"/>
    <cellStyle name="差_行政公检法测算_县市旗测算-新科目（含人口规模效应） 2 2" xfId="6409"/>
    <cellStyle name="千位分隔 13" xfId="6410"/>
    <cellStyle name="差_卫生(按照总人口测算）—20080416_民生政策最低支出需求_财力性转移支付2010年预算参考数_30云南" xfId="6411"/>
    <cellStyle name="S13 3" xfId="6412"/>
    <cellStyle name="好_核定人数对比_财力性转移支付2010年预算参考数_隋心对账单定稿0514 2 7" xfId="6413"/>
    <cellStyle name="好_教育(按照总人口测算）—20080416_民生政策最低支出需求_财力性转移支付2010年预算参考数_30云南 2 2" xfId="6414"/>
    <cellStyle name="Header1" xfId="6415"/>
    <cellStyle name="Header1 2" xfId="6416"/>
    <cellStyle name="好_0605石屏县_财力性转移支付2010年预算参考数_30云南 3" xfId="6417"/>
    <cellStyle name="差_文体广播事业(按照总人口测算）—20080416_不含人员经费系数_财力性转移支付2010年预算参考数_03_2010年各地区一般预算平衡表_2010年地方财政一般预算分级平衡情况表（汇总）0524" xfId="6418"/>
    <cellStyle name="差_Book2_03_2010年各地区一般预算平衡表_2010年地方财政一般预算分级平衡情况表（汇总）0524 2" xfId="6419"/>
    <cellStyle name="Header1 3" xfId="6420"/>
    <cellStyle name="好_22湖南" xfId="6421"/>
    <cellStyle name="检查单元格 2 2 2 2 8" xfId="6422"/>
    <cellStyle name="差_文体广播事业(按照总人口测算）—20080416_县市旗测算-新科目（含人口规模效应）_财力性转移支付2010年预算参考数_03_2010年各地区一般预算平衡表_2010年地方财政一般预算分级平衡情况表（汇总）0524 2" xfId="6423"/>
    <cellStyle name="差_Book2_03_2010年各地区一般预算平衡表_2010年地方财政一般预算分级平衡情况表（汇总）0524 3" xfId="6424"/>
    <cellStyle name="Header1 4" xfId="6425"/>
    <cellStyle name="Header2" xfId="6426"/>
    <cellStyle name="Header2 2" xfId="6427"/>
    <cellStyle name="差_文体广播事业(按照总人口测算）—20080416_隋心对账单定稿0514 2 7" xfId="6428"/>
    <cellStyle name="强调文字颜色 2 2 2 2 2 2 8" xfId="6429"/>
    <cellStyle name="Header2 3" xfId="6430"/>
    <cellStyle name="强调文字颜色 2 2 2 2 2 2 9" xfId="6431"/>
    <cellStyle name="Header2 4" xfId="6432"/>
    <cellStyle name="差_1_小册子（2010）张 3" xfId="6433"/>
    <cellStyle name="好_附表_财力性转移支付2010年预算参考数_合并 2 4" xfId="6434"/>
    <cellStyle name="Heading 1 2" xfId="6435"/>
    <cellStyle name="差_1_小册子（2010）张 3 2" xfId="6436"/>
    <cellStyle name="Heading 1 2 2" xfId="6437"/>
    <cellStyle name="好_14安徽_财力性转移支付2010年预算参考数_03_2010年各地区一般预算平衡表_2010年地方财政一般预算分级平衡情况表（汇总）0524 5" xfId="6438"/>
    <cellStyle name="好_27重庆_03_2010年各地区一般预算平衡表 4" xfId="6439"/>
    <cellStyle name="好_行政公检法测算_民生政策最低支出需求_03_2010年各地区一般预算平衡表_2010年地方财政一般预算分级平衡情况表（汇总）0524 2 7" xfId="6440"/>
    <cellStyle name="差_1_小册子（2010）张 4" xfId="6441"/>
    <cellStyle name="好_附表_财力性转移支付2010年预算参考数_合并 2 5" xfId="6442"/>
    <cellStyle name="好_成本差异系数_03_2010年各地区一般预算平衡表 2 2" xfId="6443"/>
    <cellStyle name="Heading 1 3" xfId="6444"/>
    <cellStyle name="Heading 1 3 2" xfId="6445"/>
    <cellStyle name="Heading 1 4" xfId="6446"/>
    <cellStyle name="差_县市旗测算-新科目（20080627）_民生政策最低支出需求_03_2010年各地区一般预算平衡表_2010年地方财政一般预算分级平衡情况表（汇总）0524 2" xfId="6447"/>
    <cellStyle name="好_测算结果_财力性转移支付2010年预算参考数 2 7" xfId="6448"/>
    <cellStyle name="好_2007年一般预算支出剔除_03_2010年各地区一般预算平衡表 2 2" xfId="6449"/>
    <cellStyle name="差_34青海_1 3 2" xfId="6450"/>
    <cellStyle name="差_县区合并测算20080423(按照各省比重） 2 4" xfId="6451"/>
    <cellStyle name="差_文体广播事业(按照总人口测算）—20080416_财力性转移支付2010年预算参考数_合并 2 3" xfId="6452"/>
    <cellStyle name="差_卫生部门_03_2010年各地区一般预算平衡表 6" xfId="6453"/>
    <cellStyle name="差_2007年人员分部门统计表 2 2" xfId="6454"/>
    <cellStyle name="差_0605石屏县_财力性转移支付2010年预算参考数_03_2010年各地区一般预算平衡表_04财力类2010 2" xfId="6455"/>
    <cellStyle name="Heading 1 5" xfId="6456"/>
    <cellStyle name="差_县市旗测算-新科目（20080627）_民生政策最低支出需求_03_2010年各地区一般预算平衡表_2010年地方财政一般预算分级平衡情况表（汇总）0524 3" xfId="6457"/>
    <cellStyle name="Heading 1 Above" xfId="6458"/>
    <cellStyle name="注释 9 3" xfId="6459"/>
    <cellStyle name="Heading 2" xfId="6460"/>
    <cellStyle name="好_2_隋心对账单定稿0514 2 2" xfId="6461"/>
    <cellStyle name="好_成本差异系数_合并 2" xfId="6462"/>
    <cellStyle name="好_市辖区测算-新科目（20080626）_不含人员经费系数_财力性转移支付2010年预算参考数_华东" xfId="6463"/>
    <cellStyle name="差_教育(按照总人口测算）—20080416_03_2010年各地区一般预算平衡表_净集中 3" xfId="6464"/>
    <cellStyle name="常规 15 39" xfId="6465"/>
    <cellStyle name="常规 20 39" xfId="6466"/>
    <cellStyle name="Heading 2 2" xfId="6467"/>
    <cellStyle name="好_成本差异系数_合并 2 2" xfId="6468"/>
    <cellStyle name="好_市辖区测算-新科目（20080626）_不含人员经费系数_财力性转移支付2010年预算参考数_华东 2" xfId="6469"/>
    <cellStyle name="标题 1 2 4" xfId="6470"/>
    <cellStyle name="好_34青海_财力性转移支付2010年预算参考数_隋心对账单定稿0514 2 4" xfId="6471"/>
    <cellStyle name="Heading 2 2 2" xfId="6472"/>
    <cellStyle name="好_市辖区测算-新科目（20080626）_不含人员经费系数_财力性转移支付2010年预算参考数_华东 2 2" xfId="6473"/>
    <cellStyle name="标题 1 3 4" xfId="6474"/>
    <cellStyle name="好_2006年水利统计指标统计表_财力性转移支付2010年预算参考数_03_2010年各地区一般预算平衡表 3" xfId="6475"/>
    <cellStyle name="Heading 2 3 2" xfId="6476"/>
    <cellStyle name="差_2008年全省汇总收支计算表_30云南 2" xfId="6477"/>
    <cellStyle name="好_一般预算支出口径剔除表 2 6" xfId="6478"/>
    <cellStyle name="好_其他部门(按照总人口测算）—20080416_民生政策最低支出需求_隋心对账单定稿0514 2" xfId="6479"/>
    <cellStyle name="好_30云南_1_财力性转移支付2010年预算参考数_03_2010年各地区一般预算平衡表_04财力类2010" xfId="6480"/>
    <cellStyle name="差_行政（人员）_不含人员经费系数_财力性转移支付2010年预算参考数_03_2010年各地区一般预算平衡表 2" xfId="6481"/>
    <cellStyle name="强调文字颜色 4 2 2 5" xfId="6482"/>
    <cellStyle name="Heading 2 4" xfId="6483"/>
    <cellStyle name="好_成本差异系数_合并 2 4" xfId="6484"/>
    <cellStyle name="好_附表_03_2010年各地区一般预算平衡表_2010年地方财政一般预算分级平衡情况表（汇总）0524 2 3" xfId="6485"/>
    <cellStyle name="差_县市旗测算-新科目（20080627）_不含人员经费系数_财力性转移支付2010年预算参考数 2 4" xfId="6486"/>
    <cellStyle name="差_2007年人员分部门统计表 3 2" xfId="6487"/>
    <cellStyle name="差_34青海_1 4 2" xfId="6488"/>
    <cellStyle name="好_缺口县区测算(按2007支出增长25%测算)_小册子（2010）张 2" xfId="6489"/>
    <cellStyle name="百分比 3 2 2 2 2" xfId="6490"/>
    <cellStyle name="差_一般预算支出口径剔除表_财力性转移支付2010年预算参考数_小册子（2010）张 3 2" xfId="6491"/>
    <cellStyle name="强调文字颜色 4 2 2 6" xfId="6492"/>
    <cellStyle name="差_行政（人员）_不含人员经费系数_财力性转移支付2010年预算参考数_03_2010年各地区一般预算平衡表 3" xfId="6493"/>
    <cellStyle name="Heading 2 5" xfId="6494"/>
    <cellStyle name="好_成本差异系数_合并 2 5" xfId="6495"/>
    <cellStyle name="好_附表_03_2010年各地区一般预算平衡表_2010年地方财政一般预算分级平衡情况表（汇总）0524 2 4" xfId="6496"/>
    <cellStyle name="好_测算结果汇总 2 6" xfId="6497"/>
    <cellStyle name="差_自行调整差异系数顺序_财力性转移支付2010年预算参考数_华东" xfId="6498"/>
    <cellStyle name="差_Book1_财力性转移支付2010年预算参考数_小册子（2010）张 2 2" xfId="6499"/>
    <cellStyle name="好_危改资金测算_华东 2 7" xfId="6500"/>
    <cellStyle name="Heading 2 Below" xfId="6501"/>
    <cellStyle name="Heading 3" xfId="6502"/>
    <cellStyle name="好_2_隋心对账单定稿0514 2 3" xfId="6503"/>
    <cellStyle name="S10 2" xfId="6504"/>
    <cellStyle name="Heading 3 3" xfId="6505"/>
    <cellStyle name="好_人员工资和公用经费3_财力性转移支付2010年预算参考数_小册子（2010）张 2" xfId="6506"/>
    <cellStyle name="差_市辖区测算20080510_财力性转移支付2010年预算参考数_03_2010年各地区一般预算平衡表 4" xfId="6507"/>
    <cellStyle name="好_云南 缺口县区测算(地方填报)_合并 2 5" xfId="6508"/>
    <cellStyle name="标题 2 3 4" xfId="6509"/>
    <cellStyle name="S10 2 2" xfId="6510"/>
    <cellStyle name="好_隋心对账单定稿0514 2 5" xfId="6511"/>
    <cellStyle name="Heading 3 3 2" xfId="6512"/>
    <cellStyle name="好_人员工资和公用经费3_财力性转移支付2010年预算参考数_小册子（2010）张 2 2" xfId="6513"/>
    <cellStyle name="好_缺口县区测算(按核定人数)_合并 2 2" xfId="6514"/>
    <cellStyle name="S10 3" xfId="6515"/>
    <cellStyle name="Heading 3 4" xfId="6516"/>
    <cellStyle name="好_人员工资和公用经费3_财力性转移支付2010年预算参考数_小册子（2010）张 3" xfId="6517"/>
    <cellStyle name="差_市辖区测算20080510_财力性转移支付2010年预算参考数_03_2010年各地区一般预算平衡表 5" xfId="6518"/>
    <cellStyle name="好_云南 缺口县区测算(地方填报)_合并 2 6" xfId="6519"/>
    <cellStyle name="Heading 3 5" xfId="6520"/>
    <cellStyle name="差_市辖区测算20080510_财力性转移支付2010年预算参考数_03_2010年各地区一般预算平衡表 6" xfId="6521"/>
    <cellStyle name="好_云南 缺口县区测算(地方填报)_合并 2 7" xfId="6522"/>
    <cellStyle name="Heading 3+" xfId="6523"/>
    <cellStyle name="好_34青海_30云南" xfId="6524"/>
    <cellStyle name="差_1996-102 2 2" xfId="6525"/>
    <cellStyle name="好_缺口县区测算(按2007支出增长25%测算)_合并 2" xfId="6526"/>
    <cellStyle name="常规 97" xfId="6527"/>
    <cellStyle name="Heading 3+ 2" xfId="6528"/>
    <cellStyle name="好_34青海_30云南 2" xfId="6529"/>
    <cellStyle name="差_2_03_2010年各地区一般预算平衡表 4" xfId="6530"/>
    <cellStyle name="好_测算结果汇总_财力性转移支付2010年预算参考数_03_2010年各地区一般预算平衡表_2010年地方财政一般预算分级平衡情况表（汇总）0524 2 6" xfId="6531"/>
    <cellStyle name="好_行政（人员）_不含人员经费系数_03_2010年各地区一般预算平衡表 2 3" xfId="6532"/>
    <cellStyle name="标题 3 2 4" xfId="6533"/>
    <cellStyle name="好_2006年28四川_财力性转移支付2010年预算参考数_30云南" xfId="6534"/>
    <cellStyle name="差_县市旗测算-新科目（20080626）_不含人员经费系数_隋心对账单定稿0514" xfId="6535"/>
    <cellStyle name="常规 7 2 29" xfId="6536"/>
    <cellStyle name="常规 7 2 34" xfId="6537"/>
    <cellStyle name="Heading 4 2 2" xfId="6538"/>
    <cellStyle name="好_2006年22湖南_隋心对账单定稿0514 2 5" xfId="6539"/>
    <cellStyle name="差_测算结果_财力性转移支付2010年预算参考数 2 2 2" xfId="6540"/>
    <cellStyle name="S11 2" xfId="6541"/>
    <cellStyle name="Heading 4 3" xfId="6542"/>
    <cellStyle name="差_测算结果_财力性转移支付2010年预算参考数 2 3" xfId="6543"/>
    <cellStyle name="标题 3 3 4" xfId="6544"/>
    <cellStyle name="S11 2 2" xfId="6545"/>
    <cellStyle name="差_行政（人员）_财力性转移支付2010年预算参考数_30云南 4" xfId="6546"/>
    <cellStyle name="Heading 4 3 2" xfId="6547"/>
    <cellStyle name="好_人员工资和公用经费3_财力性转移支付2010年预算参考数 2 5" xfId="6548"/>
    <cellStyle name="差_测算结果_财力性转移支付2010年预算参考数 2 3 2" xfId="6549"/>
    <cellStyle name="S11 3" xfId="6550"/>
    <cellStyle name="Heading 4 4" xfId="6551"/>
    <cellStyle name="差_测算结果_财力性转移支付2010年预算参考数 2 4" xfId="6552"/>
    <cellStyle name="Heading 4 5" xfId="6553"/>
    <cellStyle name="差_市辖区测算-新科目（20080626）_03_2010年各地区一般预算平衡表_04财力类2010" xfId="6554"/>
    <cellStyle name="差_县市旗测算-新科目（20080626）_民生政策最低支出需求_财力性转移支付2010年预算参考数_隋心对账单定稿0514 2 3" xfId="6555"/>
    <cellStyle name="HEADING1 5" xfId="6556"/>
    <cellStyle name="好_行政（人员）_不含人员经费系数_财力性转移支付2010年预算参考数_小册子（2010）张 2" xfId="6557"/>
    <cellStyle name="HEADING2 4" xfId="6558"/>
    <cellStyle name="差_文体广播事业(按照总人口测算）—20080416_财力性转移支付2010年预算参考数_隋心对账单定稿0514 2" xfId="6559"/>
    <cellStyle name="差_文体广播事业(按照总人口测算）—20080416_民生政策最低支出需求_财力性转移支付2010年预算参考数_合并 2 6" xfId="6560"/>
    <cellStyle name="HEADING2 5" xfId="6561"/>
    <cellStyle name="差_34青海_财力性转移支付2010年预算参考数_隋心对账单定稿0514 2" xfId="6562"/>
    <cellStyle name="差_文体广播事业(按照总人口测算）—20080416_民生政策最低支出需求_财力性转移支付2010年预算参考数_合并 2 7" xfId="6563"/>
    <cellStyle name="Hyperlink" xfId="6564"/>
    <cellStyle name="差_0605石屏县 2_5.2010年云南省国家一般生态功能区转移支付补助测算表（州市本级）" xfId="6565"/>
    <cellStyle name="Input" xfId="6566"/>
    <cellStyle name="差_分县成本差异系数_华东 2" xfId="6567"/>
    <cellStyle name="好_2009年一般性转移支付标准工资_不用软件计算9.1不考虑经费管理评价xl 2" xfId="6568"/>
    <cellStyle name="好_2006年27重庆_财力性转移支付2010年预算参考数_隋心对账单定稿0514 2 6" xfId="6569"/>
    <cellStyle name="差_27重庆_03_2010年各地区一般预算平衡表 6" xfId="6570"/>
    <cellStyle name="Input [yellow]" xfId="6571"/>
    <cellStyle name="差_县市旗测算-新科目（20080626）_民生政策最低支出需求_财力性转移支付2010年预算参考数 2 5" xfId="6572"/>
    <cellStyle name="好_测算结果 5" xfId="6573"/>
    <cellStyle name="好_2006年33甘肃_隋心对账单定稿0514 2 3" xfId="6574"/>
    <cellStyle name="差_核定人数对比_03_2010年各地区一般预算平衡表_2010年地方财政一般预算分级平衡情况表（汇总）0524 3" xfId="6575"/>
    <cellStyle name="Input [yellow] 2" xfId="6576"/>
    <cellStyle name="差_530629_2006年县级财政报表附表 2_5.2010年云南省国家一般生态功能区转移支付补助测算表（州市本级） 2" xfId="6577"/>
    <cellStyle name="强调文字颜色 2 2 2 2 2 3" xfId="6578"/>
    <cellStyle name="差_28四川_03_2010年各地区一般预算平衡表_净集中" xfId="6579"/>
    <cellStyle name="Input [yellow] 2 2 2" xfId="6580"/>
    <cellStyle name="好_2006年33甘肃_隋心对账单定稿0514 2 4" xfId="6581"/>
    <cellStyle name="差_核定人数对比_03_2010年各地区一般预算平衡表_2010年地方财政一般预算分级平衡情况表（汇总）0524 4" xfId="6582"/>
    <cellStyle name="Input [yellow] 3" xfId="6583"/>
    <cellStyle name="好_2006年33甘肃_隋心对账单定稿0514 2 5" xfId="6584"/>
    <cellStyle name="差_核定人数对比_03_2010年各地区一般预算平衡表_2010年地方财政一般预算分级平衡情况表（汇总）0524 5" xfId="6585"/>
    <cellStyle name="Input [yellow] 4" xfId="6586"/>
    <cellStyle name="差_行政公检法测算_不含人员经费系数_华东" xfId="6587"/>
    <cellStyle name="Input [yellow] 5 2" xfId="6588"/>
    <cellStyle name="差_1110洱源 2 3" xfId="6589"/>
    <cellStyle name="好_33甘肃_华东 2 6" xfId="6590"/>
    <cellStyle name="Input [yellow] 6" xfId="6591"/>
    <cellStyle name="Input 10" xfId="6592"/>
    <cellStyle name="差_34青海_财力性转移支付2010年预算参考数_小册子（2010）张 2" xfId="6593"/>
    <cellStyle name="好_其他部门(按照总人口测算）—20080416_县市旗测算-新科目（含人口规模效应）_财力性转移支付2010年预算参考数_03_2010年各地区一般预算平衡表 2" xfId="6594"/>
    <cellStyle name="差_2010年县级基本财力保障测算 2" xfId="6595"/>
    <cellStyle name="好_县市旗测算20080508_不含人员经费系数_财力性转移支付2010年预算参考数_小册子（2010）张 3" xfId="6596"/>
    <cellStyle name="差_12滨州_财力性转移支付2010年预算参考数" xfId="6597"/>
    <cellStyle name="Input 11" xfId="6598"/>
    <cellStyle name="差_34青海_财力性转移支付2010年预算参考数_小册子（2010）张 3" xfId="6599"/>
    <cellStyle name="Input 15" xfId="6600"/>
    <cellStyle name="好_11大理_财力性转移支付2010年预算参考数 2 6" xfId="6601"/>
    <cellStyle name="差_行政（人员）_县市旗测算-新科目（含人口规模效应）_财力性转移支付2010年预算参考数_03_2010年各地区一般预算平衡表_2010年地方财政一般预算分级平衡情况表（汇总）0524" xfId="6602"/>
    <cellStyle name="Input 16" xfId="6603"/>
    <cellStyle name="差_0605石屏县 2_5.2010年云南省国家一般生态功能区转移支付补助测算表（州市本级） 2" xfId="6604"/>
    <cellStyle name="标题 5 6" xfId="6605"/>
    <cellStyle name="Input 2" xfId="6606"/>
    <cellStyle name="差_文体广播事业(按照总人口测算）—20080416_合并 2 7" xfId="6607"/>
    <cellStyle name="Input 2 2" xfId="6608"/>
    <cellStyle name="差_行政(燃修费)_财力性转移支付2010年预算参考数_03_2010年各地区一般预算平衡表 4" xfId="6609"/>
    <cellStyle name="标题 5 7" xfId="6610"/>
    <cellStyle name="Input 3" xfId="6611"/>
    <cellStyle name="好_2006年27重庆_03_2010年各地区一般预算平衡表_净集中" xfId="6612"/>
    <cellStyle name="好_文体广播事业(按照总人口测算）—20080416_不含人员经费系数_财力性转移支付2010年预算参考数_隋心对账单定稿0514 2 6" xfId="6613"/>
    <cellStyle name="Input 3 2" xfId="6614"/>
    <cellStyle name="好_2006年27重庆_03_2010年各地区一般预算平衡表_净集中 2" xfId="6615"/>
    <cellStyle name="标题 5 8" xfId="6616"/>
    <cellStyle name="Input 4" xfId="6617"/>
    <cellStyle name="差_1_30云南 3 2" xfId="6618"/>
    <cellStyle name="Input 5" xfId="6619"/>
    <cellStyle name="Input 9" xfId="6620"/>
    <cellStyle name="好_人员工资和公用经费_30云南" xfId="6621"/>
    <cellStyle name="Input Cells" xfId="6622"/>
    <cellStyle name="常规 2 3 5 2" xfId="6623"/>
    <cellStyle name="差_行政（人员）_县市旗测算-新科目（含人口规模效应）_财力性转移支付2010年预算参考数_03_2010年各地区一般预算平衡表 5" xfId="6624"/>
    <cellStyle name="Input Cells 2 3" xfId="6625"/>
    <cellStyle name="好_成本差异系数_隋心对账单定稿0514 2 4" xfId="6626"/>
    <cellStyle name="差_2008年全省汇总收支计算表_财力性转移支付2010年预算参考数 4 2" xfId="6627"/>
    <cellStyle name="差_1_合并 2" xfId="6628"/>
    <cellStyle name="差_行政（人员）_县市旗测算-新科目（含人口规模效应）_财力性转移支付2010年预算参考数_03_2010年各地区一般预算平衡表 6" xfId="6629"/>
    <cellStyle name="Input Cells 2 4" xfId="6630"/>
    <cellStyle name="差_09黑龙江_财力性转移支付2010年预算参考数 2 3" xfId="6631"/>
    <cellStyle name="Input Cells 5" xfId="6632"/>
    <cellStyle name="好_28四川 2" xfId="6633"/>
    <cellStyle name="好_Book1 2 2" xfId="6634"/>
    <cellStyle name="好_行政（人员）_30云南" xfId="6635"/>
    <cellStyle name="差_09黑龙江_财力性转移支付2010年预算参考数 2 4" xfId="6636"/>
    <cellStyle name="好_2006年34青海_合并 2 2" xfId="6637"/>
    <cellStyle name="好_测算结果_财力性转移支付2010年预算参考数_30云南 2" xfId="6638"/>
    <cellStyle name="好_14安徽_03_2010年各地区一般预算平衡表_2010年地方财政一般预算分级平衡情况表（汇总）0524 5" xfId="6639"/>
    <cellStyle name="差_2009年标准税收测算数据表_2.2009年云南省生态功能区转移支付总表 2" xfId="6640"/>
    <cellStyle name="Input Cells 6" xfId="6641"/>
    <cellStyle name="好_28四川 3" xfId="6642"/>
    <cellStyle name="好_Book1 2 3" xfId="6643"/>
    <cellStyle name="Input_2008年经营目标预算审核明细表final" xfId="6644"/>
    <cellStyle name="好_县市旗测算-新科目（20080626）_不含人员经费系数_财力性转移支付2010年预算参考数_03_2010年各地区一般预算平衡表_2010年地方财政一般预算分级平衡情况表（汇总）0524" xfId="6645"/>
    <cellStyle name="好_05潍坊 2 6" xfId="6646"/>
    <cellStyle name="InputInfo" xfId="6647"/>
    <cellStyle name="InputInfo 2" xfId="6648"/>
    <cellStyle name="差_2007年一般预算支出剔除_03_2010年各地区一般预算平衡表 3" xfId="6649"/>
    <cellStyle name="好_09黑龙江_30云南" xfId="6650"/>
    <cellStyle name="差_2008云南省分县市中小学教职工统计表（教育厅提供） 3 2" xfId="6651"/>
    <cellStyle name="KPMG Heading 1" xfId="6652"/>
    <cellStyle name="差 10 2" xfId="6653"/>
    <cellStyle name="好_县区合并测算20080423(按照各省比重）_民生政策最低支出需求_财力性转移支付2010年预算参考数_03_2010年各地区一般预算平衡表 4" xfId="6654"/>
    <cellStyle name="KPMG Heading 2" xfId="6655"/>
    <cellStyle name="KPMG Heading 3" xfId="6656"/>
    <cellStyle name="KPMG Heading 4" xfId="6657"/>
    <cellStyle name="好_奖励补助测算7.25 (version 1) (version 1)" xfId="6658"/>
    <cellStyle name="百分比 3 3 3" xfId="6659"/>
    <cellStyle name="好_农林水和城市维护标准支出20080505－县区合计_县市旗测算-新科目（含人口规模效应）_财力性转移支付2010年预算参考数_03_2010年各地区一般预算平衡表_2010年地方财政一般预算分级平衡情况表（汇总）0524 2 3" xfId="6660"/>
    <cellStyle name="KPMG Heading 4 2" xfId="6661"/>
    <cellStyle name="好_20河南_财力性转移支付2010年预算参考数 2 7" xfId="6662"/>
    <cellStyle name="好_奖励补助测算7.25 (version 1) (version 1) 2" xfId="6663"/>
    <cellStyle name="百分比 12 3" xfId="6664"/>
    <cellStyle name="差_其他部门(按照总人口测算）—20080416 3 2" xfId="6665"/>
    <cellStyle name="差_县区合并测算20080423(按照各省比重）_财力性转移支付2010年预算参考数_小册子（2010）张 4" xfId="6666"/>
    <cellStyle name="差_附表_03_2010年各地区一般预算平衡表_净集中 2" xfId="6667"/>
    <cellStyle name="KPMG Normal 2" xfId="6668"/>
    <cellStyle name="好_安徽 缺口县区测算(地方填报)1_华东 2 6" xfId="6669"/>
    <cellStyle name="差_2007一般预算支出口径剔除表 2" xfId="6670"/>
    <cellStyle name="Linked Cell" xfId="6671"/>
    <cellStyle name="好_云南 缺口县区测算(地方填报) 2 3" xfId="6672"/>
    <cellStyle name="好_行政公检法测算_不含人员经费系数_财力性转移支付2010年预算参考数 5" xfId="6673"/>
    <cellStyle name="好_其他部门(按照总人口测算）—20080416_03_2010年各地区一般预算平衡表_净集中" xfId="6674"/>
    <cellStyle name="好_行政公检法测算_民生政策最低支出需求_03_2010年各地区一般预算平衡表_04财力类2010 3" xfId="6675"/>
    <cellStyle name="差_2007一般预算支出口径剔除表 2 2" xfId="6676"/>
    <cellStyle name="好_07临沂 2 6" xfId="6677"/>
    <cellStyle name="Linked Cell 2" xfId="6678"/>
    <cellStyle name="好_云南 缺口县区测算(地方填报) 2 3 2" xfId="6679"/>
    <cellStyle name="好_其他部门(按照总人口测算）—20080416_03_2010年各地区一般预算平衡表_净集中 2" xfId="6680"/>
    <cellStyle name="差_2007一般预算支出口径剔除表 2 2 2" xfId="6681"/>
    <cellStyle name="Linked Cell 2 2" xfId="6682"/>
    <cellStyle name="好_县区合并测算20080421_民生政策最低支出需求_财力性转移支付2010年预算参考数 4" xfId="6683"/>
    <cellStyle name="好_07临沂 2 7" xfId="6684"/>
    <cellStyle name="差_2007一般预算支出口径剔除表 2 3" xfId="6685"/>
    <cellStyle name="Linked Cell 3" xfId="6686"/>
    <cellStyle name="好_其他部门(按照总人口测算）—20080416_03_2010年各地区一般预算平衡表_净集中 3" xfId="6687"/>
    <cellStyle name="好_农林水和城市维护标准支出20080505－县区合计_民生政策最低支出需求_03_2010年各地区一般预算平衡表_2010年地方财政一般预算分级平衡情况表（汇总）0524 2 8" xfId="6688"/>
    <cellStyle name="差_2007一般预算支出口径剔除表 2 3 2" xfId="6689"/>
    <cellStyle name="差_县市旗测算20080508_不含人员经费系数_财力性转移支付2010年预算参考数_30云南" xfId="6690"/>
    <cellStyle name="Linked Cell 3 2" xfId="6691"/>
    <cellStyle name="Linked Cell 5" xfId="6692"/>
    <cellStyle name="常规 8 3 10" xfId="6693"/>
    <cellStyle name="Linked Cells" xfId="6694"/>
    <cellStyle name="Linked Cells 2 3" xfId="6695"/>
    <cellStyle name="Linked Cells 2 4" xfId="6696"/>
    <cellStyle name="差_34青海_1_财力性转移支付2010年预算参考数_30云南 3 2" xfId="6697"/>
    <cellStyle name="好_县区合并测算20080423(按照各省比重）_不含人员经费系数_财力性转移支付2010年预算参考数 3 2" xfId="6698"/>
    <cellStyle name="Linked Cells 4" xfId="6699"/>
    <cellStyle name="差_县区合并测算20080423(按照各省比重）_民生政策最低支出需求_财力性转移支付2010年预算参考数_华东 2 2" xfId="6700"/>
    <cellStyle name="margenta-f 2" xfId="6701"/>
    <cellStyle name="好_2008计算资料（8月5）_隋心对账单定稿0514 2 5" xfId="6702"/>
    <cellStyle name="好_行政公检法测算_民生政策最低支出需求 2 4" xfId="6703"/>
    <cellStyle name="差_2006年分析表 2 4" xfId="6704"/>
    <cellStyle name="Milliers [0]_!!!GO" xfId="6705"/>
    <cellStyle name="Milliers_!!!GO" xfId="6706"/>
    <cellStyle name="好_农林水和城市维护标准支出20080505－县区合计_民生政策最低支出需求_财力性转移支付2010年预算参考数" xfId="6707"/>
    <cellStyle name="差_财政小册子－表(1013) 3" xfId="6708"/>
    <cellStyle name="Moneda [0]_96 Risk" xfId="6709"/>
    <cellStyle name="差_县市旗测算-新科目（20080627）_不含人员经费系数_财力性转移支付2010年预算参考数_华东 2 3" xfId="6710"/>
    <cellStyle name="差_0605石屏县 2_2.云南省生态功能区转移支付总表" xfId="6711"/>
    <cellStyle name="差_附表_合并" xfId="6712"/>
    <cellStyle name="Month" xfId="6713"/>
    <cellStyle name="好_28四川 4" xfId="6714"/>
    <cellStyle name="好_Book1 2 4" xfId="6715"/>
    <cellStyle name="好_文体广播事业(按照总人口测算）—20080416_华东 2" xfId="6716"/>
    <cellStyle name="差_0605石屏县 2_2.云南省生态功能区转移支付总表 2" xfId="6717"/>
    <cellStyle name="差_附表_合并 2" xfId="6718"/>
    <cellStyle name="Month 2" xfId="6719"/>
    <cellStyle name="好_2006年水利统计指标统计表 2_2.云南省生态功能区转移支付总表" xfId="6720"/>
    <cellStyle name="差_07临沂 5" xfId="6721"/>
    <cellStyle name="好_教育(按照总人口测算）—20080416_不含人员经费系数_财力性转移支付2010年预算参考数_小册子（2010）张 2" xfId="6722"/>
    <cellStyle name="好_34青海 3" xfId="6723"/>
    <cellStyle name="Mon閠aire_!!!GO" xfId="6724"/>
    <cellStyle name="好_河南 缺口县区测算(地方填报白)_财力性转移支付2010年预算参考数_隋心对账单定稿0514 2 4" xfId="6725"/>
    <cellStyle name="好_2008年全省汇总收支计算表_财力性转移支付2010年预算参考数_合并" xfId="6726"/>
    <cellStyle name="差_34青海_1_财力性转移支付2010年预算参考数 2 2 2" xfId="6727"/>
    <cellStyle name="Neutral" xfId="6728"/>
    <cellStyle name="好_测算结果_财力性转移支付2010年预算参考数_03_2010年各地区一般预算平衡表_净集中 3" xfId="6729"/>
    <cellStyle name="Neutral 2 2" xfId="6730"/>
    <cellStyle name="差_0605石屏县_03_2010年各地区一般预算平衡表_2010年地方财政一般预算分级平衡情况表（汇总）0524 2" xfId="6731"/>
    <cellStyle name="Neutral 3 2" xfId="6732"/>
    <cellStyle name="好_汇总表_小册子（2010）张" xfId="6733"/>
    <cellStyle name="Neutral 7" xfId="6734"/>
    <cellStyle name="Neutral 8" xfId="6735"/>
    <cellStyle name="New Times Roman" xfId="6736"/>
    <cellStyle name="差_县市旗测算-新科目（20080627）_不含人员经费系数" xfId="6737"/>
    <cellStyle name="差_0502通海县 2_4.2010年国家重点生态功能区保护性转移支付生态测算表 2" xfId="6738"/>
    <cellStyle name="好_2006年34青海_30云南 3 2" xfId="6739"/>
    <cellStyle name="no dec 2" xfId="6740"/>
    <cellStyle name="好_Book2_财力性转移支付2010年预算参考数_03_2010年各地区一般预算平衡表_净集中 3" xfId="6741"/>
    <cellStyle name="好_平邑_华东 2 4" xfId="6742"/>
    <cellStyle name="no dec 2 2" xfId="6743"/>
    <cellStyle name="no dec 2 2 2" xfId="6744"/>
    <cellStyle name="差_自行调整差异系数顺序_财力性转移支付2010年预算参考数_30云南 3" xfId="6745"/>
    <cellStyle name="差_行政(燃修费)_民生政策最低支出需求_财力性转移支付2010年预算参考数_03_2010年各地区一般预算平衡表_净集中" xfId="6746"/>
    <cellStyle name="no dec 2 3" xfId="6747"/>
    <cellStyle name="no dec 2 4" xfId="6748"/>
    <cellStyle name="no dec 3" xfId="6749"/>
    <cellStyle name="好_平邑_华东 2 5" xfId="6750"/>
    <cellStyle name="no dec 4" xfId="6751"/>
    <cellStyle name="好_平邑_华东 2 6" xfId="6752"/>
    <cellStyle name="差_12滨州_财力性转移支付2010年预算参考数_隋心对账单定稿0514" xfId="6753"/>
    <cellStyle name="no dec 5" xfId="6754"/>
    <cellStyle name="好_平邑_华东 2 7" xfId="6755"/>
    <cellStyle name="no dec 6" xfId="6756"/>
    <cellStyle name="差_2006年27重庆_30云南" xfId="6757"/>
    <cellStyle name="好_1110洱源县 4" xfId="6758"/>
    <cellStyle name="差_34青海_1_财力性转移支付2010年预算参考数_03_2010年各地区一般预算平衡表_04财力类2010 3" xfId="6759"/>
    <cellStyle name="差_1110洱源县_财力性转移支付2010年预算参考数_03_2010年各地区一般预算平衡表_2010年地方财政一般预算分级平衡情况表（汇总）0524 5" xfId="6760"/>
    <cellStyle name="Normal - Style1 2 2 2" xfId="6761"/>
    <cellStyle name="Normal - Style1 2 3" xfId="6762"/>
    <cellStyle name="Normal - Style1 5 2" xfId="6763"/>
    <cellStyle name="差_县区合并测算20080421_不含人员经费系数_03_2010年各地区一般预算平衡表 3" xfId="6764"/>
    <cellStyle name="差_03昭通 2_2.2010年云南省生态功能区转移支付总表" xfId="6765"/>
    <cellStyle name="好_农林水和城市维护标准支出20080505－县区合计_民生政策最低支出需求_财力性转移支付2010年预算参考数_小册子（2010）张 4" xfId="6766"/>
    <cellStyle name="差_县市旗测算-新科目（20080626）_03_2010年各地区一般预算平衡表_2010年地方财政一般预算分级平衡情况表（汇总）0524 2" xfId="6767"/>
    <cellStyle name="Normal_!!!GO" xfId="6768"/>
    <cellStyle name="差_行政公检法测算_财力性转移支付2010年预算参考数_小册子（2010）张 2 2" xfId="6769"/>
    <cellStyle name="常规 10 3 5" xfId="6770"/>
    <cellStyle name="Note" xfId="6771"/>
    <cellStyle name="差_2006年34青海_财力性转移支付2010年预算参考数_03_2010年各地区一般预算平衡表_04财力类2010 2" xfId="6772"/>
    <cellStyle name="好_市辖区测算-新科目（20080626）_县市旗测算-新科目（含人口规模效应）_03_2010年各地区一般预算平衡表_2010年地方财政一般预算分级平衡情况表（汇总）0524 5" xfId="6773"/>
    <cellStyle name="Pourcentage_pldt" xfId="6774"/>
    <cellStyle name="差_行政公检法测算_不含人员经费系数_03_2010年各地区一般预算平衡表_2010年地方财政一般预算分级平衡情况表（汇总）0524 4" xfId="6775"/>
    <cellStyle name="常规 5 2 5" xfId="6776"/>
    <cellStyle name="好_第五部分(才淼、饶永宏）_华东 2 3" xfId="6777"/>
    <cellStyle name="Note 2" xfId="6778"/>
    <cellStyle name="好_测算结果汇总_隋心对账单定稿0514 2 7" xfId="6779"/>
    <cellStyle name="t 6" xfId="6780"/>
    <cellStyle name="好_测算结果_30云南 3" xfId="6781"/>
    <cellStyle name="Note 2 2" xfId="6782"/>
    <cellStyle name="好_行政公检法测算_县市旗测算-新科目（含人口规模效应）_华东 2 6" xfId="6783"/>
    <cellStyle name="Note 3" xfId="6784"/>
    <cellStyle name="Note 3 2" xfId="6785"/>
    <cellStyle name="百分比 13 2" xfId="6786"/>
    <cellStyle name="常规 5 2 7" xfId="6787"/>
    <cellStyle name="好_第五部分(才淼、饶永宏）_华东 2 5" xfId="6788"/>
    <cellStyle name="Note 4" xfId="6789"/>
    <cellStyle name="好_行政公检法测算_民生政策最低支出需求_03_2010年各地区一般预算平衡表 2" xfId="6790"/>
    <cellStyle name="差_市辖区测算-新科目（20080626）_财力性转移支付2010年预算参考数_小册子（2010）张 2" xfId="6791"/>
    <cellStyle name="差_行政（人员）_隋心对账单定稿0514" xfId="6792"/>
    <cellStyle name="Note 5" xfId="6793"/>
    <cellStyle name="好_行政公检法测算_民生政策最低支出需求_03_2010年各地区一般预算平衡表 3" xfId="6794"/>
    <cellStyle name="差_市辖区测算-新科目（20080626）_财力性转移支付2010年预算参考数_小册子（2010）张 3" xfId="6795"/>
    <cellStyle name="差_0605石屏县_03_2010年各地区一般预算平衡表_净集中" xfId="6796"/>
    <cellStyle name="常规 5 2 9" xfId="6797"/>
    <cellStyle name="好_09黑龙江 2" xfId="6798"/>
    <cellStyle name="好_2007年一般预算支出剔除_财力性转移支付2010年预算参考数_华东 2" xfId="6799"/>
    <cellStyle name="好_第五部分(才淼、饶永宏）_华东 2 7" xfId="6800"/>
    <cellStyle name="Note 6" xfId="6801"/>
    <cellStyle name="好_行政公检法测算_民生政策最低支出需求_03_2010年各地区一般预算平衡表 4" xfId="6802"/>
    <cellStyle name="差_27重庆_华东 2" xfId="6803"/>
    <cellStyle name="差_市辖区测算-新科目（20080626）_财力性转移支付2010年预算参考数_小册子（2010）张 4" xfId="6804"/>
    <cellStyle name="Note 7" xfId="6805"/>
    <cellStyle name="好_行政公检法测算_民生政策最低支出需求_03_2010年各地区一般预算平衡表 5" xfId="6806"/>
    <cellStyle name="差_检验表 2" xfId="6807"/>
    <cellStyle name="Note 9" xfId="6808"/>
    <cellStyle name="差_县市旗测算-新科目（20080626）_不含人员经费系数_财力性转移支付2010年预算参考数_03_2010年各地区一般预算平衡表_净集中" xfId="6809"/>
    <cellStyle name="Output" xfId="6810"/>
    <cellStyle name="常规 2 2 3 6 2 2 4" xfId="6811"/>
    <cellStyle name="Output 2" xfId="6812"/>
    <cellStyle name="差_县市旗测算-新科目（20080627）_不含人员经费系数_30云南" xfId="6813"/>
    <cellStyle name="注释 27" xfId="6814"/>
    <cellStyle name="PSDec 6" xfId="6815"/>
    <cellStyle name="Output 2 2" xfId="6816"/>
    <cellStyle name="差_县市旗测算-新科目（20080627）_不含人员经费系数_30云南 2" xfId="6817"/>
    <cellStyle name="好_市辖区测算-新科目（20080626）_财力性转移支付2010年预算参考数_隋心对账单定稿0514 2 6" xfId="6818"/>
    <cellStyle name="Output 3" xfId="6819"/>
    <cellStyle name="好_市辖区测算-新科目（20080626）_不含人员经费系数_财力性转移支付2010年预算参考数_03_2010年各地区一般预算平衡表 2" xfId="6820"/>
    <cellStyle name="标题 3 2 2 4" xfId="6821"/>
    <cellStyle name="Output 3 2" xfId="6822"/>
    <cellStyle name="好_市辖区测算-新科目（20080626）_不含人员经费系数_财力性转移支付2010年预算参考数_03_2010年各地区一般预算平衡表 2 2" xfId="6823"/>
    <cellStyle name="Output 4" xfId="6824"/>
    <cellStyle name="差_28四川_财力性转移支付2010年预算参考数_小册子（2010）张 2 2" xfId="6825"/>
    <cellStyle name="好_市辖区测算-新科目（20080626）_不含人员经费系数_财力性转移支付2010年预算参考数_03_2010年各地区一般预算平衡表 3" xfId="6826"/>
    <cellStyle name="好_分县成本差异系数_不含人员经费系数 3 2" xfId="6827"/>
    <cellStyle name="Output 5" xfId="6828"/>
    <cellStyle name="好_市辖区测算-新科目（20080626）_不含人员经费系数_财力性转移支付2010年预算参考数_03_2010年各地区一般预算平衡表 4" xfId="6829"/>
    <cellStyle name="标题 11 2" xfId="6830"/>
    <cellStyle name="Output 6" xfId="6831"/>
    <cellStyle name="好_市辖区测算-新科目（20080626）_不含人员经费系数_财力性转移支付2010年预算参考数_03_2010年各地区一般预算平衡表 5" xfId="6832"/>
    <cellStyle name="差_检验表（调整后） 2 2" xfId="6833"/>
    <cellStyle name="Output 7" xfId="6834"/>
    <cellStyle name="好_市辖区测算-新科目（20080626）_不含人员经费系数_财力性转移支付2010年预算参考数_03_2010年各地区一般预算平衡表 6" xfId="6835"/>
    <cellStyle name="差_检验表（调整后） 2 3" xfId="6836"/>
    <cellStyle name="差_1110洱源县_财力性转移支付2010年预算参考数_03_2010年各地区一般预算平衡表_04财力类2010 2" xfId="6837"/>
    <cellStyle name="好_行政(燃修费)_不含人员经费系数_03_2010年各地区一般预算平衡表_04财力类2010" xfId="6838"/>
    <cellStyle name="Output 8" xfId="6839"/>
    <cellStyle name="差_检验表（调整后） 2 4" xfId="6840"/>
    <cellStyle name="差_县区合并测算20080421_财力性转移支付2010年预算参考数_03_2010年各地区一般预算平衡表 2" xfId="6841"/>
    <cellStyle name="好_县市旗测算-新科目（20080627）_县市旗测算-新科目（含人口规模效应）_财力性转移支付2010年预算参考数_03_2010年各地区一般预算平衡表_2010年地方财政一般预算分级平衡情况表（汇总）0524 2" xfId="6842"/>
    <cellStyle name="差_1110洱源县_财力性转移支付2010年预算参考数_03_2010年各地区一般预算平衡表_04财力类2010 3" xfId="6843"/>
    <cellStyle name="好_33甘肃_华东" xfId="6844"/>
    <cellStyle name="Output 9" xfId="6845"/>
    <cellStyle name="好_2009年一般性转移支付标准工资_不用软件计算9.1不考虑经费管理评价xl" xfId="6846"/>
    <cellStyle name="好_安徽 缺口县区测算(地方填报)1_财力性转移支付2010年预算参考数_03_2010年各地区一般预算平衡表 2 2" xfId="6847"/>
    <cellStyle name="好_市辖区测算20080510_不含人员经费系数_03_2010年各地区一般预算平衡表_净集中 3" xfId="6848"/>
    <cellStyle name="Output Amounts 2" xfId="6849"/>
    <cellStyle name="好_行政（人员）_县市旗测算-新科目（含人口规模效应）_财力性转移支付2010年预算参考数 2 3" xfId="6850"/>
    <cellStyle name="好_05潍坊_华东 2" xfId="6851"/>
    <cellStyle name="差_河南 缺口县区测算(地方填报)_小册子（2010）张 2 2" xfId="6852"/>
    <cellStyle name="差_2008年全省汇总收支计算表_财力性转移支付2010年预算参考数" xfId="6853"/>
    <cellStyle name="好_市辖区测算-新科目（20080626）_不含人员经费系数_财力性转移支付2010年预算参考数_华东 2 3" xfId="6854"/>
    <cellStyle name="标题 1 2 5" xfId="6855"/>
    <cellStyle name="好_34青海_财力性转移支付2010年预算参考数_隋心对账单定稿0514 2 5" xfId="6856"/>
    <cellStyle name="好_人员工资和公用经费_财力性转移支付2010年预算参考数_隋心对账单定稿0514 2 2" xfId="6857"/>
    <cellStyle name="PctLine" xfId="6858"/>
    <cellStyle name="好_27重庆_财力性转移支付2010年预算参考数_03_2010年各地区一般预算平衡表" xfId="6859"/>
    <cellStyle name="好_05潍坊_华东 2 2" xfId="6860"/>
    <cellStyle name="差_2008年全省汇总收支计算表_财力性转移支付2010年预算参考数 2" xfId="6861"/>
    <cellStyle name="PctLine 2" xfId="6862"/>
    <cellStyle name="差_核定人数下发表_财力性转移支付2010年预算参考数" xfId="6863"/>
    <cellStyle name="差_文体广播事业(按照总人口测算）—20080416_财力性转移支付2010年预算参考数_合并 2 6" xfId="6864"/>
    <cellStyle name="差_县区合并测算20080423(按照各省比重） 2 7" xfId="6865"/>
    <cellStyle name="per.style 2 3" xfId="6866"/>
    <cellStyle name="好_2、土地面积、人口、粮食产量基本情况 6" xfId="6867"/>
    <cellStyle name="好_民生政策最低支出需求_合并" xfId="6868"/>
    <cellStyle name="好_平邑_财力性转移支付2010年预算参考数_华东 2 4" xfId="6869"/>
    <cellStyle name="per.style 2 4" xfId="6870"/>
    <cellStyle name="好_2、土地面积、人口、粮食产量基本情况 7" xfId="6871"/>
    <cellStyle name="好_平邑_财力性转移支付2010年预算参考数_华东 2 5" xfId="6872"/>
    <cellStyle name="差_1110洱源县_03_2010年各地区一般预算平衡表 5" xfId="6873"/>
    <cellStyle name="差_市辖区测算-新科目（20080626）_县市旗测算-新科目（含人口规模效应） 2 3" xfId="6874"/>
    <cellStyle name="Percent (0.0) 2" xfId="6875"/>
    <cellStyle name="差_2006年水利统计指标统计表 2 2 2" xfId="6876"/>
    <cellStyle name="差_云南 缺口县区测算(地方填报)_财力性转移支付2010年预算参考数_03_2010年各地区一般预算平衡表_04财力类2010" xfId="6877"/>
    <cellStyle name="好_00省级(打印)_合并 2 3" xfId="6878"/>
    <cellStyle name="Percent (0.00) 2" xfId="6879"/>
    <cellStyle name="常规 4 3 2 2 4" xfId="6880"/>
    <cellStyle name="差_不含人员经费系数_30云南 3" xfId="6881"/>
    <cellStyle name="百分比 2 7 2" xfId="6882"/>
    <cellStyle name="Percent [2]" xfId="6883"/>
    <cellStyle name="好_总人口_财力性转移支付2010年预算参考数_隋心对账单定稿0514 3" xfId="6884"/>
    <cellStyle name="Percent [2] 2 2" xfId="6885"/>
    <cellStyle name="Percent [2] 2 3" xfId="6886"/>
    <cellStyle name="好_2006年28四川_财力性转移支付2010年预算参考数 2 5" xfId="6887"/>
    <cellStyle name="差_汇总表4_30云南 4" xfId="6888"/>
    <cellStyle name="差_Book2_财力性转移支付2010年预算参考数_03_2010年各地区一般预算平衡表_2010年地方财政一般预算分级平衡情况表（汇总）0524 2" xfId="6889"/>
    <cellStyle name="Percent [2] 2 4" xfId="6890"/>
    <cellStyle name="编号 5" xfId="6891"/>
    <cellStyle name="Percent [2] 5 2" xfId="6892"/>
    <cellStyle name="好_行政（人员）_民生政策最低支出需求 3" xfId="6893"/>
    <cellStyle name="好_市辖区测算-新科目（20080626）_不含人员经费系数_华东 3" xfId="6894"/>
    <cellStyle name="差_11大理 2 3" xfId="6895"/>
    <cellStyle name="PSChar" xfId="6896"/>
    <cellStyle name="好_不含人员经费系数_合并 2 5" xfId="6897"/>
    <cellStyle name="差_成本差异系数_03_2010年各地区一般预算平衡表_净集中" xfId="6898"/>
    <cellStyle name="输出 2 2 15" xfId="6899"/>
    <cellStyle name="输出 2 2 20" xfId="6900"/>
    <cellStyle name="差_11大理 2 3 2" xfId="6901"/>
    <cellStyle name="差_00省级(打印) 2 4" xfId="6902"/>
    <cellStyle name="差_~5676413 4" xfId="6903"/>
    <cellStyle name="PSChar 2" xfId="6904"/>
    <cellStyle name="PSChar 2 3" xfId="6905"/>
    <cellStyle name="好_财力差异计算表(不含非农业区) 2 4" xfId="6906"/>
    <cellStyle name="好_行政公检法测算_隋心对账单定稿0514" xfId="6907"/>
    <cellStyle name="PSChar 2 4" xfId="6908"/>
    <cellStyle name="好_财力差异计算表(不含非农业区) 2 5" xfId="6909"/>
    <cellStyle name="t" xfId="6910"/>
    <cellStyle name="PSChar 3" xfId="6911"/>
    <cellStyle name="差_行政(燃修费)_合并" xfId="6912"/>
    <cellStyle name="差_教育(按照总人口测算）—20080416_财力性转移支付2010年预算参考数_小册子（2010）张 2" xfId="6913"/>
    <cellStyle name="差_12滨州_财力性转移支付2010年预算参考数_03_2010年各地区一般预算平衡表_2010年地方财政一般预算分级平衡情况表（汇总）0524 2" xfId="6914"/>
    <cellStyle name="PSChar 4" xfId="6915"/>
    <cellStyle name="差_行政(燃修费)_县市旗测算-新科目（含人口规模效应）_03_2010年各地区一般预算平衡表_04财力类2010" xfId="6916"/>
    <cellStyle name="差_教育(按照总人口测算）—20080416_财力性转移支付2010年预算参考数_小册子（2010）张 3" xfId="6917"/>
    <cellStyle name="差_12滨州_财力性转移支付2010年预算参考数_03_2010年各地区一般预算平衡表_2010年地方财政一般预算分级平衡情况表（汇总）0524 3" xfId="6918"/>
    <cellStyle name="差_缺口县区测算(按2007支出增长25%测算)_30云南 2 2" xfId="6919"/>
    <cellStyle name="差_2008年支出调整_华东 2" xfId="6920"/>
    <cellStyle name="PSChar 5" xfId="6921"/>
    <cellStyle name="差_教育(按照总人口测算）—20080416_财力性转移支付2010年预算参考数_小册子（2010）张 4" xfId="6922"/>
    <cellStyle name="好_行政(燃修费)_不含人员经费系数_03_2010年各地区一般预算平衡表" xfId="6923"/>
    <cellStyle name="输出 2 2 19" xfId="6924"/>
    <cellStyle name="差_安徽 缺口县区测算(地方填报)1 3 2" xfId="6925"/>
    <cellStyle name="差_12滨州_财力性转移支付2010年预算参考数_03_2010年各地区一般预算平衡表_2010年地方财政一般预算分级平衡情况表（汇总）0524 4" xfId="6926"/>
    <cellStyle name="好_1_隋心对账单定稿0514 2 4" xfId="6927"/>
    <cellStyle name="差_分析缺口率_小册子（2010）张 2" xfId="6928"/>
    <cellStyle name="差_09黑龙江 2 2" xfId="6929"/>
    <cellStyle name="PSChar 6" xfId="6930"/>
    <cellStyle name="差_0605石屏县 2_2.2010年云南省生态功能区转移支付总表" xfId="6931"/>
    <cellStyle name="差_文体广播事业(按照总人口测算）—20080416_不含人员经费系数_财力性转移支付2010年预算参考数_华东 2 6" xfId="6932"/>
    <cellStyle name="好_县市旗测算-新科目（20080626）_不含人员经费系数_03_2010年各地区一般预算平衡表_净集中 3" xfId="6933"/>
    <cellStyle name="PSDate" xfId="6934"/>
    <cellStyle name="差_青海 缺口县区测算(地方填报)_财力性转移支付2010年预算参考数_03_2010年各地区一般预算平衡表 4" xfId="6935"/>
    <cellStyle name="差_0605石屏县 2_2.2010年云南省生态功能区转移支付总表 2" xfId="6936"/>
    <cellStyle name="好_其他部门(按照总人口测算）—20080416_财力性转移支付2010年预算参考数 3" xfId="6937"/>
    <cellStyle name="PSDate 2" xfId="6938"/>
    <cellStyle name="好_2007年一般预算支出剔除_03_2010年各地区一般预算平衡表_04财力类2010 3" xfId="6939"/>
    <cellStyle name="好_行政（人员）_不含人员经费系数_财力性转移支付2010年预算参考数_03_2010年各地区一般预算平衡表_2010年地方财政一般预算分级平衡情况表（汇总）0524 5" xfId="6940"/>
    <cellStyle name="好_县区合并测算20080423(按照各省比重）_民生政策最低支出需求_隋心对账单定稿0514" xfId="6941"/>
    <cellStyle name="差_2007一般预算支出口径剔除表_03_2010年各地区一般预算平衡表 2" xfId="6942"/>
    <cellStyle name="好_县市旗测算20080508 2 5" xfId="6943"/>
    <cellStyle name="差_教育(按照总人口测算）—20080416_民生政策最低支出需求_30云南 3 2" xfId="6944"/>
    <cellStyle name="PSDate 3" xfId="6945"/>
    <cellStyle name="差_07文山州_5.2010年云南省国家一般生态功能区转移支付补助测算表（州市本级）" xfId="6946"/>
    <cellStyle name="好_农林水和城市维护标准支出20080505－县区合计_不含人员经费系数_财力性转移支付2010年预算参考数 3" xfId="6947"/>
    <cellStyle name="差_2007一般预算支出口径剔除表_03_2010年各地区一般预算平衡表 5" xfId="6948"/>
    <cellStyle name="好_县市旗测算20080508 2 8" xfId="6949"/>
    <cellStyle name="PSDate 6" xfId="6950"/>
    <cellStyle name="差_民生政策最低支出需求_财力性转移支付2010年预算参考数" xfId="6951"/>
    <cellStyle name="s]_x000d_&#10;load=_x000d_&#10;run=_x000d_&#10;NullPort=None_x000d_&#10;device=HP LaserJet 4 Plus,HPPCL5MS,LPT1:_x000d_&#10;_x000d_&#10;[Desktop]_x000d_&#10;Wallpaper=(无)_x000d_&#10;TileWallpaper=0_x000d_" xfId="6952"/>
    <cellStyle name="好_缺口县区测算_03_2010年各地区一般预算平衡表 2" xfId="6953"/>
    <cellStyle name="PSDec 3" xfId="6954"/>
    <cellStyle name="好_1110洱源县_合并 2" xfId="6955"/>
    <cellStyle name="好_县市旗测算-新科目（20080626）_财力性转移支付2010年预算参考数_隋心对账单定稿0514 2 5" xfId="6956"/>
    <cellStyle name="好_总人口 2 8" xfId="6957"/>
    <cellStyle name="PSDec 4" xfId="6958"/>
    <cellStyle name="差_14安徽_华东 2" xfId="6959"/>
    <cellStyle name="好_2007年收支情况及2008年收支预计表(汇总表)_03_2010年各地区一般预算平衡表 5" xfId="6960"/>
    <cellStyle name="PSDec 5" xfId="6961"/>
    <cellStyle name="PSHeading 2 2 2" xfId="6962"/>
    <cellStyle name="PSHeading 2 3" xfId="6963"/>
    <cellStyle name="PSHeading 2 4" xfId="6964"/>
    <cellStyle name="差_人员工资和公用经费3_财力性转移支付2010年预算参考数 2 2 2" xfId="6965"/>
    <cellStyle name="差_2006年22湖南_03_2010年各地区一般预算平衡表_净集中" xfId="6966"/>
    <cellStyle name="差_1110洱源县_财力性转移支付2010年预算参考数_30云南 2 2" xfId="6967"/>
    <cellStyle name="PSHeading 3" xfId="6968"/>
    <cellStyle name="表标题 2 2" xfId="6969"/>
    <cellStyle name="差_文体广播事业(按照总人口测算）—20080416_民生政策最低支出需求_财力性转移支付2010年预算参考数_隋心对账单定稿0514 2 4" xfId="6970"/>
    <cellStyle name="PSHeading 4" xfId="6971"/>
    <cellStyle name="PSSpacer 2 3" xfId="6972"/>
    <cellStyle name="PSInt" xfId="6973"/>
    <cellStyle name="PSInt 2" xfId="6974"/>
    <cellStyle name="差_县市旗测算20080508_民生政策最低支出需求_03_2010年各地区一般预算平衡表 4" xfId="6975"/>
    <cellStyle name="PSInt 2 2" xfId="6976"/>
    <cellStyle name="差_一般预算支出口径剔除表_03_2010年各地区一般预算平衡表 5" xfId="6977"/>
    <cellStyle name="好_农林水和城市维护标准支出20080505－县区合计_不含人员经费系数 2 8" xfId="6978"/>
    <cellStyle name="PSInt 2 2 2" xfId="6979"/>
    <cellStyle name="PSInt 2 3" xfId="6980"/>
    <cellStyle name="差_一般预算支出口径剔除表_03_2010年各地区一般预算平衡表 6" xfId="6981"/>
    <cellStyle name="好_汇总表4_财力性转移支付2010年预算参考数_华东 2 2" xfId="6982"/>
    <cellStyle name="差_11大理_财力性转移支付2010年预算参考数_小册子（2010）张 2" xfId="6983"/>
    <cellStyle name="好_测算结果汇总_财力性转移支付2010年预算参考数 2 7" xfId="6984"/>
    <cellStyle name="PSInt 2 4" xfId="6985"/>
    <cellStyle name="差_成本差异系数" xfId="6986"/>
    <cellStyle name="好_汇总表4_财力性转移支付2010年预算参考数_华东 2 3" xfId="6987"/>
    <cellStyle name="PSInt 3" xfId="6988"/>
    <cellStyle name="差_县市旗测算20080508_民生政策最低支出需求_03_2010年各地区一般预算平衡表 5" xfId="6989"/>
    <cellStyle name="PSInt 4" xfId="6990"/>
    <cellStyle name="差_县市旗测算20080508_民生政策最低支出需求_03_2010年各地区一般预算平衡表 6" xfId="6991"/>
    <cellStyle name="好_分县成本差异系数_民生政策最低支出需求_财力性转移支付2010年预算参考数_合并 2 2" xfId="6992"/>
    <cellStyle name="PSInt 5" xfId="6993"/>
    <cellStyle name="差_市辖区测算-新科目（20080626）_不含人员经费系数_合并 2 2" xfId="6994"/>
    <cellStyle name="好_分县成本差异系数_民生政策最低支出需求_财力性转移支付2010年预算参考数_合并 2 3" xfId="6995"/>
    <cellStyle name="PSSpacer 2 2 2" xfId="6996"/>
    <cellStyle name="PSSpacer 2 4" xfId="6997"/>
    <cellStyle name="差_09黑龙江_财力性转移支付2010年预算参考数_03_2010年各地区一般预算平衡表_04财力类2010 2" xfId="6998"/>
    <cellStyle name="好_县市旗测算20080508_县市旗测算-新科目（含人口规模效应）_财力性转移支付2010年预算参考数" xfId="6999"/>
    <cellStyle name="PSSpacer 3" xfId="7000"/>
    <cellStyle name="差_缺口县区测算(按核定人数)_财力性转移支付2010年预算参考数_30云南" xfId="7001"/>
    <cellStyle name="差_分县成本差异系数_民生政策最低支出需求_30云南 3 2" xfId="7002"/>
    <cellStyle name="好_人员工资和公用经费_03_2010年各地区一般预算平衡表_2010年地方财政一般预算分级平衡情况表（汇总）0524 2 7" xfId="7003"/>
    <cellStyle name="差_09黑龙江_财力性转移支付2010年预算参考数_03_2010年各地区一般预算平衡表_04财力类2010 3" xfId="7004"/>
    <cellStyle name="差_其他部门(按照总人口测算）—20080416_不含人员经费系数_30云南 2" xfId="7005"/>
    <cellStyle name="PSSpacer 4" xfId="7006"/>
    <cellStyle name="差_03昭通 2_2.云南省生态功能区转移支付总表 2" xfId="7007"/>
    <cellStyle name="好_汇总表_华东 3" xfId="7008"/>
    <cellStyle name="PSSpacer 5" xfId="7009"/>
    <cellStyle name="好_分县成本差异系数_不含人员经费系数_财力性转移支付2010年预算参考数_30云南" xfId="7010"/>
    <cellStyle name="差_1_财力性转移支付2010年预算参考数 2 3" xfId="7011"/>
    <cellStyle name="S5 3" xfId="7012"/>
    <cellStyle name="好_汇总表4_03_2010年各地区一般预算平衡表_2010年地方财政一般预算分级平衡情况表（汇总）0524 2 2" xfId="7013"/>
    <cellStyle name="好_县市旗测算-新科目（20080626）_财力性转移支付2010年预算参考数_合并 3" xfId="7014"/>
    <cellStyle name="RowLevel_0" xfId="7015"/>
    <cellStyle name="好_行政（人员） 2 7" xfId="7016"/>
    <cellStyle name="s]_x005f_x000d__x005f_x000a_load=_x005f_x000d__x005f_x000a_run=_x005f_x000d__x005f_x000a_NullPort=None_x005f_x000d__x005f_x000a_device=HP LaserJet 4 Plus,HPPCL5MS,LPT1:_x005f_x000d__x005f_x000a__x005f_x000d__x005f_x000a_[Desktop]_x005f_x000d__x005f_x000a_" xfId="7017"/>
    <cellStyle name="差_卫生(按照总人口测算）—20080416_财力性转移支付2010年预算参考数_隋心对账单定稿0514" xfId="7018"/>
    <cellStyle name="S1 2 2" xfId="7019"/>
    <cellStyle name="S1 3" xfId="7020"/>
    <cellStyle name="差_12滨州_财力性转移支付2010年预算参考数_03_2010年各地区一般预算平衡表_净集中 3" xfId="7021"/>
    <cellStyle name="好_成本差异系数_财力性转移支付2010年预算参考数_华东 2 6" xfId="7022"/>
    <cellStyle name="S10" xfId="7023"/>
    <cellStyle name="好_县区合并测算20080423(按照各省比重）_不含人员经费系数_华东 2 6" xfId="7024"/>
    <cellStyle name="好_2007年一般预算支出剔除_华东 2 4" xfId="7025"/>
    <cellStyle name="S11" xfId="7026"/>
    <cellStyle name="好_县区合并测算20080423(按照各省比重）_不含人员经费系数_华东 2 7" xfId="7027"/>
    <cellStyle name="好_2007年一般预算支出剔除_华东 2 5" xfId="7028"/>
    <cellStyle name="S12" xfId="7029"/>
    <cellStyle name="差_第一部分：综合全_华东" xfId="7030"/>
    <cellStyle name="好_2007年一般预算支出剔除_华东 2 6" xfId="7031"/>
    <cellStyle name="S12 2" xfId="7032"/>
    <cellStyle name="差_县区合并测算20080421_财力性转移支付2010年预算参考数_03_2010年各地区一般预算平衡表 4" xfId="7033"/>
    <cellStyle name="标题 4 3 4" xfId="7034"/>
    <cellStyle name="S12 2 2" xfId="7035"/>
    <cellStyle name="百分比 3 30" xfId="7036"/>
    <cellStyle name="百分比 3 25" xfId="7037"/>
    <cellStyle name="S12 3" xfId="7038"/>
    <cellStyle name="差_县区合并测算20080421_财力性转移支付2010年预算参考数_03_2010年各地区一般预算平衡表 5" xfId="7039"/>
    <cellStyle name="差_核定人数对比_财力性转移支付2010年预算参考数_03_2010年各地区一般预算平衡表_净集中" xfId="7040"/>
    <cellStyle name="S13 2" xfId="7041"/>
    <cellStyle name="好_28四川_合并 2" xfId="7042"/>
    <cellStyle name="好_核定人数对比_财力性转移支付2010年预算参考数_隋心对账单定稿0514 2 6" xfId="7043"/>
    <cellStyle name="好_县区合并测算20080421_隋心对账单定稿0514 2" xfId="7044"/>
    <cellStyle name="S14" xfId="7045"/>
    <cellStyle name="好_县区合并测算20080421_隋心对账单定稿0514 2 2" xfId="7046"/>
    <cellStyle name="S14 2" xfId="7047"/>
    <cellStyle name="差_28四川 3" xfId="7048"/>
    <cellStyle name="S14 2 2" xfId="7049"/>
    <cellStyle name="差_14安徽_财力性转移支付2010年预算参考数_隋心对账单定稿0514" xfId="7050"/>
    <cellStyle name="差_28四川 3 2" xfId="7051"/>
    <cellStyle name="差_县市旗测算20080508_民生政策最低支出需求 2 7" xfId="7052"/>
    <cellStyle name="差_28四川 4" xfId="7053"/>
    <cellStyle name="好_县区合并测算20080421_隋心对账单定稿0514 2 3" xfId="7054"/>
    <cellStyle name="S14 3" xfId="7055"/>
    <cellStyle name="好_教育(按照总人口测算）—20080416_民生政策最低支出需求_财力性转移支付2010年预算参考数_30云南 3 2" xfId="7056"/>
    <cellStyle name="差_行政公检法测算_县市旗测算-新科目（含人口规模效应） 3 2" xfId="7057"/>
    <cellStyle name="好_行政公检法测算_03_2010年各地区一般预算平衡表_2010年地方财政一般预算分级平衡情况表（汇总）0524" xfId="7058"/>
    <cellStyle name="SAPBEXHLevel1_Budget format (28_08_2003)" xfId="7059"/>
    <cellStyle name="好_县区合并测算20080421_隋心对账单定稿0514 3" xfId="7060"/>
    <cellStyle name="S20" xfId="7061"/>
    <cellStyle name="S15" xfId="7062"/>
    <cellStyle name="S20 2" xfId="7063"/>
    <cellStyle name="S15 2" xfId="7064"/>
    <cellStyle name="好_行政（人员）_财力性转移支付2010年预算参考数 2 8" xfId="7065"/>
    <cellStyle name="差_20河南_财力性转移支付2010年预算参考数_03_2010年各地区一般预算平衡表 2" xfId="7066"/>
    <cellStyle name="好_测算结果汇总_03_2010年各地区一般预算平衡表" xfId="7067"/>
    <cellStyle name="S20 3" xfId="7068"/>
    <cellStyle name="S15 3" xfId="7069"/>
    <cellStyle name="差_行政公检法测算_县市旗测算-新科目（含人口规模效应） 4 2" xfId="7070"/>
    <cellStyle name="差_20河南_财力性转移支付2010年预算参考数_03_2010年各地区一般预算平衡表 3" xfId="7071"/>
    <cellStyle name="S20 4" xfId="7072"/>
    <cellStyle name="S15 4" xfId="7073"/>
    <cellStyle name="S22" xfId="7074"/>
    <cellStyle name="S17" xfId="7075"/>
    <cellStyle name="好_农林水和城市维护标准支出20080505－县区合计_县市旗测算-新科目（含人口规模效应）_隋心对账单定稿0514 2 2" xfId="7076"/>
    <cellStyle name="差_卫生(按照总人口测算）—20080416_华东 2 4" xfId="7077"/>
    <cellStyle name="好_~5676413" xfId="7078"/>
    <cellStyle name="S22 3" xfId="7079"/>
    <cellStyle name="S17 3" xfId="7080"/>
    <cellStyle name="好_高中教师人数（教育厅1.6日提供）" xfId="7081"/>
    <cellStyle name="好_卫生(按照总人口测算）—20080416_县市旗测算-新科目（含人口规模效应）_03_2010年各地区一般预算平衡表" xfId="7082"/>
    <cellStyle name="S24 2 2" xfId="7083"/>
    <cellStyle name="S19 2 2" xfId="7084"/>
    <cellStyle name="S2 2 2" xfId="7085"/>
    <cellStyle name="好_行政（人员）_不含人员经费系数_03_2010年各地区一般预算平衡表_2010年地方财政一般预算分级平衡情况表（汇总）0524 2 4" xfId="7086"/>
    <cellStyle name="差_农林水和城市维护标准支出20080505－县区合计_30云南 2" xfId="7087"/>
    <cellStyle name="S2 3" xfId="7088"/>
    <cellStyle name="好_青海 缺口县区测算(地方填报)_财力性转移支付2010年预算参考数_03_2010年各地区一般预算平衡表_04财力类2010 2" xfId="7089"/>
    <cellStyle name="差_14安徽_财力性转移支付2010年预算参考数_03_2010年各地区一般预算平衡表_净集中" xfId="7090"/>
    <cellStyle name="差_卫生(按照总人口测算）—20080416_华东 2 5" xfId="7091"/>
    <cellStyle name="S22 4" xfId="7092"/>
    <cellStyle name="好_县区合并测算20080421_民生政策最低支出需求_财力性转移支付2010年预算参考数_小册子（2010）张 2" xfId="7093"/>
    <cellStyle name="差_分县成本差异系数_不含人员经费系数 2" xfId="7094"/>
    <cellStyle name="差_县区合并测算20080421_民生政策最低支出需求_财力性转移支付2010年预算参考数_小册子（2010）张 3 2" xfId="7095"/>
    <cellStyle name="好_行政公检法测算_03_2010年各地区一般预算平衡表" xfId="7096"/>
    <cellStyle name="差_09黑龙江_隋心对账单定稿0514" xfId="7097"/>
    <cellStyle name="好_行政公检法测算_不含人员经费系数_财力性转移支付2010年预算参考数_隋心对账单定稿0514 2 3" xfId="7098"/>
    <cellStyle name="差_09黑龙江_财力性转移支付2010年预算参考数_合并 2" xfId="7099"/>
    <cellStyle name="差_行政（人员）_03_2010年各地区一般预算平衡表 2" xfId="7100"/>
    <cellStyle name="好_2007一般预算支出口径剔除表_财力性转移支付2010年预算参考数_华东 2 3" xfId="7101"/>
    <cellStyle name="好_测算结果汇总_财力性转移支付2010年预算参考数_华东 2" xfId="7102"/>
    <cellStyle name="S25 2 2" xfId="7103"/>
    <cellStyle name="差_其他部门(按照总人口测算）—20080416_03_2010年各地区一般预算平衡表" xfId="7104"/>
    <cellStyle name="好_0605石屏县 2_2.2009年云南省生态功能区转移支付总表 2" xfId="7105"/>
    <cellStyle name="差_危改资金测算_财力性转移支付2010年预算参考数_03_2010年各地区一般预算平衡表_2010年地方财政一般预算分级平衡情况表（汇总）0524 2 5" xfId="7106"/>
    <cellStyle name="好_市辖区测算-新科目（20080626）_不含人员经费系数_财力性转移支付2010年预算参考数_03_2010年各地区一般预算平衡表_2010年地方财政一般预算分级平衡情况表（汇总）0524 4" xfId="7107"/>
    <cellStyle name="好_县区合并测算20080423(按照各省比重）_民生政策最低支出需求_财力性转移支付2010年预算参考数_隋心对账单定稿0514 2" xfId="7108"/>
    <cellStyle name="S25 3" xfId="7109"/>
    <cellStyle name="好_县区合并测算20080421_财力性转移支付2010年预算参考数_03_2010年各地区一般预算平衡表_2010年地方财政一般预算分级平衡情况表（汇总）0524 2" xfId="7110"/>
    <cellStyle name="S26 2" xfId="7111"/>
    <cellStyle name="好_卫生(按照总人口测算）—20080416_民生政策最低支出需求_合并 2 7" xfId="7112"/>
    <cellStyle name="差_缺口县区测算_30云南 4" xfId="7113"/>
    <cellStyle name="S26 2 2" xfId="7114"/>
    <cellStyle name="好_行政(燃修费)_03_2010年各地区一般预算平衡表" xfId="7115"/>
    <cellStyle name="S26 3" xfId="7116"/>
    <cellStyle name="差_行政公检法测算_民生政策最低支出需求_财力性转移支付2010年预算参考数_30云南 2 2" xfId="7117"/>
    <cellStyle name="S3" xfId="7118"/>
    <cellStyle name="好_县市旗测算-新科目（20080627）_不含人员经费系数_03_2010年各地区一般预算平衡表_2010年地方财政一般预算分级平衡情况表（汇总）0524 2 7" xfId="7119"/>
    <cellStyle name="差_2008年全省汇总收支计算表_财力性转移支付2010年预算参考数_小册子（2010）张 3" xfId="7120"/>
    <cellStyle name="S3 2" xfId="7121"/>
    <cellStyle name="好_2006年28四川_财力性转移支付2010年预算参考数_03_2010年各地区一般预算平衡表 5" xfId="7122"/>
    <cellStyle name="好_20河南_03_2010年各地区一般预算平衡表_2010年地方财政一般预算分级平衡情况表（汇总）0524 3" xfId="7123"/>
    <cellStyle name="好_市辖区测算20080510_县市旗测算-新科目（含人口规模效应）_财力性转移支付2010年预算参考数_合并 2 6" xfId="7124"/>
    <cellStyle name="差_危改资金测算_财力性转移支付2010年预算参考数_隋心对账单定稿0514 2 6" xfId="7125"/>
    <cellStyle name="差_2008年全省汇总收支计算表_财力性转移支付2010年预算参考数_小册子（2010）张 3 2" xfId="7126"/>
    <cellStyle name="计算 2 2 2 4" xfId="7127"/>
    <cellStyle name="S3 2 2" xfId="7128"/>
    <cellStyle name="好_1996-102" xfId="7129"/>
    <cellStyle name="差_2008年全省汇总收支计算表_财力性转移支付2010年预算参考数_小册子（2010）张 4" xfId="7130"/>
    <cellStyle name="S3 3" xfId="7131"/>
    <cellStyle name="好_2006年28四川_财力性转移支付2010年预算参考数_03_2010年各地区一般预算平衡表 6" xfId="7132"/>
    <cellStyle name="好_20河南_03_2010年各地区一般预算平衡表_2010年地方财政一般预算分级平衡情况表（汇总）0524 4" xfId="7133"/>
    <cellStyle name="好_市辖区测算20080510_县市旗测算-新科目（含人口规模效应）_财力性转移支付2010年预算参考数_合并 2 7" xfId="7134"/>
    <cellStyle name="S4" xfId="7135"/>
    <cellStyle name="好_县市旗测算-新科目（20080627）_不含人员经费系数_03_2010年各地区一般预算平衡表_2010年地方财政一般预算分级平衡情况表（汇总）0524 2 8" xfId="7136"/>
    <cellStyle name="好_2006年22湖南_隋心对账单定稿0514 2 6" xfId="7137"/>
    <cellStyle name="差_行政（人员）_不含人员经费系数 4 2" xfId="7138"/>
    <cellStyle name="标题 3 2 5" xfId="7139"/>
    <cellStyle name="常规 7 2 35" xfId="7140"/>
    <cellStyle name="常规 7 2 40" xfId="7141"/>
    <cellStyle name="S4 2" xfId="7142"/>
    <cellStyle name="好_财政供养人员_财力性转移支付2010年预算参考数_合并 2 5" xfId="7143"/>
    <cellStyle name="好 8" xfId="7144"/>
    <cellStyle name="S4 2 2" xfId="7145"/>
    <cellStyle name="好 8 2" xfId="7146"/>
    <cellStyle name="标题 3 2 6" xfId="7147"/>
    <cellStyle name="常规 7 2 36" xfId="7148"/>
    <cellStyle name="S4 3" xfId="7149"/>
    <cellStyle name="好_财政供养人员_财力性转移支付2010年预算参考数_合并 2 6" xfId="7150"/>
    <cellStyle name="好_行政(燃修费)_不含人员经费系数_财力性转移支付2010年预算参考数_隋心对账单定稿0514 2 2" xfId="7151"/>
    <cellStyle name="好 9" xfId="7152"/>
    <cellStyle name="差_1_财力性转移支付2010年预算参考数 2" xfId="7153"/>
    <cellStyle name="S5" xfId="7154"/>
    <cellStyle name="差_1_财力性转移支付2010年预算参考数 2 2" xfId="7155"/>
    <cellStyle name="S5 2" xfId="7156"/>
    <cellStyle name="差_1_财力性转移支付2010年预算参考数 3" xfId="7157"/>
    <cellStyle name="S6" xfId="7158"/>
    <cellStyle name="差_2006年28四川_财力性转移支付2010年预算参考数_小册子（2010）张 2 2" xfId="7159"/>
    <cellStyle name="好_07临沂_小册子（2010）张 2" xfId="7160"/>
    <cellStyle name="差_1_财力性转移支付2010年预算参考数 3 2" xfId="7161"/>
    <cellStyle name="S6 2" xfId="7162"/>
    <cellStyle name="好_行政（人员）_不含人员经费系数 2 7" xfId="7163"/>
    <cellStyle name="好_07临沂_小册子（2010）张 2 2" xfId="7164"/>
    <cellStyle name="差_Book1_1_Book1_Book1_Book1 2" xfId="7165"/>
    <cellStyle name="S6 3" xfId="7166"/>
    <cellStyle name="好_行政（人员）_不含人员经费系数 2 8" xfId="7167"/>
    <cellStyle name="差_2007年一般预算支出剔除_财力性转移支付2010年预算参考数_隋心对账单定稿0514" xfId="7168"/>
    <cellStyle name="好_卫生(按照总人口测算）—20080416_民生政策最低支出需求_03_2010年各地区一般预算平衡表_2010年地方财政一般预算分级平衡情况表（汇总）0524 2 8" xfId="7169"/>
    <cellStyle name="差_1_财力性转移支付2010年预算参考数 4" xfId="7170"/>
    <cellStyle name="S7" xfId="7171"/>
    <cellStyle name="差_农林水和城市维护标准支出20080505－县区合计_不含人员经费系数_财力性转移支付2010年预算参考数_03_2010年各地区一般预算平衡表_04财力类2010 2" xfId="7172"/>
    <cellStyle name="好_07临沂_小册子（2010）张 3" xfId="7173"/>
    <cellStyle name="差_22湖南_03_2010年各地区一般预算平衡表 5" xfId="7174"/>
    <cellStyle name="差_2007年一般预算支出剔除_财力性转移支付2010年预算参考数_隋心对账单定稿0514 2" xfId="7175"/>
    <cellStyle name="好_县区合并测算20080421_民生政策最低支出需求_财力性转移支付2010年预算参考数_华东" xfId="7176"/>
    <cellStyle name="差_1_财力性转移支付2010年预算参考数 4 2" xfId="7177"/>
    <cellStyle name="S7 2" xfId="7178"/>
    <cellStyle name="好_07临沂_小册子（2010）张 3 2" xfId="7179"/>
    <cellStyle name="差_12滨州" xfId="7180"/>
    <cellStyle name="t_HVAC Equipment (3) 5" xfId="7181"/>
    <cellStyle name="差_县市旗测算20080508_县市旗测算-新科目（含人口规模效应）_财力性转移支付2010年预算参考数 2 3" xfId="7182"/>
    <cellStyle name="好_2006年全省财力计算表（中央、决算） 2_4.2010年国家重点生态功能区保护性转移支付生态测算表" xfId="7183"/>
    <cellStyle name="好_县区合并测算20080421_民生政策最低支出需求_财力性转移支付2010年预算参考数_华东 2" xfId="7184"/>
    <cellStyle name="S7 2 2" xfId="7185"/>
    <cellStyle name="差_22湖南_03_2010年各地区一般预算平衡表 6" xfId="7186"/>
    <cellStyle name="差_2007一般预算支出口径剔除表_隋心对账单定稿0514" xfId="7187"/>
    <cellStyle name="S7 3" xfId="7188"/>
    <cellStyle name="好_2006年22湖南 2 2" xfId="7189"/>
    <cellStyle name="差_1_财力性转移支付2010年预算参考数 5" xfId="7190"/>
    <cellStyle name="S8" xfId="7191"/>
    <cellStyle name="差_农林水和城市维护标准支出20080505－县区合计_不含人员经费系数_财力性转移支付2010年预算参考数_03_2010年各地区一般预算平衡表_04财力类2010 3" xfId="7192"/>
    <cellStyle name="好_07临沂_小册子（2010）张 4" xfId="7193"/>
    <cellStyle name="好_Book1_财力性转移支付2010年预算参考数_03_2010年各地区一般预算平衡表_净集中 2" xfId="7194"/>
    <cellStyle name="差_2006年28四川_小册子（2010）张" xfId="7195"/>
    <cellStyle name="S8 2" xfId="7196"/>
    <cellStyle name="差_2009年标准税收测算数据表" xfId="7197"/>
    <cellStyle name="差_2006年28四川_小册子（2010）张 2" xfId="7198"/>
    <cellStyle name="差_2009年标准税收测算数据表 2" xfId="7199"/>
    <cellStyle name="S8 2 2" xfId="7200"/>
    <cellStyle name="好_34青海_华东 2 4" xfId="7201"/>
    <cellStyle name="S9" xfId="7202"/>
    <cellStyle name="S9 2" xfId="7203"/>
    <cellStyle name="差_2009年一般性转移支付标准工资_地方配套按人均增幅控制8.30xl 4" xfId="7204"/>
    <cellStyle name="S9 2 2" xfId="7205"/>
    <cellStyle name="差_市辖区测算-新科目（20080626）_县市旗测算-新科目（含人口规模效应）_财力性转移支付2010年预算参考数_03_2010年各地区一般预算平衡表 5" xfId="7206"/>
    <cellStyle name="差_行政公检法测算_县市旗测算-新科目（含人口规模效应）_华东" xfId="7207"/>
    <cellStyle name="S9 3" xfId="7208"/>
    <cellStyle name="差_青海 缺口县区测算(地方填报)_华东 2" xfId="7209"/>
    <cellStyle name="Salomon Logo 2" xfId="7210"/>
    <cellStyle name="常规 2 6 4" xfId="7211"/>
    <cellStyle name="Sheet Head" xfId="7212"/>
    <cellStyle name="好_测算结果_财力性转移支付2010年预算参考数_03_2010年各地区一般预算平衡表 5" xfId="7213"/>
    <cellStyle name="差_市辖区测算20080510_民生政策最低支出需求 2 3" xfId="7214"/>
    <cellStyle name="差_0605石屏县 4" xfId="7215"/>
    <cellStyle name="Sheet Head 2" xfId="7216"/>
    <cellStyle name="差_市辖区测算20080510_民生政策最低支出需求 2 3 2" xfId="7217"/>
    <cellStyle name="Single Accounting" xfId="7218"/>
    <cellStyle name="好_核定人数下发表_财力性转移支付2010年预算参考数_03_2010年各地区一般预算平衡表_2010年地方财政一般预算分级平衡情况表（汇总）0524" xfId="7219"/>
    <cellStyle name="Single Accounting 2" xfId="7220"/>
    <cellStyle name="好_核定人数下发表_财力性转移支付2010年预算参考数_03_2010年各地区一般预算平衡表_2010年地方财政一般预算分级平衡情况表（汇总）0524 2" xfId="7221"/>
    <cellStyle name="好_30云南_1" xfId="7222"/>
    <cellStyle name="差_20河南_财力性转移支付2010年预算参考数_30云南 4" xfId="7223"/>
    <cellStyle name="差_04财力类 4 2" xfId="7224"/>
    <cellStyle name="sstot 2" xfId="7225"/>
    <cellStyle name="差_县区合并测算20080421_民生政策最低支出需求_财力性转移支付2010年预算参考数_03_2010年各地区一般预算平衡表 6" xfId="7226"/>
    <cellStyle name="好_其他部门(按照总人口测算）—20080416_民生政策最低支出需求_财力性转移支付2010年预算参考数_03_2010年各地区一般预算平衡表 5" xfId="7227"/>
    <cellStyle name="sstot 2 2" xfId="7228"/>
    <cellStyle name="好_教育(按照总人口测算）—20080416_县市旗测算-新科目（含人口规模效应）_财力性转移支付2010年预算参考数_合并 2 4" xfId="7229"/>
    <cellStyle name="sstot 2 3" xfId="7230"/>
    <cellStyle name="好_教育(按照总人口测算）—20080416_县市旗测算-新科目（含人口规模效应）_财力性转移支付2010年预算参考数_合并 2 5" xfId="7231"/>
    <cellStyle name="好_河南 缺口县区测算(地方填报) 2" xfId="7232"/>
    <cellStyle name="sstot 2 4" xfId="7233"/>
    <cellStyle name="好_教育(按照总人口测算）—20080416_县市旗测算-新科目（含人口规模效应）_财力性转移支付2010年预算参考数_合并 2 6" xfId="7234"/>
    <cellStyle name="好_河南 缺口县区测算(地方填报) 3" xfId="7235"/>
    <cellStyle name="好_总人口_03_2010年各地区一般预算平衡表_净集中" xfId="7236"/>
    <cellStyle name="sstot 3" xfId="7237"/>
    <cellStyle name="差_人员工资和公用经费2_财力性转移支付2010年预算参考数_30云南 2 2" xfId="7238"/>
    <cellStyle name="好_其他部门(按照总人口测算）—20080416_民生政策最低支出需求_财力性转移支付2010年预算参考数_03_2010年各地区一般预算平衡表 6" xfId="7239"/>
    <cellStyle name="sstot 4" xfId="7240"/>
    <cellStyle name="sstot 5" xfId="7241"/>
    <cellStyle name="好_不含人员经费系数_财力性转移支付2010年预算参考数_03_2010年各地区一般预算平衡表_净集中 2" xfId="7242"/>
    <cellStyle name="差_11大理_财力性转移支付2010年预算参考数_合并 2" xfId="7243"/>
    <cellStyle name="差_农林水和城市维护标准支出20080505－县区合计_县市旗测算-新科目（含人口规模效应）_03_2010年各地区一般预算平衡表_2010年地方财政一般预算分级平衡情况表（汇总）0524 2" xfId="7244"/>
    <cellStyle name="好 2 2 2" xfId="7245"/>
    <cellStyle name="sstot 6" xfId="7246"/>
    <cellStyle name="好_不含人员经费系数_财力性转移支付2010年预算参考数_03_2010年各地区一般预算平衡表_净集中 3" xfId="7247"/>
    <cellStyle name="好_县市旗测算20080508_民生政策最低支出需求_财力性转移支付2010年预算参考数_03_2010年各地区一般预算平衡表_2010年地方财政一般预算分级平衡情况表（汇总）0524" xfId="7248"/>
    <cellStyle name="差_09黑龙江_财力性转移支付2010年预算参考数_小册子（2010）张 3" xfId="7249"/>
    <cellStyle name="差_2006年27重庆_03_2010年各地区一般预算平衡表 6" xfId="7250"/>
    <cellStyle name="差_成本差异系数（含人口规模）_隋心对账单定稿0514 2" xfId="7251"/>
    <cellStyle name="好_卫生部门_合并 2 7" xfId="7252"/>
    <cellStyle name="Standard_AREAS" xfId="7253"/>
    <cellStyle name="差_行政公检法测算_不含人员经费系数_03_2010年各地区一般预算平衡表" xfId="7254"/>
    <cellStyle name="SubtotalData 2" xfId="7255"/>
    <cellStyle name="t 2" xfId="7256"/>
    <cellStyle name="差_行政(燃修费)_县市旗测算-新科目（含人口规模效应）_财力性转移支付2010年预算参考数_30云南" xfId="7257"/>
    <cellStyle name="t 2 2" xfId="7258"/>
    <cellStyle name="差_市辖区测算-新科目（20080626）_财力性转移支付2010年预算参考数_03_2010年各地区一般预算平衡表 5" xfId="7259"/>
    <cellStyle name="t 2 3" xfId="7260"/>
    <cellStyle name="差_市辖区测算-新科目（20080626）_财力性转移支付2010年预算参考数_03_2010年各地区一般预算平衡表 6" xfId="7261"/>
    <cellStyle name="好_检验表 4" xfId="7262"/>
    <cellStyle name="差_分县成本差异系数_民生政策最低支出需求 2 4" xfId="7263"/>
    <cellStyle name="差_13德宏州2008年地税_5.2010年云南省国家一般生态功能区转移支付补助测算表（州市本级） 2" xfId="7264"/>
    <cellStyle name="差_11大理 2_2.2010年云南省生态功能区转移支付总表" xfId="7265"/>
    <cellStyle name="t 4" xfId="7266"/>
    <cellStyle name="差_缺口县区测算(按核定人数)_财力性转移支付2010年预算参考数_小册子（2010）张" xfId="7267"/>
    <cellStyle name="差_14安徽_03_2010年各地区一般预算平衡表_2010年地方财政一般预算分级平衡情况表（汇总）0524" xfId="7268"/>
    <cellStyle name="好_行政公检法测算_县市旗测算-新科目（含人口规模效应）_华东 2 5" xfId="7269"/>
    <cellStyle name="t 5" xfId="7270"/>
    <cellStyle name="好_测算结果_30云南 2" xfId="7271"/>
    <cellStyle name="t_HVAC Equipment (3)" xfId="7272"/>
    <cellStyle name="常规 2 3 4" xfId="7273"/>
    <cellStyle name="好_农林水和城市维护标准支出20080505－县区合计_不含人员经费系数_财力性转移支付2010年预算参考数_隋心对账单定稿0514 2 7" xfId="7274"/>
    <cellStyle name="好_12滨州_财力性转移支付2010年预算参考数_合并 2" xfId="7275"/>
    <cellStyle name="好_县区合并测算20080423(按照各省比重）_县市旗测算-新科目（含人口规模效应）_财力性转移支付2010年预算参考数_合并 2 7" xfId="7276"/>
    <cellStyle name="差_34青海 2 3 2" xfId="7277"/>
    <cellStyle name="好_卫生(按照总人口测算）—20080416_财力性转移支付2010年预算参考数_华东 2 3" xfId="7278"/>
    <cellStyle name="差 2 8" xfId="7279"/>
    <cellStyle name="t_HVAC Equipment (3) 3" xfId="7280"/>
    <cellStyle name="差_行政（人员）_不含人员经费系数_03_2010年各地区一般预算平衡表" xfId="7281"/>
    <cellStyle name="t_HVAC Equipment (3) 4" xfId="7282"/>
    <cellStyle name="差_县市旗测算20080508_县市旗测算-新科目（含人口规模效应）_财力性转移支付2010年预算参考数 2 2" xfId="7283"/>
    <cellStyle name="差_1110洱源县 2_5.2010年云南省国家一般生态功能区转移支付补助测算表（州市本级）" xfId="7284"/>
    <cellStyle name="差_缺口县区测算（11.13）_财力性转移支付2010年预算参考数_03_2010年各地区一般预算平衡表" xfId="7285"/>
    <cellStyle name="差_市辖区测算-新科目（20080626）_财力性转移支付2010年预算参考数_华东 2 2" xfId="7286"/>
    <cellStyle name="t_HVAC Equipment (3) 6" xfId="7287"/>
    <cellStyle name="差_安徽 缺口县区测算(地方填报)1_财力性转移支付2010年预算参考数_03_2010年各地区一般预算平衡表_04财力类2010 2" xfId="7288"/>
    <cellStyle name="差_县市旗测算20080508_县市旗测算-新科目（含人口规模效应）_财力性转移支付2010年预算参考数 2 4" xfId="7289"/>
    <cellStyle name="差_1110洱源县 2_2.云南省生态功能区转移支付总表 2" xfId="7290"/>
    <cellStyle name="t_HVAC Equipment (3)_Sheet1" xfId="7291"/>
    <cellStyle name="差_03昭通市_2.云南省生态功能区转移支付总表" xfId="7292"/>
    <cellStyle name="好_成本差异系数（含人口规模）_财力性转移支付2010年预算参考数_华东 2 4" xfId="7293"/>
    <cellStyle name="t_HVAC Equipment (3)_Sheet1 2" xfId="7294"/>
    <cellStyle name="好_行政公检法测算_03_2010年各地区一般预算平衡表_净集中 3" xfId="7295"/>
    <cellStyle name="t_Sheet1" xfId="7296"/>
    <cellStyle name="差_云南省2008年转移支付测算——州市本级考核部分及政策性测算_隋心对账单定稿0514 2 3" xfId="7297"/>
    <cellStyle name="t_Sheet1 2" xfId="7298"/>
    <cellStyle name="好_县区合并测算20080423(按照各省比重）_不含人员经费系数_财力性转移支付2010年预算参考数_华东 2 5" xfId="7299"/>
    <cellStyle name="好_2006年27重庆_财力性转移支付2010年预算参考数 3" xfId="7300"/>
    <cellStyle name="标题 3 11" xfId="7301"/>
    <cellStyle name="差_县市旗测算-新科目（20080627）_民生政策最低支出需求_03_2010年各地区一般预算平衡表_2010年地方财政一般预算分级平衡情况表（汇总）0524 5" xfId="7302"/>
    <cellStyle name="Table Head 2" xfId="7303"/>
    <cellStyle name="Table Text" xfId="7304"/>
    <cellStyle name="差_2008年预计支出与2007年对比_30云南 2" xfId="7305"/>
    <cellStyle name="差_07临沂_华东" xfId="7306"/>
    <cellStyle name="差_2008年预计支出与2007年对比_30云南 2 2" xfId="7307"/>
    <cellStyle name="差_同德_03_2010年各地区一般预算平衡表 6" xfId="7308"/>
    <cellStyle name="Table Text 2" xfId="7309"/>
    <cellStyle name="常规 2 3 2 5 3" xfId="7310"/>
    <cellStyle name="差_0605石屏县_财力性转移支付2010年预算参考数_03_2010年各地区一般预算平衡表_2010年地方财政一般预算分级平衡情况表（汇总）0524 4" xfId="7311"/>
    <cellStyle name="好_县市旗测算-新科目（20080627）_民生政策最低支出需求_财力性转移支付2010年预算参考数_30云南 3" xfId="7312"/>
    <cellStyle name="好_教育(按照总人口测算）—20080416 2 5" xfId="7313"/>
    <cellStyle name="差_04财力类_小册子（2010）张 3" xfId="7314"/>
    <cellStyle name="好_11大理_03_2010年各地区一般预算平衡表 2" xfId="7315"/>
    <cellStyle name="Table Title" xfId="7316"/>
    <cellStyle name="差_2008年支出调整 3" xfId="7317"/>
    <cellStyle name="Text Head 2 2" xfId="7318"/>
    <cellStyle name="差_分析缺口率_财力性转移支付2010年预算参考数 2 2" xfId="7319"/>
    <cellStyle name="Text Indent 1" xfId="7320"/>
    <cellStyle name="好_汇总表_财力性转移支付2010年预算参考数_隋心对账单定稿0514 2" xfId="7321"/>
    <cellStyle name="Text Indent 1 2" xfId="7322"/>
    <cellStyle name="好_汇总表_财力性转移支付2010年预算参考数_隋心对账单定稿0514 2 2" xfId="7323"/>
    <cellStyle name="差_2008计算资料（8月5）_隋心对账单定稿0514" xfId="7324"/>
    <cellStyle name="差_07临沂 2 3 2" xfId="7325"/>
    <cellStyle name="Text Indent 2" xfId="7326"/>
    <cellStyle name="好_汇总表_财力性转移支付2010年预算参考数_隋心对账单定稿0514 3" xfId="7327"/>
    <cellStyle name="检查单元格 5 3" xfId="7328"/>
    <cellStyle name="好_2006年22湖南_财力性转移支付2010年预算参考数_隋心对账单定稿0514 2 2" xfId="7329"/>
    <cellStyle name="Text Indent 2 2" xfId="7330"/>
    <cellStyle name="好_平邑_财力性转移支付2010年预算参考数_03_2010年各地区一般预算平衡表_2010年地方财政一般预算分级平衡情况表（汇总）0524 2 4" xfId="7331"/>
    <cellStyle name="差_20河南_财力性转移支付2010年预算参考数_小册子（2010）张 4" xfId="7332"/>
    <cellStyle name="差_文体广播事业(按照总人口测算）—20080416_不含人员经费系数_财力性转移支付2010年预算参考数_合并 2" xfId="7333"/>
    <cellStyle name="Times 10" xfId="7334"/>
    <cellStyle name="好_行政（人员）_隋心对账单定稿0514 2 7" xfId="7335"/>
    <cellStyle name="Times 10 2" xfId="7336"/>
    <cellStyle name="差_文体广播事业(按照总人口测算）—20080416_不含人员经费系数_财力性转移支付2010年预算参考数_华东" xfId="7337"/>
    <cellStyle name="好_云南 缺口县区测算(地方填报)_03_2010年各地区一般预算平衡表_2010年地方财政一般预算分级平衡情况表（汇总）0524 2" xfId="7338"/>
    <cellStyle name="Times 12" xfId="7339"/>
    <cellStyle name="差_地方配套按人均增幅控制8.31（调整结案率后）xl 3" xfId="7340"/>
    <cellStyle name="Times 12 2" xfId="7341"/>
    <cellStyle name="差_2008年支出调整_财力性转移支付2010年预算参考数 4" xfId="7342"/>
    <cellStyle name="Title 2 2" xfId="7343"/>
    <cellStyle name="Title 3" xfId="7344"/>
    <cellStyle name="好 2 2 8" xfId="7345"/>
    <cellStyle name="Title 4" xfId="7346"/>
    <cellStyle name="好 2 2 9" xfId="7347"/>
    <cellStyle name="TOC 1" xfId="7348"/>
    <cellStyle name="好_县市旗测算20080508_民生政策最低支出需求_财力性转移支付2010年预算参考数_03_2010年各地区一般预算平衡表 4" xfId="7349"/>
    <cellStyle name="差_行政（人员）_不含人员经费系数_03_2010年各地区一般预算平衡表 5" xfId="7350"/>
    <cellStyle name="百分比 6 7" xfId="7351"/>
    <cellStyle name="常规 19 3" xfId="7352"/>
    <cellStyle name="常规 24 3" xfId="7353"/>
    <cellStyle name="TOC 1 2" xfId="7354"/>
    <cellStyle name="差_县市旗测算-新科目（20080626）_财力性转移支付2010年预算参考数_03_2010年各地区一般预算平衡表_2010年地方财政一般预算分级平衡情况表（汇总）0524" xfId="7355"/>
    <cellStyle name="好_行政（人员）_不含人员经费系数_财力性转移支付2010年预算参考数_03_2010年各地区一般预算平衡表_2010年地方财政一般预算分级平衡情况表（汇总）0524 2 4" xfId="7356"/>
    <cellStyle name="好_2008年支出核定_合并 2 4" xfId="7357"/>
    <cellStyle name="差_安徽 缺口县区测算(地方填报)1_03_2010年各地区一般预算平衡表_04财力类2010 3" xfId="7358"/>
    <cellStyle name="标题 2 5 2" xfId="7359"/>
    <cellStyle name="好_卫生(按照总人口测算）—20080416_县市旗测算-新科目（含人口规模效应）_财力性转移支付2010年预算参考数_隋心对账单定稿0514 3" xfId="7360"/>
    <cellStyle name="TOC 2" xfId="7361"/>
    <cellStyle name="好_县市旗测算20080508_民生政策最低支出需求_财力性转移支付2010年预算参考数_03_2010年各地区一般预算平衡表 5" xfId="7362"/>
    <cellStyle name="好_11大理_财力性转移支付2010年预算参考数_03_2010年各地区一般预算平衡表_04财力类2010 2" xfId="7363"/>
    <cellStyle name="TOC 2 2" xfId="7364"/>
    <cellStyle name="Total" xfId="7365"/>
    <cellStyle name="差_县区合并测算20080421_县市旗测算-新科目（含人口规模效应）_财力性转移支付2010年预算参考数_03_2010年各地区一般预算平衡表_04财力类2010 3" xfId="7366"/>
    <cellStyle name="好_农林水和城市维护标准支出20080505－县区合计_不含人员经费系数" xfId="7367"/>
    <cellStyle name="好_农林水和城市维护标准支出20080505－县区合计_民生政策最低支出需求_财力性转移支付2010年预算参考数_03_2010年各地区一般预算平衡表_2010年地方财政一般预算分级平衡情况表（汇总）0524 2 7" xfId="7368"/>
    <cellStyle name="差_27重庆_03_2010年各地区一般预算平衡表_净集中 3" xfId="7369"/>
    <cellStyle name="差_市辖区测算20080510_不含人员经费系数 2 4" xfId="7370"/>
    <cellStyle name="表标题 4" xfId="7371"/>
    <cellStyle name="好_青海 缺口县区测算(地方填报)_财力性转移支付2010年预算参考数_小册子（2010）张 2" xfId="7372"/>
    <cellStyle name="Total 3" xfId="7373"/>
    <cellStyle name="好_农林水和城市维护标准支出20080505－县区合计_不含人员经费系数 3" xfId="7374"/>
    <cellStyle name="好_农林水和城市维护标准支出20080505－县区合计_民生政策最低支出需求_财力性转移支付2010年预算参考数_03_2010年各地区一般预算平衡表_2010年地方财政一般预算分级平衡情况表（汇总）0524 2 8" xfId="7375"/>
    <cellStyle name="差_22湖南_财力性转移支付2010年预算参考数_小册子（2010）张" xfId="7376"/>
    <cellStyle name="差_0605石屏县_03_2010年各地区一般预算平衡表_04财力类2010" xfId="7377"/>
    <cellStyle name="好_青海 缺口县区测算(地方填报)_财力性转移支付2010年预算参考数_小册子（2010）张 3" xfId="7378"/>
    <cellStyle name="表标题 5" xfId="7379"/>
    <cellStyle name="Total 4" xfId="7380"/>
    <cellStyle name="好_农林水和城市维护标准支出20080505－县区合计_不含人员经费系数 4" xfId="7381"/>
    <cellStyle name="表标题 6" xfId="7382"/>
    <cellStyle name="Total 5" xfId="7383"/>
    <cellStyle name="好_22湖南_30云南 2" xfId="7384"/>
    <cellStyle name="好_农林水和城市维护标准支出20080505－县区合计_不含人员经费系数 5" xfId="7385"/>
    <cellStyle name="表标题 7" xfId="7386"/>
    <cellStyle name="好_2007年收支情况及2008年收支预计表(汇总表)_03_2010年各地区一般预算平衡表 2 2" xfId="7387"/>
    <cellStyle name="好_教育(按照总人口测算）—20080416_县市旗测算-新科目（含人口规模效应）_财力性转移支付2010年预算参考数_隋心对账单定稿0514 2 2" xfId="7388"/>
    <cellStyle name="Total 6" xfId="7389"/>
    <cellStyle name="好_22湖南_30云南 3" xfId="7390"/>
    <cellStyle name="差_09黑龙江_财力性转移支付2010年预算参考数_03_2010年各地区一般预算平衡表_2010年地方财政一般预算分级平衡情况表（汇总）0524 3" xfId="7391"/>
    <cellStyle name="Warning Text" xfId="7392"/>
    <cellStyle name="好_28四川_华东 2 6" xfId="7393"/>
    <cellStyle name="Warning Text 2" xfId="7394"/>
    <cellStyle name="差_M01-2(州市补助收入) 2 3" xfId="7395"/>
    <cellStyle name="Warning Text 4" xfId="7396"/>
    <cellStyle name="Warning Text 5" xfId="7397"/>
    <cellStyle name="差_下半年禁吸戒毒经费1000万元 2" xfId="7398"/>
    <cellStyle name="差_1110洱源县 2 4" xfId="7399"/>
    <cellStyle name="YearEnd 2" xfId="7400"/>
    <cellStyle name="好_缺口县区测算（11.13）_财力性转移支付2010年预算参考数_隋心对账单定稿0514 2 7" xfId="7401"/>
    <cellStyle name="Yen 2" xfId="7402"/>
    <cellStyle name="差_11大理_财力性转移支付2010年预算参考数_华东" xfId="7403"/>
    <cellStyle name="好_行政公检法测算_财力性转移支付2010年预算参考数_03_2010年各地区一般预算平衡表_2010年地方财政一般预算分级平衡情况表（汇总）0524 2 4" xfId="7404"/>
    <cellStyle name="百分比 10" xfId="7405"/>
    <cellStyle name="好_青海 缺口县区测算(地方填报)_30云南" xfId="7406"/>
    <cellStyle name="差_11大理_财力性转移支付2010年预算参考数_华东 2" xfId="7407"/>
    <cellStyle name="百分比 10 2" xfId="7408"/>
    <cellStyle name="差_2006年水利统计指标统计表_禁止开发区名单" xfId="7409"/>
    <cellStyle name="好_5334_2006年迪庆县级财政报表附表_华东" xfId="7410"/>
    <cellStyle name="好_青海 缺口县区测算(地方填报)_30云南 2" xfId="7411"/>
    <cellStyle name="标题 1 10" xfId="7412"/>
    <cellStyle name="差_财政供养人员_财力性转移支付2010年预算参考数 2 3 2" xfId="7413"/>
    <cellStyle name="好_2008年预计支出与2007年对比_华东 2 6" xfId="7414"/>
    <cellStyle name="百分比 10 2 2" xfId="7415"/>
    <cellStyle name="差_2006年水利统计指标统计表_禁止开发区名单 2" xfId="7416"/>
    <cellStyle name="好_5334_2006年迪庆县级财政报表附表_华东 2" xfId="7417"/>
    <cellStyle name="好_青海 缺口县区测算(地方填报)_合并 2 7" xfId="7418"/>
    <cellStyle name="好_青海 缺口县区测算(地方填报)_30云南 2 2" xfId="7419"/>
    <cellStyle name="标题 1 11" xfId="7420"/>
    <cellStyle name="好_2008年预计支出与2007年对比_华东 2 7" xfId="7421"/>
    <cellStyle name="好_平邑_财力性转移支付2010年预算参考数_隋心对账单定稿0514 2" xfId="7422"/>
    <cellStyle name="百分比 10 2 3" xfId="7423"/>
    <cellStyle name="差_市辖区测算-新科目（20080626）_30云南 2" xfId="7424"/>
    <cellStyle name="好_20河南_财力性转移支付2010年预算参考数_30云南" xfId="7425"/>
    <cellStyle name="百分比 10 3" xfId="7426"/>
    <cellStyle name="好_青海 缺口县区测算(地方填报)_30云南 3" xfId="7427"/>
    <cellStyle name="百分比 10 3 2" xfId="7428"/>
    <cellStyle name="百分比 10 3 3" xfId="7429"/>
    <cellStyle name="百分比 10 5" xfId="7430"/>
    <cellStyle name="好_危改资金测算_财力性转移支付2010年预算参考数_华东 2 2" xfId="7431"/>
    <cellStyle name="百分比 11" xfId="7432"/>
    <cellStyle name="好_附表_小册子（2010）张" xfId="7433"/>
    <cellStyle name="百分比 12" xfId="7434"/>
    <cellStyle name="强调文字颜色 6 2 2 19" xfId="7435"/>
    <cellStyle name="百分比 12 2" xfId="7436"/>
    <cellStyle name="百分比 13" xfId="7437"/>
    <cellStyle name="百分比 14" xfId="7438"/>
    <cellStyle name="百分比 15" xfId="7439"/>
    <cellStyle name="差_行政(燃修费)_不含人员经费系数_财力性转移支付2010年预算参考数_03_2010年各地区一般预算平衡表 2" xfId="7440"/>
    <cellStyle name="差_1996-102" xfId="7441"/>
    <cellStyle name="好_平邑_财力性转移支付2010年预算参考数_03_2010年各地区一般预算平衡表 2 3" xfId="7442"/>
    <cellStyle name="好_县市旗测算-新科目（20080626）_民生政策最低支出需求_财力性转移支付2010年预算参考数_03_2010年各地区一般预算平衡表_04财力类2010 3" xfId="7443"/>
    <cellStyle name="好_教师绩效工资测算表（离退休按各地上报数测算）2009年1月1日 5" xfId="7444"/>
    <cellStyle name="好_行政公检法测算_不含人员经费系数_小册子（2010）张 3" xfId="7445"/>
    <cellStyle name="差_gdp_小册子（2010）张 3 2" xfId="7446"/>
    <cellStyle name="百分比 16" xfId="7447"/>
    <cellStyle name="差_07临沂_隋心对账单定稿0514 2" xfId="7448"/>
    <cellStyle name="百分比 17" xfId="7449"/>
    <cellStyle name="差_04财力类_30云南 3" xfId="7450"/>
    <cellStyle name="百分比 2" xfId="7451"/>
    <cellStyle name="好_汇总 4" xfId="7452"/>
    <cellStyle name="差_行政公检法测算_民生政策最低支出需求_财力性转移支付2010年预算参考数 6" xfId="7453"/>
    <cellStyle name="好_县市旗测算-新科目（20080626）_不含人员经费系数_财力性转移支付2010年预算参考数_隋心对账单定稿0514 3" xfId="7454"/>
    <cellStyle name="差_0605石屏县_财力性转移支付2010年预算参考数 5" xfId="7455"/>
    <cellStyle name="百分比 2 13" xfId="7456"/>
    <cellStyle name="好_1_财力性转移支付2010年预算参考数_小册子（2010）张 3" xfId="7457"/>
    <cellStyle name="差_1_财力性转移支付2010年预算参考数_华东" xfId="7458"/>
    <cellStyle name="好_教育(按照总人口测算）—20080416_县市旗测算-新科目（含人口规模效应）_财力性转移支付2010年预算参考数_小册子（2010）张 3" xfId="7459"/>
    <cellStyle name="百分比 2 14" xfId="7460"/>
    <cellStyle name="差_04财力类_30云南 3 2" xfId="7461"/>
    <cellStyle name="百分比 2 2" xfId="7462"/>
    <cellStyle name="百分比 2 2 2" xfId="7463"/>
    <cellStyle name="好_卫生(按照总人口测算）—20080416_不含人员经费系数_合并 2 5" xfId="7464"/>
    <cellStyle name="好_县区合并测算20080423(按照各省比重）_财力性转移支付2010年预算参考数 2 3 2" xfId="7465"/>
    <cellStyle name="好_05潍坊_合并 2 7" xfId="7466"/>
    <cellStyle name="差_卫生部门_财力性转移支付2010年预算参考数 3" xfId="7467"/>
    <cellStyle name="差_行政公检法测算_县市旗测算-新科目（含人口规模效应）_财力性转移支付2010年预算参考数_小册子（2010）张 2" xfId="7468"/>
    <cellStyle name="差_2006年22湖南_财力性转移支付2010年预算参考数" xfId="7469"/>
    <cellStyle name="差_自行调整差异系数顺序_华东 2 5" xfId="7470"/>
    <cellStyle name="好_核定人数下发表_30云南" xfId="7471"/>
    <cellStyle name="百分比 2 2 2 2" xfId="7472"/>
    <cellStyle name="差_卫生部门_财力性转移支付2010年预算参考数 3 2" xfId="7473"/>
    <cellStyle name="差_行政公检法测算_县市旗测算-新科目（含人口规模效应）_财力性转移支付2010年预算参考数_小册子（2010）张 2 2" xfId="7474"/>
    <cellStyle name="差_2006年22湖南_财力性转移支付2010年预算参考数 2" xfId="7475"/>
    <cellStyle name="好_核定人数下发表_30云南 2" xfId="7476"/>
    <cellStyle name="百分比 2 2 2 4" xfId="7477"/>
    <cellStyle name="差_2006年22湖南_财力性转移支付2010年预算参考数 4" xfId="7478"/>
    <cellStyle name="好_核定人数下发表_30云南 4" xfId="7479"/>
    <cellStyle name="好_民生政策最低支出需求_隋心对账单定稿0514" xfId="7480"/>
    <cellStyle name="百分比 2 2 3" xfId="7481"/>
    <cellStyle name="好_卫生(按照总人口测算）—20080416_不含人员经费系数_合并 2 6" xfId="7482"/>
    <cellStyle name="好_03昭通_华东" xfId="7483"/>
    <cellStyle name="差_34青海_财力性转移支付2010年预算参考数_隋心对账单定稿0514" xfId="7484"/>
    <cellStyle name="百分比 2 2 3 2" xfId="7485"/>
    <cellStyle name="好_03昭通_华东 2" xfId="7486"/>
    <cellStyle name="好_1_03_2010年各地区一般预算平衡表_2010年地方财政一般预算分级平衡情况表（汇总）0524 2 5" xfId="7487"/>
    <cellStyle name="百分比 2 2 7" xfId="7488"/>
    <cellStyle name="百分比 2 3 2" xfId="7489"/>
    <cellStyle name="好_34青海_财力性转移支付2010年预算参考数_03_2010年各地区一般预算平衡表 6" xfId="7490"/>
    <cellStyle name="百分比 2 3 2 2" xfId="7491"/>
    <cellStyle name="百分比 2 3 3" xfId="7492"/>
    <cellStyle name="差_27重庆_03_2010年各地区一般预算平衡表 2" xfId="7493"/>
    <cellStyle name="好_2006年27重庆_财力性转移支付2010年预算参考数_隋心对账单定稿0514 2 2" xfId="7494"/>
    <cellStyle name="差_2006年22湖南 2" xfId="7495"/>
    <cellStyle name="好_文体广播事业(按照总人口测算）—20080416_县市旗测算-新科目（含人口规模效应）_财力性转移支付2010年预算参考数_03_2010年各地区一般预算平衡表 5" xfId="7496"/>
    <cellStyle name="百分比 2 3 3 2" xfId="7497"/>
    <cellStyle name="差_分县成本差异系数_财力性转移支付2010年预算参考数_03_2010年各地区一般预算平衡表 4" xfId="7498"/>
    <cellStyle name="差_2006年22湖南 2 2" xfId="7499"/>
    <cellStyle name="好_卫生(按照总人口测算）—20080416_合并 3" xfId="7500"/>
    <cellStyle name="百分比 2 3 5" xfId="7501"/>
    <cellStyle name="差_27重庆_03_2010年各地区一般预算平衡表 4" xfId="7502"/>
    <cellStyle name="好_2006年27重庆_财力性转移支付2010年预算参考数_隋心对账单定稿0514 2 4" xfId="7503"/>
    <cellStyle name="好_行政公检法测算_不含人员经费系数_30云南 2" xfId="7504"/>
    <cellStyle name="差_2006年22湖南 4" xfId="7505"/>
    <cellStyle name="差_财政支出对上级的依赖程度 2 3" xfId="7506"/>
    <cellStyle name="差_分年度可用财力情况 3" xfId="7507"/>
    <cellStyle name="差_县市旗测算-新科目（20080626）_民生政策最低支出需求_财力性转移支付2010年预算参考数 2 3" xfId="7508"/>
    <cellStyle name="百分比 2 3 6" xfId="7509"/>
    <cellStyle name="差_27重庆_03_2010年各地区一般预算平衡表 5" xfId="7510"/>
    <cellStyle name="好_2006年27重庆_财力性转移支付2010年预算参考数_隋心对账单定稿0514 2 5" xfId="7511"/>
    <cellStyle name="好_2008年支出调整_财力性转移支付2010年预算参考数_合并" xfId="7512"/>
    <cellStyle name="好_行政公检法测算_不含人员经费系数_30云南 3" xfId="7513"/>
    <cellStyle name="差_2006年22湖南 5" xfId="7514"/>
    <cellStyle name="差_财政支出对上级的依赖程度 2 4" xfId="7515"/>
    <cellStyle name="差_分年度可用财力情况 4" xfId="7516"/>
    <cellStyle name="差_县市旗测算-新科目（20080626）_民生政策最低支出需求_财力性转移支付2010年预算参考数 2 4" xfId="7517"/>
    <cellStyle name="百分比 2 4" xfId="7518"/>
    <cellStyle name="差_县市旗测算-新科目（20080627）_县市旗测算-新科目（含人口规模效应）_隋心对账单定稿0514 2" xfId="7519"/>
    <cellStyle name="好_县区合并测算20080423(按照各省比重）_财力性转移支付2010年预算参考数 2 5" xfId="7520"/>
    <cellStyle name="差_12滨州_财力性转移支付2010年预算参考数_03_2010年各地区一般预算平衡表_2010年地方财政一般预算分级平衡情况表（汇总）0524 5" xfId="7521"/>
    <cellStyle name="百分比 2 4 2" xfId="7522"/>
    <cellStyle name="差_县市旗测算-新科目（20080627）_县市旗测算-新科目（含人口规模效应）_隋心对账单定稿0514 2 2" xfId="7523"/>
    <cellStyle name="好_行政公检法测算_03_2010年各地区一般预算平衡表_04财力类2010 3" xfId="7524"/>
    <cellStyle name="好_1_隋心对账单定稿0514 2 5" xfId="7525"/>
    <cellStyle name="差_分析缺口率_小册子（2010）张 3" xfId="7526"/>
    <cellStyle name="差_09黑龙江 2 3" xfId="7527"/>
    <cellStyle name="好_1_隋心对账单定稿0514 2 6" xfId="7528"/>
    <cellStyle name="差_分析缺口率_小册子（2010）张 4" xfId="7529"/>
    <cellStyle name="差_09黑龙江 2 4" xfId="7530"/>
    <cellStyle name="差_2、土地面积、人口、粮食产量基本情况_禁止开发区名单" xfId="7531"/>
    <cellStyle name="百分比 2 4 3" xfId="7532"/>
    <cellStyle name="好_县市旗测算20080508_民生政策最低支出需求_财力性转移支付2010年预算参考数_合并 2" xfId="7533"/>
    <cellStyle name="差_县市旗测算-新科目（20080627）_县市旗测算-新科目（含人口规模效应）_隋心对账单定稿0514 2 3" xfId="7534"/>
    <cellStyle name="百分比 2 5" xfId="7535"/>
    <cellStyle name="差_(财政总决算简表-2010年)数据-分县收支（国库处提供）" xfId="7536"/>
    <cellStyle name="差_历年教师人数 3" xfId="7537"/>
    <cellStyle name="好_0605石屏县_财力性转移支付2010年预算参考数_合并" xfId="7538"/>
    <cellStyle name="百分比 3 20" xfId="7539"/>
    <cellStyle name="百分比 3 15" xfId="7540"/>
    <cellStyle name="差_卫生(按照总人口测算）—20080416_民生政策最低支出需求_财力性转移支付2010年预算参考数_合并" xfId="7541"/>
    <cellStyle name="百分比 2 5 2" xfId="7542"/>
    <cellStyle name="好_汇总_隋心对账单定稿0514 3" xfId="7543"/>
    <cellStyle name="差_(财政总决算简表-2010年)数据-分县收支（国库处提供） 2" xfId="7544"/>
    <cellStyle name="差_县区合并测算20080421_不含人员经费系数_03_2010年各地区一般预算平衡表_2010年地方财政一般预算分级平衡情况表（汇总）0524 2 5" xfId="7545"/>
    <cellStyle name="差_汇总表4_财力性转移支付2010年预算参考数 4" xfId="7546"/>
    <cellStyle name="好_0605石屏县_财力性转移支付2010年预算参考数_合并 2" xfId="7547"/>
    <cellStyle name="好_行政(燃修费)_县市旗测算-新科目（含人口规模效应）_财力性转移支付2010年预算参考数_30云南 4" xfId="7548"/>
    <cellStyle name="百分比 2 5 2 2" xfId="7549"/>
    <cellStyle name="好_市辖区测算20080510_民生政策最低支出需求_财力性转移支付2010年预算参考数_03_2010年各地区一般预算平衡表_2010年地方财政一般预算分级平衡情况表（汇总）0524 5" xfId="7550"/>
    <cellStyle name="差_分县成本差异系数_民生政策最低支出需求_03_2010年各地区一般预算平衡表_2010年地方财政一般预算分级平衡情况表（汇总）0524" xfId="7551"/>
    <cellStyle name="好_530623_2006年县级财政报表附表_合并 2 6" xfId="7552"/>
    <cellStyle name="百分比 3 21" xfId="7553"/>
    <cellStyle name="百分比 3 16" xfId="7554"/>
    <cellStyle name="百分比 2 5 3" xfId="7555"/>
    <cellStyle name="百分比 2 6" xfId="7556"/>
    <cellStyle name="常规 15 2" xfId="7557"/>
    <cellStyle name="常规 20 2" xfId="7558"/>
    <cellStyle name="好_30云南_1_03_2010年各地区一般预算平衡表" xfId="7559"/>
    <cellStyle name="好_县区合并测算20080423(按照各省比重）_财力性转移支付2010年预算参考数 2 7" xfId="7560"/>
    <cellStyle name="常规 21 30" xfId="7561"/>
    <cellStyle name="常规 21 25" xfId="7562"/>
    <cellStyle name="差_测算结果汇总_财力性转移支付2010年预算参考数_03_2010年各地区一般预算平衡表_净集中 3" xfId="7563"/>
    <cellStyle name="百分比 2 6 2" xfId="7564"/>
    <cellStyle name="常规 15 2 2" xfId="7565"/>
    <cellStyle name="常规 20 2 2" xfId="7566"/>
    <cellStyle name="好_30云南_1_03_2010年各地区一般预算平衡表 2" xfId="7567"/>
    <cellStyle name="百分比 2 8" xfId="7568"/>
    <cellStyle name="常规 15 4" xfId="7569"/>
    <cellStyle name="常规 20 4" xfId="7570"/>
    <cellStyle name="好_教育(按照总人口测算）—20080416_03_2010年各地区一般预算平衡表_净集中" xfId="7571"/>
    <cellStyle name="百分比 2 9" xfId="7572"/>
    <cellStyle name="常规 15 5" xfId="7573"/>
    <cellStyle name="常规 20 5" xfId="7574"/>
    <cellStyle name="百分比 2 9 2" xfId="7575"/>
    <cellStyle name="常规 15 5 2" xfId="7576"/>
    <cellStyle name="差_04财力类_30云南 4" xfId="7577"/>
    <cellStyle name="百分比 3" xfId="7578"/>
    <cellStyle name="百分比 3 12" xfId="7579"/>
    <cellStyle name="差_教育(按照总人口测算）—20080416_民生政策最低支出需求_财力性转移支付2010年预算参考数_03_2010年各地区一般预算平衡表_2010年地方财政一般预算分级平衡情况表（汇总）0524 4" xfId="7580"/>
    <cellStyle name="差_其他部门(按照总人口测算）—20080416_财力性转移支付2010年预算参考数_03_2010年各地区一般预算平衡表_净集中 2" xfId="7581"/>
    <cellStyle name="好_行政公检法测算_财力性转移支付2010年预算参考数_华东 2 5" xfId="7582"/>
    <cellStyle name="百分比 3 13" xfId="7583"/>
    <cellStyle name="差_教育(按照总人口测算）—20080416_民生政策最低支出需求_财力性转移支付2010年预算参考数_03_2010年各地区一般预算平衡表_2010年地方财政一般预算分级平衡情况表（汇总）0524 5" xfId="7584"/>
    <cellStyle name="差_其他部门(按照总人口测算）—20080416_财力性转移支付2010年预算参考数_03_2010年各地区一般预算平衡表_净集中 3" xfId="7585"/>
    <cellStyle name="好_行政公检法测算_财力性转移支付2010年预算参考数_华东 2 6" xfId="7586"/>
    <cellStyle name="差_09黑龙江 3 2" xfId="7587"/>
    <cellStyle name="差_历年教师人数 2" xfId="7588"/>
    <cellStyle name="百分比 3 14" xfId="7589"/>
    <cellStyle name="好_行政公检法测算_财力性转移支付2010年预算参考数_华东 2 7" xfId="7590"/>
    <cellStyle name="差_03昭通_合并" xfId="7591"/>
    <cellStyle name="标题 4 3 2" xfId="7592"/>
    <cellStyle name="差_28四川_30云南 3" xfId="7593"/>
    <cellStyle name="百分比 3 23" xfId="7594"/>
    <cellStyle name="百分比 3 18" xfId="7595"/>
    <cellStyle name="差_财政供养人员_财力性转移支付2010年预算参考数_03_2010年各地区一般预算平衡表_04财力类2010 3" xfId="7596"/>
    <cellStyle name="标题 4 3 3" xfId="7597"/>
    <cellStyle name="差_28四川_30云南 4" xfId="7598"/>
    <cellStyle name="百分比 3 24" xfId="7599"/>
    <cellStyle name="百分比 3 19" xfId="7600"/>
    <cellStyle name="差_530623_2006年县级财政报表附表_隋心对账单定稿0514 2" xfId="7601"/>
    <cellStyle name="差_1110洱源县_财力性转移支付2010年预算参考数_03_2010年各地区一般预算平衡表" xfId="7602"/>
    <cellStyle name="百分比 3 2" xfId="7603"/>
    <cellStyle name="好_市辖区测算-新科目（20080626）_县市旗测算-新科目（含人口规模效应）_财力性转移支付2010年预算参考数_隋心对账单定稿0514 2 3" xfId="7604"/>
    <cellStyle name="好_行政（人员）_财力性转移支付2010年预算参考数_隋心对账单定稿0514 2 5" xfId="7605"/>
    <cellStyle name="好_2007年一般预算支出剔除_03_2010年各地区一般预算平衡表 3" xfId="7606"/>
    <cellStyle name="差_34青海_1 4" xfId="7607"/>
    <cellStyle name="好_缺口县区测算(按2007支出增长25%测算)_小册子（2010）张" xfId="7608"/>
    <cellStyle name="差_2007年人员分部门统计表 3" xfId="7609"/>
    <cellStyle name="好_县市旗测算-新科目（20080626）_县市旗测算-新科目（含人口规模效应）_财力性转移支付2010年预算参考数_03_2010年各地区一般预算平衡表_2010年地方财政一般预算分级平衡情况表（汇总）0524 2 8" xfId="7610"/>
    <cellStyle name="百分比 3 2 2 2" xfId="7611"/>
    <cellStyle name="百分比 3 32" xfId="7612"/>
    <cellStyle name="百分比 3 27" xfId="7613"/>
    <cellStyle name="差_汇总表4_财力性转移支付2010年预算参考数_小册子（2010）张 3" xfId="7614"/>
    <cellStyle name="百分比 3 34" xfId="7615"/>
    <cellStyle name="百分比 3 29" xfId="7616"/>
    <cellStyle name="百分比 3 3" xfId="7617"/>
    <cellStyle name="好_市辖区测算-新科目（20080626）_县市旗测算-新科目（含人口规模效应）_财力性转移支付2010年预算参考数_隋心对账单定稿0514 2 4" xfId="7618"/>
    <cellStyle name="好_行政（人员）_财力性转移支付2010年预算参考数_隋心对账单定稿0514 2 6" xfId="7619"/>
    <cellStyle name="好_农林水和城市维护标准支出20080505－县区合计_县市旗测算-新科目（含人口规模效应）_财力性转移支付2010年预算参考数_03_2010年各地区一般预算平衡表_2010年地方财政一般预算分级平衡情况表（汇总）0524 2" xfId="7620"/>
    <cellStyle name="百分比 3 3 2" xfId="7621"/>
    <cellStyle name="好_农林水和城市维护标准支出20080505－县区合计_县市旗测算-新科目（含人口规模效应）_财力性转移支付2010年预算参考数_03_2010年各地区一般预算平衡表_2010年地方财政一般预算分级平衡情况表（汇总）0524 2 2" xfId="7622"/>
    <cellStyle name="百分比 3 3 2 2" xfId="7623"/>
    <cellStyle name="百分比 3 36" xfId="7624"/>
    <cellStyle name="百分比 3 37" xfId="7625"/>
    <cellStyle name="差_14安徽_财力性转移支付2010年预算参考数 2 2 2" xfId="7626"/>
    <cellStyle name="好_30云南_合并 2" xfId="7627"/>
    <cellStyle name="好_分县成本差异系数_民生政策最低支出需求_03_2010年各地区一般预算平衡表 4" xfId="7628"/>
    <cellStyle name="标题1 2 2 2" xfId="7629"/>
    <cellStyle name="百分比 3 38" xfId="7630"/>
    <cellStyle name="差_行政公检法测算_民生政策最低支出需求_03_2010年各地区一般预算平衡表_净集中" xfId="7631"/>
    <cellStyle name="百分比 3 39" xfId="7632"/>
    <cellStyle name="差_其他部门(按照总人口测算）—20080416_财力性转移支付2010年预算参考数 2" xfId="7633"/>
    <cellStyle name="百分比 3 4 2" xfId="7634"/>
    <cellStyle name="差_2_小册子（2010）张" xfId="7635"/>
    <cellStyle name="好_教育(按照总人口测算）—20080416_民生政策最低支出需求_合并 2 2" xfId="7636"/>
    <cellStyle name="百分比 3 4 2 2" xfId="7637"/>
    <cellStyle name="差_2_小册子（2010）张 2" xfId="7638"/>
    <cellStyle name="百分比 3 5" xfId="7639"/>
    <cellStyle name="好_市辖区测算-新科目（20080626）_县市旗测算-新科目（含人口规模效应）_财力性转移支付2010年预算参考数_隋心对账单定稿0514 2 6" xfId="7640"/>
    <cellStyle name="好_教育(按照总人口测算）—20080416_民生政策最低支出需求_合并 3" xfId="7641"/>
    <cellStyle name="好_农林水和城市维护标准支出20080505－县区合计_县市旗测算-新科目（含人口规模效应）_财力性转移支付2010年预算参考数_03_2010年各地区一般预算平衡表_2010年地方财政一般预算分级平衡情况表（汇总）0524 4" xfId="7642"/>
    <cellStyle name="百分比 3 6" xfId="7643"/>
    <cellStyle name="常规 16 2" xfId="7644"/>
    <cellStyle name="常规 21 2" xfId="7645"/>
    <cellStyle name="好_市辖区测算-新科目（20080626）_县市旗测算-新科目（含人口规模效应）_财力性转移支付2010年预算参考数_隋心对账单定稿0514 2 7" xfId="7646"/>
    <cellStyle name="好_农林水和城市维护标准支出20080505－县区合计_县市旗测算-新科目（含人口规模效应）_财力性转移支付2010年预算参考数_03_2010年各地区一般预算平衡表_2010年地方财政一般预算分级平衡情况表（汇总）0524 5" xfId="7647"/>
    <cellStyle name="差_30云南_1_财力性转移支付2010年预算参考数_30云南 2 2" xfId="7648"/>
    <cellStyle name="百分比 3 7" xfId="7649"/>
    <cellStyle name="常规 16 3" xfId="7650"/>
    <cellStyle name="常规 21 3" xfId="7651"/>
    <cellStyle name="差_05潍坊_小册子（2010）张" xfId="7652"/>
    <cellStyle name="百分比 3 8" xfId="7653"/>
    <cellStyle name="常规 16 4" xfId="7654"/>
    <cellStyle name="常规 21 4" xfId="7655"/>
    <cellStyle name="好_市辖区测算20080510_民生政策最低支出需求_华东 2" xfId="7656"/>
    <cellStyle name="差_11大理_隋心对账单定稿0514" xfId="7657"/>
    <cellStyle name="百分比 4" xfId="7658"/>
    <cellStyle name="差_其他部门(按照总人口测算）—20080416_民生政策最低支出需求_财力性转移支付2010年预算参考数_30云南" xfId="7659"/>
    <cellStyle name="百分比 4 3" xfId="7660"/>
    <cellStyle name="差_其他部门(按照总人口测算）—20080416_民生政策最低支出需求_财力性转移支付2010年预算参考数_30云南 3" xfId="7661"/>
    <cellStyle name="好_2007年收支情况及2008年收支预计表(汇总表)_财力性转移支付2010年预算参考数_03_2010年各地区一般预算平衡表_2010年地方财政一般预算分级平衡情况表（汇总）0524 2 7" xfId="7662"/>
    <cellStyle name="差_人员工资和公用经费2_财力性转移支付2010年预算参考数_03_2010年各地区一般预算平衡表_净集中 2" xfId="7663"/>
    <cellStyle name="百分比 4 5" xfId="7664"/>
    <cellStyle name="差_1110洱源县_财力性转移支付2010年预算参考数_小册子（2010）张 2" xfId="7665"/>
    <cellStyle name="百分比 4 6 2" xfId="7666"/>
    <cellStyle name="常规 17 2 2" xfId="7667"/>
    <cellStyle name="常规 22 2 2" xfId="7668"/>
    <cellStyle name="差_30云南_1_财力性转移支付2010年预算参考数_30云南 3 2" xfId="7669"/>
    <cellStyle name="百分比 4 7" xfId="7670"/>
    <cellStyle name="常规 17 3" xfId="7671"/>
    <cellStyle name="常规 22 3" xfId="7672"/>
    <cellStyle name="差_县市旗测算-新科目（20080627）_不含人员经费系数_财力性转移支付2010年预算参考数_小册子（2010）张" xfId="7673"/>
    <cellStyle name="百分比 5 2 2 2" xfId="7674"/>
    <cellStyle name="好_卫生(按照总人口测算）—20080416_03_2010年各地区一般预算平衡表 2 2" xfId="7675"/>
    <cellStyle name="差_县区合并测算20080423(按照各省比重）_财力性转移支付2010年预算参考数_合并 2" xfId="7676"/>
    <cellStyle name="差_安徽 缺口县区测算(地方填报)1_30云南 2" xfId="7677"/>
    <cellStyle name="百分比 6" xfId="7678"/>
    <cellStyle name="差_一般预算支出口径剔除表_小册子（2010）张" xfId="7679"/>
    <cellStyle name="好_市辖区测算-新科目（20080626）_民生政策最低支出需求_财力性转移支付2010年预算参考数_隋心对账单定稿0514 2 2" xfId="7680"/>
    <cellStyle name="百分比 6 2 2" xfId="7681"/>
    <cellStyle name="差_一般预算支出口径剔除表_小册子（2010）张 2 2" xfId="7682"/>
    <cellStyle name="差_00省级(定稿) 2 3" xfId="7683"/>
    <cellStyle name="标题 2 4 3" xfId="7684"/>
    <cellStyle name="常规 9 16" xfId="7685"/>
    <cellStyle name="常规 9 21" xfId="7686"/>
    <cellStyle name="好_2008年支出调整_财力性转移支付2010年预算参考数 2 4" xfId="7687"/>
    <cellStyle name="百分比 6 2 2 2" xfId="7688"/>
    <cellStyle name="百分比 6 3 2" xfId="7689"/>
    <cellStyle name="差_一般预算支出口径剔除表_小册子（2010）张 3 2" xfId="7690"/>
    <cellStyle name="差_行政（人员）_不含人员经费系数_03_2010年各地区一般预算平衡表 2" xfId="7691"/>
    <cellStyle name="百分比 6 4" xfId="7692"/>
    <cellStyle name="差_一般预算支出口径剔除表_小册子（2010）张 4" xfId="7693"/>
    <cellStyle name="差_行政（人员）_不含人员经费系数_03_2010年各地区一般预算平衡表 3" xfId="7694"/>
    <cellStyle name="百分比 6 5" xfId="7695"/>
    <cellStyle name="差_河南 缺口县区测算(地方填报白)_财力性转移支付2010年预算参考数_小册子（2010）张" xfId="7696"/>
    <cellStyle name="差_行政（人员）_不含人员经费系数_03_2010年各地区一般预算平衡表 4" xfId="7697"/>
    <cellStyle name="百分比 6 6" xfId="7698"/>
    <cellStyle name="常规 19 2" xfId="7699"/>
    <cellStyle name="常规 24 2" xfId="7700"/>
    <cellStyle name="差_安徽 缺口县区测算(地方填报)1_30云南 3 2" xfId="7701"/>
    <cellStyle name="百分比 7 2" xfId="7702"/>
    <cellStyle name="百分比 7 2 2" xfId="7703"/>
    <cellStyle name="好_卫生部门 2 3" xfId="7704"/>
    <cellStyle name="好_2008年支出调整_合并" xfId="7705"/>
    <cellStyle name="差_1305扶贫_4.2010年国家重点生态功能区保护性转移支付生态测算表" xfId="7706"/>
    <cellStyle name="好_市辖区测算20080510_不含人员经费系数_财力性转移支付2010年预算参考数_华东 2 3" xfId="7707"/>
    <cellStyle name="链接单元格 2 2 2 5" xfId="7708"/>
    <cellStyle name="百分比 7 3" xfId="7709"/>
    <cellStyle name="好_缺口县区测算（11.13）_03_2010年各地区一般预算平衡表_2010年地方财政一般预算分级平衡情况表（汇总）0524 2 2" xfId="7710"/>
    <cellStyle name="百分比 8 2" xfId="7711"/>
    <cellStyle name="百分比 8 2 2" xfId="7712"/>
    <cellStyle name="差_不含人员经费系数_小册子（2010）张 4" xfId="7713"/>
    <cellStyle name="差_缺口县区测算（11.13）_03_2010年各地区一般预算平衡表_净集中 3" xfId="7714"/>
    <cellStyle name="好_缺口县区测算_合并 2 5" xfId="7715"/>
    <cellStyle name="差_河南 缺口县区测算(地方填报白)_30云南" xfId="7716"/>
    <cellStyle name="好_行政(燃修费)_小册子（2010）张" xfId="7717"/>
    <cellStyle name="差_城建部门 2 4" xfId="7718"/>
    <cellStyle name="差_03昭通_隋心对账单定稿0514" xfId="7719"/>
    <cellStyle name="好_教育(按照总人口测算）—20080416_民生政策最低支出需求_财力性转移支付2010年预算参考数_03_2010年各地区一般预算平衡表_2010年地方财政一般预算分级平衡情况表（汇总）0524 2" xfId="7720"/>
    <cellStyle name="百分比 8 3" xfId="7721"/>
    <cellStyle name="百分比 9" xfId="7722"/>
    <cellStyle name="百分比 9 2" xfId="7723"/>
    <cellStyle name="百分比 9 2 2" xfId="7724"/>
    <cellStyle name="好_汇总_03_2010年各地区一般预算平衡表_2010年地方财政一般预算分级平衡情况表（汇总）0524 2 4" xfId="7725"/>
    <cellStyle name="百分比 9 2 3" xfId="7726"/>
    <cellStyle name="好_汇总_03_2010年各地区一般预算平衡表_2010年地方财政一般预算分级平衡情况表（汇总）0524 2 5" xfId="7727"/>
    <cellStyle name="百分比 9 2 4" xfId="7728"/>
    <cellStyle name="好_汇总_03_2010年各地区一般预算平衡表_2010年地方财政一般预算分级平衡情况表（汇总）0524 2 6" xfId="7729"/>
    <cellStyle name="百分比 9 3" xfId="7730"/>
    <cellStyle name="好_1305扶贫_2.2009年云南省生态功能区转移支付总表" xfId="7731"/>
    <cellStyle name="差_文体广播事业(按照总人口测算）—20080416_财力性转移支付2010年预算参考数_小册子（2010）张 2" xfId="7732"/>
    <cellStyle name="百分比 9 3 2" xfId="7733"/>
    <cellStyle name="好_1305扶贫_2.2009年云南省生态功能区转移支付总表 2" xfId="7734"/>
    <cellStyle name="差_文体广播事业(按照总人口测算）—20080416_财力性转移支付2010年预算参考数_小册子（2010）张 2 2" xfId="7735"/>
    <cellStyle name="捠壿_Region Orders (2)" xfId="7736"/>
    <cellStyle name="差_云南省2008年转移支付测算——州市本级考核部分及政策性测算_财力性转移支付2010年预算参考数 4" xfId="7737"/>
    <cellStyle name="差_云南 缺口县区测算(地方填报)_财力性转移支付2010年预算参考数 5" xfId="7738"/>
    <cellStyle name="编号 2" xfId="7739"/>
    <cellStyle name="编号 2 2 2" xfId="7740"/>
    <cellStyle name="常规 147 3" xfId="7741"/>
    <cellStyle name="好_28四川_财力性转移支付2010年预算参考数_隋心对账单定稿0514 2 3" xfId="7742"/>
    <cellStyle name="编号 3" xfId="7743"/>
    <cellStyle name="编号 4" xfId="7744"/>
    <cellStyle name="好_县区合并测算20080421_县市旗测算-新科目（含人口规模效应）_隋心对账单定稿0514" xfId="7745"/>
    <cellStyle name="标题 1 10 2" xfId="7746"/>
    <cellStyle name="差_缺口县区测算（11.13）_03_2010年各地区一般预算平衡表_2010年地方财政一般预算分级平衡情况表（汇总）0524 4" xfId="7747"/>
    <cellStyle name="常规 12 17" xfId="7748"/>
    <cellStyle name="常规 12 22" xfId="7749"/>
    <cellStyle name="好_2007一般预算支出口径剔除表_03_2010年各地区一般预算平衡表 6" xfId="7750"/>
    <cellStyle name="标题 1 2" xfId="7751"/>
    <cellStyle name="差_县区合并测算20080421 2 5" xfId="7752"/>
    <cellStyle name="好_34青海_财力性转移支付2010年预算参考数_隋心对账单定稿0514 2" xfId="7753"/>
    <cellStyle name="标题 1 2 2" xfId="7754"/>
    <cellStyle name="好_34青海_财力性转移支付2010年预算参考数_隋心对账单定稿0514 2 2" xfId="7755"/>
    <cellStyle name="标题 1 2 2 2" xfId="7756"/>
    <cellStyle name="标题 1 2 2 2 2" xfId="7757"/>
    <cellStyle name="标题 1 2 2 2 3" xfId="7758"/>
    <cellStyle name="标题 1 2 2 2 4" xfId="7759"/>
    <cellStyle name="标题 1 2 3" xfId="7760"/>
    <cellStyle name="好_34青海_财力性转移支付2010年预算参考数_隋心对账单定稿0514 2 3" xfId="7761"/>
    <cellStyle name="标题 1 2 6" xfId="7762"/>
    <cellStyle name="好_缺口县区测算_财力性转移支付2010年预算参考数_隋心对账单定稿0514 2 2" xfId="7763"/>
    <cellStyle name="好_34青海_财力性转移支付2010年预算参考数_隋心对账单定稿0514 2 6" xfId="7764"/>
    <cellStyle name="标题 1 2 7" xfId="7765"/>
    <cellStyle name="好_缺口县区测算_财力性转移支付2010年预算参考数_隋心对账单定稿0514 2 3" xfId="7766"/>
    <cellStyle name="好_34青海_财力性转移支付2010年预算参考数_隋心对账单定稿0514 2 7" xfId="7767"/>
    <cellStyle name="标题 1 2 8" xfId="7768"/>
    <cellStyle name="好_缺口县区测算_财力性转移支付2010年预算参考数_隋心对账单定稿0514 2 4" xfId="7769"/>
    <cellStyle name="好_测算结果汇总_财力性转移支付2010年预算参考数_30云南 2 2" xfId="7770"/>
    <cellStyle name="好_一般预算支出口径剔除表 2 4" xfId="7771"/>
    <cellStyle name="差_市辖区测算20080510_民生政策最低支出需求_小册子（2010）张 3 2" xfId="7772"/>
    <cellStyle name="差_汇总_财力性转移支付2010年预算参考数 2 4" xfId="7773"/>
    <cellStyle name="标题 1 3 2" xfId="7774"/>
    <cellStyle name="标题 1 3 2 2" xfId="7775"/>
    <cellStyle name="好_市辖区测算-新科目（20080626）_民生政策最低支出需求_财力性转移支付2010年预算参考数_03_2010年各地区一般预算平衡表_2010年地方财政一般预算分级平衡情况表（汇总）0524" xfId="7776"/>
    <cellStyle name="标题 1 3 3" xfId="7777"/>
    <cellStyle name="好_2006年水利统计指标统计表_财力性转移支付2010年预算参考数_03_2010年各地区一般预算平衡表 2" xfId="7778"/>
    <cellStyle name="标题 1 4" xfId="7779"/>
    <cellStyle name="差_县区合并测算20080421 2 7" xfId="7780"/>
    <cellStyle name="标题 1 4 2" xfId="7781"/>
    <cellStyle name="差_2006年34青海_小册子（2010）张 3" xfId="7782"/>
    <cellStyle name="常规 4 15" xfId="7783"/>
    <cellStyle name="常规 4 20" xfId="7784"/>
    <cellStyle name="标题 1 4 3" xfId="7785"/>
    <cellStyle name="差_其他部门(按照总人口测算）—20080416_县市旗测算-新科目（含人口规模效应）_财力性转移支付2010年预算参考数_03_2010年各地区一般预算平衡表_净集中" xfId="7786"/>
    <cellStyle name="差_2006年34青海_小册子（2010）张 4" xfId="7787"/>
    <cellStyle name="常规 4 16" xfId="7788"/>
    <cellStyle name="常规 4 21" xfId="7789"/>
    <cellStyle name="标题 1 4 4" xfId="7790"/>
    <cellStyle name="常规 4 17" xfId="7791"/>
    <cellStyle name="常规 4 22" xfId="7792"/>
    <cellStyle name="好_30云南_1_财力性转移支付2010年预算参考数_03_2010年各地区一般预算平衡表_04财力类2010 2" xfId="7793"/>
    <cellStyle name="标题 1 5" xfId="7794"/>
    <cellStyle name="标题 1 6" xfId="7795"/>
    <cellStyle name="差_2008年支出核定_小册子（2010）张 3" xfId="7796"/>
    <cellStyle name="差_0030S9.2(2008年)" xfId="7797"/>
    <cellStyle name="差_2007年收支情况及2008年收支预计表(汇总表) 3 2" xfId="7798"/>
    <cellStyle name="标题 1 7" xfId="7799"/>
    <cellStyle name="差_人员工资和公用经费_合并" xfId="7800"/>
    <cellStyle name="差_2008年支出核定_小册子（2010）张 3 2" xfId="7801"/>
    <cellStyle name="差_0030S9.2(2008年) 2" xfId="7802"/>
    <cellStyle name="差_卫生(按照总人口测算）—20080416_民生政策最低支出需求_财力性转移支付2010年预算参考数_03_2010年各地区一般预算平衡表_2010年地方财政一般预算分级平衡情况表（汇总）0524" xfId="7803"/>
    <cellStyle name="标题 1 7 2" xfId="7804"/>
    <cellStyle name="好_其他部门(按照总人口测算）—20080416_03_2010年各地区一般预算平衡表_2010年地方财政一般预算分级平衡情况表（汇总）0524 5" xfId="7805"/>
    <cellStyle name="差_2006年34青海 2 3" xfId="7806"/>
    <cellStyle name="差_1_财力性转移支付2010年预算参考数_30云南 2" xfId="7807"/>
    <cellStyle name="差_附表_华东" xfId="7808"/>
    <cellStyle name="好_教育(按照总人口测算）—20080416_县市旗测算-新科目（含人口规模效应） 2 6" xfId="7809"/>
    <cellStyle name="差_30云南 2 2 2" xfId="7810"/>
    <cellStyle name="标题 1 8 2" xfId="7811"/>
    <cellStyle name="好_卫生(按照总人口测算）—20080416_民生政策最低支出需求_隋心对账单定稿0514 3" xfId="7812"/>
    <cellStyle name="标题 11" xfId="7813"/>
    <cellStyle name="标题 12" xfId="7814"/>
    <cellStyle name="好_汇总表4_财力性转移支付2010年预算参考数_隋心对账单定稿0514 2 2" xfId="7815"/>
    <cellStyle name="标题 13" xfId="7816"/>
    <cellStyle name="好_汇总表4_财力性转移支付2010年预算参考数_隋心对账单定稿0514 2 3" xfId="7817"/>
    <cellStyle name="好_行政(燃修费)_财力性转移支付2010年预算参考数_03_2010年各地区一般预算平衡表 2" xfId="7818"/>
    <cellStyle name="差_文体广播事业(按照总人口测算）—20080416_不含人员经费系数_财力性转移支付2010年预算参考数_03_2010年各地区一般预算平衡表 4" xfId="7819"/>
    <cellStyle name="差_530629_2006年县级财政报表附表_隋心对账单定稿0514" xfId="7820"/>
    <cellStyle name="标题 13 2" xfId="7821"/>
    <cellStyle name="差_民生政策最低支出需求_财力性转移支付2010年预算参考数_03_2010年各地区一般预算平衡表_净集中 2" xfId="7822"/>
    <cellStyle name="差_河南 缺口县区测算(地方填报)_03_2010年各地区一般预算平衡表_净集中" xfId="7823"/>
    <cellStyle name="差_2006年28四川_财力性转移支付2010年预算参考数_03_2010年各地区一般预算平衡表_04财力类2010 2" xfId="7824"/>
    <cellStyle name="好_行政（人员）_财力性转移支付2010年预算参考数 2" xfId="7825"/>
    <cellStyle name="标题 14" xfId="7826"/>
    <cellStyle name="好_汇总表4_财力性转移支付2010年预算参考数_隋心对账单定稿0514 2 4" xfId="7827"/>
    <cellStyle name="标题 2 10" xfId="7828"/>
    <cellStyle name="好_核定人数对比_财力性转移支付2010年预算参考数_03_2010年各地区一般预算平衡表_2010年地方财政一般预算分级平衡情况表（汇总）0524 2 6" xfId="7829"/>
    <cellStyle name="好_县区合并测算20080423(按照各省比重）_隋心对账单定稿0514 2 5" xfId="7830"/>
    <cellStyle name="标题 2 11" xfId="7831"/>
    <cellStyle name="好_核定人数对比_财力性转移支付2010年预算参考数_03_2010年各地区一般预算平衡表_2010年地方财政一般预算分级平衡情况表（汇总）0524 2 7" xfId="7832"/>
    <cellStyle name="好_县区合并测算20080423(按照各省比重）_隋心对账单定稿0514 2 6" xfId="7833"/>
    <cellStyle name="标题 2 2" xfId="7834"/>
    <cellStyle name="差_县市旗测算-新科目（20080627）_县市旗测算-新科目（含人口规模效应）_财力性转移支付2010年预算参考数_华东 2" xfId="7835"/>
    <cellStyle name="标题 2 2 2 2 2" xfId="7836"/>
    <cellStyle name="差_2008年全省汇总收支计算表_财力性转移支付2010年预算参考数_30云南 2 2" xfId="7837"/>
    <cellStyle name="好_2006年30云南 4 2" xfId="7838"/>
    <cellStyle name="标题 2 2 2 2 3" xfId="7839"/>
    <cellStyle name="差_河南 缺口县区测算(地方填报白)_30云南 2" xfId="7840"/>
    <cellStyle name="好_行政(燃修费)_小册子（2010）张 2" xfId="7841"/>
    <cellStyle name="标题 2 2 2 2 4" xfId="7842"/>
    <cellStyle name="差_河南 缺口县区测算(地方填报白)_30云南 3" xfId="7843"/>
    <cellStyle name="好_行政(燃修费)_小册子（2010）张 3" xfId="7844"/>
    <cellStyle name="标题 2 2 2 4" xfId="7845"/>
    <cellStyle name="差_2008年全省汇总收支计算表_财力性转移支付2010年预算参考数_30云南 4" xfId="7846"/>
    <cellStyle name="好_04财力类_小册子（2010）张 3" xfId="7847"/>
    <cellStyle name="差_文体广播事业(按照总人口测算）—20080416_县市旗测算-新科目（含人口规模效应）_小册子（2010）张 3 2" xfId="7848"/>
    <cellStyle name="好_市辖区测算-新科目（20080626）_民生政策最低支出需求 2 6" xfId="7849"/>
    <cellStyle name="好_市辖区测算-新科目（20080626）_县市旗测算-新科目（含人口规模效应）_财力性转移支付2010年预算参考数_03_2010年各地区一般预算平衡表 5" xfId="7850"/>
    <cellStyle name="差_其他部门(按照总人口测算）—20080416_民生政策最低支出需求" xfId="7851"/>
    <cellStyle name="差_第一部分：综合全 2 3" xfId="7852"/>
    <cellStyle name="差_0502通海县_隋心对账单定稿0514 2" xfId="7853"/>
    <cellStyle name="好_行政(燃修费)_民生政策最低支出需求_财力性转移支付2010年预算参考数_03_2010年各地区一般预算平衡表_净集中" xfId="7854"/>
    <cellStyle name="好_其他部门(按照总人口测算）—20080416_不含人员经费系数_财力性转移支付2010年预算参考数_华东 2 7" xfId="7855"/>
    <cellStyle name="标题 2 3 2" xfId="7856"/>
    <cellStyle name="好_隋心对账单定稿0514 2 3" xfId="7857"/>
    <cellStyle name="标题 2 3 2 2" xfId="7858"/>
    <cellStyle name="差_12滨州_财力性转移支付2010年预算参考数_华东" xfId="7859"/>
    <cellStyle name="标题 2 3 3" xfId="7860"/>
    <cellStyle name="好_隋心对账单定稿0514 2 4" xfId="7861"/>
    <cellStyle name="差_00省级(定稿) 2" xfId="7862"/>
    <cellStyle name="差_成本差异系数_03_2010年各地区一般预算平衡表 4" xfId="7863"/>
    <cellStyle name="好_卫生(按照总人口测算）—20080416_30云南 3 2" xfId="7864"/>
    <cellStyle name="标题 2 4" xfId="7865"/>
    <cellStyle name="好_2006年27重庆_财力性转移支付2010年预算参考数_03_2010年各地区一般预算平衡表_净集中 2" xfId="7866"/>
    <cellStyle name="差_00省级(定稿) 2 2" xfId="7867"/>
    <cellStyle name="标题 2 4 2" xfId="7868"/>
    <cellStyle name="常规 9 15" xfId="7869"/>
    <cellStyle name="常规 9 20" xfId="7870"/>
    <cellStyle name="好_2008年支出调整_财力性转移支付2010年预算参考数 2 3" xfId="7871"/>
    <cellStyle name="差_00省级(定稿) 2 4" xfId="7872"/>
    <cellStyle name="标题 2 4 4" xfId="7873"/>
    <cellStyle name="常规 9 17" xfId="7874"/>
    <cellStyle name="常规 9 22" xfId="7875"/>
    <cellStyle name="好_2008年支出调整_财力性转移支付2010年预算参考数 2 5" xfId="7876"/>
    <cellStyle name="好_平邑_财力性转移支付2010年预算参考数_合并 2 3" xfId="7877"/>
    <cellStyle name="好_县市旗测算-新科目（20080627）_民生政策最低支出需求_合并" xfId="7878"/>
    <cellStyle name="差_Book2_小册子（2010）张 2" xfId="7879"/>
    <cellStyle name="差_00省级(定稿) 3" xfId="7880"/>
    <cellStyle name="差_成本差异系数_03_2010年各地区一般预算平衡表 5" xfId="7881"/>
    <cellStyle name="标题 2 5" xfId="7882"/>
    <cellStyle name="好_2006年27重庆_财力性转移支付2010年预算参考数_03_2010年各地区一般预算平衡表_净集中 3" xfId="7883"/>
    <cellStyle name="标题 2 5 3" xfId="7884"/>
    <cellStyle name="好_平邑_财力性转移支付2010年预算参考数_合并 2 4" xfId="7885"/>
    <cellStyle name="差_Book2_小册子（2010）张 3" xfId="7886"/>
    <cellStyle name="差_00省级(定稿) 4" xfId="7887"/>
    <cellStyle name="差_成本差异系数_03_2010年各地区一般预算平衡表 6" xfId="7888"/>
    <cellStyle name="标题 2 6" xfId="7889"/>
    <cellStyle name="差_农林水和城市维护标准支出20080505－县区合计_不含人员经费系数 2" xfId="7890"/>
    <cellStyle name="好_行政(燃修费)_03_2010年各地区一般预算平衡表_04财力类2010 2" xfId="7891"/>
    <cellStyle name="差_2_财力性转移支付2010年预算参考数_30云南 2" xfId="7892"/>
    <cellStyle name="差_总人口 2" xfId="7893"/>
    <cellStyle name="差_2007年收支情况及2008年收支预计表(汇总表) 4 2" xfId="7894"/>
    <cellStyle name="标题 2 7" xfId="7895"/>
    <cellStyle name="好_2006年34青海 2 2" xfId="7896"/>
    <cellStyle name="差_农林水和城市维护标准支出20080505－县区合计_不含人员经费系数 3" xfId="7897"/>
    <cellStyle name="好_行政(燃修费)_03_2010年各地区一般预算平衡表_04财力类2010 3" xfId="7898"/>
    <cellStyle name="差_2_财力性转移支付2010年预算参考数_30云南 3" xfId="7899"/>
    <cellStyle name="差_总人口 3" xfId="7900"/>
    <cellStyle name="好_1110洱源县_华东" xfId="7901"/>
    <cellStyle name="标题 2 7 2" xfId="7902"/>
    <cellStyle name="差_农林水和城市维护标准支出20080505－县区合计_不含人员经费系数 3 2" xfId="7903"/>
    <cellStyle name="好_2006年34青海 2 2 2" xfId="7904"/>
    <cellStyle name="差_2_财力性转移支付2010年预算参考数_30云南 3 2" xfId="7905"/>
    <cellStyle name="差_总人口 3 2" xfId="7906"/>
    <cellStyle name="好_1110洱源县_华东 2" xfId="7907"/>
    <cellStyle name="标题 2 8 2" xfId="7908"/>
    <cellStyle name="差_农林水和城市维护标准支出20080505－县区合计_不含人员经费系数 4 2" xfId="7909"/>
    <cellStyle name="好_2006年34青海 2 3 2" xfId="7910"/>
    <cellStyle name="差_14安徽_03_2010年各地区一般预算平衡表_净集中 3" xfId="7911"/>
    <cellStyle name="好_09黑龙江_财力性转移支付2010年预算参考数_03_2010年各地区一般预算平衡表_2010年地方财政一般预算分级平衡情况表（汇总）0524 3" xfId="7912"/>
    <cellStyle name="差_总人口 5" xfId="7913"/>
    <cellStyle name="标题 2 9" xfId="7914"/>
    <cellStyle name="差_农林水和城市维护标准支出20080505－县区合计_不含人员经费系数 5" xfId="7915"/>
    <cellStyle name="好_2006年34青海 2 4" xfId="7916"/>
    <cellStyle name="标题 2 9 2" xfId="7917"/>
    <cellStyle name="差_0605石屏县_财力性转移支付2010年预算参考数_03_2010年各地区一般预算平衡表_04财力类2010 3" xfId="7918"/>
    <cellStyle name="标题 3 10" xfId="7919"/>
    <cellStyle name="差_县市旗测算-新科目（20080627）_民生政策最低支出需求_03_2010年各地区一般预算平衡表_2010年地方财政一般预算分级平衡情况表（汇总）0524 4" xfId="7920"/>
    <cellStyle name="标题 3 10 2" xfId="7921"/>
    <cellStyle name="标题 3 2" xfId="7922"/>
    <cellStyle name="差_汇总表_财力性转移支付2010年预算参考数_合并" xfId="7923"/>
    <cellStyle name="标题 3 2 2" xfId="7924"/>
    <cellStyle name="差_汇总表_财力性转移支付2010年预算参考数_合并 2" xfId="7925"/>
    <cellStyle name="常规 7 2 27" xfId="7926"/>
    <cellStyle name="常规 7 2 32" xfId="7927"/>
    <cellStyle name="好_缺口县区测算_财力性转移支付2010年预算参考数 4" xfId="7928"/>
    <cellStyle name="标题 3 2 2 2" xfId="7929"/>
    <cellStyle name="好_教育(按照总人口测算）—20080416_县市旗测算-新科目（含人口规模效应）_财力性转移支付2010年预算参考数_03_2010年各地区一般预算平衡表_净集中 3" xfId="7930"/>
    <cellStyle name="标题 3 2 2 2 2" xfId="7931"/>
    <cellStyle name="差_1_财力性转移支付2010年预算参考数_03_2010年各地区一般预算平衡表_净集中 2" xfId="7932"/>
    <cellStyle name="差_县市旗测算20080508_县市旗测算-新科目（含人口规模效应） 2" xfId="7933"/>
    <cellStyle name="标题 3 2 2 2 3" xfId="7934"/>
    <cellStyle name="好_核定人数对比_财力性转移支付2010年预算参考数_隋心对账单定稿0514 2" xfId="7935"/>
    <cellStyle name="差_11大理_华东" xfId="7936"/>
    <cellStyle name="好_缺口县区测算_财力性转移支付2010年预算参考数 5" xfId="7937"/>
    <cellStyle name="标题 3 2 2 3" xfId="7938"/>
    <cellStyle name="标题 3 2 3" xfId="7939"/>
    <cellStyle name="常规 7 2 28" xfId="7940"/>
    <cellStyle name="常规 7 2 33" xfId="7941"/>
    <cellStyle name="差_成本差异系数_03_2010年各地区一般预算平衡表_04财力类2010" xfId="7942"/>
    <cellStyle name="差_Book2_华东" xfId="7943"/>
    <cellStyle name="标题 3 2 7" xfId="7944"/>
    <cellStyle name="常规 7 2 37" xfId="7945"/>
    <cellStyle name="标题 3 2 8" xfId="7946"/>
    <cellStyle name="差_缺口县区测算(按核定人数)_03_2010年各地区一般预算平衡表_04财力类2010 2" xfId="7947"/>
    <cellStyle name="差_行政(燃修费)_不含人员经费系数_财力性转移支付2010年预算参考数_03_2010年各地区一般预算平衡表_2010年地方财政一般预算分级平衡情况表（汇总）0524" xfId="7948"/>
    <cellStyle name="常规 7 2 38" xfId="7949"/>
    <cellStyle name="差_07临沂_小册子（2010）张 3 2" xfId="7950"/>
    <cellStyle name="差_gdp 2 3" xfId="7951"/>
    <cellStyle name="好_行政公检法测算_民生政策最低支出需求_30云南 2 2" xfId="7952"/>
    <cellStyle name="标题 3 3" xfId="7953"/>
    <cellStyle name="差_行政（人员）_财力性转移支付2010年预算参考数_30云南" xfId="7954"/>
    <cellStyle name="标题 3 3 2" xfId="7955"/>
    <cellStyle name="差_行政（人员）_财力性转移支付2010年预算参考数_30云南 2" xfId="7956"/>
    <cellStyle name="差_00省级(打印)_华东 2" xfId="7957"/>
    <cellStyle name="好_行政(燃修费)_民生政策最低支出需求_03_2010年各地区一般预算平衡表_2010年地方财政一般预算分级平衡情况表（汇总）0524 2 6" xfId="7958"/>
    <cellStyle name="好_行政（人员） 2 4" xfId="7959"/>
    <cellStyle name="标题 3 3 3" xfId="7960"/>
    <cellStyle name="差_行政（人员）_财力性转移支付2010年预算参考数_30云南 3" xfId="7961"/>
    <cellStyle name="标题 3 4" xfId="7962"/>
    <cellStyle name="标题 3 4 2" xfId="7963"/>
    <cellStyle name="标题 3 4 3" xfId="7964"/>
    <cellStyle name="差_0502通海县转换" xfId="7965"/>
    <cellStyle name="标题 3 4 4" xfId="7966"/>
    <cellStyle name="差_行政(燃修费)_财力性转移支付2010年预算参考数" xfId="7967"/>
    <cellStyle name="好_人员工资和公用经费_华东 2 5" xfId="7968"/>
    <cellStyle name="标题 3 5" xfId="7969"/>
    <cellStyle name="差_行政(燃修费)_财力性转移支付2010年预算参考数 2" xfId="7970"/>
    <cellStyle name="标题 3 5 2" xfId="7971"/>
    <cellStyle name="差_农林水和城市维护标准支出20080505－县区合计_不含人员经费系数_财力性转移支付2010年预算参考数_03_2010年各地区一般预算平衡表_2010年地方财政一般预算分级平衡情况表（汇总）0524 3" xfId="7972"/>
    <cellStyle name="差_2006年30云南_合并" xfId="7973"/>
    <cellStyle name="差_一般预算支出口径剔除表_隋心对账单定稿0514 2 7" xfId="7974"/>
    <cellStyle name="差_行政(燃修费)_财力性转移支付2010年预算参考数 3" xfId="7975"/>
    <cellStyle name="标题 3 5 3" xfId="7976"/>
    <cellStyle name="差_农林水和城市维护标准支出20080505－县区合计_不含人员经费系数_财力性转移支付2010年预算参考数_03_2010年各地区一般预算平衡表_2010年地方财政一般预算分级平衡情况表（汇总）0524 4" xfId="7977"/>
    <cellStyle name="好_2_小册子（2010）张 2" xfId="7978"/>
    <cellStyle name="标题 3 6" xfId="7979"/>
    <cellStyle name="好_县市旗测算-新科目（20080627）_县市旗测算-新科目（含人口规模效应）_03_2010年各地区一般预算平衡表_04财力类2010 2" xfId="7980"/>
    <cellStyle name="差_2008年全省汇总收支计算表_财力性转移支付2010年预算参考数_03_2010年各地区一般预算平衡表_净集中 2" xfId="7981"/>
    <cellStyle name="标题 3 7" xfId="7982"/>
    <cellStyle name="好_县市旗测算-新科目（20080627）_县市旗测算-新科目（含人口规模效应）_03_2010年各地区一般预算平衡表_04财力类2010 3" xfId="7983"/>
    <cellStyle name="差_2008年全省汇总收支计算表_财力性转移支付2010年预算参考数_03_2010年各地区一般预算平衡表_净集中 3" xfId="7984"/>
    <cellStyle name="差_农林水和城市维护标准支出20080505－县区合计_县市旗测算-新科目（含人口规模效应）_合并" xfId="7985"/>
    <cellStyle name="标题 3 7 2" xfId="7986"/>
    <cellStyle name="差_农林水和城市维护标准支出20080505－县区合计_县市旗测算-新科目（含人口规模效应）_合并 2" xfId="7987"/>
    <cellStyle name="标题 3 9" xfId="7988"/>
    <cellStyle name="标题 3 9 2" xfId="7989"/>
    <cellStyle name="好_县区合并测算20080421_民生政策最低支出需求_财力性转移支付2010年预算参考数_03_2010年各地区一般预算平衡表_2010年地方财政一般预算分级平衡情况表（汇总）0524 2 3" xfId="7990"/>
    <cellStyle name="差_卫生部门_合并 2 3" xfId="7991"/>
    <cellStyle name="差_2006年22湖南_财力性转移支付2010年预算参考数_03_2010年各地区一般预算平衡表_净集中" xfId="7992"/>
    <cellStyle name="常规 12 28" xfId="7993"/>
    <cellStyle name="常规 12 33" xfId="7994"/>
    <cellStyle name="差_行政公检法测算_县市旗测算-新科目（含人口规模效应） 2 4" xfId="7995"/>
    <cellStyle name="千位分隔 15" xfId="7996"/>
    <cellStyle name="千位分隔 20" xfId="7997"/>
    <cellStyle name="标题 4 10" xfId="7998"/>
    <cellStyle name="差_县市旗测算-新科目（20080626）_不含人员经费系数_03_2010年各地区一般预算平衡表_2010年地方财政一般预算分级平衡情况表（汇总）0524 3" xfId="7999"/>
    <cellStyle name="好_同德_03_2010年各地区一般预算平衡表_2010年地方财政一般预算分级平衡情况表（汇总）0524 4" xfId="8000"/>
    <cellStyle name="标题 4 10 2" xfId="8001"/>
    <cellStyle name="好_2006年34青海_财力性转移支付2010年预算参考数_小册子（2010）张" xfId="8002"/>
    <cellStyle name="标题 4 11" xfId="8003"/>
    <cellStyle name="差_县市旗测算-新科目（20080626）_不含人员经费系数_03_2010年各地区一般预算平衡表_2010年地方财政一般预算分级平衡情况表（汇总）0524 4" xfId="8004"/>
    <cellStyle name="好_同德_03_2010年各地区一般预算平衡表_2010年地方财政一般预算分级平衡情况表（汇总）0524 5" xfId="8005"/>
    <cellStyle name="标题 4 2" xfId="8006"/>
    <cellStyle name="标题 4 2 2" xfId="8007"/>
    <cellStyle name="差_1110洱源县_财力性转移支付2010年预算参考数_30云南 3" xfId="8008"/>
    <cellStyle name="差_测算结果_财力性转移支付2010年预算参考数_03_2010年各地区一般预算平衡表_04财力类2010" xfId="8009"/>
    <cellStyle name="标题 4 2 2 2" xfId="8010"/>
    <cellStyle name="差_市辖区测算20080510_不含人员经费系数 2 3 2" xfId="8011"/>
    <cellStyle name="差_34青海_财力性转移支付2010年预算参考数_03_2010年各地区一般预算平衡表 6" xfId="8012"/>
    <cellStyle name="表标题 3 2" xfId="8013"/>
    <cellStyle name="标题 4 2 2 2 3" xfId="8014"/>
    <cellStyle name="常规 2 2 2 6 2 6" xfId="8015"/>
    <cellStyle name="差_1110洱源县_财力性转移支付2010年预算参考数_30云南 4" xfId="8016"/>
    <cellStyle name="标题 4 2 2 3" xfId="8017"/>
    <cellStyle name="标题 4 2 2 4" xfId="8018"/>
    <cellStyle name="差_卫生(按照总人口测算）—20080416_财力性转移支付2010年预算参考数 5" xfId="8019"/>
    <cellStyle name="差_分县成本差异系数_不含人员经费系数_合并 2" xfId="8020"/>
    <cellStyle name="千位分隔 3 3" xfId="8021"/>
    <cellStyle name="标题 4 2 3" xfId="8022"/>
    <cellStyle name="标题 4 2 4" xfId="8023"/>
    <cellStyle name="差_缺口县区测算_财力性转移支付2010年预算参考数_30云南 2" xfId="8024"/>
    <cellStyle name="标题 4 2 6" xfId="8025"/>
    <cellStyle name="差_缺口县区测算_财力性转移支付2010年预算参考数_30云南 4" xfId="8026"/>
    <cellStyle name="标题 4 2 8" xfId="8027"/>
    <cellStyle name="好_汇总_财力性转移支付2010年预算参考数_华东 2" xfId="8028"/>
    <cellStyle name="差_03昭通_合并 2" xfId="8029"/>
    <cellStyle name="标题 4 3 2 2" xfId="8030"/>
    <cellStyle name="差_28四川_30云南 3 2" xfId="8031"/>
    <cellStyle name="标题 4 4" xfId="8032"/>
    <cellStyle name="差_2006年22湖南_财力性转移支付2010年预算参考数_合并" xfId="8033"/>
    <cellStyle name="标题 4 4 2" xfId="8034"/>
    <cellStyle name="差_2006年22湖南_财力性转移支付2010年预算参考数_合并 2" xfId="8035"/>
    <cellStyle name="好_2007一般预算支出口径剔除表_隋心对账单定稿0514 2 3" xfId="8036"/>
    <cellStyle name="好_教育(按照总人口测算）—20080416_不含人员经费系数_财力性转移支付2010年预算参考数_03_2010年各地区一般预算平衡表_04财力类2010 3" xfId="8037"/>
    <cellStyle name="标题 4 4 3" xfId="8038"/>
    <cellStyle name="好_人员工资和公用经费3_财力性转移支付2010年预算参考数" xfId="8039"/>
    <cellStyle name="好_2007一般预算支出口径剔除表_隋心对账单定稿0514 2 4" xfId="8040"/>
    <cellStyle name="标题 4 4 4" xfId="8041"/>
    <cellStyle name="好_2007一般预算支出口径剔除表_隋心对账单定稿0514 2 5" xfId="8042"/>
    <cellStyle name="标题 4 7 2" xfId="8043"/>
    <cellStyle name="差_县市旗测算-新科目（20080627）_民生政策最低支出需求_财力性转移支付2010年预算参考数_03_2010年各地区一般预算平衡表_2010年地方财政一般预算分级平衡情况表（汇总）0524 2 7" xfId="8044"/>
    <cellStyle name="标题 4 8 2" xfId="8045"/>
    <cellStyle name="差_J03_4.2010年国家重点生态功能区保护性转移支付生态测算表" xfId="8046"/>
    <cellStyle name="标题 4 9 2" xfId="8047"/>
    <cellStyle name="标题 5" xfId="8048"/>
    <cellStyle name="标题 5 2" xfId="8049"/>
    <cellStyle name="标题 5 2 2" xfId="8050"/>
    <cellStyle name="好_行政公检法测算_不含人员经费系数_03_2010年各地区一般预算平衡表_2010年地方财政一般预算分级平衡情况表（汇总）0524 5" xfId="8051"/>
    <cellStyle name="标题 5 2 3" xfId="8052"/>
    <cellStyle name="标题 5 2 4" xfId="8053"/>
    <cellStyle name="标题 5 3" xfId="8054"/>
    <cellStyle name="好_民生政策最低支出需求_财力性转移支付2010年预算参考数_03_2010年各地区一般预算平衡表_04财力类2010 2" xfId="8055"/>
    <cellStyle name="标题 5 4" xfId="8056"/>
    <cellStyle name="好_民生政策最低支出需求_财力性转移支付2010年预算参考数_03_2010年各地区一般预算平衡表_04财力类2010 3" xfId="8057"/>
    <cellStyle name="好_汇总表4_03_2010年各地区一般预算平衡表_2010年地方财政一般预算分级平衡情况表（汇总）0524 2 8" xfId="8058"/>
    <cellStyle name="差_测算结果_03_2010年各地区一般预算平衡表_04财力类2010" xfId="8059"/>
    <cellStyle name="好_县区合并测算20080421_不含人员经费系数_03_2010年各地区一般预算平衡表 6" xfId="8060"/>
    <cellStyle name="标题 5 5" xfId="8061"/>
    <cellStyle name="差_测算结果_03_2010年各地区一般预算平衡表_04财力类2010 2" xfId="8062"/>
    <cellStyle name="好_县市旗测算20080508_合并 2 7" xfId="8063"/>
    <cellStyle name="差_2006年33甘肃_30云南 3" xfId="8064"/>
    <cellStyle name="标题 5 5 2" xfId="8065"/>
    <cellStyle name="标题 6" xfId="8066"/>
    <cellStyle name="标题 7" xfId="8067"/>
    <cellStyle name="差_行政公检法测算_财力性转移支付2010年预算参考数_03_2010年各地区一般预算平衡表_2010年地方财政一般预算分级平衡情况表（汇总）0524 2" xfId="8068"/>
    <cellStyle name="差_文体广播事业(按照总人口测算）—20080416_民生政策最低支出需求_财力性转移支付2010年预算参考数_03_2010年各地区一般预算平衡表_2010年地方财政一般预算分级平衡情况表（汇总）0524" xfId="8069"/>
    <cellStyle name="差_13德宏州2008年地税 3" xfId="8070"/>
    <cellStyle name="差_县市旗测算-新科目（20080627）_民生政策最低支出需求_30云南 4" xfId="8071"/>
    <cellStyle name="标题 7 2" xfId="8072"/>
    <cellStyle name="差_文体广播事业(按照总人口测算）—20080416_民生政策最低支出需求_财力性转移支付2010年预算参考数_03_2010年各地区一般预算平衡表_2010年地方财政一般预算分级平衡情况表（汇总）0524 2" xfId="8073"/>
    <cellStyle name="差_13德宏州2008年地税 4" xfId="8074"/>
    <cellStyle name="标题 7 3" xfId="8075"/>
    <cellStyle name="差_2009年一般性转移支付标准工资_奖励补助测算5.23新 2 2" xfId="8076"/>
    <cellStyle name="差_文体广播事业(按照总人口测算）—20080416_民生政策最低支出需求_财力性转移支付2010年预算参考数_03_2010年各地区一般预算平衡表_2010年地方财政一般预算分级平衡情况表（汇总）0524 3" xfId="8077"/>
    <cellStyle name="标题 7 4" xfId="8078"/>
    <cellStyle name="差_2009年一般性转移支付标准工资_奖励补助测算5.23新 2 3" xfId="8079"/>
    <cellStyle name="差_文体广播事业(按照总人口测算）—20080416_民生政策最低支出需求_财力性转移支付2010年预算参考数_03_2010年各地区一般预算平衡表_2010年地方财政一般预算分级平衡情况表（汇总）0524 4" xfId="8080"/>
    <cellStyle name="标题 8" xfId="8081"/>
    <cellStyle name="差_行政公检法测算_财力性转移支付2010年预算参考数_03_2010年各地区一般预算平衡表_2010年地方财政一般预算分级平衡情况表（汇总）0524 3" xfId="8082"/>
    <cellStyle name="常规 16 2 2" xfId="8083"/>
    <cellStyle name="常规 21 2 2" xfId="8084"/>
    <cellStyle name="标题 8 3" xfId="8085"/>
    <cellStyle name="常规 21 2 2 3" xfId="8086"/>
    <cellStyle name="差_其他部门(按照总人口测算）—20080416_不含人员经费系数_财力性转移支付2010年预算参考数_03_2010年各地区一般预算平衡表 4" xfId="8087"/>
    <cellStyle name="标题 9" xfId="8088"/>
    <cellStyle name="差_行政公检法测算_财力性转移支付2010年预算参考数_03_2010年各地区一般预算平衡表_2010年地方财政一般预算分级平衡情况表（汇总）0524 4" xfId="8089"/>
    <cellStyle name="常规 16 2 3" xfId="8090"/>
    <cellStyle name="常规 21 2 3" xfId="8091"/>
    <cellStyle name="差_0502通海县_合并 2" xfId="8092"/>
    <cellStyle name="差_县区合并测算20080423(按照各省比重）_不含人员经费系数_财力性转移支付2010年预算参考数_合并 2 4" xfId="8093"/>
    <cellStyle name="标题1 7" xfId="8094"/>
    <cellStyle name="好_汇总_财力性转移支付2010年预算参考数 2 7" xfId="8095"/>
    <cellStyle name="差_总人口_财力性转移支付2010年预算参考数_小册子（2010）张" xfId="8096"/>
    <cellStyle name="表标题" xfId="8097"/>
    <cellStyle name="表标题 10" xfId="8098"/>
    <cellStyle name="差_卫生(按照总人口测算）—20080416_民生政策最低支出需求_财力性转移支付2010年预算参考数_华东 2 5" xfId="8099"/>
    <cellStyle name="表标题 2 2 2" xfId="8100"/>
    <cellStyle name="解释性文本 2 5" xfId="8101"/>
    <cellStyle name="表标题 2 3 2" xfId="8102"/>
    <cellStyle name="差_行政（人员）_财力性转移支付2010年预算参考数_03_2010年各地区一般预算平衡表_净集中" xfId="8103"/>
    <cellStyle name="好_农林水和城市维护标准支出20080505－县区合计_民生政策最低支出需求_03_2010年各地区一般预算平衡表 2 2" xfId="8104"/>
    <cellStyle name="差_第一部分：综合全 4" xfId="8105"/>
    <cellStyle name="表标题 4 2" xfId="8106"/>
    <cellStyle name="差_县市旗测算-新科目（20080627）_合并 2 5" xfId="8107"/>
    <cellStyle name="好_青海 缺口县区测算(地方填报)_财力性转移支付2010年预算参考数_小册子（2010）张 2 2" xfId="8108"/>
    <cellStyle name="好_市辖区测算20080510_民生政策最低支出需求_财力性转移支付2010年预算参考数_华东 2 5" xfId="8109"/>
    <cellStyle name="差_22湖南_财力性转移支付2010年预算参考数_小册子（2010）张 2" xfId="8110"/>
    <cellStyle name="差_0605石屏县_03_2010年各地区一般预算平衡表_04财力类2010 2" xfId="8111"/>
    <cellStyle name="表标题 5 2" xfId="8112"/>
    <cellStyle name="常规 3 2 2 7" xfId="8113"/>
    <cellStyle name="差_1_03_2010年各地区一般预算平衡表_04财力类2010 2" xfId="8114"/>
    <cellStyle name="好_5334_2006年迪庆县级财政报表附表 5" xfId="8115"/>
    <cellStyle name="表标题 8" xfId="8116"/>
    <cellStyle name="好_教育(按照总人口测算）—20080416_县市旗测算-新科目（含人口规模效应）_财力性转移支付2010年预算参考数_隋心对账单定稿0514 2 3" xfId="8117"/>
    <cellStyle name="差_1_03_2010年各地区一般预算平衡表_04财力类2010 3" xfId="8118"/>
    <cellStyle name="好_5334_2006年迪庆县级财政报表附表 6" xfId="8119"/>
    <cellStyle name="表标题 9" xfId="8120"/>
    <cellStyle name="好_教育(按照总人口测算）—20080416_县市旗测算-新科目（含人口规模效应）_财力性转移支付2010年预算参考数_隋心对账单定稿0514 2 4" xfId="8121"/>
    <cellStyle name="部门 2" xfId="8122"/>
    <cellStyle name="差_2007年收支情况及2008年收支预计表(汇总表)_03_2010年各地区一般预算平衡表_2010年地方财政一般预算分级平衡情况表（汇总）0524 3" xfId="8123"/>
    <cellStyle name="差_复件 全省公共卫生与基层医疗卫生事业单位（云人社发（2009）199号） 2 2" xfId="8124"/>
    <cellStyle name="差_同德 2" xfId="8125"/>
    <cellStyle name="部门 2 2" xfId="8126"/>
    <cellStyle name="差_不含人员经费系数_30云南 4" xfId="8127"/>
    <cellStyle name="常规 4 3 2 2 5" xfId="8128"/>
    <cellStyle name="差_同德 2 2" xfId="8129"/>
    <cellStyle name="差 11" xfId="8130"/>
    <cellStyle name="差_分县成本差异系数_03_2010年各地区一般预算平衡表_04财力类2010" xfId="8131"/>
    <cellStyle name="差 2" xfId="8132"/>
    <cellStyle name="好_03昭通市" xfId="8133"/>
    <cellStyle name="差_1110洱源县_财力性转移支付2010年预算参考数_小册子（2010）张 3 2" xfId="8134"/>
    <cellStyle name="差 2 2 2 3" xfId="8135"/>
    <cellStyle name="差_河南 缺口县区测算(地方填报)_财力性转移支付2010年预算参考数 2 4" xfId="8136"/>
    <cellStyle name="好_一般预算支出口径剔除表_03_2010年各地区一般预算平衡表_2010年地方财政一般预算分级平衡情况表（汇总）0524 3" xfId="8137"/>
    <cellStyle name="差_汇总_财力性转移支付2010年预算参考数_03_2010年各地区一般预算平衡表_2010年地方财政一般预算分级平衡情况表（汇总）0524 3" xfId="8138"/>
    <cellStyle name="差_教育(按照总人口测算）—20080416_不含人员经费系数_03_2010年各地区一般预算平衡表_04财力类2010" xfId="8139"/>
    <cellStyle name="差 2 4" xfId="8140"/>
    <cellStyle name="好_03昭通市 4" xfId="8141"/>
    <cellStyle name="好_0605石屏县_华东 2 5" xfId="8142"/>
    <cellStyle name="差_05玉溪 4" xfId="8143"/>
    <cellStyle name="好_县区合并测算20080423(按照各省比重）_民生政策最低支出需求_财力性转移支付2010年预算参考数_03_2010年各地区一般预算平衡表_2010年地方财政一般预算分级平衡情况表（汇总）0524" xfId="8144"/>
    <cellStyle name="差 3 2 2" xfId="8145"/>
    <cellStyle name="差_县市旗测算-新科目（20080626）_合并 2 2" xfId="8146"/>
    <cellStyle name="差 3 3" xfId="8147"/>
    <cellStyle name="差_行政公检法测算_民生政策最低支出需求_财力性转移支付2010年预算参考数_隋心对账单定稿0514" xfId="8148"/>
    <cellStyle name="差 3 4" xfId="8149"/>
    <cellStyle name="差 4" xfId="8150"/>
    <cellStyle name="差 4 2" xfId="8151"/>
    <cellStyle name="差 4 2 2" xfId="8152"/>
    <cellStyle name="差 4 3" xfId="8153"/>
    <cellStyle name="差 4 4" xfId="8154"/>
    <cellStyle name="差 5" xfId="8155"/>
    <cellStyle name="差_行政公检法测算_民生政策最低支出需求_财力性转移支付2010年预算参考数_03_2010年各地区一般预算平衡表_04财力类2010" xfId="8156"/>
    <cellStyle name="差_14安徽_财力性转移支付2010年预算参考数 2 3" xfId="8157"/>
    <cellStyle name="差 5 2" xfId="8158"/>
    <cellStyle name="好_县区合并测算20080421_不含人员经费系数_03_2010年各地区一般预算平衡表_净集中" xfId="8159"/>
    <cellStyle name="差_行政公检法测算_民生政策最低支出需求_财力性转移支付2010年预算参考数_03_2010年各地区一般预算平衡表_04财力类2010 2" xfId="8160"/>
    <cellStyle name="差_县区合并测算20080423(按照各省比重）_财力性转移支付2010年预算参考数_03_2010年各地区一般预算平衡表 4" xfId="8161"/>
    <cellStyle name="差_14安徽_财力性转移支付2010年预算参考数 2 4" xfId="8162"/>
    <cellStyle name="差_人员工资和公用经费3_03_2010年各地区一般预算平衡表_2010年地方财政一般预算分级平衡情况表（汇总）0524 2" xfId="8163"/>
    <cellStyle name="差 5 3" xfId="8164"/>
    <cellStyle name="差_行政公检法测算_民生政策最低支出需求_财力性转移支付2010年预算参考数_03_2010年各地区一般预算平衡表_04财力类2010 3" xfId="8165"/>
    <cellStyle name="差_县区合并测算20080423(按照各省比重）_财力性转移支付2010年预算参考数_03_2010年各地区一般预算平衡表 5" xfId="8166"/>
    <cellStyle name="差_05潍坊_华东 2" xfId="8167"/>
    <cellStyle name="差_县市旗测算-新科目（20080626）_不含人员经费系数_财力性转移支付2010年预算参考数_03_2010年各地区一般预算平衡表_2010年地方财政一般预算分级平衡情况表（汇总）0524 2 5" xfId="8168"/>
    <cellStyle name="差_0502通海县 2 2" xfId="8169"/>
    <cellStyle name="差_汇总_合并" xfId="8170"/>
    <cellStyle name="好_县区合并测算20080423(按照各省比重）_财力性转移支付2010年预算参考数_03_2010年各地区一般预算平衡表 2 2" xfId="8171"/>
    <cellStyle name="差 6" xfId="8172"/>
    <cellStyle name="差 8 2" xfId="8173"/>
    <cellStyle name="差_行政公检法测算_县市旗测算-新科目（含人口规模效应）_03_2010年各地区一般预算平衡表_净集中 3" xfId="8174"/>
    <cellStyle name="好_分析缺口率_财力性转移支付2010年预算参考数_30云南" xfId="8175"/>
    <cellStyle name="差_(财政总决算简表-2010年)数据-分县收支（国库处提供） 2 2" xfId="8176"/>
    <cellStyle name="差_汇总表4_财力性转移支付2010年预算参考数 4 2" xfId="8177"/>
    <cellStyle name="好_0605石屏县_财力性转移支付2010年预算参考数_合并 2 2" xfId="8178"/>
    <cellStyle name="差_~4190974" xfId="8179"/>
    <cellStyle name="差_卫生(按照总人口测算）—20080416_县市旗测算-新科目（含人口规模效应）_财力性转移支付2010年预算参考数_03_2010年各地区一般预算平衡表_净集中" xfId="8180"/>
    <cellStyle name="差_文体广播事业(按照总人口测算）—20080416_03_2010年各地区一般预算平衡表_2010年地方财政一般预算分级平衡情况表（汇总）0524 4" xfId="8181"/>
    <cellStyle name="差_11大理_财力性转移支付2010年预算参考数 3" xfId="8182"/>
    <cellStyle name="差_卫生(按照总人口测算）—20080416_县市旗测算-新科目（含人口规模效应）_财力性转移支付2010年预算参考数_03_2010年各地区一般预算平衡表_净集中 2" xfId="8183"/>
    <cellStyle name="差_~4190974 2" xfId="8184"/>
    <cellStyle name="差_11大理_财力性转移支付2010年预算参考数 3 2" xfId="8185"/>
    <cellStyle name="差_~4190974 2 2" xfId="8186"/>
    <cellStyle name="差_11大理_财力性转移支付2010年预算参考数 4" xfId="8187"/>
    <cellStyle name="差_卫生(按照总人口测算）—20080416_县市旗测算-新科目（含人口规模效应）_财力性转移支付2010年预算参考数_03_2010年各地区一般预算平衡表_净集中 3" xfId="8188"/>
    <cellStyle name="差_~4190974 3" xfId="8189"/>
    <cellStyle name="差_11大理_财力性转移支付2010年预算参考数 5" xfId="8190"/>
    <cellStyle name="差_~4190974 4" xfId="8191"/>
    <cellStyle name="差_00省级(打印) 2" xfId="8192"/>
    <cellStyle name="差_~5676413" xfId="8193"/>
    <cellStyle name="差_00省级(打印) 2 2" xfId="8194"/>
    <cellStyle name="差_~5676413 2" xfId="8195"/>
    <cellStyle name="差_县区合并测算20080421_30云南" xfId="8196"/>
    <cellStyle name="差_~5676413 2 4" xfId="8197"/>
    <cellStyle name="好_2006年22湖南_财力性转移支付2010年预算参考数_03_2010年各地区一般预算平衡表 2 2" xfId="8198"/>
    <cellStyle name="差_00省级(打印) 2 3" xfId="8199"/>
    <cellStyle name="差_~5676413 3" xfId="8200"/>
    <cellStyle name="差_农林水和城市维护标准支出20080505－县区合计_县市旗测算-新科目（含人口规模效应）_03_2010年各地区一般预算平衡表 2" xfId="8201"/>
    <cellStyle name="差_《2008年云南省财政运行数据资料汇编》付浩" xfId="8202"/>
    <cellStyle name="差_《2008年云南省财政运行数据资料汇编》付浩 2" xfId="8203"/>
    <cellStyle name="差_11大理_财力性转移支付2010年预算参考数_小册子（2010）张 3" xfId="8204"/>
    <cellStyle name="差_卫生(按照总人口测算）—20080416_民生政策最低支出需求_财力性转移支付2010年预算参考数_03_2010年各地区一般预算平衡表_2010年地方财政一般预算分级平衡情况表（汇总）0524 2" xfId="8205"/>
    <cellStyle name="差_0030S9.2(2008年) 2 2" xfId="8206"/>
    <cellStyle name="差_0030S9.2(2008年) 3" xfId="8207"/>
    <cellStyle name="差_0030S9.2(2008年) 3 2" xfId="8208"/>
    <cellStyle name="差_03昭通市_4.2010年国家重点生态功能区保护性转移支付生态测算表" xfId="8209"/>
    <cellStyle name="输出 2 2 2" xfId="8210"/>
    <cellStyle name="差_0030S9.2(2008年) 4" xfId="8211"/>
    <cellStyle name="好_2008年全省汇总收支计算表_财力性转移支付2010年预算参考数_隋心对账单定稿0514 2 5" xfId="8212"/>
    <cellStyle name="好_县市旗测算-新科目（20080627）_合并 2 6" xfId="8213"/>
    <cellStyle name="差_行政(燃修费)_县市旗测算-新科目（含人口规模效应）_财力性转移支付2010年预算参考数_03_2010年各地区一般预算平衡表 2" xfId="8214"/>
    <cellStyle name="差_2006年28四川_30云南 4" xfId="8215"/>
    <cellStyle name="差_00省级(打印)" xfId="8216"/>
    <cellStyle name="差_00省级(打印) 2 3 2" xfId="8217"/>
    <cellStyle name="好_行政(燃修费)_财力性转移支付2010年预算参考数_03_2010年各地区一般预算平衡表_2010年地方财政一般预算分级平衡情况表（汇总）0524 2" xfId="8218"/>
    <cellStyle name="差_00省级(打印) 2_2.2009年云南省生态功能区转移支付总表" xfId="8219"/>
    <cellStyle name="好_行政(燃修费)_财力性转移支付2010年预算参考数_03_2010年各地区一般预算平衡表_2010年地方财政一般预算分级平衡情况表（汇总）0524 2 2" xfId="8220"/>
    <cellStyle name="差_00省级(打印) 2_2.2009年云南省生态功能区转移支付总表 2" xfId="8221"/>
    <cellStyle name="差_00省级(打印) 2_2.2010年云南省生态功能区转移支付总表" xfId="8222"/>
    <cellStyle name="差_00省级(打印) 2_2.云南省生态功能区转移支付总表" xfId="8223"/>
    <cellStyle name="好_卫生(按照总人口测算）—20080416_县市旗测算-新科目（含人口规模效应）_华东 2 4" xfId="8224"/>
    <cellStyle name="差_00省级(打印) 2_2.云南省生态功能区转移支付总表 2" xfId="8225"/>
    <cellStyle name="好_教育(按照总人口测算）—20080416 2 3" xfId="8226"/>
    <cellStyle name="差_00省级(打印) 2_4.2010年国家重点生态功能区保护性转移支付生态测算表 2" xfId="8227"/>
    <cellStyle name="差_0605石屏县_财力性转移支付2010年预算参考数_03_2010年各地区一般预算平衡表_2010年地方财政一般预算分级平衡情况表（汇总）0524 2" xfId="8228"/>
    <cellStyle name="差_2007年一般预算支出剔除_30云南" xfId="8229"/>
    <cellStyle name="差_00省级(打印) 3" xfId="8230"/>
    <cellStyle name="好_行政(燃修费)_县市旗测算-新科目（含人口规模效应）_财力性转移支付2010年预算参考数_合并" xfId="8231"/>
    <cellStyle name="差_00省级(打印) 5" xfId="8232"/>
    <cellStyle name="差_不含人员经费系数 2 2" xfId="8233"/>
    <cellStyle name="差_00省级(打印) 7" xfId="8234"/>
    <cellStyle name="差_不含人员经费系数 2 4" xfId="8235"/>
    <cellStyle name="差_能值与重要性合成分类_5.2010年云南省国家一般生态功能区转移支付补助测算表（州市本级） 2" xfId="8236"/>
    <cellStyle name="差_00省级(打印) 8" xfId="8237"/>
    <cellStyle name="差_00省级(打印)_合并" xfId="8238"/>
    <cellStyle name="常规 2 2 6 2 8" xfId="8239"/>
    <cellStyle name="差_县市旗测算-新科目（20080627）_不含人员经费系数_财力性转移支付2010年预算参考数_03_2010年各地区一般预算平衡表_04财力类2010" xfId="8240"/>
    <cellStyle name="差_00省级(打印)_合并 2" xfId="8241"/>
    <cellStyle name="差_00省级(打印)_华东" xfId="8242"/>
    <cellStyle name="千位分隔 18 2" xfId="8243"/>
    <cellStyle name="差_00省级(打印)_隋心对账单定稿0514" xfId="8244"/>
    <cellStyle name="差_00省级(打印)_隋心对账单定稿0514 2" xfId="8245"/>
    <cellStyle name="好_县市旗测算-新科目（20080627）_不含人员经费系数_财力性转移支付2010年预算参考数_华东 2 4" xfId="8246"/>
    <cellStyle name="汇总 2 2 11 7" xfId="8247"/>
    <cellStyle name="好_市辖区测算-新科目（20080626）_财力性转移支付2010年预算参考数_合并 2 7" xfId="8248"/>
    <cellStyle name="差_00省级(定稿)" xfId="8249"/>
    <cellStyle name="差_01保工资保运转保民生项目及标准 3" xfId="8250"/>
    <cellStyle name="好 2 2 2 2 8" xfId="8251"/>
    <cellStyle name="好_行政（人员）_民生政策最低支出需求_30云南" xfId="8252"/>
    <cellStyle name="差_01保工资保运转保民生项目及标准 3 2" xfId="8253"/>
    <cellStyle name="常规 21 2 3 9" xfId="8254"/>
    <cellStyle name="差_青海 缺口县区测算(地方填报)_财力性转移支付2010年预算参考数_03_2010年各地区一般预算平衡表_净集中 2" xfId="8255"/>
    <cellStyle name="差_0502通海县 5" xfId="8256"/>
    <cellStyle name="差_01保工资保运转保民生项目及标准 4" xfId="8257"/>
    <cellStyle name="差_行政（人员）_县市旗测算-新科目（含人口规模效应）_财力性转移支付2010年预算参考数_华东 2" xfId="8258"/>
    <cellStyle name="差_03昭通 2 2 2" xfId="8259"/>
    <cellStyle name="差_行政（人员）_30云南" xfId="8260"/>
    <cellStyle name="好_1110洱源县_03_2010年各地区一般预算平衡表_2010年地方财政一般预算分级平衡情况表（汇总）0524 2 7" xfId="8261"/>
    <cellStyle name="差_县区合并测算20080423(按照各省比重）_不含人员经费系数_30云南 2" xfId="8262"/>
    <cellStyle name="差_03昭通 2 3" xfId="8263"/>
    <cellStyle name="差_县区合并测算20080423(按照各省比重）_不含人员经费系数_30云南 2 2" xfId="8264"/>
    <cellStyle name="好_14安徽_03_2010年各地区一般预算平衡表 6" xfId="8265"/>
    <cellStyle name="差_2007年一般预算支出剔除 4" xfId="8266"/>
    <cellStyle name="差_03昭通 2 3 2" xfId="8267"/>
    <cellStyle name="好_0605石屏" xfId="8268"/>
    <cellStyle name="差_县区合并测算20080423(按照各省比重）_不含人员经费系数_30云南 3" xfId="8269"/>
    <cellStyle name="差_03昭通 2 4" xfId="8270"/>
    <cellStyle name="好_河南 缺口县区测算(地方填报白)_财力性转移支付2010年预算参考数_小册子（2010）张" xfId="8271"/>
    <cellStyle name="差_2006年27重庆_财力性转移支付2010年预算参考数 4 2" xfId="8272"/>
    <cellStyle name="差_03昭通 2_2.2009年云南省生态功能区转移支付总表" xfId="8273"/>
    <cellStyle name="好_汇总表4_财力性转移支付2010年预算参考数_合并 2 7" xfId="8274"/>
    <cellStyle name="差_文体广播事业(按照总人口测算）—20080416_县市旗测算-新科目（含人口规模效应）_财力性转移支付2010年预算参考数_华东 2 2" xfId="8275"/>
    <cellStyle name="差_03昭通 2_2.云南省生态功能区转移支付总表" xfId="8276"/>
    <cellStyle name="好_县市旗测算-新科目（20080627）_县市旗测算-新科目（含人口规模效应）_财力性转移支付2010年预算参考数_合并 2 2" xfId="8277"/>
    <cellStyle name="差_03昭通 2_4.2010年国家重点生态功能区保护性转移支付生态测算表" xfId="8278"/>
    <cellStyle name="差_2006年28四川_03_2010年各地区一般预算平衡表_净集中 2" xfId="8279"/>
    <cellStyle name="好_成本差异系数_财力性转移支付2010年预算参考数_30云南 3" xfId="8280"/>
    <cellStyle name="差_03昭通 2_4.2010年国家重点生态功能区保护性转移支付生态测算表 2" xfId="8281"/>
    <cellStyle name="差_33甘肃 4" xfId="8282"/>
    <cellStyle name="好_缺口县区测算（11.13）_财力性转移支付2010年预算参考数_小册子（2010）张 3" xfId="8283"/>
    <cellStyle name="差_2007一般预算支出口径剔除表_财力性转移支付2010年预算参考数_合并" xfId="8284"/>
    <cellStyle name="差_05潍坊 3 2" xfId="8285"/>
    <cellStyle name="好_27重庆_03_2010年各地区一般预算平衡表 5" xfId="8286"/>
    <cellStyle name="好_行政公检法测算_民生政策最低支出需求_03_2010年各地区一般预算平衡表_2010年地方财政一般预算分级平衡情况表（汇总）0524 2 8" xfId="8287"/>
    <cellStyle name="差_03昭通 2_5.2010年云南省国家一般生态功能区转移支付补助测算表（州市本级）" xfId="8288"/>
    <cellStyle name="好_附表_财力性转移支付2010年预算参考数_03_2010年各地区一般预算平衡表_2010年地方财政一般预算分级平衡情况表（汇总）0524 5" xfId="8289"/>
    <cellStyle name="差_03昭通 7" xfId="8290"/>
    <cellStyle name="差_河南 缺口县区测算(地方填报白)_财力性转移支付2010年预算参考数" xfId="8291"/>
    <cellStyle name="好_市辖区测算-新科目（20080626）_民生政策最低支出需求_财力性转移支付2010年预算参考数_03_2010年各地区一般预算平衡表_04财力类2010 2" xfId="8292"/>
    <cellStyle name="差_03昭通 8" xfId="8293"/>
    <cellStyle name="好_市辖区测算20080510_县市旗测算-新科目（含人口规模效应）_30云南 2" xfId="8294"/>
    <cellStyle name="差_市辖区测算-新科目（20080626）_华东 2 4" xfId="8295"/>
    <cellStyle name="好_教育(按照总人口测算）—20080416_民生政策最低支出需求_财力性转移支付2010年预算参考数_03_2010年各地区一般预算平衡表_2010年地方财政一般预算分级平衡情况表（汇总）0524 2 2" xfId="8296"/>
    <cellStyle name="差_03昭通_隋心对账单定稿0514 2" xfId="8297"/>
    <cellStyle name="差_云南省2008年转移支付测算——州市本级考核部分及政策性测算_华东" xfId="8298"/>
    <cellStyle name="差_03昭通市" xfId="8299"/>
    <cellStyle name="差_分析缺口率_财力性转移支付2010年预算参考数_隋心对账单定稿0514 2" xfId="8300"/>
    <cellStyle name="好_市辖区测算-新科目（20080626）_财力性转移支付2010年预算参考数 4" xfId="8301"/>
    <cellStyle name="差_市辖区测算20080510_不含人员经费系数_财力性转移支付2010年预算参考数" xfId="8302"/>
    <cellStyle name="好_分县成本差异系数_不含人员经费系数_隋心对账单定稿0514 2 4" xfId="8303"/>
    <cellStyle name="差_核定人数对比 2 2" xfId="8304"/>
    <cellStyle name="常规 11 2 3 7" xfId="8305"/>
    <cellStyle name="差_03昭通市 3 2" xfId="8306"/>
    <cellStyle name="好_其他部门(按照总人口测算）—20080416_华东 2 4" xfId="8307"/>
    <cellStyle name="差_03昭通市_2.2009年云南省生态功能区转移支付总表" xfId="8308"/>
    <cellStyle name="好_市辖区测算-新科目（20080626）_县市旗测算-新科目（含人口规模效应） 2 5" xfId="8309"/>
    <cellStyle name="差_12滨州_财力性转移支付2010年预算参考数_03_2010年各地区一般预算平衡表" xfId="8310"/>
    <cellStyle name="差_缺口县区测算（11.13） 2 3" xfId="8311"/>
    <cellStyle name="差_03昭通市_2.2010年云南省生态功能区转移支付总表" xfId="8312"/>
    <cellStyle name="好_人员工资和公用经费_财力性转移支付2010年预算参考数_03_2010年各地区一般预算平衡表 2 3" xfId="8313"/>
    <cellStyle name="差_缺口县区测算（11.13） 2 3 2" xfId="8314"/>
    <cellStyle name="差_03昭通市_2.2010年云南省生态功能区转移支付总表 2" xfId="8315"/>
    <cellStyle name="差_2006年全省财力计算表（中央、决算）_隋心对账单定稿0514" xfId="8316"/>
    <cellStyle name="差_03昭通市_4.2010年国家重点生态功能区保护性转移支付生态测算表 2" xfId="8317"/>
    <cellStyle name="好_2008年全省汇总收支计算表_03_2010年各地区一般预算平衡表_2010年地方财政一般预算分级平衡情况表（汇总）0524 2" xfId="8318"/>
    <cellStyle name="好_青海 缺口县区测算(地方填报)_财力性转移支付2010年预算参考数 2 8" xfId="8319"/>
    <cellStyle name="差_07临沂_30云南 3 2" xfId="8320"/>
    <cellStyle name="差_04财力类" xfId="8321"/>
    <cellStyle name="好_2006年34青海_财力性转移支付2010年预算参考数 3" xfId="8322"/>
    <cellStyle name="常规 304" xfId="8323"/>
    <cellStyle name="常规 254" xfId="8324"/>
    <cellStyle name="常规 249" xfId="8325"/>
    <cellStyle name="常规 199" xfId="8326"/>
    <cellStyle name="差_04财力类 2" xfId="8327"/>
    <cellStyle name="差_0706丘北县 3" xfId="8328"/>
    <cellStyle name="好_县区合并测算20080423(按照各省比重）_不含人员经费系数_隋心对账单定稿0514 2 2" xfId="8329"/>
    <cellStyle name="好_危改资金测算 4 2" xfId="8330"/>
    <cellStyle name="好_12滨州_财力性转移支付2010年预算参考数_合并 2 7" xfId="8331"/>
    <cellStyle name="差_04财力类 2 2 2" xfId="8332"/>
    <cellStyle name="好_其他部门(按照总人口测算）—20080416_财力性转移支付2010年预算参考数 2 6" xfId="8333"/>
    <cellStyle name="适中 7 2" xfId="8334"/>
    <cellStyle name="好_民生政策最低支出需求_03_2010年各地区一般预算平衡表_净集中 3" xfId="8335"/>
    <cellStyle name="差_04财力类 2 3 2" xfId="8336"/>
    <cellStyle name="适中 8" xfId="8337"/>
    <cellStyle name="差_04财力类 2 4" xfId="8338"/>
    <cellStyle name="好_2006年34青海_财力性转移支付2010年预算参考数 4" xfId="8339"/>
    <cellStyle name="常规 310" xfId="8340"/>
    <cellStyle name="常规 305" xfId="8341"/>
    <cellStyle name="常规 260" xfId="8342"/>
    <cellStyle name="常规 255" xfId="8343"/>
    <cellStyle name="差_04财力类 3" xfId="8344"/>
    <cellStyle name="好_2006年34青海_财力性转移支付2010年预算参考数 4 2" xfId="8345"/>
    <cellStyle name="好_行政(燃修费)_03_2010年各地区一般预算平衡表_2010年地方财政一般预算分级平衡情况表（汇总）0524 3" xfId="8346"/>
    <cellStyle name="差_04财力类 3 2" xfId="8347"/>
    <cellStyle name="常规 312" xfId="8348"/>
    <cellStyle name="常规 307" xfId="8349"/>
    <cellStyle name="常规 262" xfId="8350"/>
    <cellStyle name="常规 257" xfId="8351"/>
    <cellStyle name="差_04财力类 5" xfId="8352"/>
    <cellStyle name="好_县市旗测算20080508_财力性转移支付2010年预算参考数_03_2010年各地区一般预算平衡表_净集中 3" xfId="8353"/>
    <cellStyle name="差_其他部门(按照总人口测算）—20080416_民生政策最低支出需求_03_2010年各地区一般预算平衡表_2010年地方财政一般预算分级平衡情况表（汇总）0524 4" xfId="8354"/>
    <cellStyle name="差_04财力类_30云南" xfId="8355"/>
    <cellStyle name="差_2006年34青海_财力性转移支付2010年预算参考数_03_2010年各地区一般预算平衡表_2010年地方财政一般预算分级平衡情况表（汇总）0524 5" xfId="8356"/>
    <cellStyle name="检查单元格 6" xfId="8357"/>
    <cellStyle name="好_县区合并测算20080421_县市旗测算-新科目（含人口规模效应）_财力性转移支付2010年预算参考数 2 4" xfId="8358"/>
    <cellStyle name="差_卫生(按照总人口测算）—20080416_财力性转移支付2010年预算参考数_小册子（2010）张 2" xfId="8359"/>
    <cellStyle name="好_30云南_小册子（2010）张" xfId="8360"/>
    <cellStyle name="差_04财力类_30云南 2" xfId="8361"/>
    <cellStyle name="差_04财力类_小册子（2010）张" xfId="8362"/>
    <cellStyle name="差_14安徽_财力性转移支付2010年预算参考数 2 3 2" xfId="8363"/>
    <cellStyle name="差_04财力类_小册子（2010）张 2" xfId="8364"/>
    <cellStyle name="好_教育(按照总人口测算）—20080416 2 4" xfId="8365"/>
    <cellStyle name="好_县市旗测算-新科目（20080627）_民生政策最低支出需求_财力性转移支付2010年预算参考数_30云南 2" xfId="8366"/>
    <cellStyle name="差_0605石屏县_财力性转移支付2010年预算参考数_03_2010年各地区一般预算平衡表_2010年地方财政一般预算分级平衡情况表（汇总）0524 3" xfId="8367"/>
    <cellStyle name="差_教育(按照总人口测算）—20080416_民生政策最低支出需求_03_2010年各地区一般预算平衡表_净集中 3" xfId="8368"/>
    <cellStyle name="差_卫生(按照总人口测算）—20080416_民生政策最低支出需求_03_2010年各地区一般预算平衡表_04财力类2010" xfId="8369"/>
    <cellStyle name="差_市辖区测算-新科目（20080626）_县市旗测算-新科目（含人口规模效应）_03_2010年各地区一般预算平衡表_2010年地方财政一般预算分级平衡情况表（汇总）0524 2 3" xfId="8370"/>
    <cellStyle name="差_04财力类_小册子（2010）张 2 2" xfId="8371"/>
    <cellStyle name="好_11大理_03_2010年各地区一般预算平衡表 3" xfId="8372"/>
    <cellStyle name="差_04财力类_小册子（2010）张 4" xfId="8373"/>
    <cellStyle name="好_教育(按照总人口测算）—20080416 2 6" xfId="8374"/>
    <cellStyle name="差_0605石屏县_财力性转移支付2010年预算参考数_03_2010年各地区一般预算平衡表_2010年地方财政一般预算分级平衡情况表（汇总）0524 5" xfId="8375"/>
    <cellStyle name="差_0502通海县" xfId="8376"/>
    <cellStyle name="好_教育(按照总人口测算）—20080416_民生政策最低支出需求_03_2010年各地区一般预算平衡表 2 3" xfId="8377"/>
    <cellStyle name="常规 21 2 3 6" xfId="8378"/>
    <cellStyle name="差_0502通海县 2" xfId="8379"/>
    <cellStyle name="好 2 2 2 2 5" xfId="8380"/>
    <cellStyle name="差_05潍坊_华东" xfId="8381"/>
    <cellStyle name="好_农林水和城市维护标准支出20080505－县区合计_不含人员经费系数_财力性转移支付2010年预算参考数_华东 2 7" xfId="8382"/>
    <cellStyle name="差_0502通海县 2 2 2" xfId="8383"/>
    <cellStyle name="差_0502通海县 2 3 2 2" xfId="8384"/>
    <cellStyle name="好_11大理_03_2010年各地区一般预算平衡表 4" xfId="8385"/>
    <cellStyle name="差_0502通海县 2_2.2010年云南省生态功能区转移支付总表" xfId="8386"/>
    <cellStyle name="差_附表 5" xfId="8387"/>
    <cellStyle name="差_0502通海县 2_2.2010年云南省生态功能区转移支付总表 2" xfId="8388"/>
    <cellStyle name="差_20河南_财力性转移支付2010年预算参考数_30云南 3" xfId="8389"/>
    <cellStyle name="差_0502通海县 2_2.云南省生态功能区转移支付总表" xfId="8390"/>
    <cellStyle name="差_0502通海县 2_2.云南省生态功能区转移支付总表 2" xfId="8391"/>
    <cellStyle name="差_0502通海县 2_5.2010年云南省国家一般生态功能区转移支付补助测算表（州市本级）" xfId="8392"/>
    <cellStyle name="差_1007永仁县 4" xfId="8393"/>
    <cellStyle name="好_2006年水利统计指标统计表 6" xfId="8394"/>
    <cellStyle name="差_0502通海县 2_5.2010年云南省国家一般生态功能区转移支付补助测算表（州市本级） 2" xfId="8395"/>
    <cellStyle name="常规 21 2 3 7" xfId="8396"/>
    <cellStyle name="差_0502通海县 3" xfId="8397"/>
    <cellStyle name="常规 21 2 3 8" xfId="8398"/>
    <cellStyle name="差_教育(按照总人口测算）—20080416_民生政策最低支出需求_合并 2" xfId="8399"/>
    <cellStyle name="差_0502通海县 4" xfId="8400"/>
    <cellStyle name="差_卫生(按照总人口测算）—20080416_财力性转移支付2010年预算参考数 2 7" xfId="8401"/>
    <cellStyle name="好_县市旗测算20080508_不含人员经费系数_财力性转移支付2010年预算参考数_合并 2 4" xfId="8402"/>
    <cellStyle name="差_0502通海县 4 2 2" xfId="8403"/>
    <cellStyle name="差_青海 缺口县区测算(地方填报)_财力性转移支付2010年预算参考数_03_2010年各地区一般预算平衡表_净集中 3" xfId="8404"/>
    <cellStyle name="差_0502通海县 6" xfId="8405"/>
    <cellStyle name="差_2008年全省汇总收支计算表_合并 2" xfId="8406"/>
    <cellStyle name="差_行政公检法测算_民生政策最低支出需求_隋心对账单定稿0514 2" xfId="8407"/>
    <cellStyle name="差_0502通海县 9" xfId="8408"/>
    <cellStyle name="差_0502通海县_合并" xfId="8409"/>
    <cellStyle name="差_0502通海县转换 3" xfId="8410"/>
    <cellStyle name="差_12滨州_财力性转移支付2010年预算参考数_小册子（2010）张 3 2" xfId="8411"/>
    <cellStyle name="差_1110洱源 4" xfId="8412"/>
    <cellStyle name="差_0502通海县转换 3 2" xfId="8413"/>
    <cellStyle name="差_1110洱源 4 2" xfId="8414"/>
    <cellStyle name="差_0502通海县转换 4" xfId="8415"/>
    <cellStyle name="差_05潍坊 2 2" xfId="8416"/>
    <cellStyle name="差_0605石屏县_财力性转移支付2010年预算参考数_03_2010年各地区一般预算平衡表 3" xfId="8417"/>
    <cellStyle name="差_2006年全省财力计算表（中央、决算） 7" xfId="8418"/>
    <cellStyle name="差_05潍坊 2 2 2" xfId="8419"/>
    <cellStyle name="差_05潍坊 2 3" xfId="8420"/>
    <cellStyle name="差_0605石屏县_财力性转移支付2010年预算参考数_03_2010年各地区一般预算平衡表 4" xfId="8421"/>
    <cellStyle name="差_2006年全省财力计算表（中央、决算） 8" xfId="8422"/>
    <cellStyle name="好_行政（人员）_隋心对账单定稿0514 2 2" xfId="8423"/>
    <cellStyle name="差_缺口县区测算(按核定人数)_财力性转移支付2010年预算参考数_30云南 3" xfId="8424"/>
    <cellStyle name="好_行政（人员）_隋心对账单定稿0514 2 4" xfId="8425"/>
    <cellStyle name="差_05潍坊 2 3 2" xfId="8426"/>
    <cellStyle name="差_0605石屏县_财力性转移支付2010年预算参考数_03_2010年各地区一般预算平衡表 6" xfId="8427"/>
    <cellStyle name="差_05潍坊 2 4" xfId="8428"/>
    <cellStyle name="差_其他部门(按照总人口测算）—20080416_不含人员经费系数_30云南 2 2" xfId="8429"/>
    <cellStyle name="差_0605石屏县_财力性转移支付2010年预算参考数_03_2010年各地区一般预算平衡表 5" xfId="8430"/>
    <cellStyle name="差_2006年全省财力计算表（中央、决算） 9" xfId="8431"/>
    <cellStyle name="差_缺口县区测算(按核定人数)_财力性转移支付2010年预算参考数_30云南 2" xfId="8432"/>
    <cellStyle name="好_行政（人员）_隋心对账单定稿0514 2 3" xfId="8433"/>
    <cellStyle name="差_05潍坊 4" xfId="8434"/>
    <cellStyle name="差_05潍坊 4 2" xfId="8435"/>
    <cellStyle name="差_青海 缺口县区测算(地方填报) 2" xfId="8436"/>
    <cellStyle name="差_05潍坊 5" xfId="8437"/>
    <cellStyle name="好_汇总表4 2 7" xfId="8438"/>
    <cellStyle name="差_05潍坊_30云南" xfId="8439"/>
    <cellStyle name="注释 2 15" xfId="8440"/>
    <cellStyle name="差_05潍坊_30云南 3" xfId="8441"/>
    <cellStyle name="差_分县成本差异系数_财力性转移支付2010年预算参考数_03_2010年各地区一般预算平衡表_净集中 2" xfId="8442"/>
    <cellStyle name="差_人员工资和公用经费3_财力性转移支付2010年预算参考数 3" xfId="8443"/>
    <cellStyle name="差_财政供养人员_合并" xfId="8444"/>
    <cellStyle name="注释 2 16" xfId="8445"/>
    <cellStyle name="差_5.2010年云南省国家一般生态功能区转移支付补助测算表（州市本级）" xfId="8446"/>
    <cellStyle name="差_05潍坊_30云南 4" xfId="8447"/>
    <cellStyle name="差_分县成本差异系数_财力性转移支付2010年预算参考数_03_2010年各地区一般预算平衡表_净集中 3" xfId="8448"/>
    <cellStyle name="差_人员工资和公用经费3_财力性转移支付2010年预算参考数 4" xfId="8449"/>
    <cellStyle name="差_05潍坊_合并 2" xfId="8450"/>
    <cellStyle name="计算 2 2 11 2 5" xfId="8451"/>
    <cellStyle name="差_云南省2008年转移支付测算——州市本级考核部分及政策性测算_财力性转移支付2010年预算参考数_隋心对账单定稿0514 2 3" xfId="8452"/>
    <cellStyle name="差_Book1_财力性转移支付2010年预算参考数" xfId="8453"/>
    <cellStyle name="差_05潍坊_小册子（2010）张 2" xfId="8454"/>
    <cellStyle name="差_县市旗测算20080508_民生政策最低支出需求_财力性转移支付2010年预算参考数 2 6" xfId="8455"/>
    <cellStyle name="差_Book1_财力性转移支付2010年预算参考数 2" xfId="8456"/>
    <cellStyle name="差_05潍坊_小册子（2010）张 2 2" xfId="8457"/>
    <cellStyle name="好_其他部门(按照总人口测算）—20080416_不含人员经费系数_合并 2" xfId="8458"/>
    <cellStyle name="好_行政公检法测算_民生政策最低支出需求_财力性转移支付2010年预算参考数_03_2010年各地区一般预算平衡表_2010年地方财政一般预算分级平衡情况表（汇总）0524 2 5" xfId="8459"/>
    <cellStyle name="差_11大理_财力性转移支付2010年预算参考数_03_2010年各地区一般预算平衡表 6" xfId="8460"/>
    <cellStyle name="好_市辖区测算20080510_不含人员经费系数_合并 2 4" xfId="8461"/>
    <cellStyle name="计算 2 2 11 2 6" xfId="8462"/>
    <cellStyle name="差_云南省2008年转移支付测算——州市本级考核部分及政策性测算_财力性转移支付2010年预算参考数_隋心对账单定稿0514 2 4" xfId="8463"/>
    <cellStyle name="差_05潍坊_小册子（2010）张 3" xfId="8464"/>
    <cellStyle name="差_05潍坊_小册子（2010）张 3 2" xfId="8465"/>
    <cellStyle name="差_行政公检法测算_民生政策最低支出需求_财力性转移支付2010年预算参考数_03_2010年各地区一般预算平衡表_2010年地方财政一般预算分级平衡情况表（汇总）0524 3" xfId="8466"/>
    <cellStyle name="差_农林水和城市维护标准支出20080505－县区合计_县市旗测算-新科目（含人口规模效应）_财力性转移支付2010年预算参考数" xfId="8467"/>
    <cellStyle name="差_05玉溪" xfId="8468"/>
    <cellStyle name="差_行政(燃修费)_县市旗测算-新科目（含人口规模效应）_03_2010年各地区一般预算平衡表_净集中" xfId="8469"/>
    <cellStyle name="好_2008计算资料（8月5）_隋心对账单定稿0514 2 6" xfId="8470"/>
    <cellStyle name="差_05玉溪 2" xfId="8471"/>
    <cellStyle name="差_22湖南_财力性转移支付2010年预算参考数_03_2010年各地区一般预算平衡表_2010年地方财政一般预算分级平衡情况表（汇总）0524 4" xfId="8472"/>
    <cellStyle name="差_行政(燃修费)_县市旗测算-新科目（含人口规模效应）_03_2010年各地区一般预算平衡表_净集中 2" xfId="8473"/>
    <cellStyle name="差_05玉溪 3" xfId="8474"/>
    <cellStyle name="差_22湖南_财力性转移支付2010年预算参考数_03_2010年各地区一般预算平衡表_2010年地方财政一般预算分级平衡情况表（汇总）0524 5" xfId="8475"/>
    <cellStyle name="差_行政(燃修费)_县市旗测算-新科目（含人口规模效应）_03_2010年各地区一般预算平衡表_净集中 3" xfId="8476"/>
    <cellStyle name="好_财政供养人员_华东 2 2" xfId="8477"/>
    <cellStyle name="好_22湖南_03_2010年各地区一般预算平衡表_2010年地方财政一般预算分级平衡情况表（汇总）0524 2 2" xfId="8478"/>
    <cellStyle name="差_12滨州_小册子（2010）张 2" xfId="8479"/>
    <cellStyle name="差_危改资金测算_财力性转移支付2010年预算参考数_03_2010年各地区一般预算平衡表 3" xfId="8480"/>
    <cellStyle name="差_2006年28四川_财力性转移支付2010年预算参考数_30云南 3 2" xfId="8481"/>
    <cellStyle name="好_县区合并测算20080423(按照各省比重）_县市旗测算-新科目（含人口规模效应）_财力性转移支付2010年预算参考数_华东 3" xfId="8482"/>
    <cellStyle name="差_0605石屏" xfId="8483"/>
    <cellStyle name="好_云南省2008年转移支付测算——州市本级考核部分及政策性测算_财力性转移支付2010年预算参考数_华东" xfId="8484"/>
    <cellStyle name="差_12滨州_小册子（2010）张 2 2" xfId="8485"/>
    <cellStyle name="差_县区合并测算20080423(按照各省比重）_县市旗测算-新科目（含人口规模效应）_财力性转移支付2010年预算参考数 5" xfId="8486"/>
    <cellStyle name="差_0605石屏 2" xfId="8487"/>
    <cellStyle name="差_0605石屏 2 2" xfId="8488"/>
    <cellStyle name="差_0605石屏 3" xfId="8489"/>
    <cellStyle name="差_0605石屏 3 2" xfId="8490"/>
    <cellStyle name="差_0605石屏 4" xfId="8491"/>
    <cellStyle name="差_行政(燃修费)_不含人员经费系数_03_2010年各地区一般预算平衡表_2010年地方财政一般预算分级平衡情况表（汇总）0524 2" xfId="8492"/>
    <cellStyle name="好_行政（人员）_财力性转移支付2010年预算参考数_华东 3" xfId="8493"/>
    <cellStyle name="差_0605石屏县" xfId="8494"/>
    <cellStyle name="差_0605石屏县 2" xfId="8495"/>
    <cellStyle name="好_22湖南_隋心对账单定稿0514 2 6" xfId="8496"/>
    <cellStyle name="差_其他部门(按照总人口测算）—20080416_县市旗测算-新科目（含人口规模效应）_财力性转移支付2010年预算参考数_华东" xfId="8497"/>
    <cellStyle name="差_0605石屏县 2 2" xfId="8498"/>
    <cellStyle name="差_其他部门(按照总人口测算）—20080416_县市旗测算-新科目（含人口规模效应）_财力性转移支付2010年预算参考数_华东 2" xfId="8499"/>
    <cellStyle name="差_0605石屏县 2 2 2" xfId="8500"/>
    <cellStyle name="差_2006年22湖南_小册子（2010）张 2 2" xfId="8501"/>
    <cellStyle name="差_0605石屏县 2 2 3" xfId="8502"/>
    <cellStyle name="好_分县成本差异系数_不含人员经费系数_小册子（2010）张" xfId="8503"/>
    <cellStyle name="差_1110洱源县_隋心对账单定稿0514 2" xfId="8504"/>
    <cellStyle name="好_22湖南_隋心对账单定稿0514 2 7" xfId="8505"/>
    <cellStyle name="差_0605石屏县 2 3" xfId="8506"/>
    <cellStyle name="差_县区合并测算20080423(按照各省比重）_县市旗测算-新科目（含人口规模效应）_30云南 3" xfId="8507"/>
    <cellStyle name="差_0605石屏县 2 3 2" xfId="8508"/>
    <cellStyle name="差_县区合并测算20080423(按照各省比重）_县市旗测算-新科目（含人口规模效应）_30云南 3 2" xfId="8509"/>
    <cellStyle name="差_下半年禁吸戒毒经费1000万元 4" xfId="8510"/>
    <cellStyle name="差_0605石屏县 2 3 2 2" xfId="8511"/>
    <cellStyle name="差_11大理_03_2010年各地区一般预算平衡表 2" xfId="8512"/>
    <cellStyle name="差_0605石屏县 2 4" xfId="8513"/>
    <cellStyle name="好_河南 缺口县区测算(地方填报)_财力性转移支付2010年预算参考数 2 3" xfId="8514"/>
    <cellStyle name="常规 26 32" xfId="8515"/>
    <cellStyle name="常规 26 27" xfId="8516"/>
    <cellStyle name="差_0605石屏县 2_2.2009年云南省生态功能区转移支付总表" xfId="8517"/>
    <cellStyle name="好_文体广播事业(按照总人口测算）—20080416_不含人员经费系数_财力性转移支付2010年预算参考数_华东 2 7" xfId="8518"/>
    <cellStyle name="差_行政公检法测算_财力性转移支付2010年预算参考数_03_2010年各地区一般预算平衡表_2010年地方财政一般预算分级平衡情况表（汇总）0524 5" xfId="8519"/>
    <cellStyle name="差_成本差异系数（含人口规模）_财力性转移支付2010年预算参考数_华东 2" xfId="8520"/>
    <cellStyle name="常规 16 2 4" xfId="8521"/>
    <cellStyle name="常规 21 2 4" xfId="8522"/>
    <cellStyle name="好_测算结果_隋心对账单定稿0514 2 2" xfId="8523"/>
    <cellStyle name="好_行政(燃修费)_民生政策最低支出需求_财力性转移支付2010年预算参考数 2" xfId="8524"/>
    <cellStyle name="好_河南 缺口县区测算(地方填报)_财力性转移支付2010年预算参考数 2 3 2" xfId="8525"/>
    <cellStyle name="差_0605石屏县 2_2.2009年云南省生态功能区转移支付总表 2" xfId="8526"/>
    <cellStyle name="差_0605石屏县 2_4.2010年国家重点生态功能区保护性转移支付生态测算表" xfId="8527"/>
    <cellStyle name="好_27重庆_03_2010年各地区一般预算平衡表 3" xfId="8528"/>
    <cellStyle name="好_14安徽_财力性转移支付2010年预算参考数_03_2010年各地区一般预算平衡表_2010年地方财政一般预算分级平衡情况表（汇总）0524 4" xfId="8529"/>
    <cellStyle name="好_行政公检法测算_民生政策最低支出需求_03_2010年各地区一般预算平衡表_2010年地方财政一般预算分级平衡情况表（汇总）0524 2 6" xfId="8530"/>
    <cellStyle name="差_0605石屏县 2_4.2010年国家重点生态功能区保护性转移支付生态测算表 2" xfId="8531"/>
    <cellStyle name="差_0605石屏县 3" xfId="8532"/>
    <cellStyle name="差_0605石屏县 3 2" xfId="8533"/>
    <cellStyle name="差_0605石屏县 3 3" xfId="8534"/>
    <cellStyle name="差_高中教师人数（教育厅1.6日提供） 8" xfId="8535"/>
    <cellStyle name="差_0605石屏县 4 2" xfId="8536"/>
    <cellStyle name="差_12滨州_03_2010年各地区一般预算平衡表 4" xfId="8537"/>
    <cellStyle name="差_0605石屏县 5" xfId="8538"/>
    <cellStyle name="差_0605石屏县 6" xfId="8539"/>
    <cellStyle name="差_0605石屏县 7" xfId="8540"/>
    <cellStyle name="差_07大连" xfId="8541"/>
    <cellStyle name="差_0605石屏县 8" xfId="8542"/>
    <cellStyle name="差_0605石屏县_03_2010年各地区一般预算平衡表" xfId="8543"/>
    <cellStyle name="好_市辖区测算-新科目（20080626）_县市旗测算-新科目（含人口规模效应）_03_2010年各地区一般预算平衡表_2010年地方财政一般预算分级平衡情况表（汇总）0524 2 3" xfId="8544"/>
    <cellStyle name="差_0605石屏县_03_2010年各地区一般预算平衡表 2" xfId="8545"/>
    <cellStyle name="差_0605石屏县_03_2010年各地区一般预算平衡表 3" xfId="8546"/>
    <cellStyle name="差_11大理_03_2010年各地区一般预算平衡表" xfId="8547"/>
    <cellStyle name="差_人员工资和公用经费_财力性转移支付2010年预算参考数_小册子（2010）张 3 2" xfId="8548"/>
    <cellStyle name="差_行政公检法测算_县市旗测算-新科目（含人口规模效应）_财力性转移支付2010年预算参考数_合并" xfId="8549"/>
    <cellStyle name="好_2007年一般预算支出剔除_财力性转移支付2010年预算参考数_华东 2 3" xfId="8550"/>
    <cellStyle name="好_09黑龙江 2 3" xfId="8551"/>
    <cellStyle name="差_0605石屏县_03_2010年各地区一般预算平衡表_净集中 3" xfId="8552"/>
    <cellStyle name="好_其他部门(按照总人口测算）—20080416_民生政策最低支出需求_财力性转移支付2010年预算参考数_03_2010年各地区一般预算平衡表_2010年地方财政一般预算分级平衡情况表（汇总）0524 3" xfId="8553"/>
    <cellStyle name="差_0605石屏县_财力性转移支付2010年预算参考数" xfId="8554"/>
    <cellStyle name="差_行政公检法测算_财力性转移支付2010年预算参考数_30云南 4" xfId="8555"/>
    <cellStyle name="差_财政供养人员_财力性转移支付2010年预算参考数_小册子（2010）张 3 2" xfId="8556"/>
    <cellStyle name="差_0605石屏县_财力性转移支付2010年预算参考数 2 2" xfId="8557"/>
    <cellStyle name="差_2008年支出核定 3" xfId="8558"/>
    <cellStyle name="差_行政公检法测算_民生政策最低支出需求_财力性转移支付2010年预算参考数 3 2" xfId="8559"/>
    <cellStyle name="好_2007年收支情况及2008年收支预计表(汇总表)_财力性转移支付2010年预算参考数_03_2010年各地区一般预算平衡表_净集中" xfId="8560"/>
    <cellStyle name="差_0605石屏县_财力性转移支付2010年预算参考数 2 3 2" xfId="8561"/>
    <cellStyle name="差_2008年支出核定 4 2" xfId="8562"/>
    <cellStyle name="差_分县成本差异系数_财力性转移支付2010年预算参考数_小册子（2010）张" xfId="8563"/>
    <cellStyle name="差_14安徽_财力性转移支付2010年预算参考数_华东 2" xfId="8564"/>
    <cellStyle name="强调文字颜色 3 9 2" xfId="8565"/>
    <cellStyle name="差_0605石屏县_财力性转移支付2010年预算参考数 2 4" xfId="8566"/>
    <cellStyle name="差_2008年支出核定 5" xfId="8567"/>
    <cellStyle name="差_0605石屏县_财力性转移支付2010年预算参考数 3 2" xfId="8568"/>
    <cellStyle name="差_行政公检法测算_民生政策最低支出需求_财力性转移支付2010年预算参考数 4 2" xfId="8569"/>
    <cellStyle name="好_汇总 2 2" xfId="8570"/>
    <cellStyle name="差_2006年34青海_30云南 4" xfId="8571"/>
    <cellStyle name="差_0605石屏县_财力性转移支付2010年预算参考数 4 2" xfId="8572"/>
    <cellStyle name="差_0605石屏县_财力性转移支付2010年预算参考数_30云南" xfId="8573"/>
    <cellStyle name="差_0605石屏县_财力性转移支付2010年预算参考数_03_2010年各地区一般预算平衡表" xfId="8574"/>
    <cellStyle name="好_附表_财力性转移支付2010年预算参考数_合并 2 3" xfId="8575"/>
    <cellStyle name="差_1_小册子（2010）张 2" xfId="8576"/>
    <cellStyle name="差_0605石屏县_财力性转移支付2010年预算参考数_03_2010年各地区一般预算平衡表_04财力类2010" xfId="8577"/>
    <cellStyle name="好_县市旗测算-新科目（20080626）_县市旗测算-新科目（含人口规模效应）_财力性转移支付2010年预算参考数_03_2010年各地区一般预算平衡表_2010年地方财政一般预算分级平衡情况表（汇总）0524 2 7" xfId="8578"/>
    <cellStyle name="差_2007年人员分部门统计表 2" xfId="8579"/>
    <cellStyle name="差_成本差异系数（含人口规模）_财力性转移支付2010年预算参考数_30云南 4" xfId="8580"/>
    <cellStyle name="差_2006年全省财力计算表（中央、决算） 2_2.2010年云南省生态功能区转移支付总表 2" xfId="8581"/>
    <cellStyle name="差_34青海_1 3" xfId="8582"/>
    <cellStyle name="好_2007年一般预算支出剔除_03_2010年各地区一般预算平衡表 2" xfId="8583"/>
    <cellStyle name="差_09黑龙江_30云南 3 2" xfId="8584"/>
    <cellStyle name="差_2006年22湖南_隋心对账单定稿0514" xfId="8585"/>
    <cellStyle name="好_测算结果_财力性转移支付2010年预算参考数_华东" xfId="8586"/>
    <cellStyle name="差_0605石屏县_财力性转移支付2010年预算参考数_03_2010年各地区一般预算平衡表_净集中 2" xfId="8587"/>
    <cellStyle name="差_汇总 2 2" xfId="8588"/>
    <cellStyle name="好_平邑 2 3 2" xfId="8589"/>
    <cellStyle name="差_0605石屏县_财力性转移支付2010年预算参考数_03_2010年各地区一般预算平衡表_净集中 3" xfId="8590"/>
    <cellStyle name="好_教育(按照总人口测算）—20080416_民生政策最低支出需求 2 3" xfId="8591"/>
    <cellStyle name="差_0605石屏县_财力性转移支付2010年预算参考数_30云南 2" xfId="8592"/>
    <cellStyle name="好_教育(按照总人口测算）—20080416_民生政策最低支出需求 2 3 2" xfId="8593"/>
    <cellStyle name="差_0605石屏县_财力性转移支付2010年预算参考数_30云南 2 2" xfId="8594"/>
    <cellStyle name="好_教育(按照总人口测算）—20080416_民生政策最低支出需求 2 4" xfId="8595"/>
    <cellStyle name="常规 4 2 2 2" xfId="8596"/>
    <cellStyle name="差_0605石屏县_财力性转移支付2010年预算参考数_30云南 3" xfId="8597"/>
    <cellStyle name="常规 4 2 2 2 2" xfId="8598"/>
    <cellStyle name="差_0605石屏县_财力性转移支付2010年预算参考数_30云南 3 2" xfId="8599"/>
    <cellStyle name="好_云南省2008年转移支付测算——州市本级考核部分及政策性测算_禁止开发区名单" xfId="8600"/>
    <cellStyle name="好_分县成本差异系数_财力性转移支付2010年预算参考数_03_2010年各地区一般预算平衡表_2010年地方财政一般预算分级平衡情况表（汇总）0524 2 3" xfId="8601"/>
    <cellStyle name="差_2006年27重庆_03_2010年各地区一般预算平衡表_净集中 2" xfId="8602"/>
    <cellStyle name="差_0605石屏县_财力性转移支付2010年预算参考数_合并" xfId="8603"/>
    <cellStyle name="差_2007一般预算支出口径剔除表 5" xfId="8604"/>
    <cellStyle name="好_自行调整差异系数顺序_03_2010年各地区一般预算平衡表_净集中" xfId="8605"/>
    <cellStyle name="好_行政(燃修费)_民生政策最低支出需求_隋心对账单定稿0514 2 3" xfId="8606"/>
    <cellStyle name="差_0605石屏县_财力性转移支付2010年预算参考数_合并 2" xfId="8607"/>
    <cellStyle name="差_行政公检法测算_不含人员经费系数 5" xfId="8608"/>
    <cellStyle name="好_行政(燃修费)_县市旗测算-新科目（含人口规模效应）_财力性转移支付2010年预算参考数_03_2010年各地区一般预算平衡表_2010年地方财政一般预算分级平衡情况表（汇总）0524 2 4" xfId="8609"/>
    <cellStyle name="差_0605石屏县_财力性转移支付2010年预算参考数_华东" xfId="8610"/>
    <cellStyle name="差_09黑龙江_财力性转移支付2010年预算参考数_03_2010年各地区一般预算平衡表_2010年地方财政一般预算分级平衡情况表（汇总）0524" xfId="8611"/>
    <cellStyle name="好_分析缺口率_华东 2 3" xfId="8612"/>
    <cellStyle name="差_0605石屏县_财力性转移支付2010年预算参考数_华东 2" xfId="8613"/>
    <cellStyle name="差_河南 缺口县区测算(地方填报白)_财力性转移支付2010年预算参考数_03_2010年各地区一般预算平衡表 5" xfId="8614"/>
    <cellStyle name="差_危改资金测算_隋心对账单定稿0514 2 4" xfId="8615"/>
    <cellStyle name="好_行政（人员）_不含人员经费系数 2 3" xfId="8616"/>
    <cellStyle name="差_0605石屏县_财力性转移支付2010年预算参考数_小册子（2010）张" xfId="8617"/>
    <cellStyle name="好_行政（人员）_不含人员经费系数 2 3 2" xfId="8618"/>
    <cellStyle name="差_0605石屏县_财力性转移支付2010年预算参考数_小册子（2010）张 2" xfId="8619"/>
    <cellStyle name="差_0605石屏县_财力性转移支付2010年预算参考数_小册子（2010）张 2 2" xfId="8620"/>
    <cellStyle name="差_34青海_1_03_2010年各地区一般预算平衡表_净集中 3" xfId="8621"/>
    <cellStyle name="好_卫生(按照总人口测算）—20080416_不含人员经费系数_财力性转移支付2010年预算参考数_隋心对账单定稿0514 2 3" xfId="8622"/>
    <cellStyle name="差_其他部门(按照总人口测算）—20080416_民生政策最低支出需求_财力性转移支付2010年预算参考数 5" xfId="8623"/>
    <cellStyle name="差_自行调整差异系数顺序_华东" xfId="8624"/>
    <cellStyle name="千位分隔 2 2 2 2" xfId="8625"/>
    <cellStyle name="差_0605石屏县_财力性转移支付2010年预算参考数_小册子（2010）张 3" xfId="8626"/>
    <cellStyle name="好_27重庆 2 6" xfId="8627"/>
    <cellStyle name="差_县区合并测算20080423(按照各省比重）_民生政策最低支出需求_财力性转移支付2010年预算参考数_03_2010年各地区一般预算平衡表_04财力类2010" xfId="8628"/>
    <cellStyle name="差_0605石屏县_财力性转移支付2010年预算参考数_小册子（2010）张 3 2" xfId="8629"/>
    <cellStyle name="千位分隔 2 2 2 3" xfId="8630"/>
    <cellStyle name="差_0605石屏县_财力性转移支付2010年预算参考数_小册子（2010）张 4" xfId="8631"/>
    <cellStyle name="差_0605石屏县_合并 2" xfId="8632"/>
    <cellStyle name="好_2008年预计支出与2007年对比_隋心对账单定稿0514 2" xfId="8633"/>
    <cellStyle name="差_市辖区测算-新科目（20080626）_财力性转移支付2010年预算参考数 2 2" xfId="8634"/>
    <cellStyle name="差_0605石屏县_华东" xfId="8635"/>
    <cellStyle name="好_2008年预计支出与2007年对比_隋心对账单定稿0514 2 2" xfId="8636"/>
    <cellStyle name="差_0605石屏县_华东 2" xfId="8637"/>
    <cellStyle name="差_0605石屏县_禁止开发区名单" xfId="8638"/>
    <cellStyle name="差_县市旗测算-新科目（20080627）_县市旗测算-新科目（含人口规模效应）_03_2010年各地区一般预算平衡表_2010年地方财政一般预算分级平衡情况表（汇总）0524 5" xfId="8639"/>
    <cellStyle name="差_0605石屏县_禁止开发区名单 2" xfId="8640"/>
    <cellStyle name="警告文本 2 2 7" xfId="8641"/>
    <cellStyle name="好_县区合并测算20080421_隋心对账单定稿0514 2 6" xfId="8642"/>
    <cellStyle name="差_县市旗测算-新科目（20080626）_不含人员经费系数_财力性转移支付2010年预算参考数 2 4" xfId="8643"/>
    <cellStyle name="好_成本差异系数_财力性转移支付2010年预算参考数_合并 2 4" xfId="8644"/>
    <cellStyle name="好_县市旗测算-新科目（20080627）_民生政策最低支出需求_财力性转移支付2010年预算参考数_03_2010年各地区一般预算平衡表" xfId="8645"/>
    <cellStyle name="差_2006年30云南_小册子（2010）张" xfId="8646"/>
    <cellStyle name="好_河南 缺口县区测算(地方填报)_财力性转移支付2010年预算参考数_30云南" xfId="8647"/>
    <cellStyle name="差_0605石屏县_隋心对账单定稿0514 2" xfId="8648"/>
    <cellStyle name="差_0702砚山县2008年地税" xfId="8649"/>
    <cellStyle name="差_0702砚山县2008年地税 2 2" xfId="8650"/>
    <cellStyle name="好_平邑_隋心对账单定稿0514 2 3" xfId="8651"/>
    <cellStyle name="差_县区合并测算20080421_民生政策最低支出需求_03_2010年各地区一般预算平衡表_2010年地方财政一般预算分级平衡情况表（汇总）0524 2 6" xfId="8652"/>
    <cellStyle name="差_1110洱源县_03_2010年各地区一般预算平衡表" xfId="8653"/>
    <cellStyle name="差_0702砚山县2008年地税 3 2" xfId="8654"/>
    <cellStyle name="差_0702砚山县2008年地税_2.2009年云南省生态功能区转移支付总表" xfId="8655"/>
    <cellStyle name="好_县市旗测算20080508_财力性转移支付2010年预算参考数_合并 2" xfId="8656"/>
    <cellStyle name="差_农林水和城市维护标准支出20080505－县区合计_民生政策最低支出需求_财力性转移支付2010年预算参考数_小册子（2010）张 4" xfId="8657"/>
    <cellStyle name="差_0702砚山县2008年地税_2.2009年云南省生态功能区转移支付总表 2" xfId="8658"/>
    <cellStyle name="好_行政(燃修费)_县市旗测算-新科目（含人口规模效应）_财力性转移支付2010年预算参考数_华东 3" xfId="8659"/>
    <cellStyle name="差_M01-2(州市补助收入) 3 2" xfId="8660"/>
    <cellStyle name="差_0702砚山县2008年地税_2.云南省生态功能区转移支付总表 2" xfId="8661"/>
    <cellStyle name="差_云南省2008年转移支付测算——州市本级考核部分及政策性测算_03_2010年各地区一般预算平衡表_2010年地方财政一般预算分级平衡情况表（汇总）0524 2" xfId="8662"/>
    <cellStyle name="差_0702砚山县2008年地税_4.2010年国家重点生态功能区保护性转移支付生态测算表" xfId="8663"/>
    <cellStyle name="差_行政（人员）_县市旗测算-新科目（含人口规模效应）_03_2010年各地区一般预算平衡表_2010年地方财政一般预算分级平衡情况表（汇总）0524 5" xfId="8664"/>
    <cellStyle name="差_0706丘北县" xfId="8665"/>
    <cellStyle name="差_行政（人员）_不含人员经费系数_03_2010年各地区一般预算平衡表 6" xfId="8666"/>
    <cellStyle name="差_0706丘北县 2" xfId="8667"/>
    <cellStyle name="差_5334_2006年迪庆县级财政报表附表 5" xfId="8668"/>
    <cellStyle name="差_0706丘北县 2 2" xfId="8669"/>
    <cellStyle name="差_行政（人员）_民生政策最低支出需求_隋心对账单定稿0514" xfId="8670"/>
    <cellStyle name="好_云南省2008年转移支付测算——州市本级考核部分及政策性测算_财力性转移支付2010年预算参考数_03_2010年各地区一般预算平衡表 2 3" xfId="8671"/>
    <cellStyle name="差_0706丘北县 3 2" xfId="8672"/>
    <cellStyle name="差_0706丘北县 4" xfId="8673"/>
    <cellStyle name="好_县区合并测算20080423(按照各省比重）_不含人员经费系数_隋心对账单定稿0514 2 3" xfId="8674"/>
    <cellStyle name="差_07临沂 2 2 2" xfId="8675"/>
    <cellStyle name="好_05潍坊_合并 2 5" xfId="8676"/>
    <cellStyle name="差_22湖南_财力性转移支付2010年预算参考数 2 2 2" xfId="8677"/>
    <cellStyle name="好_卫生(按照总人口测算）—20080416_不含人员经费系数_合并 2 3" xfId="8678"/>
    <cellStyle name="差_07临沂_30云南" xfId="8679"/>
    <cellStyle name="差_07临沂_30云南 2" xfId="8680"/>
    <cellStyle name="差_县市旗测算-新科目（20080627）_民生政策最低支出需求_财力性转移支付2010年预算参考数_小册子（2010）张" xfId="8681"/>
    <cellStyle name="差_07临沂_30云南 2 2" xfId="8682"/>
    <cellStyle name="差_安徽 缺口县区测算(地方填报)1_03_2010年各地区一般预算平衡表_净集中 3" xfId="8683"/>
    <cellStyle name="差_行政(燃修费) 5" xfId="8684"/>
    <cellStyle name="好_行政公检法测算_民生政策最低支出需求_财力性转移支付2010年预算参考数_华东 2 2" xfId="8685"/>
    <cellStyle name="好_11大理_财力性转移支付2010年预算参考数_03_2010年各地区一般预算平衡表_2010年地方财政一般预算分级平衡情况表（汇总）0524" xfId="8686"/>
    <cellStyle name="差_07临沂_30云南 4" xfId="8687"/>
    <cellStyle name="好_县市旗测算-新科目（20080626）_华东" xfId="8688"/>
    <cellStyle name="差_1_03_2010年各地区一般预算平衡表_净集中 3" xfId="8689"/>
    <cellStyle name="差_07临沂_合并" xfId="8690"/>
    <cellStyle name="差_文体广播事业(按照总人口测算）—20080416_民生政策最低支出需求_03_2010年各地区一般预算平衡表_2010年地方财政一般预算分级平衡情况表（汇总）0524 2 5" xfId="8691"/>
    <cellStyle name="差_河南 缺口县区测算(地方填报)" xfId="8692"/>
    <cellStyle name="好_附表_合并" xfId="8693"/>
    <cellStyle name="差_07临沂_合并 2" xfId="8694"/>
    <cellStyle name="差_27重庆_财力性转移支付2010年预算参考数 4" xfId="8695"/>
    <cellStyle name="好_2006年水利统计指标统计表_财力性转移支付2010年预算参考数_03_2010年各地区一般预算平衡表_净集中 3" xfId="8696"/>
    <cellStyle name="差_县市旗测算-新科目（20080626）_县市旗测算-新科目（含人口规模效应）_财力性转移支付2010年预算参考数_隋心对账单定稿0514 2 5" xfId="8697"/>
    <cellStyle name="差_07临沂_隋心对账单定稿0514" xfId="8698"/>
    <cellStyle name="好_00省级(打印)_隋心对账单定稿0514 2 2" xfId="8699"/>
    <cellStyle name="差_07临沂_小册子（2010）张" xfId="8700"/>
    <cellStyle name="差_14安徽_财力性转移支付2010年预算参考数_03_2010年各地区一般预算平衡表_2010年地方财政一般预算分级平衡情况表（汇总）0524 3" xfId="8701"/>
    <cellStyle name="差_Book2_财力性转移支付2010年预算参考数 4 2" xfId="8702"/>
    <cellStyle name="差_07文山州_2.2009年云南省生态功能区转移支付总表" xfId="8703"/>
    <cellStyle name="好_山东省民生支出标准_华东 2 3" xfId="8704"/>
    <cellStyle name="好_2007年收支情况及2008年收支预计表(汇总表)_财力性转移支付2010年预算参考数_03_2010年各地区一般预算平衡表" xfId="8705"/>
    <cellStyle name="差_07文山州_2.2009年云南省生态功能区转移支付总表 2" xfId="8706"/>
    <cellStyle name="差_县市旗测算-新科目（20080627）_县市旗测算-新科目（含人口规模效应）_03_2010年各地区一般预算平衡表_2010年地方财政一般预算分级平衡情况表（汇总）0524 3" xfId="8707"/>
    <cellStyle name="差_07文山州_2.2010年云南省生态功能区转移支付总表" xfId="8708"/>
    <cellStyle name="警告文本 2 2 5" xfId="8709"/>
    <cellStyle name="差_28四川 5" xfId="8710"/>
    <cellStyle name="好_县区合并测算20080421_隋心对账单定稿0514 2 4" xfId="8711"/>
    <cellStyle name="差_县市旗测算-新科目（20080626）_不含人员经费系数_财力性转移支付2010年预算参考数 2 2" xfId="8712"/>
    <cellStyle name="好_成本差异系数_财力性转移支付2010年预算参考数_合并 2 2" xfId="8713"/>
    <cellStyle name="好_缺口县区测算(按2007支出增长25%测算)_03_2010年各地区一般预算平衡表_04财力类2010 2" xfId="8714"/>
    <cellStyle name="差_07文山州_2.2010年云南省生态功能区转移支付总表 2" xfId="8715"/>
    <cellStyle name="好_农林水和城市维护标准支出20080505－县区合计_不含人员经费系数_财力性转移支付2010年预算参考数 3 2" xfId="8716"/>
    <cellStyle name="差_07文山州_5.2010年云南省国家一般生态功能区转移支付补助测算表（州市本级） 2" xfId="8717"/>
    <cellStyle name="差_09黑龙江" xfId="8718"/>
    <cellStyle name="差_卫生(按照总人口测算）—20080416_民生政策最低支出需求_03_2010年各地区一般预算平衡表 4" xfId="8719"/>
    <cellStyle name="差_09黑龙江 2" xfId="8720"/>
    <cellStyle name="差_分析缺口率_小册子（2010）张" xfId="8721"/>
    <cellStyle name="差_09黑龙江 2 2 2" xfId="8722"/>
    <cellStyle name="差_分析缺口率_小册子（2010）张 2 2" xfId="8723"/>
    <cellStyle name="差_09黑龙江 2 3 2" xfId="8724"/>
    <cellStyle name="差_12滨州_03_2010年各地区一般预算平衡表 3" xfId="8725"/>
    <cellStyle name="差_分析缺口率_小册子（2010）张 3 2" xfId="8726"/>
    <cellStyle name="差_卫生(按照总人口测算）—20080416_民生政策最低支出需求_03_2010年各地区一般预算平衡表 5" xfId="8727"/>
    <cellStyle name="差_历年教师人数" xfId="8728"/>
    <cellStyle name="差_09黑龙江 3" xfId="8729"/>
    <cellStyle name="好_汇总_财力性转移支付2010年预算参考数_华东 2 5" xfId="8730"/>
    <cellStyle name="好_卫生(按照总人口测算）—20080416_财力性转移支付2010年预算参考数_30云南 2" xfId="8731"/>
    <cellStyle name="好_山东省民生支出标准_财力性转移支付2010年预算参考数_03_2010年各地区一般预算平衡表_净集中 3" xfId="8732"/>
    <cellStyle name="差_1110洱源县 2 2 2" xfId="8733"/>
    <cellStyle name="差_卫生(按照总人口测算）—20080416_民生政策最低支出需求_03_2010年各地区一般预算平衡表 6" xfId="8734"/>
    <cellStyle name="差_09黑龙江 4" xfId="8735"/>
    <cellStyle name="差_09黑龙江 4 2" xfId="8736"/>
    <cellStyle name="好_行政公检法测算_民生政策最低支出需求_财力性转移支付2010年预算参考数_03_2010年各地区一般预算平衡表_2010年地方财政一般预算分级平衡情况表（汇总）0524 2 2" xfId="8737"/>
    <cellStyle name="差_11大理_财力性转移支付2010年预算参考数_03_2010年各地区一般预算平衡表 3" xfId="8738"/>
    <cellStyle name="差_09黑龙江_03_2010年各地区一般预算平衡表" xfId="8739"/>
    <cellStyle name="差_分县成本差异系数_民生政策最低支出需求_财力性转移支付2010年预算参考数_30云南" xfId="8740"/>
    <cellStyle name="差_12滨州_财力性转移支付2010年预算参考数_隋心对账单定稿0514 2" xfId="8741"/>
    <cellStyle name="差_文体广播事业(按照总人口测算）—20080416_民生政策最低支出需求 2 3" xfId="8742"/>
    <cellStyle name="差_分县成本差异系数_民生政策最低支出需求_财力性转移支付2010年预算参考数_30云南 2" xfId="8743"/>
    <cellStyle name="差_09黑龙江_03_2010年各地区一般预算平衡表 2" xfId="8744"/>
    <cellStyle name="差_文体广播事业(按照总人口测算）—20080416_民生政策最低支出需求 2 4" xfId="8745"/>
    <cellStyle name="差_分县成本差异系数_民生政策最低支出需求_财力性转移支付2010年预算参考数_30云南 3" xfId="8746"/>
    <cellStyle name="差_2010年需求 3 2" xfId="8747"/>
    <cellStyle name="差_09黑龙江_03_2010年各地区一般预算平衡表 3" xfId="8748"/>
    <cellStyle name="差_文体广播事业(按照总人口测算）—20080416_民生政策最低支出需求 2 5" xfId="8749"/>
    <cellStyle name="差_分县成本差异系数_民生政策最低支出需求_财力性转移支付2010年预算参考数_30云南 4" xfId="8750"/>
    <cellStyle name="差_09黑龙江_03_2010年各地区一般预算平衡表 4" xfId="8751"/>
    <cellStyle name="差_文体广播事业(按照总人口测算）—20080416_民生政策最低支出需求 2 6" xfId="8752"/>
    <cellStyle name="差_09黑龙江_03_2010年各地区一般预算平衡表 5" xfId="8753"/>
    <cellStyle name="差_文体广播事业(按照总人口测算）—20080416_民生政策最低支出需求 2 7" xfId="8754"/>
    <cellStyle name="差_09黑龙江_03_2010年各地区一般预算平衡表 6" xfId="8755"/>
    <cellStyle name="差_09黑龙江_03_2010年各地区一般预算平衡表_04财力类2010" xfId="8756"/>
    <cellStyle name="差_卫生(按照总人口测算）—20080416_民生政策最低支出需求_财力性转移支付2010年预算参考数_小册子（2010）张" xfId="8757"/>
    <cellStyle name="差_市辖区测算-新科目（20080626）_不含人员经费系数_03_2010年各地区一般预算平衡表 3" xfId="8758"/>
    <cellStyle name="差_1_财力性转移支付2010年预算参考数_03_2010年各地区一般预算平衡表_2010年地方财政一般预算分级平衡情况表（汇总）0524 3" xfId="8759"/>
    <cellStyle name="超级链接 5" xfId="8760"/>
    <cellStyle name="差_09黑龙江_03_2010年各地区一般预算平衡表_04财力类2010 2" xfId="8761"/>
    <cellStyle name="差_09黑龙江_03_2010年各地区一般预算平衡表_04财力类2010 3" xfId="8762"/>
    <cellStyle name="差_河南 缺口县区测算(地方填报)_财力性转移支付2010年预算参考数_03_2010年各地区一般预算平衡表 2" xfId="8763"/>
    <cellStyle name="差_09黑龙江_03_2010年各地区一般预算平衡表_2010年地方财政一般预算分级平衡情况表（汇总）0524" xfId="8764"/>
    <cellStyle name="差_1110洱源县 2_2.2010年云南省生态功能区转移支付总表" xfId="8765"/>
    <cellStyle name="好_11大理 7" xfId="8766"/>
    <cellStyle name="差_09黑龙江_03_2010年各地区一般预算平衡表_2010年地方财政一般预算分级平衡情况表（汇总）0524 2" xfId="8767"/>
    <cellStyle name="差_1110洱源县 2_2.2010年云南省生态功能区转移支付总表 2" xfId="8768"/>
    <cellStyle name="好_11大理 8" xfId="8769"/>
    <cellStyle name="差_09黑龙江_03_2010年各地区一般预算平衡表_2010年地方财政一般预算分级平衡情况表（汇总）0524 3" xfId="8770"/>
    <cellStyle name="好_分析缺口率_财力性转移支付2010年预算参考数_隋心对账单定稿0514 2" xfId="8771"/>
    <cellStyle name="差_09黑龙江_03_2010年各地区一般预算平衡表_2010年地方财政一般预算分级平衡情况表（汇总）0524 4" xfId="8772"/>
    <cellStyle name="差_县市旗测算-新科目（20080627）_民生政策最低支出需求_03_2010年各地区一般预算平衡表_净集中" xfId="8773"/>
    <cellStyle name="差_09黑龙江_03_2010年各地区一般预算平衡表_2010年地方财政一般预算分级平衡情况表（汇总）0524 5" xfId="8774"/>
    <cellStyle name="差_缺口县区测算(按2007支出增长25%测算)_30云南 2" xfId="8775"/>
    <cellStyle name="好_山东省民生支出标准_隋心对账单定稿0514 2 2" xfId="8776"/>
    <cellStyle name="好_2006年28四川_03_2010年各地区一般预算平衡表_04财力类2010 3" xfId="8777"/>
    <cellStyle name="差_09黑龙江_03_2010年各地区一般预算平衡表_净集中 2" xfId="8778"/>
    <cellStyle name="好_丽江汇总_合并 2" xfId="8779"/>
    <cellStyle name="差_09黑龙江_03_2010年各地区一般预算平衡表_净集中 3" xfId="8780"/>
    <cellStyle name="差_缺口县区测算(按2007支出增长25%测算)_30云南 3" xfId="8781"/>
    <cellStyle name="好_山东省民生支出标准_隋心对账单定稿0514 2 3" xfId="8782"/>
    <cellStyle name="输入 2 2 18" xfId="8783"/>
    <cellStyle name="差_20河南_财力性转移支付2010年预算参考数_隋心对账单定稿0514" xfId="8784"/>
    <cellStyle name="差_文体广播事业(按照总人口测算）—20080416_财力性转移支付2010年预算参考数_03_2010年各地区一般预算平衡表_2010年地方财政一般预算分级平衡情况表（汇总）0524 2 2" xfId="8785"/>
    <cellStyle name="好_农林水和城市维护标准支出20080505－县区合计_民生政策最低支出需求_财力性转移支付2010年预算参考数 2 6" xfId="8786"/>
    <cellStyle name="差_09黑龙江_30云南" xfId="8787"/>
    <cellStyle name="差_2007年一般预算支出剔除_03_2010年各地区一般预算平衡表 6" xfId="8788"/>
    <cellStyle name="好_重点民生支出需求测算表社保（农村低保）081112_华东 2" xfId="8789"/>
    <cellStyle name="好_县市旗测算-新科目（20080627）_不含人员经费系数_财力性转移支付2010年预算参考数_华东 2" xfId="8790"/>
    <cellStyle name="好_2006年27重庆_隋心对账单定稿0514 2 5" xfId="8791"/>
    <cellStyle name="差_09黑龙江_30云南 2" xfId="8792"/>
    <cellStyle name="差_县区合并测算20080423(按照各省比重）_不含人员经费系数_03_2010年各地区一般预算平衡表_2010年地方财政一般预算分级平衡情况表（汇总）0524 2 4" xfId="8793"/>
    <cellStyle name="好_2007一般预算支出口径剔除表 3" xfId="8794"/>
    <cellStyle name="差_13德宏州2008年地税_2.2010年云南省生态功能区转移支付总表" xfId="8795"/>
    <cellStyle name="差_09黑龙江_30云南 2 2" xfId="8796"/>
    <cellStyle name="输入 2 2 2 2 9" xfId="8797"/>
    <cellStyle name="好_2007一般预算支出口径剔除表 3 2" xfId="8798"/>
    <cellStyle name="好_县市旗测算20080508_县市旗测算-新科目（含人口规模效应）_合并" xfId="8799"/>
    <cellStyle name="差_13德宏州2008年地税_2.2010年云南省生态功能区转移支付总表 2" xfId="8800"/>
    <cellStyle name="差_分县成本差异系数_不含人员经费系数_03_2010年各地区一般预算平衡表 3" xfId="8801"/>
    <cellStyle name="好_2006年27重庆_隋心对账单定稿0514 2 7" xfId="8802"/>
    <cellStyle name="差_教育(按照总人口测算）—20080416_县市旗测算-新科目（含人口规模效应）_财力性转移支付2010年预算参考数_03_2010年各地区一般预算平衡表_04财力类2010 3" xfId="8803"/>
    <cellStyle name="差_安徽 缺口县区测算(地方填报)1_03_2010年各地区一般预算平衡表_净集中" xfId="8804"/>
    <cellStyle name="差_09黑龙江_30云南 4" xfId="8805"/>
    <cellStyle name="差_09黑龙江_财力性转移支付2010年预算参考数" xfId="8806"/>
    <cellStyle name="好_00省级(打印) 2 7" xfId="8807"/>
    <cellStyle name="差_09黑龙江_财力性转移支付2010年预算参考数 2 2 2" xfId="8808"/>
    <cellStyle name="差_09黑龙江_财力性转移支付2010年预算参考数 3 2" xfId="8809"/>
    <cellStyle name="注释 2 17" xfId="8810"/>
    <cellStyle name="差_09黑龙江_财力性转移支付2010年预算参考数 4 2" xfId="8811"/>
    <cellStyle name="差_2009年一般性转移支付标准工资_地方配套按人均增幅控制8.31（调整结案率后）xl 2" xfId="8812"/>
    <cellStyle name="好_市辖区测算20080510_合并 2 4" xfId="8813"/>
    <cellStyle name="好 2 2 20" xfId="8814"/>
    <cellStyle name="好 2 2 15" xfId="8815"/>
    <cellStyle name="好_危改资金测算_财力性转移支付2010年预算参考数_03_2010年各地区一般预算平衡表 5" xfId="8816"/>
    <cellStyle name="好_分县成本差异系数_不含人员经费系数 2 5" xfId="8817"/>
    <cellStyle name="差_09黑龙江_财力性转移支付2010年预算参考数_03_2010年各地区一般预算平衡表 3" xfId="8818"/>
    <cellStyle name="好_分县成本差异系数_民生政策最低支出需求_财力性转移支付2010年预算参考数 5" xfId="8819"/>
    <cellStyle name="好_28四川_华东 2 5" xfId="8820"/>
    <cellStyle name="差_09黑龙江_财力性转移支付2010年预算参考数_03_2010年各地区一般预算平衡表_2010年地方财政一般预算分级平衡情况表（汇总）0524 2" xfId="8821"/>
    <cellStyle name="好_28四川_华东 2 7" xfId="8822"/>
    <cellStyle name="好_人员工资和公用经费2_03_2010年各地区一般预算平衡表_04财力类2010" xfId="8823"/>
    <cellStyle name="差_09黑龙江_财力性转移支付2010年预算参考数_03_2010年各地区一般预算平衡表_2010年地方财政一般预算分级平衡情况表（汇总）0524 4" xfId="8824"/>
    <cellStyle name="差_县区合并测算20080423(按照各省比重）_不含人员经费系数_财力性转移支付2010年预算参考数_03_2010年各地区一般预算平衡表" xfId="8825"/>
    <cellStyle name="差_09黑龙江_财力性转移支付2010年预算参考数_03_2010年各地区一般预算平衡表_2010年地方财政一般预算分级平衡情况表（汇总）0524 5" xfId="8826"/>
    <cellStyle name="差_县市旗测算-新科目（20080627）_不含人员经费系数_03_2010年各地区一般预算平衡表 4" xfId="8827"/>
    <cellStyle name="差_09黑龙江_财力性转移支付2010年预算参考数_03_2010年各地区一般预算平衡表_净集中" xfId="8828"/>
    <cellStyle name="好 2 2 2 2 4" xfId="8829"/>
    <cellStyle name="差_09黑龙江_财力性转移支付2010年预算参考数_小册子（2010）张" xfId="8830"/>
    <cellStyle name="差_2006年27重庆_03_2010年各地区一般预算平衡表 5" xfId="8831"/>
    <cellStyle name="差_09黑龙江_财力性转移支付2010年预算参考数_小册子（2010）张 2" xfId="8832"/>
    <cellStyle name="好_34青海_隋心对账单定稿0514 2 7" xfId="8833"/>
    <cellStyle name="差_县市旗测算20080508_03_2010年各地区一般预算平衡表_2010年地方财政一般预算分级平衡情况表（汇总）0524 2 4" xfId="8834"/>
    <cellStyle name="差_09黑龙江_财力性转移支付2010年预算参考数_小册子（2010）张 2 2" xfId="8835"/>
    <cellStyle name="差_2008云南省分县市中小学教职工统计表（教育厅提供） 6" xfId="8836"/>
    <cellStyle name="好_1110洱源县_财力性转移支付2010年预算参考数_合并 2 3" xfId="8837"/>
    <cellStyle name="好_核定人数对比" xfId="8838"/>
    <cellStyle name="差_人员工资和公用经费_财力性转移支付2010年预算参考数_03_2010年各地区一般预算平衡表_2010年地方财政一般预算分级平衡情况表（汇总）0524 5" xfId="8839"/>
    <cellStyle name="差_09黑龙江_财力性转移支付2010年预算参考数_小册子（2010）张 3 2" xfId="8840"/>
    <cellStyle name="差_09黑龙江_财力性转移支付2010年预算参考数_小册子（2010）张 4" xfId="8841"/>
    <cellStyle name="好_行政公检法测算_03_2010年各地区一般预算平衡表 2" xfId="8842"/>
    <cellStyle name="差_分县成本差异系数_不含人员经费系数 2 2" xfId="8843"/>
    <cellStyle name="好_县区合并测算20080421_民生政策最低支出需求_财力性转移支付2010年预算参考数_小册子（2010）张 2 2" xfId="8844"/>
    <cellStyle name="差_14安徽_财力性转移支付2010年预算参考数_03_2010年各地区一般预算平衡表_净集中 2" xfId="8845"/>
    <cellStyle name="差_09黑龙江_隋心对账单定稿0514 2" xfId="8846"/>
    <cellStyle name="差_09黑龙江_合并 2" xfId="8847"/>
    <cellStyle name="差_总人口_隋心对账单定稿0514 2 5" xfId="8848"/>
    <cellStyle name="差_农林水和城市维护标准支出20080505－县区合计 3" xfId="8849"/>
    <cellStyle name="好_其他部门(按照总人口测算）—20080416_财力性转移支付2010年预算参考数_华东 2 5" xfId="8850"/>
    <cellStyle name="差_09黑龙江_华东" xfId="8851"/>
    <cellStyle name="差_1" xfId="8852"/>
    <cellStyle name="常规 7 2 3 4" xfId="8853"/>
    <cellStyle name="输出 2 2 2 2 3" xfId="8854"/>
    <cellStyle name="差_1 2" xfId="8855"/>
    <cellStyle name="好_文体广播事业(按照总人口测算）—20080416_华东 2 4" xfId="8856"/>
    <cellStyle name="差_1 2 2" xfId="8857"/>
    <cellStyle name="差_14安徽" xfId="8858"/>
    <cellStyle name="差_1 2 2 2" xfId="8859"/>
    <cellStyle name="差_2008年支出调整_财力性转移支付2010年预算参考数_03_2010年各地区一般预算平衡表_2010年地方财政一般预算分级平衡情况表（汇总）0524" xfId="8860"/>
    <cellStyle name="差_7.1罗平县大学生“村官”统计季报表(7月修订，下发空表)" xfId="8861"/>
    <cellStyle name="好_分县成本差异系数_财力性转移支付2010年预算参考数_03_2010年各地区一般预算平衡表_2010年地方财政一般预算分级平衡情况表（汇总）0524 2 4" xfId="8862"/>
    <cellStyle name="差_2006年27重庆_03_2010年各地区一般预算平衡表_净集中 3" xfId="8863"/>
    <cellStyle name="好_云南 缺口县区测算(地方填报) 2 7" xfId="8864"/>
    <cellStyle name="差_云南农村义务教育统计表 2 2" xfId="8865"/>
    <cellStyle name="差_1 3 2" xfId="8866"/>
    <cellStyle name="常规 7 2 3 6" xfId="8867"/>
    <cellStyle name="输出 2 2 2 2 5" xfId="8868"/>
    <cellStyle name="差_云南农村义务教育统计表 3" xfId="8869"/>
    <cellStyle name="差_行政（人员）_县市旗测算-新科目（含人口规模效应）_财力性转移支付2010年预算参考数" xfId="8870"/>
    <cellStyle name="差_1 4" xfId="8871"/>
    <cellStyle name="差_云南农村义务教育统计表 3 2" xfId="8872"/>
    <cellStyle name="差_市辖区测算20080510_不含人员经费系数_03_2010年各地区一般预算平衡表_净集中" xfId="8873"/>
    <cellStyle name="差_行政（人员）_县市旗测算-新科目（含人口规模效应）_财力性转移支付2010年预算参考数 2" xfId="8874"/>
    <cellStyle name="差_1 4 2" xfId="8875"/>
    <cellStyle name="常规 7 2 3 7" xfId="8876"/>
    <cellStyle name="输出 2 2 2 2 6" xfId="8877"/>
    <cellStyle name="差_云南农村义务教育统计表 4" xfId="8878"/>
    <cellStyle name="差_1 5" xfId="8879"/>
    <cellStyle name="差_县区合并测算20080423(按照各省比重）_财力性转移支付2010年预算参考数_03_2010年各地区一般预算平衡表 6" xfId="8880"/>
    <cellStyle name="差_1_03_2010年各地区一般预算平衡表" xfId="8881"/>
    <cellStyle name="差_1_03_2010年各地区一般预算平衡表_04财力类2010" xfId="8882"/>
    <cellStyle name="差_行政(燃修费)_县市旗测算-新科目（含人口规模效应）_财力性转移支付2010年预算参考数_小册子（2010）张 4" xfId="8883"/>
    <cellStyle name="差_1_30云南" xfId="8884"/>
    <cellStyle name="好_其他部门(按照总人口测算）—20080416_县市旗测算-新科目（含人口规模效应） 2 5" xfId="8885"/>
    <cellStyle name="差_1_30云南 2" xfId="8886"/>
    <cellStyle name="好_其他部门(按照总人口测算）—20080416_县市旗测算-新科目（含人口规模效应） 2 6" xfId="8887"/>
    <cellStyle name="差_1_30云南 3" xfId="8888"/>
    <cellStyle name="差_1110洱源县" xfId="8889"/>
    <cellStyle name="好_汇总表4_03_2010年各地区一般预算平衡表_2010年地方财政一般预算分级平衡情况表（汇总）0524 2 3" xfId="8890"/>
    <cellStyle name="差_1_财力性转移支付2010年预算参考数 2 4" xfId="8891"/>
    <cellStyle name="差_22湖南_财力性转移支付2010年预算参考数_03_2010年各地区一般预算平衡表_04财力类2010 2" xfId="8892"/>
    <cellStyle name="差_1_财力性转移支付2010年预算参考数_03_2010年各地区一般预算平衡表" xfId="8893"/>
    <cellStyle name="好_农林水和城市维护标准支出20080505－县区合计_民生政策最低支出需求_合并 2 2" xfId="8894"/>
    <cellStyle name="差_同德_财力性转移支付2010年预算参考数_小册子（2010）张" xfId="8895"/>
    <cellStyle name="好_危改资金测算_03_2010年各地区一般预算平衡表" xfId="8896"/>
    <cellStyle name="好_其他部门(按照总人口测算）—20080416_民生政策最低支出需求_03_2010年各地区一般预算平衡表_净集中 2" xfId="8897"/>
    <cellStyle name="好_Book1_财力性转移支付2010年预算参考数_隋心对账单定稿0514 2 4" xfId="8898"/>
    <cellStyle name="差_1_财力性转移支付2010年预算参考数_03_2010年各地区一般预算平衡表 3" xfId="8899"/>
    <cellStyle name="好_安徽 缺口县区测算(地方填报)1_财力性转移支付2010年预算参考数_隋心对账单定稿0514" xfId="8900"/>
    <cellStyle name="差_1_财力性转移支付2010年预算参考数_03_2010年各地区一般预算平衡表_2010年地方财政一般预算分级平衡情况表（汇总）0524 2" xfId="8901"/>
    <cellStyle name="差_市辖区测算-新科目（20080626）_不含人员经费系数_03_2010年各地区一般预算平衡表 2" xfId="8902"/>
    <cellStyle name="差_市辖区测算-新科目（20080626）_不含人员经费系数_03_2010年各地区一般预算平衡表 4" xfId="8903"/>
    <cellStyle name="差_1_财力性转移支付2010年预算参考数_03_2010年各地区一般预算平衡表_2010年地方财政一般预算分级平衡情况表（汇总）0524 4" xfId="8904"/>
    <cellStyle name="差_市辖区测算-新科目（20080626）_不含人员经费系数_03_2010年各地区一般预算平衡表 5" xfId="8905"/>
    <cellStyle name="差_1_财力性转移支付2010年预算参考数_03_2010年各地区一般预算平衡表_2010年地方财政一般预算分级平衡情况表（汇总）0524 5" xfId="8906"/>
    <cellStyle name="差_县市旗测算20080508_县市旗测算-新科目（含人口规模效应）" xfId="8907"/>
    <cellStyle name="差_1_财力性转移支付2010年预算参考数_03_2010年各地区一般预算平衡表_净集中" xfId="8908"/>
    <cellStyle name="差_附表_华东 2" xfId="8909"/>
    <cellStyle name="差_1_财力性转移支付2010年预算参考数_30云南 2 2" xfId="8910"/>
    <cellStyle name="差_2006年34青海 2 3 2" xfId="8911"/>
    <cellStyle name="计算 2 2 2 11" xfId="8912"/>
    <cellStyle name="差_文体广播事业(按照总人口测算）—20080416_不含人员经费系数" xfId="8913"/>
    <cellStyle name="差_1110洱源县_03_2010年各地区一般预算平衡表 3" xfId="8914"/>
    <cellStyle name="差_Book1_财力性转移支付2010年预算参考数_小册子（2010）张 3 2" xfId="8915"/>
    <cellStyle name="差_1_财力性转移支付2010年预算参考数_30云南 3" xfId="8916"/>
    <cellStyle name="差_2006年34青海 2 4" xfId="8917"/>
    <cellStyle name="差_1_财力性转移支付2010年预算参考数_30云南 4" xfId="8918"/>
    <cellStyle name="好_行政(燃修费)_县市旗测算-新科目（含人口规模效应）_合并 3" xfId="8919"/>
    <cellStyle name="差_文体广播事业(按照总人口测算）—20080416_县市旗测算-新科目（含人口规模效应）_03_2010年各地区一般预算平衡表 5" xfId="8920"/>
    <cellStyle name="差_1_财力性转移支付2010年预算参考数_华东 2" xfId="8921"/>
    <cellStyle name="差_1_财力性转移支付2010年预算参考数_隋心对账单定稿0514" xfId="8922"/>
    <cellStyle name="好_云南农村义务教育统计表 2" xfId="8923"/>
    <cellStyle name="常规 26 8" xfId="8924"/>
    <cellStyle name="好_农林水和城市维护标准支出20080505－县区合计_财力性转移支付2010年预算参考数_隋心对账单定稿0514" xfId="8925"/>
    <cellStyle name="差_1_财力性转移支付2010年预算参考数_隋心对账单定稿0514 2" xfId="8926"/>
    <cellStyle name="差_1_财力性转移支付2010年预算参考数_小册子（2010）张" xfId="8927"/>
    <cellStyle name="差_1_财力性转移支付2010年预算参考数_小册子（2010）张 2" xfId="8928"/>
    <cellStyle name="差_县区合并测算20080423(按照各省比重）_县市旗测算-新科目（含人口规模效应）_财力性转移支付2010年预算参考数 2 2" xfId="8929"/>
    <cellStyle name="差_1_财力性转移支付2010年预算参考数_小册子（2010）张 3" xfId="8930"/>
    <cellStyle name="好_卫生(按照总人口测算）—20080416_民生政策最低支出需求_合并 2 3" xfId="8931"/>
    <cellStyle name="差_县区合并测算20080423(按照各省比重）_县市旗测算-新科目（含人口规模效应）_财力性转移支付2010年预算参考数 2 2 2" xfId="8932"/>
    <cellStyle name="差_1_财力性转移支付2010年预算参考数_小册子（2010）张 3 2" xfId="8933"/>
    <cellStyle name="差_1_合并" xfId="8934"/>
    <cellStyle name="好_卫生(按照总人口测算）—20080416_不含人员经费系数_华东 2 2" xfId="8935"/>
    <cellStyle name="差_2008年全省汇总收支计算表_财力性转移支付2010年预算参考数 4" xfId="8936"/>
    <cellStyle name="好_05潍坊_华东 2 4" xfId="8937"/>
    <cellStyle name="差_1_华东" xfId="8938"/>
    <cellStyle name="差_县市旗测算20080508_县市旗测算-新科目（含人口规模效应）_财力性转移支付2010年预算参考数" xfId="8939"/>
    <cellStyle name="差_1_华东 2" xfId="8940"/>
    <cellStyle name="差_1_小册子（2010）张" xfId="8941"/>
    <cellStyle name="差_1007永仁县 2" xfId="8942"/>
    <cellStyle name="好_0605石屏县_财力性转移支付2010年预算参考数_隋心对账单定稿0514" xfId="8943"/>
    <cellStyle name="差_云南 缺口县区测算(地方填报)_华东" xfId="8944"/>
    <cellStyle name="差_1007永仁县 3" xfId="8945"/>
    <cellStyle name="差_27重庆 2 2 2" xfId="8946"/>
    <cellStyle name="差_1110洱源 3 3" xfId="8947"/>
    <cellStyle name="好_缺口县区测算（11.13）_财力性转移支付2010年预算参考数_隋心对账单定稿0514 2 6" xfId="8948"/>
    <cellStyle name="差_1110洱源县 2 3" xfId="8949"/>
    <cellStyle name="好_分县成本差异系数_财力性转移支付2010年预算参考数_03_2010年各地区一般预算平衡表 4" xfId="8950"/>
    <cellStyle name="好_测算结果汇总_03_2010年各地区一般预算平衡表_2010年地方财政一般预算分级平衡情况表（汇总）0524 2 7" xfId="8951"/>
    <cellStyle name="差_1110洱源县 2_2.云南省生态功能区转移支付总表" xfId="8952"/>
    <cellStyle name="常规 7 11" xfId="8953"/>
    <cellStyle name="常规 2 2 3 6 4" xfId="8954"/>
    <cellStyle name="差_1110洱源县 2_4.2010年国家重点生态功能区保护性转移支付生态测算表" xfId="8955"/>
    <cellStyle name="常规 2 7 8" xfId="8956"/>
    <cellStyle name="差_缺口县区测算（11.13）_财力性转移支付2010年预算参考数_03_2010年各地区一般预算平衡表 2" xfId="8957"/>
    <cellStyle name="差_28四川_小册子（2010）张 4" xfId="8958"/>
    <cellStyle name="差_1110洱源县 2_5.2010年云南省国家一般生态功能区转移支付补助测算表（州市本级） 2" xfId="8959"/>
    <cellStyle name="计算 2 2 2 2 2 8" xfId="8960"/>
    <cellStyle name="差_1110洱源县 6" xfId="8961"/>
    <cellStyle name="差_行政公检法测算_不含人员经费系数 2 2" xfId="8962"/>
    <cellStyle name="计算 2 2 2 2 2 9" xfId="8963"/>
    <cellStyle name="差_1110洱源县 7" xfId="8964"/>
    <cellStyle name="差_行政公检法测算_不含人员经费系数 2 3" xfId="8965"/>
    <cellStyle name="差_1110洱源县 8" xfId="8966"/>
    <cellStyle name="差_行政公检法测算_不含人员经费系数 2 4" xfId="8967"/>
    <cellStyle name="好_县区合并测算20080421_县市旗测算-新科目（含人口规模效应）_财力性转移支付2010年预算参考数_隋心对账单定稿0514" xfId="8968"/>
    <cellStyle name="差_1110洱源县 9" xfId="8969"/>
    <cellStyle name="计算 2 2 2 10" xfId="8970"/>
    <cellStyle name="差_2006年27重庆_财力性转移支付2010年预算参考数_小册子（2010）张 4" xfId="8971"/>
    <cellStyle name="差_1110洱源县_03_2010年各地区一般预算平衡表 2" xfId="8972"/>
    <cellStyle name="差_市辖区测算-新科目（20080626）_县市旗测算-新科目（含人口规模效应） 2 2" xfId="8973"/>
    <cellStyle name="差_1110洱源县_03_2010年各地区一般预算平衡表 4" xfId="8974"/>
    <cellStyle name="好_2009年标准税收测算数据表_2.云南省生态功能区转移支付总表" xfId="8975"/>
    <cellStyle name="差_市辖区测算-新科目（20080626）_县市旗测算-新科目（含人口规模效应） 2 4" xfId="8976"/>
    <cellStyle name="差_1110洱源县_03_2010年各地区一般预算平衡表 6" xfId="8977"/>
    <cellStyle name="差_平邑_03_2010年各地区一般预算平衡表 3" xfId="8978"/>
    <cellStyle name="差_1110洱源县_03_2010年各地区一般预算平衡表_04财力类2010 2" xfId="8979"/>
    <cellStyle name="差_安徽 缺口县区测算(地方填报)1_03_2010年各地区一般预算平衡表 2" xfId="8980"/>
    <cellStyle name="差_平邑_03_2010年各地区一般预算平衡表 4" xfId="8981"/>
    <cellStyle name="差_1110洱源县_03_2010年各地区一般预算平衡表_04财力类2010 3" xfId="8982"/>
    <cellStyle name="差_安徽 缺口县区测算(地方填报)1_03_2010年各地区一般预算平衡表 3" xfId="8983"/>
    <cellStyle name="差_12滨州_财力性转移支付2010年预算参考数_03_2010年各地区一般预算平衡表_2010年地方财政一般预算分级平衡情况表（汇总）0524" xfId="8984"/>
    <cellStyle name="差_1110洱源县_03_2010年各地区一般预算平衡表_2010年地方财政一般预算分级平衡情况表（汇总）0524 2" xfId="8985"/>
    <cellStyle name="差_1110洱源县_03_2010年各地区一般预算平衡表_2010年地方财政一般预算分级平衡情况表（汇总）0524 3" xfId="8986"/>
    <cellStyle name="差_1110洱源县_03_2010年各地区一般预算平衡表_2010年地方财政一般预算分级平衡情况表（汇总）0524 4" xfId="8987"/>
    <cellStyle name="差_自行调整差异系数顺序_03_2010年各地区一般预算平衡表 3" xfId="8988"/>
    <cellStyle name="差_14安徽_财力性转移支付2010年预算参考数_30云南 2 2" xfId="8989"/>
    <cellStyle name="差_1110洱源县_03_2010年各地区一般预算平衡表_2010年地方财政一般预算分级平衡情况表（汇总）0524 5" xfId="8990"/>
    <cellStyle name="差_gdp_30云南 3 2" xfId="8991"/>
    <cellStyle name="差_1110洱源县_03_2010年各地区一般预算平衡表_净集中" xfId="8992"/>
    <cellStyle name="差_1110洱源县_03_2010年各地区一般预算平衡表_净集中 2" xfId="8993"/>
    <cellStyle name="差_1110洱源县_03_2010年各地区一般预算平衡表_净集中 3" xfId="8994"/>
    <cellStyle name="好_市辖区测算20080510_财力性转移支付2010年预算参考数_03_2010年各地区一般预算平衡表 5" xfId="8995"/>
    <cellStyle name="差_28四川_03_2010年各地区一般预算平衡表 2" xfId="8996"/>
    <cellStyle name="差_测算结果汇总_财力性转移支付2010年预算参考数_隋心对账单定稿0514 2" xfId="8997"/>
    <cellStyle name="好_行政（人员）_不含人员经费系数_财力性转移支付2010年预算参考数_华东 2 5" xfId="8998"/>
    <cellStyle name="差_Book2_财力性转移支付2010年预算参考数_隋心对账单定稿0514" xfId="8999"/>
    <cellStyle name="差_1110洱源县_财力性转移支付2010年预算参考数 2 2 2" xfId="9000"/>
    <cellStyle name="差_卫生(按照总人口测算）—20080416_不含人员经费系数_财力性转移支付2010年预算参考数 2" xfId="9001"/>
    <cellStyle name="差_同德_财力性转移支付2010年预算参考数_03_2010年各地区一般预算平衡表_2010年地方财政一般预算分级平衡情况表（汇总）0524 2 2" xfId="9002"/>
    <cellStyle name="差_1110洱源县_财力性转移支付2010年预算参考数 2 3" xfId="9003"/>
    <cellStyle name="差_卫生(按照总人口测算）—20080416_不含人员经费系数_财力性转移支付2010年预算参考数 2 2" xfId="9004"/>
    <cellStyle name="差_1110洱源县_财力性转移支付2010年预算参考数 2 3 2" xfId="9005"/>
    <cellStyle name="差_卫生(按照总人口测算）—20080416_不含人员经费系数_财力性转移支付2010年预算参考数 3" xfId="9006"/>
    <cellStyle name="差_同德_财力性转移支付2010年预算参考数_03_2010年各地区一般预算平衡表_2010年地方财政一般预算分级平衡情况表（汇总）0524 2 3" xfId="9007"/>
    <cellStyle name="差_1110洱源县_财力性转移支付2010年预算参考数 2 4" xfId="9008"/>
    <cellStyle name="差_县市旗测算20080508_不含人员经费系数_03_2010年各地区一般预算平衡表 2" xfId="9009"/>
    <cellStyle name="差_1110洱源县_财力性转移支付2010年预算参考数 3 2" xfId="9010"/>
    <cellStyle name="差_县区合并测算20080423(按照各省比重）_不含人员经费系数_财力性转移支付2010年预算参考数_合并 2" xfId="9011"/>
    <cellStyle name="差_12滨州_财力性转移支付2010年预算参考数_03_2010年各地区一般预算平衡表 4" xfId="9012"/>
    <cellStyle name="差_1110洱源县_财力性转移支付2010年预算参考数_03_2010年各地区一般预算平衡表_2010年地方财政一般预算分级平衡情况表（汇总）0524 2" xfId="9013"/>
    <cellStyle name="差_1110洱源县_财力性转移支付2010年预算参考数_03_2010年各地区一般预算平衡表_2010年地方财政一般预算分级平衡情况表（汇总）0524 3" xfId="9014"/>
    <cellStyle name="差_12滨州_财力性转移支付2010年预算参考数_03_2010年各地区一般预算平衡表 5" xfId="9015"/>
    <cellStyle name="差_检验表" xfId="9016"/>
    <cellStyle name="差_1110洱源县_财力性转移支付2010年预算参考数_03_2010年各地区一般预算平衡表_2010年地方财政一般预算分级平衡情况表（汇总）0524 4" xfId="9017"/>
    <cellStyle name="差_12滨州_财力性转移支付2010年预算参考数_03_2010年各地区一般预算平衡表 6" xfId="9018"/>
    <cellStyle name="好_11大理 4" xfId="9019"/>
    <cellStyle name="差_1110洱源县_财力性转移支付2010年预算参考数_03_2010年各地区一般预算平衡表_净集中" xfId="9020"/>
    <cellStyle name="好_其他部门(按照总人口测算）—20080416_不含人员经费系数_合并 2 3" xfId="9021"/>
    <cellStyle name="差_1110洱源县_财力性转移支付2010年预算参考数_30云南" xfId="9022"/>
    <cellStyle name="差_Book1_财力性转移支付2010年预算参考数 2 3" xfId="9023"/>
    <cellStyle name="差_县市旗测算20080508_民生政策最低支出需求_华东 2 4" xfId="9024"/>
    <cellStyle name="差_1110洱源县_财力性转移支付2010年预算参考数_30云南 2" xfId="9025"/>
    <cellStyle name="差_Book1_财力性转移支付2010年预算参考数 2 3 2" xfId="9026"/>
    <cellStyle name="好_地方配套按人均增幅控制8.30xl" xfId="9027"/>
    <cellStyle name="常规 2 3 2 27" xfId="9028"/>
    <cellStyle name="好_山东省民生支出标准_合并 3" xfId="9029"/>
    <cellStyle name="差_1110洱源县_财力性转移支付2010年预算参考数_隋心对账单定稿0514" xfId="9030"/>
    <cellStyle name="好_行政(燃修费)_华东 2 5" xfId="9031"/>
    <cellStyle name="差_1110洱源县_财力性转移支付2010年预算参考数_隋心对账单定稿0514 2" xfId="9032"/>
    <cellStyle name="差_11大理_财力性转移支付2010年预算参考数_30云南 4" xfId="9033"/>
    <cellStyle name="差_2007一般预算支出口径剔除表_财力性转移支付2010年预算参考数 2 3" xfId="9034"/>
    <cellStyle name="好_云南省2008年转移支付测算——州市本级考核部分及政策性测算_财力性转移支付2010年预算参考数 3" xfId="9035"/>
    <cellStyle name="差_1110洱源县_财力性转移支付2010年预算参考数_小册子（2010）张 2 2" xfId="9036"/>
    <cellStyle name="差_1110洱源县_财力性转移支付2010年预算参考数_小册子（2010）张 3" xfId="9037"/>
    <cellStyle name="差_1110洱源县_财力性转移支付2010年预算参考数_小册子（2010）张 4" xfId="9038"/>
    <cellStyle name="差_1110洱源县_合并" xfId="9039"/>
    <cellStyle name="差_2006年28四川_财力性转移支付2010年预算参考数_03_2010年各地区一般预算平衡表_2010年地方财政一般预算分级平衡情况表（汇总）0524 5" xfId="9040"/>
    <cellStyle name="差_1110洱源县_华东" xfId="9041"/>
    <cellStyle name="差_1110洱源县_隋心对账单定稿0514" xfId="9042"/>
    <cellStyle name="好_其他部门(按照总人口测算）—20080416_民生政策最低支出需求_华东 2 5" xfId="9043"/>
    <cellStyle name="差_1110洱源转换 2" xfId="9044"/>
    <cellStyle name="好_其他部门(按照总人口测算）—20080416_民生政策最低支出需求_华东 2 6" xfId="9045"/>
    <cellStyle name="差_1110洱源转换 3" xfId="9046"/>
    <cellStyle name="差_分县成本差异系数_不含人员经费系数_03_2010年各地区一般预算平衡表_04财力类2010 2" xfId="9047"/>
    <cellStyle name="差_11大理 2" xfId="9048"/>
    <cellStyle name="好_市辖区测算-新科目（20080626）_不含人员经费系数_华东" xfId="9049"/>
    <cellStyle name="差_1110洱源转换 3 2" xfId="9050"/>
    <cellStyle name="差_卫生(按照总人口测算）—20080416_财力性转移支付2010年预算参考数_30云南 3" xfId="9051"/>
    <cellStyle name="差_11大理 2 2" xfId="9052"/>
    <cellStyle name="好_市辖区测算-新科目（20080626）_不含人员经费系数_华东 2" xfId="9053"/>
    <cellStyle name="好_其他部门(按照总人口测算）—20080416_民生政策最低支出需求_华东 2 7" xfId="9054"/>
    <cellStyle name="差_1110洱源转换 4" xfId="9055"/>
    <cellStyle name="差_分县成本差异系数_不含人员经费系数_03_2010年各地区一般预算平衡表_04财力类2010 3" xfId="9056"/>
    <cellStyle name="差_11大理 3" xfId="9057"/>
    <cellStyle name="差_行政公检法测算_县市旗测算-新科目（含人口规模效应）_财力性转移支付2010年预算参考数_隋心对账单定稿0514 2" xfId="9058"/>
    <cellStyle name="差_11大理" xfId="9059"/>
    <cellStyle name="差_分县成本差异系数_不含人员经费系数_03_2010年各地区一般预算平衡表_04财力类2010" xfId="9060"/>
    <cellStyle name="差_11大理 2 4" xfId="9061"/>
    <cellStyle name="好_行政公检法测算_财力性转移支付2010年预算参考数_03_2010年各地区一般预算平衡表_2010年地方财政一般预算分级平衡情况表（汇总）0524 5" xfId="9062"/>
    <cellStyle name="差_11大理 2_2.2009年云南省生态功能区转移支付总表" xfId="9063"/>
    <cellStyle name="差_11大理 2_2.2009年云南省生态功能区转移支付总表 2" xfId="9064"/>
    <cellStyle name="好_地方配套按人均增幅控制8.30一般预算平均增幅、人均可用财力平均增幅两次控制、社会治安系数调整、案件数调整xl" xfId="9065"/>
    <cellStyle name="差_11大理 2_2.2010年云南省生态功能区转移支付总表 2" xfId="9066"/>
    <cellStyle name="差_11大理 2_2.云南省生态功能区转移支付总表" xfId="9067"/>
    <cellStyle name="差_11大理 2_4.2010年国家重点生态功能区保护性转移支付生态测算表" xfId="9068"/>
    <cellStyle name="好_分析缺口率_财力性转移支付2010年预算参考数_03_2010年各地区一般预算平衡表 6" xfId="9069"/>
    <cellStyle name="差_11大理 3 2" xfId="9070"/>
    <cellStyle name="差_其他部门(按照总人口测算）—20080416_不含人员经费系数_03_2010年各地区一般预算平衡表" xfId="9071"/>
    <cellStyle name="差_11大理 3 3" xfId="9072"/>
    <cellStyle name="差_县市旗测算-新科目（20080626）_县市旗测算-新科目（含人口规模效应）_03_2010年各地区一般预算平衡表 2 2" xfId="9073"/>
    <cellStyle name="好_县市旗测算-新科目（20080627）_县市旗测算-新科目（含人口规模效应）_财力性转移支付2010年预算参考数_合并 2 6" xfId="9074"/>
    <cellStyle name="差_11大理 4" xfId="9075"/>
    <cellStyle name="差_2006年27重庆_03_2010年各地区一般预算平衡表 4" xfId="9076"/>
    <cellStyle name="差_11大理 4 2" xfId="9077"/>
    <cellStyle name="差_11大理 5" xfId="9078"/>
    <cellStyle name="差_11大理_03_2010年各地区一般预算平衡表 3" xfId="9079"/>
    <cellStyle name="计算 2 2 17" xfId="9080"/>
    <cellStyle name="差_2007年收支情况及2008年收支预计表(汇总表)_30云南 2 2" xfId="9081"/>
    <cellStyle name="差_云南 缺口县区测算(地方填报)_财力性转移支付2010年预算参考数_华东" xfId="9082"/>
    <cellStyle name="好_行政(燃修费)_03_2010年各地区一般预算平衡表_2010年地方财政一般预算分级平衡情况表（汇总）0524 2 7" xfId="9083"/>
    <cellStyle name="差_14安徽_财力性转移支付2010年预算参考数_合并" xfId="9084"/>
    <cellStyle name="好_07文山州" xfId="9085"/>
    <cellStyle name="差_11大理_03_2010年各地区一般预算平衡表 4" xfId="9086"/>
    <cellStyle name="好_教育(按照总人口测算）—20080416_民生政策最低支出需求_财力性转移支付2010年预算参考数 2" xfId="9087"/>
    <cellStyle name="差_11大理_03_2010年各地区一般预算平衡表_2010年地方财政一般预算分级平衡情况表（汇总）0524 5" xfId="9088"/>
    <cellStyle name="差_测算结果汇总_财力性转移支付2010年预算参考数_30云南 2 2" xfId="9089"/>
    <cellStyle name="好_2007年收支情况及2008年收支预计表(汇总表)_隋心对账单定稿0514 2 3" xfId="9090"/>
    <cellStyle name="差_11大理_03_2010年各地区一般预算平衡表_净集中" xfId="9091"/>
    <cellStyle name="差_11大理_03_2010年各地区一般预算平衡表_净集中 2" xfId="9092"/>
    <cellStyle name="差_行政（人员）_不含人员经费系数_03_2010年各地区一般预算平衡表_04财力类2010" xfId="9093"/>
    <cellStyle name="差_11大理_03_2010年各地区一般预算平衡表_净集中 3" xfId="9094"/>
    <cellStyle name="好_34青海_财力性转移支付2010年预算参考数 2 6" xfId="9095"/>
    <cellStyle name="差_11大理_财力性转移支付2010年预算参考数" xfId="9096"/>
    <cellStyle name="差_11大理_财力性转移支付2010年预算参考数 2" xfId="9097"/>
    <cellStyle name="好_缺口县区测算(按核定人数)_03_2010年各地区一般预算平衡表_2010年地方财政一般预算分级平衡情况表（汇总）0524 2 3" xfId="9098"/>
    <cellStyle name="差_11大理_财力性转移支付2010年预算参考数 2 2" xfId="9099"/>
    <cellStyle name="好_核定人数下发表_财力性转移支付2010年预算参考数_03_2010年各地区一般预算平衡表_2010年地方财政一般预算分级平衡情况表（汇总）0524 5" xfId="9100"/>
    <cellStyle name="差_11大理_财力性转移支付2010年预算参考数 2 2 2" xfId="9101"/>
    <cellStyle name="差_11大理_财力性转移支付2010年预算参考数_03_2010年各地区一般预算平衡表 2" xfId="9102"/>
    <cellStyle name="好_行政公检法测算_民生政策最低支出需求_财力性转移支付2010年预算参考数_03_2010年各地区一般预算平衡表_2010年地方财政一般预算分级平衡情况表（汇总）0524 2 4" xfId="9103"/>
    <cellStyle name="差_测算总表 2 2" xfId="9104"/>
    <cellStyle name="差_11大理_财力性转移支付2010年预算参考数_03_2010年各地区一般预算平衡表 5" xfId="9105"/>
    <cellStyle name="好_市辖区测算20080510_不含人员经费系数_合并 2 3" xfId="9106"/>
    <cellStyle name="差_11大理_财力性转移支付2010年预算参考数_03_2010年各地区一般预算平衡表_04财力类2010" xfId="9107"/>
    <cellStyle name="强调文字颜色 4 2 2 8" xfId="9108"/>
    <cellStyle name="差_行政（人员）_不含人员经费系数_财力性转移支付2010年预算参考数_03_2010年各地区一般预算平衡表 5" xfId="9109"/>
    <cellStyle name="差_11大理_财力性转移支付2010年预算参考数_03_2010年各地区一般预算平衡表_04财力类2010 2" xfId="9110"/>
    <cellStyle name="强调文字颜色 4 2 2 9" xfId="9111"/>
    <cellStyle name="差_行政（人员）_不含人员经费系数_财力性转移支付2010年预算参考数_03_2010年各地区一般预算平衡表 6" xfId="9112"/>
    <cellStyle name="差_11大理_财力性转移支付2010年预算参考数_03_2010年各地区一般预算平衡表_04财力类2010 3" xfId="9113"/>
    <cellStyle name="差_县市旗测算-新科目（20080627）_03_2010年各地区一般预算平衡表_2010年地方财政一般预算分级平衡情况表（汇总）0524 2 3" xfId="9114"/>
    <cellStyle name="好_卫生(按照总人口测算）—20080416_不含人员经费系数_财力性转移支付2010年预算参考数 2 3" xfId="9115"/>
    <cellStyle name="差_市辖区测算-新科目（20080626）_县市旗测算-新科目（含人口规模效应）_03_2010年各地区一般预算平衡表_2010年地方财政一般预算分级平衡情况表（汇总）0524 2 7" xfId="9116"/>
    <cellStyle name="差_11大理_财力性转移支付2010年预算参考数_03_2010年各地区一般预算平衡表_2010年地方财政一般预算分级平衡情况表（汇总）0524 2" xfId="9117"/>
    <cellStyle name="好_县区合并测算20080421_民生政策最低支出需求_03_2010年各地区一般预算平衡表_04财力类2010 2" xfId="9118"/>
    <cellStyle name="差_县市旗测算-新科目（20080627）_03_2010年各地区一般预算平衡表_2010年地方财政一般预算分级平衡情况表（汇总）0524 2 4" xfId="9119"/>
    <cellStyle name="好_卫生(按照总人口测算）—20080416_不含人员经费系数_财力性转移支付2010年预算参考数 2 4" xfId="9120"/>
    <cellStyle name="差_11大理_财力性转移支付2010年预算参考数_03_2010年各地区一般预算平衡表_2010年地方财政一般预算分级平衡情况表（汇总）0524 3" xfId="9121"/>
    <cellStyle name="好_县区合并测算20080421_民生政策最低支出需求_03_2010年各地区一般预算平衡表_04财力类2010 3" xfId="9122"/>
    <cellStyle name="差_县市旗测算-新科目（20080627）_03_2010年各地区一般预算平衡表_2010年地方财政一般预算分级平衡情况表（汇总）0524 2 5" xfId="9123"/>
    <cellStyle name="好_卫生(按照总人口测算）—20080416_不含人员经费系数_财力性转移支付2010年预算参考数 2 5" xfId="9124"/>
    <cellStyle name="差_行政公检法测算_县市旗测算-新科目（含人口规模效应）_财力性转移支付2010年预算参考数_03_2010年各地区一般预算平衡表_04财力类2010" xfId="9125"/>
    <cellStyle name="差_11大理_财力性转移支付2010年预算参考数_03_2010年各地区一般预算平衡表_2010年地方财政一般预算分级平衡情况表（汇总）0524 4" xfId="9126"/>
    <cellStyle name="差_县市旗测算-新科目（20080627）_03_2010年各地区一般预算平衡表_2010年地方财政一般预算分级平衡情况表（汇总）0524 2 6" xfId="9127"/>
    <cellStyle name="好_卫生(按照总人口测算）—20080416_不含人员经费系数_财力性转移支付2010年预算参考数 2 6" xfId="9128"/>
    <cellStyle name="差_11大理_财力性转移支付2010年预算参考数_03_2010年各地区一般预算平衡表_2010年地方财政一般预算分级平衡情况表（汇总）0524 5" xfId="9129"/>
    <cellStyle name="差_11大理_财力性转移支付2010年预算参考数_03_2010年各地区一般预算平衡表_净集中 2" xfId="9130"/>
    <cellStyle name="差_11大理_财力性转移支付2010年预算参考数_03_2010年各地区一般预算平衡表_净集中 3" xfId="9131"/>
    <cellStyle name="好_行政(燃修费)_民生政策最低支出需求_隋心对账单定稿0514 3" xfId="9132"/>
    <cellStyle name="差_11大理_财力性转移支付2010年预算参考数_30云南" xfId="9133"/>
    <cellStyle name="好_人员工资和公用经费2_华东 2 2" xfId="9134"/>
    <cellStyle name="差_云南 缺口县区测算(地方填报)_财力性转移支付2010年预算参考数_03_2010年各地区一般预算平衡表_净集中" xfId="9135"/>
    <cellStyle name="差_2008年预计支出与2007年对比 5" xfId="9136"/>
    <cellStyle name="好_安徽 缺口县区测算(地方填报)1_03_2010年各地区一般预算平衡表_净集中 2" xfId="9137"/>
    <cellStyle name="差_11大理_财力性转移支付2010年预算参考数_30云南 2" xfId="9138"/>
    <cellStyle name="差_11大理_财力性转移支付2010年预算参考数_30云南 2 2" xfId="9139"/>
    <cellStyle name="差_11大理_财力性转移支付2010年预算参考数_30云南 3" xfId="9140"/>
    <cellStyle name="差_11大理_财力性转移支付2010年预算参考数_30云南 3 2" xfId="9141"/>
    <cellStyle name="好 2 2" xfId="9142"/>
    <cellStyle name="差_农林水和城市维护标准支出20080505－县区合计_县市旗测算-新科目（含人口规模效应）_03_2010年各地区一般预算平衡表_2010年地方财政一般预算分级平衡情况表（汇总）0524" xfId="9143"/>
    <cellStyle name="差_11大理_财力性转移支付2010年预算参考数_合并" xfId="9144"/>
    <cellStyle name="好_行政（人员）_财力性转移支付2010年预算参考数 2 4" xfId="9145"/>
    <cellStyle name="差_11大理_财力性转移支付2010年预算参考数_隋心对账单定稿0514" xfId="9146"/>
    <cellStyle name="差_11大理_财力性转移支付2010年预算参考数_小册子（2010）张" xfId="9147"/>
    <cellStyle name="差_11大理_财力性转移支付2010年预算参考数_小册子（2010）张 2 2" xfId="9148"/>
    <cellStyle name="差_11大理_财力性转移支付2010年预算参考数_小册子（2010）张 3 2" xfId="9149"/>
    <cellStyle name="差_11大理_财力性转移支付2010年预算参考数_小册子（2010）张 4" xfId="9150"/>
    <cellStyle name="差_11大理_华东 2" xfId="9151"/>
    <cellStyle name="好_危改资金测算_03_2010年各地区一般预算平衡表_2010年地方财政一般预算分级平衡情况表（汇总）0524 5" xfId="9152"/>
    <cellStyle name="差_教育(按照总人口测算）—20080416_不含人员经费系数_30云南 3 2" xfId="9153"/>
    <cellStyle name="差_Book2_03_2010年各地区一般预算平衡表 4" xfId="9154"/>
    <cellStyle name="差_教育(按照总人口测算）—20080416 2 3 2" xfId="9155"/>
    <cellStyle name="差_12滨州_03_2010年各地区一般预算平衡表" xfId="9156"/>
    <cellStyle name="好_县市旗测算-新科目（20080627）_不含人员经费系数_财力性转移支付2010年预算参考数_隋心对账单定稿0514 2 5" xfId="9157"/>
    <cellStyle name="好_缺口县区测算_03_2010年各地区一般预算平衡表_2010年地方财政一般预算分级平衡情况表（汇总）0524 2 4" xfId="9158"/>
    <cellStyle name="差_行政（人员）_县市旗测算-新科目（含人口规模效应）_03_2010年各地区一般预算平衡表_04财力类2010 2" xfId="9159"/>
    <cellStyle name="好_行政(燃修费)_不含人员经费系数_30云南" xfId="9160"/>
    <cellStyle name="差_12滨州_03_2010年各地区一般预算平衡表 5" xfId="9161"/>
    <cellStyle name="差_县区合并测算20080423(按照各省比重）_民生政策最低支出需求_财力性转移支付2010年预算参考数 4" xfId="9162"/>
    <cellStyle name="差_12滨州_03_2010年各地区一般预算平衡表_04财力类2010" xfId="9163"/>
    <cellStyle name="好_县市旗测算-新科目（20080626）_财力性转移支付2010年预算参考数_03_2010年各地区一般预算平衡表_2010年地方财政一般预算分级平衡情况表（汇总）0524 5" xfId="9164"/>
    <cellStyle name="差_文体广播事业(按照总人口测算）—20080416_不含人员经费系数_财力性转移支付2010年预算参考数_03_2010年各地区一般预算平衡表_04财力类2010 2" xfId="9165"/>
    <cellStyle name="好_县市旗测算20080508_不含人员经费系数_隋心对账单定稿0514 2 6" xfId="9166"/>
    <cellStyle name="差_12滨州_03_2010年各地区一般预算平衡表_04财力类2010 2" xfId="9167"/>
    <cellStyle name="好_第五部分(才淼、饶永宏）_华东 2" xfId="9168"/>
    <cellStyle name="差_12滨州_03_2010年各地区一般预算平衡表_2010年地方财政一般预算分级平衡情况表（汇总）0524 2" xfId="9169"/>
    <cellStyle name="差_12滨州_03_2010年各地区一般预算平衡表_2010年地方财政一般预算分级平衡情况表（汇总）0524 5" xfId="9170"/>
    <cellStyle name="好_云南 缺口县区测算(地方填报)_财力性转移支付2010年预算参考数_合并 2" xfId="9171"/>
    <cellStyle name="差_12滨州_03_2010年各地区一般预算平衡表_净集中" xfId="9172"/>
    <cellStyle name="差_2006年28四川 2" xfId="9173"/>
    <cellStyle name="常规 399" xfId="9174"/>
    <cellStyle name="常规 8 9" xfId="9175"/>
    <cellStyle name="好_云南 缺口县区测算(地方填报)_财力性转移支付2010年预算参考数_合并 2 2" xfId="9176"/>
    <cellStyle name="差_12滨州_03_2010年各地区一般预算平衡表_净集中 2" xfId="9177"/>
    <cellStyle name="差_2006年28四川 2 2" xfId="9178"/>
    <cellStyle name="好_云南 缺口县区测算(地方填报)_财力性转移支付2010年预算参考数_合并 2 3" xfId="9179"/>
    <cellStyle name="差_12滨州_03_2010年各地区一般预算平衡表_净集中 3" xfId="9180"/>
    <cellStyle name="差_2006年28四川 2 3" xfId="9181"/>
    <cellStyle name="差_县区合并测算20080421_县市旗测算-新科目（含人口规模效应）_财力性转移支付2010年预算参考数_03_2010年各地区一般预算平衡表_2010年地方财政一般预算分级平衡情况表（汇总）0524 3" xfId="9182"/>
    <cellStyle name="差_12滨州_30云南 2" xfId="9183"/>
    <cellStyle name="差_12滨州_30云南 2 2" xfId="9184"/>
    <cellStyle name="差_县区合并测算20080421_县市旗测算-新科目（含人口规模效应）_财力性转移支付2010年预算参考数_03_2010年各地区一般预算平衡表_2010年地方财政一般预算分级平衡情况表（汇总）0524 4" xfId="9185"/>
    <cellStyle name="差_12滨州_30云南 3" xfId="9186"/>
    <cellStyle name="好_汇总_财力性转移支付2010年预算参考数_隋心对账单定稿0514 2" xfId="9187"/>
    <cellStyle name="差_县区合并测算20080421_县市旗测算-新科目（含人口规模效应）_财力性转移支付2010年预算参考数_03_2010年各地区一般预算平衡表_2010年地方财政一般预算分级平衡情况表（汇总）0524 5" xfId="9188"/>
    <cellStyle name="差_12滨州_30云南 4" xfId="9189"/>
    <cellStyle name="好_行政（人员）_民生政策最低支出需求_合并 2 2" xfId="9190"/>
    <cellStyle name="差_2_03_2010年各地区一般预算平衡表_2010年地方财政一般预算分级平衡情况表（汇总）0524" xfId="9191"/>
    <cellStyle name="差_行政（人员）_县市旗测算-新科目（含人口规模效应）_财力性转移支付2010年预算参考数_小册子（2010）张 2 2" xfId="9192"/>
    <cellStyle name="好_县市旗测算20080508_县市旗测算-新科目（含人口规模效应） 2 2" xfId="9193"/>
    <cellStyle name="差_第五部分(才淼、饶永宏） 5" xfId="9194"/>
    <cellStyle name="好_28四川_财力性转移支付2010年预算参考数_隋心对账单定稿0514 2 4" xfId="9195"/>
    <cellStyle name="差_12滨州_财力性转移支付2010年预算参考数 2" xfId="9196"/>
    <cellStyle name="好_县市旗测算20080508_不含人员经费系数_财力性转移支付2010年预算参考数_小册子（2010）张 3 2" xfId="9197"/>
    <cellStyle name="差_2010年县级基本财力保障测算 2 2" xfId="9198"/>
    <cellStyle name="好_其他部门(按照总人口测算）—20080416_县市旗测算-新科目（含人口规模效应）_财力性转移支付2010年预算参考数_03_2010年各地区一般预算平衡表 2 2" xfId="9199"/>
    <cellStyle name="差_2_03_2010年各地区一般预算平衡表_2010年地方财政一般预算分级平衡情况表（汇总）0524 2" xfId="9200"/>
    <cellStyle name="差_文体广播事业(按照总人口测算）—20080416_县市旗测算-新科目（含人口规模效应）_03_2010年各地区一般预算平衡表_净集中" xfId="9201"/>
    <cellStyle name="差_12滨州_财力性转移支付2010年预算参考数 2 2" xfId="9202"/>
    <cellStyle name="差_文体广播事业(按照总人口测算）—20080416_民生政策最低支出需求_小册子（2010）张" xfId="9203"/>
    <cellStyle name="差_2_03_2010年各地区一般预算平衡表_2010年地方财政一般预算分级平衡情况表（汇总）0524 3" xfId="9204"/>
    <cellStyle name="差_12滨州_财力性转移支付2010年预算参考数 2 3" xfId="9205"/>
    <cellStyle name="好_教育(按照总人口测算）—20080416_财力性转移支付2010年预算参考数_华东" xfId="9206"/>
    <cellStyle name="差_2_03_2010年各地区一般预算平衡表_2010年地方财政一般预算分级平衡情况表（汇总）0524 4" xfId="9207"/>
    <cellStyle name="差_12滨州_财力性转移支付2010年预算参考数 2 4" xfId="9208"/>
    <cellStyle name="差_530629_2006年县级财政报表附表 2 3 2" xfId="9209"/>
    <cellStyle name="差_缺口县区测算(按核定人数) 3 2" xfId="9210"/>
    <cellStyle name="好_农林水和城市维护标准支出20080505－县区合计_不含人员经费系数_03_2010年各地区一般预算平衡表_2010年地方财政一般预算分级平衡情况表（汇总）0524" xfId="9211"/>
    <cellStyle name="好_28四川_财力性转移支付2010年预算参考数_隋心对账单定稿0514 2 5" xfId="9212"/>
    <cellStyle name="差_12滨州_财力性转移支付2010年预算参考数 3" xfId="9213"/>
    <cellStyle name="差_2_财力性转移支付2010年预算参考数_03_2010年各地区一般预算平衡表 3" xfId="9214"/>
    <cellStyle name="好_农林水和城市维护标准支出20080505－县区合计_不含人员经费系数_03_2010年各地区一般预算平衡表_2010年地方财政一般预算分级平衡情况表（汇总）0524 2" xfId="9215"/>
    <cellStyle name="差_12滨州_财力性转移支付2010年预算参考数 3 2" xfId="9216"/>
    <cellStyle name="好_28四川_财力性转移支付2010年预算参考数_隋心对账单定稿0514 2 6" xfId="9217"/>
    <cellStyle name="差_12滨州_财力性转移支付2010年预算参考数 4" xfId="9218"/>
    <cellStyle name="好_不含人员经费系数_30云南" xfId="9219"/>
    <cellStyle name="好_28四川_财力性转移支付2010年预算参考数_隋心对账单定稿0514 2 7" xfId="9220"/>
    <cellStyle name="差_12滨州_财力性转移支付2010年预算参考数 5" xfId="9221"/>
    <cellStyle name="差_12滨州_财力性转移支付2010年预算参考数_03_2010年各地区一般预算平衡表 3" xfId="9222"/>
    <cellStyle name="差_12滨州_财力性转移支付2010年预算参考数_03_2010年各地区一般预算平衡表_04财力类2010" xfId="9223"/>
    <cellStyle name="差_行政公检法测算_民生政策最低支出需求_小册子（2010）张 3" xfId="9224"/>
    <cellStyle name="差_12滨州_财力性转移支付2010年预算参考数_03_2010年各地区一般预算平衡表_04财力类2010 2" xfId="9225"/>
    <cellStyle name="差_行政公检法测算_民生政策最低支出需求_小册子（2010）张 3 2" xfId="9226"/>
    <cellStyle name="好_安徽 缺口县区测算(地方填报)1_财力性转移支付2010年预算参考数 2 4" xfId="9227"/>
    <cellStyle name="好_华东 2 7" xfId="9228"/>
    <cellStyle name="好_分县成本差异系数_财力性转移支付2010年预算参考数_合并 2 6" xfId="9229"/>
    <cellStyle name="差_12滨州_财力性转移支付2010年预算参考数_03_2010年各地区一般预算平衡表_净集中" xfId="9230"/>
    <cellStyle name="差_28四川_财力性转移支付2010年预算参考数_30云南 4" xfId="9231"/>
    <cellStyle name="好_县区合并测算20080421_民生政策最低支出需求_合并 2 6" xfId="9232"/>
    <cellStyle name="好_民生政策最低支出需求_隋心对账单定稿0514 2" xfId="9233"/>
    <cellStyle name="差_2006年22湖南_财力性转移支付2010年预算参考数 4 2" xfId="9234"/>
    <cellStyle name="好_县区合并测算20080421_不含人员经费系数_财力性转移支付2010年预算参考数 2 8" xfId="9235"/>
    <cellStyle name="差_县区合并测算20080421_县市旗测算-新科目（含人口规模效应）_03_2010年各地区一般预算平衡表 5" xfId="9236"/>
    <cellStyle name="差_12滨州_财力性转移支付2010年预算参考数_30云南" xfId="9237"/>
    <cellStyle name="好_县区合并测算20080423(按照各省比重）_县市旗测算-新科目（含人口规模效应）_合并 2 5" xfId="9238"/>
    <cellStyle name="差_12滨州_财力性转移支付2010年预算参考数_30云南 2" xfId="9239"/>
    <cellStyle name="差_12滨州_财力性转移支付2010年预算参考数_30云南 2 2" xfId="9240"/>
    <cellStyle name="好_县区合并测算20080423(按照各省比重）_县市旗测算-新科目（含人口规模效应）_合并 2 6" xfId="9241"/>
    <cellStyle name="差_12滨州_财力性转移支付2010年预算参考数_30云南 3" xfId="9242"/>
    <cellStyle name="差_12滨州_财力性转移支付2010年预算参考数_30云南 3 2" xfId="9243"/>
    <cellStyle name="好_县区合并测算20080423(按照各省比重）_县市旗测算-新科目（含人口规模效应）_合并 2 7" xfId="9244"/>
    <cellStyle name="差_12滨州_财力性转移支付2010年预算参考数_30云南 4" xfId="9245"/>
    <cellStyle name="差_教育(按照总人口测算）—20080416_不含人员经费系数 2 3 2" xfId="9246"/>
    <cellStyle name="差_12滨州_财力性转移支付2010年预算参考数_合并" xfId="9247"/>
    <cellStyle name="好_12滨州_合并 2 5" xfId="9248"/>
    <cellStyle name="差_12滨州_财力性转移支付2010年预算参考数_华东 2" xfId="9249"/>
    <cellStyle name="注释 2 2 11" xfId="9250"/>
    <cellStyle name="差_12滨州_财力性转移支付2010年预算参考数_小册子（2010）张" xfId="9251"/>
    <cellStyle name="好_农林水和城市维护标准支出20080505－县区合计_县市旗测算-新科目（含人口规模效应）_财力性转移支付2010年预算参考数_隋心对账单定稿0514 2 2" xfId="9252"/>
    <cellStyle name="差_缺口县区测算_财力性转移支付2010年预算参考数_03_2010年各地区一般预算平衡表_净集中 3" xfId="9253"/>
    <cellStyle name="差_12滨州_合并" xfId="9254"/>
    <cellStyle name="好_成本差异系数（含人口规模）_财力性转移支付2010年预算参考数_隋心对账单定稿0514" xfId="9255"/>
    <cellStyle name="差_12滨州_合并 2" xfId="9256"/>
    <cellStyle name="差_12滨州_隋心对账单定稿0514" xfId="9257"/>
    <cellStyle name="好_缺口县区测算(按核定人数) 2 8" xfId="9258"/>
    <cellStyle name="差_12滨州_隋心对账单定稿0514 2" xfId="9259"/>
    <cellStyle name="好_财政供养人员_华东 2" xfId="9260"/>
    <cellStyle name="好_22湖南_03_2010年各地区一般预算平衡表_2010年地方财政一般预算分级平衡情况表（汇总）0524 2" xfId="9261"/>
    <cellStyle name="差_12滨州_小册子（2010）张" xfId="9262"/>
    <cellStyle name="好_县市旗测算-新科目（20080626）_县市旗测算-新科目（含人口规模效应）_财力性转移支付2010年预算参考数_03_2010年各地区一般预算平衡表_2010年地方财政一般预算分级平衡情况表（汇总）0524 2 3" xfId="9263"/>
    <cellStyle name="差_34青海_1 2 3 2" xfId="9264"/>
    <cellStyle name="好_财政供养人员_华东 2 3" xfId="9265"/>
    <cellStyle name="差_34青海_1_财力性转移支付2010年预算参考数 2" xfId="9266"/>
    <cellStyle name="好_27重庆_30云南 3 2" xfId="9267"/>
    <cellStyle name="好_22湖南_03_2010年各地区一般预算平衡表_2010年地方财政一般预算分级平衡情况表（汇总）0524 2 3" xfId="9268"/>
    <cellStyle name="差_12滨州_小册子（2010）张 3" xfId="9269"/>
    <cellStyle name="好_财政供养人员_华东 2 4" xfId="9270"/>
    <cellStyle name="差_34青海_1_财力性转移支付2010年预算参考数 3" xfId="9271"/>
    <cellStyle name="好_22湖南_03_2010年各地区一般预算平衡表_2010年地方财政一般预算分级平衡情况表（汇总）0524 2 4" xfId="9272"/>
    <cellStyle name="差_市辖区测算-新科目（20080626）_财力性转移支付2010年预算参考数_30云南" xfId="9273"/>
    <cellStyle name="差_12滨州_小册子（2010）张 4" xfId="9274"/>
    <cellStyle name="差_1305扶贫" xfId="9275"/>
    <cellStyle name="差_1305扶贫 2" xfId="9276"/>
    <cellStyle name="好_成本差异系数_03_2010年各地区一般预算平衡表_2010年地方财政一般预算分级平衡情况表（汇总）0524 2" xfId="9277"/>
    <cellStyle name="差_1305扶贫 3" xfId="9278"/>
    <cellStyle name="好_成本差异系数_03_2010年各地区一般预算平衡表_2010年地方财政一般预算分级平衡情况表（汇总）0524 3" xfId="9279"/>
    <cellStyle name="差_1305扶贫 4" xfId="9280"/>
    <cellStyle name="差_行业表" xfId="9281"/>
    <cellStyle name="差_县市旗测算-新科目（20080627）_民生政策最低支出需求_隋心对账单定稿0514 2 3" xfId="9282"/>
    <cellStyle name="好_县区合并测算20080421_不含人员经费系数_华东 2 6" xfId="9283"/>
    <cellStyle name="差_1305扶贫_2.2009年云南省生态功能区转移支付总表 2" xfId="9284"/>
    <cellStyle name="差_河南 缺口县区测算(地方填报)_财力性转移支付2010年预算参考数 2 2" xfId="9285"/>
    <cellStyle name="差_1305扶贫_2.2010年云南省生态功能区转移支付总表" xfId="9286"/>
    <cellStyle name="差_河南 缺口县区测算(地方填报)_财力性转移支付2010年预算参考数 2 2 2" xfId="9287"/>
    <cellStyle name="差_1305扶贫_2.2010年云南省生态功能区转移支付总表 2" xfId="9288"/>
    <cellStyle name="差_1305扶贫_2.云南省生态功能区转移支付总表" xfId="9289"/>
    <cellStyle name="差_Sheet1_5.2010年云南省国家一般生态功能区转移支付补助测算表（州市本级） 2" xfId="9290"/>
    <cellStyle name="差_行政（人员）_民生政策最低支出需求_财力性转移支付2010年预算参考数_小册子（2010）张 2 2" xfId="9291"/>
    <cellStyle name="常规 13 28" xfId="9292"/>
    <cellStyle name="常规 13 33" xfId="9293"/>
    <cellStyle name="差_1305扶贫_4.2010年国家重点生态功能区保护性转移支付生态测算表 2" xfId="9294"/>
    <cellStyle name="好_缺口县区测算_合并 2 3" xfId="9295"/>
    <cellStyle name="好_Book1_2_Book1 2" xfId="9296"/>
    <cellStyle name="差_不含人员经费系数_小册子（2010）张 2" xfId="9297"/>
    <cellStyle name="差_1305扶贫_5.2010年云南省国家一般生态功能区转移支付补助测算表（州市本级） 2" xfId="9298"/>
    <cellStyle name="差_总人口_隋心对账单定稿0514 2 6" xfId="9299"/>
    <cellStyle name="差_13德宏州2008年地税" xfId="9300"/>
    <cellStyle name="差_农林水和城市维护标准支出20080505－县区合计 4" xfId="9301"/>
    <cellStyle name="好_其他部门(按照总人口测算）—20080416_财力性转移支付2010年预算参考数_华东 2 6" xfId="9302"/>
    <cellStyle name="差_成本差异系数_华东" xfId="9303"/>
    <cellStyle name="差_县市旗测算-新科目（20080627）_民生政策最低支出需求_30云南 3" xfId="9304"/>
    <cellStyle name="差_成本差异系数_华东 2" xfId="9305"/>
    <cellStyle name="差_农林水和城市维护标准支出20080505－县区合计 4 2" xfId="9306"/>
    <cellStyle name="差_13德宏州2008年地税 2" xfId="9307"/>
    <cellStyle name="差_县市旗测算-新科目（20080627）_民生政策最低支出需求_30云南 3 2" xfId="9308"/>
    <cellStyle name="差_云南 缺口县区测算(地方填报) 2 4" xfId="9309"/>
    <cellStyle name="差_13德宏州2008年地税 2 2" xfId="9310"/>
    <cellStyle name="检查单元格 2 2 11 8" xfId="9311"/>
    <cellStyle name="差_13德宏州2008年地税_2.2009年云南省生态功能区转移支付总表" xfId="9312"/>
    <cellStyle name="差_13德宏州2008年地税_4.2010年国家重点生态功能区保护性转移支付生态测算表" xfId="9313"/>
    <cellStyle name="差_13德宏州2008年地税_4.2010年国家重点生态功能区保护性转移支付生态测算表 2" xfId="9314"/>
    <cellStyle name="差_县区合并测算20080423(按照各省比重）_不含人员经费系数_财力性转移支付2010年预算参考数_03_2010年各地区一般预算平衡表_04财力类2010 3" xfId="9315"/>
    <cellStyle name="差_13德宏州2008年地税_5.2010年云南省国家一般生态功能区转移支付补助测算表（州市本级）" xfId="9316"/>
    <cellStyle name="差_市辖区测算20080510_不含人员经费系数_03_2010年各地区一般预算平衡表_04财力类2010 3" xfId="9317"/>
    <cellStyle name="差_14安徽_03_2010年各地区一般预算平衡表_04财力类2010" xfId="9318"/>
    <cellStyle name="差_行政(燃修费)_县市旗测算-新科目（含人口规模效应）_财力性转移支付2010年预算参考数 3" xfId="9319"/>
    <cellStyle name="差_14安徽_03_2010年各地区一般预算平衡表_04财力类2010 2" xfId="9320"/>
    <cellStyle name="差_行政公检法测算_财力性转移支付2010年预算参考数_03_2010年各地区一般预算平衡表_净集中 3" xfId="9321"/>
    <cellStyle name="差_行政(燃修费)_县市旗测算-新科目（含人口规模效应）_财力性转移支付2010年预算参考数 4" xfId="9322"/>
    <cellStyle name="差_14安徽_03_2010年各地区一般预算平衡表_04财力类2010 3" xfId="9323"/>
    <cellStyle name="差_缺口县区测算(按核定人数)_财力性转移支付2010年预算参考数_小册子（2010）张 2" xfId="9324"/>
    <cellStyle name="差_14安徽_03_2010年各地区一般预算平衡表_2010年地方财政一般预算分级平衡情况表（汇总）0524 2" xfId="9325"/>
    <cellStyle name="好_27重庆_30云南 2" xfId="9326"/>
    <cellStyle name="差_缺口县区测算(按核定人数)_财力性转移支付2010年预算参考数_小册子（2010）张 3" xfId="9327"/>
    <cellStyle name="差_14安徽_03_2010年各地区一般预算平衡表_2010年地方财政一般预算分级平衡情况表（汇总）0524 3" xfId="9328"/>
    <cellStyle name="差_缺口县区测算(按2007支出增长25%测算) 2 2 2" xfId="9329"/>
    <cellStyle name="差_14安徽_03_2010年各地区一般预算平衡表_2010年地方财政一般预算分级平衡情况表（汇总）0524 5" xfId="9330"/>
    <cellStyle name="差_14安徽_30云南" xfId="9331"/>
    <cellStyle name="差_核定人数对比_小册子（2010）张 2" xfId="9332"/>
    <cellStyle name="好_2_合并 2 5" xfId="9333"/>
    <cellStyle name="差_14安徽_30云南 2 2" xfId="9334"/>
    <cellStyle name="好_测算结果汇总_财力性转移支付2010年预算参考数_华东 2 7" xfId="9335"/>
    <cellStyle name="差_14安徽_财力性转移支付2010年预算参考数 3 2" xfId="9336"/>
    <cellStyle name="差_14安徽_财力性转移支付2010年预算参考数 4 2" xfId="9337"/>
    <cellStyle name="差_14安徽_财力性转移支付2010年预算参考数_03_2010年各地区一般预算平衡表" xfId="9338"/>
    <cellStyle name="差_云南 缺口县区测算(地方填报)_财力性转移支付2010年预算参考数_03_2010年各地区一般预算平衡表_2010年地方财政一般预算分级平衡情况表（汇总）0524 2 7" xfId="9339"/>
    <cellStyle name="差_14安徽_财力性转移支付2010年预算参考数_03_2010年各地区一般预算平衡表 4" xfId="9340"/>
    <cellStyle name="差_测算结果汇总_财力性转移支付2010年预算参考数_03_2010年各地区一般预算平衡表" xfId="9341"/>
    <cellStyle name="好_民生政策最低支出需求_华东 2 4" xfId="9342"/>
    <cellStyle name="好_文体广播事业(按照总人口测算）—20080416_民生政策最低支出需求_隋心对账单定稿0514 3" xfId="9343"/>
    <cellStyle name="差_行政（人员）_小册子（2010）张 2" xfId="9344"/>
    <cellStyle name="差_14安徽_财力性转移支付2010年预算参考数_03_2010年各地区一般预算平衡表 6" xfId="9345"/>
    <cellStyle name="差_14安徽_财力性转移支付2010年预算参考数_03_2010年各地区一般预算平衡表_2010年地方财政一般预算分级平衡情况表（汇总）0524" xfId="9346"/>
    <cellStyle name="差_14安徽_财力性转移支付2010年预算参考数_03_2010年各地区一般预算平衡表_2010年地方财政一般预算分级平衡情况表（汇总）0524 2" xfId="9347"/>
    <cellStyle name="好_行政公检法测算_03_2010年各地区一般预算平衡表 3" xfId="9348"/>
    <cellStyle name="差_分县成本差异系数_不含人员经费系数 2 3" xfId="9349"/>
    <cellStyle name="差_14安徽_财力性转移支付2010年预算参考数_03_2010年各地区一般预算平衡表_净集中 3" xfId="9350"/>
    <cellStyle name="差_2006年28四川_合并 2" xfId="9351"/>
    <cellStyle name="差_14安徽_财力性转移支付2010年预算参考数_30云南 2" xfId="9352"/>
    <cellStyle name="差_2_小册子（2010）张 2 2" xfId="9353"/>
    <cellStyle name="差_14安徽_财力性转移支付2010年预算参考数_30云南 3" xfId="9354"/>
    <cellStyle name="差_14安徽_财力性转移支付2010年预算参考数_30云南 3 2" xfId="9355"/>
    <cellStyle name="差_第五部分(才淼、饶永宏）_隋心对账单定稿0514" xfId="9356"/>
    <cellStyle name="差_14安徽_财力性转移支付2010年预算参考数_合并 2" xfId="9357"/>
    <cellStyle name="好_缺口县区测算(财政部标准)_03_2010年各地区一般预算平衡表_净集中 3" xfId="9358"/>
    <cellStyle name="差_14安徽_财力性转移支付2010年预算参考数_华东" xfId="9359"/>
    <cellStyle name="好_1_03_2010年各地区一般预算平衡表" xfId="9360"/>
    <cellStyle name="差_14安徽_财力性转移支付2010年预算参考数_隋心对账单定稿0514 2" xfId="9361"/>
    <cellStyle name="霓付 [0]_ +Foil &amp; -FOIL &amp; PAPER" xfId="9362"/>
    <cellStyle name="好_卫生(按照总人口测算）—20080416_县市旗测算-新科目（含人口规模效应） 3 2" xfId="9363"/>
    <cellStyle name="差_14安徽_财力性转移支付2010年预算参考数_小册子（2010）张 2 2" xfId="9364"/>
    <cellStyle name="好_卫生(按照总人口测算）—20080416_县市旗测算-新科目（含人口规模效应） 4" xfId="9365"/>
    <cellStyle name="差_14安徽_财力性转移支付2010年预算参考数_小册子（2010）张 3" xfId="9366"/>
    <cellStyle name="好_卫生(按照总人口测算）—20080416_县市旗测算-新科目（含人口规模效应） 4 2" xfId="9367"/>
    <cellStyle name="差_14安徽_财力性转移支付2010年预算参考数_小册子（2010）张 3 2" xfId="9368"/>
    <cellStyle name="好_卫生(按照总人口测算）—20080416_县市旗测算-新科目（含人口规模效应） 5" xfId="9369"/>
    <cellStyle name="差_14安徽_财力性转移支付2010年预算参考数_小册子（2010）张 4" xfId="9370"/>
    <cellStyle name="差_14安徽_华东" xfId="9371"/>
    <cellStyle name="差_14安徽_隋心对账单定稿0514" xfId="9372"/>
    <cellStyle name="好_测算结果汇总_小册子（2010）张 3 2" xfId="9373"/>
    <cellStyle name="好_县市旗测算-新科目（20080627）_财力性转移支付2010年预算参考数 2" xfId="9374"/>
    <cellStyle name="好_2006年22湖南_财力性转移支付2010年预算参考数 2 3" xfId="9375"/>
    <cellStyle name="差_14安徽_小册子（2010）张" xfId="9376"/>
    <cellStyle name="差_县市旗测算-新科目（20080626）_民生政策最低支出需求 3 2" xfId="9377"/>
    <cellStyle name="差_14安徽_小册子（2010）张 4" xfId="9378"/>
    <cellStyle name="常规 4 3 2 7" xfId="9379"/>
    <cellStyle name="差_其他部门(按照总人口测算）—20080416_民生政策最低支出需求_03_2010年各地区一般预算平衡表_04财力类2010 3" xfId="9380"/>
    <cellStyle name="好_文体广播事业(按照总人口测算）—20080416_民生政策最低支出需求_小册子（2010）张 2" xfId="9381"/>
    <cellStyle name="好_缺口县区测算(按2007支出增长25%测算)_合并" xfId="9382"/>
    <cellStyle name="差_1996-102 2" xfId="9383"/>
    <cellStyle name="常规 4 3 2 8" xfId="9384"/>
    <cellStyle name="好_文体广播事业(按照总人口测算）—20080416_民生政策最低支出需求_小册子（2010）张 3" xfId="9385"/>
    <cellStyle name="差_分县成本差异系数_不含人员经费系数_财力性转移支付2010年预算参考数 2 2" xfId="9386"/>
    <cellStyle name="差_1996-102 3" xfId="9387"/>
    <cellStyle name="好_文体广播事业(按照总人口测算）—20080416_民生政策最低支出需求_小册子（2010）张 3 2" xfId="9388"/>
    <cellStyle name="好_行政(燃修费)_县市旗测算-新科目（含人口规模效应）_03_2010年各地区一般预算平衡表 5" xfId="9389"/>
    <cellStyle name="差_分县成本差异系数_不含人员经费系数_财力性转移支付2010年预算参考数 2 2 2" xfId="9390"/>
    <cellStyle name="差_1996-102 3 2" xfId="9391"/>
    <cellStyle name="常规 4 3 2 9" xfId="9392"/>
    <cellStyle name="好_文体广播事业(按照总人口测算）—20080416_民生政策最低支出需求_小册子（2010）张 4" xfId="9393"/>
    <cellStyle name="差_县市旗测算-新科目（20080626）_民生政策最低支出需求_财力性转移支付2010年预算参考数_合并" xfId="9394"/>
    <cellStyle name="差_分县成本差异系数_不含人员经费系数_财力性转移支付2010年预算参考数 2 3" xfId="9395"/>
    <cellStyle name="差_1996-102 4" xfId="9396"/>
    <cellStyle name="好_行政（人员）_03_2010年各地区一般预算平衡表_2010年地方财政一般预算分级平衡情况表（汇总）0524 4" xfId="9397"/>
    <cellStyle name="差_分县成本差异系数_民生政策最低支出需求_03_2010年各地区一般预算平衡表 4" xfId="9398"/>
    <cellStyle name="差_1997年D01-2" xfId="9399"/>
    <cellStyle name="差_1997年D01-2 2" xfId="9400"/>
    <cellStyle name="差_1997年D01-2 2 2" xfId="9401"/>
    <cellStyle name="差_1997年D01-2 3" xfId="9402"/>
    <cellStyle name="差_2" xfId="9403"/>
    <cellStyle name="差_2 2" xfId="9404"/>
    <cellStyle name="差_人员工资和公用经费_华东" xfId="9405"/>
    <cellStyle name="差_2 2 2 2" xfId="9406"/>
    <cellStyle name="差_2 2 3 2" xfId="9407"/>
    <cellStyle name="好_县区合并测算20080421_不含人员经费系数_财力性转移支付2010年预算参考数_隋心对账单定稿0514 2 2" xfId="9408"/>
    <cellStyle name="差_2 3" xfId="9409"/>
    <cellStyle name="好_09黑龙江_03_2010年各地区一般预算平衡表_2010年地方财政一般预算分级平衡情况表（汇总）0524 2 3" xfId="9410"/>
    <cellStyle name="差_2 3 2" xfId="9411"/>
    <cellStyle name="好_县区合并测算20080421_不含人员经费系数_财力性转移支付2010年预算参考数_隋心对账单定稿0514 2 3" xfId="9412"/>
    <cellStyle name="好_1_30云南" xfId="9413"/>
    <cellStyle name="差_2 4" xfId="9414"/>
    <cellStyle name="好_1_30云南 2" xfId="9415"/>
    <cellStyle name="常规 2 3 2 5 14" xfId="9416"/>
    <cellStyle name="差_2 4 2" xfId="9417"/>
    <cellStyle name="差_行政公检法测算_03_2010年各地区一般预算平衡表_2010年地方财政一般预算分级平衡情况表（汇总）0524" xfId="9418"/>
    <cellStyle name="好_县区合并测算20080421_不含人员经费系数_财力性转移支付2010年预算参考数_隋心对账单定稿0514 2 4" xfId="9419"/>
    <cellStyle name="差_2 5" xfId="9420"/>
    <cellStyle name="好_附表_财力性转移支付2010年预算参考数_30云南 2" xfId="9421"/>
    <cellStyle name="好_14安徽_合并 2 2" xfId="9422"/>
    <cellStyle name="差_2、土地面积、人口、粮食产量基本情况 2" xfId="9423"/>
    <cellStyle name="好_行政(燃修费)_不含人员经费系数_财力性转移支付2010年预算参考数_隋心对账单定稿0514" xfId="9424"/>
    <cellStyle name="好_附表_财力性转移支付2010年预算参考数_30云南 2 2" xfId="9425"/>
    <cellStyle name="差_2、土地面积、人口、粮食产量基本情况 2 2" xfId="9426"/>
    <cellStyle name="好_附表_财力性转移支付2010年预算参考数_30云南 3" xfId="9427"/>
    <cellStyle name="好_14安徽_合并 2 3" xfId="9428"/>
    <cellStyle name="钎霖_4岿角利" xfId="9429"/>
    <cellStyle name="差_2、土地面积、人口、粮食产量基本情况 3" xfId="9430"/>
    <cellStyle name="好_附表_财力性转移支付2010年预算参考数_30云南 3 2" xfId="9431"/>
    <cellStyle name="差_市辖区测算-新科目（20080626）_小册子（2010）张 3" xfId="9432"/>
    <cellStyle name="差_2、土地面积、人口、粮食产量基本情况 3 2" xfId="9433"/>
    <cellStyle name="好_附表_财力性转移支付2010年预算参考数_30云南 4" xfId="9434"/>
    <cellStyle name="好_14安徽_合并 2 4" xfId="9435"/>
    <cellStyle name="差_2、土地面积、人口、粮食产量基本情况 4" xfId="9436"/>
    <cellStyle name="好_汇总表_03_2010年各地区一般预算平衡表_净集中 2" xfId="9437"/>
    <cellStyle name="好_14安徽_合并 2 5" xfId="9438"/>
    <cellStyle name="差_2、土地面积、人口、粮食产量基本情况 5" xfId="9439"/>
    <cellStyle name="差_核定人数对比_03_2010年各地区一般预算平衡表_04财力类2010 2" xfId="9440"/>
    <cellStyle name="差_危改资金测算 5" xfId="9441"/>
    <cellStyle name="好_2007年收支情况及2008年收支预计表(汇总表)_财力性转移支付2010年预算参考数_合并 2 3" xfId="9442"/>
    <cellStyle name="好_报省站昆明市2010年村干部离任审计统计表" xfId="9443"/>
    <cellStyle name="好_汇总表_03_2010年各地区一般预算平衡表_净集中 3" xfId="9444"/>
    <cellStyle name="好_14安徽_合并 2 6" xfId="9445"/>
    <cellStyle name="差_Book2_财力性转移支付2010年预算参考数_小册子（2010）张 2 2" xfId="9446"/>
    <cellStyle name="差_2008年支出调整_03_2010年各地区一般预算平衡表_04财力类2010 2" xfId="9447"/>
    <cellStyle name="差_2、土地面积、人口、粮食产量基本情况 6" xfId="9448"/>
    <cellStyle name="差_行政公检法测算_华东" xfId="9449"/>
    <cellStyle name="差_核定人数对比_03_2010年各地区一般预算平衡表_04财力类2010 3" xfId="9450"/>
    <cellStyle name="好_2007年收支情况及2008年收支预计表(汇总表)_财力性转移支付2010年预算参考数_合并 2 4" xfId="9451"/>
    <cellStyle name="好_14安徽_合并 2 7" xfId="9452"/>
    <cellStyle name="差_2008年支出调整_03_2010年各地区一般预算平衡表_04财力类2010 3" xfId="9453"/>
    <cellStyle name="差_2、土地面积、人口、粮食产量基本情况 7" xfId="9454"/>
    <cellStyle name="差_2、土地面积、人口、粮食产量基本情况 8" xfId="9455"/>
    <cellStyle name="差_Book1_财力性转移支付2010年预算参考数_30云南" xfId="9456"/>
    <cellStyle name="差_2、土地面积、人口、粮食产量基本情况_禁止开发区名单 2" xfId="9457"/>
    <cellStyle name="好_县市旗测算-新科目（20080627）_民生政策最低支出需求_华东 2 7" xfId="9458"/>
    <cellStyle name="好_行政（人员）_不含人员经费系数_03_2010年各地区一般预算平衡表 2 2" xfId="9459"/>
    <cellStyle name="好_测算结果汇总_财力性转移支付2010年预算参考数_03_2010年各地区一般预算平衡表_2010年地方财政一般预算分级平衡情况表（汇总）0524 2 5" xfId="9460"/>
    <cellStyle name="差_2_03_2010年各地区一般预算平衡表 3" xfId="9461"/>
    <cellStyle name="常规 96" xfId="9462"/>
    <cellStyle name="好_测算结果汇总_财力性转移支付2010年预算参考数_03_2010年各地区一般预算平衡表_2010年地方财政一般预算分级平衡情况表（汇总）0524 2 7" xfId="9463"/>
    <cellStyle name="差_2_03_2010年各地区一般预算平衡表 5" xfId="9464"/>
    <cellStyle name="好_34青海_30云南 3" xfId="9465"/>
    <cellStyle name="常规 98" xfId="9466"/>
    <cellStyle name="好_缺口县区测算(按2007支出增长25%测算)_合并 2 3" xfId="9467"/>
    <cellStyle name="差_核定人数对比 2 3 2" xfId="9468"/>
    <cellStyle name="常规 99" xfId="9469"/>
    <cellStyle name="好_34青海_30云南 4" xfId="9470"/>
    <cellStyle name="差_2_03_2010年各地区一般预算平衡表 6" xfId="9471"/>
    <cellStyle name="差_2_03_2010年各地区一般预算平衡表_2010年地方财政一般预算分级平衡情况表（汇总）0524 5" xfId="9472"/>
    <cellStyle name="差_2_03_2010年各地区一般预算平衡表_净集中" xfId="9473"/>
    <cellStyle name="差_县市旗测算-新科目（20080627）_县市旗测算-新科目（含人口规模效应）_财力性转移支付2010年预算参考数" xfId="9474"/>
    <cellStyle name="差_2_03_2010年各地区一般预算平衡表_净集中 2" xfId="9475"/>
    <cellStyle name="差_2_03_2010年各地区一般预算平衡表_净集中 3" xfId="9476"/>
    <cellStyle name="差_2_30云南" xfId="9477"/>
    <cellStyle name="差_M01-1 2 6" xfId="9478"/>
    <cellStyle name="差_2_30云南 2" xfId="9479"/>
    <cellStyle name="差_Book1_财力性转移支付2010年预算参考数_隋心对账单定稿0514" xfId="9480"/>
    <cellStyle name="差_2_30云南 2 2" xfId="9481"/>
    <cellStyle name="好_总人口_财力性转移支付2010年预算参考数_合并 2 6" xfId="9482"/>
    <cellStyle name="差_2_30云南 3" xfId="9483"/>
    <cellStyle name="好_云南 缺口县区测算(地方填报)_隋心对账单定稿0514 2 6" xfId="9484"/>
    <cellStyle name="差_2_30云南 3 2" xfId="9485"/>
    <cellStyle name="差_市辖区测算-新科目（20080626）_县市旗测算-新科目（含人口规模效应）_财力性转移支付2010年预算参考数_03_2010年各地区一般预算平衡表_2010年地方财政一般预算分级平衡情况表（汇总）0524 2 3" xfId="9486"/>
    <cellStyle name="差_2_财力性转移支付2010年预算参考数" xfId="9487"/>
    <cellStyle name="差_2_财力性转移支付2010年预算参考数 2" xfId="9488"/>
    <cellStyle name="好_平邑_03_2010年各地区一般预算平衡表_2010年地方财政一般预算分级平衡情况表（汇总）0524 2 4" xfId="9489"/>
    <cellStyle name="差_2_财力性转移支付2010年预算参考数 2 2" xfId="9490"/>
    <cellStyle name="好_平邑_03_2010年各地区一般预算平衡表_2010年地方财政一般预算分级平衡情况表（汇总）0524 2 5" xfId="9491"/>
    <cellStyle name="差_2_财力性转移支付2010年预算参考数 2 3" xfId="9492"/>
    <cellStyle name="好_平邑_03_2010年各地区一般预算平衡表_2010年地方财政一般预算分级平衡情况表（汇总）0524 2 6" xfId="9493"/>
    <cellStyle name="差_2_财力性转移支付2010年预算参考数 2 4" xfId="9494"/>
    <cellStyle name="差_2_财力性转移支付2010年预算参考数 3" xfId="9495"/>
    <cellStyle name="差_行政公检法测算_县市旗测算-新科目（含人口规模效应）_财力性转移支付2010年预算参考数 2 2" xfId="9496"/>
    <cellStyle name="差_县区合并测算20080423(按照各省比重）_民生政策最低支出需求_合并 2 6" xfId="9497"/>
    <cellStyle name="差_2_财力性转移支付2010年预算参考数 3 2" xfId="9498"/>
    <cellStyle name="好_缺口县区测算(按核定人数)_财力性转移支付2010年预算参考数_03_2010年各地区一般预算平衡表_净集中 3" xfId="9499"/>
    <cellStyle name="差_行政公检法测算_县市旗测算-新科目（含人口规模效应）_财力性转移支付2010年预算参考数 2 2 2" xfId="9500"/>
    <cellStyle name="差_2_财力性转移支付2010年预算参考数 4" xfId="9501"/>
    <cellStyle name="差_县区合并测算20080423(按照各省比重）_民生政策最低支出需求_合并 2 7" xfId="9502"/>
    <cellStyle name="差_行政公检法测算_县市旗测算-新科目（含人口规模效应）_财力性转移支付2010年预算参考数 2 3" xfId="9503"/>
    <cellStyle name="好_2009年一般性转移支付标准工资_奖励补助测算5.22测试" xfId="9504"/>
    <cellStyle name="差_2_财力性转移支付2010年预算参考数 5" xfId="9505"/>
    <cellStyle name="差_行政公检法测算_县市旗测算-新科目（含人口规模效应）_财力性转移支付2010年预算参考数 2 4" xfId="9506"/>
    <cellStyle name="差_人员工资和公用经费_财力性转移支付2010年预算参考数_03_2010年各地区一般预算平衡表_2010年地方财政一般预算分级平衡情况表（汇总）0524 3" xfId="9507"/>
    <cellStyle name="差_2_财力性转移支付2010年预算参考数_03_2010年各地区一般预算平衡表" xfId="9508"/>
    <cellStyle name="差_2_财力性转移支付2010年预算参考数_03_2010年各地区一般预算平衡表 2" xfId="9509"/>
    <cellStyle name="差_行政公检法测算_不含人员经费系数_03_2010年各地区一般预算平衡表_04财力类2010 2" xfId="9510"/>
    <cellStyle name="差_2_财力性转移支付2010年预算参考数_03_2010年各地区一般预算平衡表 4" xfId="9511"/>
    <cellStyle name="差_行政公检法测算_不含人员经费系数_03_2010年各地区一般预算平衡表_04财力类2010 3" xfId="9512"/>
    <cellStyle name="差_2_财力性转移支付2010年预算参考数_03_2010年各地区一般预算平衡表 5" xfId="9513"/>
    <cellStyle name="差_2_财力性转移支付2010年预算参考数_03_2010年各地区一般预算平衡表 6" xfId="9514"/>
    <cellStyle name="差_2_财力性转移支付2010年预算参考数_03_2010年各地区一般预算平衡表_04财力类2010" xfId="9515"/>
    <cellStyle name="好_汇总-县级财政报表附表 5" xfId="9516"/>
    <cellStyle name="好_县区合并测算20080423(按照各省比重）_财力性转移支付2010年预算参考数_03_2010年各地区一般预算平衡表_2010年地方财政一般预算分级平衡情况表（汇总）0524 2 6" xfId="9517"/>
    <cellStyle name="差_2_财力性转移支付2010年预算参考数_03_2010年各地区一般预算平衡表_04财力类2010 2" xfId="9518"/>
    <cellStyle name="好_汇总-县级财政报表附表 6" xfId="9519"/>
    <cellStyle name="警告文本 2" xfId="9520"/>
    <cellStyle name="好_县区合并测算20080423(按照各省比重）_财力性转移支付2010年预算参考数_03_2010年各地区一般预算平衡表_2010年地方财政一般预算分级平衡情况表（汇总）0524 2 7" xfId="9521"/>
    <cellStyle name="差_2_财力性转移支付2010年预算参考数_03_2010年各地区一般预算平衡表_04财力类2010 3" xfId="9522"/>
    <cellStyle name="好_行政公检法测算_民生政策最低支出需求 5" xfId="9523"/>
    <cellStyle name="好_卫生(按照总人口测算）—20080416_县市旗测算-新科目（含人口规模效应）_隋心对账单定稿0514 3" xfId="9524"/>
    <cellStyle name="好_云南 缺口县区测算(地方填报)_财力性转移支付2010年预算参考数_03_2010年各地区一般预算平衡表_2010年地方财政一般预算分级平衡情况表（汇总）0524 2 3" xfId="9525"/>
    <cellStyle name="差_2_财力性转移支付2010年预算参考数_03_2010年各地区一般预算平衡表_2010年地方财政一般预算分级平衡情况表（汇总）0524" xfId="9526"/>
    <cellStyle name="差_2_财力性转移支付2010年预算参考数_03_2010年各地区一般预算平衡表_2010年地方财政一般预算分级平衡情况表（汇总）0524 2" xfId="9527"/>
    <cellStyle name="好_行政（人员）_民生政策最低支出需求_财力性转移支付2010年预算参考数_03_2010年各地区一般预算平衡表" xfId="9528"/>
    <cellStyle name="差_2_财力性转移支付2010年预算参考数_03_2010年各地区一般预算平衡表_2010年地方财政一般预算分级平衡情况表（汇总）0524 4" xfId="9529"/>
    <cellStyle name="差_分县成本差异系数_民生政策最低支出需求_财力性转移支付2010年预算参考数_03_2010年各地区一般预算平衡表_净集中 3" xfId="9530"/>
    <cellStyle name="差_教育(按照总人口测算）—20080416_不含人员经费系数_财力性转移支付2010年预算参考数" xfId="9531"/>
    <cellStyle name="差_2_财力性转移支付2010年预算参考数_03_2010年各地区一般预算平衡表_2010年地方财政一般预算分级平衡情况表（汇总）0524 5" xfId="9532"/>
    <cellStyle name="差_Book1_S111111-cg_Book1_Book1" xfId="9533"/>
    <cellStyle name="差_2_财力性转移支付2010年预算参考数_03_2010年各地区一般预算平衡表_净集中" xfId="9534"/>
    <cellStyle name="差_Book1_S111111-cg_Book1_Book1 2" xfId="9535"/>
    <cellStyle name="差_2_财力性转移支付2010年预算参考数_03_2010年各地区一般预算平衡表_净集中 2" xfId="9536"/>
    <cellStyle name="差_总人口" xfId="9537"/>
    <cellStyle name="差_文体广播事业(按照总人口测算）—20080416_不含人员经费系数 2 7" xfId="9538"/>
    <cellStyle name="差_2_财力性转移支付2010年预算参考数_30云南" xfId="9539"/>
    <cellStyle name="差_总人口 2 2" xfId="9540"/>
    <cellStyle name="差_2_财力性转移支付2010年预算参考数_30云南 2 2" xfId="9541"/>
    <cellStyle name="好_2007一般预算支出口径剔除表_财力性转移支付2010年预算参考数 2 2" xfId="9542"/>
    <cellStyle name="好_行政（人员）_不含人员经费系数_财力性转移支付2010年预算参考数 2 4" xfId="9543"/>
    <cellStyle name="差_2_财力性转移支付2010年预算参考数_合并" xfId="9544"/>
    <cellStyle name="差_2_财力性转移支付2010年预算参考数_合并 2" xfId="9545"/>
    <cellStyle name="好_县市旗测算-新科目（20080626）_县市旗测算-新科目（含人口规模效应）_小册子（2010）张" xfId="9546"/>
    <cellStyle name="差_2_财力性转移支付2010年预算参考数_华东" xfId="9547"/>
    <cellStyle name="链接单元格 9" xfId="9548"/>
    <cellStyle name="差_安徽 缺口县区测算(地方填报)1_财力性转移支付2010年预算参考数_小册子（2010）张 2 2" xfId="9549"/>
    <cellStyle name="好_县市旗测算-新科目（20080626）_民生政策最低支出需求_03_2010年各地区一般预算平衡表 3" xfId="9550"/>
    <cellStyle name="常规 4 6 2" xfId="9551"/>
    <cellStyle name="好_县市旗测算-新科目（20080626）_县市旗测算-新科目（含人口规模效应）_小册子（2010）张 2" xfId="9552"/>
    <cellStyle name="差_2_财力性转移支付2010年预算参考数_华东 2" xfId="9553"/>
    <cellStyle name="好_gdp_华东 2 3" xfId="9554"/>
    <cellStyle name="好_34青海_财力性转移支付2010年预算参考数_03_2010年各地区一般预算平衡表 2 2" xfId="9555"/>
    <cellStyle name="差_县区合并测算20080423(按照各省比重）_不含人员经费系数_隋心对账单定稿0514 2 7" xfId="9556"/>
    <cellStyle name="差_财政供养人员_03_2010年各地区一般预算平衡表_净集中" xfId="9557"/>
    <cellStyle name="差_2_财力性转移支付2010年预算参考数_隋心对账单定稿0514 2" xfId="9558"/>
    <cellStyle name="检查单元格 2 2 2 6" xfId="9559"/>
    <cellStyle name="差_GDP_2010年标准财政收入 2" xfId="9560"/>
    <cellStyle name="差_分析缺口率 4 2" xfId="9561"/>
    <cellStyle name="差_2_财力性转移支付2010年预算参考数_小册子（2010）张" xfId="9562"/>
    <cellStyle name="样式 1 2 20" xfId="9563"/>
    <cellStyle name="样式 1 2 15" xfId="9564"/>
    <cellStyle name="好_汇总表_小册子（2010）张 3" xfId="9565"/>
    <cellStyle name="差_市辖区测算20080510_民生政策最低支出需求_华东" xfId="9566"/>
    <cellStyle name="差_2_财力性转移支付2010年预算参考数_小册子（2010）张 2" xfId="9567"/>
    <cellStyle name="好_汇总表_小册子（2010）张 3 2" xfId="9568"/>
    <cellStyle name="差_市辖区测算20080510_民生政策最低支出需求_华东 2" xfId="9569"/>
    <cellStyle name="差_2006年28四川_财力性转移支付2010年预算参考数_30云南 4" xfId="9570"/>
    <cellStyle name="差_2_财力性转移支付2010年预算参考数_小册子（2010）张 2 2" xfId="9571"/>
    <cellStyle name="差_农林水和城市维护标准支出20080505－县区合计_民生政策最低支出需求_小册子（2010）张" xfId="9572"/>
    <cellStyle name="样式 1 2 16" xfId="9573"/>
    <cellStyle name="样式 1 2 21" xfId="9574"/>
    <cellStyle name="差_2_财力性转移支付2010年预算参考数_小册子（2010）张 3" xfId="9575"/>
    <cellStyle name="差_农林水和城市维护标准支出20080505－县区合计_民生政策最低支出需求_小册子（2010）张 2" xfId="9576"/>
    <cellStyle name="差_行政（人员）_县市旗测算-新科目（含人口规模效应）" xfId="9577"/>
    <cellStyle name="差_2_财力性转移支付2010年预算参考数_小册子（2010）张 3 2" xfId="9578"/>
    <cellStyle name="差_2_合并" xfId="9579"/>
    <cellStyle name="差_2_华东 2" xfId="9580"/>
    <cellStyle name="差_2_隋心对账单定稿0514" xfId="9581"/>
    <cellStyle name="差_2_隋心对账单定稿0514 2" xfId="9582"/>
    <cellStyle name="差_2_小册子（2010）张 3" xfId="9583"/>
    <cellStyle name="差_农林水和城市维护标准支出20080505－县区合计_县市旗测算-新科目（含人口规模效应）_小册子（2010）张 4" xfId="9584"/>
    <cellStyle name="差_2006年22湖南_财力性转移支付2010年预算参考数_隋心对账单定稿0514" xfId="9585"/>
    <cellStyle name="差_2_小册子（2010）张 3 2" xfId="9586"/>
    <cellStyle name="差_2008年全省汇总收支计算表_隋心对账单定稿0514 2" xfId="9587"/>
    <cellStyle name="差_2_小册子（2010）张 4" xfId="9588"/>
    <cellStyle name="常规 14 34" xfId="9589"/>
    <cellStyle name="常规 14 29" xfId="9590"/>
    <cellStyle name="差_2006年22湖南 2 2 2" xfId="9591"/>
    <cellStyle name="好_市辖区测算-新科目（20080626）_财力性转移支付2010年预算参考数_隋心对账单定稿0514 2 5" xfId="9592"/>
    <cellStyle name="差_33甘肃_小册子（2010）张" xfId="9593"/>
    <cellStyle name="差_2006年22湖南 2 3" xfId="9594"/>
    <cellStyle name="差_分县成本差异系数_财力性转移支付2010年预算参考数_03_2010年各地区一般预算平衡表 5" xfId="9595"/>
    <cellStyle name="差_2006年22湖南 2 3 2" xfId="9596"/>
    <cellStyle name="差_2006年22湖南 2 4" xfId="9597"/>
    <cellStyle name="差_分县成本差异系数_财力性转移支付2010年预算参考数_03_2010年各地区一般预算平衡表 6" xfId="9598"/>
    <cellStyle name="好_1110洱源县 2_2.云南省生态功能区转移支付总表" xfId="9599"/>
    <cellStyle name="好_不含人员经费系数" xfId="9600"/>
    <cellStyle name="差_2006年22湖南_03_2010年各地区一般预算平衡表 6" xfId="9601"/>
    <cellStyle name="好_1_财力性转移支付2010年预算参考数_03_2010年各地区一般预算平衡表_2010年地方财政一般预算分级平衡情况表（汇总）0524 3" xfId="9602"/>
    <cellStyle name="差_2006年22湖南_03_2010年各地区一般预算平衡表_04财力类2010" xfId="9603"/>
    <cellStyle name="差_2006年22湖南_03_2010年各地区一般预算平衡表_04财力类2010 3" xfId="9604"/>
    <cellStyle name="差_行政（人员）_民生政策最低支出需求_财力性转移支付2010年预算参考数_03_2010年各地区一般预算平衡表_2010年地方财政一般预算分级平衡情况表（汇总）0524" xfId="9605"/>
    <cellStyle name="差_2006年22湖南_03_2010年各地区一般预算平衡表_2010年地方财政一般预算分级平衡情况表（汇总）0524 2" xfId="9606"/>
    <cellStyle name="差_人员工资和公用经费_财力性转移支付2010年预算参考数_小册子（2010）张" xfId="9607"/>
    <cellStyle name="差_2006年22湖南_03_2010年各地区一般预算平衡表_2010年地方财政一般预算分级平衡情况表（汇总）0524 3" xfId="9608"/>
    <cellStyle name="差_2006年22湖南_03_2010年各地区一般预算平衡表_2010年地方财政一般预算分级平衡情况表（汇总）0524 4" xfId="9609"/>
    <cellStyle name="差_行政（人员）_民生政策最低支出需求_财力性转移支付2010年预算参考数_03_2010年各地区一般预算平衡表_净集中" xfId="9610"/>
    <cellStyle name="差_2006年22湖南_03_2010年各地区一般预算平衡表_2010年地方财政一般预算分级平衡情况表（汇总）0524 5" xfId="9611"/>
    <cellStyle name="差_2006年22湖南_03_2010年各地区一般预算平衡表_净集中 2" xfId="9612"/>
    <cellStyle name="差_2006年22湖南_03_2010年各地区一般预算平衡表_净集中 3" xfId="9613"/>
    <cellStyle name="差_2006年22湖南_30云南" xfId="9614"/>
    <cellStyle name="差_2006年22湖南_30云南 2 2" xfId="9615"/>
    <cellStyle name="差_成本差异系数（含人口规模）_03_2010年各地区一般预算平衡表 5" xfId="9616"/>
    <cellStyle name="差_农林水和城市维护标准支出20080505－县区合计_财力性转移支付2010年预算参考数 2 3 2" xfId="9617"/>
    <cellStyle name="好_缺口县区测算(财政部标准)_财力性转移支付2010年预算参考数 5" xfId="9618"/>
    <cellStyle name="好_教育(按照总人口测算）—20080416_不含人员经费系数 2 3" xfId="9619"/>
    <cellStyle name="好_核定人数下发表_30云南 2 2" xfId="9620"/>
    <cellStyle name="差_成本差异系数_财力性转移支付2010年预算参考数_03_2010年各地区一般预算平衡表 5" xfId="9621"/>
    <cellStyle name="差_2006年22湖南_财力性转移支付2010年预算参考数 2 2" xfId="9622"/>
    <cellStyle name="差_22湖南 2 4" xfId="9623"/>
    <cellStyle name="差_2006年22湖南_财力性转移支付2010年预算参考数 2 2 2" xfId="9624"/>
    <cellStyle name="差_成本差异系数_财力性转移支付2010年预算参考数_03_2010年各地区一般预算平衡表 6" xfId="9625"/>
    <cellStyle name="差_2006年22湖南_财力性转移支付2010年预算参考数 2 3" xfId="9626"/>
    <cellStyle name="差_文体广播事业(按照总人口测算）—20080416_不含人员经费系数_03_2010年各地区一般预算平衡表_2010年地方财政一般预算分级平衡情况表（汇总）0524 4" xfId="9627"/>
    <cellStyle name="差_2006年22湖南_财力性转移支付2010年预算参考数 2 3 2" xfId="9628"/>
    <cellStyle name="差_2006年22湖南_财力性转移支付2010年预算参考数 2 4" xfId="9629"/>
    <cellStyle name="好_核定人数下发表_30云南 3 2" xfId="9630"/>
    <cellStyle name="差_2006年22湖南_财力性转移支付2010年预算参考数 3 2" xfId="9631"/>
    <cellStyle name="强调 2 2 2" xfId="9632"/>
    <cellStyle name="差_30云南_1_财力性转移支付2010年预算参考数_03_2010年各地区一般预算平衡表_04财力类2010" xfId="9633"/>
    <cellStyle name="差_2006年27重庆 2 2 2" xfId="9634"/>
    <cellStyle name="差_2006年22湖南_财力性转移支付2010年预算参考数 5" xfId="9635"/>
    <cellStyle name="好_2006年27重庆_小册子（2010）张 3 2" xfId="9636"/>
    <cellStyle name="差_核定人数下发表_财力性转移支付2010年预算参考数_30云南" xfId="9637"/>
    <cellStyle name="差_文体广播事业(按照总人口测算）—20080416_民生政策最低支出需求_财力性转移支付2010年预算参考数 2" xfId="9638"/>
    <cellStyle name="好_县市旗测算-新科目（20080627）_民生政策最低支出需求_财力性转移支付2010年预算参考数_03_2010年各地区一般预算平衡表_净集中 3" xfId="9639"/>
    <cellStyle name="差_2006年22湖南_财力性转移支付2010年预算参考数_03_2010年各地区一般预算平衡表" xfId="9640"/>
    <cellStyle name="好_山东省民生支出标准_财力性转移支付2010年预算参考数_隋心对账单定稿0514 3" xfId="9641"/>
    <cellStyle name="好_市辖区测算20080510_民生政策最低支出需求_华东 3" xfId="9642"/>
    <cellStyle name="差_文体广播事业(按照总人口测算）—20080416_民生政策最低支出需求_财力性转移支付2010年预算参考数 2 2" xfId="9643"/>
    <cellStyle name="差_核定人数下发表_财力性转移支付2010年预算参考数_30云南 2" xfId="9644"/>
    <cellStyle name="差_2006年22湖南_财力性转移支付2010年预算参考数_03_2010年各地区一般预算平衡表 2" xfId="9645"/>
    <cellStyle name="好_县市旗测算-新科目（20080627）_不含人员经费系数_隋心对账单定稿0514 2 3" xfId="9646"/>
    <cellStyle name="差_文体广播事业(按照总人口测算）—20080416_民生政策最低支出需求_财力性转移支付2010年预算参考数 2 3" xfId="9647"/>
    <cellStyle name="差_核定人数下发表_财力性转移支付2010年预算参考数_30云南 3" xfId="9648"/>
    <cellStyle name="差_2006年22湖南_财力性转移支付2010年预算参考数_03_2010年各地区一般预算平衡表 3" xfId="9649"/>
    <cellStyle name="好_县市旗测算-新科目（20080627）_不含人员经费系数_隋心对账单定稿0514 2 4" xfId="9650"/>
    <cellStyle name="差_文体广播事业(按照总人口测算）—20080416_民生政策最低支出需求_财力性转移支付2010年预算参考数 2 4" xfId="9651"/>
    <cellStyle name="差_2006年33甘肃 3 2" xfId="9652"/>
    <cellStyle name="差_核定人数下发表_财力性转移支付2010年预算参考数_30云南 4" xfId="9653"/>
    <cellStyle name="差_2006年22湖南_财力性转移支付2010年预算参考数_03_2010年各地区一般预算平衡表 4" xfId="9654"/>
    <cellStyle name="好_县市旗测算-新科目（20080627）_不含人员经费系数_隋心对账单定稿0514 2 5" xfId="9655"/>
    <cellStyle name="差_文体广播事业(按照总人口测算）—20080416_民生政策最低支出需求_财力性转移支付2010年预算参考数 2 5" xfId="9656"/>
    <cellStyle name="差_2006年22湖南_财力性转移支付2010年预算参考数_03_2010年各地区一般预算平衡表 5" xfId="9657"/>
    <cellStyle name="好_县市旗测算-新科目（20080627）_不含人员经费系数_隋心对账单定稿0514 2 6" xfId="9658"/>
    <cellStyle name="差_文体广播事业(按照总人口测算）—20080416_民生政策最低支出需求_财力性转移支付2010年预算参考数 2 6" xfId="9659"/>
    <cellStyle name="差_2006年22湖南_财力性转移支付2010年预算参考数_03_2010年各地区一般预算平衡表 6" xfId="9660"/>
    <cellStyle name="好_县市旗测算-新科目（20080627）_不含人员经费系数_隋心对账单定稿0514 2 7" xfId="9661"/>
    <cellStyle name="好_30云南_1_合并 2 3" xfId="9662"/>
    <cellStyle name="好_2008年全省汇总收支计算表_华东 2 4" xfId="9663"/>
    <cellStyle name="好_汇总表 2 5" xfId="9664"/>
    <cellStyle name="差_2006年22湖南_财力性转移支付2010年预算参考数_03_2010年各地区一般预算平衡表_04财力类2010" xfId="9665"/>
    <cellStyle name="差_2006年22湖南_财力性转移支付2010年预算参考数_03_2010年各地区一般预算平衡表_04财力类2010 2" xfId="9666"/>
    <cellStyle name="差_2006年22湖南_财力性转移支付2010年预算参考数_03_2010年各地区一般预算平衡表_04财力类2010 3" xfId="9667"/>
    <cellStyle name="差_核定人数下发表_财力性转移支付2010年预算参考数 2" xfId="9668"/>
    <cellStyle name="差_2006年22湖南_财力性转移支付2010年预算参考数_03_2010年各地区一般预算平衡表_2010年地方财政一般预算分级平衡情况表（汇总）0524" xfId="9669"/>
    <cellStyle name="好_27重庆_财力性转移支付2010年预算参考数_03_2010年各地区一般预算平衡表 2" xfId="9670"/>
    <cellStyle name="差_2008年全省汇总收支计算表_财力性转移支付2010年预算参考数 2 2" xfId="9671"/>
    <cellStyle name="好_其他部门(按照总人口测算）—20080416_不含人员经费系数_财力性转移支付2010年预算参考数_03_2010年各地区一般预算平衡表_2010年地方财政一般预算分级平衡情况表（汇总）0524 2 4" xfId="9672"/>
    <cellStyle name="差_核定人数下发表_财力性转移支付2010年预算参考数 2 2" xfId="9673"/>
    <cellStyle name="差_2006年22湖南_财力性转移支付2010年预算参考数_03_2010年各地区一般预算平衡表_2010年地方财政一般预算分级平衡情况表（汇总）0524 2" xfId="9674"/>
    <cellStyle name="差_2008年全省汇总收支计算表_财力性转移支付2010年预算参考数 2 2 2" xfId="9675"/>
    <cellStyle name="好_27重庆_财力性转移支付2010年预算参考数_03_2010年各地区一般预算平衡表 2 2" xfId="9676"/>
    <cellStyle name="好_27重庆_华东" xfId="9677"/>
    <cellStyle name="差_2006年22湖南_财力性转移支付2010年预算参考数_03_2010年各地区一般预算平衡表_2010年地方财政一般预算分级平衡情况表（汇总）0524 5" xfId="9678"/>
    <cellStyle name="好_汇总表_合并 2 6" xfId="9679"/>
    <cellStyle name="差_核定人数下发表_财力性转移支付2010年预算参考数_03_2010年各地区一般预算平衡表 5" xfId="9680"/>
    <cellStyle name="差_2006年22湖南_财力性转移支付2010年预算参考数_03_2010年各地区一般预算平衡表_净集中 2" xfId="9681"/>
    <cellStyle name="好_汇总表_合并 2 7" xfId="9682"/>
    <cellStyle name="差_核定人数下发表_财力性转移支付2010年预算参考数_03_2010年各地区一般预算平衡表 6" xfId="9683"/>
    <cellStyle name="差_2006年22湖南_财力性转移支付2010年预算参考数_03_2010年各地区一般预算平衡表_净集中 3" xfId="9684"/>
    <cellStyle name="好_安徽 缺口县区测算(地方填报)1_财力性转移支付2010年预算参考数_华东 2 4" xfId="9685"/>
    <cellStyle name="差_2006年22湖南_财力性转移支付2010年预算参考数_30云南" xfId="9686"/>
    <cellStyle name="好_河南 缺口县区测算(地方填报白)_财力性转移支付2010年预算参考数_华东" xfId="9687"/>
    <cellStyle name="差_2006年22湖南_财力性转移支付2010年预算参考数_30云南 2" xfId="9688"/>
    <cellStyle name="好_河南 缺口县区测算(地方填报白)_财力性转移支付2010年预算参考数_华东 2" xfId="9689"/>
    <cellStyle name="好_县市旗测算-新科目（20080626）_民生政策最低支出需求 4" xfId="9690"/>
    <cellStyle name="差_2006年22湖南_财力性转移支付2010年预算参考数_30云南 2 2" xfId="9691"/>
    <cellStyle name="好_行政（人员）_03_2010年各地区一般预算平衡表" xfId="9692"/>
    <cellStyle name="差_行政公检法测算_县市旗测算-新科目（含人口规模效应）_03_2010年各地区一般预算平衡表_04财力类2010 2" xfId="9693"/>
    <cellStyle name="差_2006年22湖南_财力性转移支付2010年预算参考数_30云南 3" xfId="9694"/>
    <cellStyle name="好_行政（人员）_03_2010年各地区一般预算平衡表 2" xfId="9695"/>
    <cellStyle name="差_2006年22湖南_财力性转移支付2010年预算参考数_30云南 3 2" xfId="9696"/>
    <cellStyle name="差_行政公检法测算_县市旗测算-新科目（含人口规模效应）_03_2010年各地区一般预算平衡表_04财力类2010 3" xfId="9697"/>
    <cellStyle name="差_2006年22湖南_财力性转移支付2010年预算参考数_30云南 4" xfId="9698"/>
    <cellStyle name="差_530629_2006年县级财政报表附表 4 2" xfId="9699"/>
    <cellStyle name="差_2006年22湖南_财力性转移支付2010年预算参考数_华东" xfId="9700"/>
    <cellStyle name="差_2006年22湖南_财力性转移支付2010年预算参考数_隋心对账单定稿0514 2" xfId="9701"/>
    <cellStyle name="差_人员工资和公用经费_财力性转移支付2010年预算参考数_隋心对账单定稿0514" xfId="9702"/>
    <cellStyle name="差_2006年22湖南_财力性转移支付2010年预算参考数_小册子（2010）张" xfId="9703"/>
    <cellStyle name="好_2008年支出核定_华东 2 6" xfId="9704"/>
    <cellStyle name="差_人员工资和公用经费_财力性转移支付2010年预算参考数_隋心对账单定稿0514 2" xfId="9705"/>
    <cellStyle name="差_2006年22湖南_财力性转移支付2010年预算参考数_小册子（2010）张 2" xfId="9706"/>
    <cellStyle name="差_2006年22湖南_财力性转移支付2010年预算参考数_小册子（2010）张 2 2" xfId="9707"/>
    <cellStyle name="好_2008年支出核定_华东 2 7" xfId="9708"/>
    <cellStyle name="差_其他部门(按照总人口测算）—20080416_县市旗测算-新科目（含人口规模效应）_华东 2" xfId="9709"/>
    <cellStyle name="好_其他部门(按照总人口测算）—20080416_财力性转移支付2010年预算参考数_03_2010年各地区一般预算平衡表_净集中" xfId="9710"/>
    <cellStyle name="差_2006年22湖南_财力性转移支付2010年预算参考数_小册子（2010）张 3" xfId="9711"/>
    <cellStyle name="差_市辖区测算-新科目（20080626）_民生政策最低支出需求_财力性转移支付2010年预算参考数_小册子（2010）张" xfId="9712"/>
    <cellStyle name="解释性文本 2 2 20" xfId="9713"/>
    <cellStyle name="解释性文本 2 2 15" xfId="9714"/>
    <cellStyle name="好_其他部门(按照总人口测算）—20080416_财力性转移支付2010年预算参考数_03_2010年各地区一般预算平衡表_净集中 2" xfId="9715"/>
    <cellStyle name="差_2006年22湖南_财力性转移支付2010年预算参考数_小册子（2010）张 3 2" xfId="9716"/>
    <cellStyle name="差_2006年22湖南_财力性转移支付2010年预算参考数_小册子（2010）张 4" xfId="9717"/>
    <cellStyle name="差_成本差异系数（含人口规模）_财力性转移支付2010年预算参考数_03_2010年各地区一般预算平衡表_2010年地方财政一般预算分级平衡情况表（汇总）0524" xfId="9718"/>
    <cellStyle name="差_县区合并测算20080421_民生政策最低支出需求_财力性转移支付2010年预算参考数_03_2010年各地区一般预算平衡表_2010年地方财政一般预算分级平衡情况表（汇总）0524 2 4" xfId="9719"/>
    <cellStyle name="差_2006年22湖南_合并" xfId="9720"/>
    <cellStyle name="好_2006年30云南 2 6" xfId="9721"/>
    <cellStyle name="差_其他部门(按照总人口测算）—20080416_不含人员经费系数_财力性转移支付2010年预算参考数_小册子（2010）张" xfId="9722"/>
    <cellStyle name="差_2006年22湖南_华东" xfId="9723"/>
    <cellStyle name="差_其他部门(按照总人口测算）—20080416_不含人员经费系数_财力性转移支付2010年预算参考数_小册子（2010）张 2" xfId="9724"/>
    <cellStyle name="差_2006年22湖南_华东 2" xfId="9725"/>
    <cellStyle name="差_2006年22湖南_小册子（2010）张" xfId="9726"/>
    <cellStyle name="差_2006年22湖南_小册子（2010）张 3" xfId="9727"/>
    <cellStyle name="差_2006年22湖南_小册子（2010）张 3 2" xfId="9728"/>
    <cellStyle name="差_28四川_财力性转移支付2010年预算参考数_03_2010年各地区一般预算平衡表_2010年地方财政一般预算分级平衡情况表（汇总）0524" xfId="9729"/>
    <cellStyle name="差_2006年22湖南_小册子（2010）张 4" xfId="9730"/>
    <cellStyle name="差_2006年34青海_03_2010年各地区一般预算平衡表_2010年地方财政一般预算分级平衡情况表（汇总）0524 5" xfId="9731"/>
    <cellStyle name="差_2006年27重庆 2" xfId="9732"/>
    <cellStyle name="差_2006年27重庆 2 2" xfId="9733"/>
    <cellStyle name="差_2006年27重庆 2 3" xfId="9734"/>
    <cellStyle name="差_2006年27重庆 2 3 2" xfId="9735"/>
    <cellStyle name="差_2006年27重庆 4" xfId="9736"/>
    <cellStyle name="差_汇总_财力性转移支付2010年预算参考数_30云南" xfId="9737"/>
    <cellStyle name="好_一般预算支出口径剔除表_30云南" xfId="9738"/>
    <cellStyle name="差_县区合并测算20080421_民生政策最低支出需求_财力性转移支付2010年预算参考数 3 2" xfId="9739"/>
    <cellStyle name="好_2008年一般预算支出预计_30云南 2 2" xfId="9740"/>
    <cellStyle name="好_缺口县区测算（11.13）_合并 3" xfId="9741"/>
    <cellStyle name="差_市辖区测算-新科目（20080626）_民生政策最低支出需求_03_2010年各地区一般预算平衡表_04财力类2010" xfId="9742"/>
    <cellStyle name="差_2006年27重庆 5" xfId="9743"/>
    <cellStyle name="好_缺口县区测算（11.13）_03_2010年各地区一般预算平衡表_2010年地方财政一般预算分级平衡情况表（汇总）0524 2 6" xfId="9744"/>
    <cellStyle name="好_34青海_小册子（2010）张" xfId="9745"/>
    <cellStyle name="差_2006年27重庆_03_2010年各地区一般预算平衡表" xfId="9746"/>
    <cellStyle name="常规 30 3" xfId="9747"/>
    <cellStyle name="常规 25 3" xfId="9748"/>
    <cellStyle name="好_卫生部门_合并 2 3" xfId="9749"/>
    <cellStyle name="好_平邑_财力性转移支付2010年预算参考数_隋心对账单定稿0514" xfId="9750"/>
    <cellStyle name="好_34青海_小册子（2010）张 2" xfId="9751"/>
    <cellStyle name="差_2006年27重庆_03_2010年各地区一般预算平衡表 2" xfId="9752"/>
    <cellStyle name="常规 30 3 2" xfId="9753"/>
    <cellStyle name="好_34青海_小册子（2010）张 3" xfId="9754"/>
    <cellStyle name="差_2006年27重庆_03_2010年各地区一般预算平衡表 3" xfId="9755"/>
    <cellStyle name="差_县市旗测算20080508_民生政策最低支出需求_财力性转移支付2010年预算参考数_隋心对账单定稿0514 2" xfId="9756"/>
    <cellStyle name="差_2006年27重庆_03_2010年各地区一般预算平衡表_04财力类2010" xfId="9757"/>
    <cellStyle name="差_2006年27重庆_03_2010年各地区一般预算平衡表_04财力类2010 2" xfId="9758"/>
    <cellStyle name="差_2006年27重庆_03_2010年各地区一般预算平衡表_04财力类2010 3" xfId="9759"/>
    <cellStyle name="差_行政(燃修费)_不含人员经费系数_03_2010年各地区一般预算平衡表_净集中" xfId="9760"/>
    <cellStyle name="警告文本 5 2" xfId="9761"/>
    <cellStyle name="差_2006年27重庆_03_2010年各地区一般预算平衡表_2010年地方财政一般预算分级平衡情况表（汇总）0524" xfId="9762"/>
    <cellStyle name="差_行政(燃修费)_不含人员经费系数_03_2010年各地区一般预算平衡表_净集中 2" xfId="9763"/>
    <cellStyle name="好_2006年34青海 2 6" xfId="9764"/>
    <cellStyle name="好_县市旗测算20080508_不含人员经费系数_财力性转移支付2010年预算参考数_03_2010年各地区一般预算平衡表_净集中" xfId="9765"/>
    <cellStyle name="差_2006年27重庆_03_2010年各地区一般预算平衡表_2010年地方财政一般预算分级平衡情况表（汇总）0524 2" xfId="9766"/>
    <cellStyle name="差_行政(燃修费)_不含人员经费系数_03_2010年各地区一般预算平衡表_净集中 3" xfId="9767"/>
    <cellStyle name="差_2006年水利统计指标统计表_财力性转移支付2010年预算参考数_03_2010年各地区一般预算平衡表_净集中 2" xfId="9768"/>
    <cellStyle name="好_2006年34青海 2 7" xfId="9769"/>
    <cellStyle name="差_2006年27重庆_03_2010年各地区一般预算平衡表_2010年地方财政一般预算分级平衡情况表（汇总）0524 3" xfId="9770"/>
    <cellStyle name="好_行政公检法测算_县市旗测算-新科目（含人口规模效应）_财力性转移支付2010年预算参考数_03_2010年各地区一般预算平衡表_2010年地方财政一般预算分级平衡情况表（汇总）0524 2 2" xfId="9771"/>
    <cellStyle name="差_2006年水利统计指标统计表_财力性转移支付2010年预算参考数_03_2010年各地区一般预算平衡表_净集中 3" xfId="9772"/>
    <cellStyle name="差_2006年27重庆_03_2010年各地区一般预算平衡表_2010年地方财政一般预算分级平衡情况表（汇总）0524 4" xfId="9773"/>
    <cellStyle name="好_行政公检法测算_县市旗测算-新科目（含人口规模效应）_财力性转移支付2010年预算参考数_03_2010年各地区一般预算平衡表_2010年地方财政一般预算分级平衡情况表（汇总）0524 2 3" xfId="9774"/>
    <cellStyle name="差_2006年27重庆_03_2010年各地区一般预算平衡表_2010年地方财政一般预算分级平衡情况表（汇总）0524 5" xfId="9775"/>
    <cellStyle name="好_1110洱源县 4 2" xfId="9776"/>
    <cellStyle name="差_2006年27重庆_30云南 2" xfId="9777"/>
    <cellStyle name="差_2006年27重庆_30云南 3" xfId="9778"/>
    <cellStyle name="差_2006年27重庆_30云南 3 2" xfId="9779"/>
    <cellStyle name="差_2006年27重庆_30云南 4" xfId="9780"/>
    <cellStyle name="差_测算总表 3 2" xfId="9781"/>
    <cellStyle name="差_行政公检法测算_民生政策最低支出需求_财力性转移支付2010年预算参考数_03_2010年各地区一般预算平衡表_2010年地方财政一般预算分级平衡情况表（汇总）0524 2" xfId="9782"/>
    <cellStyle name="好_行政（人员）_民生政策最低支出需求_隋心对账单定稿0514 2 4" xfId="9783"/>
    <cellStyle name="差_2006年27重庆_财力性转移支付2010年预算参考数" xfId="9784"/>
    <cellStyle name="好_2006年33甘肃_合并 2 3" xfId="9785"/>
    <cellStyle name="差_2006年27重庆_财力性转移支付2010年预算参考数 2" xfId="9786"/>
    <cellStyle name="差_2006年27重庆_财力性转移支付2010年预算参考数 2 2" xfId="9787"/>
    <cellStyle name="差_2006年27重庆_财力性转移支付2010年预算参考数 2 2 2" xfId="9788"/>
    <cellStyle name="差_2006年27重庆_财力性转移支付2010年预算参考数 2 3" xfId="9789"/>
    <cellStyle name="差_2006年27重庆_财力性转移支付2010年预算参考数 2 3 2" xfId="9790"/>
    <cellStyle name="好_2006年33甘肃_合并 2 4" xfId="9791"/>
    <cellStyle name="好_县市旗测算-新科目（20080626）_财力性转移支付2010年预算参考数_华东" xfId="9792"/>
    <cellStyle name="差_2006年27重庆_财力性转移支付2010年预算参考数 3" xfId="9793"/>
    <cellStyle name="差_县市旗测算-新科目（20080626）_民生政策最低支出需求_财力性转移支付2010年预算参考数_华东 2 6" xfId="9794"/>
    <cellStyle name="好_县市旗测算-新科目（20080626）_财力性转移支付2010年预算参考数_华东 2" xfId="9795"/>
    <cellStyle name="差_2006年27重庆_财力性转移支付2010年预算参考数 3 2" xfId="9796"/>
    <cellStyle name="好_2006年33甘肃_合并 2 5" xfId="9797"/>
    <cellStyle name="差_2006年27重庆_财力性转移支付2010年预算参考数 4" xfId="9798"/>
    <cellStyle name="好_2006年33甘肃_合并 2 6" xfId="9799"/>
    <cellStyle name="差_2006年27重庆_财力性转移支付2010年预算参考数 5" xfId="9800"/>
    <cellStyle name="差_缺口县区测算(按核定人数) 2 2 2" xfId="9801"/>
    <cellStyle name="差_2006年27重庆_财力性转移支付2010年预算参考数_03_2010年各地区一般预算平衡表 3" xfId="9802"/>
    <cellStyle name="好_M03 3" xfId="9803"/>
    <cellStyle name="差_2006年27重庆_财力性转移支付2010年预算参考数_03_2010年各地区一般预算平衡表 5" xfId="9804"/>
    <cellStyle name="差_县市旗测算-新科目（20080627）_不含人员经费系数 2 3 2" xfId="9805"/>
    <cellStyle name="好_M03 4" xfId="9806"/>
    <cellStyle name="差_2006年27重庆_财力性转移支付2010年预算参考数_03_2010年各地区一般预算平衡表 6" xfId="9807"/>
    <cellStyle name="好_其他部门(按照总人口测算）—20080416_县市旗测算-新科目（含人口规模效应）_财力性转移支付2010年预算参考数_30云南 3" xfId="9808"/>
    <cellStyle name="差_2006年27重庆_财力性转移支付2010年预算参考数_03_2010年各地区一般预算平衡表_04财力类2010" xfId="9809"/>
    <cellStyle name="差_2006年27重庆_财力性转移支付2010年预算参考数_03_2010年各地区一般预算平衡表_04财力类2010 2" xfId="9810"/>
    <cellStyle name="好_县区合并测算20080421_县市旗测算-新科目（含人口规模效应）_财力性转移支付2010年预算参考数_隋心对账单定稿0514 2 7" xfId="9811"/>
    <cellStyle name="差_Sheet4" xfId="9812"/>
    <cellStyle name="差_2006年27重庆_财力性转移支付2010年预算参考数_03_2010年各地区一般预算平衡表_04财力类2010 3" xfId="9813"/>
    <cellStyle name="差_Sheet5" xfId="9814"/>
    <cellStyle name="好_2008年一般预算支出预计 2 2" xfId="9815"/>
    <cellStyle name="差_2006年27重庆_财力性转移支付2010年预算参考数_03_2010年各地区一般预算平衡表_2010年地方财政一般预算分级平衡情况表（汇总）0524" xfId="9816"/>
    <cellStyle name="差_行政公检法测算_不含人员经费系数_财力性转移支付2010年预算参考数_03_2010年各地区一般预算平衡表_2010年地方财政一般预算分级平衡情况表（汇总）0524 4" xfId="9817"/>
    <cellStyle name="差_2006年27重庆_财力性转移支付2010年预算参考数_03_2010年各地区一般预算平衡表_2010年地方财政一般预算分级平衡情况表（汇总）0524 2" xfId="9818"/>
    <cellStyle name="差_行政公检法测算_不含人员经费系数_财力性转移支付2010年预算参考数_03_2010年各地区一般预算平衡表_2010年地方财政一般预算分级平衡情况表（汇总）0524 5" xfId="9819"/>
    <cellStyle name="差_2006年27重庆_财力性转移支付2010年预算参考数_03_2010年各地区一般预算平衡表_2010年地方财政一般预算分级平衡情况表（汇总）0524 3" xfId="9820"/>
    <cellStyle name="差_2006年27重庆_财力性转移支付2010年预算参考数_03_2010年各地区一般预算平衡表_2010年地方财政一般预算分级平衡情况表（汇总）0524 4" xfId="9821"/>
    <cellStyle name="差_2006年27重庆_财力性转移支付2010年预算参考数_03_2010年各地区一般预算平衡表_2010年地方财政一般预算分级平衡情况表（汇总）0524 5" xfId="9822"/>
    <cellStyle name="强调文字颜色 6 2 2 2 3" xfId="9823"/>
    <cellStyle name="差_2006年27重庆_财力性转移支付2010年预算参考数_03_2010年各地区一般预算平衡表_净集中" xfId="9824"/>
    <cellStyle name="差_2006年27重庆_财力性转移支付2010年预算参考数_03_2010年各地区一般预算平衡表_净集中 2" xfId="9825"/>
    <cellStyle name="差_测算结果汇总_03_2010年各地区一般预算平衡表 5" xfId="9826"/>
    <cellStyle name="差_2006年27重庆_财力性转移支付2010年预算参考数_03_2010年各地区一般预算平衡表_净集中 3" xfId="9827"/>
    <cellStyle name="差_测算结果汇总_03_2010年各地区一般预算平衡表 6" xfId="9828"/>
    <cellStyle name="差_2006年27重庆_财力性转移支付2010年预算参考数_30云南 2 2" xfId="9829"/>
    <cellStyle name="好_农林水和城市维护标准支出20080505－县区合计_县市旗测算-新科目（含人口规模效应）_财力性转移支付2010年预算参考数_华东 2 5" xfId="9830"/>
    <cellStyle name="差_2006年27重庆_财力性转移支付2010年预算参考数_合并" xfId="9831"/>
    <cellStyle name="好_县区合并测算20080423(按照各省比重）_财力性转移支付2010年预算参考数_03_2010年各地区一般预算平衡表" xfId="9832"/>
    <cellStyle name="差_2006年27重庆_财力性转移支付2010年预算参考数_合并 2" xfId="9833"/>
    <cellStyle name="差_2006年27重庆_财力性转移支付2010年预算参考数_华东" xfId="9834"/>
    <cellStyle name="差_2006年27重庆_财力性转移支付2010年预算参考数_隋心对账单定稿0514" xfId="9835"/>
    <cellStyle name="差_文体广播事业(按照总人口测算）—20080416_财力性转移支付2010年预算参考数_03_2010年各地区一般预算平衡表_净集中 2" xfId="9836"/>
    <cellStyle name="差_自行调整差异系数顺序_03_2010年各地区一般预算平衡表_2010年地方财政一般预算分级平衡情况表（汇总）0524 2 4" xfId="9837"/>
    <cellStyle name="差_2006年27重庆_财力性转移支付2010年预算参考数_隋心对账单定稿0514 2" xfId="9838"/>
    <cellStyle name="好_30云南_1_财力性转移支付2010年预算参考数_03_2010年各地区一般预算平衡表_2010年地方财政一般预算分级平衡情况表（汇总）0524 2 5" xfId="9839"/>
    <cellStyle name="差_Book2 5" xfId="9840"/>
    <cellStyle name="差_2006年27重庆_财力性转移支付2010年预算参考数_小册子（2010）张" xfId="9841"/>
    <cellStyle name="常规 2 2 14 2 8" xfId="9842"/>
    <cellStyle name="差_2006年27重庆_财力性转移支付2010年预算参考数_小册子（2010）张 2" xfId="9843"/>
    <cellStyle name="差_2006年27重庆_财力性转移支付2010年预算参考数_小册子（2010）张 2 2" xfId="9844"/>
    <cellStyle name="差_2006年27重庆_财力性转移支付2010年预算参考数_小册子（2010）张 3" xfId="9845"/>
    <cellStyle name="差_2006年27重庆_财力性转移支付2010年预算参考数_小册子（2010）张 3 2" xfId="9846"/>
    <cellStyle name="好_2006年全省财力计算表（中央、决算） 2 5" xfId="9847"/>
    <cellStyle name="好_28四川_30云南" xfId="9848"/>
    <cellStyle name="差_2006年27重庆_合并" xfId="9849"/>
    <cellStyle name="差_2008年支出调整_财力性转移支付2010年预算参考数 2 3 2" xfId="9850"/>
    <cellStyle name="差_30云南_1_03_2010年各地区一般预算平衡表 5" xfId="9851"/>
    <cellStyle name="差_县市旗测算-新科目（20080626）_县市旗测算-新科目（含人口规模效应）_小册子（2010）张 3 2" xfId="9852"/>
    <cellStyle name="差_2006年27重庆_合并 2" xfId="9853"/>
    <cellStyle name="差_行政(燃修费)_民生政策最低支出需求_隋心对账单定稿0514" xfId="9854"/>
    <cellStyle name="差_核定人数下发表_财力性转移支付2010年预算参考数 3" xfId="9855"/>
    <cellStyle name="好_27重庆_财力性转移支付2010年预算参考数_03_2010年各地区一般预算平衡表 3" xfId="9856"/>
    <cellStyle name="差_2008年全省汇总收支计算表_财力性转移支付2010年预算参考数 2 3" xfId="9857"/>
    <cellStyle name="好_其他部门(按照总人口测算）—20080416_不含人员经费系数_财力性转移支付2010年预算参考数_03_2010年各地区一般预算平衡表_2010年地方财政一般预算分级平衡情况表（汇总）0524 2 5" xfId="9858"/>
    <cellStyle name="差_2006年27重庆_华东" xfId="9859"/>
    <cellStyle name="差_文体广播事业(按照总人口测算）—20080416_不含人员经费系数 2" xfId="9860"/>
    <cellStyle name="常规 11 13" xfId="9861"/>
    <cellStyle name="差_2006年27重庆_华东 2" xfId="9862"/>
    <cellStyle name="差_文体广播事业(按照总人口测算）—20080416_不含人员经费系数 2 2" xfId="9863"/>
    <cellStyle name="好_县区合并测算20080421_民生政策最低支出需求_03_2010年各地区一般预算平衡表_净集中 3" xfId="9864"/>
    <cellStyle name="差_2006年27重庆_隋心对账单定稿0514" xfId="9865"/>
    <cellStyle name="差_2006年27重庆_隋心对账单定稿0514 2" xfId="9866"/>
    <cellStyle name="好_卫生(按照总人口测算）—20080416_财力性转移支付2010年预算参考数_小册子（2010）张 3" xfId="9867"/>
    <cellStyle name="好_行政公检法测算_不含人员经费系数_03_2010年各地区一般预算平衡表 4" xfId="9868"/>
    <cellStyle name="差_行政公检法测算_不含人员经费系数_财力性转移支付2010年预算参考数 4" xfId="9869"/>
    <cellStyle name="差_2006年27重庆_小册子（2010）张" xfId="9870"/>
    <cellStyle name="差_不含人员经费系数_合并" xfId="9871"/>
    <cellStyle name="差_县市旗测算20080508_03_2010年各地区一般预算平衡表_2010年地方财政一般预算分级平衡情况表（汇总）0524 2 2" xfId="9872"/>
    <cellStyle name="好_34青海_隋心对账单定稿0514 2 5" xfId="9873"/>
    <cellStyle name="差_2008云南省分县市中小学教职工统计表（教育厅提供） 4" xfId="9874"/>
    <cellStyle name="差_2006年27重庆_小册子（2010）张 2" xfId="9875"/>
    <cellStyle name="差_不含人员经费系数_合并 2" xfId="9876"/>
    <cellStyle name="差_2006年27重庆_小册子（2010）张 2 2" xfId="9877"/>
    <cellStyle name="差_2006年27重庆_小册子（2010）张 3" xfId="9878"/>
    <cellStyle name="差_汇总_财力性转移支付2010年预算参考数_03_2010年各地区一般预算平衡表 2" xfId="9879"/>
    <cellStyle name="差_2006年27重庆_小册子（2010）张 3 2" xfId="9880"/>
    <cellStyle name="常规 2 3 2 5 2 6" xfId="9881"/>
    <cellStyle name="差_2006年27重庆_小册子（2010）张 4" xfId="9882"/>
    <cellStyle name="差_安徽 缺口县区测算(地方填报)1_财力性转移支付2010年预算参考数_合并" xfId="9883"/>
    <cellStyle name="差_汇总_财力性转移支付2010年预算参考数_03_2010年各地区一般预算平衡表 3" xfId="9884"/>
    <cellStyle name="好_缺口县区测算_隋心对账单定稿0514 3" xfId="9885"/>
    <cellStyle name="差_2006年28四川" xfId="9886"/>
    <cellStyle name="强调文字颜色 4 2 6" xfId="9887"/>
    <cellStyle name="差_2006年28四川 2 2 2" xfId="9888"/>
    <cellStyle name="差_一般预算支出口径剔除表_财力性转移支付2010年预算参考数_合并 2 6" xfId="9889"/>
    <cellStyle name="好_2008年预计支出与2007年对比 2 7" xfId="9890"/>
    <cellStyle name="好_县市旗测算-新科目（20080627）_不含人员经费系数_财力性转移支付2010年预算参考数_03_2010年各地区一般预算平衡表_2010年地方财政一般预算分级平衡情况表（汇总）0524 2 7" xfId="9891"/>
    <cellStyle name="差_2006年28四川 2 3 2" xfId="9892"/>
    <cellStyle name="差_2006年28四川 2 4" xfId="9893"/>
    <cellStyle name="好_县区合并测算20080423(按照各省比重）_县市旗测算-新科目（含人口规模效应）_财力性转移支付2010年预算参考数_隋心对账单定稿0514 2 5" xfId="9894"/>
    <cellStyle name="好_2007年一般预算支出剔除 2 2" xfId="9895"/>
    <cellStyle name="差_2006年28四川 3" xfId="9896"/>
    <cellStyle name="差_2006年28四川 3 2" xfId="9897"/>
    <cellStyle name="差_2006年28四川 4" xfId="9898"/>
    <cellStyle name="差_22湖南_03_2010年各地区一般预算平衡表_04财力类2010 2" xfId="9899"/>
    <cellStyle name="差_2009年一般性转移支付标准工资_奖励补助测算7.23" xfId="9900"/>
    <cellStyle name="差_人员工资和公用经费2_财力性转移支付2010年预算参考数 2 3" xfId="9901"/>
    <cellStyle name="好_县市旗测算20080508_财力性转移支付2010年预算参考数 4" xfId="9902"/>
    <cellStyle name="差_2006年28四川 4 2" xfId="9903"/>
    <cellStyle name="差_2009年一般性转移支付标准工资_奖励补助测算7.23 2" xfId="9904"/>
    <cellStyle name="差_人员工资和公用经费2_财力性转移支付2010年预算参考数 2 3 2" xfId="9905"/>
    <cellStyle name="好_云南省2008年转移支付测算——州市本级考核部分及政策性测算_合并 2 2" xfId="9906"/>
    <cellStyle name="差_2006年28四川 5" xfId="9907"/>
    <cellStyle name="好_行政(燃修费)_县市旗测算-新科目（含人口规模效应）_华东 2" xfId="9908"/>
    <cellStyle name="差_22湖南_03_2010年各地区一般预算平衡表_04财力类2010 3" xfId="9909"/>
    <cellStyle name="差_人员工资和公用经费2_财力性转移支付2010年预算参考数 2 4" xfId="9910"/>
    <cellStyle name="差_2006年28四川_03_2010年各地区一般预算平衡表" xfId="9911"/>
    <cellStyle name="好_27重庆 2 2" xfId="9912"/>
    <cellStyle name="差_2006年28四川_03_2010年各地区一般预算平衡表 2" xfId="9913"/>
    <cellStyle name="差_2006年28四川_03_2010年各地区一般预算平衡表 6" xfId="9914"/>
    <cellStyle name="差_测算结果汇总_财力性转移支付2010年预算参考数_03_2010年各地区一般预算平衡表_2010年地方财政一般预算分级平衡情况表（汇总）0524 5" xfId="9915"/>
    <cellStyle name="差_2006年28四川_03_2010年各地区一般预算平衡表_04财力类2010" xfId="9916"/>
    <cellStyle name="强调文字颜色 4 5" xfId="9917"/>
    <cellStyle name="好_2006年28四川_30云南 2" xfId="9918"/>
    <cellStyle name="差_2006年28四川_03_2010年各地区一般预算平衡表_04财力类2010 2" xfId="9919"/>
    <cellStyle name="差_2006年28四川_03_2010年各地区一般预算平衡表_04财力类2010 3" xfId="9920"/>
    <cellStyle name="差_2006年28四川_03_2010年各地区一般预算平衡表_2010年地方财政一般预算分级平衡情况表（汇总）0524" xfId="9921"/>
    <cellStyle name="差_2006年28四川_03_2010年各地区一般预算平衡表_2010年地方财政一般预算分级平衡情况表（汇总）0524 2" xfId="9922"/>
    <cellStyle name="差_县市旗测算20080508_财力性转移支付2010年预算参考数_隋心对账单定稿0514" xfId="9923"/>
    <cellStyle name="好_20河南_合并 2 7" xfId="9924"/>
    <cellStyle name="差_2006年28四川_03_2010年各地区一般预算平衡表_2010年地方财政一般预算分级平衡情况表（汇总）0524 3" xfId="9925"/>
    <cellStyle name="强调文字颜色 3 2 2 2 2" xfId="9926"/>
    <cellStyle name="差_2006年28四川_03_2010年各地区一般预算平衡表_2010年地方财政一般预算分级平衡情况表（汇总）0524 4" xfId="9927"/>
    <cellStyle name="强调文字颜色 3 2 2 2 3" xfId="9928"/>
    <cellStyle name="差_2006年28四川_03_2010年各地区一般预算平衡表_2010年地方财政一般预算分级平衡情况表（汇总）0524 5" xfId="9929"/>
    <cellStyle name="差_2006年28四川_03_2010年各地区一般预算平衡表_净集中" xfId="9930"/>
    <cellStyle name="好_县市旗测算-新科目（20080626）_隋心对账单定稿0514 2" xfId="9931"/>
    <cellStyle name="差_2006年28四川_03_2010年各地区一般预算平衡表_净集中 3" xfId="9932"/>
    <cellStyle name="差_2006年28四川_30云南" xfId="9933"/>
    <cellStyle name="差_教育(按照总人口测算）—20080416_民生政策最低支出需求_财力性转移支付2010年预算参考数_小册子（2010）张 2" xfId="9934"/>
    <cellStyle name="好_县市旗测算20080508_财力性转移支付2010年预算参考数_华东 2 7" xfId="9935"/>
    <cellStyle name="差_2006年28四川_30云南 2" xfId="9936"/>
    <cellStyle name="差_教育(按照总人口测算）—20080416_民生政策最低支出需求_财力性转移支付2010年预算参考数_小册子（2010）张 2 2" xfId="9937"/>
    <cellStyle name="好_县市旗测算-新科目（20080627）_合并 2 4" xfId="9938"/>
    <cellStyle name="好_2008年全省汇总收支计算表_财力性转移支付2010年预算参考数_隋心对账单定稿0514 2 3" xfId="9939"/>
    <cellStyle name="差_2006年28四川_30云南 2 2" xfId="9940"/>
    <cellStyle name="差_县市旗测算-新科目（20080627）_不含人员经费系数_财力性转移支付2010年预算参考数_隋心对账单定稿0514" xfId="9941"/>
    <cellStyle name="差_一般预算支出口径剔除表_财力性转移支付2010年预算参考数_03_2010年各地区一般预算平衡表_2010年地方财政一般预算分级平衡情况表（汇总）0524 2 6" xfId="9942"/>
    <cellStyle name="好_县市旗测算-新科目（20080627）_合并 2 5" xfId="9943"/>
    <cellStyle name="好_2008年全省汇总收支计算表_财力性转移支付2010年预算参考数_隋心对账单定稿0514 2 4" xfId="9944"/>
    <cellStyle name="差_2006年28四川_30云南 3" xfId="9945"/>
    <cellStyle name="好_30云南_1_03_2010年各地区一般预算平衡表 2 2" xfId="9946"/>
    <cellStyle name="差_2006年28四川_30云南 3 2" xfId="9947"/>
    <cellStyle name="好_2007年一般预算支出剔除_03_2010年各地区一般预算平衡表_2010年地方财政一般预算分级平衡情况表（汇总）0524" xfId="9948"/>
    <cellStyle name="好_缺口县区测算_30云南 2" xfId="9949"/>
    <cellStyle name="差_2006年28四川_财力性转移支付2010年预算参考数_03_2010年各地区一般预算平衡表" xfId="9950"/>
    <cellStyle name="差_2006年28四川_财力性转移支付2010年预算参考数_03_2010年各地区一般预算平衡表 3" xfId="9951"/>
    <cellStyle name="好_分县成本差异系数_民生政策最低支出需求_财力性转移支付2010年预算参考数_小册子（2010）张" xfId="9952"/>
    <cellStyle name="差_2006年28四川_财力性转移支付2010年预算参考数_03_2010年各地区一般预算平衡表 4" xfId="9953"/>
    <cellStyle name="差_Book1_03_2010年各地区一般预算平衡表_04财力类2010" xfId="9954"/>
    <cellStyle name="好_教育(按照总人口测算）—20080416_财力性转移支付2010年预算参考数_03_2010年各地区一般预算平衡表_2010年地方财政一般预算分级平衡情况表（汇总）0524 2 2" xfId="9955"/>
    <cellStyle name="好_文体广播事业(按照总人口测算）—20080416_民生政策最低支出需求_03_2010年各地区一般预算平衡表_2010年地方财政一般预算分级平衡情况表（汇总）0524" xfId="9956"/>
    <cellStyle name="差_2006年28四川_财力性转移支付2010年预算参考数_03_2010年各地区一般预算平衡表 5" xfId="9957"/>
    <cellStyle name="好_11大理_财力性转移支付2010年预算参考数 2" xfId="9958"/>
    <cellStyle name="好_教育(按照总人口测算）—20080416_财力性转移支付2010年预算参考数_03_2010年各地区一般预算平衡表_2010年地方财政一般预算分级平衡情况表（汇总）0524 2 3" xfId="9959"/>
    <cellStyle name="差_行政（人员）_不含人员经费系数_小册子（2010）张 2 2" xfId="9960"/>
    <cellStyle name="差_2006年28四川_财力性转移支付2010年预算参考数_03_2010年各地区一般预算平衡表 6" xfId="9961"/>
    <cellStyle name="好_11大理_财力性转移支付2010年预算参考数 3" xfId="9962"/>
    <cellStyle name="好_卫生部门_财力性转移支付2010年预算参考数_30云南 2" xfId="9963"/>
    <cellStyle name="好_教育(按照总人口测算）—20080416_财力性转移支付2010年预算参考数_03_2010年各地区一般预算平衡表_2010年地方财政一般预算分级平衡情况表（汇总）0524 2 4" xfId="9964"/>
    <cellStyle name="差_28四川_财力性转移支付2010年预算参考数_03_2010年各地区一般预算平衡表_2010年地方财政一般预算分级平衡情况表（汇总）0524 2" xfId="9965"/>
    <cellStyle name="差_2006年28四川_财力性转移支付2010年预算参考数_03_2010年各地区一般预算平衡表_04财力类2010" xfId="9966"/>
    <cellStyle name="差_民生政策最低支出需求_财力性转移支付2010年预算参考数_03_2010年各地区一般预算平衡表_净集中" xfId="9967"/>
    <cellStyle name="差_2006年28四川_财力性转移支付2010年预算参考数_03_2010年各地区一般预算平衡表_2010年地方财政一般预算分级平衡情况表（汇总）0524" xfId="9968"/>
    <cellStyle name="差_财政供养人员_财力性转移支付2010年预算参考数_03_2010年各地区一般预算平衡表 5" xfId="9969"/>
    <cellStyle name="好_22湖南_财力性转移支付2010年预算参考数_03_2010年各地区一般预算平衡表 2" xfId="9970"/>
    <cellStyle name="差_2006年28四川_财力性转移支付2010年预算参考数_03_2010年各地区一般预算平衡表_2010年地方财政一般预算分级平衡情况表（汇总）0524 2" xfId="9971"/>
    <cellStyle name="好_行政(燃修费)_不含人员经费系数_华东 3" xfId="9972"/>
    <cellStyle name="差_2006年28四川_财力性转移支付2010年预算参考数_03_2010年各地区一般预算平衡表_净集中" xfId="9973"/>
    <cellStyle name="差_2006年28四川_财力性转移支付2010年预算参考数_03_2010年各地区一般预算平衡表_净集中 2" xfId="9974"/>
    <cellStyle name="好_卫生(按照总人口测算）—20080416_财力性转移支付2010年预算参考数_03_2010年各地区一般预算平衡表_净集中" xfId="9975"/>
    <cellStyle name="差_2006年28四川_财力性转移支付2010年预算参考数_03_2010年各地区一般预算平衡表_净集中 3" xfId="9976"/>
    <cellStyle name="差_28四川_财力性转移支付2010年预算参考数_隋心对账单定稿0514 2" xfId="9977"/>
    <cellStyle name="差_2006年28四川_财力性转移支付2010年预算参考数_30云南" xfId="9978"/>
    <cellStyle name="差_2006年28四川_财力性转移支付2010年预算参考数_30云南 2" xfId="9979"/>
    <cellStyle name="差_2006年28四川_财力性转移支付2010年预算参考数_30云南 2 2" xfId="9980"/>
    <cellStyle name="差_2006年28四川_财力性转移支付2010年预算参考数_30云南 3" xfId="9981"/>
    <cellStyle name="差_不含人员经费系数 4 2" xfId="9982"/>
    <cellStyle name="差_2006年28四川_财力性转移支付2010年预算参考数_合并" xfId="9983"/>
    <cellStyle name="常规 27 7" xfId="9984"/>
    <cellStyle name="差_2006年28四川_财力性转移支付2010年预算参考数_合并 2" xfId="9985"/>
    <cellStyle name="好_行政公检法测算_县市旗测算-新科目（含人口规模效应）_03_2010年各地区一般预算平衡表_2010年地方财政一般预算分级平衡情况表（汇总）0524 2 6" xfId="9986"/>
    <cellStyle name="差_2006年28四川_财力性转移支付2010年预算参考数_华东" xfId="9987"/>
    <cellStyle name="差_2006年28四川_财力性转移支付2010年预算参考数_华东 2" xfId="9988"/>
    <cellStyle name="差_汇总表_03_2010年各地区一般预算平衡表_04财力类2010" xfId="9989"/>
    <cellStyle name="差_自行调整差异系数顺序 2 2" xfId="9990"/>
    <cellStyle name="强调文字颜色 4 2 2 14" xfId="9991"/>
    <cellStyle name="常规 4 2" xfId="9992"/>
    <cellStyle name="差_卫生部门_隋心对账单定稿0514 2 5" xfId="9993"/>
    <cellStyle name="好_2008年一般预算支出预计 3" xfId="9994"/>
    <cellStyle name="链接单元格 2 11" xfId="9995"/>
    <cellStyle name="差_2006年28四川_财力性转移支付2010年预算参考数_隋心对账单定稿0514" xfId="9996"/>
    <cellStyle name="好_1_03_2010年各地区一般预算平衡表_2010年地方财政一般预算分级平衡情况表（汇总）0524 2 7" xfId="9997"/>
    <cellStyle name="差_2006年28四川_财力性转移支付2010年预算参考数_隋心对账单定稿0514 2" xfId="9998"/>
    <cellStyle name="差_2006年28四川_财力性转移支付2010年预算参考数_小册子（2010）张" xfId="9999"/>
    <cellStyle name="差_汇总表_财力性转移支付2010年预算参考数_03_2010年各地区一般预算平衡表_净集中 3" xfId="10000"/>
    <cellStyle name="差_县市旗测算20080508_华东 2" xfId="10001"/>
    <cellStyle name="好 2 11" xfId="10002"/>
    <cellStyle name="差_Book1_2_Book1" xfId="10003"/>
    <cellStyle name="好_33甘肃 2 2" xfId="10004"/>
    <cellStyle name="差_县市旗测算20080508_华东 2 2" xfId="10005"/>
    <cellStyle name="差_2006年28四川_财力性转移支付2010年预算参考数_小册子（2010）张 2" xfId="10006"/>
    <cellStyle name="好_07临沂_小册子（2010）张" xfId="10007"/>
    <cellStyle name="警告文本 2 2 2 2 4" xfId="10008"/>
    <cellStyle name="差_县区合并测算20080421_民生政策最低支出需求 2 5" xfId="10009"/>
    <cellStyle name="差_Book1_2_Book1 2" xfId="10010"/>
    <cellStyle name="好_33甘肃 2 2 2" xfId="10011"/>
    <cellStyle name="差_2006年28四川_财力性转移支付2010年预算参考数_小册子（2010）张 3" xfId="10012"/>
    <cellStyle name="差_县市旗测算20080508_华东 2 3" xfId="10013"/>
    <cellStyle name="差_2006年28四川_财力性转移支付2010年预算参考数_小册子（2010）张 3 2" xfId="10014"/>
    <cellStyle name="好_河南 缺口县区测算(地方填报白)_合并" xfId="10015"/>
    <cellStyle name="差_2006年28四川_财力性转移支付2010年预算参考数_小册子（2010）张 4" xfId="10016"/>
    <cellStyle name="差_县市旗测算20080508_华东 2 4" xfId="10017"/>
    <cellStyle name="差_2006年28四川_合并" xfId="10018"/>
    <cellStyle name="差_附表_财力性转移支付2010年预算参考数_30云南 3 2" xfId="10019"/>
    <cellStyle name="好_28四川_合并 2 7" xfId="10020"/>
    <cellStyle name="差_2006年28四川_华东" xfId="10021"/>
    <cellStyle name="差_2006年28四川_华东 2" xfId="10022"/>
    <cellStyle name="差_2006年28四川_隋心对账单定稿0514 2" xfId="10023"/>
    <cellStyle name="差_人员工资和公用经费_财力性转移支付2010年预算参考数_03_2010年各地区一般预算平衡表_净集中 2" xfId="10024"/>
    <cellStyle name="好_第五部分(才淼、饶永宏） 2_5.2010年云南省国家一般生态功能区转移支付补助测算表（州市本级）" xfId="10025"/>
    <cellStyle name="差_2006年28四川_小册子（2010）张 2 2" xfId="10026"/>
    <cellStyle name="差_2009年标准税收测算数据表 2 2" xfId="10027"/>
    <cellStyle name="好_2006年34青海_合并" xfId="10028"/>
    <cellStyle name="好_教育(按照总人口测算）—20080416_不含人员经费系数_财力性转移支付2010年预算参考数_03_2010年各地区一般预算平衡表_2010年地方财政一般预算分级平衡情况表（汇总）0524 5" xfId="10029"/>
    <cellStyle name="差_2006年28四川_小册子（2010）张 3" xfId="10030"/>
    <cellStyle name="差_2009年标准税收测算数据表 3" xfId="10031"/>
    <cellStyle name="好_34青海_华东 2 5" xfId="10032"/>
    <cellStyle name="差_2006年28四川_小册子（2010）张 3 2" xfId="10033"/>
    <cellStyle name="好_人员工资和公用经费3_合并 3" xfId="10034"/>
    <cellStyle name="差_2009年云南省省对下一般性转移支付标准支出测算表 3" xfId="10035"/>
    <cellStyle name="好_青海 缺口县区测算(地方填报) 2 5" xfId="10036"/>
    <cellStyle name="差_2009年标准税收测算数据表 3 2" xfId="10037"/>
    <cellStyle name="好_M01-1 2 4" xfId="10038"/>
    <cellStyle name="差_2006年28四川_小册子（2010）张 4" xfId="10039"/>
    <cellStyle name="差_行政公检法测算 2 2 2" xfId="10040"/>
    <cellStyle name="好_0502通海县 2_2.2010年云南省生态功能区转移支付总表 2" xfId="10041"/>
    <cellStyle name="差_2009年标准税收测算数据表 4" xfId="10042"/>
    <cellStyle name="差_测算结果 2 3 2" xfId="10043"/>
    <cellStyle name="好_34青海_华东 2 6" xfId="10044"/>
    <cellStyle name="差_2006年30云南" xfId="10045"/>
    <cellStyle name="差_行政公检法测算_03_2010年各地区一般预算平衡表" xfId="10046"/>
    <cellStyle name="差_2006年30云南 2" xfId="10047"/>
    <cellStyle name="差_行政公检法测算_03_2010年各地区一般预算平衡表 2" xfId="10048"/>
    <cellStyle name="差_农林水和城市维护标准支出20080505－县区合计_不含人员经费系数_03_2010年各地区一般预算平衡表_2010年地方财政一般预算分级平衡情况表（汇总）0524" xfId="10049"/>
    <cellStyle name="差_2006年30云南 2 2" xfId="10050"/>
    <cellStyle name="好_县区合并测算20080421_民生政策最低支出需求 2 7" xfId="10051"/>
    <cellStyle name="好_14安徽_财力性转移支付2010年预算参考数_03_2010年各地区一般预算平衡表_2010年地方财政一般预算分级平衡情况表（汇总）0524" xfId="10052"/>
    <cellStyle name="好_行政（人员）_不含人员经费系数_财力性转移支付2010年预算参考数_隋心对账单定稿0514 2 4" xfId="10053"/>
    <cellStyle name="差_2006年30云南 2 2 2" xfId="10054"/>
    <cellStyle name="好_14安徽_财力性转移支付2010年预算参考数_03_2010年各地区一般预算平衡表_2010年地方财政一般预算分级平衡情况表（汇总）0524 2" xfId="10055"/>
    <cellStyle name="好_行政公检法测算_民生政策最低支出需求_03_2010年各地区一般预算平衡表_2010年地方财政一般预算分级平衡情况表（汇总）0524 2 4" xfId="10056"/>
    <cellStyle name="好_教育(按照总人口测算）—20080416_民生政策最低支出需求_03_2010年各地区一般预算平衡表_2010年地方财政一般预算分级平衡情况表（汇总）0524 5" xfId="10057"/>
    <cellStyle name="好_县区合并测算20080421_民生政策最低支出需求 2 8" xfId="10058"/>
    <cellStyle name="差_2006年30云南 2 3" xfId="10059"/>
    <cellStyle name="好_行政（人员）_不含人员经费系数_财力性转移支付2010年预算参考数_隋心对账单定稿0514 2 5" xfId="10060"/>
    <cellStyle name="差_2006年水利统计指标统计表 2_5.2010年云南省国家一般生态功能区转移支付补助测算表（州市本级）" xfId="10061"/>
    <cellStyle name="差_2006年30云南 2 3 2" xfId="10062"/>
    <cellStyle name="差_2007年收支情况及2008年收支预计表(汇总表)_财力性转移支付2010年预算参考数_03_2010年各地区一般预算平衡表_2010年地方财政一般预算分级平衡情况表（汇总）0524" xfId="10063"/>
    <cellStyle name="差_河南 缺口县区测算(地方填报)_03_2010年各地区一般预算平衡表 5" xfId="10064"/>
    <cellStyle name="差_2006年30云南 2 4" xfId="10065"/>
    <cellStyle name="好_行政（人员）_不含人员经费系数_财力性转移支付2010年预算参考数_隋心对账单定稿0514 2 6" xfId="10066"/>
    <cellStyle name="差_2006年30云南 3" xfId="10067"/>
    <cellStyle name="差_卫生(按照总人口测算）—20080416_民生政策最低支出需求_合并 2" xfId="10068"/>
    <cellStyle name="好_2010年定额结算项目调整方案-30云南" xfId="10069"/>
    <cellStyle name="差_行政公检法测算_03_2010年各地区一般预算平衡表 3" xfId="10070"/>
    <cellStyle name="差_2006年30云南 3 2" xfId="10071"/>
    <cellStyle name="差_卫生(按照总人口测算）—20080416_民生政策最低支出需求_合并 2 2" xfId="10072"/>
    <cellStyle name="差_文体广播事业(按照总人口测算）—20080416_民生政策最低支出需求_华东 2 5" xfId="10073"/>
    <cellStyle name="差_2006年30云南 4" xfId="10074"/>
    <cellStyle name="差_行政(燃修费)_民生政策最低支出需求 2 2" xfId="10075"/>
    <cellStyle name="差_行政公检法测算_03_2010年各地区一般预算平衡表 4" xfId="10076"/>
    <cellStyle name="差_2006年30云南 4 2" xfId="10077"/>
    <cellStyle name="差_行政(燃修费)_民生政策最低支出需求 2 2 2" xfId="10078"/>
    <cellStyle name="差_行政(燃修费)_民生政策最低支出需求 2 3" xfId="10079"/>
    <cellStyle name="差_2006年30云南 5" xfId="10080"/>
    <cellStyle name="好_2006年22湖南_隋心对账单定稿0514" xfId="10081"/>
    <cellStyle name="差_行政公检法测算_03_2010年各地区一般预算平衡表 5" xfId="10082"/>
    <cellStyle name="差_2006年30云南_30云南" xfId="10083"/>
    <cellStyle name="差_县区合并测算20080423(按照各省比重）_民生政策最低支出需求_财力性转移支付2010年预算参考数_隋心对账单定稿0514 2 3" xfId="10084"/>
    <cellStyle name="好_2006年22湖南 5" xfId="10085"/>
    <cellStyle name="差_2006年30云南_30云南 2" xfId="10086"/>
    <cellStyle name="好_缺口县区测算（11.13）_财力性转移支付2010年预算参考数_03_2010年各地区一般预算平衡表 6" xfId="10087"/>
    <cellStyle name="差_2006年30云南_30云南 2 2" xfId="10088"/>
    <cellStyle name="好_2007年一般预算支出剔除_03_2010年各地区一般预算平衡表_2010年地方财政一般预算分级平衡情况表（汇总）0524 2 6" xfId="10089"/>
    <cellStyle name="差_2006年30云南_30云南 3" xfId="10090"/>
    <cellStyle name="差_2006年30云南_30云南 3 2" xfId="10091"/>
    <cellStyle name="差_2006年30云南_30云南 4" xfId="10092"/>
    <cellStyle name="差_20河南_财力性转移支付2010年预算参考数_合并" xfId="10093"/>
    <cellStyle name="差_卫生(按照总人口测算）—20080416_不含人员经费系数_财力性转移支付2010年预算参考数_30云南 3 2" xfId="10094"/>
    <cellStyle name="常规 11 4 9" xfId="10095"/>
    <cellStyle name="差_2006年30云南_合并 2" xfId="10096"/>
    <cellStyle name="好_其他部门(按照总人口测算）—20080416_民生政策最低支出需求_财力性转移支付2010年预算参考数_小册子（2010）张" xfId="10097"/>
    <cellStyle name="差_行政(燃修费)_财力性转移支付2010年预算参考数 2 2" xfId="10098"/>
    <cellStyle name="好_县市旗测算-新科目（20080626）_县市旗测算-新科目（含人口规模效应）_隋心对账单定稿0514 3" xfId="10099"/>
    <cellStyle name="差_2006年30云南_华东" xfId="10100"/>
    <cellStyle name="好_教育(按照总人口测算）—20080416_不含人员经费系数_合并 2 7" xfId="10101"/>
    <cellStyle name="差_5334_2006年迪庆县级财政报表附表 4 2" xfId="10102"/>
    <cellStyle name="好_卫生(按照总人口测算）—20080416_县市旗测算-新科目（含人口规模效应）_财力性转移支付2010年预算参考数_华东 2 3" xfId="10103"/>
    <cellStyle name="好_市辖区测算-新科目（20080626）_财力性转移支付2010年预算参考数 2 4" xfId="10104"/>
    <cellStyle name="差_2006年30云南_华东 2" xfId="10105"/>
    <cellStyle name="差_2006年30云南_隋心对账单定稿0514" xfId="10106"/>
    <cellStyle name="好_县市旗测算-新科目（20080627）_不含人员经费系数_合并 3" xfId="10107"/>
    <cellStyle name="好_市辖区测算20080510_不含人员经费系数_财力性转移支付2010年预算参考数_合并 2 5" xfId="10108"/>
    <cellStyle name="差_文体广播事业(按照总人口测算）—20080416_民生政策最低支出需求_03_2010年各地区一般预算平衡表 6" xfId="10109"/>
    <cellStyle name="差_2006年30云南_隋心对账单定稿0514 2" xfId="10110"/>
    <cellStyle name="好_县市旗测算-新科目（20080627）_民生政策最低支出需求_财力性转移支付2010年预算参考数_03_2010年各地区一般预算平衡表 2" xfId="10111"/>
    <cellStyle name="差_2006年30云南_小册子（2010）张 2" xfId="10112"/>
    <cellStyle name="好_河南 缺口县区测算(地方填报)_财力性转移支付2010年预算参考数_30云南 2" xfId="10113"/>
    <cellStyle name="好_县市旗测算-新科目（20080627）_民生政策最低支出需求_财力性转移支付2010年预算参考数_03_2010年各地区一般预算平衡表 2 2" xfId="10114"/>
    <cellStyle name="差_2006年30云南_小册子（2010）张 2 2" xfId="10115"/>
    <cellStyle name="好_河南 缺口县区测算(地方填报)_财力性转移支付2010年预算参考数_30云南 2 2" xfId="10116"/>
    <cellStyle name="好_县市旗测算-新科目（20080627）_民生政策最低支出需求_财力性转移支付2010年预算参考数_03_2010年各地区一般预算平衡表 3" xfId="10117"/>
    <cellStyle name="差_2006年30云南_小册子（2010）张 3" xfId="10118"/>
    <cellStyle name="好_河南 缺口县区测算(地方填报)_财力性转移支付2010年预算参考数_30云南 3" xfId="10119"/>
    <cellStyle name="差_市辖区测算-新科目（20080626）_不含人员经费系数_财力性转移支付2010年预算参考数_华东 2 6" xfId="10120"/>
    <cellStyle name="差_2006年30云南_小册子（2010）张 3 2" xfId="10121"/>
    <cellStyle name="好_分析缺口率_财力性转移支付2010年预算参考数 2 7" xfId="10122"/>
    <cellStyle name="好_河南 缺口县区测算(地方填报)_财力性转移支付2010年预算参考数_30云南 3 2" xfId="10123"/>
    <cellStyle name="好_县市旗测算-新科目（20080627）_民生政策最低支出需求_财力性转移支付2010年预算参考数_03_2010年各地区一般预算平衡表 4" xfId="10124"/>
    <cellStyle name="差_2006年30云南_小册子（2010）张 4" xfId="10125"/>
    <cellStyle name="好_河南 缺口县区测算(地方填报)_财力性转移支付2010年预算参考数_30云南 4" xfId="10126"/>
    <cellStyle name="差_2006年33甘肃" xfId="10127"/>
    <cellStyle name="差_文体广播事业(按照总人口测算）—20080416_不含人员经费系数_财力性转移支付2010年预算参考数_隋心对账单定稿0514 2" xfId="10128"/>
    <cellStyle name="差_2006年33甘肃 2" xfId="10129"/>
    <cellStyle name="差_文体广播事业(按照总人口测算）—20080416_不含人员经费系数_财力性转移支付2010年预算参考数_隋心对账单定稿0514 2 2" xfId="10130"/>
    <cellStyle name="差_2006年33甘肃 2 2" xfId="10131"/>
    <cellStyle name="差_2006年33甘肃 2 2 2" xfId="10132"/>
    <cellStyle name="差_2006年33甘肃 2 3" xfId="10133"/>
    <cellStyle name="差_2006年33甘肃 2 3 2" xfId="10134"/>
    <cellStyle name="好_行政（人员）_不含人员经费系数_合并 2 4" xfId="10135"/>
    <cellStyle name="差_2006年33甘肃 2 4" xfId="10136"/>
    <cellStyle name="差_其他部门(按照总人口测算）—20080416_不含人员经费系数_财力性转移支付2010年预算参考数_03_2010年各地区一般预算平衡表_净集中" xfId="10137"/>
    <cellStyle name="差_2006年33甘肃 3" xfId="10138"/>
    <cellStyle name="差_文体广播事业(按照总人口测算）—20080416_不含人员经费系数_财力性转移支付2010年预算参考数_隋心对账单定稿0514 2 3" xfId="10139"/>
    <cellStyle name="差_2006年33甘肃 4" xfId="10140"/>
    <cellStyle name="差_文体广播事业(按照总人口测算）—20080416_不含人员经费系数_财力性转移支付2010年预算参考数_隋心对账单定稿0514 2 4" xfId="10141"/>
    <cellStyle name="差_县区合并测算20080423(按照各省比重）_30云南" xfId="10142"/>
    <cellStyle name="好_县区合并测算20080421_03_2010年各地区一般预算平衡表_净集中 3" xfId="10143"/>
    <cellStyle name="差_2006年33甘肃 4 2" xfId="10144"/>
    <cellStyle name="差_县区合并测算20080423(按照各省比重）_30云南 2" xfId="10145"/>
    <cellStyle name="差_2006年33甘肃 5" xfId="10146"/>
    <cellStyle name="差_文体广播事业(按照总人口测算）—20080416_不含人员经费系数_财力性转移支付2010年预算参考数_隋心对账单定稿0514 2 5" xfId="10147"/>
    <cellStyle name="差_2006年33甘肃_30云南" xfId="10148"/>
    <cellStyle name="差_卫生部门_财力性转移支付2010年预算参考数_30云南 3" xfId="10149"/>
    <cellStyle name="好_Book1_隋心对账单定稿0514" xfId="10150"/>
    <cellStyle name="差_2006年33甘肃_30云南 2" xfId="10151"/>
    <cellStyle name="好_县市旗测算20080508_合并 2 6" xfId="10152"/>
    <cellStyle name="差_卫生部门_财力性转移支付2010年预算参考数_30云南 3 2" xfId="10153"/>
    <cellStyle name="好_Book1_隋心对账单定稿0514 2" xfId="10154"/>
    <cellStyle name="差_2006年33甘肃_30云南 2 2" xfId="10155"/>
    <cellStyle name="好_县市旗测算20080508_不含人员经费系数_财力性转移支付2010年预算参考数 2 5" xfId="10156"/>
    <cellStyle name="差_卫生(按照总人口测算）—20080416_不含人员经费系数_财力性转移支付2010年预算参考数_华东" xfId="10157"/>
    <cellStyle name="好_Book1_隋心对账单定稿0514 2 2" xfId="10158"/>
    <cellStyle name="好_缺口县区测算_财力性转移支付2010年预算参考数_03_2010年各地区一般预算平衡表 4" xfId="10159"/>
    <cellStyle name="差_2006年33甘肃_30云南 3 2" xfId="10160"/>
    <cellStyle name="好_1305扶贫 3" xfId="10161"/>
    <cellStyle name="差_Book2_03_2010年各地区一般预算平衡表_净集中" xfId="10162"/>
    <cellStyle name="差_2006年33甘肃_30云南 4" xfId="10163"/>
    <cellStyle name="差_测算结果_03_2010年各地区一般预算平衡表_04财力类2010 3" xfId="10164"/>
    <cellStyle name="差_2006年33甘肃_合并" xfId="10165"/>
    <cellStyle name="好_行政公检法测算_县市旗测算-新科目（含人口规模效应） 2" xfId="10166"/>
    <cellStyle name="差_2006年33甘肃_合并 2" xfId="10167"/>
    <cellStyle name="好_行政公检法测算_县市旗测算-新科目（含人口规模效应） 2 2" xfId="10168"/>
    <cellStyle name="差_2006年33甘肃_华东" xfId="10169"/>
    <cellStyle name="好_教育(按照总人口测算）—20080416_县市旗测算-新科目（含人口规模效应）_03_2010年各地区一般预算平衡表_2010年地方财政一般预算分级平衡情况表（汇总）0524 4" xfId="10170"/>
    <cellStyle name="差_2006年33甘肃_隋心对账单定稿0514" xfId="10171"/>
    <cellStyle name="差_Book1_2_Book1_Book1 2" xfId="10172"/>
    <cellStyle name="好_缺口县区测算_财力性转移支付2010年预算参考数_华东 2 7" xfId="10173"/>
    <cellStyle name="常规 2 6 2 4" xfId="10174"/>
    <cellStyle name="差_2006年33甘肃_隋心对账单定稿0514 2" xfId="10175"/>
    <cellStyle name="差_2006年33甘肃_小册子（2010）张" xfId="10176"/>
    <cellStyle name="差_人员工资和公用经费_财力性转移支付2010年预算参考数 4" xfId="10177"/>
    <cellStyle name="好_22湖南 3" xfId="10178"/>
    <cellStyle name="差_2006年33甘肃_小册子（2010）张 2" xfId="10179"/>
    <cellStyle name="差_人员工资和公用经费_财力性转移支付2010年预算参考数 4 2" xfId="10180"/>
    <cellStyle name="好_22湖南 3 2" xfId="10181"/>
    <cellStyle name="好_其他部门(按照总人口测算）—20080416_不含人员经费系数_隋心对账单定稿0514 2 4" xfId="10182"/>
    <cellStyle name="差_2006年33甘肃_小册子（2010）张 2 2" xfId="10183"/>
    <cellStyle name="差_缺口县区测算（11.13）_03_2010年各地区一般预算平衡表 5" xfId="10184"/>
    <cellStyle name="常规 18 16" xfId="10185"/>
    <cellStyle name="常规 18 21" xfId="10186"/>
    <cellStyle name="常规 23 16" xfId="10187"/>
    <cellStyle name="常规 23 21" xfId="10188"/>
    <cellStyle name="差_2006年33甘肃_小册子（2010）张 3" xfId="10189"/>
    <cellStyle name="差_农林水和城市维护标准支出20080505－县区合计_30云南 2 2" xfId="10190"/>
    <cellStyle name="好_其他部门(按照总人口测算）—20080416_不含人员经费系数_隋心对账单定稿0514 2 5" xfId="10191"/>
    <cellStyle name="差_2006年33甘肃_小册子（2010）张 3 2" xfId="10192"/>
    <cellStyle name="好_农林水和城市维护标准支出20080505－县区合计_民生政策最低支出需求_03_2010年各地区一般预算平衡表_2010年地方财政一般预算分级平衡情况表（汇总）0524 3" xfId="10193"/>
    <cellStyle name="差_2006年33甘肃_小册子（2010）张 4" xfId="10194"/>
    <cellStyle name="好_卫生(按照总人口测算）—20080416_县市旗测算-新科目（含人口规模效应）_财力性转移支付2010年预算参考数_03_2010年各地区一般预算平衡表_净集中" xfId="10195"/>
    <cellStyle name="好_5334_2006年迪庆县级财政报表附表 2" xfId="10196"/>
    <cellStyle name="好_其他部门(按照总人口测算）—20080416_不含人员经费系数_隋心对账单定稿0514 2 6" xfId="10197"/>
    <cellStyle name="差_2006年34青海" xfId="10198"/>
    <cellStyle name="好_测算结果汇总_财力性转移支付2010年预算参考数 2" xfId="10199"/>
    <cellStyle name="常规 2 2 2 6 2 9" xfId="10200"/>
    <cellStyle name="差_2006年34青海 2" xfId="10201"/>
    <cellStyle name="好_测算结果汇总_财力性转移支付2010年预算参考数 2 2" xfId="10202"/>
    <cellStyle name="差_行政（人员）_民生政策最低支出需求_财力性转移支付2010年预算参考数_合并" xfId="10203"/>
    <cellStyle name="差_县区合并测算20080421_03_2010年各地区一般预算平衡表_2010年地方财政一般预算分级平衡情况表（汇总）0524 5" xfId="10204"/>
    <cellStyle name="好_测算结果汇总_财力性转移支付2010年预算参考数 2 2 2" xfId="10205"/>
    <cellStyle name="差_2006年34青海 2 2" xfId="10206"/>
    <cellStyle name="好_其他部门(按照总人口测算）—20080416_03_2010年各地区一般预算平衡表_2010年地方财政一般预算分级平衡情况表（汇总）0524 4" xfId="10207"/>
    <cellStyle name="差_2006年34青海 2 2 2" xfId="10208"/>
    <cellStyle name="差_行政（人员）_民生政策最低支出需求_财力性转移支付2010年预算参考数_合并 2" xfId="10209"/>
    <cellStyle name="差_2006年34青海 3" xfId="10210"/>
    <cellStyle name="好_测算结果汇总_财力性转移支付2010年预算参考数 2 3" xfId="10211"/>
    <cellStyle name="差_2006年34青海 3 2" xfId="10212"/>
    <cellStyle name="好_测算结果汇总_财力性转移支付2010年预算参考数 2 3 2" xfId="10213"/>
    <cellStyle name="差_2006年34青海 4" xfId="10214"/>
    <cellStyle name="好_测算结果汇总_财力性转移支付2010年预算参考数 2 4" xfId="10215"/>
    <cellStyle name="差_34青海_华东" xfId="10216"/>
    <cellStyle name="好_测算结果汇总_财力性转移支付2010年预算参考数 2 5" xfId="10217"/>
    <cellStyle name="差_2006年34青海 5" xfId="10218"/>
    <cellStyle name="好_其他部门(按照总人口测算）—20080416_民生政策最低支出需求_财力性转移支付2010年预算参考数_03_2010年各地区一般预算平衡表_04财力类2010 2" xfId="10219"/>
    <cellStyle name="差_2006年34青海_03_2010年各地区一般预算平衡表" xfId="10220"/>
    <cellStyle name="差_行政公检法测算_不含人员经费系数_03_2010年各地区一般预算平衡表_2010年地方财政一般预算分级平衡情况表（汇总）0524" xfId="10221"/>
    <cellStyle name="差_2006年34青海_03_2010年各地区一般预算平衡表 2" xfId="10222"/>
    <cellStyle name="差_其他部门(按照总人口测算）—20080416_县市旗测算-新科目（含人口规模效应）_财力性转移支付2010年预算参考数_03_2010年各地区一般预算平衡表_2010年地方财政一般预算分级平衡情况表（汇总）0524 3" xfId="10223"/>
    <cellStyle name="差_2006年34青海_03_2010年各地区一般预算平衡表 3" xfId="10224"/>
    <cellStyle name="差_其他部门(按照总人口测算）—20080416_县市旗测算-新科目（含人口规模效应）_财力性转移支付2010年预算参考数_03_2010年各地区一般预算平衡表_2010年地方财政一般预算分级平衡情况表（汇总）0524 4" xfId="10225"/>
    <cellStyle name="差_2006年34青海_03_2010年各地区一般预算平衡表 4" xfId="10226"/>
    <cellStyle name="差_其他部门(按照总人口测算）—20080416_县市旗测算-新科目（含人口规模效应）_财力性转移支付2010年预算参考数_03_2010年各地区一般预算平衡表_2010年地方财政一般预算分级平衡情况表（汇总）0524 5" xfId="10227"/>
    <cellStyle name="差_2006年34青海_03_2010年各地区一般预算平衡表 5" xfId="10228"/>
    <cellStyle name="差_2006年34青海_03_2010年各地区一般预算平衡表 6" xfId="10229"/>
    <cellStyle name="差_2006年34青海_03_2010年各地区一般预算平衡表_2010年地方财政一般预算分级平衡情况表（汇总）0524 3" xfId="10230"/>
    <cellStyle name="差_2006年34青海_03_2010年各地区一般预算平衡表_2010年地方财政一般预算分级平衡情况表（汇总）0524 4" xfId="10231"/>
    <cellStyle name="好_5334_2006年迪庆县级财政报表附表 2_2.2009年云南省生态功能区转移支付总表" xfId="10232"/>
    <cellStyle name="差_2006年34青海_03_2010年各地区一般预算平衡表_净集中" xfId="10233"/>
    <cellStyle name="差_2006年34青海_03_2010年各地区一般预算平衡表_净集中 2" xfId="10234"/>
    <cellStyle name="差_2006年34青海_03_2010年各地区一般预算平衡表_净集中 3" xfId="10235"/>
    <cellStyle name="差_2006年34青海_30云南" xfId="10236"/>
    <cellStyle name="差_2006年34青海_30云南 2" xfId="10237"/>
    <cellStyle name="差_2006年34青海_30云南 2 2" xfId="10238"/>
    <cellStyle name="差_自行调整差异系数顺序 2 3" xfId="10239"/>
    <cellStyle name="强调文字颜色 4 2 2 20" xfId="10240"/>
    <cellStyle name="强调文字颜色 4 2 2 15" xfId="10241"/>
    <cellStyle name="常规 4 3" xfId="10242"/>
    <cellStyle name="差_卫生部门_隋心对账单定稿0514 2 6" xfId="10243"/>
    <cellStyle name="好_2008年一般预算支出预计 4" xfId="10244"/>
    <cellStyle name="差_2006年34青海_30云南 3" xfId="10245"/>
    <cellStyle name="好_一般预算支出口径剔除表_03_2010年各地区一般预算平衡表_2010年地方财政一般预算分级平衡情况表（汇总）0524 2 4" xfId="10246"/>
    <cellStyle name="差_城建部门_华东" xfId="10247"/>
    <cellStyle name="差_成本差异系数（含人口规模）" xfId="10248"/>
    <cellStyle name="好_不含人员经费系数_03_2010年各地区一般预算平衡表" xfId="10249"/>
    <cellStyle name="差_2006年34青海_30云南 3 2" xfId="10250"/>
    <cellStyle name="差_34青海_财力性转移支付2010年预算参考数 3" xfId="10251"/>
    <cellStyle name="常规 138" xfId="10252"/>
    <cellStyle name="常规 143" xfId="10253"/>
    <cellStyle name="常规 5 3" xfId="10254"/>
    <cellStyle name="好_2007年收支情况及2008年收支预计表(汇总表)_财力性转移支付2010年预算参考数_隋心对账单定稿0514 2 5" xfId="10255"/>
    <cellStyle name="差_一般预算支出口径剔除表_隋心对账单定稿0514" xfId="10256"/>
    <cellStyle name="差_成本差异系数（含人口规模） 2" xfId="10257"/>
    <cellStyle name="好_县区合并测算20080421_民生政策最低支出需求_财力性转移支付2010年预算参考数_03_2010年各地区一般预算平衡表_2010年地方财政一般预算分级平衡情况表（汇总）0524 2 6" xfId="10258"/>
    <cellStyle name="差_卫生部门_合并 2 6" xfId="10259"/>
    <cellStyle name="好_不含人员经费系数_03_2010年各地区一般预算平衡表 2" xfId="10260"/>
    <cellStyle name="差_2006年34青海_财力性转移支付2010年预算参考数" xfId="10261"/>
    <cellStyle name="差_县区合并测算20080423(按照各省比重）_03_2010年各地区一般预算平衡表" xfId="10262"/>
    <cellStyle name="好_核定人数对比_合并 3" xfId="10263"/>
    <cellStyle name="差_县区合并测算20080423(按照各省比重）_03_2010年各地区一般预算平衡表 2 2" xfId="10264"/>
    <cellStyle name="差_云南省2008年转移支付测算——州市本级考核部分及政策性测算_小册子（2010）张 3" xfId="10265"/>
    <cellStyle name="差_2006年34青海_财力性转移支付2010年预算参考数 2 2" xfId="10266"/>
    <cellStyle name="好_其他部门(按照总人口测算）—20080416_县市旗测算-新科目（含人口规模效应）_30云南" xfId="10267"/>
    <cellStyle name="样式 1 2 24" xfId="10268"/>
    <cellStyle name="样式 1 2 19" xfId="10269"/>
    <cellStyle name="好_34青海_1_华东 2 4" xfId="10270"/>
    <cellStyle name="差_云南省2008年转移支付测算——州市本级考核部分及政策性测算_小册子（2010）张 3 2" xfId="10271"/>
    <cellStyle name="差_2006年34青海_财力性转移支付2010年预算参考数 2 2 2" xfId="10272"/>
    <cellStyle name="好_其他部门(按照总人口测算）—20080416_县市旗测算-新科目（含人口规模效应）_30云南 2" xfId="10273"/>
    <cellStyle name="差_2006年34青海_财力性转移支付2010年预算参考数 2 3" xfId="10274"/>
    <cellStyle name="差_2006年34青海_财力性转移支付2010年预算参考数 2 3 2" xfId="10275"/>
    <cellStyle name="差_2006年34青海_财力性转移支付2010年预算参考数 3" xfId="10276"/>
    <cellStyle name="差_县区合并测算20080423(按照各省比重）_03_2010年各地区一般预算平衡表 3" xfId="10277"/>
    <cellStyle name="差_2008年全省汇总收支计算表_财力性转移支付2010年预算参考数_03_2010年各地区一般预算平衡表_2010年地方财政一般预算分级平衡情况表（汇总）0524" xfId="10278"/>
    <cellStyle name="差_县市旗测算20080508_财力性转移支付2010年预算参考数 2 6" xfId="10279"/>
    <cellStyle name="差_2006年34青海_财力性转移支付2010年预算参考数 3 2" xfId="10280"/>
    <cellStyle name="好_核定人数对比_30云南 3" xfId="10281"/>
    <cellStyle name="差_2008年全省汇总收支计算表_财力性转移支付2010年预算参考数_03_2010年各地区一般预算平衡表_2010年地方财政一般预算分级平衡情况表（汇总）0524 2" xfId="10282"/>
    <cellStyle name="常规 15 13" xfId="10283"/>
    <cellStyle name="常规 20 13" xfId="10284"/>
    <cellStyle name="差_2006年34青海_财力性转移支付2010年预算参考数 4" xfId="10285"/>
    <cellStyle name="差_合并 2" xfId="10286"/>
    <cellStyle name="差_县区合并测算20080423(按照各省比重）_03_2010年各地区一般预算平衡表 4" xfId="10287"/>
    <cellStyle name="差_2006年34青海_财力性转移支付2010年预算参考数 4 2" xfId="10288"/>
    <cellStyle name="差_2006年34青海_财力性转移支付2010年预算参考数 5" xfId="10289"/>
    <cellStyle name="差_县区合并测算20080423(按照各省比重）_03_2010年各地区一般预算平衡表 5" xfId="10290"/>
    <cellStyle name="好_分县成本差异系数_民生政策最低支出需求_华东" xfId="10291"/>
    <cellStyle name="差_2006年34青海_财力性转移支付2010年预算参考数_03_2010年各地区一般预算平衡表" xfId="10292"/>
    <cellStyle name="差_2006年34青海_财力性转移支付2010年预算参考数_03_2010年各地区一般预算平衡表 2" xfId="10293"/>
    <cellStyle name="差_2006年34青海_财力性转移支付2010年预算参考数_03_2010年各地区一般预算平衡表 3" xfId="10294"/>
    <cellStyle name="差_2006年34青海_财力性转移支付2010年预算参考数_03_2010年各地区一般预算平衡表 4" xfId="10295"/>
    <cellStyle name="差_28四川_财力性转移支付2010年预算参考数_小册子（2010）张 3 2" xfId="10296"/>
    <cellStyle name="好_分县成本差异系数_不含人员经费系数 4 2" xfId="10297"/>
    <cellStyle name="差_2006年34青海_财力性转移支付2010年预算参考数_03_2010年各地区一般预算平衡表 5" xfId="10298"/>
    <cellStyle name="差_市辖区测算20080510_县市旗测算-新科目（含人口规模效应）_财力性转移支付2010年预算参考数_03_2010年各地区一般预算平衡表_04财力类2010" xfId="10299"/>
    <cellStyle name="差_2006年34青海_财力性转移支付2010年预算参考数_03_2010年各地区一般预算平衡表 6" xfId="10300"/>
    <cellStyle name="差_2006年34青海_财力性转移支付2010年预算参考数_03_2010年各地区一般预算平衡表_04财力类2010" xfId="10301"/>
    <cellStyle name="差_卫生(按照总人口测算）—20080416_县市旗测算-新科目（含人口规模效应）_03_2010年各地区一般预算平衡表_04财力类2010 3" xfId="10302"/>
    <cellStyle name="好_2007一般预算支出口径剔除表_财力性转移支付2010年预算参考数 4" xfId="10303"/>
    <cellStyle name="差_2006年34青海_财力性转移支付2010年预算参考数_03_2010年各地区一般预算平衡表_04财力类2010 3" xfId="10304"/>
    <cellStyle name="差_县区合并测算20080421_县市旗测算-新科目（含人口规模效应）_财力性转移支付2010年预算参考数_03_2010年各地区一般预算平衡表" xfId="10305"/>
    <cellStyle name="差_2006年34青海_财力性转移支付2010年预算参考数_03_2010年各地区一般预算平衡表_2010年地方财政一般预算分级平衡情况表（汇总）0524" xfId="10306"/>
    <cellStyle name="差_2006年34青海_财力性转移支付2010年预算参考数_03_2010年各地区一般预算平衡表_2010年地方财政一般预算分级平衡情况表（汇总）0524 2" xfId="10307"/>
    <cellStyle name="好_成本差异系数_03_2010年各地区一般预算平衡表_2010年地方财政一般预算分级平衡情况表（汇总）0524" xfId="10308"/>
    <cellStyle name="检查单元格 3" xfId="10309"/>
    <cellStyle name="好_其他部门(按照总人口测算）—20080416_县市旗测算-新科目（含人口规模效应）_华东 2 6" xfId="10310"/>
    <cellStyle name="差_2006年34青海_财力性转移支付2010年预算参考数_03_2010年各地区一般预算平衡表_2010年地方财政一般预算分级平衡情况表（汇总）0524 3" xfId="10311"/>
    <cellStyle name="检查单元格 4" xfId="10312"/>
    <cellStyle name="好_县区合并测算20080421_县市旗测算-新科目（含人口规模效应）_财力性转移支付2010年预算参考数 2 2" xfId="10313"/>
    <cellStyle name="好_其他部门(按照总人口测算）—20080416_县市旗测算-新科目（含人口规模效应）_华东 2 7" xfId="10314"/>
    <cellStyle name="差_2006年34青海_财力性转移支付2010年预算参考数_03_2010年各地区一般预算平衡表_2010年地方财政一般预算分级平衡情况表（汇总）0524 4" xfId="10315"/>
    <cellStyle name="好_汇总表_财力性转移支付2010年预算参考数_隋心对账单定稿0514" xfId="10316"/>
    <cellStyle name="差_2006年34青海_财力性转移支付2010年预算参考数_03_2010年各地区一般预算平衡表_净集中" xfId="10317"/>
    <cellStyle name="差_2006年34青海_财力性转移支付2010年预算参考数_03_2010年各地区一般预算平衡表_净集中 2" xfId="10318"/>
    <cellStyle name="差_2006年34青海_财力性转移支付2010年预算参考数_03_2010年各地区一般预算平衡表_净集中 3" xfId="10319"/>
    <cellStyle name="差_2006年34青海_财力性转移支付2010年预算参考数_30云南" xfId="10320"/>
    <cellStyle name="差_云南省2008年转移支付测算——州市本级考核部分及政策性测算_合并 2" xfId="10321"/>
    <cellStyle name="差_34青海 2 2 2" xfId="10322"/>
    <cellStyle name="差_2006年34青海_财力性转移支付2010年预算参考数_30云南 2 2" xfId="10323"/>
    <cellStyle name="差_其他部门(按照总人口测算）—20080416_县市旗测算-新科目（含人口规模效应）_03_2010年各地区一般预算平衡表 6" xfId="10324"/>
    <cellStyle name="差_2006年34青海_财力性转移支付2010年预算参考数_30云南 3 2" xfId="10325"/>
    <cellStyle name="差_财政供养人员_03_2010年各地区一般预算平衡表_04财力类2010 3" xfId="10326"/>
    <cellStyle name="好_县区合并测算20080423(按照各省比重）_财力性转移支付2010年预算参考数_30云南 3 2" xfId="10327"/>
    <cellStyle name="差_2006年34青海_财力性转移支付2010年预算参考数_合并" xfId="10328"/>
    <cellStyle name="差_gdp 2 2 2" xfId="10329"/>
    <cellStyle name="差_2006年34青海_财力性转移支付2010年预算参考数_合并 2" xfId="10330"/>
    <cellStyle name="差_2006年34青海_财力性转移支付2010年预算参考数_华东" xfId="10331"/>
    <cellStyle name="好_行政（人员）_不含人员经费系数_财力性转移支付2010年预算参考数_隋心对账单定稿0514" xfId="10332"/>
    <cellStyle name="差_2006年34青海_财力性转移支付2010年预算参考数_华东 2" xfId="10333"/>
    <cellStyle name="好_行政（人员）_不含人员经费系数_财力性转移支付2010年预算参考数_隋心对账单定稿0514 2" xfId="10334"/>
    <cellStyle name="差_行政（人员）_民生政策最低支出需求_财力性转移支付2010年预算参考数_03_2010年各地区一般预算平衡表 3" xfId="10335"/>
    <cellStyle name="好_汇总表4_财力性转移支付2010年预算参考数_03_2010年各地区一般预算平衡表_净集中 3" xfId="10336"/>
    <cellStyle name="差_2006年34青海_财力性转移支付2010年预算参考数_隋心对账单定稿0514" xfId="10337"/>
    <cellStyle name="好_2007年一般预算支出剔除_财力性转移支付2010年预算参考数_隋心对账单定稿0514 2 2" xfId="10338"/>
    <cellStyle name="好_成本差异系数_30云南" xfId="10339"/>
    <cellStyle name="差_2006年34青海_财力性转移支付2010年预算参考数_隋心对账单定稿0514 2" xfId="10340"/>
    <cellStyle name="好_成本差异系数_30云南 2" xfId="10341"/>
    <cellStyle name="差_2006年34青海_财力性转移支付2010年预算参考数_小册子（2010）张 2" xfId="10342"/>
    <cellStyle name="差_2006年34青海_财力性转移支付2010年预算参考数_小册子（2010）张 2 2" xfId="10343"/>
    <cellStyle name="差_2006年34青海_财力性转移支付2010年预算参考数_小册子（2010）张 3" xfId="10344"/>
    <cellStyle name="差_2006年34青海_财力性转移支付2010年预算参考数_小册子（2010）张 3 2" xfId="10345"/>
    <cellStyle name="差_2006年34青海_财力性转移支付2010年预算参考数_小册子（2010）张 4" xfId="10346"/>
    <cellStyle name="差_县市旗测算-新科目（20080627）_民生政策最低支出需求_03_2010年各地区一般预算平衡表_2010年地方财政一般预算分级平衡情况表（汇总）0524 2 2" xfId="10347"/>
    <cellStyle name="差_2006年34青海_合并" xfId="10348"/>
    <cellStyle name="差_Book1_财力性转移支付2010年预算参考数_03_2010年各地区一般预算平衡表_2010年地方财政一般预算分级平衡情况表（汇总）0524 4" xfId="10349"/>
    <cellStyle name="好_同德_财力性转移支付2010年预算参考数_03_2010年各地区一般预算平衡表 6" xfId="10350"/>
    <cellStyle name="差_行政公检法测算_财力性转移支付2010年预算参考数 3" xfId="10351"/>
    <cellStyle name="差_2006年34青海_合并 2" xfId="10352"/>
    <cellStyle name="差_人员工资和公用经费2_财力性转移支付2010年预算参考数_03_2010年各地区一般预算平衡表 5" xfId="10353"/>
    <cellStyle name="好_行政公检法测算_民生政策最低支出需求_财力性转移支付2010年预算参考数_03_2010年各地区一般预算平衡表 4" xfId="10354"/>
    <cellStyle name="差_测算结果汇总" xfId="10355"/>
    <cellStyle name="差_行政公检法测算_财力性转移支付2010年预算参考数 3 2" xfId="10356"/>
    <cellStyle name="差_2006年34青海_华东" xfId="10357"/>
    <cellStyle name="差_农林水和城市维护标准支出20080505－县区合计_不含人员经费系数 2 3" xfId="10358"/>
    <cellStyle name="差_2006年34青海_华东 2" xfId="10359"/>
    <cellStyle name="差_农林水和城市维护标准支出20080505－县区合计_不含人员经费系数 2 3 2" xfId="10360"/>
    <cellStyle name="差_2006年34青海_隋心对账单定稿0514" xfId="10361"/>
    <cellStyle name="好_缺口县区测算(按2007支出增长25%测算)_03_2010年各地区一般预算平衡表 5" xfId="10362"/>
    <cellStyle name="差_2006年34青海_隋心对账单定稿0514 2" xfId="10363"/>
    <cellStyle name="差_市辖区测算20080510_不含人员经费系数_财力性转移支付2010年预算参考数_03_2010年各地区一般预算平衡表_净集中 3" xfId="10364"/>
    <cellStyle name="差_2006年34青海_小册子（2010）张" xfId="10365"/>
    <cellStyle name="差_2006年34青海_小册子（2010）张 2" xfId="10366"/>
    <cellStyle name="常规 4 14" xfId="10367"/>
    <cellStyle name="差_2006年34青海_小册子（2010）张 2 2" xfId="10368"/>
    <cellStyle name="好_行政公检法测算_县市旗测算-新科目（含人口规模效应） 2 4" xfId="10369"/>
    <cellStyle name="差_附表_30云南 3 2" xfId="10370"/>
    <cellStyle name="差_2006年分析表 2 3" xfId="10371"/>
    <cellStyle name="好_行政公检法测算_民生政策最低支出需求 2 3" xfId="10372"/>
    <cellStyle name="差_530629_2006年县级财政报表附表 9" xfId="10373"/>
    <cellStyle name="差_2006年分析表 3" xfId="10374"/>
    <cellStyle name="好_行政公检法测算_民生政策最低支出需求 3" xfId="10375"/>
    <cellStyle name="差_汇总_财力性转移支付2010年预算参考数 2 3 2" xfId="10376"/>
    <cellStyle name="差_2006年分析表 4" xfId="10377"/>
    <cellStyle name="好_云南 缺口县区测算(地方填报)_财力性转移支付2010年预算参考数_03_2010年各地区一般预算平衡表_2010年地方财政一般预算分级平衡情况表（汇总）0524 2 2" xfId="10378"/>
    <cellStyle name="好_卫生(按照总人口测算）—20080416_县市旗测算-新科目（含人口规模效应）_隋心对账单定稿0514 2" xfId="10379"/>
    <cellStyle name="好_行政公检法测算_民生政策最低支出需求 4" xfId="10380"/>
    <cellStyle name="好_县区合并测算20080423(按照各省比重）_县市旗测算-新科目（含人口规模效应）_03_2010年各地区一般预算平衡表_净集中" xfId="10381"/>
    <cellStyle name="差_2006年基础数据" xfId="10382"/>
    <cellStyle name="好_0605石屏县_华东" xfId="10383"/>
    <cellStyle name="好_县区合并测算20080423(按照各省比重）_县市旗测算-新科目（含人口规模效应）_03_2010年各地区一般预算平衡表_净集中 2" xfId="10384"/>
    <cellStyle name="差_2006年基础数据 2" xfId="10385"/>
    <cellStyle name="差_卫生部门_03_2010年各地区一般预算平衡表_2010年地方财政一般预算分级平衡情况表（汇总）0524 3" xfId="10386"/>
    <cellStyle name="好_0605石屏县_华东 2" xfId="10387"/>
    <cellStyle name="好_县区合并测算20080423(按照各省比重）_县市旗测算-新科目（含人口规模效应）_03_2010年各地区一般预算平衡表_净集中 3" xfId="10388"/>
    <cellStyle name="差_2006年基础数据 3" xfId="10389"/>
    <cellStyle name="差_卫生部门_03_2010年各地区一般预算平衡表_2010年地方财政一般预算分级平衡情况表（汇总）0524 4" xfId="10390"/>
    <cellStyle name="差_2006年基础数据 4" xfId="10391"/>
    <cellStyle name="差_卫生部门_03_2010年各地区一般预算平衡表_2010年地方财政一般预算分级平衡情况表（汇总）0524 5" xfId="10392"/>
    <cellStyle name="差_2006年全省财力计算表（中央、决算） 2" xfId="10393"/>
    <cellStyle name="差_县市旗测算-新科目（20080626）_不含人员经费系数_财力性转移支付2010年预算参考数 2 6" xfId="10394"/>
    <cellStyle name="好_成本差异系数_财力性转移支付2010年预算参考数_合并 2 6" xfId="10395"/>
    <cellStyle name="差_2006年全省财力计算表（中央、决算） 2 2" xfId="10396"/>
    <cellStyle name="好_2008年地州对账表(国库资金） 2 3" xfId="10397"/>
    <cellStyle name="差_2006年全省财力计算表（中央、决算） 2 2 2" xfId="10398"/>
    <cellStyle name="差_县市旗测算-新科目（20080626）_县市旗测算-新科目（含人口规模效应）_财力性转移支付2010年预算参考数_华东" xfId="10399"/>
    <cellStyle name="好_汇总表4 2 4" xfId="10400"/>
    <cellStyle name="差_2006年全省财力计算表（中央、决算） 2 3" xfId="10401"/>
    <cellStyle name="差_2006年全省财力计算表（中央、决算） 2 3 2" xfId="10402"/>
    <cellStyle name="差_2006年全省财力计算表（中央、决算） 2 4" xfId="10403"/>
    <cellStyle name="差_县市旗测算-新科目（20080627）_县市旗测算-新科目（含人口规模效应）_财力性转移支付2010年预算参考数_隋心对账单定稿0514 2 2" xfId="10404"/>
    <cellStyle name="适中 2 2 11 5" xfId="10405"/>
    <cellStyle name="差_2006年全省财力计算表（中央、决算） 2_2.2009年云南省生态功能区转移支付总表" xfId="10406"/>
    <cellStyle name="差_县市旗测算-新科目（20080626）_县市旗测算-新科目（含人口规模效应）_财力性转移支付2010年预算参考数_合并 2 4" xfId="10407"/>
    <cellStyle name="差_2006年全省财力计算表（中央、决算） 2_2.2009年云南省生态功能区转移支付总表 2" xfId="10408"/>
    <cellStyle name="差_教育(按照总人口测算）—20080416_不含人员经费系数_03_2010年各地区一般预算平衡表_2010年地方财政一般预算分级平衡情况表（汇总）0524 3" xfId="10409"/>
    <cellStyle name="差_2007年人员分部门统计表" xfId="10410"/>
    <cellStyle name="差_2006年全省财力计算表（中央、决算） 2_2.2010年云南省生态功能区转移支付总表" xfId="10411"/>
    <cellStyle name="常规 4 3 2 10" xfId="10412"/>
    <cellStyle name="好_2007年一般预算支出剔除_03_2010年各地区一般预算平衡表" xfId="10413"/>
    <cellStyle name="差_2006年全省财力计算表（中央、决算） 2_2.云南省生态功能区转移支付总表" xfId="10414"/>
    <cellStyle name="好_0702砚山县2008年地税" xfId="10415"/>
    <cellStyle name="好_1_财力性转移支付2010年预算参考数_华东 2 3" xfId="10416"/>
    <cellStyle name="差_2006年全省财力计算表（中央、决算） 2_2.云南省生态功能区转移支付总表 2" xfId="10417"/>
    <cellStyle name="好_0702砚山县2008年地税 2" xfId="10418"/>
    <cellStyle name="差_Book1_30云南 2 2" xfId="10419"/>
    <cellStyle name="差_2006年全省财力计算表（中央、决算） 2_4.2010年国家重点生态功能区保护性转移支付生态测算表" xfId="10420"/>
    <cellStyle name="差_附表_财力性转移支付2010年预算参考数_03_2010年各地区一般预算平衡表_2010年地方财政一般预算分级平衡情况表（汇总）0524 5" xfId="10421"/>
    <cellStyle name="差_2006年全省财力计算表（中央、决算） 2_4.2010年国家重点生态功能区保护性转移支付生态测算表 2" xfId="10422"/>
    <cellStyle name="差_2006年全省财力计算表（中央、决算） 2_5.2010年云南省国家一般生态功能区转移支付补助测算表（州市本级）" xfId="10423"/>
    <cellStyle name="好_2008年一般预算支出预计_30云南" xfId="10424"/>
    <cellStyle name="好_行政(燃修费)_华东 2" xfId="10425"/>
    <cellStyle name="好_行政(燃修费)_县市旗测算-新科目（含人口规模效应）_财力性转移支付2010年预算参考数_03_2010年各地区一般预算平衡表_2010年地方财政一般预算分级平衡情况表（汇总）0524 3" xfId="10426"/>
    <cellStyle name="好_县市旗测算20080508_县市旗测算-新科目（含人口规模效应）_03_2010年各地区一般预算平衡表_2010年地方财政一般预算分级平衡情况表（汇总）0524 2 4" xfId="10427"/>
    <cellStyle name="差_县区合并测算20080421_民生政策最低支出需求_财力性转移支付2010年预算参考数 3" xfId="10428"/>
    <cellStyle name="差_2006年全省财力计算表（中央、决算） 2_5.2010年云南省国家一般生态功能区转移支付补助测算表（州市本级） 2" xfId="10429"/>
    <cellStyle name="好_2008年一般预算支出预计_30云南 2" xfId="10430"/>
    <cellStyle name="差_卫生(按照总人口测算）—20080416_县市旗测算-新科目（含人口规模效应） 5" xfId="10431"/>
    <cellStyle name="好_行政(燃修费)_华东 2 2" xfId="10432"/>
    <cellStyle name="差_2006年全省财力计算表（中央、决算） 3" xfId="10433"/>
    <cellStyle name="差_县市旗测算-新科目（20080626）_不含人员经费系数_财力性转移支付2010年预算参考数 2 7" xfId="10434"/>
    <cellStyle name="好_成本差异系数_财力性转移支付2010年预算参考数_合并 2 7" xfId="10435"/>
    <cellStyle name="好_县市旗测算-新科目（20080627）_县市旗测算-新科目（含人口规模效应）_华东 3" xfId="10436"/>
    <cellStyle name="差_2006年全省财力计算表（中央、决算） 3 2" xfId="10437"/>
    <cellStyle name="好_测算结果_华东 2 7" xfId="10438"/>
    <cellStyle name="差_2006年全省财力计算表（中央、决算） 4" xfId="10439"/>
    <cellStyle name="好_2006年水利统计指标统计表_华东 2" xfId="10440"/>
    <cellStyle name="好_民生政策最低支出需求_小册子（2010）张 2" xfId="10441"/>
    <cellStyle name="差_2006年全省财力计算表（中央、决算） 5" xfId="10442"/>
    <cellStyle name="好_民生政策最低支出需求_小册子（2010）张 3" xfId="10443"/>
    <cellStyle name="差_2006年全省财力计算表（中央、决算）_合并" xfId="10444"/>
    <cellStyle name="差_2006年全省财力计算表（中央、决算）_合并 2" xfId="10445"/>
    <cellStyle name="差_2006年全省财力计算表（中央、决算）_华东 2" xfId="10446"/>
    <cellStyle name="差_2006年全省财力计算表（中央、决算）_隋心对账单定稿0514 2" xfId="10447"/>
    <cellStyle name="差_分县成本差异系数_民生政策最低支出需求_财力性转移支付2010年预算参考数_小册子（2010）张" xfId="10448"/>
    <cellStyle name="差_卫生(按照总人口测算）—20080416_财力性转移支付2010年预算参考数_03_2010年各地区一般预算平衡表_2010年地方财政一般预算分级平衡情况表（汇总）0524 2 2" xfId="10449"/>
    <cellStyle name="差_2006年水利统计指标统计表" xfId="10450"/>
    <cellStyle name="输入 8" xfId="10451"/>
    <cellStyle name="好_530629_2006年县级财政报表附表_华东 2 5" xfId="10452"/>
    <cellStyle name="差_2006年水利统计指标统计表 2" xfId="10453"/>
    <cellStyle name="差_2006年水利统计指标统计表 2 3" xfId="10454"/>
    <cellStyle name="差_测算结果汇总_03_2010年各地区一般预算平衡表_2010年地方财政一般预算分级平衡情况表（汇总）0524 4" xfId="10455"/>
    <cellStyle name="好_对口支援新疆资金规模测算表20100113" xfId="10456"/>
    <cellStyle name="差_2006年水利统计指标统计表 2 4" xfId="10457"/>
    <cellStyle name="好_11大理_财力性转移支付2010年预算参考数_03_2010年各地区一般预算平衡表 2" xfId="10458"/>
    <cellStyle name="警告文本 10 2" xfId="10459"/>
    <cellStyle name="差_测算结果汇总_03_2010年各地区一般预算平衡表_2010年地方财政一般预算分级平衡情况表（汇总）0524 5" xfId="10460"/>
    <cellStyle name="样式 1 2 14" xfId="10461"/>
    <cellStyle name="好_汇总表_小册子（2010）张 2" xfId="10462"/>
    <cellStyle name="差_2006年水利统计指标统计表 2_2.2010年云南省生态功能区转移支付总表" xfId="10463"/>
    <cellStyle name="差_2006年水利统计指标统计表 2_2.2010年云南省生态功能区转移支付总表 2" xfId="10464"/>
    <cellStyle name="差_2006年水利统计指标统计表 2_2.云南省生态功能区转移支付总表" xfId="10465"/>
    <cellStyle name="差_县市旗测算-新科目（20080626）_县市旗测算-新科目（含人口规模效应）_财力性转移支付2010年预算参考数_华东 2 3" xfId="10466"/>
    <cellStyle name="好_行政（人员）_不含人员经费系数_03_2010年各地区一般预算平衡表_04财力类2010" xfId="10467"/>
    <cellStyle name="差_行政（人员）_县市旗测算-新科目（含人口规模效应）_财力性转移支付2010年预算参考数_30云南 3 2" xfId="10468"/>
    <cellStyle name="好_教育(按照总人口测算）—20080416_民生政策最低支出需求_财力性转移支付2010年预算参考数_华东 2 2" xfId="10469"/>
    <cellStyle name="差_2006年水利统计指标统计表 2_2.云南省生态功能区转移支付总表 2" xfId="10470"/>
    <cellStyle name="好_市辖区测算-新科目（20080626）_不含人员经费系数_财力性转移支付2010年预算参考数_03_2010年各地区一般预算平衡表 2 3" xfId="10471"/>
    <cellStyle name="好_行政（人员）_不含人员经费系数_03_2010年各地区一般预算平衡表_04财力类2010 2" xfId="10472"/>
    <cellStyle name="差_2006年水利统计指标统计表 2_4.2010年国家重点生态功能区保护性转移支付生态测算表" xfId="10473"/>
    <cellStyle name="差_2006年水利统计指标统计表 2_4.2010年国家重点生态功能区保护性转移支付生态测算表 2" xfId="10474"/>
    <cellStyle name="好_2006年水利统计指标统计表_财力性转移支付2010年预算参考数_03_2010年各地区一般预算平衡表_2010年地方财政一般预算分级平衡情况表（汇总）0524 3" xfId="10475"/>
    <cellStyle name="差_2006年水利统计指标统计表 2_5.2010年云南省国家一般生态功能区转移支付补助测算表（州市本级） 2" xfId="10476"/>
    <cellStyle name="差_2007年收支情况及2008年收支预计表(汇总表)_财力性转移支付2010年预算参考数_03_2010年各地区一般预算平衡表_2010年地方财政一般预算分级平衡情况表（汇总）0524 2" xfId="10477"/>
    <cellStyle name="差_2006年水利统计指标统计表 3" xfId="10478"/>
    <cellStyle name="差_2006年水利统计指标统计表 3 2" xfId="10479"/>
    <cellStyle name="常规 19 38" xfId="10480"/>
    <cellStyle name="常规 24 38" xfId="10481"/>
    <cellStyle name="差_2007年一般预算支出剔除_财力性转移支付2010年预算参考数_03_2010年各地区一般预算平衡表_净集中" xfId="10482"/>
    <cellStyle name="好_河南 缺口县区测算(地方填报白) 4" xfId="10483"/>
    <cellStyle name="差_2006年水利统计指标统计表 4" xfId="10484"/>
    <cellStyle name="差_2006年水利统计指标统计表 4 2" xfId="10485"/>
    <cellStyle name="差_2006年水利统计指标统计表 5" xfId="10486"/>
    <cellStyle name="差_2006年水利统计指标统计表 6" xfId="10487"/>
    <cellStyle name="差_2006年水利统计指标统计表 7" xfId="10488"/>
    <cellStyle name="差_2006年水利统计指标统计表 8" xfId="10489"/>
    <cellStyle name="差_2006年水利统计指标统计表 9" xfId="10490"/>
    <cellStyle name="差_2006年水利统计指标统计表_03_2010年各地区一般预算平衡表" xfId="10491"/>
    <cellStyle name="差_危改资金测算_财力性转移支付2010年预算参考数_华东 2" xfId="10492"/>
    <cellStyle name="差_卫生(按照总人口测算）—20080416_不含人员经费系数_财力性转移支付2010年预算参考数_03_2010年各地区一般预算平衡表_2010年地方财政一般预算分级平衡情况表（汇总）0524 5" xfId="10493"/>
    <cellStyle name="差_2006年水利统计指标统计表_03_2010年各地区一般预算平衡表 2" xfId="10494"/>
    <cellStyle name="差_危改资金测算_财力性转移支付2010年预算参考数_华东 2 2" xfId="10495"/>
    <cellStyle name="好_2007年收支情况及2008年收支预计表(汇总表)_财力性转移支付2010年预算参考数_03_2010年各地区一般预算平衡表_04财力类2010 3" xfId="10496"/>
    <cellStyle name="好_核定人数对比_03_2010年各地区一般预算平衡表_2010年地方财政一般预算分级平衡情况表（汇总）0524 5" xfId="10497"/>
    <cellStyle name="差_2006年水利统计指标统计表_03_2010年各地区一般预算平衡表 3" xfId="10498"/>
    <cellStyle name="差_危改资金测算_财力性转移支付2010年预算参考数_华东 2 3" xfId="10499"/>
    <cellStyle name="差_2006年水利统计指标统计表_03_2010年各地区一般预算平衡表 4" xfId="10500"/>
    <cellStyle name="差_危改资金测算_财力性转移支付2010年预算参考数_华东 2 4" xfId="10501"/>
    <cellStyle name="好_2008年支出调整_财力性转移支付2010年预算参考数_03_2010年各地区一般预算平衡表_2010年地方财政一般预算分级平衡情况表（汇总）0524 2 4" xfId="10502"/>
    <cellStyle name="差_测算结果_30云南 3 2" xfId="10503"/>
    <cellStyle name="好_分县成本差异系数_03_2010年各地区一般预算平衡表_2010年地方财政一般预算分级平衡情况表（汇总）0524 4" xfId="10504"/>
    <cellStyle name="差_2006年水利统计指标统计表_03_2010年各地区一般预算平衡表 5" xfId="10505"/>
    <cellStyle name="差_危改资金测算_财力性转移支付2010年预算参考数_华东 2 5" xfId="10506"/>
    <cellStyle name="好_不含人员经费系数_合并 2 2" xfId="10507"/>
    <cellStyle name="差_2006年水利统计指标统计表_03_2010年各地区一般预算平衡表 6" xfId="10508"/>
    <cellStyle name="差_危改资金测算_财力性转移支付2010年预算参考数_华东 2 6" xfId="10509"/>
    <cellStyle name="好_不含人员经费系数_合并 2 3" xfId="10510"/>
    <cellStyle name="好_县市旗测算20080508_不含人员经费系数_财力性转移支付2010年预算参考数_30云南 4" xfId="10511"/>
    <cellStyle name="差_2006年水利统计指标统计表_03_2010年各地区一般预算平衡表_04财力类2010" xfId="10512"/>
    <cellStyle name="强调文字颜色 4 2" xfId="10513"/>
    <cellStyle name="差_一般预算支出口径剔除表_财力性转移支付2010年预算参考数_合并 2" xfId="10514"/>
    <cellStyle name="差_27重庆_财力性转移支付2010年预算参考数_03_2010年各地区一般预算平衡表_04财力类2010 3" xfId="10515"/>
    <cellStyle name="强调文字颜色 4 2 2" xfId="10516"/>
    <cellStyle name="差_一般预算支出口径剔除表_财力性转移支付2010年预算参考数_合并 2 2" xfId="10517"/>
    <cellStyle name="差_2006年水利统计指标统计表_03_2010年各地区一般预算平衡表_04财力类2010 2" xfId="10518"/>
    <cellStyle name="差_缺口县区测算(财政部标准)_03_2010年各地区一般预算平衡表_2010年地方财政一般预算分级平衡情况表（汇总）0524 4" xfId="10519"/>
    <cellStyle name="好_2008年预计支出与2007年对比 2 3" xfId="10520"/>
    <cellStyle name="强调文字颜色 4 2 3" xfId="10521"/>
    <cellStyle name="差_一般预算支出口径剔除表_财力性转移支付2010年预算参考数_合并 2 3" xfId="10522"/>
    <cellStyle name="差_2006年水利统计指标统计表_03_2010年各地区一般预算平衡表_04财力类2010 3" xfId="10523"/>
    <cellStyle name="差_其他部门(按照总人口测算）—20080416_民生政策最低支出需求_财力性转移支付2010年预算参考数_小册子（2010）张 2" xfId="10524"/>
    <cellStyle name="差_缺口县区测算(财政部标准)_03_2010年各地区一般预算平衡表_2010年地方财政一般预算分级平衡情况表（汇总）0524 5" xfId="10525"/>
    <cellStyle name="好_2008年预计支出与2007年对比 2 4" xfId="10526"/>
    <cellStyle name="差_2006年水利统计指标统计表_03_2010年各地区一般预算平衡表_2010年地方财政一般预算分级平衡情况表（汇总）0524" xfId="10527"/>
    <cellStyle name="差_2009年一般性转移支付标准工资 2 4" xfId="10528"/>
    <cellStyle name="好_行政公检法测算_不含人员经费系数_财力性转移支付2010年预算参考数_华东 2 4" xfId="10529"/>
    <cellStyle name="差_2006年水利统计指标统计表_03_2010年各地区一般预算平衡表_2010年地方财政一般预算分级平衡情况表（汇总）0524 2" xfId="10530"/>
    <cellStyle name="好_其他部门(按照总人口测算）—20080416_县市旗测算-新科目（含人口规模效应）_合并 2 5" xfId="10531"/>
    <cellStyle name="差_2006年水利统计指标统计表_03_2010年各地区一般预算平衡表_2010年地方财政一般预算分级平衡情况表（汇总）0524 3" xfId="10532"/>
    <cellStyle name="好_其他部门(按照总人口测算）—20080416_县市旗测算-新科目（含人口规模效应）_合并 2 6" xfId="10533"/>
    <cellStyle name="差_2006年水利统计指标统计表_03_2010年各地区一般预算平衡表_2010年地方财政一般预算分级平衡情况表（汇总）0524 5" xfId="10534"/>
    <cellStyle name="差_2006年水利统计指标统计表_03_2010年各地区一般预算平衡表_净集中" xfId="10535"/>
    <cellStyle name="好_不含人员经费系数_财力性转移支付2010年预算参考数_隋心对账单定稿0514 2 4" xfId="10536"/>
    <cellStyle name="差_卫生(按照总人口测算）—20080416_县市旗测算-新科目（含人口规模效应）_财力性转移支付2010年预算参考数_华东 2 2" xfId="10537"/>
    <cellStyle name="好_教育(按照总人口测算）—20080416_不含人员经费系数_财力性转移支付2010年预算参考数_03_2010年各地区一般预算平衡表_2010年地方财政一般预算分级平衡情况表（汇总）0524 2 5" xfId="10538"/>
    <cellStyle name="差_2006年水利统计指标统计表_03_2010年各地区一般预算平衡表_净集中 2" xfId="10539"/>
    <cellStyle name="差_测算结果汇总 5" xfId="10540"/>
    <cellStyle name="差_2006年水利统计指标统计表_03_2010年各地区一般预算平衡表_净集中 3" xfId="10541"/>
    <cellStyle name="差_2006年水利统计指标统计表_财力性转移支付2010年预算参考数" xfId="10542"/>
    <cellStyle name="差_2006年水利统计指标统计表_财力性转移支付2010年预算参考数 2" xfId="10543"/>
    <cellStyle name="差_附表_03_2010年各地区一般预算平衡表_2010年地方财政一般预算分级平衡情况表（汇总）0524 4" xfId="10544"/>
    <cellStyle name="差_2006年水利统计指标统计表_财力性转移支付2010年预算参考数 3" xfId="10545"/>
    <cellStyle name="差_2008年预计支出与2007年对比_小册子（2010）张" xfId="10546"/>
    <cellStyle name="差_附表_03_2010年各地区一般预算平衡表_2010年地方财政一般预算分级平衡情况表（汇总）0524 5" xfId="10547"/>
    <cellStyle name="差_2006年水利统计指标统计表_财力性转移支付2010年预算参考数 3 2" xfId="10548"/>
    <cellStyle name="差_2008年预计支出与2007年对比_小册子（2010）张 2" xfId="10549"/>
    <cellStyle name="好_行政(燃修费)_民生政策最低支出需求_03_2010年各地区一般预算平衡表_2010年地方财政一般预算分级平衡情况表（汇总）0524 5" xfId="10550"/>
    <cellStyle name="差_2006年水利统计指标统计表_财力性转移支付2010年预算参考数 4" xfId="10551"/>
    <cellStyle name="差_民生政策最低支出需求_财力性转移支付2010年预算参考数_03_2010年各地区一般预算平衡表" xfId="10552"/>
    <cellStyle name="差_分县成本差异系数_民生政策最低支出需求_财力性转移支付2010年预算参考数_隋心对账单定稿0514" xfId="10553"/>
    <cellStyle name="差_2006年水利统计指标统计表_财力性转移支付2010年预算参考数 4 2" xfId="10554"/>
    <cellStyle name="差_民生政策最低支出需求_财力性转移支付2010年预算参考数_03_2010年各地区一般预算平衡表 2" xfId="10555"/>
    <cellStyle name="差_2006年水利统计指标统计表_财力性转移支付2010年预算参考数 5" xfId="10556"/>
    <cellStyle name="差_2007一般预算支出口径剔除表_小册子（2010）张 2" xfId="10557"/>
    <cellStyle name="强调文字颜色 4 2 2 2 2" xfId="10558"/>
    <cellStyle name="差_2006年水利统计指标统计表_财力性转移支付2010年预算参考数_03_2010年各地区一般预算平衡表" xfId="10559"/>
    <cellStyle name="差_教育(按照总人口测算）—20080416_民生政策最低支出需求_30云南 2" xfId="10560"/>
    <cellStyle name="好_汇总表_03_2010年各地区一般预算平衡表_2010年地方财政一般预算分级平衡情况表（汇总）0524 2" xfId="10561"/>
    <cellStyle name="强调文字颜色 4 2 2 2 2 2" xfId="10562"/>
    <cellStyle name="差_2006年水利统计指标统计表_财力性转移支付2010年预算参考数_03_2010年各地区一般预算平衡表 2" xfId="10563"/>
    <cellStyle name="好_县区合并测算20080421_县市旗测算-新科目（含人口规模效应）_财力性转移支付2010年预算参考数_03_2010年各地区一般预算平衡表_净集中 3" xfId="10564"/>
    <cellStyle name="差_教育(按照总人口测算）—20080416_民生政策最低支出需求_30云南 2 2" xfId="10565"/>
    <cellStyle name="好_汇总表_03_2010年各地区一般预算平衡表_2010年地方财政一般预算分级平衡情况表（汇总）0524 2 2" xfId="10566"/>
    <cellStyle name="强调文字颜色 4 2 2 2 2 3" xfId="10567"/>
    <cellStyle name="差_2006年水利统计指标统计表_财力性转移支付2010年预算参考数_03_2010年各地区一般预算平衡表 3" xfId="10568"/>
    <cellStyle name="差_河南 缺口县区测算(地方填报白)_财力性转移支付2010年预算参考数_隋心对账单定稿0514 2" xfId="10569"/>
    <cellStyle name="差_卫生(按照总人口测算）—20080416_不含人员经费系数_财力性转移支付2010年预算参考数_03_2010年各地区一般预算平衡表" xfId="10570"/>
    <cellStyle name="好_汇总表_03_2010年各地区一般预算平衡表_2010年地方财政一般预算分级平衡情况表（汇总）0524 2 3" xfId="10571"/>
    <cellStyle name="强调文字颜色 4 2 2 2 2 4" xfId="10572"/>
    <cellStyle name="差_2006年水利统计指标统计表_财力性转移支付2010年预算参考数_03_2010年各地区一般预算平衡表 4" xfId="10573"/>
    <cellStyle name="好_市辖区测算-新科目（20080626）_隋心对账单定稿0514" xfId="10574"/>
    <cellStyle name="好_汇总表_03_2010年各地区一般预算平衡表_2010年地方财政一般预算分级平衡情况表（汇总）0524 2 4" xfId="10575"/>
    <cellStyle name="强调文字颜色 4 2 2 2 2 5" xfId="10576"/>
    <cellStyle name="好_县区合并测算20080421_民生政策最低支出需求_财力性转移支付2010年预算参考数_03_2010年各地区一般预算平衡表_04财力类2010" xfId="10577"/>
    <cellStyle name="差_2006年水利统计指标统计表_财力性转移支付2010年预算参考数_03_2010年各地区一般预算平衡表 5" xfId="10578"/>
    <cellStyle name="好_汇总表_03_2010年各地区一般预算平衡表_2010年地方财政一般预算分级平衡情况表（汇总）0524 2 5" xfId="10579"/>
    <cellStyle name="差_2008计算资料（8月5）_小册子（2010）张 2" xfId="10580"/>
    <cellStyle name="好_2006年34青海_华东 2 3" xfId="10581"/>
    <cellStyle name="强调文字颜色 4 2 2 2 2 6" xfId="10582"/>
    <cellStyle name="差_2006年水利统计指标统计表_财力性转移支付2010年预算参考数_03_2010年各地区一般预算平衡表 6" xfId="10583"/>
    <cellStyle name="差_财政供养人员_03_2010年各地区一般预算平衡表_净集中 2" xfId="10584"/>
    <cellStyle name="好_汇总表_03_2010年各地区一般预算平衡表_2010年地方财政一般预算分级平衡情况表（汇总）0524 2 6" xfId="10585"/>
    <cellStyle name="差_不含人员经费系数_财力性转移支付2010年预算参考数_华东" xfId="10586"/>
    <cellStyle name="差_GDP_2010年标准财政收入 2 2" xfId="10587"/>
    <cellStyle name="好_2006年34青海_华东 2 4" xfId="10588"/>
    <cellStyle name="差_2008计算资料（8月5）_小册子（2010）张 3" xfId="10589"/>
    <cellStyle name="好_能值与重要性合成分类_2.2010年云南省生态功能区转移支付总表" xfId="10590"/>
    <cellStyle name="差_2006年水利统计指标统计表_财力性转移支付2010年预算参考数_03_2010年各地区一般预算平衡表_04财力类2010" xfId="10591"/>
    <cellStyle name="差_农林水和城市维护标准支出20080505－县区合计_不含人员经费系数_财力性转移支付2010年预算参考数_小册子（2010）张 4" xfId="10592"/>
    <cellStyle name="差_2006年水利统计指标统计表_财力性转移支付2010年预算参考数_03_2010年各地区一般预算平衡表_04财力类2010 2" xfId="10593"/>
    <cellStyle name="差_2006年水利统计指标统计表_财力性转移支付2010年预算参考数_03_2010年各地区一般预算平衡表_04财力类2010 3" xfId="10594"/>
    <cellStyle name="差_2006年水利统计指标统计表_财力性转移支付2010年预算参考数_03_2010年各地区一般预算平衡表_2010年地方财政一般预算分级平衡情况表（汇总）0524" xfId="10595"/>
    <cellStyle name="差_行政(燃修费)_县市旗测算-新科目（含人口规模效应）_财力性转移支付2010年预算参考数_03_2010年各地区一般预算平衡表_04财力类2010" xfId="10596"/>
    <cellStyle name="好_县市旗测算20080508_财力性转移支付2010年预算参考数_华东 2 3" xfId="10597"/>
    <cellStyle name="差_2006年水利统计指标统计表_财力性转移支付2010年预算参考数_03_2010年各地区一般预算平衡表_2010年地方财政一般预算分级平衡情况表（汇总）0524 2" xfId="10598"/>
    <cellStyle name="差_行政(燃修费)_县市旗测算-新科目（含人口规模效应）_财力性转移支付2010年预算参考数_03_2010年各地区一般预算平衡表_04财力类2010 2" xfId="10599"/>
    <cellStyle name="差_云南 缺口县区测算(地方填报)_财力性转移支付2010年预算参考数_隋心对账单定稿0514 2 6" xfId="10600"/>
    <cellStyle name="好_县市旗测算20080508_财力性转移支付2010年预算参考数_华东 2 4" xfId="10601"/>
    <cellStyle name="差_2006年水利统计指标统计表_财力性转移支付2010年预算参考数_03_2010年各地区一般预算平衡表_2010年地方财政一般预算分级平衡情况表（汇总）0524 3" xfId="10602"/>
    <cellStyle name="差_行政(燃修费)_县市旗测算-新科目（含人口规模效应）_财力性转移支付2010年预算参考数_03_2010年各地区一般预算平衡表_04财力类2010 3" xfId="10603"/>
    <cellStyle name="差_云南 缺口县区测算(地方填报)_财力性转移支付2010年预算参考数_隋心对账单定稿0514 2 7" xfId="10604"/>
    <cellStyle name="好_县市旗测算20080508_财力性转移支付2010年预算参考数_华东 2 5" xfId="10605"/>
    <cellStyle name="差_2006年水利统计指标统计表_财力性转移支付2010年预算参考数_03_2010年各地区一般预算平衡表_2010年地方财政一般预算分级平衡情况表（汇总）0524 4" xfId="10606"/>
    <cellStyle name="好_县市旗测算20080508_财力性转移支付2010年预算参考数_华东 2 6" xfId="10607"/>
    <cellStyle name="差_2006年水利统计指标统计表_财力性转移支付2010年预算参考数_03_2010年各地区一般预算平衡表_2010年地方财政一般预算分级平衡情况表（汇总）0524 5" xfId="10608"/>
    <cellStyle name="好_县市旗测算-新科目（20080627）_合并 2 3" xfId="10609"/>
    <cellStyle name="好_2008年全省汇总收支计算表_财力性转移支付2010年预算参考数_隋心对账单定稿0514 2 2" xfId="10610"/>
    <cellStyle name="差_2006年水利统计指标统计表_财力性转移支付2010年预算参考数_03_2010年各地区一般预算平衡表_净集中" xfId="10611"/>
    <cellStyle name="好_0706丘北县 3" xfId="10612"/>
    <cellStyle name="差_2006年水利统计指标统计表_财力性转移支付2010年预算参考数_30云南" xfId="10613"/>
    <cellStyle name="好_1_财力性转移支付2010年预算参考数 2 3" xfId="10614"/>
    <cellStyle name="好_0706丘北县 3 2" xfId="10615"/>
    <cellStyle name="差_2006年水利统计指标统计表_财力性转移支付2010年预算参考数_30云南 2" xfId="10616"/>
    <cellStyle name="好_1_财力性转移支付2010年预算参考数 2 3 2" xfId="10617"/>
    <cellStyle name="差_2006年水利统计指标统计表_财力性转移支付2010年预算参考数_30云南 2 2" xfId="10618"/>
    <cellStyle name="差_27重庆 2 3" xfId="10619"/>
    <cellStyle name="差_2006年水利统计指标统计表_财力性转移支付2010年预算参考数_30云南 3" xfId="10620"/>
    <cellStyle name="差_2006年水利统计指标统计表_财力性转移支付2010年预算参考数_30云南 3 2" xfId="10621"/>
    <cellStyle name="差_县区合并测算20080423(按照各省比重）_县市旗测算-新科目（含人口规模效应）_财力性转移支付2010年预算参考数" xfId="10622"/>
    <cellStyle name="差_县市旗测算20080508_县市旗测算-新科目（含人口规模效应）_财力性转移支付2010年预算参考数_03_2010年各地区一般预算平衡表_2010年地方财政一般预算分级平衡情况表（汇总）0524 2 3" xfId="10623"/>
    <cellStyle name="好_成本差异系数（含人口规模）_03_2010年各地区一般预算平衡表_2010年地方财政一般预算分级平衡情况表（汇总）0524 2 7" xfId="10624"/>
    <cellStyle name="差_2006年水利统计指标统计表_财力性转移支付2010年预算参考数_30云南 4" xfId="10625"/>
    <cellStyle name="差_河南 缺口县区测算(地方填报)_财力性转移支付2010年预算参考数_03_2010年各地区一般预算平衡表_净集中 2" xfId="10626"/>
    <cellStyle name="差_县区合并测算20080423(按照各省比重）_民生政策最低支出需求_财力性转移支付2010年预算参考数_03_2010年各地区一般预算平衡表 2 2" xfId="10627"/>
    <cellStyle name="差_2006年水利统计指标统计表_财力性转移支付2010年预算参考数_合并" xfId="10628"/>
    <cellStyle name="好_县市旗测算20080508_民生政策最低支出需求_财力性转移支付2010年预算参考数_03_2010年各地区一般预算平衡表_2010年地方财政一般预算分级平衡情况表（汇总）0524 2 6" xfId="10629"/>
    <cellStyle name="差_2006年水利统计指标统计表_财力性转移支付2010年预算参考数_合并 2" xfId="10630"/>
    <cellStyle name="差_2006年水利统计指标统计表_财力性转移支付2010年预算参考数_华东" xfId="10631"/>
    <cellStyle name="差_行政(燃修费)_财力性转移支付2010年预算参考数_30云南 2 2" xfId="10632"/>
    <cellStyle name="差_2006年水利统计指标统计表_财力性转移支付2010年预算参考数_华东 2" xfId="10633"/>
    <cellStyle name="好_县市旗测算-新科目（20080626）_不含人员经费系数_隋心对账单定稿0514" xfId="10634"/>
    <cellStyle name="好_行政公检法测算_不含人员经费系数_华东" xfId="10635"/>
    <cellStyle name="差_2006年水利统计指标统计表_财力性转移支付2010年预算参考数_隋心对账单定稿0514" xfId="10636"/>
    <cellStyle name="好_文体广播事业(按照总人口测算）—20080416_民生政策最低支出需求_财力性转移支付2010年预算参考数_03_2010年各地区一般预算平衡表_2010年地方财政一般预算分级平衡情况表（汇总）0524 2 3" xfId="10637"/>
    <cellStyle name="差_2006年水利统计指标统计表_财力性转移支付2010年预算参考数_隋心对账单定稿0514 2" xfId="10638"/>
    <cellStyle name="差_2006年水利统计指标统计表_财力性转移支付2010年预算参考数_小册子（2010）张 2" xfId="10639"/>
    <cellStyle name="好_汇总-县级财政报表附表_华东" xfId="10640"/>
    <cellStyle name="差_2006年水利统计指标统计表_财力性转移支付2010年预算参考数_小册子（2010）张 2 2" xfId="10641"/>
    <cellStyle name="好_汇总-县级财政报表附表_华东 2" xfId="10642"/>
    <cellStyle name="差_2006年水利统计指标统计表_财力性转移支付2010年预算参考数_小册子（2010）张 3" xfId="10643"/>
    <cellStyle name="差_2006年水利统计指标统计表_财力性转移支付2010年预算参考数_小册子（2010）张 3 2" xfId="10644"/>
    <cellStyle name="差_2006年水利统计指标统计表_财力性转移支付2010年预算参考数_小册子（2010）张 4" xfId="10645"/>
    <cellStyle name="差_市辖区测算20080510_不含人员经费系数_财力性转移支付2010年预算参考数_03_2010年各地区一般预算平衡表_2010年地方财政一般预算分级平衡情况表（汇总）0524" xfId="10646"/>
    <cellStyle name="差_县区合并测算20080423(按照各省比重）_县市旗测算-新科目（含人口规模效应）_财力性转移支付2010年预算参考数_华东 2" xfId="10647"/>
    <cellStyle name="差_2006年水利统计指标统计表_合并" xfId="10648"/>
    <cellStyle name="差_文体广播事业(按照总人口测算）—20080416_民生政策最低支出需求_财力性转移支付2010年预算参考数_30云南 2" xfId="10649"/>
    <cellStyle name="好_1110洱源县_财力性转移支付2010年预算参考数 2" xfId="10650"/>
    <cellStyle name="差_2006年水利统计指标统计表_合并 2" xfId="10651"/>
    <cellStyle name="差_文体广播事业(按照总人口测算）—20080416_民生政策最低支出需求_财力性转移支付2010年预算参考数_30云南 2 2" xfId="10652"/>
    <cellStyle name="好_1110洱源县_财力性转移支付2010年预算参考数 2 2" xfId="10653"/>
    <cellStyle name="好_县区合并测算20080421_不含人员经费系数_财力性转移支付2010年预算参考数_隋心对账单定稿0514 3" xfId="10654"/>
    <cellStyle name="差_2006年水利统计指标统计表_华东" xfId="10655"/>
    <cellStyle name="差_2006年水利统计指标统计表_华东 2" xfId="10656"/>
    <cellStyle name="差_2006年水利统计指标统计表_隋心对账单定稿0514" xfId="10657"/>
    <cellStyle name="差_2006年水利统计指标统计表_隋心对账单定稿0514 2" xfId="10658"/>
    <cellStyle name="差_2006年在职人员情况 2" xfId="10659"/>
    <cellStyle name="常规 7 35" xfId="10660"/>
    <cellStyle name="常规 7 40" xfId="10661"/>
    <cellStyle name="差_2006年在职人员情况 2 2" xfId="10662"/>
    <cellStyle name="差_2006年在职人员情况 2 3" xfId="10663"/>
    <cellStyle name="差_2006年在职人员情况 2 4" xfId="10664"/>
    <cellStyle name="差_成本差异系数_财力性转移支付2010年预算参考数_03_2010年各地区一般预算平衡表 2" xfId="10665"/>
    <cellStyle name="差_2006年在职人员情况 3" xfId="10666"/>
    <cellStyle name="常规 7 36" xfId="10667"/>
    <cellStyle name="常规 7 41" xfId="10668"/>
    <cellStyle name="好_34青海" xfId="10669"/>
    <cellStyle name="差_2006年在职人员情况 4" xfId="10670"/>
    <cellStyle name="常规 38 2" xfId="10671"/>
    <cellStyle name="常规 43 2" xfId="10672"/>
    <cellStyle name="常规 7 37" xfId="10673"/>
    <cellStyle name="常规 7 42" xfId="10674"/>
    <cellStyle name="差_2007年地州资金往来对账表" xfId="10675"/>
    <cellStyle name="差_县区合并测算20080423(按照各省比重）_不含人员经费系数_财力性转移支付2010年预算参考数_华东 2 2" xfId="10676"/>
    <cellStyle name="差_县市旗测算-新科目（20080627）_财力性转移支付2010年预算参考数" xfId="10677"/>
    <cellStyle name="差_2007年地州资金往来对账表 2" xfId="10678"/>
    <cellStyle name="差_县区合并测算20080423(按照各省比重）_民生政策最低支出需求_财力性转移支付2010年预算参考数_03_2010年各地区一般预算平衡表_2010年地方财政一般预算分级平衡情况表（汇总）0524 5" xfId="10679"/>
    <cellStyle name="差_县市旗测算-新科目（20080627）_财力性转移支付2010年预算参考数 2" xfId="10680"/>
    <cellStyle name="差_2007年地州资金往来对账表 2 2" xfId="10681"/>
    <cellStyle name="差_成本差异系数_财力性转移支付2010年预算参考数 5" xfId="10682"/>
    <cellStyle name="差_县市旗测算-新科目（20080627）_财力性转移支付2010年预算参考数 2 2" xfId="10683"/>
    <cellStyle name="汇总 4 2 2" xfId="10684"/>
    <cellStyle name="差_2007年地州资金往来对账表 2 3" xfId="10685"/>
    <cellStyle name="差_县市旗测算-新科目（20080627）_财力性转移支付2010年预算参考数 2 3" xfId="10686"/>
    <cellStyle name="差_2007年地州资金往来对账表 3" xfId="10687"/>
    <cellStyle name="差_县市旗测算-新科目（20080627）_财力性转移支付2010年预算参考数 3" xfId="10688"/>
    <cellStyle name="好_34青海_1_30云南 2" xfId="10689"/>
    <cellStyle name="差_2007年地州资金往来对账表 3 2" xfId="10690"/>
    <cellStyle name="差_2007年地州资金往来对账表 4" xfId="10691"/>
    <cellStyle name="好_同德_财力性转移支付2010年预算参考数 2" xfId="10692"/>
    <cellStyle name="差_县市旗测算-新科目（20080627）_财力性转移支付2010年预算参考数 4" xfId="10693"/>
    <cellStyle name="好_34青海_1_30云南 3" xfId="10694"/>
    <cellStyle name="差_2007年可用财力" xfId="10695"/>
    <cellStyle name="差_自行调整差异系数顺序_合并 2 5" xfId="10696"/>
    <cellStyle name="差_2007年可用财力 2" xfId="10697"/>
    <cellStyle name="差_县区合并测算20080421_03_2010年各地区一般预算平衡表 4" xfId="10698"/>
    <cellStyle name="差_2007年可用财力 2 2" xfId="10699"/>
    <cellStyle name="差_2007年可用财力 2 3" xfId="10700"/>
    <cellStyle name="差_2007年可用财力 2 4" xfId="10701"/>
    <cellStyle name="差_2007年人员分部门统计表 4" xfId="10702"/>
    <cellStyle name="差_34青海_1 5" xfId="10703"/>
    <cellStyle name="好_2007年一般预算支出剔除_03_2010年各地区一般预算平衡表 4" xfId="10704"/>
    <cellStyle name="差_2007年人员分部门统计表 5" xfId="10705"/>
    <cellStyle name="好_2007年一般预算支出剔除_03_2010年各地区一般预算平衡表 5" xfId="10706"/>
    <cellStyle name="差_2007年人员分部门统计表 6" xfId="10707"/>
    <cellStyle name="好_2007年一般预算支出剔除_03_2010年各地区一般预算平衡表 6" xfId="10708"/>
    <cellStyle name="好_教育(按照总人口测算）—20080416_不含人员经费系数_财力性转移支付2010年预算参考数_03_2010年各地区一般预算平衡表_2010年地方财政一般预算分级平衡情况表（汇总）0524 2 2" xfId="10709"/>
    <cellStyle name="差_2007年人员分部门统计表 7" xfId="10710"/>
    <cellStyle name="好_不含人员经费系数_财力性转移支付2010年预算参考数_隋心对账单定稿0514 2 2" xfId="10711"/>
    <cellStyle name="好_教育(按照总人口测算）—20080416_不含人员经费系数_财力性转移支付2010年预算参考数_03_2010年各地区一般预算平衡表_2010年地方财政一般预算分级平衡情况表（汇总）0524 2 3" xfId="10712"/>
    <cellStyle name="好_其他部门(按照总人口测算）—20080416_03_2010年各地区一般预算平衡表" xfId="10713"/>
    <cellStyle name="差_2007年人员分部门统计表 8" xfId="10714"/>
    <cellStyle name="好_不含人员经费系数_财力性转移支付2010年预算参考数_隋心对账单定稿0514 2 3" xfId="10715"/>
    <cellStyle name="好_教育(按照总人口测算）—20080416_不含人员经费系数_财力性转移支付2010年预算参考数_03_2010年各地区一般预算平衡表_2010年地方财政一般预算分级平衡情况表（汇总）0524 2 4" xfId="10716"/>
    <cellStyle name="差_行政(燃修费)_民生政策最低支出需求 4 2" xfId="10717"/>
    <cellStyle name="差_2007年收支情况及2008年收支预计表(汇总表)" xfId="10718"/>
    <cellStyle name="好_总人口_财力性转移支付2010年预算参考数_华东 2 3" xfId="10719"/>
    <cellStyle name="好_市辖区测算20080510_财力性转移支付2010年预算参考数_小册子（2010）张" xfId="10720"/>
    <cellStyle name="好_测算结果汇总_华东 2" xfId="10721"/>
    <cellStyle name="差_2007年收支情况及2008年收支预计表(汇总表) 2" xfId="10722"/>
    <cellStyle name="好_市辖区测算20080510_财力性转移支付2010年预算参考数_小册子（2010）张 2" xfId="10723"/>
    <cellStyle name="好_测算结果汇总_华东 2 2" xfId="10724"/>
    <cellStyle name="未定义 5" xfId="10725"/>
    <cellStyle name="差_2007年收支情况及2008年收支预计表(汇总表) 2 2" xfId="10726"/>
    <cellStyle name="差_2007年收支情况及2008年收支预计表(汇总表) 2 2 2" xfId="10727"/>
    <cellStyle name="好_教育(按照总人口测算）—20080416_不含人员经费系数_财力性转移支付2010年预算参考数_03_2010年各地区一般预算平衡表_2010年地方财政一般预算分级平衡情况表（汇总）0524 4" xfId="10728"/>
    <cellStyle name="未定义 6" xfId="10729"/>
    <cellStyle name="差_2007年收支情况及2008年收支预计表(汇总表) 2 3" xfId="10730"/>
    <cellStyle name="好_人员工资和公用经费3_合并" xfId="10731"/>
    <cellStyle name="差_2009年云南省省对下一般性转移支付标准支出测算表" xfId="10732"/>
    <cellStyle name="差_2007年收支情况及2008年收支预计表(汇总表) 2 3 2" xfId="10733"/>
    <cellStyle name="好_M01-1 2 3" xfId="10734"/>
    <cellStyle name="好_核定人数下发表_03_2010年各地区一般预算平衡表_2010年地方财政一般预算分级平衡情况表（汇总）0524" xfId="10735"/>
    <cellStyle name="好_人员工资和公用经费3_合并 2" xfId="10736"/>
    <cellStyle name="差_2009年云南省省对下一般性转移支付标准支出测算表 2" xfId="10737"/>
    <cellStyle name="好_青海 缺口县区测算(地方填报) 2 4" xfId="10738"/>
    <cellStyle name="差_2007年收支情况及2008年收支预计表(汇总表) 2 4" xfId="10739"/>
    <cellStyle name="差_28四川_财力性转移支付2010年预算参考数_合并" xfId="10740"/>
    <cellStyle name="差_2007年收支情况及2008年收支预计表(汇总表) 3" xfId="10741"/>
    <cellStyle name="好_市辖区测算20080510_财力性转移支付2010年预算参考数_小册子（2010）张 3" xfId="10742"/>
    <cellStyle name="好_测算结果汇总_华东 2 3" xfId="10743"/>
    <cellStyle name="差_2007年收支情况及2008年收支预计表(汇总表) 4" xfId="10744"/>
    <cellStyle name="好_市辖区测算20080510_财力性转移支付2010年预算参考数_小册子（2010）张 4" xfId="10745"/>
    <cellStyle name="好_测算结果汇总_华东 2 4" xfId="10746"/>
    <cellStyle name="差_2007年收支情况及2008年收支预计表(汇总表) 5" xfId="10747"/>
    <cellStyle name="好_测算结果汇总_华东 2 5" xfId="10748"/>
    <cellStyle name="差_2007年收支情况及2008年收支预计表(汇总表)_03_2010年各地区一般预算平衡表" xfId="10749"/>
    <cellStyle name="好_不含人员经费系数_03_2010年各地区一般预算平衡表_2010年地方财政一般预算分级平衡情况表（汇总）0524 2 5" xfId="10750"/>
    <cellStyle name="差_2007年收支情况及2008年收支预计表(汇总表)_03_2010年各地区一般预算平衡表 6" xfId="10751"/>
    <cellStyle name="好_缺口县区测算(按2007支出增长25%测算)_03_2010年各地区一般预算平衡表_2010年地方财政一般预算分级平衡情况表（汇总）0524 5" xfId="10752"/>
    <cellStyle name="差_2007年收支情况及2008年收支预计表(汇总表)_03_2010年各地区一般预算平衡表_04财力类2010" xfId="10753"/>
    <cellStyle name="差_2007年收支情况及2008年收支预计表(汇总表)_03_2010年各地区一般预算平衡表_04财力类2010 2" xfId="10754"/>
    <cellStyle name="콤마_BOILER-CO1" xfId="10755"/>
    <cellStyle name="差_2007年收支情况及2008年收支预计表(汇总表)_03_2010年各地区一般预算平衡表_04财力类2010 3" xfId="10756"/>
    <cellStyle name="差_2007年收支情况及2008年收支预计表(汇总表)_03_2010年各地区一般预算平衡表_2010年地方财政一般预算分级平衡情况表（汇总）0524" xfId="10757"/>
    <cellStyle name="差_2007年收支情况及2008年收支预计表(汇总表)_03_2010年各地区一般预算平衡表_2010年地方财政一般预算分级平衡情况表（汇总）0524 2" xfId="10758"/>
    <cellStyle name="差_行政（人员）_民生政策最低支出需求_财力性转移支付2010年预算参考数_华东" xfId="10759"/>
    <cellStyle name="差_县区合并测算20080421_不含人员经费系数 2 4" xfId="10760"/>
    <cellStyle name="差_2007年收支情况及2008年收支预计表(汇总表)_03_2010年各地区一般预算平衡表_净集中 3" xfId="10761"/>
    <cellStyle name="差_2007年收支情况及2008年收支预计表(汇总表)_30云南" xfId="10762"/>
    <cellStyle name="好_2006年基础数据 2 2" xfId="10763"/>
    <cellStyle name="差_2007年收支情况及2008年收支预计表(汇总表)_30云南 2" xfId="10764"/>
    <cellStyle name="好_核定人数下发表_03_2010年各地区一般预算平衡表_净集中 3" xfId="10765"/>
    <cellStyle name="差_2007年收支情况及2008年收支预计表(汇总表)_30云南 3" xfId="10766"/>
    <cellStyle name="差_县市旗测算-新科目（20080627）_不含人员经费系数_小册子（2010）张" xfId="10767"/>
    <cellStyle name="差_2007年收支情况及2008年收支预计表(汇总表)_30云南 4" xfId="10768"/>
    <cellStyle name="差_2007年收支情况及2008年收支预计表(汇总表)_财力性转移支付2010年预算参考数" xfId="10769"/>
    <cellStyle name="差_2011标准人员数测算结果 3 2" xfId="10770"/>
    <cellStyle name="差_2007年收支情况及2008年收支预计表(汇总表)_财力性转移支付2010年预算参考数 2" xfId="10771"/>
    <cellStyle name="差_2007年收支情况及2008年收支预计表(汇总表)_财力性转移支付2010年预算参考数 2 2" xfId="10772"/>
    <cellStyle name="差_2007年收支情况及2008年收支预计表(汇总表)_财力性转移支付2010年预算参考数 2 2 2" xfId="10773"/>
    <cellStyle name="差_2008年支出调整_财力性转移支付2010年预算参考数 2 2" xfId="10774"/>
    <cellStyle name="差_2007年收支情况及2008年收支预计表(汇总表)_财力性转移支付2010年预算参考数 2 3" xfId="10775"/>
    <cellStyle name="差_县市旗测算-新科目（20080626）_县市旗测算-新科目（含人口规模效应）_小册子（2010）张 2" xfId="10776"/>
    <cellStyle name="好_03昭通 2_5.2010年云南省国家一般生态功能区转移支付补助测算表（州市本级） 2" xfId="10777"/>
    <cellStyle name="差_2008年支出调整_财力性转移支付2010年预算参考数 2 3" xfId="10778"/>
    <cellStyle name="差_2007年收支情况及2008年收支预计表(汇总表)_财力性转移支付2010年预算参考数 2 4" xfId="10779"/>
    <cellStyle name="差_县市旗测算-新科目（20080626）_县市旗测算-新科目（含人口规模效应）_小册子（2010）张 3" xfId="10780"/>
    <cellStyle name="差_2007年收支情况及2008年收支预计表(汇总表)_财力性转移支付2010年预算参考数 3" xfId="10781"/>
    <cellStyle name="差_2007年收支情况及2008年收支预计表(汇总表)_财力性转移支付2010年预算参考数 3 2" xfId="10782"/>
    <cellStyle name="好_县区合并测算20080423(按照各省比重）_03_2010年各地区一般预算平衡表_2010年地方财政一般预算分级平衡情况表（汇总）0524 2" xfId="10783"/>
    <cellStyle name="差_2007年收支情况及2008年收支预计表(汇总表)_财力性转移支付2010年预算参考数 4" xfId="10784"/>
    <cellStyle name="好_同德 2 7" xfId="10785"/>
    <cellStyle name="差_2007年收支情况及2008年收支预计表(汇总表)_财力性转移支付2010年预算参考数 4 2" xfId="10786"/>
    <cellStyle name="差_县市旗测算-新科目（20080626）_县市旗测算-新科目（含人口规模效应）_合并" xfId="10787"/>
    <cellStyle name="好_县区合并测算20080423(按照各省比重）_03_2010年各地区一般预算平衡表_2010年地方财政一般预算分级平衡情况表（汇总）0524 2 2" xfId="10788"/>
    <cellStyle name="好_汇总_财力性转移支付2010年预算参考数_隋心对账单定稿0514 2 4" xfId="10789"/>
    <cellStyle name="好_县区合并测算20080423(按照各省比重）_03_2010年各地区一般预算平衡表_2010年地方财政一般预算分级平衡情况表（汇总）0524 3" xfId="10790"/>
    <cellStyle name="差_2007年收支情况及2008年收支预计表(汇总表)_财力性转移支付2010年预算参考数 5" xfId="10791"/>
    <cellStyle name="差_2007年收支情况及2008年收支预计表(汇总表)_财力性转移支付2010年预算参考数_03_2010年各地区一般预算平衡表" xfId="10792"/>
    <cellStyle name="好_卫生部门_财力性转移支付2010年预算参考数_03_2010年各地区一般预算平衡表_2010年地方财政一般预算分级平衡情况表（汇总）0524 2 2" xfId="10793"/>
    <cellStyle name="好_行政（人员）_不含人员经费系数_隋心对账单定稿0514 2 3" xfId="10794"/>
    <cellStyle name="差_2007年收支情况及2008年收支预计表(汇总表)_财力性转移支付2010年预算参考数_03_2010年各地区一般预算平衡表 2" xfId="10795"/>
    <cellStyle name="差_2007年收支情况及2008年收支预计表(汇总表)_财力性转移支付2010年预算参考数_03_2010年各地区一般预算平衡表 3" xfId="10796"/>
    <cellStyle name="差_2007年收支情况及2008年收支预计表(汇总表)_财力性转移支付2010年预算参考数_03_2010年各地区一般预算平衡表 4" xfId="10797"/>
    <cellStyle name="好_分县成本差异系数_03_2010年各地区一般预算平衡表_04财力类2010" xfId="10798"/>
    <cellStyle name="差_2007年收支情况及2008年收支预计表(汇总表)_财力性转移支付2010年预算参考数_03_2010年各地区一般预算平衡表_04财力类2010" xfId="10799"/>
    <cellStyle name="好_2007一般预算支出口径剔除表_财力性转移支付2010年预算参考数 5" xfId="10800"/>
    <cellStyle name="差_2007年收支情况及2008年收支预计表(汇总表)_财力性转移支付2010年预算参考数_03_2010年各地区一般预算平衡表_04财力类2010 3" xfId="10801"/>
    <cellStyle name="差_2007年收支情况及2008年收支预计表(汇总表)_财力性转移支付2010年预算参考数_03_2010年各地区一般预算平衡表_净集中" xfId="10802"/>
    <cellStyle name="差_2007年收支情况及2008年收支预计表(汇总表)_财力性转移支付2010年预算参考数_03_2010年各地区一般预算平衡表_净集中 2" xfId="10803"/>
    <cellStyle name="差_2007年收支情况及2008年收支预计表(汇总表)_财力性转移支付2010年预算参考数_03_2010年各地区一般预算平衡表_净集中 3" xfId="10804"/>
    <cellStyle name="差_2007年收支情况及2008年收支预计表(汇总表)_财力性转移支付2010年预算参考数_30云南" xfId="10805"/>
    <cellStyle name="差_卫生(按照总人口测算）—20080416_03_2010年各地区一般预算平衡表" xfId="10806"/>
    <cellStyle name="差_2007年收支情况及2008年收支预计表(汇总表)_财力性转移支付2010年预算参考数_30云南 2" xfId="10807"/>
    <cellStyle name="差_教育厅提供义务教育及高中教师人数（2009年1月6日） 3" xfId="10808"/>
    <cellStyle name="差_卫生(按照总人口测算）—20080416_03_2010年各地区一般预算平衡表 2" xfId="10809"/>
    <cellStyle name="差_2007年收支情况及2008年收支预计表(汇总表)_财力性转移支付2010年预算参考数_30云南 2 2" xfId="10810"/>
    <cellStyle name="差_教育厅提供义务教育及高中教师人数（2009年1月6日） 3 2" xfId="10811"/>
    <cellStyle name="差_行政（人员）_不含人员经费系数_华东" xfId="10812"/>
    <cellStyle name="差_卫生(按照总人口测算）—20080416_03_2010年各地区一般预算平衡表 2 2" xfId="10813"/>
    <cellStyle name="差_2007年收支情况及2008年收支预计表(汇总表)_财力性转移支付2010年预算参考数_30云南 3" xfId="10814"/>
    <cellStyle name="差_教育厅提供义务教育及高中教师人数（2009年1月6日） 4" xfId="10815"/>
    <cellStyle name="差_卫生(按照总人口测算）—20080416_03_2010年各地区一般预算平衡表 3" xfId="10816"/>
    <cellStyle name="差_2007年收支情况及2008年收支预计表(汇总表)_财力性转移支付2010年预算参考数_30云南 3 2" xfId="10817"/>
    <cellStyle name="差_2007年收支情况及2008年收支预计表(汇总表)_财力性转移支付2010年预算参考数_30云南 4" xfId="10818"/>
    <cellStyle name="差_教育厅提供义务教育及高中教师人数（2009年1月6日） 5" xfId="10819"/>
    <cellStyle name="差_卫生(按照总人口测算）—20080416_03_2010年各地区一般预算平衡表 4" xfId="10820"/>
    <cellStyle name="差_2007年收支情况及2008年收支预计表(汇总表)_财力性转移支付2010年预算参考数_合并" xfId="10821"/>
    <cellStyle name="差_2007年收支情况及2008年收支预计表(汇总表)_财力性转移支付2010年预算参考数_合并 2" xfId="10822"/>
    <cellStyle name="差_2007年收支情况及2008年收支预计表(汇总表)_财力性转移支付2010年预算参考数_华东" xfId="10823"/>
    <cellStyle name="差_行政公检法测算_民生政策最低支出需求_03_2010年各地区一般预算平衡表_2010年地方财政一般预算分级平衡情况表（汇总）0524 2" xfId="10824"/>
    <cellStyle name="差_县市旗测算-新科目（20080626）_民生政策最低支出需求_财力性转移支付2010年预算参考数_隋心对账单定稿0514 2" xfId="10825"/>
    <cellStyle name="差_2007年收支情况及2008年收支预计表(汇总表)_财力性转移支付2010年预算参考数_隋心对账单定稿0514" xfId="10826"/>
    <cellStyle name="差_2007年收支情况及2008年收支预计表(汇总表)_财力性转移支付2010年预算参考数_隋心对账单定稿0514 2" xfId="10827"/>
    <cellStyle name="汇总 2 8" xfId="10828"/>
    <cellStyle name="差_2007年收支情况及2008年收支预计表(汇总表)_财力性转移支付2010年预算参考数_小册子（2010）张" xfId="10829"/>
    <cellStyle name="差_危改资金测算_财力性转移支付2010年预算参考数_03_2010年各地区一般预算平衡表_04财力类2010 3" xfId="10830"/>
    <cellStyle name="差_2007年收支情况及2008年收支预计表(汇总表)_财力性转移支付2010年预算参考数_小册子（2010）张 2" xfId="10831"/>
    <cellStyle name="差_2007年收支情况及2008年收支预计表(汇总表)_财力性转移支付2010年预算参考数_小册子（2010）张 2 2" xfId="10832"/>
    <cellStyle name="差_县市旗测算-新科目（20080627）_县市旗测算-新科目（含人口规模效应）_03_2010年各地区一般预算平衡表 3" xfId="10833"/>
    <cellStyle name="差_2007年收支情况及2008年收支预计表(汇总表)_财力性转移支付2010年预算参考数_小册子（2010）张 3" xfId="10834"/>
    <cellStyle name="差_2007年收支情况及2008年收支预计表(汇总表)_财力性转移支付2010年预算参考数_小册子（2010）张 3 2" xfId="10835"/>
    <cellStyle name="差_2007年收支情况及2008年收支预计表(汇总表)_合并" xfId="10836"/>
    <cellStyle name="差_2007年收支情况及2008年收支预计表(汇总表)_合并 2" xfId="10837"/>
    <cellStyle name="差_行政(燃修费)_小册子（2010）张 4" xfId="10838"/>
    <cellStyle name="差_2007年收支情况及2008年收支预计表(汇总表)_华东" xfId="10839"/>
    <cellStyle name="好_30云南 4" xfId="10840"/>
    <cellStyle name="差_2007年收支情况及2008年收支预计表(汇总表)_华东 2" xfId="10841"/>
    <cellStyle name="好_农林水和城市维护标准支出20080505－县区合计_财力性转移支付2010年预算参考数_合并" xfId="10842"/>
    <cellStyle name="好_县市旗测算20080508_合并" xfId="10843"/>
    <cellStyle name="差_34青海_财力性转移支付2010年预算参考数 5" xfId="10844"/>
    <cellStyle name="差_2007年收支情况及2008年收支预计表(汇总表)_隋心对账单定稿0514" xfId="10845"/>
    <cellStyle name="常规 145" xfId="10846"/>
    <cellStyle name="常规 150" xfId="10847"/>
    <cellStyle name="常规 200" xfId="10848"/>
    <cellStyle name="常规 5 5" xfId="10849"/>
    <cellStyle name="好_2007年收支情况及2008年收支预计表(汇总表)_财力性转移支付2010年预算参考数_隋心对账单定稿0514 2 7" xfId="10850"/>
    <cellStyle name="差_2009年一般性转移支付标准工资_~5676413 2" xfId="10851"/>
    <cellStyle name="差_成本差异系数（含人口规模） 4" xfId="10852"/>
    <cellStyle name="差_人员工资和公用经费2_30云南 2" xfId="10853"/>
    <cellStyle name="好_县区合并测算20080421_民生政策最低支出需求_财力性转移支付2010年预算参考数_03_2010年各地区一般预算平衡表_2010年地方财政一般预算分级平衡情况表（汇总）0524 2 8" xfId="10854"/>
    <cellStyle name="好_不含人员经费系数_03_2010年各地区一般预算平衡表 4" xfId="10855"/>
    <cellStyle name="差_2007年收支情况及2008年收支预计表(汇总表)_隋心对账单定稿0514 2" xfId="10856"/>
    <cellStyle name="常规 5 5 2" xfId="10857"/>
    <cellStyle name="好_县市旗测算20080508_合并 2" xfId="10858"/>
    <cellStyle name="好_行政(燃修费)_民生政策最低支出需求 5" xfId="10859"/>
    <cellStyle name="好_县市旗测算-新科目（20080626）_民生政策最低支出需求_财力性转移支付2010年预算参考数_隋心对账单定稿0514 2 6" xfId="10860"/>
    <cellStyle name="差_2009年一般性转移支付标准工资_~5676413 2 2" xfId="10861"/>
    <cellStyle name="好_县区合并测算20080423(按照各省比重）_不含人员经费系数_财力性转移支付2010年预算参考数_03_2010年各地区一般预算平衡表 4" xfId="10862"/>
    <cellStyle name="差_成本差异系数（含人口规模） 4 2" xfId="10863"/>
    <cellStyle name="差_20河南_财力性转移支付2010年预算参考数 3" xfId="10864"/>
    <cellStyle name="差_人员工资和公用经费2_30云南 2 2" xfId="10865"/>
    <cellStyle name="差_2007年收支情况及2008年收支预计表(汇总表)_小册子（2010）张" xfId="10866"/>
    <cellStyle name="差_2007年收支情况及2008年收支预计表(汇总表)_小册子（2010）张 2" xfId="10867"/>
    <cellStyle name="差_2007年收支情况及2008年收支预计表(汇总表)_小册子（2010）张 2 2" xfId="10868"/>
    <cellStyle name="差_分县成本差异系数_03_2010年各地区一般预算平衡表 6" xfId="10869"/>
    <cellStyle name="差_2007年收支情况及2008年收支预计表(汇总表)_小册子（2010）张 3" xfId="10870"/>
    <cellStyle name="强调文字颜色 1 2 2 21" xfId="10871"/>
    <cellStyle name="强调文字颜色 1 2 2 16" xfId="10872"/>
    <cellStyle name="差_2007年收支情况及2008年收支预计表(汇总表)_小册子（2010）张 3 2" xfId="10873"/>
    <cellStyle name="好_行政（人员）_民生政策最低支出需求 2 4" xfId="10874"/>
    <cellStyle name="差_2007年收支情况及2008年收支预计表(汇总表)_小册子（2010）张 4" xfId="10875"/>
    <cellStyle name="差_2007年一般预算支出剔除" xfId="10876"/>
    <cellStyle name="差_2007年一般预算支出剔除 2" xfId="10877"/>
    <cellStyle name="好_14安徽_03_2010年各地区一般预算平衡表 4" xfId="10878"/>
    <cellStyle name="差_2007年一般预算支出剔除 2 2" xfId="10879"/>
    <cellStyle name="差_核定人数下发表 5" xfId="10880"/>
    <cellStyle name="差_2007年一般预算支出剔除 2 2 2" xfId="10881"/>
    <cellStyle name="差_隋心对账单定稿0514 2 4" xfId="10882"/>
    <cellStyle name="差_2007年一般预算支出剔除 2 3" xfId="10883"/>
    <cellStyle name="差_县区合并测算20080421_03_2010年各地区一般预算平衡表_2010年地方财政一般预算分级平衡情况表（汇总）0524 2 3" xfId="10884"/>
    <cellStyle name="差_2007年一般预算支出剔除 2 3 2" xfId="10885"/>
    <cellStyle name="差_教育(按照总人口测算）—20080416_财力性转移支付2010年预算参考数 5" xfId="10886"/>
    <cellStyle name="好_财政供养人员_财力性转移支付2010年预算参考数_隋心对账单定稿0514 2 6" xfId="10887"/>
    <cellStyle name="差_2007年一般预算支出剔除 2 4" xfId="10888"/>
    <cellStyle name="差_2007年一般预算支出剔除 3" xfId="10889"/>
    <cellStyle name="好_14安徽_03_2010年各地区一般预算平衡表 5" xfId="10890"/>
    <cellStyle name="差_测算结果_财力性转移支付2010年预算参考数_小册子（2010）张 3" xfId="10891"/>
    <cellStyle name="差_2007年一般预算支出剔除 3 2" xfId="10892"/>
    <cellStyle name="好_汇总表_财力性转移支付2010年预算参考数 5" xfId="10893"/>
    <cellStyle name="差_县区合并测算20080423(按照各省比重）_民生政策最低支出需求_03_2010年各地区一般预算平衡表 5" xfId="10894"/>
    <cellStyle name="差_河南 缺口县区测算(地方填报白)_财力性转移支付2010年预算参考数_华东" xfId="10895"/>
    <cellStyle name="好_2007年一般预算支出剔除_财力性转移支付2010年预算参考数_小册子（2010）张" xfId="10896"/>
    <cellStyle name="差_2007年一般预算支出剔除 4 2" xfId="10897"/>
    <cellStyle name="好_成本差异系数_小册子（2010）张 3" xfId="10898"/>
    <cellStyle name="差_2007年一般预算支出剔除 5" xfId="10899"/>
    <cellStyle name="差_行政公检法测算_民生政策最低支出需求_30云南 3 2" xfId="10900"/>
    <cellStyle name="差_2007年一般预算支出剔除_03_2010年各地区一般预算平衡表" xfId="10901"/>
    <cellStyle name="警告文本 2 2 2 2 2 2" xfId="10902"/>
    <cellStyle name="差_行业表 4" xfId="10903"/>
    <cellStyle name="差_2007年一般预算支出剔除_03_2010年各地区一般预算平衡表 2" xfId="10904"/>
    <cellStyle name="差_2007年一般预算支出剔除_03_2010年各地区一般预算平衡表 4" xfId="10905"/>
    <cellStyle name="差_2007年一般预算支出剔除_03_2010年各地区一般预算平衡表 5" xfId="10906"/>
    <cellStyle name="差_2007年一般预算支出剔除_03_2010年各地区一般预算平衡表_04财力类2010 3" xfId="10907"/>
    <cellStyle name="差_2007年一般预算支出剔除_03_2010年各地区一般预算平衡表_2010年地方财政一般预算分级平衡情况表（汇总）0524" xfId="10908"/>
    <cellStyle name="差_财政供养人员_03_2010年各地区一般预算平衡表" xfId="10909"/>
    <cellStyle name="好_0605石屏县 2_5.2010年云南省国家一般生态功能区转移支付补助测算表（州市本级）" xfId="10910"/>
    <cellStyle name="差_2007年一般预算支出剔除_03_2010年各地区一般预算平衡表_2010年地方财政一般预算分级平衡情况表（汇总）0524 2" xfId="10911"/>
    <cellStyle name="差_财政供养人员_03_2010年各地区一般预算平衡表 2" xfId="10912"/>
    <cellStyle name="差_行政(燃修费)_县市旗测算-新科目（含人口规模效应）_财力性转移支付2010年预算参考数_03_2010年各地区一般预算平衡表 6" xfId="10913"/>
    <cellStyle name="差_2007年一般预算支出剔除_03_2010年各地区一般预算平衡表_2010年地方财政一般预算分级平衡情况表（汇总）0524 3" xfId="10914"/>
    <cellStyle name="差_财政供养人员_03_2010年各地区一般预算平衡表 3" xfId="10915"/>
    <cellStyle name="差_市辖区测算-新科目（20080626）_民生政策最低支出需求_财力性转移支付2010年预算参考数_合并 2" xfId="10916"/>
    <cellStyle name="差_2007年一般预算支出剔除_03_2010年各地区一般预算平衡表_净集中" xfId="10917"/>
    <cellStyle name="差_2007年一般预算支出剔除_03_2010年各地区一般预算平衡表_净集中 2" xfId="10918"/>
    <cellStyle name="差_2007年一般预算支出剔除_03_2010年各地区一般预算平衡表_净集中 3" xfId="10919"/>
    <cellStyle name="差_卫生(按照总人口测算）—20080416_不含人员经费系数_财力性转移支付2010年预算参考数_03_2010年各地区一般预算平衡表_净集中 2" xfId="10920"/>
    <cellStyle name="差_2007年一般预算支出剔除_30云南 2 2" xfId="10921"/>
    <cellStyle name="差_34青海_03_2010年各地区一般预算平衡表 2" xfId="10922"/>
    <cellStyle name="差_2007年一般预算支出剔除_30云南 3" xfId="10923"/>
    <cellStyle name="差_市辖区测算-新科目（20080626）_不含人员经费系数_财力性转移支付2010年预算参考数_03_2010年各地区一般预算平衡表_净集中 2" xfId="10924"/>
    <cellStyle name="差_青海 缺口县区测算(地方填报)_03_2010年各地区一般预算平衡表_2010年地方财政一般预算分级平衡情况表（汇总）0524 2" xfId="10925"/>
    <cellStyle name="好_2007一般预算支出口径剔除表_财力性转移支付2010年预算参考数_03_2010年各地区一般预算平衡表 6" xfId="10926"/>
    <cellStyle name="差_2007年一般预算支出剔除_30云南 3 2" xfId="10927"/>
    <cellStyle name="差_青海 缺口县区测算(地方填报)_03_2010年各地区一般预算平衡表_2010年地方财政一般预算分级平衡情况表（汇总）0524 3" xfId="10928"/>
    <cellStyle name="差_2007年一般预算支出剔除_30云南 4" xfId="10929"/>
    <cellStyle name="差_市辖区测算-新科目（20080626）_不含人员经费系数_财力性转移支付2010年预算参考数_03_2010年各地区一般预算平衡表_净集中 3" xfId="10930"/>
    <cellStyle name="好_县市旗测算-新科目（20080626）_财力性转移支付2010年预算参考数_03_2010年各地区一般预算平衡表_2010年地方财政一般预算分级平衡情况表（汇总）0524 2" xfId="10931"/>
    <cellStyle name="差_2007年一般预算支出剔除_财力性转移支付2010年预算参考数" xfId="10932"/>
    <cellStyle name="好_县市旗测算-新科目（20080626）_财力性转移支付2010年预算参考数_03_2010年各地区一般预算平衡表_2010年地方财政一般预算分级平衡情况表（汇总）0524 2 2" xfId="10933"/>
    <cellStyle name="差_2007年一般预算支出剔除_财力性转移支付2010年预算参考数 2" xfId="10934"/>
    <cellStyle name="好_县市旗测算-新科目（20080626）_财力性转移支付2010年预算参考数_03_2010年各地区一般预算平衡表_2010年地方财政一般预算分级平衡情况表（汇总）0524 2 3" xfId="10935"/>
    <cellStyle name="差_2007年一般预算支出剔除_财力性转移支付2010年预算参考数 3" xfId="10936"/>
    <cellStyle name="样式 1 2 5 2 7" xfId="10937"/>
    <cellStyle name="差_2007年一般预算支出剔除_财力性转移支付2010年预算参考数 3 2" xfId="10938"/>
    <cellStyle name="常规 8 3 4" xfId="10939"/>
    <cellStyle name="好_县市旗测算-新科目（20080626）_财力性转移支付2010年预算参考数_03_2010年各地区一般预算平衡表_2010年地方财政一般预算分级平衡情况表（汇总）0524 2 4" xfId="10940"/>
    <cellStyle name="差_2007年一般预算支出剔除_财力性转移支付2010年预算参考数 4" xfId="10941"/>
    <cellStyle name="好_人员工资和公用经费2_隋心对账单定稿0514 2 5" xfId="10942"/>
    <cellStyle name="差_汇总表_华东" xfId="10943"/>
    <cellStyle name="差_2007年一般预算支出剔除_财力性转移支付2010年预算参考数 4 2" xfId="10944"/>
    <cellStyle name="好_核定人数对比_03_2010年各地区一般预算平衡表_净集中" xfId="10945"/>
    <cellStyle name="好_县市旗测算-新科目（20080626）_财力性转移支付2010年预算参考数_03_2010年各地区一般预算平衡表_2010年地方财政一般预算分级平衡情况表（汇总）0524 2 5" xfId="10946"/>
    <cellStyle name="差_2007年一般预算支出剔除_财力性转移支付2010年预算参考数 5" xfId="10947"/>
    <cellStyle name="千位分隔 14" xfId="10948"/>
    <cellStyle name="差_2007年一般预算支出剔除_财力性转移支付2010年预算参考数_03_2010年各地区一般预算平衡表_2010年地方财政一般预算分级平衡情况表（汇总）0524" xfId="10949"/>
    <cellStyle name="差_行政公检法测算_县市旗测算-新科目（含人口规模效应） 2 3" xfId="10950"/>
    <cellStyle name="千位分隔 14 2" xfId="10951"/>
    <cellStyle name="差_2007年一般预算支出剔除_财力性转移支付2010年预算参考数_03_2010年各地区一般预算平衡表_2010年地方财政一般预算分级平衡情况表（汇总）0524 2" xfId="10952"/>
    <cellStyle name="差_行政公检法测算_县市旗测算-新科目（含人口规模效应） 2 3 2" xfId="10953"/>
    <cellStyle name="差_2007年一般预算支出剔除_财力性转移支付2010年预算参考数_03_2010年各地区一般预算平衡表_2010年地方财政一般预算分级平衡情况表（汇总）0524 3" xfId="10954"/>
    <cellStyle name="差_汇总表4_财力性转移支付2010年预算参考数_合并 2" xfId="10955"/>
    <cellStyle name="差_2007年一般预算支出剔除_财力性转移支付2010年预算参考数_03_2010年各地区一般预算平衡表_2010年地方财政一般预算分级平衡情况表（汇总）0524 4" xfId="10956"/>
    <cellStyle name="好_1110洱源县 2 2" xfId="10957"/>
    <cellStyle name="差_2007年一般预算支出剔除_财力性转移支付2010年预算参考数_03_2010年各地区一般预算平衡表_2010年地方财政一般预算分级平衡情况表（汇总）0524 5" xfId="10958"/>
    <cellStyle name="好_1110洱源县 2 3" xfId="10959"/>
    <cellStyle name="差_2007年一般预算支出剔除_财力性转移支付2010年预算参考数_03_2010年各地区一般预算平衡表_净集中 2" xfId="10960"/>
    <cellStyle name="差_2008年一般预算支出预计 3" xfId="10961"/>
    <cellStyle name="差_2007年一般预算支出剔除_财力性转移支付2010年预算参考数_03_2010年各地区一般预算平衡表_净集中 3" xfId="10962"/>
    <cellStyle name="差_2008年一般预算支出预计 4" xfId="10963"/>
    <cellStyle name="差_2007年一般预算支出剔除_财力性转移支付2010年预算参考数_30云南" xfId="10964"/>
    <cellStyle name="差_2007年一般预算支出剔除_财力性转移支付2010年预算参考数_30云南 2" xfId="10965"/>
    <cellStyle name="好_附表_财力性转移支付2010年预算参考数_03_2010年各地区一般预算平衡表_2010年地方财政一般预算分级平衡情况表（汇总）0524 2 3" xfId="10966"/>
    <cellStyle name="差_2007年一般预算支出剔除_财力性转移支付2010年预算参考数_30云南 2 2" xfId="10967"/>
    <cellStyle name="差_2007年一般预算支出剔除_财力性转移支付2010年预算参考数_30云南 3" xfId="10968"/>
    <cellStyle name="好_附表_财力性转移支付2010年预算参考数_03_2010年各地区一般预算平衡表_2010年地方财政一般预算分级平衡情况表（汇总）0524 2 4" xfId="10969"/>
    <cellStyle name="差_2007年一般预算支出剔除_财力性转移支付2010年预算参考数_30云南 4" xfId="10970"/>
    <cellStyle name="差_成本差异系数（含人口规模）_30云南" xfId="10971"/>
    <cellStyle name="好_附表_财力性转移支付2010年预算参考数_03_2010年各地区一般预算平衡表_2010年地方财政一般预算分级平衡情况表（汇总）0524 2 5" xfId="10972"/>
    <cellStyle name="差_县市旗测算-新科目（20080626）_县市旗测算-新科目（含人口规模效应）_合并 2 5" xfId="10973"/>
    <cellStyle name="差_2007年一般预算支出剔除_财力性转移支付2010年预算参考数_合并" xfId="10974"/>
    <cellStyle name="差_县区合并测算20080421_县市旗测算-新科目（含人口规模效应）_03_2010年各地区一般预算平衡表_04财力类2010 2" xfId="10975"/>
    <cellStyle name="差_总人口_03_2010年各地区一般预算平衡表_净集中 3" xfId="10976"/>
    <cellStyle name="差_2007年一般预算支出剔除_财力性转移支付2010年预算参考数_合并 2" xfId="10977"/>
    <cellStyle name="差_2007年一般预算支出剔除_财力性转移支付2010年预算参考数_华东" xfId="10978"/>
    <cellStyle name="差_文体广播事业(按照总人口测算）—20080416_财力性转移支付2010年预算参考数_合并 2" xfId="10979"/>
    <cellStyle name="差_2007年一般预算支出剔除_财力性转移支付2010年预算参考数_华东 2" xfId="10980"/>
    <cellStyle name="差_卫生部门_03_2010年各地区一般预算平衡表 5" xfId="10981"/>
    <cellStyle name="差_文体广播事业(按照总人口测算）—20080416_财力性转移支付2010年预算参考数_合并 2 2" xfId="10982"/>
    <cellStyle name="差_县区合并测算20080423(按照各省比重） 2 3" xfId="10983"/>
    <cellStyle name="好_测算结果_财力性转移支付2010年预算参考数 2 6" xfId="10984"/>
    <cellStyle name="好_2007一般预算支出口径剔除表_财力性转移支付2010年预算参考数 2 6" xfId="10985"/>
    <cellStyle name="差_2007年一般预算支出剔除_财力性转移支付2010年预算参考数_小册子（2010）张" xfId="10986"/>
    <cellStyle name="好_行政（人员）_不含人员经费系数_财力性转移支付2010年预算参考数 2 8" xfId="10987"/>
    <cellStyle name="好_县市旗测算-新科目（20080626）_民生政策最低支出需求_小册子（2010）张" xfId="10988"/>
    <cellStyle name="差_2007年一般预算支出剔除_财力性转移支付2010年预算参考数_小册子（2010）张 2" xfId="10989"/>
    <cellStyle name="好_县市旗测算-新科目（20080626）_民生政策最低支出需求_小册子（2010）张 2" xfId="10990"/>
    <cellStyle name="好_卫生(按照总人口测算）—20080416_不含人员经费系数_03_2010年各地区一般预算平衡表_04财力类2010 3" xfId="10991"/>
    <cellStyle name="差_2007年一般预算支出剔除_财力性转移支付2010年预算参考数_小册子（2010）张 2 2" xfId="10992"/>
    <cellStyle name="差_2007年一般预算支出剔除_财力性转移支付2010年预算参考数_小册子（2010）张 3" xfId="10993"/>
    <cellStyle name="差_2007年一般预算支出剔除_财力性转移支付2010年预算参考数_小册子（2010）张 3 2" xfId="10994"/>
    <cellStyle name="差_2007年一般预算支出剔除_财力性转移支付2010年预算参考数_小册子（2010）张 4" xfId="10995"/>
    <cellStyle name="好_成本差异系数_财力性转移支付2010年预算参考数_03_2010年各地区一般预算平衡表_净集中 2" xfId="10996"/>
    <cellStyle name="差_2007年一般预算支出剔除_合并 2" xfId="10997"/>
    <cellStyle name="差_人员工资和公用经费_30云南 3" xfId="10998"/>
    <cellStyle name="差_人员工资和公用经费3_财力性转移支付2010年预算参考数_小册子（2010）张 2 2" xfId="10999"/>
    <cellStyle name="差_2007年一般预算支出剔除_华东 2" xfId="11000"/>
    <cellStyle name="差_人员工资和公用经费_财力性转移支付2010年预算参考数_03_2010年各地区一般预算平衡表_04财力类2010 2" xfId="11001"/>
    <cellStyle name="差_市辖区测算-新科目（20080626）_不含人员经费系数_03_2010年各地区一般预算平衡表 6" xfId="11002"/>
    <cellStyle name="差_2007年一般预算支出剔除_隋心对账单定稿0514 2" xfId="11003"/>
    <cellStyle name="好_市辖区测算-新科目（20080626）_03_2010年各地区一般预算平衡表_2010年地方财政一般预算分级平衡情况表（汇总）0524 2 8" xfId="11004"/>
    <cellStyle name="差_行政(燃修费)_不含人员经费系数_财力性转移支付2010年预算参考数_合并" xfId="11005"/>
    <cellStyle name="好_行政公检法测算_不含人员经费系数_财力性转移支付2010年预算参考数 2" xfId="11006"/>
    <cellStyle name="差_2007年一般预算支出剔除_小册子（2010）张" xfId="11007"/>
    <cellStyle name="常规 2 2 2 14 5" xfId="11008"/>
    <cellStyle name="差_2007年一般预算支出剔除_小册子（2010）张 2" xfId="11009"/>
    <cellStyle name="差_2007年一般预算支出剔除_小册子（2010）张 2 2" xfId="11010"/>
    <cellStyle name="差_行政(燃修费)_不含人员经费系数_华东" xfId="11011"/>
    <cellStyle name="好_其他部门(按照总人口测算）—20080416_县市旗测算-新科目（含人口规模效应）_财力性转移支付2010年预算参考数_华东 2 6" xfId="11012"/>
    <cellStyle name="差_2007年一般预算支出剔除_小册子（2010）张 3 2" xfId="11013"/>
    <cellStyle name="好_34青海_1_财力性转移支付2010年预算参考数_03_2010年各地区一般预算平衡表" xfId="11014"/>
    <cellStyle name="适中 2 2 10" xfId="11015"/>
    <cellStyle name="差_2007年一般预算支出剔除_小册子（2010）张 4" xfId="11016"/>
    <cellStyle name="好_2006年水利统计指标统计表_隋心对账单定稿0514 2 3" xfId="11017"/>
    <cellStyle name="差_财政供养人员_隋心对账单定稿0514 2" xfId="11018"/>
    <cellStyle name="差_2007年政法部门业务指标" xfId="11019"/>
    <cellStyle name="差_2007年政法部门业务指标 2" xfId="11020"/>
    <cellStyle name="差_2007年政法部门业务指标 2 2" xfId="11021"/>
    <cellStyle name="差_市辖区测算-新科目（20080626）_县市旗测算-新科目（含人口规模效应）_财力性转移支付2010年预算参考数_华东 2 7" xfId="11022"/>
    <cellStyle name="差_2007年政法部门业务指标 3" xfId="11023"/>
    <cellStyle name="差_安徽 缺口县区测算(地方填报)1_财力性转移支付2010年预算参考数_隋心对账单定稿0514" xfId="11024"/>
    <cellStyle name="差_教师绩效工资测算表（离退休按各地上报数测算）2009年1月1日 3" xfId="11025"/>
    <cellStyle name="差_2007年政法部门业务指标 3 2" xfId="11026"/>
    <cellStyle name="差_安徽 缺口县区测算(地方填报)1_财力性转移支付2010年预算参考数_隋心对账单定稿0514 2" xfId="11027"/>
    <cellStyle name="差_行政公检法测算_不含人员经费系数_财力性转移支付2010年预算参考数_合并" xfId="11028"/>
    <cellStyle name="差_2007年政法部门业务指标 4" xfId="11029"/>
    <cellStyle name="差_其他部门(按照总人口测算）—20080416_不含人员经费系数_隋心对账单定稿0514 2" xfId="11030"/>
    <cellStyle name="差_2007年政法部门业务指标 5" xfId="11031"/>
    <cellStyle name="差_2007年政法部门业务指标 6" xfId="11032"/>
    <cellStyle name="差_2007年政法部门业务指标 7" xfId="11033"/>
    <cellStyle name="强调文字颜色 4 2 2 2" xfId="11034"/>
    <cellStyle name="差_2007年政法部门业务指标 8" xfId="11035"/>
    <cellStyle name="差_教育(按照总人口测算）—20080416_民生政策最低支出需求_30云南" xfId="11036"/>
    <cellStyle name="好_文体广播事业(按照总人口测算）—20080416_不含人员经费系数_财力性转移支付2010年预算参考数_03_2010年各地区一般预算平衡表_2010年地方财政一般预算分级平衡情况表（汇总）0524 2 5" xfId="11037"/>
    <cellStyle name="好_汇总表_03_2010年各地区一般预算平衡表_2010年地方财政一般预算分级平衡情况表（汇总）0524" xfId="11038"/>
    <cellStyle name="好_县区合并测算20080423(按照各省比重）_合并 2 2" xfId="11039"/>
    <cellStyle name="差_2007年政法部门业务指标_禁止开发区名单 2" xfId="11040"/>
    <cellStyle name="差_30云南_30云南 2" xfId="11041"/>
    <cellStyle name="差_2007一般预算支出口径剔除表" xfId="11042"/>
    <cellStyle name="差_2007一般预算支出口径剔除表 3" xfId="11043"/>
    <cellStyle name="差_2007一般预算支出口径剔除表 3 2" xfId="11044"/>
    <cellStyle name="差_2008年预计支出与2007年对比 2 3" xfId="11045"/>
    <cellStyle name="差_2007一般预算支出口径剔除表 4" xfId="11046"/>
    <cellStyle name="差_2007一般预算支出口径剔除表 4 2" xfId="11047"/>
    <cellStyle name="差_卫生(按照总人口测算）—20080416_财力性转移支付2010年预算参考数_03_2010年各地区一般预算平衡表_2010年地方财政一般预算分级平衡情况表（汇总）0524 2 5" xfId="11048"/>
    <cellStyle name="强调文字颜色 4 2 2 2 3" xfId="11049"/>
    <cellStyle name="差_教育(按照总人口测算）—20080416_民生政策最低支出需求_30云南 3" xfId="11050"/>
    <cellStyle name="差_2007一般预算支出口径剔除表_03_2010年各地区一般预算平衡表" xfId="11051"/>
    <cellStyle name="好_汇总表_03_2010年各地区一般预算平衡表_2010年地方财政一般预算分级平衡情况表（汇总）0524 3" xfId="11052"/>
    <cellStyle name="差_2007一般预算支出口径剔除表_03_2010年各地区一般预算平衡表 6" xfId="11053"/>
    <cellStyle name="差_GDP_2010年标准财政收入 3 2" xfId="11054"/>
    <cellStyle name="差_2007一般预算支出口径剔除表_03_2010年各地区一般预算平衡表_04财力类2010" xfId="11055"/>
    <cellStyle name="差_行政公检法测算_不含人员经费系数_财力性转移支付2010年预算参考数_小册子（2010）张 3" xfId="11056"/>
    <cellStyle name="常规 9 5 2" xfId="11057"/>
    <cellStyle name="差_2007一般预算支出口径剔除表_03_2010年各地区一般预算平衡表_04财力类2010 2" xfId="11058"/>
    <cellStyle name="差_行政公检法测算_不含人员经费系数_财力性转移支付2010年预算参考数_小册子（2010）张 3 2" xfId="11059"/>
    <cellStyle name="常规 9 5 2 2" xfId="11060"/>
    <cellStyle name="差_2007一般预算支出口径剔除表_03_2010年各地区一般预算平衡表_04财力类2010 3" xfId="11061"/>
    <cellStyle name="差_2007一般预算支出口径剔除表_03_2010年各地区一般预算平衡表_2010年地方财政一般预算分级平衡情况表（汇总）0524 2" xfId="11062"/>
    <cellStyle name="好_2006年28四川_财力性转移支付2010年预算参考数 2" xfId="11063"/>
    <cellStyle name="差_分县成本差异系数_不含人员经费系数_财力性转移支付2010年预算参考数 3" xfId="11064"/>
    <cellStyle name="差_2007一般预算支出口径剔除表_03_2010年各地区一般预算平衡表_2010年地方财政一般预算分级平衡情况表（汇总）0524 3" xfId="11065"/>
    <cellStyle name="差_行政(燃修费)_民生政策最低支出需求_03_2010年各地区一般预算平衡表_净集中 2" xfId="11066"/>
    <cellStyle name="好_2006年28四川_财力性转移支付2010年预算参考数 3" xfId="11067"/>
    <cellStyle name="差_分县成本差异系数_不含人员经费系数_财力性转移支付2010年预算参考数 4" xfId="11068"/>
    <cellStyle name="差_核定人数下发表_财力性转移支付2010年预算参考数_隋心对账单定稿0514" xfId="11069"/>
    <cellStyle name="差_2007一般预算支出口径剔除表_03_2010年各地区一般预算平衡表_2010年地方财政一般预算分级平衡情况表（汇总）0524 4" xfId="11070"/>
    <cellStyle name="差_行政(燃修费)_民生政策最低支出需求_03_2010年各地区一般预算平衡表_净集中 3" xfId="11071"/>
    <cellStyle name="好_2006年28四川_财力性转移支付2010年预算参考数 4" xfId="11072"/>
    <cellStyle name="差_分县成本差异系数_不含人员经费系数_财力性转移支付2010年预算参考数 5" xfId="11073"/>
    <cellStyle name="差_2007一般预算支出口径剔除表_03_2010年各地区一般预算平衡表_2010年地方财政一般预算分级平衡情况表（汇总）0524 5" xfId="11074"/>
    <cellStyle name="好_2006年28四川_财力性转移支付2010年预算参考数 5" xfId="11075"/>
    <cellStyle name="差_2007一般预算支出口径剔除表_03_2010年各地区一般预算平衡表_净集中 3" xfId="11076"/>
    <cellStyle name="好_行政（人员）_不含人员经费系数_小册子（2010）张 2" xfId="11077"/>
    <cellStyle name="好_文体广播事业(按照总人口测算）—20080416_不含人员经费系数_03_2010年各地区一般预算平衡表_04财力类2010" xfId="11078"/>
    <cellStyle name="差_2007一般预算支出口径剔除表_30云南 3" xfId="11079"/>
    <cellStyle name="好_汇总_财力性转移支付2010年预算参考数_合并 2 5" xfId="11080"/>
    <cellStyle name="好_文体广播事业(按照总人口测算）—20080416_不含人员经费系数_03_2010年各地区一般预算平衡表_04财力类2010 2" xfId="11081"/>
    <cellStyle name="差_2007一般预算支出口径剔除表_30云南 3 2" xfId="11082"/>
    <cellStyle name="好_行政（人员）_不含人员经费系数_小册子（2010）张 2 2" xfId="11083"/>
    <cellStyle name="好_行政（人员）_不含人员经费系数_小册子（2010）张 3" xfId="11084"/>
    <cellStyle name="差_2007一般预算支出口径剔除表_30云南 4" xfId="11085"/>
    <cellStyle name="好_汇总_财力性转移支付2010年预算参考数_合并 2 6" xfId="11086"/>
    <cellStyle name="差_2007一般预算支出口径剔除表_财力性转移支付2010年预算参考数" xfId="11087"/>
    <cellStyle name="差_县区合并测算20080421_县市旗测算-新科目（含人口规模效应）_财力性转移支付2010年预算参考数_华东 2 4" xfId="11088"/>
    <cellStyle name="好_云南省2008年转移支付测算——州市本级考核部分及政策性测算_财力性转移支付2010年预算参考数" xfId="11089"/>
    <cellStyle name="差_2007一般预算支出口径剔除表_财力性转移支付2010年预算参考数 2" xfId="11090"/>
    <cellStyle name="好_云南省2008年转移支付测算——州市本级考核部分及政策性测算_财力性转移支付2010年预算参考数 2" xfId="11091"/>
    <cellStyle name="差_2007一般预算支出口径剔除表_财力性转移支付2010年预算参考数 2 2" xfId="11092"/>
    <cellStyle name="差_行政（人员）_不含人员经费系数_财力性转移支付2010年预算参考数 2 4" xfId="11093"/>
    <cellStyle name="好_云南省2008年转移支付测算——州市本级考核部分及政策性测算_财力性转移支付2010年预算参考数 2 2" xfId="11094"/>
    <cellStyle name="差_2007一般预算支出口径剔除表_财力性转移支付2010年预算参考数 2 2 2" xfId="11095"/>
    <cellStyle name="差_核定人数对比_小册子（2010）张 3" xfId="11096"/>
    <cellStyle name="好_2_合并 2 6" xfId="11097"/>
    <cellStyle name="好_云南省2008年转移支付测算——州市本级考核部分及政策性测算_财力性转移支付2010年预算参考数 3 2" xfId="11098"/>
    <cellStyle name="差_2007一般预算支出口径剔除表_财力性转移支付2010年预算参考数 2 3 2" xfId="11099"/>
    <cellStyle name="好_云南省2008年转移支付测算——州市本级考核部分及政策性测算_财力性转移支付2010年预算参考数 4" xfId="11100"/>
    <cellStyle name="差_2007一般预算支出口径剔除表_财力性转移支付2010年预算参考数 2 4" xfId="11101"/>
    <cellStyle name="差_人员工资和公用经费2_财力性转移支付2010年预算参考数_03_2010年各地区一般预算平衡表" xfId="11102"/>
    <cellStyle name="差_2007一般预算支出口径剔除表_财力性转移支付2010年预算参考数 3" xfId="11103"/>
    <cellStyle name="差_2007一般预算支出口径剔除表_财力性转移支付2010年预算参考数 3 2" xfId="11104"/>
    <cellStyle name="好_核定人数对比_财力性转移支付2010年预算参考数_合并" xfId="11105"/>
    <cellStyle name="差_2007一般预算支出口径剔除表_财力性转移支付2010年预算参考数 4" xfId="11106"/>
    <cellStyle name="差_2007一般预算支出口径剔除表_财力性转移支付2010年预算参考数 4 2" xfId="11107"/>
    <cellStyle name="差_平邑_财力性转移支付2010年预算参考数_小册子（2010）张 4" xfId="11108"/>
    <cellStyle name="差_2007一般预算支出口径剔除表_财力性转移支付2010年预算参考数 5" xfId="11109"/>
    <cellStyle name="差_33甘肃_小册子（2010）张 2" xfId="11110"/>
    <cellStyle name="差_危改资金测算_隋心对账单定稿0514" xfId="11111"/>
    <cellStyle name="差_2007一般预算支出口径剔除表_财力性转移支付2010年预算参考数_03_2010年各地区一般预算平衡表" xfId="11112"/>
    <cellStyle name="差_2007一般预算支出口径剔除表_财力性转移支付2010年预算参考数_03_2010年各地区一般预算平衡表 2" xfId="11113"/>
    <cellStyle name="差_文体广播事业(按照总人口测算）—20080416_民生政策最低支出需求_合并 2" xfId="11114"/>
    <cellStyle name="差_行政（人员）_30云南 3" xfId="11115"/>
    <cellStyle name="好_青海 缺口县区测算(地方填报)_财力性转移支付2010年预算参考数_03_2010年各地区一般预算平衡表_2010年地方财政一般预算分级平衡情况表（汇总）0524 2 2" xfId="11116"/>
    <cellStyle name="差_2007一般预算支出口径剔除表_财力性转移支付2010年预算参考数_03_2010年各地区一般预算平衡表 3" xfId="11117"/>
    <cellStyle name="差_教育(按照总人口测算）—20080416_县市旗测算-新科目（含人口规模效应）_财力性转移支付2010年预算参考数_小册子（2010）张" xfId="11118"/>
    <cellStyle name="差_行政（人员）_30云南 4" xfId="11119"/>
    <cellStyle name="差_分县成本差异系数" xfId="11120"/>
    <cellStyle name="好_青海 缺口县区测算(地方填报)_财力性转移支付2010年预算参考数_03_2010年各地区一般预算平衡表_2010年地方财政一般预算分级平衡情况表（汇总）0524 2 3" xfId="11121"/>
    <cellStyle name="差_2007一般预算支出口径剔除表_财力性转移支付2010年预算参考数_03_2010年各地区一般预算平衡表 4" xfId="11122"/>
    <cellStyle name="差_2007一般预算支出口径剔除表_财力性转移支付2010年预算参考数_03_2010年各地区一般预算平衡表 5" xfId="11123"/>
    <cellStyle name="好_13德宏州2008年地税_4.2010年国家重点生态功能区保护性转移支付生态测算表" xfId="11124"/>
    <cellStyle name="差_2007一般预算支出口径剔除表_财力性转移支付2010年预算参考数_03_2010年各地区一般预算平衡表 6" xfId="11125"/>
    <cellStyle name="差_2007一般预算支出口径剔除表_财力性转移支付2010年预算参考数_03_2010年各地区一般预算平衡表_04财力类2010" xfId="11126"/>
    <cellStyle name="常规 11 2" xfId="11127"/>
    <cellStyle name="差_2007一般预算支出口径剔除表_财力性转移支付2010年预算参考数_03_2010年各地区一般预算平衡表_04财力类2010 2" xfId="11128"/>
    <cellStyle name="常规 11 2 2" xfId="11129"/>
    <cellStyle name="差_2007一般预算支出口径剔除表_财力性转移支付2010年预算参考数_03_2010年各地区一般预算平衡表_2010年地方财政一般预算分级平衡情况表（汇总）0524" xfId="11130"/>
    <cellStyle name="差_Sheet1 3" xfId="11131"/>
    <cellStyle name="差_2007一般预算支出口径剔除表_财力性转移支付2010年预算参考数_03_2010年各地区一般预算平衡表_2010年地方财政一般预算分级平衡情况表（汇总）0524 2" xfId="11132"/>
    <cellStyle name="差_Sheet1 3 2" xfId="11133"/>
    <cellStyle name="好_市辖区测算-新科目（20080626）_民生政策最低支出需求_财力性转移支付2010年预算参考数_03_2010年各地区一般预算平衡表_2010年地方财政一般预算分级平衡情况表（汇总）0524 2" xfId="11134"/>
    <cellStyle name="差_2007一般预算支出口径剔除表_财力性转移支付2010年预算参考数_03_2010年各地区一般预算平衡表_2010年地方财政一般预算分级平衡情况表（汇总）0524 3" xfId="11135"/>
    <cellStyle name="差_7.1罗平县大学生“村官”统计季报表(7月修订，下发空表)_Book1_Book1_Book1" xfId="11136"/>
    <cellStyle name="好_市辖区测算-新科目（20080626）_民生政策最低支出需求_财力性转移支付2010年预算参考数_03_2010年各地区一般预算平衡表_2010年地方财政一般预算分级平衡情况表（汇总）0524 3" xfId="11137"/>
    <cellStyle name="差_2007一般预算支出口径剔除表_财力性转移支付2010年预算参考数_03_2010年各地区一般预算平衡表_2010年地方财政一般预算分级平衡情况表（汇总）0524 4" xfId="11138"/>
    <cellStyle name="好_22湖南_财力性转移支付2010年预算参考数_合并 2 2" xfId="11139"/>
    <cellStyle name="好_市辖区测算-新科目（20080626）_民生政策最低支出需求_财力性转移支付2010年预算参考数_03_2010年各地区一般预算平衡表_2010年地方财政一般预算分级平衡情况表（汇总）0524 4" xfId="11140"/>
    <cellStyle name="差_2007一般预算支出口径剔除表_财力性转移支付2010年预算参考数_03_2010年各地区一般预算平衡表_2010年地方财政一般预算分级平衡情况表（汇总）0524 5" xfId="11141"/>
    <cellStyle name="好_22湖南_财力性转移支付2010年预算参考数_合并 2 3" xfId="11142"/>
    <cellStyle name="差_缺口县区测算(按核定人数)_财力性转移支付2010年预算参考数 2 3" xfId="11143"/>
    <cellStyle name="差_2007一般预算支出口径剔除表_财力性转移支付2010年预算参考数_03_2010年各地区一般预算平衡表_净集中" xfId="11144"/>
    <cellStyle name="好_河南 缺口县区测算(地方填报白)_合并 2" xfId="11145"/>
    <cellStyle name="好_卫生(按照总人口测算）—20080416_民生政策最低支出需求_03_2010年各地区一般预算平衡表_净集中" xfId="11146"/>
    <cellStyle name="差_缺口县区测算(按核定人数)_财力性转移支付2010年预算参考数 2 3 2" xfId="11147"/>
    <cellStyle name="差_2007一般预算支出口径剔除表_财力性转移支付2010年预算参考数_03_2010年各地区一般预算平衡表_净集中 2" xfId="11148"/>
    <cellStyle name="好_河南 缺口县区测算(地方填报白)_合并 2 2" xfId="11149"/>
    <cellStyle name="差_2007一般预算支出口径剔除表_财力性转移支付2010年预算参考数_03_2010年各地区一般预算平衡表_净集中 3" xfId="11150"/>
    <cellStyle name="好_河南 缺口县区测算(地方填报白)_合并 2 3" xfId="11151"/>
    <cellStyle name="差_2007一般预算支出口径剔除表_财力性转移支付2010年预算参考数_30云南" xfId="11152"/>
    <cellStyle name="差_人员工资和公用经费2_财力性转移支付2010年预算参考数_03_2010年各地区一般预算平衡表_2010年地方财政一般预算分级平衡情况表（汇总）0524 4" xfId="11153"/>
    <cellStyle name="好_30云南_1_财力性转移支付2010年预算参考数_小册子（2010）张 2" xfId="11154"/>
    <cellStyle name="差_2007一般预算支出口径剔除表_财力性转移支付2010年预算参考数_30云南 2" xfId="11155"/>
    <cellStyle name="差_云南省2008年转移支付测算——州市本级考核部分及政策性测算_03_2010年各地区一般预算平衡表 4" xfId="11156"/>
    <cellStyle name="好_30云南_1_财力性转移支付2010年预算参考数_小册子（2010）张 2 2" xfId="11157"/>
    <cellStyle name="差_2007一般预算支出口径剔除表_财力性转移支付2010年预算参考数_30云南 2 2" xfId="11158"/>
    <cellStyle name="好_分县成本差异系数_不含人员经费系数_隋心对账单定稿0514 3" xfId="11159"/>
    <cellStyle name="差_2007一般预算支出口径剔除表_财力性转移支付2010年预算参考数_30云南 3" xfId="11160"/>
    <cellStyle name="差_农林水和城市维护标准支出20080505－县区合计_不含人员经费系数_合并" xfId="11161"/>
    <cellStyle name="差_云南省2008年转移支付测算——州市本级考核部分及政策性测算_03_2010年各地区一般预算平衡表 5" xfId="11162"/>
    <cellStyle name="差_分析缺口率_03_2010年各地区一般预算平衡表_2010年地方财政一般预算分级平衡情况表（汇总）0524 4" xfId="11163"/>
    <cellStyle name="差_2007一般预算支出口径剔除表_财力性转移支付2010年预算参考数_30云南 3 2" xfId="11164"/>
    <cellStyle name="差_农林水和城市维护标准支出20080505－县区合计_不含人员经费系数_合并 2" xfId="11165"/>
    <cellStyle name="差_2007一般预算支出口径剔除表_财力性转移支付2010年预算参考数_30云南 4" xfId="11166"/>
    <cellStyle name="差_云南省2008年转移支付测算——州市本级考核部分及政策性测算_03_2010年各地区一般预算平衡表 6" xfId="11167"/>
    <cellStyle name="差_河南 缺口县区测算(地方填报)_财力性转移支付2010年预算参考数 2" xfId="11168"/>
    <cellStyle name="差_2007一般预算支出口径剔除表_财力性转移支付2010年预算参考数_华东" xfId="11169"/>
    <cellStyle name="差_2007一般预算支出口径剔除表_财力性转移支付2010年预算参考数_华东 2" xfId="11170"/>
    <cellStyle name="差_2007一般预算支出口径剔除表_财力性转移支付2010年预算参考数_隋心对账单定稿0514 2" xfId="11171"/>
    <cellStyle name="好_卫生(按照总人口测算）—20080416_县市旗测算-新科目（含人口规模效应）_财力性转移支付2010年预算参考数_03_2010年各地区一般预算平衡表_净集中 3" xfId="11172"/>
    <cellStyle name="好_5334_2006年迪庆县级财政报表附表 2 3" xfId="11173"/>
    <cellStyle name="差_2007一般预算支出口径剔除表_财力性转移支付2010年预算参考数_小册子（2010）张" xfId="11174"/>
    <cellStyle name="差_2007一般预算支出口径剔除表_财力性转移支付2010年预算参考数_小册子（2010）张 2" xfId="11175"/>
    <cellStyle name="差_Book2_财力性转移支付2010年预算参考数_03_2010年各地区一般预算平衡表_净集中" xfId="11176"/>
    <cellStyle name="差_人员工资和公用经费3_财力性转移支付2010年预算参考数_03_2010年各地区一般预算平衡表_04财力类2010 3" xfId="11177"/>
    <cellStyle name="差_县市旗测算-新科目（20080626）_不含人员经费系数_财力性转移支付2010年预算参考数_03_2010年各地区一般预算平衡表_2010年地方财政一般预算分级平衡情况表（汇总）0524 4" xfId="11178"/>
    <cellStyle name="常规 25 6" xfId="11179"/>
    <cellStyle name="常规 30 6" xfId="11180"/>
    <cellStyle name="差_2007一般预算支出口径剔除表_财力性转移支付2010年预算参考数_小册子（2010）张 2 2" xfId="11181"/>
    <cellStyle name="差_Book2_财力性转移支付2010年预算参考数_03_2010年各地区一般预算平衡表_净集中 2" xfId="11182"/>
    <cellStyle name="差_其他部门(按照总人口测算）—20080416_不含人员经费系数_03_2010年各地区一般预算平衡表_净集中 3" xfId="11183"/>
    <cellStyle name="好_2006年28四川 2 7" xfId="11184"/>
    <cellStyle name="差_2007一般预算支出口径剔除表_财力性转移支付2010年预算参考数_小册子（2010）张 3" xfId="11185"/>
    <cellStyle name="好_1_财力性转移支付2010年预算参考数_03_2010年各地区一般预算平衡表_2010年地方财政一般预算分级平衡情况表（汇总）0524" xfId="11186"/>
    <cellStyle name="差_2007一般预算支出口径剔除表_财力性转移支付2010年预算参考数_小册子（2010）张 3 2" xfId="11187"/>
    <cellStyle name="好_1_财力性转移支付2010年预算参考数_03_2010年各地区一般预算平衡表_2010年地方财政一般预算分级平衡情况表（汇总）0524 2" xfId="11188"/>
    <cellStyle name="差_2007一般预算支出口径剔除表_财力性转移支付2010年预算参考数_小册子（2010）张 4" xfId="11189"/>
    <cellStyle name="差_2007一般预算支出口径剔除表_合并" xfId="11190"/>
    <cellStyle name="差_2007一般预算支出口径剔除表_合并 2" xfId="11191"/>
    <cellStyle name="差_2007一般预算支出口径剔除表_华东" xfId="11192"/>
    <cellStyle name="差_2007一般预算支出口径剔除表_华东 2" xfId="11193"/>
    <cellStyle name="差_县区合并测算20080421_03_2010年各地区一般预算平衡表 3" xfId="11194"/>
    <cellStyle name="差_2007一般预算支出口径剔除表_隋心对账单定稿0514 2" xfId="11195"/>
    <cellStyle name="好_33甘肃_小册子（2010）张" xfId="11196"/>
    <cellStyle name="好_1_03_2010年各地区一般预算平衡表_2010年地方财政一般预算分级平衡情况表（汇总）0524 5" xfId="11197"/>
    <cellStyle name="差_2007一般预算支出口径剔除表_小册子（2010）张" xfId="11198"/>
    <cellStyle name="好_农林水和城市维护标准支出20080505－县区合计_民生政策最低支出需求_03_2010年各地区一般预算平衡表_2010年地方财政一般预算分级平衡情况表（汇总）0524 2 7" xfId="11199"/>
    <cellStyle name="检查单元格 2 2 2 4" xfId="11200"/>
    <cellStyle name="差_2007一般预算支出口径剔除表_小册子（2010）张 2 2" xfId="11201"/>
    <cellStyle name="差_县市旗测算-新科目（20080627）_不含人员经费系数_华东 2 7" xfId="11202"/>
    <cellStyle name="差_2007一般预算支出口径剔除表_小册子（2010）张 3" xfId="11203"/>
    <cellStyle name="差_样表 2" xfId="11204"/>
    <cellStyle name="差_2007一般预算支出口径剔除表_小册子（2010）张 3 2" xfId="11205"/>
    <cellStyle name="好_县市旗测算20080508_民生政策最低支出需求_财力性转移支付2010年预算参考数_03_2010年各地区一般预算平衡表 2 3" xfId="11206"/>
    <cellStyle name="差_样表 2 2" xfId="11207"/>
    <cellStyle name="差_2007一般预算支出口径剔除表_小册子（2010）张 4" xfId="11208"/>
    <cellStyle name="差_样表 3" xfId="11209"/>
    <cellStyle name="差_2008计算资料（8月5） 2 2 2" xfId="11210"/>
    <cellStyle name="差_2008计算资料（8月5） 2 3" xfId="11211"/>
    <cellStyle name="差_2008年支出调整_财力性转移支付2010年预算参考数_30云南 2" xfId="11212"/>
    <cellStyle name="差_行政(燃修费)_县市旗测算-新科目（含人口规模效应）_03_2010年各地区一般预算平衡表_2010年地方财政一般预算分级平衡情况表（汇总）0524" xfId="11213"/>
    <cellStyle name="差_2008年支出调整_财力性转移支付2010年预算参考数_30云南 2 2" xfId="11214"/>
    <cellStyle name="差_2008计算资料（8月5） 2 3 2" xfId="11215"/>
    <cellStyle name="好_县区合并测算20080423(按照各省比重）_不含人员经费系数_30云南" xfId="11216"/>
    <cellStyle name="好_09黑龙江_财力性转移支付2010年预算参考数 2 5" xfId="11217"/>
    <cellStyle name="差_行政(燃修费)_县市旗测算-新科目（含人口规模效应）_03_2010年各地区一般预算平衡表_2010年地方财政一般预算分级平衡情况表（汇总）0524 2" xfId="11218"/>
    <cellStyle name="差_2008计算资料（8月5） 2 4" xfId="11219"/>
    <cellStyle name="好_云南省2008年转移支付测算——州市本级考核部分及政策性测算_华东" xfId="11220"/>
    <cellStyle name="差_2008年支出调整_财力性转移支付2010年预算参考数_30云南 3" xfId="11221"/>
    <cellStyle name="差_2008计算资料（8月5） 3" xfId="11222"/>
    <cellStyle name="差_2008计算资料（8月5） 3 2" xfId="11223"/>
    <cellStyle name="差_2008计算资料（8月5） 5" xfId="11224"/>
    <cellStyle name="差_34青海_1_财力性转移支付2010年预算参考数_03_2010年各地区一般预算平衡表_净集中 3" xfId="11225"/>
    <cellStyle name="差_2008计算资料（8月5）_30云南 2" xfId="11226"/>
    <cellStyle name="差_2008计算资料（8月5）_30云南 2 2" xfId="11227"/>
    <cellStyle name="好_人员工资和公用经费3_财力性转移支付2010年预算参考数_03_2010年各地区一般预算平衡表_2010年地方财政一般预算分级平衡情况表（汇总）0524" xfId="11228"/>
    <cellStyle name="差_2008计算资料（8月5）_30云南 3" xfId="11229"/>
    <cellStyle name="好_人员工资和公用经费3_财力性转移支付2010年预算参考数_03_2010年各地区一般预算平衡表_2010年地方财政一般预算分级平衡情况表（汇总）0524 2" xfId="11230"/>
    <cellStyle name="差_2008计算资料（8月5）_30云南 3 2" xfId="11231"/>
    <cellStyle name="好_34青海_1_财力性转移支付2010年预算参考数_华东 2 6" xfId="11232"/>
    <cellStyle name="差_2008计算资料（8月5）_30云南 4" xfId="11233"/>
    <cellStyle name="差_28四川_财力性转移支付2010年预算参考数_华东" xfId="11234"/>
    <cellStyle name="好_县区合并测算20080423(按照各省比重）_民生政策最低支出需求_03_2010年各地区一般预算平衡表_04财力类2010" xfId="11235"/>
    <cellStyle name="差_2008计算资料（8月5）_华东" xfId="11236"/>
    <cellStyle name="差_行政(燃修费)_不含人员经费系数_财力性转移支付2010年预算参考数_03_2010年各地区一般预算平衡表 3" xfId="11237"/>
    <cellStyle name="好_县区合并测算20080423(按照各省比重）_民生政策最低支出需求_03_2010年各地区一般预算平衡表_04财力类2010 2" xfId="11238"/>
    <cellStyle name="差_2008计算资料（8月5）_华东 2" xfId="11239"/>
    <cellStyle name="好_汇总-县级财政报表附表_合并 2 7" xfId="11240"/>
    <cellStyle name="差_2008计算资料（8月5）_隋心对账单定稿0514 2" xfId="11241"/>
    <cellStyle name="差_2008计算资料（8月5）_小册子（2010）张" xfId="11242"/>
    <cellStyle name="差_分县成本差异系数_民生政策最低支出需求_03_2010年各地区一般预算平衡表_04财力类2010 3" xfId="11243"/>
    <cellStyle name="差_2008计算资料（8月5）_小册子（2010）张 2 2" xfId="11244"/>
    <cellStyle name="差_不含人员经费系数_财力性转移支付2010年预算参考数_华东 2" xfId="11245"/>
    <cellStyle name="差_2008计算资料（8月5）_小册子（2010）张 3 2" xfId="11246"/>
    <cellStyle name="好_能值与重要性合成分类_2.2010年云南省生态功能区转移支付总表 2" xfId="11247"/>
    <cellStyle name="差_2008计算资料（8月5）_小册子（2010）张 4" xfId="11248"/>
    <cellStyle name="好_2006年34青海_华东 2 5" xfId="11249"/>
    <cellStyle name="差_财政供养人员_03_2010年各地区一般预算平衡表_净集中 3" xfId="11250"/>
    <cellStyle name="好_汇总表_03_2010年各地区一般预算平衡表_2010年地方财政一般预算分级平衡情况表（汇总）0524 2 7" xfId="11251"/>
    <cellStyle name="注释 2 2 2 2 4" xfId="11252"/>
    <cellStyle name="差_2008年地州对账表(国库资金）" xfId="11253"/>
    <cellStyle name="差_行政(燃修费)_县市旗测算-新科目（含人口规模效应）_财力性转移支付2010年预算参考数_隋心对账单定稿0514" xfId="11254"/>
    <cellStyle name="差_2008年地州对账表(国库资金） 2" xfId="11255"/>
    <cellStyle name="差_行政(燃修费)_县市旗测算-新科目（含人口规模效应）_财力性转移支付2010年预算参考数_隋心对账单定稿0514 2" xfId="11256"/>
    <cellStyle name="差_2008年地州对账表(国库资金） 2 2" xfId="11257"/>
    <cellStyle name="好_34青海_1_财力性转移支付2010年预算参考数_30云南" xfId="11258"/>
    <cellStyle name="差_2008年地州对账表(国库资金） 2 3" xfId="11259"/>
    <cellStyle name="差_2008年地州对账表(国库资金） 3" xfId="11260"/>
    <cellStyle name="好_行政公检法测算_03_2010年各地区一般预算平衡表_净集中" xfId="11261"/>
    <cellStyle name="差_2008年地州对账表(国库资金） 3 2" xfId="11262"/>
    <cellStyle name="好_行政公检法测算_03_2010年各地区一般预算平衡表_净集中 2" xfId="11263"/>
    <cellStyle name="差_2008年地州对账表(国库资金） 4" xfId="11264"/>
    <cellStyle name="差_文体广播事业(按照总人口测算）—20080416_不含人员经费系数_财力性转移支付2010年预算参考数_小册子（2010）张" xfId="11265"/>
    <cellStyle name="差_2008年国税和地税" xfId="11266"/>
    <cellStyle name="好_民生政策最低支出需求_财力性转移支付2010年预算参考数_03_2010年各地区一般预算平衡表_净集中 3" xfId="11267"/>
    <cellStyle name="差_2008年国税和地税 2" xfId="11268"/>
    <cellStyle name="好_2006年水利统计指标统计表_03_2010年各地区一般预算平衡表_04财力类2010" xfId="11269"/>
    <cellStyle name="好_12滨州_财力性转移支付2010年预算参考数_隋心对账单定稿0514 2 4" xfId="11270"/>
    <cellStyle name="差_2008年全省汇总收支计算表" xfId="11271"/>
    <cellStyle name="好_行政公检法测算_县市旗测算-新科目（含人口规模效应）_03_2010年各地区一般预算平衡表_2010年地方财政一般预算分级平衡情况表（汇总）0524 5" xfId="11272"/>
    <cellStyle name="差_2008年全省汇总收支计算表 2" xfId="11273"/>
    <cellStyle name="好_教育(按照总人口测算）—20080416_县市旗测算-新科目（含人口规模效应）_财力性转移支付2010年预算参考数 2 5" xfId="11274"/>
    <cellStyle name="差_2008年全省汇总收支计算表 2 2" xfId="11275"/>
    <cellStyle name="差_2008年全省汇总收支计算表 2 3" xfId="11276"/>
    <cellStyle name="差_2008年全省汇总收支计算表 2 4" xfId="11277"/>
    <cellStyle name="差_2008年全省汇总收支计算表 4" xfId="11278"/>
    <cellStyle name="好_09黑龙江_30云南 3" xfId="11279"/>
    <cellStyle name="好_教育(按照总人口测算）—20080416_县市旗测算-新科目（含人口规模效应）_财力性转移支付2010年预算参考数 2 7" xfId="11280"/>
    <cellStyle name="差_2008年全省汇总收支计算表 4 2" xfId="11281"/>
    <cellStyle name="差_30云南_华东" xfId="11282"/>
    <cellStyle name="好_09黑龙江_30云南 3 2" xfId="11283"/>
    <cellStyle name="差_2008年全省汇总收支计算表 5" xfId="11284"/>
    <cellStyle name="差_河南 缺口县区测算(地方填报)_华东 2" xfId="11285"/>
    <cellStyle name="好_教育(按照总人口测算）—20080416_县市旗测算-新科目（含人口规模效应）_财力性转移支付2010年预算参考数 2 8" xfId="11286"/>
    <cellStyle name="差_分县成本差异系数_财力性转移支付2010年预算参考数_合并 2" xfId="11287"/>
    <cellStyle name="差_2008年全省汇总收支计算表_03_2010年各地区一般预算平衡表" xfId="11288"/>
    <cellStyle name="差_文体广播事业(按照总人口测算）—20080416_县市旗测算-新科目（含人口规模效应） 2 3" xfId="11289"/>
    <cellStyle name="差_2008年全省汇总收支计算表_03_2010年各地区一般预算平衡表 2" xfId="11290"/>
    <cellStyle name="差_2008年全省汇总收支计算表_03_2010年各地区一般预算平衡表 3" xfId="11291"/>
    <cellStyle name="差_2008年全省汇总收支计算表_03_2010年各地区一般预算平衡表 4" xfId="11292"/>
    <cellStyle name="差_20河南_财力性转移支付2010年预算参考数_03_2010年各地区一般预算平衡表_04财力类2010" xfId="11293"/>
    <cellStyle name="好_缺口县区测算_财力性转移支付2010年预算参考数_华东" xfId="11294"/>
    <cellStyle name="差_2008年全省汇总收支计算表_03_2010年各地区一般预算平衡表 5" xfId="11295"/>
    <cellStyle name="差_2008年全省汇总收支计算表_03_2010年各地区一般预算平衡表 6" xfId="11296"/>
    <cellStyle name="差_2008年全省汇总收支计算表_03_2010年各地区一般预算平衡表_04财力类2010" xfId="11297"/>
    <cellStyle name="差_教育(按照总人口测算）—20080416_民生政策最低支出需求_财力性转移支付2010年预算参考数_03_2010年各地区一般预算平衡表_04财力类2010 2" xfId="11298"/>
    <cellStyle name="差_2008年全省汇总收支计算表_03_2010年各地区一般预算平衡表_04财力类2010 2" xfId="11299"/>
    <cellStyle name="差_卫生(按照总人口测算）—20080416_县市旗测算-新科目（含人口规模效应）_华东 2 3" xfId="11300"/>
    <cellStyle name="差_2008年全省汇总收支计算表_03_2010年各地区一般预算平衡表_04财力类2010 3" xfId="11301"/>
    <cellStyle name="差_卫生(按照总人口测算）—20080416_县市旗测算-新科目（含人口规模效应）_华东 2 4" xfId="11302"/>
    <cellStyle name="差_2008年全省汇总收支计算表_03_2010年各地区一般预算平衡表_2010年地方财政一般预算分级平衡情况表（汇总）0524" xfId="11303"/>
    <cellStyle name="差_34青海_财力性转移支付2010年预算参考数_合并 2" xfId="11304"/>
    <cellStyle name="差_M01-2(州市补助收入)" xfId="11305"/>
    <cellStyle name="差_2008年全省汇总收支计算表_03_2010年各地区一般预算平衡表_2010年地方财政一般预算分级平衡情况表（汇总）0524 2" xfId="11306"/>
    <cellStyle name="好_2007年一般预算支出剔除_合并" xfId="11307"/>
    <cellStyle name="差_M01-2(州市补助收入) 2" xfId="11308"/>
    <cellStyle name="差_2008年全省汇总收支计算表_03_2010年各地区一般预算平衡表_2010年地方财政一般预算分级平衡情况表（汇总）0524 4" xfId="11309"/>
    <cellStyle name="差_M01-2(州市补助收入) 4" xfId="11310"/>
    <cellStyle name="差_2008年全省汇总收支计算表_03_2010年各地区一般预算平衡表_净集中" xfId="11311"/>
    <cellStyle name="好_2006年水利统计指标统计表_合并 2" xfId="11312"/>
    <cellStyle name="好_缺口县区测算(按核定人数)_财力性转移支付2010年预算参考数_合并 2 3" xfId="11313"/>
    <cellStyle name="差_2008年全省汇总收支计算表_03_2010年各地区一般预算平衡表_净集中 2" xfId="11314"/>
    <cellStyle name="好_2006年水利统计指标统计表_合并 2 2" xfId="11315"/>
    <cellStyle name="好_缺口县区测算(按核定人数)_财力性转移支付2010年预算参考数_合并 2 4" xfId="11316"/>
    <cellStyle name="差_2008年全省汇总收支计算表_03_2010年各地区一般预算平衡表_净集中 3" xfId="11317"/>
    <cellStyle name="好_2006年水利统计指标统计表_合并 2 3" xfId="11318"/>
    <cellStyle name="差_2008年全省汇总收支计算表_30云南 2 2" xfId="11319"/>
    <cellStyle name="好_人员工资和公用经费3_隋心对账单定稿0514 2 5" xfId="11320"/>
    <cellStyle name="好_其他部门(按照总人口测算）—20080416_民生政策最低支出需求_隋心对账单定稿0514 2 2" xfId="11321"/>
    <cellStyle name="好_一般预算支出口径剔除表 2 7" xfId="11322"/>
    <cellStyle name="差_2008年全省汇总收支计算表_30云南 3" xfId="11323"/>
    <cellStyle name="差_河南 缺口县区测算(地方填报)_小册子（2010）张 3 2" xfId="11324"/>
    <cellStyle name="好_其他部门(按照总人口测算）—20080416_民生政策最低支出需求_隋心对账单定稿0514 3" xfId="11325"/>
    <cellStyle name="差_2008年全省汇总收支计算表_30云南 3 2" xfId="11326"/>
    <cellStyle name="好_一般预算支出口径剔除表 2 8" xfId="11327"/>
    <cellStyle name="差_2008年全省汇总收支计算表_30云南 4" xfId="11328"/>
    <cellStyle name="差_2008年全省汇总收支计算表_财力性转移支付2010年预算参考数 2 3 2" xfId="11329"/>
    <cellStyle name="差_行政(燃修费)_民生政策最低支出需求_隋心对账单定稿0514 2" xfId="11330"/>
    <cellStyle name="差_核定人数下发表_财力性转移支付2010年预算参考数 3 2" xfId="11331"/>
    <cellStyle name="差_市辖区测算-新科目（20080626）_不含人员经费系数_华东 2" xfId="11332"/>
    <cellStyle name="好_27重庆_财力性转移支付2010年预算参考数_03_2010年各地区一般预算平衡表 4" xfId="11333"/>
    <cellStyle name="差_2008年全省汇总收支计算表_财力性转移支付2010年预算参考数 2 4" xfId="11334"/>
    <cellStyle name="好_其他部门(按照总人口测算）—20080416_不含人员经费系数_财力性转移支付2010年预算参考数_03_2010年各地区一般预算平衡表_2010年地方财政一般预算分级平衡情况表（汇总）0524 2 6" xfId="11335"/>
    <cellStyle name="差_核定人数下发表_财力性转移支付2010年预算参考数 4" xfId="11336"/>
    <cellStyle name="差_2008年全省汇总收支计算表_财力性转移支付2010年预算参考数 3" xfId="11337"/>
    <cellStyle name="好_05潍坊_华东 2 3" xfId="11338"/>
    <cellStyle name="差_2008年全省汇总收支计算表_财力性转移支付2010年预算参考数 3 2" xfId="11339"/>
    <cellStyle name="差_教育(按照总人口测算）—20080416_不含人员经费系数_财力性转移支付2010年预算参考数_隋心对账单定稿0514" xfId="11340"/>
    <cellStyle name="好_卫生(按照总人口测算）—20080416_不含人员经费系数_华东 2 3" xfId="11341"/>
    <cellStyle name="差_2008年全省汇总收支计算表_财力性转移支付2010年预算参考数 5" xfId="11342"/>
    <cellStyle name="好_05潍坊_华东 2 5" xfId="11343"/>
    <cellStyle name="差_2008年全省汇总收支计算表_财力性转移支付2010年预算参考数_03_2010年各地区一般预算平衡表" xfId="11344"/>
    <cellStyle name="差_2008年全省汇总收支计算表_财力性转移支付2010年预算参考数_03_2010年各地区一般预算平衡表 2" xfId="11345"/>
    <cellStyle name="差_2008年全省汇总收支计算表_财力性转移支付2010年预算参考数_03_2010年各地区一般预算平衡表 4" xfId="11346"/>
    <cellStyle name="差_行政公检法测算_县市旗测算-新科目（含人口规模效应）_财力性转移支付2010年预算参考数_03_2010年各地区一般预算平衡表_净集中 3" xfId="11347"/>
    <cellStyle name="好_27重庆_隋心对账单定稿0514" xfId="11348"/>
    <cellStyle name="差_2008年全省汇总收支计算表_财力性转移支付2010年预算参考数_03_2010年各地区一般预算平衡表 5" xfId="11349"/>
    <cellStyle name="强调文字颜色 2 2" xfId="11350"/>
    <cellStyle name="差_卫生(按照总人口测算）—20080416_县市旗测算-新科目（含人口规模效应）_财力性转移支付2010年预算参考数_小册子（2010）张 3 2" xfId="11351"/>
    <cellStyle name="差_2008年全省汇总收支计算表_财力性转移支付2010年预算参考数_03_2010年各地区一般预算平衡表 6" xfId="11352"/>
    <cellStyle name="强调文字颜色 2 3" xfId="11353"/>
    <cellStyle name="好_2008年支出调整 2 2" xfId="11354"/>
    <cellStyle name="差_2008年全省汇总收支计算表_财力性转移支付2010年预算参考数_03_2010年各地区一般预算平衡表_04财力类2010" xfId="11355"/>
    <cellStyle name="差_一般预算支出口径剔除表_财力性转移支付2010年预算参考数_小册子（2010）张" xfId="11356"/>
    <cellStyle name="好_行政公检法测算_不含人员经费系数_合并 3" xfId="11357"/>
    <cellStyle name="差_2008年全省汇总收支计算表_财力性转移支付2010年预算参考数_03_2010年各地区一般预算平衡表_04财力类2010 2" xfId="11358"/>
    <cellStyle name="差_市辖区测算-新科目（20080626）_民生政策最低支出需求_隋心对账单定稿0514 2 7" xfId="11359"/>
    <cellStyle name="差_一般预算支出口径剔除表_财力性转移支付2010年预算参考数_小册子（2010）张 2" xfId="11360"/>
    <cellStyle name="差_2008年全省汇总收支计算表_财力性转移支付2010年预算参考数_03_2010年各地区一般预算平衡表_04财力类2010 3" xfId="11361"/>
    <cellStyle name="差_一般预算支出口径剔除表_财力性转移支付2010年预算参考数_小册子（2010）张 3" xfId="11362"/>
    <cellStyle name="差_2008年全省汇总收支计算表_财力性转移支付2010年预算参考数_03_2010年各地区一般预算平衡表_2010年地方财政一般预算分级平衡情况表（汇总）0524 3" xfId="11363"/>
    <cellStyle name="常规 15 14" xfId="11364"/>
    <cellStyle name="常规 20 14" xfId="11365"/>
    <cellStyle name="差_2008年全省汇总收支计算表_财力性转移支付2010年预算参考数_03_2010年各地区一般预算平衡表_2010年地方财政一般预算分级平衡情况表（汇总）0524 4" xfId="11366"/>
    <cellStyle name="差_行政（人员）_县市旗测算-新科目（含人口规模效应）_隋心对账单定稿0514 2" xfId="11367"/>
    <cellStyle name="常规 15 15" xfId="11368"/>
    <cellStyle name="常规 15 20" xfId="11369"/>
    <cellStyle name="常规 20 15" xfId="11370"/>
    <cellStyle name="常规 20 20" xfId="11371"/>
    <cellStyle name="差_2008年全省汇总收支计算表_财力性转移支付2010年预算参考数_03_2010年各地区一般预算平衡表_2010年地方财政一般预算分级平衡情况表（汇总）0524 5" xfId="11372"/>
    <cellStyle name="常规 15 16" xfId="11373"/>
    <cellStyle name="常规 15 21" xfId="11374"/>
    <cellStyle name="常规 20 16" xfId="11375"/>
    <cellStyle name="常规 20 21" xfId="11376"/>
    <cellStyle name="差_2008年全省汇总收支计算表_财力性转移支付2010年预算参考数_03_2010年各地区一般预算平衡表_净集中" xfId="11377"/>
    <cellStyle name="差_河南 缺口县区测算(地方填报)_财力性转移支付2010年预算参考数_华东" xfId="11378"/>
    <cellStyle name="好_人员工资和公用经费_03_2010年各地区一般预算平衡表_净集中" xfId="11379"/>
    <cellStyle name="差_2008年全省汇总收支计算表_财力性转移支付2010年预算参考数_30云南 3 2" xfId="11380"/>
    <cellStyle name="好_04财力类_小册子（2010）张 2 2" xfId="11381"/>
    <cellStyle name="好_行政(燃修费)_民生政策最低支出需求_华东 2 4" xfId="11382"/>
    <cellStyle name="差_2008年全省汇总收支计算表_财力性转移支付2010年预算参考数_合并" xfId="11383"/>
    <cellStyle name="好_其他部门(按照总人口测算）—20080416_县市旗测算-新科目（含人口规模效应）_财力性转移支付2010年预算参考数_隋心对账单定稿0514 2 3" xfId="11384"/>
    <cellStyle name="差_2008年全省汇总收支计算表_财力性转移支付2010年预算参考数_合并 2" xfId="11385"/>
    <cellStyle name="好_分县成本差异系数_民生政策最低支出需求 2 3" xfId="11386"/>
    <cellStyle name="差_7.1罗平县大学生“村官”统计季报表(7月修订，下发空表)_Book1_Book1" xfId="11387"/>
    <cellStyle name="差_2008年全省汇总收支计算表_财力性转移支付2010年预算参考数_华东" xfId="11388"/>
    <cellStyle name="差_2008年全省汇总收支计算表_财力性转移支付2010年预算参考数_华东 2" xfId="11389"/>
    <cellStyle name="好_卫生部门_华东 2 2" xfId="11390"/>
    <cellStyle name="差_2008年全省汇总收支计算表_财力性转移支付2010年预算参考数_隋心对账单定稿0514" xfId="11391"/>
    <cellStyle name="好_行政(燃修费)_民生政策最低支出需求_财力性转移支付2010年预算参考数_隋心对账单定稿0514 2 6" xfId="11392"/>
    <cellStyle name="差_分析缺口率_财力性转移支付2010年预算参考数 4" xfId="11393"/>
    <cellStyle name="差_2008年全省汇总收支计算表_财力性转移支付2010年预算参考数_隋心对账单定稿0514 2" xfId="11394"/>
    <cellStyle name="差_其他部门(按照总人口测算）—20080416_隋心对账单定稿0514" xfId="11395"/>
    <cellStyle name="差_分析缺口率_财力性转移支付2010年预算参考数 4 2" xfId="11396"/>
    <cellStyle name="差_2008年全省汇总收支计算表_财力性转移支付2010年预算参考数_小册子（2010）张 2" xfId="11397"/>
    <cellStyle name="差_2008年全省汇总收支计算表_财力性转移支付2010年预算参考数_小册子（2010）张 2 2" xfId="11398"/>
    <cellStyle name="差_县市旗测算20080508_民生政策最低支出需求_财力性转移支付2010年预算参考数_03_2010年各地区一般预算平衡表_2010年地方财政一般预算分级平衡情况表（汇总）0524 2 3" xfId="11399"/>
    <cellStyle name="好_教育(按照总人口测算）—20080416_不含人员经费系数_03_2010年各地区一般预算平衡表_04财力类2010 3" xfId="11400"/>
    <cellStyle name="差_行政公检法测算_民生政策最低支出需求_隋心对账单定稿0514" xfId="11401"/>
    <cellStyle name="差_2008年全省汇总收支计算表_合并" xfId="11402"/>
    <cellStyle name="好_2008年全省汇总收支计算表_隋心对账单定稿0514 2 4" xfId="11403"/>
    <cellStyle name="差_2008年全省汇总收支计算表_华东" xfId="11404"/>
    <cellStyle name="差_2008年全省汇总收支计算表_华东 2" xfId="11405"/>
    <cellStyle name="差_2008年全省汇总收支计算表_隋心对账单定稿0514" xfId="11406"/>
    <cellStyle name="差_2008年全省汇总收支计算表_小册子（2010）张" xfId="11407"/>
    <cellStyle name="差_行政公检法测算_不含人员经费系数_30云南" xfId="11408"/>
    <cellStyle name="差_卫生部门_财力性转移支付2010年预算参考数_03_2010年各地区一般预算平衡表_2010年地方财政一般预算分级平衡情况表（汇总）0524 2 3" xfId="11409"/>
    <cellStyle name="好_2007年一般预算支出剔除_隋心对账单定稿0514 2 2" xfId="11410"/>
    <cellStyle name="好_青海 缺口县区测算(地方填报)_财力性转移支付2010年预算参考数_03_2010年各地区一般预算平衡表_净集中 3" xfId="11411"/>
    <cellStyle name="差_2008年省对下奖补测算总表" xfId="11412"/>
    <cellStyle name="差_2008年省对下奖补测算总表 2" xfId="11413"/>
    <cellStyle name="差_测算结果" xfId="11414"/>
    <cellStyle name="好_山东省民生支出标准_03_2010年各地区一般预算平衡表 2" xfId="11415"/>
    <cellStyle name="好_人员工资和公用经费3_财力性转移支付2010年预算参考数 2 7" xfId="11416"/>
    <cellStyle name="差_2008年县级公安保障标准落实奖励经费分配测算" xfId="11417"/>
    <cellStyle name="差_2008年县级公安保障标准落实奖励经费分配测算 2 3" xfId="11418"/>
    <cellStyle name="差_2008年县级公安保障标准落实奖励经费分配测算 2 4" xfId="11419"/>
    <cellStyle name="差_2008年一般预算支出预计" xfId="11420"/>
    <cellStyle name="差_2008年一般预算支出预计 2" xfId="11421"/>
    <cellStyle name="差_2008年一般预算支出预计 2 2" xfId="11422"/>
    <cellStyle name="差_2008年一般预算支出预计 2 2 2" xfId="11423"/>
    <cellStyle name="好_县区合并测算20080421_县市旗测算-新科目（含人口规模效应）_财力性转移支付2010年预算参考数_03_2010年各地区一般预算平衡表_04财力类2010 3" xfId="11424"/>
    <cellStyle name="差_2008年一般预算支出预计 2 3 2" xfId="11425"/>
    <cellStyle name="差_2008年一般预算支出预计 2 4" xfId="11426"/>
    <cellStyle name="差_2008年一般预算支出预计 3 2" xfId="11427"/>
    <cellStyle name="差_2008年一般预算支出预计 4 2" xfId="11428"/>
    <cellStyle name="好_测算结果_财力性转移支付2010年预算参考数_03_2010年各地区一般预算平衡表_2010年地方财政一般预算分级平衡情况表（汇总）0524 4" xfId="11429"/>
    <cellStyle name="好_市辖区测算-新科目（20080626）_财力性转移支付2010年预算参考数_隋心对账单定稿0514 2 3" xfId="11430"/>
    <cellStyle name="差_2008年一般预算支出预计_30云南" xfId="11431"/>
    <cellStyle name="差_2008年一般预算支出预计_30云南 2" xfId="11432"/>
    <cellStyle name="差_核定人数下发表_03_2010年各地区一般预算平衡表 6" xfId="11433"/>
    <cellStyle name="差_危改资金测算_财力性转移支付2010年预算参考数_小册子（2010）张 4" xfId="11434"/>
    <cellStyle name="好_行政公检法测算_民生政策最低支出需求_03_2010年各地区一般预算平衡表_2010年地方财政一般预算分级平衡情况表（汇总）0524 4" xfId="11435"/>
    <cellStyle name="差_2008年一般预算支出预计_30云南 2 2" xfId="11436"/>
    <cellStyle name="好_2006年22湖南_小册子（2010）张 3" xfId="11437"/>
    <cellStyle name="好_行业表" xfId="11438"/>
    <cellStyle name="好_行政公检法测算_不含人员经费系数_财力性转移支付2010年预算参考数_隋心对账单定稿0514 2 6" xfId="11439"/>
    <cellStyle name="差_2008年一般预算支出预计_合并 2" xfId="11440"/>
    <cellStyle name="差_2008年一般预算支出预计_华东" xfId="11441"/>
    <cellStyle name="差_市辖区测算-新科目（20080626）_县市旗测算-新科目（含人口规模效应） 4" xfId="11442"/>
    <cellStyle name="差_2008年一般预算支出预计_华东 2" xfId="11443"/>
    <cellStyle name="差_安徽 缺口县区测算(地方填报)1_财力性转移支付2010年预算参考数_03_2010年各地区一般预算平衡表 4" xfId="11444"/>
    <cellStyle name="差_市辖区测算-新科目（20080626）_县市旗测算-新科目（含人口规模效应） 4 2" xfId="11445"/>
    <cellStyle name="差_2008年一般预算支出预计_隋心对账单定稿0514" xfId="11446"/>
    <cellStyle name="好_人员工资和公用经费2_财力性转移支付2010年预算参考数_03_2010年各地区一般预算平衡表 4" xfId="11447"/>
    <cellStyle name="差_2008年一般预算支出预计_隋心对账单定稿0514 2" xfId="11448"/>
    <cellStyle name="差_民生政策最低支出需求 3" xfId="11449"/>
    <cellStyle name="好_成本差异系数（含人口规模）_财力性转移支付2010年预算参考数_小册子（2010）张 3" xfId="11450"/>
    <cellStyle name="差_2008年一般预算支出预计_小册子（2010）张" xfId="11451"/>
    <cellStyle name="差_县市旗测算20080508_民生政策最低支出需求_财力性转移支付2010年预算参考数_合并 2" xfId="11452"/>
    <cellStyle name="好_不含人员经费系数_隋心对账单定稿0514 2 7" xfId="11453"/>
    <cellStyle name="差_2008年一般预算支出预计_小册子（2010）张 2" xfId="11454"/>
    <cellStyle name="差_行政公检法测算_民生政策最低支出需求_03_2010年各地区一般预算平衡表 3" xfId="11455"/>
    <cellStyle name="注释 2 2 6" xfId="11456"/>
    <cellStyle name="差_县市旗测算20080508_民生政策最低支出需求_财力性转移支付2010年预算参考数_合并 2 2" xfId="11457"/>
    <cellStyle name="差_行政(燃修费)_不含人员经费系数_03_2010年各地区一般预算平衡表 4" xfId="11458"/>
    <cellStyle name="差_2008年一般预算支出预计_小册子（2010）张 2 2" xfId="11459"/>
    <cellStyle name="差_Sheet1_4.2010年国家重点生态功能区保护性转移支付生态测算表" xfId="11460"/>
    <cellStyle name="差_2008年一般预算支出预计_小册子（2010）张 3" xfId="11461"/>
    <cellStyle name="差_行政公检法测算_民生政策最低支出需求_03_2010年各地区一般预算平衡表 4" xfId="11462"/>
    <cellStyle name="注释 2 2 7" xfId="11463"/>
    <cellStyle name="差_县市旗测算20080508_民生政策最低支出需求_财力性转移支付2010年预算参考数_合并 2 3" xfId="11464"/>
    <cellStyle name="好_27重庆_03_2010年各地区一般预算平衡表_2010年地方财政一般预算分级平衡情况表（汇总）0524 2 2" xfId="11465"/>
    <cellStyle name="差_行政(燃修费)_30云南 2 2" xfId="11466"/>
    <cellStyle name="差_行政(燃修费)_不含人员经费系数_03_2010年各地区一般预算平衡表 5" xfId="11467"/>
    <cellStyle name="差_2008年一般预算支出预计_小册子（2010）张 3 2" xfId="11468"/>
    <cellStyle name="差_2008年一般预算支出预计_小册子（2010）张 4" xfId="11469"/>
    <cellStyle name="差_行政公检法测算_民生政策最低支出需求_03_2010年各地区一般预算平衡表 5" xfId="11470"/>
    <cellStyle name="注释 2 2 8" xfId="11471"/>
    <cellStyle name="差_县市旗测算20080508_民生政策最低支出需求_财力性转移支付2010年预算参考数_合并 2 4" xfId="11472"/>
    <cellStyle name="好_27重庆_03_2010年各地区一般预算平衡表_2010年地方财政一般预算分级平衡情况表（汇总）0524 2 3" xfId="11473"/>
    <cellStyle name="差_行政(燃修费)_不含人员经费系数_03_2010年各地区一般预算平衡表 6" xfId="11474"/>
    <cellStyle name="差_2008年预计支出与2007年对比" xfId="11475"/>
    <cellStyle name="差_2008年预计支出与2007年对比 2" xfId="11476"/>
    <cellStyle name="差_2008年预计支出与2007年对比 2 2 2" xfId="11477"/>
    <cellStyle name="好_行政(燃修费)_民生政策最低支出需求_合并 3" xfId="11478"/>
    <cellStyle name="差_2008年预计支出与2007年对比 2 3 2" xfId="11479"/>
    <cellStyle name="差_云南省2008年转移支付测算——州市本级考核部分及政策性测算_财力性转移支付2010年预算参考数_华东 2 5" xfId="11480"/>
    <cellStyle name="差_2008年预计支出与2007年对比 2 4" xfId="11481"/>
    <cellStyle name="好_2006年水利统计指标统计表 2_2.2009年云南省生态功能区转移支付总表" xfId="11482"/>
    <cellStyle name="差_2008年预计支出与2007年对比 3" xfId="11483"/>
    <cellStyle name="差_2008年预计支出与2007年对比 3 2" xfId="11484"/>
    <cellStyle name="差_卫生(按照总人口测算）—20080416_财力性转移支付2010年预算参考数_03_2010年各地区一般预算平衡表_2010年地方财政一般预算分级平衡情况表（汇总）0524 2 4" xfId="11485"/>
    <cellStyle name="差_2008年预计支出与2007年对比 4" xfId="11486"/>
    <cellStyle name="货币 3" xfId="11487"/>
    <cellStyle name="差_2008年预计支出与2007年对比 4 2" xfId="11488"/>
    <cellStyle name="差_行政公检法测算_不含人员经费系数 4" xfId="11489"/>
    <cellStyle name="好_行政(燃修费)_县市旗测算-新科目（含人口规模效应）_财力性转移支付2010年预算参考数_03_2010年各地区一般预算平衡表_2010年地方财政一般预算分级平衡情况表（汇总）0524 2 3" xfId="11490"/>
    <cellStyle name="差_2008年预计支出与2007年对比_30云南" xfId="11491"/>
    <cellStyle name="差_2008年预计支出与2007年对比_30云南 3" xfId="11492"/>
    <cellStyle name="差_2008年预计支出与2007年对比_合并" xfId="11493"/>
    <cellStyle name="好_2006年27重庆_03_2010年各地区一般预算平衡表_2010年地方财政一般预算分级平衡情况表（汇总）0524 2 3" xfId="11494"/>
    <cellStyle name="好_义务教育阶段教职工人数（教育厅提供最终）" xfId="11495"/>
    <cellStyle name="差_2008年预计支出与2007年对比_30云南 3 2" xfId="11496"/>
    <cellStyle name="差_2008年预计支出与2007年对比_合并 2" xfId="11497"/>
    <cellStyle name="好_青海 缺口县区测算(地方填报) 5" xfId="11498"/>
    <cellStyle name="差_2008年预计支出与2007年对比_30云南 4" xfId="11499"/>
    <cellStyle name="好_卫生(按照总人口测算）—20080416_民生政策最低支出需求_03_2010年各地区一般预算平衡表 4" xfId="11500"/>
    <cellStyle name="差_2008年预计支出与2007年对比_华东 2" xfId="11501"/>
    <cellStyle name="差_自行调整差异系数顺序_财力性转移支付2010年预算参考数_03_2010年各地区一般预算平衡表 5" xfId="11502"/>
    <cellStyle name="差_分县成本差异系数_民生政策最低支出需求_小册子（2010）张 4" xfId="11503"/>
    <cellStyle name="差_2008年预计支出与2007年对比_隋心对账单定稿0514" xfId="11504"/>
    <cellStyle name="差_2009年一般性转移支付标准工资_不用软件计算9.1不考虑经费管理评价xl" xfId="11505"/>
    <cellStyle name="差_2008年预计支出与2007年对比_隋心对账单定稿0514 2" xfId="11506"/>
    <cellStyle name="好_成本差异系数_财力性转移支付2010年预算参考数_隋心对账单定稿0514" xfId="11507"/>
    <cellStyle name="差_2008年预计支出与2007年对比_小册子（2010）张 2 2" xfId="11508"/>
    <cellStyle name="好_青海 缺口县区测算(地方填报)_财力性转移支付2010年预算参考数_华东 2 5" xfId="11509"/>
    <cellStyle name="差_2008年预计支出与2007年对比_小册子（2010）张 3 2" xfId="11510"/>
    <cellStyle name="差_2008年支出核定" xfId="11511"/>
    <cellStyle name="差_2008年支出核定 2" xfId="11512"/>
    <cellStyle name="差_行政公检法测算_财力性转移支付2010年预算参考数_30云南 3" xfId="11513"/>
    <cellStyle name="差_2008年支出核定 2 2" xfId="11514"/>
    <cellStyle name="常规 5 18" xfId="11515"/>
    <cellStyle name="常规 5 23" xfId="11516"/>
    <cellStyle name="好_核定人数对比 2 3" xfId="11517"/>
    <cellStyle name="差_行政公检法测算_财力性转移支付2010年预算参考数_30云南 3 2" xfId="11518"/>
    <cellStyle name="差_农林水和城市维护标准支出20080505－县区合计_县市旗测算-新科目（含人口规模效应）_财力性转移支付2010年预算参考数_小册子（2010）张" xfId="11519"/>
    <cellStyle name="解释性文本 2 7" xfId="11520"/>
    <cellStyle name="差_2008年支出核定 2 2 2" xfId="11521"/>
    <cellStyle name="好_核定人数对比 2 3 2" xfId="11522"/>
    <cellStyle name="差_2008年支出核定 2 3" xfId="11523"/>
    <cellStyle name="常规 5 19" xfId="11524"/>
    <cellStyle name="常规 5 24" xfId="11525"/>
    <cellStyle name="好_核定人数对比 2 4" xfId="11526"/>
    <cellStyle name="差_2008年支出核定 2 3 2" xfId="11527"/>
    <cellStyle name="差_卫生部门_财力性转移支付2010年预算参考数_小册子（2010）张 4" xfId="11528"/>
    <cellStyle name="差_2008年支出核定 2 4" xfId="11529"/>
    <cellStyle name="常规 5 25" xfId="11530"/>
    <cellStyle name="常规 5 30" xfId="11531"/>
    <cellStyle name="好_核定人数对比 2 5" xfId="11532"/>
    <cellStyle name="好_山东省民生支出标准_华东 3" xfId="11533"/>
    <cellStyle name="差_2008年支出核定_30云南 2 2" xfId="11534"/>
    <cellStyle name="差_缺口县区测算(按2007支出增长25%测算) 2 2" xfId="11535"/>
    <cellStyle name="好_2006年22湖南_财力性转移支付2010年预算参考数_03_2010年各地区一般预算平衡表 6" xfId="11536"/>
    <cellStyle name="差_2008年支出核定_30云南 3 2" xfId="11537"/>
    <cellStyle name="差_缺口县区测算(按2007支出增长25%测算) 3 2" xfId="11538"/>
    <cellStyle name="差_2008年支出核定_30云南 4" xfId="11539"/>
    <cellStyle name="差_缺口县区测算(按2007支出增长25%测算) 4" xfId="11540"/>
    <cellStyle name="差_30云南_1_财力性转移支付2010年预算参考数_03_2010年各地区一般预算平衡表 3" xfId="11541"/>
    <cellStyle name="常规 21 14" xfId="11542"/>
    <cellStyle name="好_民生政策最低支出需求_03_2010年各地区一般预算平衡表_04财力类2010 3" xfId="11543"/>
    <cellStyle name="强调文字颜色 2 2 2 2 2 2 2" xfId="11544"/>
    <cellStyle name="差_2008年支出核定_合并" xfId="11545"/>
    <cellStyle name="好_行政(燃修费)_县市旗测算-新科目（含人口规模效应）_财力性转移支付2010年预算参考数_合并 2 7" xfId="11546"/>
    <cellStyle name="差_2008年支出核定_合并 2" xfId="11547"/>
    <cellStyle name="差_2008年支出核定_隋心对账单定稿0514" xfId="11548"/>
    <cellStyle name="好_其他部门(按照总人口测算）—20080416_县市旗测算-新科目（含人口规模效应）_财力性转移支付2010年预算参考数_隋心对账单定稿0514 2 5" xfId="11549"/>
    <cellStyle name="差_2008年支出核定_隋心对账单定稿0514 2" xfId="11550"/>
    <cellStyle name="好_县市旗测算20080508_县市旗测算-新科目（含人口规模效应）_财力性转移支付2010年预算参考数_华东 2 5" xfId="11551"/>
    <cellStyle name="差_成本差异系数_隋心对账单定稿0514" xfId="11552"/>
    <cellStyle name="好_附表_财力性转移支付2010年预算参考数_华东 3" xfId="11553"/>
    <cellStyle name="千位分隔[0] 2 3 5" xfId="11554"/>
    <cellStyle name="差_2008年支出核定_小册子（2010）张" xfId="11555"/>
    <cellStyle name="差_2008年支出核定_小册子（2010）张 2" xfId="11556"/>
    <cellStyle name="差_2008年支出核定_小册子（2010）张 2 2" xfId="11557"/>
    <cellStyle name="差_2008年支出调整" xfId="11558"/>
    <cellStyle name="差_2008年支出调整 2" xfId="11559"/>
    <cellStyle name="差_2008年支出调整 2 2" xfId="11560"/>
    <cellStyle name="差_2008年支出调整 2 2 2" xfId="11561"/>
    <cellStyle name="差_2008年支出调整 2 3" xfId="11562"/>
    <cellStyle name="差_28四川_财力性转移支付2010年预算参考数_03_2010年各地区一般预算平衡表" xfId="11563"/>
    <cellStyle name="差_28四川_财力性转移支付2010年预算参考数_03_2010年各地区一般预算平衡表 2" xfId="11564"/>
    <cellStyle name="差_2008年支出调整 2 3 2" xfId="11565"/>
    <cellStyle name="好_14安徽_华东 2 4" xfId="11566"/>
    <cellStyle name="差_2008年支出调整 2 4" xfId="11567"/>
    <cellStyle name="好_汇总_财力性转移支付2010年预算参考数_合并 2" xfId="11568"/>
    <cellStyle name="差_2008年支出调整 4" xfId="11569"/>
    <cellStyle name="好_市辖区测算20080510_不含人员经费系数_财力性转移支付2010年预算参考数_合并 2" xfId="11570"/>
    <cellStyle name="差_33甘肃_华东" xfId="11571"/>
    <cellStyle name="常规 11 2 25" xfId="11572"/>
    <cellStyle name="常规 11 2 30" xfId="11573"/>
    <cellStyle name="差_2008年支出调整 4 2" xfId="11574"/>
    <cellStyle name="差_文体广播事业(按照总人口测算）—20080416_不含人员经费系数_合并 2 6" xfId="11575"/>
    <cellStyle name="差_文体广播事业(按照总人口测算）—20080416_县市旗测算-新科目（含人口规模效应）_华东 2 7" xfId="11576"/>
    <cellStyle name="好_市辖区测算20080510_不含人员经费系数_财力性转移支付2010年预算参考数_合并 2 2" xfId="11577"/>
    <cellStyle name="差_33甘肃_华东 2" xfId="11578"/>
    <cellStyle name="差_文体广播事业(按照总人口测算）—20080416_民生政策最低支出需求_03_2010年各地区一般预算平衡表 3" xfId="11579"/>
    <cellStyle name="差_2008年支出调整 5" xfId="11580"/>
    <cellStyle name="差_2008年支出调整_03_2010年各地区一般预算平衡表" xfId="11581"/>
    <cellStyle name="差_2008年支出调整_03_2010年各地区一般预算平衡表 4" xfId="11582"/>
    <cellStyle name="差_2008年支出调整_03_2010年各地区一般预算平衡表 5" xfId="11583"/>
    <cellStyle name="差_2008年支出调整_03_2010年各地区一般预算平衡表 6" xfId="11584"/>
    <cellStyle name="差_Book2_财力性转移支付2010年预算参考数_小册子（2010）张 2" xfId="11585"/>
    <cellStyle name="差_2008年支出调整_03_2010年各地区一般预算平衡表_04财力类2010" xfId="11586"/>
    <cellStyle name="差_县区合并测算20080423(按照各省比重）_财力性转移支付2010年预算参考数 4 2" xfId="11587"/>
    <cellStyle name="差_2008年支出调整_03_2010年各地区一般预算平衡表_2010年地方财政一般预算分级平衡情况表（汇总）0524" xfId="11588"/>
    <cellStyle name="差_县市旗测算-新科目（20080627）_不含人员经费系数_财力性转移支付2010年预算参考数_03_2010年各地区一般预算平衡表_2010年地方财政一般预算分级平衡情况表（汇总）0524 2" xfId="11589"/>
    <cellStyle name="差_总人口_财力性转移支付2010年预算参考数_合并 2 4" xfId="11590"/>
    <cellStyle name="差_2008年支出调整_03_2010年各地区一般预算平衡表_2010年地方财政一般预算分级平衡情况表（汇总）0524 2" xfId="11591"/>
    <cellStyle name="差_县市旗测算-新科目（20080627）_不含人员经费系数_财力性转移支付2010年预算参考数_03_2010年各地区一般预算平衡表_2010年地方财政一般预算分级平衡情况表（汇总）0524 2 2" xfId="11592"/>
    <cellStyle name="差_2008年支出调整_03_2010年各地区一般预算平衡表_2010年地方财政一般预算分级平衡情况表（汇总）0524 3" xfId="11593"/>
    <cellStyle name="差_县市旗测算-新科目（20080627）_不含人员经费系数_财力性转移支付2010年预算参考数_03_2010年各地区一般预算平衡表_2010年地方财政一般预算分级平衡情况表（汇总）0524 2 3" xfId="11594"/>
    <cellStyle name="差_2008年支出调整_03_2010年各地区一般预算平衡表_2010年地方财政一般预算分级平衡情况表（汇总）0524 4" xfId="11595"/>
    <cellStyle name="差_县市旗测算-新科目（20080627）_不含人员经费系数_财力性转移支付2010年预算参考数_03_2010年各地区一般预算平衡表_2010年地方财政一般预算分级平衡情况表（汇总）0524 2 4" xfId="11596"/>
    <cellStyle name="差_2008年支出调整_03_2010年各地区一般预算平衡表_2010年地方财政一般预算分级平衡情况表（汇总）0524 5" xfId="11597"/>
    <cellStyle name="差_县市旗测算-新科目（20080627）_不含人员经费系数_财力性转移支付2010年预算参考数_03_2010年各地区一般预算平衡表_2010年地方财政一般预算分级平衡情况表（汇总）0524 2 5" xfId="11598"/>
    <cellStyle name="差_2008年支出调整_03_2010年各地区一般预算平衡表_净集中 3" xfId="11599"/>
    <cellStyle name="差_2008年支出调整_30云南" xfId="11600"/>
    <cellStyle name="差_县市旗测算20080508_县市旗测算-新科目（含人口规模效应）_财力性转移支付2010年预算参考数_隋心对账单定稿0514" xfId="11601"/>
    <cellStyle name="差_行政（人员）_不含人员经费系数_03_2010年各地区一般预算平衡表_2010年地方财政一般预算分级平衡情况表（汇总）0524 5" xfId="11602"/>
    <cellStyle name="差_云南 缺口县区测算(地方填报)_财力性转移支付2010年预算参考数 2 4" xfId="11603"/>
    <cellStyle name="差_2008年支出调整_30云南 2" xfId="11604"/>
    <cellStyle name="差_县市旗测算20080508_县市旗测算-新科目（含人口规模效应）_财力性转移支付2010年预算参考数_隋心对账单定稿0514 2" xfId="11605"/>
    <cellStyle name="好_河南 缺口县区测算(地方填报)_03_2010年各地区一般预算平衡表_2010年地方财政一般预算分级平衡情况表（汇总）0524 2 4" xfId="11606"/>
    <cellStyle name="好_34青海_1 2 5" xfId="11607"/>
    <cellStyle name="差_33甘肃_30云南 3" xfId="11608"/>
    <cellStyle name="好_5334_2006年迪庆县级财政报表附表 2_2.云南省生态功能区转移支付总表" xfId="11609"/>
    <cellStyle name="差_2008年支出调整_30云南 2 2" xfId="11610"/>
    <cellStyle name="差_县市旗测算20080508_县市旗测算-新科目（含人口规模效应）_财力性转移支付2010年预算参考数_隋心对账单定稿0514 2 2" xfId="11611"/>
    <cellStyle name="好_分县成本差异系数_民生政策最低支出需求_财力性转移支付2010年预算参考数_隋心对账单定稿0514 2 6" xfId="11612"/>
    <cellStyle name="常规 2 5 2 4" xfId="11613"/>
    <cellStyle name="差_33甘肃_30云南 3 2" xfId="11614"/>
    <cellStyle name="好_5334_2006年迪庆县级财政报表附表 2_2.云南省生态功能区转移支付总表 2" xfId="11615"/>
    <cellStyle name="差_2008年支出调整_30云南 3" xfId="11616"/>
    <cellStyle name="好_河南 缺口县区测算(地方填报)_03_2010年各地区一般预算平衡表_2010年地方财政一般预算分级平衡情况表（汇总）0524 2 5" xfId="11617"/>
    <cellStyle name="差_33甘肃_30云南 4" xfId="11618"/>
    <cellStyle name="好_34青海_1 2 6" xfId="11619"/>
    <cellStyle name="好_安徽 缺口县区测算(地方填报)1_03_2010年各地区一般预算平衡表_04财力类2010" xfId="11620"/>
    <cellStyle name="差_2008年支出调整_30云南 3 2" xfId="11621"/>
    <cellStyle name="差_2008年支出调整_30云南 4" xfId="11622"/>
    <cellStyle name="好_河南 缺口县区测算(地方填报)_03_2010年各地区一般预算平衡表_2010年地方财政一般预算分级平衡情况表（汇总）0524 2 6" xfId="11623"/>
    <cellStyle name="差_2008年支出调整_财力性转移支付2010年预算参考数" xfId="11624"/>
    <cellStyle name="差_22湖南_03_2010年各地区一般预算平衡表 4" xfId="11625"/>
    <cellStyle name="差_2008年支出调整_财力性转移支付2010年预算参考数 2" xfId="11626"/>
    <cellStyle name="差_县市旗测算-新科目（20080626）_县市旗测算-新科目（含人口规模效应）_小册子（2010）张" xfId="11627"/>
    <cellStyle name="好_03昭通 2_5.2010年云南省国家一般生态功能区转移支付补助测算表（州市本级）" xfId="11628"/>
    <cellStyle name="差_2008年支出调整_财力性转移支付2010年预算参考数 2 4" xfId="11629"/>
    <cellStyle name="差_农林水和城市维护标准支出20080505－县区合计_县市旗测算-新科目（含人口规模效应）_财力性转移支付2010年预算参考数_03_2010年各地区一般预算平衡表" xfId="11630"/>
    <cellStyle name="差_县市旗测算-新科目（20080626）_县市旗测算-新科目（含人口规模效应）_小册子（2010）张 4" xfId="11631"/>
    <cellStyle name="差_2008年支出调整_财力性转移支付2010年预算参考数 3" xfId="11632"/>
    <cellStyle name="差_2008年支出调整_财力性转移支付2010年预算参考数 3 2" xfId="11633"/>
    <cellStyle name="差_2008年支出调整_财力性转移支付2010年预算参考数 4 2" xfId="11634"/>
    <cellStyle name="好_同德 2 8" xfId="11635"/>
    <cellStyle name="好_县区合并测算20080423(按照各省比重）_03_2010年各地区一般预算平衡表_2010年地方财政一般预算分级平衡情况表（汇总）0524 2 3" xfId="11636"/>
    <cellStyle name="好_汇总_财力性转移支付2010年预算参考数_隋心对账单定稿0514 2 5" xfId="11637"/>
    <cellStyle name="差_2008年支出调整_财力性转移支付2010年预算参考数 5" xfId="11638"/>
    <cellStyle name="差_2008年支出调整_财力性转移支付2010年预算参考数_03_2010年各地区一般预算平衡表 3" xfId="11639"/>
    <cellStyle name="好_河南 缺口县区测算(地方填报白)_财力性转移支付2010年预算参考数_03_2010年各地区一般预算平衡表 2 3" xfId="11640"/>
    <cellStyle name="差_2008年支出调整_财力性转移支付2010年预算参考数_03_2010年各地区一般预算平衡表 4" xfId="11641"/>
    <cellStyle name="差_2008年支出调整_财力性转移支付2010年预算参考数_03_2010年各地区一般预算平衡表 5" xfId="11642"/>
    <cellStyle name="差_2008年支出调整_财力性转移支付2010年预算参考数_03_2010年各地区一般预算平衡表_04财力类2010" xfId="11643"/>
    <cellStyle name="差_市辖区测算20080510_财力性转移支付2010年预算参考数_华东" xfId="11644"/>
    <cellStyle name="差_2008年支出调整_财力性转移支付2010年预算参考数_03_2010年各地区一般预算平衡表_04财力类2010 2" xfId="11645"/>
    <cellStyle name="差_市辖区测算20080510_财力性转移支付2010年预算参考数_华东 2" xfId="11646"/>
    <cellStyle name="差_县市旗测算-新科目（20080626）_不含人员经费系数_华东 2 5" xfId="11647"/>
    <cellStyle name="差_2008年支出调整_财力性转移支付2010年预算参考数_03_2010年各地区一般预算平衡表_2010年地方财政一般预算分级平衡情况表（汇总）0524 2" xfId="11648"/>
    <cellStyle name="差_7.1罗平县大学生“村官”统计季报表(7月修订，下发空表) 2" xfId="11649"/>
    <cellStyle name="好_卫生(按照总人口测算）—20080416_不含人员经费系数_财力性转移支付2010年预算参考数_03_2010年各地区一般预算平衡表_2010年地方财政一般预算分级平衡情况表（汇总）0524" xfId="11650"/>
    <cellStyle name="差_2008年支出调整_财力性转移支付2010年预算参考数_03_2010年各地区一般预算平衡表_2010年地方财政一般预算分级平衡情况表（汇总）0524 3" xfId="11651"/>
    <cellStyle name="差_7.1罗平县大学生“村官”统计季报表(7月修订，下发空表) 3" xfId="11652"/>
    <cellStyle name="差_2008年支出调整_财力性转移支付2010年预算参考数_03_2010年各地区一般预算平衡表_2010年地方财政一般预算分级平衡情况表（汇总）0524 4" xfId="11653"/>
    <cellStyle name="好_山东省民生支出标准_合并" xfId="11654"/>
    <cellStyle name="差_2008年支出调整_财力性转移支付2010年预算参考数_03_2010年各地区一般预算平衡表_2010年地方财政一般预算分级平衡情况表（汇总）0524 5" xfId="11655"/>
    <cellStyle name="差_2008年支出调整_财力性转移支付2010年预算参考数_03_2010年各地区一般预算平衡表_净集中 2" xfId="11656"/>
    <cellStyle name="差_2008年支出调整_财力性转移支付2010年预算参考数_03_2010年各地区一般预算平衡表_净集中 3" xfId="11657"/>
    <cellStyle name="差_2008年支出调整_财力性转移支付2010年预算参考数_30云南" xfId="11658"/>
    <cellStyle name="差_教育(按照总人口测算）—20080416_县市旗测算-新科目（含人口规模效应）_03_2010年各地区一般预算平衡表_2010年地方财政一般预算分级平衡情况表（汇总）0524 5" xfId="11659"/>
    <cellStyle name="好_自行调整差异系数顺序_财力性转移支付2010年预算参考数_合并" xfId="11660"/>
    <cellStyle name="好_云南省2008年转移支付测算——州市本级考核部分及政策性测算_华东 2" xfId="11661"/>
    <cellStyle name="差_2008年支出调整_财力性转移支付2010年预算参考数_30云南 3 2" xfId="11662"/>
    <cellStyle name="差_行政(燃修费)_03_2010年各地区一般预算平衡表 6" xfId="11663"/>
    <cellStyle name="好_市辖区测算-新科目（20080626） 2 3" xfId="11664"/>
    <cellStyle name="好_平邑_30云南" xfId="11665"/>
    <cellStyle name="好_青海 缺口县区测算(地方填报)_财力性转移支付2010年预算参考数_隋心对账单定稿0514 3" xfId="11666"/>
    <cellStyle name="差_2008年支出调整_财力性转移支付2010年预算参考数_30云南 4" xfId="11667"/>
    <cellStyle name="差_平邑_财力性转移支付2010年预算参考数 2 2" xfId="11668"/>
    <cellStyle name="好_文体广播部门_隋心对账单定稿0514 2" xfId="11669"/>
    <cellStyle name="差_2008年支出调整_财力性转移支付2010年预算参考数_合并" xfId="11670"/>
    <cellStyle name="差_2008年支出调整_财力性转移支付2010年预算参考数_合并 2" xfId="11671"/>
    <cellStyle name="差_缺口县区测算 2 3 2" xfId="11672"/>
    <cellStyle name="差_2008年支出调整_财力性转移支付2010年预算参考数_华东" xfId="11673"/>
    <cellStyle name="好_分县成本差异系数 4" xfId="11674"/>
    <cellStyle name="差_2008年支出调整_财力性转移支付2010年预算参考数_华东 2" xfId="11675"/>
    <cellStyle name="差_民生政策最低支出需求_03_2010年各地区一般预算平衡表_净集中" xfId="11676"/>
    <cellStyle name="常规 25 12" xfId="11677"/>
    <cellStyle name="差_2008年支出调整_财力性转移支付2010年预算参考数_隋心对账单定稿0514" xfId="11678"/>
    <cellStyle name="好_1_财力性转移支付2010年预算参考数_合并 2 3" xfId="11679"/>
    <cellStyle name="差_2008年支出调整_财力性转移支付2010年预算参考数_隋心对账单定稿0514 2" xfId="11680"/>
    <cellStyle name="好_河南 缺口县区测算(地方填报白)_财力性转移支付2010年预算参考数_合并 3" xfId="11681"/>
    <cellStyle name="差_2008年支出调整_财力性转移支付2010年预算参考数_小册子（2010）张" xfId="11682"/>
    <cellStyle name="差_行政（人员）_民生政策最低支出需求_03_2010年各地区一般预算平衡表_净集中 2" xfId="11683"/>
    <cellStyle name="好_文体广播事业(按照总人口测算）—20080416_民生政策最低支出需求_华东 2 4" xfId="11684"/>
    <cellStyle name="好_14安徽_财力性转移支付2010年预算参考数_华东 2 5" xfId="11685"/>
    <cellStyle name="差_2008年支出调整_财力性转移支付2010年预算参考数_小册子（2010）张 2" xfId="11686"/>
    <cellStyle name="好_不含人员经费系数_财力性转移支付2010年预算参考数_03_2010年各地区一般预算平衡表_04财力类2010 3" xfId="11687"/>
    <cellStyle name="好_缺口县区测算(按2007支出增长25%测算)_财力性转移支付2010年预算参考数 4" xfId="11688"/>
    <cellStyle name="差_文体广播事业(按照总人口测算）—20080416_03_2010年各地区一般预算平衡表_2010年地方财政一般预算分级平衡情况表（汇总）0524 2 4" xfId="11689"/>
    <cellStyle name="差_核定人数对比_财力性转移支付2010年预算参考数_小册子（2010）张 3" xfId="11690"/>
    <cellStyle name="好_14安徽_财力性转移支付2010年预算参考数_03_2010年各地区一般预算平衡表 3" xfId="11691"/>
    <cellStyle name="差_2008年支出调整_财力性转移支付2010年预算参考数_小册子（2010）张 2 2" xfId="11692"/>
    <cellStyle name="差_核定人数对比_财力性转移支付2010年预算参考数_小册子（2010）张 3 2" xfId="11693"/>
    <cellStyle name="好_河南 缺口县区测算(地方填报白)_03_2010年各地区一般预算平衡表_2010年地方财政一般预算分级平衡情况表（汇总）0524 3" xfId="11694"/>
    <cellStyle name="好_文体广播事业(按照总人口测算）—20080416_民生政策最低支出需求_华东 2 5" xfId="11695"/>
    <cellStyle name="好_14安徽_财力性转移支付2010年预算参考数_华东 2 6" xfId="11696"/>
    <cellStyle name="差_2008年支出调整_财力性转移支付2010年预算参考数_小册子（2010）张 3" xfId="11697"/>
    <cellStyle name="好_测算结果汇总_财力性转移支付2010年预算参考数_03_2010年各地区一般预算平衡表" xfId="11698"/>
    <cellStyle name="好_缺口县区测算(按2007支出增长25%测算)_财力性转移支付2010年预算参考数 5" xfId="11699"/>
    <cellStyle name="差_文体广播事业(按照总人口测算）—20080416_03_2010年各地区一般预算平衡表_2010年地方财政一般预算分级平衡情况表（汇总）0524 2 5" xfId="11700"/>
    <cellStyle name="差_核定人数对比_财力性转移支付2010年预算参考数_小册子（2010）张 4" xfId="11701"/>
    <cellStyle name="好_14安徽_财力性转移支付2010年预算参考数_03_2010年各地区一般预算平衡表 4" xfId="11702"/>
    <cellStyle name="差_2008年支出调整_财力性转移支付2010年预算参考数_小册子（2010）张 3 2" xfId="11703"/>
    <cellStyle name="好_测算结果汇总_财力性转移支付2010年预算参考数_03_2010年各地区一般预算平衡表 2" xfId="11704"/>
    <cellStyle name="差_2008年支出调整_财力性转移支付2010年预算参考数_小册子（2010）张 4" xfId="11705"/>
    <cellStyle name="好_文体广播事业(按照总人口测算）—20080416_民生政策最低支出需求_华东 2 6" xfId="11706"/>
    <cellStyle name="好_14安徽_财力性转移支付2010年预算参考数_华东 2 7" xfId="11707"/>
    <cellStyle name="差_2008年支出调整_合并" xfId="11708"/>
    <cellStyle name="好_教育(按照总人口测算）—20080416_不含人员经费系数_财力性转移支付2010年预算参考数_30云南 3" xfId="11709"/>
    <cellStyle name="差_2008年支出调整_合并 2" xfId="11710"/>
    <cellStyle name="差_2008年支出调整_华东" xfId="11711"/>
    <cellStyle name="差_县市旗测算-新科目（20080627）_民生政策最低支出需求_小册子（2010）张 4" xfId="11712"/>
    <cellStyle name="差_2008年支出调整_隋心对账单定稿0514" xfId="11713"/>
    <cellStyle name="好_2008年全省汇总收支计算表_财力性转移支付2010年预算参考数_03_2010年各地区一般预算平衡表 4" xfId="11714"/>
    <cellStyle name="差_2008年支出调整_隋心对账单定稿0514 2" xfId="11715"/>
    <cellStyle name="差_2008年支出调整_小册子（2010）张" xfId="11716"/>
    <cellStyle name="差_危改资金测算_03_2010年各地区一般预算平衡表_04财力类2010" xfId="11717"/>
    <cellStyle name="常规 19 29" xfId="11718"/>
    <cellStyle name="常规 19 34" xfId="11719"/>
    <cellStyle name="常规 24 29" xfId="11720"/>
    <cellStyle name="常规 24 34" xfId="11721"/>
    <cellStyle name="差_2008年支出调整_小册子（2010）张 2" xfId="11722"/>
    <cellStyle name="差_分析缺口率_隋心对账单定稿0514" xfId="11723"/>
    <cellStyle name="差_危改资金测算_03_2010年各地区一般预算平衡表_04财力类2010 2" xfId="11724"/>
    <cellStyle name="差_2008年支出调整_小册子（2010）张 2 2" xfId="11725"/>
    <cellStyle name="差_分析缺口率_隋心对账单定稿0514 2" xfId="11726"/>
    <cellStyle name="好_2008年支出核定_华东 2 5" xfId="11727"/>
    <cellStyle name="差_2008年支出调整_小册子（2010）张 3" xfId="11728"/>
    <cellStyle name="差_危改资金测算_03_2010年各地区一般预算平衡表_04财力类2010 3" xfId="11729"/>
    <cellStyle name="差_2008年支出调整_小册子（2010）张 3 2" xfId="11730"/>
    <cellStyle name="常规 27 2 3" xfId="11731"/>
    <cellStyle name="差_2008云南省分县市中小学教职工统计表（教育厅提供）" xfId="11732"/>
    <cellStyle name="好_行政公检法测算_不含人员经费系数_财力性转移支付2010年预算参考数_03_2010年各地区一般预算平衡表_04财力类2010 2" xfId="11733"/>
    <cellStyle name="差_2008云南省分县市中小学教职工统计表（教育厅提供） 2" xfId="11734"/>
    <cellStyle name="差_30云南_1_财力性转移支付2010年预算参考数_合并" xfId="11735"/>
    <cellStyle name="差_2008云南省分县市中小学教职工统计表（教育厅提供） 3" xfId="11736"/>
    <cellStyle name="差_2008云南省分县市中小学教职工统计表（教育厅提供） 5" xfId="11737"/>
    <cellStyle name="好_1110洱源县_财力性转移支付2010年预算参考数_合并 2 2" xfId="11738"/>
    <cellStyle name="差_2008云南省分县市中小学教职工统计表（教育厅提供） 7" xfId="11739"/>
    <cellStyle name="好_1110洱源县_财力性转移支付2010年预算参考数_合并 2 4" xfId="11740"/>
    <cellStyle name="差_2008云南省分县市中小学教职工统计表（教育厅提供） 8" xfId="11741"/>
    <cellStyle name="好_1110洱源县_财力性转移支付2010年预算参考数_合并 2 5" xfId="11742"/>
    <cellStyle name="差_2009年标准税收测算数据表_2.2009年云南省生态功能区转移支付总表" xfId="11743"/>
    <cellStyle name="差_2009年标准税收测算数据表_2.2010年云南省生态功能区转移支付总表" xfId="11744"/>
    <cellStyle name="差_28四川_隋心对账单定稿0514" xfId="11745"/>
    <cellStyle name="好_卫生(按照总人口测算）—20080416_财力性转移支付2010年预算参考数_03_2010年各地区一般预算平衡表 2 2" xfId="11746"/>
    <cellStyle name="好_27重庆_财力性转移支付2010年预算参考数_03_2010年各地区一般预算平衡表_2010年地方财政一般预算分级平衡情况表（汇总）0524 2" xfId="11747"/>
    <cellStyle name="差_2009年标准税收测算数据表_2.2010年云南省生态功能区转移支付总表 2" xfId="11748"/>
    <cellStyle name="差_28四川_隋心对账单定稿0514 2" xfId="11749"/>
    <cellStyle name="好_27重庆_财力性转移支付2010年预算参考数_03_2010年各地区一般预算平衡表_2010年地方财政一般预算分级平衡情况表（汇总）0524 2 2" xfId="11750"/>
    <cellStyle name="差_城建部门" xfId="11751"/>
    <cellStyle name="差_文体广播事业(按照总人口测算）—20080416_县市旗测算-新科目（含人口规模效应） 2 2 2" xfId="11752"/>
    <cellStyle name="好_2006年22湖南_30云南 2" xfId="11753"/>
    <cellStyle name="差_2009年标准税收测算数据表_4.2010年国家重点生态功能区保护性转移支付生态测算表" xfId="11754"/>
    <cellStyle name="差_安徽 缺口县区测算(地方填报)1 4 2" xfId="11755"/>
    <cellStyle name="好_不含人员经费系数_财力性转移支付2010年预算参考数_03_2010年各地区一般预算平衡表 6" xfId="11756"/>
    <cellStyle name="差_2009年标准税收测算数据表_4.2010年国家重点生态功能区保护性转移支付生态测算表 2" xfId="11757"/>
    <cellStyle name="好_分县成本差异系数_不含人员经费系数_财力性转移支付2010年预算参考数_03_2010年各地区一般预算平衡表 5" xfId="11758"/>
    <cellStyle name="差_2009年标准税收测算数据表_5.2010年云南省国家一般生态功能区转移支付补助测算表（州市本级）" xfId="11759"/>
    <cellStyle name="好_20河南_财力性转移支付2010年预算参考数_03_2010年各地区一般预算平衡表_2010年地方财政一般预算分级平衡情况表（汇总）0524 2 3" xfId="11760"/>
    <cellStyle name="差_2009年标准税收测算数据表_5.2010年云南省国家一般生态功能区转移支付补助测算表（州市本级） 2" xfId="11761"/>
    <cellStyle name="输入 2 5" xfId="11762"/>
    <cellStyle name="差_2009年国家重点生态功能区保护性转移支付生态测算表" xfId="11763"/>
    <cellStyle name="常规 2 8 5" xfId="11764"/>
    <cellStyle name="差_2009年国家重点生态功能区保护性转移支付生态测算表 2" xfId="11765"/>
    <cellStyle name="差_分县成本差异系数_民生政策最低支出需求_03_2010年各地区一般预算平衡表 6" xfId="11766"/>
    <cellStyle name="好_安徽 缺口县区测算(地方填报)1" xfId="11767"/>
    <cellStyle name="差_2009年一般性转移支付标准工资" xfId="11768"/>
    <cellStyle name="好_行政公检法测算_不含人员经费系数_财力性转移支付2010年预算参考数_华东" xfId="11769"/>
    <cellStyle name="差_2009年一般性转移支付标准工资 2" xfId="11770"/>
    <cellStyle name="好_行政公检法测算_不含人员经费系数_财力性转移支付2010年预算参考数_华东 2" xfId="11771"/>
    <cellStyle name="差_2009年一般性转移支付标准工资 2 2" xfId="11772"/>
    <cellStyle name="好_行政公检法测算_不含人员经费系数_财力性转移支付2010年预算参考数_华东 2 2" xfId="11773"/>
    <cellStyle name="差_2009年一般性转移支付标准工资 2 3" xfId="11774"/>
    <cellStyle name="好_行政公检法测算_不含人员经费系数_财力性转移支付2010年预算参考数_华东 2 3" xfId="11775"/>
    <cellStyle name="差_2009年一般性转移支付标准工资 3" xfId="11776"/>
    <cellStyle name="好_行政公检法测算_不含人员经费系数_财力性转移支付2010年预算参考数_华东 3" xfId="11777"/>
    <cellStyle name="差_2009年一般性转移支付标准工资 4" xfId="11778"/>
    <cellStyle name="好_县市旗测算-新科目（20080627）_民生政策最低支出需求_华东 2 3" xfId="11779"/>
    <cellStyle name="差_30云南_1_财力性转移支付2010年预算参考数 2 3 2" xfId="11780"/>
    <cellStyle name="差_行政(燃修费)_民生政策最低支出需求_财力性转移支付2010年预算参考数_03_2010年各地区一般预算平衡表_2010年地方财政一般预算分级平衡情况表（汇总）0524 2" xfId="11781"/>
    <cellStyle name="差_同德_财力性转移支付2010年预算参考数_华东 2" xfId="11782"/>
    <cellStyle name="常规 87" xfId="11783"/>
    <cellStyle name="常规 92" xfId="11784"/>
    <cellStyle name="差_2009年一般性转移支付标准工资_~4190974" xfId="11785"/>
    <cellStyle name="差_县市旗测算-新科目（20080626）_县市旗测算-新科目（含人口规模效应）_财力性转移支付2010年预算参考数_03_2010年各地区一般预算平衡表 6" xfId="11786"/>
    <cellStyle name="差_成本差异系数_财力性转移支付2010年预算参考数_小册子（2010）张" xfId="11787"/>
    <cellStyle name="好_卫生(按照总人口测算）—20080416_民生政策最低支出需求_30云南 3" xfId="11788"/>
    <cellStyle name="差_2009年一般性转移支付标准工资_~4190974 2" xfId="11789"/>
    <cellStyle name="差_成本差异系数_财力性转移支付2010年预算参考数_小册子（2010）张 2" xfId="11790"/>
    <cellStyle name="差_2009年一般性转移支付标准工资_~4190974 2 2" xfId="11791"/>
    <cellStyle name="差_成本差异系数_财力性转移支付2010年预算参考数_小册子（2010）张 2 2" xfId="11792"/>
    <cellStyle name="差_2009年一般性转移支付标准工资_~4190974 2 3" xfId="11793"/>
    <cellStyle name="差_2009年一般性转移支付标准工资_~4190974 2 4" xfId="11794"/>
    <cellStyle name="差_2009年一般性转移支付标准工资_~4190974 3" xfId="11795"/>
    <cellStyle name="差_成本差异系数_财力性转移支付2010年预算参考数_小册子（2010）张 3" xfId="11796"/>
    <cellStyle name="差_2009年一般性转移支付标准工资_~4190974 4" xfId="11797"/>
    <cellStyle name="差_成本差异系数_财力性转移支付2010年预算参考数_小册子（2010）张 4" xfId="11798"/>
    <cellStyle name="差_人员工资和公用经费2_30云南" xfId="11799"/>
    <cellStyle name="差_2009年一般性转移支付标准工资_~5676413" xfId="11800"/>
    <cellStyle name="常规 2 2 3 6 3" xfId="11801"/>
    <cellStyle name="常规 7 10" xfId="11802"/>
    <cellStyle name="强调文字颜色 5 10 2" xfId="11803"/>
    <cellStyle name="好_县市旗测算-新科目（20080626）_民生政策最低支出需求_财力性转移支付2010年预算参考数_隋心对账单定稿0514 2 7" xfId="11804"/>
    <cellStyle name="差_2009年一般性转移支付标准工资_~5676413 2 3" xfId="11805"/>
    <cellStyle name="好_县区合并测算20080423(按照各省比重）_不含人员经费系数_财力性转移支付2010年预算参考数_03_2010年各地区一般预算平衡表 5" xfId="11806"/>
    <cellStyle name="差_20河南_财力性转移支付2010年预算参考数 4" xfId="11807"/>
    <cellStyle name="差_2009年一般性转移支付标准工资_~5676413 2 4" xfId="11808"/>
    <cellStyle name="好_县区合并测算20080423(按照各省比重）_不含人员经费系数_财力性转移支付2010年预算参考数_03_2010年各地区一般预算平衡表 6" xfId="11809"/>
    <cellStyle name="差_20河南_财力性转移支付2010年预算参考数 5" xfId="11810"/>
    <cellStyle name="差_2009年一般性转移支付标准工资_~5676413 3" xfId="11811"/>
    <cellStyle name="差_成本差异系数（含人口规模） 5" xfId="11812"/>
    <cellStyle name="差_人员工资和公用经费2_30云南 3" xfId="11813"/>
    <cellStyle name="好_不含人员经费系数_03_2010年各地区一般预算平衡表 5" xfId="11814"/>
    <cellStyle name="好_人员工资和公用经费2_03_2010年各地区一般预算平衡表 2" xfId="11815"/>
    <cellStyle name="差_2009年一般性转移支付标准工资_~5676413 4" xfId="11816"/>
    <cellStyle name="差_人员工资和公用经费2_30云南 4" xfId="11817"/>
    <cellStyle name="好_不含人员经费系数_03_2010年各地区一般预算平衡表 6" xfId="11818"/>
    <cellStyle name="差_2009年一般性转移支付标准工资_不用软件计算9.1不考虑经费管理评价xl 2" xfId="11819"/>
    <cellStyle name="好_成本差异系数_财力性转移支付2010年预算参考数_隋心对账单定稿0514 2" xfId="11820"/>
    <cellStyle name="差_2009年一般性转移支付标准工资_不用软件计算9.1不考虑经费管理评价xl 2 2" xfId="11821"/>
    <cellStyle name="好_卫生(按照总人口测算）—20080416_县市旗测算-新科目（含人口规模效应）_财力性转移支付2010年预算参考数_隋心对账单定稿0514 2 4" xfId="11822"/>
    <cellStyle name="好_成本差异系数_财力性转移支付2010年预算参考数_隋心对账单定稿0514 2 2" xfId="11823"/>
    <cellStyle name="好_县市旗测算-新科目（20080627）" xfId="11824"/>
    <cellStyle name="差_2009年一般性转移支付标准工资_不用软件计算9.1不考虑经费管理评价xl 2 3" xfId="11825"/>
    <cellStyle name="好_卫生(按照总人口测算）—20080416_县市旗测算-新科目（含人口规模效应）_财力性转移支付2010年预算参考数_隋心对账单定稿0514 2 5" xfId="11826"/>
    <cellStyle name="好_成本差异系数_财力性转移支付2010年预算参考数_隋心对账单定稿0514 2 3" xfId="11827"/>
    <cellStyle name="差_2009年一般性转移支付标准工资_不用软件计算9.1不考虑经费管理评价xl 3" xfId="11828"/>
    <cellStyle name="差_2009年一般性转移支付标准工资_不用软件计算9.1不考虑经费管理评价xl 4" xfId="11829"/>
    <cellStyle name="差_2009年一般性转移支付标准工资_地方配套按人均增幅控制8.30xl" xfId="11830"/>
    <cellStyle name="差_市辖区测算20080510_财力性转移支付2010年预算参考数_合并" xfId="11831"/>
    <cellStyle name="差_2009年一般性转移支付标准工资_地方配套按人均增幅控制8.30xl 2" xfId="11832"/>
    <cellStyle name="差_市辖区测算20080510_财力性转移支付2010年预算参考数_合并 2" xfId="11833"/>
    <cellStyle name="差_2009年一般性转移支付标准工资_地方配套按人均增幅控制8.30xl 2 2" xfId="11834"/>
    <cellStyle name="差_县市旗测算20080508_县市旗测算-新科目（含人口规模效应）_财力性转移支付2010年预算参考数_隋心对账单定稿0514 2 3" xfId="11835"/>
    <cellStyle name="好_分县成本差异系数_民生政策最低支出需求_财力性转移支付2010年预算参考数_隋心对账单定稿0514 2 7" xfId="11836"/>
    <cellStyle name="好_教育(按照总人口测算）—20080416_财力性转移支付2010年预算参考数_03_2010年各地区一般预算平衡表_净集中" xfId="11837"/>
    <cellStyle name="差_2009年一般性转移支付标准工资_地方配套按人均增幅控制8.30xl 2 3" xfId="11838"/>
    <cellStyle name="差_县市旗测算20080508_县市旗测算-新科目（含人口规模效应）_财力性转移支付2010年预算参考数_隋心对账单定稿0514 2 4" xfId="11839"/>
    <cellStyle name="差_2009年一般性转移支付标准工资_地方配套按人均增幅控制8.30xl 2 4" xfId="11840"/>
    <cellStyle name="差_县市旗测算20080508_县市旗测算-新科目（含人口规模效应）_财力性转移支付2010年预算参考数_隋心对账单定稿0514 2 5" xfId="11841"/>
    <cellStyle name="差_2009年一般性转移支付标准工资_地方配套按人均增幅控制8.30xl 3" xfId="11842"/>
    <cellStyle name="差_2009年一般性转移支付标准工资_地方配套按人均增幅控制8.30一般预算平均增幅、人均可用财力平均增幅两次控制、社会治安系数调整、案件数调整xl" xfId="11843"/>
    <cellStyle name="差_文体广播事业(按照总人口测算）—20080416_民生政策最低支出需求_华东 2 4" xfId="11844"/>
    <cellStyle name="差_2009年一般性转移支付标准工资_地方配套按人均增幅控制8.30一般预算平均增幅、人均可用财力平均增幅两次控制、社会治安系数调整、案件数调整xl 2" xfId="11845"/>
    <cellStyle name="好_11大理_03_2010年各地区一般预算平衡表_净集中" xfId="11846"/>
    <cellStyle name="好_11大理_03_2010年各地区一般预算平衡表_净集中 3" xfId="11847"/>
    <cellStyle name="差_2009年一般性转移支付标准工资_地方配套按人均增幅控制8.30一般预算平均增幅、人均可用财力平均增幅两次控制、社会治安系数调整、案件数调整xl 2 3" xfId="11848"/>
    <cellStyle name="好_行政(燃修费)_县市旗测算-新科目（含人口规模效应）_财力性转移支付2010年预算参考数_合并 2 5" xfId="11849"/>
    <cellStyle name="差_2009年一般性转移支付标准工资_地方配套按人均增幅控制8.30一般预算平均增幅、人均可用财力平均增幅两次控制、社会治安系数调整、案件数调整xl 2 4" xfId="11850"/>
    <cellStyle name="好_行政(燃修费)_县市旗测算-新科目（含人口规模效应）_财力性转移支付2010年预算参考数_合并 2 6" xfId="11851"/>
    <cellStyle name="差_2009年一般性转移支付标准工资_地方配套按人均增幅控制8.30一般预算平均增幅、人均可用财力平均增幅两次控制、社会治安系数调整、案件数调整xl 3" xfId="11852"/>
    <cellStyle name="差_2009年一般性转移支付标准工资_地方配套按人均增幅控制8.30一般预算平均增幅、人均可用财力平均增幅两次控制、社会治安系数调整、案件数调整xl 4" xfId="11853"/>
    <cellStyle name="差_市辖区测算20080510_03_2010年各地区一般预算平衡表_04财力类2010" xfId="11854"/>
    <cellStyle name="好_分析缺口率_财力性转移支付2010年预算参考数 2" xfId="11855"/>
    <cellStyle name="差_2009年一般性转移支付标准工资_地方配套按人均增幅控制8.31（调整结案率后）xl 2 2" xfId="11856"/>
    <cellStyle name="差_2009年一般性转移支付标准工资_地方配套按人均增幅控制8.31（调整结案率后）xl 2 3" xfId="11857"/>
    <cellStyle name="差_2009年一般性转移支付标准工资_地方配套按人均增幅控制8.31（调整结案率后）xl 2 4" xfId="11858"/>
    <cellStyle name="差_2009年一般性转移支付标准工资_地方配套按人均增幅控制8.31（调整结案率后）xl 3" xfId="11859"/>
    <cellStyle name="差_2009年一般性转移支付标准工资_地方配套按人均增幅控制8.31（调整结案率后）xl 4" xfId="11860"/>
    <cellStyle name="差_2009年一般性转移支付标准工资_奖励补助测算5.22测试" xfId="11861"/>
    <cellStyle name="差_县区合并测算20080423(按照各省比重）_县市旗测算-新科目（含人口规模效应）_华东" xfId="11862"/>
    <cellStyle name="差_2009年一般性转移支付标准工资_奖励补助测算5.22测试 2 3" xfId="11863"/>
    <cellStyle name="差_检验表（调整后） 2" xfId="11864"/>
    <cellStyle name="差_县区合并测算20080423(按照各省比重）_县市旗测算-新科目（含人口规模效应）_华东 2 3" xfId="11865"/>
    <cellStyle name="差_2009年一般性转移支付标准工资_奖励补助测算5.22测试 2 4" xfId="11866"/>
    <cellStyle name="差_检验表（调整后） 3" xfId="11867"/>
    <cellStyle name="差_县区合并测算20080423(按照各省比重）_县市旗测算-新科目（含人口规模效应）_华东 2 4" xfId="11868"/>
    <cellStyle name="差_2009年一般性转移支付标准工资_奖励补助测算5.22测试 3" xfId="11869"/>
    <cellStyle name="差_人员工资和公用经费2_华东" xfId="11870"/>
    <cellStyle name="差_2009年一般性转移支付标准工资_奖励补助测算5.22测试 4" xfId="11871"/>
    <cellStyle name="差_2009年一般性转移支付标准工资_奖励补助测算5.23新" xfId="11872"/>
    <cellStyle name="差_行政（人员）_民生政策最低支出需求_财力性转移支付2010年预算参考数_03_2010年各地区一般预算平衡表_04财力类2010 2" xfId="11873"/>
    <cellStyle name="差_2009年一般性转移支付标准工资_奖励补助测算5.23新 2" xfId="11874"/>
    <cellStyle name="差_县区合并测算20080421_财力性转移支付2010年预算参考数_华东 2 5" xfId="11875"/>
    <cellStyle name="差_2009年一般性转移支付标准工资_奖励补助测算5.23新 2 4" xfId="11876"/>
    <cellStyle name="差_文体广播事业(按照总人口测算）—20080416_民生政策最低支出需求_财力性转移支付2010年预算参考数_03_2010年各地区一般预算平衡表_2010年地方财政一般预算分级平衡情况表（汇总）0524 5" xfId="11877"/>
    <cellStyle name="差_2009年一般性转移支付标准工资_奖励补助测算5.23新 3" xfId="11878"/>
    <cellStyle name="好_卫生(按照总人口测算）—20080416_民生政策最低支出需求_财力性转移支付2010年预算参考数_华东 2 2" xfId="11879"/>
    <cellStyle name="差_县区合并测算20080421_财力性转移支付2010年预算参考数_华东 2 6" xfId="11880"/>
    <cellStyle name="差_2009年一般性转移支付标准工资_奖励补助测算5.23新 4" xfId="11881"/>
    <cellStyle name="好_卫生(按照总人口测算）—20080416_民生政策最低支出需求_财力性转移支付2010年预算参考数_华东 2 3" xfId="11882"/>
    <cellStyle name="差_县区合并测算20080421_财力性转移支付2010年预算参考数_华东 2 7" xfId="11883"/>
    <cellStyle name="差_2009年一般性转移支付标准工资_奖励补助测算5.24冯铸 2" xfId="11884"/>
    <cellStyle name="差_2009年一般性转移支付标准工资_奖励补助测算5.24冯铸 2 2" xfId="11885"/>
    <cellStyle name="差_2009年一般性转移支付标准工资_奖励补助测算5.24冯铸 2 3" xfId="11886"/>
    <cellStyle name="差_财政供养人员_财力性转移支付2010年预算参考数 2 2" xfId="11887"/>
    <cellStyle name="差_2009年一般性转移支付标准工资_奖励补助测算5.24冯铸 2 4" xfId="11888"/>
    <cellStyle name="差_财政供养人员_财力性转移支付2010年预算参考数 2 3" xfId="11889"/>
    <cellStyle name="差_2009年一般性转移支付标准工资_奖励补助测算5.24冯铸 3" xfId="11890"/>
    <cellStyle name="好_2009年标准税收测算数据表" xfId="11891"/>
    <cellStyle name="差_2009年一般性转移支付标准工资_奖励补助测算5.24冯铸 4" xfId="11892"/>
    <cellStyle name="差_2009年一般性转移支付标准工资_奖励补助测算7.23 2 2" xfId="11893"/>
    <cellStyle name="好_行政(燃修费)_县市旗测算-新科目（含人口规模效应）_财力性转移支付2010年预算参考数_华东 2 3" xfId="11894"/>
    <cellStyle name="差_2009年一般性转移支付标准工资_奖励补助测算7.23 2 3" xfId="11895"/>
    <cellStyle name="好_行政(燃修费)_县市旗测算-新科目（含人口规模效应）_财力性转移支付2010年预算参考数_华东 2 4" xfId="11896"/>
    <cellStyle name="差_2009年一般性转移支付标准工资_奖励补助测算7.23 2 4" xfId="11897"/>
    <cellStyle name="好_行政(燃修费)_县市旗测算-新科目（含人口规模效应）_财力性转移支付2010年预算参考数_华东 2 5" xfId="11898"/>
    <cellStyle name="差_2009年一般性转移支付标准工资_奖励补助测算7.23 3" xfId="11899"/>
    <cellStyle name="差_2009年一般性转移支付标准工资_奖励补助测算7.25" xfId="11900"/>
    <cellStyle name="差_2009年一般性转移支付标准工资_奖励补助测算7.25 (version 1) (version 1)" xfId="11901"/>
    <cellStyle name="差_22湖南_财力性转移支付2010年预算参考数 3" xfId="11902"/>
    <cellStyle name="好_0605石屏县_财力性转移支付2010年预算参考数_03_2010年各地区一般预算平衡表_2010年地方财政一般预算分级平衡情况表（汇总）0524 4" xfId="11903"/>
    <cellStyle name="差_2009年一般性转移支付标准工资_奖励补助测算7.25 (version 1) (version 1) 2" xfId="11904"/>
    <cellStyle name="差_22湖南_财力性转移支付2010年预算参考数 3 2" xfId="11905"/>
    <cellStyle name="差_34青海_1_小册子（2010）张" xfId="11906"/>
    <cellStyle name="差_2009年一般性转移支付标准工资_奖励补助测算7.25 (version 1) (version 1) 2 2" xfId="11907"/>
    <cellStyle name="差_34青海_1_小册子（2010）张 2" xfId="11908"/>
    <cellStyle name="好_0502通海县_华东 2 7" xfId="11909"/>
    <cellStyle name="差_2009年一般性转移支付标准工资_奖励补助测算7.25 (version 1) (version 1) 2 3" xfId="11910"/>
    <cellStyle name="差_34青海_1_小册子（2010）张 3" xfId="11911"/>
    <cellStyle name="差_县市旗测算20080508_县市旗测算-新科目（含人口规模效应）_财力性转移支付2010年预算参考数_合并" xfId="11912"/>
    <cellStyle name="差_2009年一般性转移支付标准工资_奖励补助测算7.25 (version 1) (version 1) 3" xfId="11913"/>
    <cellStyle name="差_行政(燃修费)_县市旗测算-新科目（含人口规模效应）_财力性转移支付2010年预算参考数_30云南 2 2" xfId="11914"/>
    <cellStyle name="差_2009年一般性转移支付标准工资_奖励补助测算7.25 (version 1) (version 1) 4" xfId="11915"/>
    <cellStyle name="差_2009年一般性转移支付标准工资_奖励补助测算7.25 2 2" xfId="11916"/>
    <cellStyle name="差_县市旗测算20080508_不含人员经费系数_隋心对账单定稿0514 2 5" xfId="11917"/>
    <cellStyle name="差_2009年一般性转移支付标准工资_奖励补助测算7.25 2 3" xfId="11918"/>
    <cellStyle name="差_县市旗测算20080508_不含人员经费系数_隋心对账单定稿0514 2 6" xfId="11919"/>
    <cellStyle name="差_2009年一般性转移支付标准工资_奖励补助测算7.25 2 4" xfId="11920"/>
    <cellStyle name="差_县市旗测算20080508_不含人员经费系数_隋心对账单定稿0514 2 7" xfId="11921"/>
    <cellStyle name="差_2009年一般性转移支付标准工资_奖励补助测算7.25 3" xfId="11922"/>
    <cellStyle name="差_民生政策最低支出需求_03_2010年各地区一般预算平衡表 4" xfId="11923"/>
    <cellStyle name="差_2009年一般性转移支付标准工资_奖励补助测算7.25 4" xfId="11924"/>
    <cellStyle name="差_民生政策最低支出需求_03_2010年各地区一般预算平衡表 5" xfId="11925"/>
    <cellStyle name="差_2010公用经费标准测算方案（提供刚哥最终）" xfId="11926"/>
    <cellStyle name="差_2010公用经费标准测算方案（提供刚哥最终） 2" xfId="11927"/>
    <cellStyle name="差_2010年标准财政收入" xfId="11928"/>
    <cellStyle name="常规 8 3 6" xfId="11929"/>
    <cellStyle name="差_2010年标准财政收入 2" xfId="11930"/>
    <cellStyle name="差_2010年定额结算项目调整方案-30云南" xfId="11931"/>
    <cellStyle name="差_2010年省对民族地县第二批转移支付测算表" xfId="11932"/>
    <cellStyle name="好_03昭通市_2.2009年云南省生态功能区转移支付总表" xfId="11933"/>
    <cellStyle name="差_2010年省对民族地县第二批转移支付测算表 2" xfId="11934"/>
    <cellStyle name="好_03昭通市_2.2009年云南省生态功能区转移支付总表 2" xfId="11935"/>
    <cellStyle name="差_2010年省对民族地县第二批转移支付测算表 3" xfId="11936"/>
    <cellStyle name="差_2010年省对民族地县第二批转移支付测算表 3 2" xfId="11937"/>
    <cellStyle name="差_2010年省对民族地县第二批转移支付测算表 4" xfId="11938"/>
    <cellStyle name="差_2010年省与中央结算单" xfId="11939"/>
    <cellStyle name="差_2010年县级基本财力保障测算 3" xfId="11940"/>
    <cellStyle name="好_其他部门(按照总人口测算）—20080416_县市旗测算-新科目（含人口规模效应）_财力性转移支付2010年预算参考数_03_2010年各地区一般预算平衡表 3" xfId="11941"/>
    <cellStyle name="好_市辖区测算-新科目（20080626）_民生政策最低支出需求_03_2010年各地区一般预算平衡表_2010年地方财政一般预算分级平衡情况表（汇总）0524 2 8" xfId="11942"/>
    <cellStyle name="差_2010年县级基本财力保障测算 3 2" xfId="11943"/>
    <cellStyle name="好_平邑_03_2010年各地区一般预算平衡表" xfId="11944"/>
    <cellStyle name="好_缺口县区测算（11.13）_华东 3" xfId="11945"/>
    <cellStyle name="差_2010年县级基本财力保障测算 4" xfId="11946"/>
    <cellStyle name="好_其他部门(按照总人口测算）—20080416_县市旗测算-新科目（含人口规模效应）_财力性转移支付2010年预算参考数_03_2010年各地区一般预算平衡表 4" xfId="11947"/>
    <cellStyle name="差_2010年需求" xfId="11948"/>
    <cellStyle name="差_2010年需求 2" xfId="11949"/>
    <cellStyle name="差_2010年需求 2 2" xfId="11950"/>
    <cellStyle name="差_2010年需求 3" xfId="11951"/>
    <cellStyle name="差_2010年需求 4" xfId="11952"/>
    <cellStyle name="差_2010全套检索报表全省" xfId="11953"/>
    <cellStyle name="差_2010全套检索报表全省 2" xfId="11954"/>
    <cellStyle name="差_2010全套检索报表全省 2 2" xfId="11955"/>
    <cellStyle name="差_2010全套检索报表全省 3" xfId="11956"/>
    <cellStyle name="差_市辖区测算20080510_县市旗测算-新科目（含人口规模效应）_30云南" xfId="11957"/>
    <cellStyle name="差_2010全套检索报表全省 3 2" xfId="11958"/>
    <cellStyle name="差_市辖区测算20080510_县市旗测算-新科目（含人口规模效应）_30云南 2" xfId="11959"/>
    <cellStyle name="差_2010全套检索报表全省 4" xfId="11960"/>
    <cellStyle name="差_县区合并测算20080421_县市旗测算-新科目（含人口规模效应）_财力性转移支付2010年预算参考数_03_2010年各地区一般预算平衡表_04财力类2010 2" xfId="11961"/>
    <cellStyle name="好_县区合并测算20080423(按照各省比重）_县市旗测算-新科目（含人口规模效应）_财力性转移支付2010年预算参考数 2 6" xfId="11962"/>
    <cellStyle name="差_2010人员经费测算方案（提供刚哥汇总版）" xfId="11963"/>
    <cellStyle name="好_人员工资和公用经费3_隋心对账单定稿0514 2 2" xfId="11964"/>
    <cellStyle name="差_县区合并测算20080423(按照各省比重）_不含人员经费系数_财力性转移支付2010年预算参考数 4 2" xfId="11965"/>
    <cellStyle name="差_2011标准人员数测算结果" xfId="11966"/>
    <cellStyle name="差_2011标准人员数测算结果 2" xfId="11967"/>
    <cellStyle name="常规 2 3 2 5 2 9" xfId="11968"/>
    <cellStyle name="差_2011标准人员数测算结果 2 2" xfId="11969"/>
    <cellStyle name="好_2006年27重庆_财力性转移支付2010年预算参考数_华东 2 6" xfId="11970"/>
    <cellStyle name="差_2011标准人员数测算结果 3" xfId="11971"/>
    <cellStyle name="差_2011标准人员数测算结果 4" xfId="11972"/>
    <cellStyle name="好_Book2_财力性转移支付2010年预算参考数" xfId="11973"/>
    <cellStyle name="差_2012年结算单（最终稿）" xfId="11974"/>
    <cellStyle name="差_2012年结算单（最终稿） 2" xfId="11975"/>
    <cellStyle name="好_其他部门(按照总人口测算）—20080416 2 5" xfId="11976"/>
    <cellStyle name="差_分析缺口率" xfId="11977"/>
    <cellStyle name="差_2014年横排表" xfId="11978"/>
    <cellStyle name="差_30云南" xfId="11979"/>
    <cellStyle name="差_2014年横排表 2" xfId="11980"/>
    <cellStyle name="差_30云南 2" xfId="11981"/>
    <cellStyle name="好_检验表（调整后） 4" xfId="11982"/>
    <cellStyle name="差_20河南" xfId="11983"/>
    <cellStyle name="差_教育(按照总人口测算）—20080416_30云南 3" xfId="11984"/>
    <cellStyle name="差_20河南 2" xfId="11985"/>
    <cellStyle name="差_教育(按照总人口测算）—20080416_30云南 3 2" xfId="11986"/>
    <cellStyle name="好_530629_2006年县级财政报表附表 3" xfId="11987"/>
    <cellStyle name="差_20河南 2 2" xfId="11988"/>
    <cellStyle name="好_530629_2006年县级财政报表附表 3 2" xfId="11989"/>
    <cellStyle name="差_20河南 2 2 2" xfId="11990"/>
    <cellStyle name="差_20河南 2 3" xfId="11991"/>
    <cellStyle name="差_县市旗测算-新科目（20080627）_不含人员经费系数_财力性转移支付2010年预算参考数_华东" xfId="11992"/>
    <cellStyle name="好_农林水和城市维护标准支出20080505－县区合计_民生政策最低支出需求_03_2010年各地区一般预算平衡表_04财力类2010 2" xfId="11993"/>
    <cellStyle name="差_20河南 2 3 2" xfId="11994"/>
    <cellStyle name="差_县市旗测算-新科目（20080627）_不含人员经费系数_财力性转移支付2010年预算参考数_华东 2" xfId="11995"/>
    <cellStyle name="差_财政小册子－表(1013)" xfId="11996"/>
    <cellStyle name="注释 2 2 11 8" xfId="11997"/>
    <cellStyle name="常规 2 2 3 2 7" xfId="11998"/>
    <cellStyle name="差_20河南 2 4" xfId="11999"/>
    <cellStyle name="好_农林水和城市维护标准支出20080505－县区合计_民生政策最低支出需求_03_2010年各地区一般预算平衡表_04财力类2010 3" xfId="12000"/>
    <cellStyle name="差_20河南 3" xfId="12001"/>
    <cellStyle name="好_530629_2006年县级财政报表附表 4" xfId="12002"/>
    <cellStyle name="好_县市旗测算-新科目（20080626）_财力性转移支付2010年预算参考数_03_2010年各地区一般预算平衡表 2 2" xfId="12003"/>
    <cellStyle name="差_不含人员经费系数_财力性转移支付2010年预算参考数_隋心对账单定稿0514 2" xfId="12004"/>
    <cellStyle name="差_20河南 3 2" xfId="12005"/>
    <cellStyle name="好_530629_2006年县级财政报表附表 4 2" xfId="12006"/>
    <cellStyle name="差_20河南 4 2" xfId="12007"/>
    <cellStyle name="好_20河南_03_2010年各地区一般预算平衡表 6" xfId="12008"/>
    <cellStyle name="差_20河南 5" xfId="12009"/>
    <cellStyle name="好_530629_2006年县级财政报表附表 6" xfId="12010"/>
    <cellStyle name="差_20河南_03_2010年各地区一般预算平衡表" xfId="12011"/>
    <cellStyle name="差_青海 缺口县区测算(地方填报) 2 2 2" xfId="12012"/>
    <cellStyle name="差_20河南_03_2010年各地区一般预算平衡表 2" xfId="12013"/>
    <cellStyle name="差_20河南_03_2010年各地区一般预算平衡表 3" xfId="12014"/>
    <cellStyle name="好_农林水和城市维护标准支出20080505－县区合计_不含人员经费系数_03_2010年各地区一般预算平衡表_净集中 2" xfId="12015"/>
    <cellStyle name="差_20河南_03_2010年各地区一般预算平衡表 4" xfId="12016"/>
    <cellStyle name="差_5334_2006年迪庆县级财政报表附表 2_2.云南省生态功能区转移支付总表 2" xfId="12017"/>
    <cellStyle name="好_农林水和城市维护标准支出20080505－县区合计_不含人员经费系数_03_2010年各地区一般预算平衡表_净集中 3" xfId="12018"/>
    <cellStyle name="差_20河南_03_2010年各地区一般预算平衡表 5" xfId="12019"/>
    <cellStyle name="差_民生政策最低支出需求_华东" xfId="12020"/>
    <cellStyle name="差_20河南_03_2010年各地区一般预算平衡表 6" xfId="12021"/>
    <cellStyle name="好_测算结果_财力性转移支付2010年预算参考数_03_2010年各地区一般预算平衡表_2010年地方财政一般预算分级平衡情况表（汇总）0524 2" xfId="12022"/>
    <cellStyle name="差_20河南_03_2010年各地区一般预算平衡表_04财力类2010" xfId="12023"/>
    <cellStyle name="差_测算结果汇总_财力性转移支付2010年预算参考数_小册子（2010）张 2" xfId="12024"/>
    <cellStyle name="差_20河南_03_2010年各地区一般预算平衡表_04财力类2010 2" xfId="12025"/>
    <cellStyle name="差_测算结果汇总_财力性转移支付2010年预算参考数_小册子（2010）张 2 2" xfId="12026"/>
    <cellStyle name="差_20河南_03_2010年各地区一般预算平衡表_04财力类2010 3" xfId="12027"/>
    <cellStyle name="差_20河南_03_2010年各地区一般预算平衡表_2010年地方财政一般预算分级平衡情况表（汇总）0524 2" xfId="12028"/>
    <cellStyle name="差_教育(按照总人口测算）—20080416_民生政策最低支出需求_财力性转移支付2010年预算参考数_03_2010年各地区一般预算平衡表 6" xfId="12029"/>
    <cellStyle name="差_20河南_03_2010年各地区一般预算平衡表_2010年地方财政一般预算分级平衡情况表（汇总）0524 3" xfId="12030"/>
    <cellStyle name="差_20河南_03_2010年各地区一般预算平衡表_2010年地方财政一般预算分级平衡情况表（汇总）0524 4" xfId="12031"/>
    <cellStyle name="差_20河南_03_2010年各地区一般预算平衡表_2010年地方财政一般预算分级平衡情况表（汇总）0524 5" xfId="12032"/>
    <cellStyle name="差_卫生(按照总人口测算）—20080416_县市旗测算-新科目（含人口规模效应）_财力性转移支付2010年预算参考数_华东" xfId="12033"/>
    <cellStyle name="差_20河南_03_2010年各地区一般预算平衡表_净集中" xfId="12034"/>
    <cellStyle name="差_20河南_03_2010年各地区一般预算平衡表_净集中 2" xfId="12035"/>
    <cellStyle name="常规 19 17" xfId="12036"/>
    <cellStyle name="常规 19 22" xfId="12037"/>
    <cellStyle name="常规 24 17" xfId="12038"/>
    <cellStyle name="常规 24 22" xfId="12039"/>
    <cellStyle name="差_20河南_03_2010年各地区一般预算平衡表_净集中 3" xfId="12040"/>
    <cellStyle name="常规 19 18" xfId="12041"/>
    <cellStyle name="常规 19 23" xfId="12042"/>
    <cellStyle name="常规 24 18" xfId="12043"/>
    <cellStyle name="常规 24 23" xfId="12044"/>
    <cellStyle name="差_20河南_30云南" xfId="12045"/>
    <cellStyle name="差_20河南_30云南 2" xfId="12046"/>
    <cellStyle name="差_20河南_30云南 3" xfId="12047"/>
    <cellStyle name="差_20河南_30云南 3 2" xfId="12048"/>
    <cellStyle name="差_大连市" xfId="12049"/>
    <cellStyle name="好_其他部门(按照总人口测算）—20080416_合并 3" xfId="12050"/>
    <cellStyle name="差_20河南_30云南 4" xfId="12051"/>
    <cellStyle name="差_县市旗测算20080508_民生政策最低支出需求_财力性转移支付2010年预算参考数_30云南 2" xfId="12052"/>
    <cellStyle name="差_20河南_财力性转移支付2010年预算参考数" xfId="12053"/>
    <cellStyle name="常规 25 11" xfId="12054"/>
    <cellStyle name="好_县区合并测算20080423(按照各省比重）_不含人员经费系数_财力性转移支付2010年预算参考数_03_2010年各地区一般预算平衡表 3" xfId="12055"/>
    <cellStyle name="差_20河南_财力性转移支付2010年预算参考数 2" xfId="12056"/>
    <cellStyle name="差_20河南_财力性转移支付2010年预算参考数 2 2" xfId="12057"/>
    <cellStyle name="差_市辖区测算-新科目（20080626）_县市旗测算-新科目（含人口规模效应）_03_2010年各地区一般预算平衡表 3" xfId="12058"/>
    <cellStyle name="差_20河南_财力性转移支付2010年预算参考数 2 2 2" xfId="12059"/>
    <cellStyle name="差_行政(燃修费)_民生政策最低支出需求_财力性转移支付2010年预算参考数_隋心对账单定稿0514 2" xfId="12060"/>
    <cellStyle name="差_20河南_财力性转移支付2010年预算参考数 2 3" xfId="12061"/>
    <cellStyle name="差_市辖区测算-新科目（20080626）_县市旗测算-新科目（含人口规模效应）_03_2010年各地区一般预算平衡表 4" xfId="12062"/>
    <cellStyle name="差_20河南_财力性转移支付2010年预算参考数 2 3 2" xfId="12063"/>
    <cellStyle name="差_20河南_财力性转移支付2010年预算参考数 2 4" xfId="12064"/>
    <cellStyle name="差_市辖区测算-新科目（20080626）_县市旗测算-新科目（含人口规模效应）_03_2010年各地区一般预算平衡表 5" xfId="12065"/>
    <cellStyle name="差_20河南_财力性转移支付2010年预算参考数 3 2" xfId="12066"/>
    <cellStyle name="差_20河南_财力性转移支付2010年预算参考数 4 2" xfId="12067"/>
    <cellStyle name="差_20河南_财力性转移支付2010年预算参考数_03_2010年各地区一般预算平衡表" xfId="12068"/>
    <cellStyle name="差_行政公检法测算_县市旗测算-新科目（含人口规模效应） 4" xfId="12069"/>
    <cellStyle name="好_教育(按照总人口测算）—20080416_民生政策最低支出需求_财力性转移支付2010年预算参考数_30云南 4" xfId="12070"/>
    <cellStyle name="差_20河南_财力性转移支付2010年预算参考数_03_2010年各地区一般预算平衡表 4" xfId="12071"/>
    <cellStyle name="差_分县成本差异系数_民生政策最低支出需求_隋心对账单定稿0514" xfId="12072"/>
    <cellStyle name="好_行政(燃修费)_不含人员经费系数" xfId="12073"/>
    <cellStyle name="差_20河南_财力性转移支付2010年预算参考数_03_2010年各地区一般预算平衡表 5" xfId="12074"/>
    <cellStyle name="差_20河南_财力性转移支付2010年预算参考数_03_2010年各地区一般预算平衡表 6" xfId="12075"/>
    <cellStyle name="好_分县成本差异系数_不含人员经费系数_财力性转移支付2010年预算参考数_小册子（2010）张 2" xfId="12076"/>
    <cellStyle name="差_20河南_财力性转移支付2010年预算参考数_03_2010年各地区一般预算平衡表_04财力类2010 2" xfId="12077"/>
    <cellStyle name="差_县市旗测算-新科目（20080627）_县市旗测算-新科目（含人口规模效应）_03_2010年各地区一般预算平衡表_2010年地方财政一般预算分级平衡情况表（汇总）0524 2 3" xfId="12078"/>
    <cellStyle name="好_测算结果_03_2010年各地区一般预算平衡表" xfId="12079"/>
    <cellStyle name="差_20河南_财力性转移支付2010年预算参考数_03_2010年各地区一般预算平衡表_04财力类2010 3" xfId="12080"/>
    <cellStyle name="差_其他部门(按照总人口测算）—20080416_不含人员经费系数_财力性转移支付2010年预算参考数_小册子（2010）张 2 2" xfId="12081"/>
    <cellStyle name="差_县市旗测算-新科目（20080627）_县市旗测算-新科目（含人口规模效应）_03_2010年各地区一般预算平衡表_2010年地方财政一般预算分级平衡情况表（汇总）0524 2 4" xfId="12082"/>
    <cellStyle name="差_20河南_财力性转移支付2010年预算参考数_03_2010年各地区一般预算平衡表_2010年地方财政一般预算分级平衡情况表（汇总）0524" xfId="12083"/>
    <cellStyle name="差_20河南_财力性转移支付2010年预算参考数_03_2010年各地区一般预算平衡表_2010年地方财政一般预算分级平衡情况表（汇总）0524 2" xfId="12084"/>
    <cellStyle name="常规 23 2 5" xfId="12085"/>
    <cellStyle name="差_20河南_财力性转移支付2010年预算参考数_03_2010年各地区一般预算平衡表_2010年地方财政一般预算分级平衡情况表（汇总）0524 3" xfId="12086"/>
    <cellStyle name="差_20河南_财力性转移支付2010年预算参考数_03_2010年各地区一般预算平衡表_2010年地方财政一般预算分级平衡情况表（汇总）0524 4" xfId="12087"/>
    <cellStyle name="差_20河南_财力性转移支付2010年预算参考数_03_2010年各地区一般预算平衡表_2010年地方财政一般预算分级平衡情况表（汇总）0524 5" xfId="12088"/>
    <cellStyle name="差_20河南_财力性转移支付2010年预算参考数_03_2010年各地区一般预算平衡表_净集中" xfId="12089"/>
    <cellStyle name="差_5334_2006年迪庆县级财政报表附表_合并" xfId="12090"/>
    <cellStyle name="差_20河南_财力性转移支付2010年预算参考数_03_2010年各地区一般预算平衡表_净集中 2" xfId="12091"/>
    <cellStyle name="好_县市旗测算-新科目（20080627）_不含人员经费系数_华东 2 3" xfId="12092"/>
    <cellStyle name="差_5334_2006年迪庆县级财政报表附表_合并 2" xfId="12093"/>
    <cellStyle name="好_县市旗测算-新科目（20080627）_不含人员经费系数_华东 2 4" xfId="12094"/>
    <cellStyle name="差_20河南_财力性转移支付2010年预算参考数_03_2010年各地区一般预算平衡表_净集中 3" xfId="12095"/>
    <cellStyle name="好_其他部门(按照总人口测算）—20080416_县市旗测算-新科目（含人口规模效应）" xfId="12096"/>
    <cellStyle name="差_市辖区测算-新科目（20080626）_县市旗测算-新科目（含人口规模效应）_03_2010年各地区一般预算平衡表_2010年地方财政一般预算分级平衡情况表（汇总）0524 5" xfId="12097"/>
    <cellStyle name="差_20河南_财力性转移支付2010年预算参考数_30云南" xfId="12098"/>
    <cellStyle name="好_22湖南_03_2010年各地区一般预算平衡表_净集中 3" xfId="12099"/>
    <cellStyle name="差_20河南_财力性转移支付2010年预算参考数_30云南 2" xfId="12100"/>
    <cellStyle name="差_附表 4" xfId="12101"/>
    <cellStyle name="差_民生政策最低支出需求_小册子（2010）张" xfId="12102"/>
    <cellStyle name="差_20河南_财力性转移支付2010年预算参考数_30云南 2 2" xfId="12103"/>
    <cellStyle name="差_附表 4 2" xfId="12104"/>
    <cellStyle name="检查单元格 2 4" xfId="12105"/>
    <cellStyle name="差_民生政策最低支出需求_小册子（2010）张 2" xfId="12106"/>
    <cellStyle name="差_20河南_财力性转移支付2010年预算参考数_30云南 3 2" xfId="12107"/>
    <cellStyle name="好_成本差异系数_03_2010年各地区一般预算平衡表_2010年地方财政一般预算分级平衡情况表（汇总）0524 4" xfId="12108"/>
    <cellStyle name="差_20河南_财力性转移支付2010年预算参考数_合并 2" xfId="12109"/>
    <cellStyle name="差_20河南_财力性转移支付2010年预算参考数_华东" xfId="12110"/>
    <cellStyle name="差_20河南_财力性转移支付2010年预算参考数_华东 2" xfId="12111"/>
    <cellStyle name="好_青海 缺口县区测算(地方填报)_财力性转移支付2010年预算参考数 2 3" xfId="12112"/>
    <cellStyle name="差_20河南_财力性转移支付2010年预算参考数_隋心对账单定稿0514 2" xfId="12113"/>
    <cellStyle name="好_不含人员经费系数_财力性转移支付2010年预算参考数_03_2010年各地区一般预算平衡表 5" xfId="12114"/>
    <cellStyle name="差_20河南_财力性转移支付2010年预算参考数_小册子（2010）张" xfId="12115"/>
    <cellStyle name="好_平邑_财力性转移支付2010年预算参考数_03_2010年各地区一般预算平衡表_2010年地方财政一般预算分级平衡情况表（汇总）0524 2" xfId="12116"/>
    <cellStyle name="差_20河南_财力性转移支付2010年预算参考数_小册子（2010）张 2" xfId="12117"/>
    <cellStyle name="好_平邑_财力性转移支付2010年预算参考数_03_2010年各地区一般预算平衡表_2010年地方财政一般预算分级平衡情况表（汇总）0524 2 2" xfId="12118"/>
    <cellStyle name="好_县区合并测算20080421_不含人员经费系数_03_2010年各地区一般预算平衡表" xfId="12119"/>
    <cellStyle name="差_20河南_财力性转移支付2010年预算参考数_小册子（2010）张 2 2" xfId="12120"/>
    <cellStyle name="差_20河南_财力性转移支付2010年预算参考数_小册子（2010）张 3" xfId="12121"/>
    <cellStyle name="好_平邑_财力性转移支付2010年预算参考数_03_2010年各地区一般预算平衡表_2010年地方财政一般预算分级平衡情况表（汇总）0524 2 3" xfId="12122"/>
    <cellStyle name="差_20河南_财力性转移支付2010年预算参考数_小册子（2010）张 3 2" xfId="12123"/>
    <cellStyle name="好_测算结果汇总_财力性转移支付2010年预算参考数_03_2010年各地区一般预算平衡表_2010年地方财政一般预算分级平衡情况表（汇总）0524" xfId="12124"/>
    <cellStyle name="好_汇总表_财力性转移支付2010年预算参考数_03_2010年各地区一般预算平衡表_2010年地方财政一般预算分级平衡情况表（汇总）0524 2 7" xfId="12125"/>
    <cellStyle name="差_20河南_合并" xfId="12126"/>
    <cellStyle name="差_行政（人员）_合并 2" xfId="12127"/>
    <cellStyle name="差_20河南_合并 2" xfId="12128"/>
    <cellStyle name="差_行政(燃修费)_不含人员经费系数_03_2010年各地区一般预算平衡表" xfId="12129"/>
    <cellStyle name="链接单元格 2 2 2 2 2 9" xfId="12130"/>
    <cellStyle name="差_20河南_华东" xfId="12131"/>
    <cellStyle name="差_县市旗测算-新科目（20080627）_民生政策最低支出需求_财力性转移支付2010年预算参考数 2 2" xfId="12132"/>
    <cellStyle name="好_教育厅提供义务教育及高中教师人数（2009年1月6日） 2 2" xfId="12133"/>
    <cellStyle name="差_20河南_华东 2" xfId="12134"/>
    <cellStyle name="差_县市旗测算-新科目（20080627）_民生政策最低支出需求_财力性转移支付2010年预算参考数 2 2 2" xfId="12135"/>
    <cellStyle name="常规 2 3 2 18" xfId="12136"/>
    <cellStyle name="常规 2 3 2 23" xfId="12137"/>
    <cellStyle name="差_20河南_隋心对账单定稿0514" xfId="12138"/>
    <cellStyle name="差_文体广播事业(按照总人口测算）—20080416_不含人员经费系数_隋心对账单定稿0514 2 3" xfId="12139"/>
    <cellStyle name="差_20河南_隋心对账单定稿0514 2" xfId="12140"/>
    <cellStyle name="好_缺口县区测算（11.13）_华东 2 3" xfId="12141"/>
    <cellStyle name="差_20河南_小册子（2010）张" xfId="12142"/>
    <cellStyle name="差_汇总_财力性转移支付2010年预算参考数" xfId="12143"/>
    <cellStyle name="差_20河南_小册子（2010）张 2" xfId="12144"/>
    <cellStyle name="差_汇总_财力性转移支付2010年预算参考数 2" xfId="12145"/>
    <cellStyle name="差_20河南_小册子（2010）张 2 2" xfId="12146"/>
    <cellStyle name="差_汇总_财力性转移支付2010年预算参考数 2 2" xfId="12147"/>
    <cellStyle name="差_汇总_财力性转移支付2010年预算参考数 3" xfId="12148"/>
    <cellStyle name="差_20河南_小册子（2010）张 3" xfId="12149"/>
    <cellStyle name="好_2 2 2" xfId="12150"/>
    <cellStyle name="差_汇总_财力性转移支付2010年预算参考数 3 2" xfId="12151"/>
    <cellStyle name="差_20河南_小册子（2010）张 3 2" xfId="12152"/>
    <cellStyle name="好_2 2 2 2" xfId="12153"/>
    <cellStyle name="差_汇总_财力性转移支付2010年预算参考数 4" xfId="12154"/>
    <cellStyle name="差_20河南_小册子（2010）张 4" xfId="12155"/>
    <cellStyle name="好_2 2 3" xfId="12156"/>
    <cellStyle name="差_21-22" xfId="12157"/>
    <cellStyle name="好_行政（人员）_华东 2" xfId="12158"/>
    <cellStyle name="差_22湖南" xfId="12159"/>
    <cellStyle name="差_分县成本差异系数_不含人员经费系数_03_2010年各地区一般预算平衡表_2010年地方财政一般预算分级平衡情况表（汇总）0524 4" xfId="12160"/>
    <cellStyle name="差_22湖南 2" xfId="12161"/>
    <cellStyle name="差_22湖南 2 2" xfId="12162"/>
    <cellStyle name="差_22湖南 2 2 2" xfId="12163"/>
    <cellStyle name="好_成本差异系数（含人口规模）_03_2010年各地区一般预算平衡表_04财力类2010" xfId="12164"/>
    <cellStyle name="好_卫生部门_华东 2 3" xfId="12165"/>
    <cellStyle name="好_行政(燃修费)_民生政策最低支出需求_财力性转移支付2010年预算参考数_隋心对账单定稿0514 2 7" xfId="12166"/>
    <cellStyle name="差_分析缺口率_财力性转移支付2010年预算参考数 5" xfId="12167"/>
    <cellStyle name="差_22湖南 2 3" xfId="12168"/>
    <cellStyle name="差_22湖南 2 3 2" xfId="12169"/>
    <cellStyle name="差_22湖南 3" xfId="12170"/>
    <cellStyle name="差_文体广播事业(按照总人口测算）—20080416_不含人员经费系数_03_2010年各地区一般预算平衡表_2010年地方财政一般预算分级平衡情况表（汇总）0524" xfId="12171"/>
    <cellStyle name="差_22湖南 3 2" xfId="12172"/>
    <cellStyle name="差_文体广播事业(按照总人口测算）—20080416_不含人员经费系数_03_2010年各地区一般预算平衡表_2010年地方财政一般预算分级平衡情况表（汇总）0524 2" xfId="12173"/>
    <cellStyle name="差_22湖南 4" xfId="12174"/>
    <cellStyle name="差_22湖南 4 2" xfId="12175"/>
    <cellStyle name="好_21-22_1" xfId="12176"/>
    <cellStyle name="差_22湖南 5" xfId="12177"/>
    <cellStyle name="输出 2 2 2 2 2 8" xfId="12178"/>
    <cellStyle name="差_卫生部门" xfId="12179"/>
    <cellStyle name="差_22湖南_03_2010年各地区一般预算平衡表" xfId="12180"/>
    <cellStyle name="差_22湖南_03_2010年各地区一般预算平衡表 2" xfId="12181"/>
    <cellStyle name="差_22湖南_03_2010年各地区一般预算平衡表 3" xfId="12182"/>
    <cellStyle name="好_总人口_财力性转移支付2010年预算参考数_隋心对账单定稿0514 2 3" xfId="12183"/>
    <cellStyle name="差_22湖南_03_2010年各地区一般预算平衡表_04财力类2010" xfId="12184"/>
    <cellStyle name="差_奖励补助测算7.23 3" xfId="12185"/>
    <cellStyle name="差_22湖南_03_2010年各地区一般预算平衡表_2010年地方财政一般预算分级平衡情况表（汇总）0524" xfId="12186"/>
    <cellStyle name="差_22湖南_03_2010年各地区一般预算平衡表_2010年地方财政一般预算分级平衡情况表（汇总）0524 2" xfId="12187"/>
    <cellStyle name="差_22湖南_03_2010年各地区一般预算平衡表_2010年地方财政一般预算分级平衡情况表（汇总）0524 5" xfId="12188"/>
    <cellStyle name="差_22湖南_03_2010年各地区一般预算平衡表_净集中" xfId="12189"/>
    <cellStyle name="好_行政(燃修费)_不含人员经费系数_财力性转移支付2010年预算参考数_03_2010年各地区一般预算平衡表 2" xfId="12190"/>
    <cellStyle name="差_22湖南_03_2010年各地区一般预算平衡表_净集中 3" xfId="12191"/>
    <cellStyle name="好_行政(燃修费)_不含人员经费系数_财力性转移支付2010年预算参考数_03_2010年各地区一般预算平衡表 2 3" xfId="12192"/>
    <cellStyle name="好_民生政策最低支出需求 2 8" xfId="12193"/>
    <cellStyle name="差_22湖南_30云南" xfId="12194"/>
    <cellStyle name="差_22湖南_30云南 2" xfId="12195"/>
    <cellStyle name="好_1_小册子（2010）张 3" xfId="12196"/>
    <cellStyle name="好_行政(燃修费)_不含人员经费系数_财力性转移支付2010年预算参考数_华东 2 5" xfId="12197"/>
    <cellStyle name="差_22湖南_30云南 2 2" xfId="12198"/>
    <cellStyle name="差_市辖区测算-新科目（20080626）_不含人员经费系数_30云南 4" xfId="12199"/>
    <cellStyle name="好_1_小册子（2010）张 3 2" xfId="12200"/>
    <cellStyle name="差_22湖南_30云南 3" xfId="12201"/>
    <cellStyle name="好_行政(燃修费)_不含人员经费系数_财力性转移支付2010年预算参考数_华东 2 6" xfId="12202"/>
    <cellStyle name="差_22湖南_30云南 3 2" xfId="12203"/>
    <cellStyle name="差_核定人数对比_财力性转移支付2010年预算参考数 3" xfId="12204"/>
    <cellStyle name="差_22湖南_30云南 4" xfId="12205"/>
    <cellStyle name="好_行政(燃修费)_不含人员经费系数_财力性转移支付2010年预算参考数_华东 2 7" xfId="12206"/>
    <cellStyle name="差_22湖南_财力性转移支付2010年预算参考数" xfId="12207"/>
    <cellStyle name="差_云南 缺口县区测算(地方填报)_财力性转移支付2010年预算参考数_03_2010年各地区一般预算平衡表_2010年地方财政一般预算分级平衡情况表（汇总）0524 2 4" xfId="12208"/>
    <cellStyle name="差_22湖南_财力性转移支付2010年预算参考数 2" xfId="12209"/>
    <cellStyle name="好_0605石屏县_财力性转移支付2010年预算参考数_03_2010年各地区一般预算平衡表_2010年地方财政一般预算分级平衡情况表（汇总）0524 3" xfId="12210"/>
    <cellStyle name="差_22湖南_财力性转移支付2010年预算参考数 2 2" xfId="12211"/>
    <cellStyle name="好_民生政策最低支出需求_财力性转移支付2010年预算参考数_03_2010年各地区一般预算平衡表_2010年地方财政一般预算分级平衡情况表（汇总）0524 2 5" xfId="12212"/>
    <cellStyle name="差_22湖南_财力性转移支付2010年预算参考数 2 3" xfId="12213"/>
    <cellStyle name="好_民生政策最低支出需求_财力性转移支付2010年预算参考数_03_2010年各地区一般预算平衡表_2010年地方财政一般预算分级平衡情况表（汇总）0524 2 6" xfId="12214"/>
    <cellStyle name="差_22湖南_财力性转移支付2010年预算参考数 2 3 2" xfId="12215"/>
    <cellStyle name="好_34青海_财力性转移支付2010年预算参考数_03_2010年各地区一般预算平衡表 4" xfId="12216"/>
    <cellStyle name="差_22湖南_财力性转移支付2010年预算参考数 2 4" xfId="12217"/>
    <cellStyle name="好_民生政策最低支出需求_财力性转移支付2010年预算参考数_03_2010年各地区一般预算平衡表_2010年地方财政一般预算分级平衡情况表（汇总）0524 2 7" xfId="12218"/>
    <cellStyle name="差_22湖南_财力性转移支付2010年预算参考数 4" xfId="12219"/>
    <cellStyle name="好_0605石屏县_财力性转移支付2010年预算参考数_03_2010年各地区一般预算平衡表_2010年地方财政一般预算分级平衡情况表（汇总）0524 5" xfId="12220"/>
    <cellStyle name="差_22湖南_财力性转移支付2010年预算参考数 4 2" xfId="12221"/>
    <cellStyle name="差_河南 缺口县区测算(地方填报白)_财力性转移支付2010年预算参考数_30云南" xfId="12222"/>
    <cellStyle name="差_22湖南_财力性转移支付2010年预算参考数 5" xfId="12223"/>
    <cellStyle name="差_安徽 缺口县区测算(地方填报)1_财力性转移支付2010年预算参考数_华东" xfId="12224"/>
    <cellStyle name="差_22湖南_财力性转移支付2010年预算参考数_03_2010年各地区一般预算平衡表 2" xfId="12225"/>
    <cellStyle name="差_22湖南_财力性转移支付2010年预算参考数_03_2010年各地区一般预算平衡表 3" xfId="12226"/>
    <cellStyle name="差_行政公检法测算_县市旗测算-新科目（含人口规模效应）_财力性转移支付2010年预算参考数_30云南 2" xfId="12227"/>
    <cellStyle name="差_22湖南_财力性转移支付2010年预算参考数_03_2010年各地区一般预算平衡表 4" xfId="12228"/>
    <cellStyle name="差_行政公检法测算_县市旗测算-新科目（含人口规模效应）_财力性转移支付2010年预算参考数_30云南 3" xfId="12229"/>
    <cellStyle name="差_22湖南_财力性转移支付2010年预算参考数_03_2010年各地区一般预算平衡表 5" xfId="12230"/>
    <cellStyle name="差_行政公检法测算_县市旗测算-新科目（含人口规模效应）_财力性转移支付2010年预算参考数_30云南 4" xfId="12231"/>
    <cellStyle name="差_22湖南_财力性转移支付2010年预算参考数_03_2010年各地区一般预算平衡表 6" xfId="12232"/>
    <cellStyle name="差_22湖南_财力性转移支付2010年预算参考数_03_2010年各地区一般预算平衡表_04财力类2010" xfId="12233"/>
    <cellStyle name="差_22湖南_财力性转移支付2010年预算参考数_03_2010年各地区一般预算平衡表_04财力类2010 3" xfId="12234"/>
    <cellStyle name="常规 4 4 2 2" xfId="12235"/>
    <cellStyle name="差_22湖南_财力性转移支付2010年预算参考数_03_2010年各地区一般预算平衡表_2010年地方财政一般预算分级平衡情况表（汇总）0524" xfId="12236"/>
    <cellStyle name="差_分县成本差异系数_民生政策最低支出需求_财力性转移支付2010年预算参考数_合并" xfId="12237"/>
    <cellStyle name="差_22湖南_财力性转移支付2010年预算参考数_03_2010年各地区一般预算平衡表_2010年地方财政一般预算分级平衡情况表（汇总）0524 2" xfId="12238"/>
    <cellStyle name="差_分县成本差异系数_民生政策最低支出需求_财力性转移支付2010年预算参考数_合并 2" xfId="12239"/>
    <cellStyle name="差_22湖南_财力性转移支付2010年预算参考数_03_2010年各地区一般预算平衡表_2010年地方财政一般预算分级平衡情况表（汇总）0524 3" xfId="12240"/>
    <cellStyle name="差_22湖南_财力性转移支付2010年预算参考数_03_2010年各地区一般预算平衡表_净集中" xfId="12241"/>
    <cellStyle name="差_县区合并测算20080423(按照各省比重）_合并" xfId="12242"/>
    <cellStyle name="好_1110洱源县_隋心对账单定稿0514 2" xfId="12243"/>
    <cellStyle name="好_27重庆_03_2010年各地区一般预算平衡表_净集中" xfId="12244"/>
    <cellStyle name="差_22湖南_财力性转移支付2010年预算参考数_03_2010年各地区一般预算平衡表_净集中 2" xfId="12245"/>
    <cellStyle name="差_县区合并测算20080423(按照各省比重）_合并 2" xfId="12246"/>
    <cellStyle name="差_行政(燃修费)_隋心对账单定稿0514" xfId="12247"/>
    <cellStyle name="好_1110洱源县_隋心对账单定稿0514 2 2" xfId="12248"/>
    <cellStyle name="好_民生政策最低支出需求_03_2010年各地区一般预算平衡表 4" xfId="12249"/>
    <cellStyle name="差_22湖南_财力性转移支付2010年预算参考数_03_2010年各地区一般预算平衡表_净集中 3" xfId="12250"/>
    <cellStyle name="好_1110洱源县_隋心对账单定稿0514 2 3" xfId="12251"/>
    <cellStyle name="好_民生政策最低支出需求_03_2010年各地区一般预算平衡表 5" xfId="12252"/>
    <cellStyle name="差_22湖南_财力性转移支付2010年预算参考数_30云南 2 2" xfId="12253"/>
    <cellStyle name="差_22湖南_财力性转移支付2010年预算参考数_30云南 3" xfId="12254"/>
    <cellStyle name="差_22湖南_财力性转移支付2010年预算参考数_30云南 3 2" xfId="12255"/>
    <cellStyle name="差_22湖南_财力性转移支付2010年预算参考数_30云南 4" xfId="12256"/>
    <cellStyle name="差_缺口县区测算(财政部标准) 2 2" xfId="12257"/>
    <cellStyle name="好_Sheet1 2" xfId="12258"/>
    <cellStyle name="差_22湖南_财力性转移支付2010年预算参考数_合并" xfId="12259"/>
    <cellStyle name="差_县市旗测算-新科目（20080627）_县市旗测算-新科目（含人口规模效应）_财力性转移支付2010年预算参考数_合并 2" xfId="12260"/>
    <cellStyle name="差_22湖南_财力性转移支付2010年预算参考数_合并 2" xfId="12261"/>
    <cellStyle name="差_县市旗测算-新科目（20080627）_县市旗测算-新科目（含人口规模效应）_财力性转移支付2010年预算参考数_合并 2 2" xfId="12262"/>
    <cellStyle name="好_34青海_1_财力性转移支付2010年预算参考数 2 3" xfId="12263"/>
    <cellStyle name="差_行政（人员）_小册子（2010）张 4" xfId="12264"/>
    <cellStyle name="好_34青海_1_03_2010年各地区一般预算平衡表_2010年地方财政一般预算分级平衡情况表（汇总）0524 2 2" xfId="12265"/>
    <cellStyle name="差_22湖南_财力性转移支付2010年预算参考数_华东" xfId="12266"/>
    <cellStyle name="差_22湖南_财力性转移支付2010年预算参考数_小册子（2010）张 2 2" xfId="12267"/>
    <cellStyle name="差_22湖南_财力性转移支付2010年预算参考数_小册子（2010）张 3 2" xfId="12268"/>
    <cellStyle name="好_分县成本差异系数_民生政策最低支出需求_财力性转移支付2010年预算参考数_03_2010年各地区一般预算平衡表_2010年地方财政一般预算分级平衡情况表（汇总）0524 3" xfId="12269"/>
    <cellStyle name="差_22湖南_财力性转移支付2010年预算参考数_小册子（2010）张 4" xfId="12270"/>
    <cellStyle name="好_农林水和城市维护标准支出20080505－县区合计_财力性转移支付2010年预算参考数" xfId="12271"/>
    <cellStyle name="差_22湖南_合并" xfId="12272"/>
    <cellStyle name="差_34青海_1_03_2010年各地区一般预算平衡表_2010年地方财政一般预算分级平衡情况表（汇总）0524 5" xfId="12273"/>
    <cellStyle name="差_22湖南_合并 2" xfId="12274"/>
    <cellStyle name="差_全省公共卫生与基层医疗卫生事业单位绩效工资测算表！ 2 2" xfId="12275"/>
    <cellStyle name="差_22湖南_华东" xfId="12276"/>
    <cellStyle name="好_34青海_1_合并 2" xfId="12277"/>
    <cellStyle name="差_安徽 缺口县区测算(地方填报)1_03_2010年各地区一般预算平衡表_净集中 2" xfId="12278"/>
    <cellStyle name="差_行政(燃修费) 4" xfId="12279"/>
    <cellStyle name="差_22湖南_隋心对账单定稿0514" xfId="12280"/>
    <cellStyle name="差_22湖南_隋心对账单定稿0514 2" xfId="12281"/>
    <cellStyle name="差_22湖南_小册子（2010）张" xfId="12282"/>
    <cellStyle name="差_不用软件计算9.1不考虑经费管理评价xl 2" xfId="12283"/>
    <cellStyle name="差_27重庆 2 2" xfId="12284"/>
    <cellStyle name="差_27重庆 2 3 2" xfId="12285"/>
    <cellStyle name="差_27重庆 2 4" xfId="12286"/>
    <cellStyle name="差_27重庆 3" xfId="12287"/>
    <cellStyle name="差_县市旗测算20080508_县市旗测算-新科目（含人口规模效应）_财力性转移支付2010年预算参考数_03_2010年各地区一般预算平衡表_2010年地方财政一般预算分级平衡情况表（汇总）0524 2" xfId="12288"/>
    <cellStyle name="差_27重庆 3 2" xfId="12289"/>
    <cellStyle name="差_县市旗测算20080508_县市旗测算-新科目（含人口规模效应）_财力性转移支付2010年预算参考数_03_2010年各地区一般预算平衡表_2010年地方财政一般预算分级平衡情况表（汇总）0524 2 2" xfId="12290"/>
    <cellStyle name="好_成本差异系数（含人口规模）_03_2010年各地区一般预算平衡表_2010年地方财政一般预算分级平衡情况表（汇总）0524 2 6" xfId="12291"/>
    <cellStyle name="差_27重庆 4" xfId="12292"/>
    <cellStyle name="差_县市旗测算20080508_县市旗测算-新科目（含人口规模效应）_财力性转移支付2010年预算参考数_03_2010年各地区一般预算平衡表_2010年地方财政一般预算分级平衡情况表（汇总）0524 3" xfId="12293"/>
    <cellStyle name="差_27重庆 4 2" xfId="12294"/>
    <cellStyle name="差_27重庆 5" xfId="12295"/>
    <cellStyle name="好_人员工资和公用经费2_财力性转移支付2010年预算参考数_03_2010年各地区一般预算平衡表_04财力类2010 2" xfId="12296"/>
    <cellStyle name="差_县市旗测算20080508_县市旗测算-新科目（含人口规模效应）_财力性转移支付2010年预算参考数_03_2010年各地区一般预算平衡表_2010年地方财政一般预算分级平衡情况表（汇总）0524 4" xfId="12297"/>
    <cellStyle name="差_27重庆_03_2010年各地区一般预算平衡表_04财力类2010" xfId="12298"/>
    <cellStyle name="差_县区合并测算20080421_不含人员经费系数_财力性转移支付2010年预算参考数_03_2010年各地区一般预算平衡表 4" xfId="12299"/>
    <cellStyle name="好_530629_2006年县级财政报表附表 2_2.2010年云南省生态功能区转移支付总表" xfId="12300"/>
    <cellStyle name="差_27重庆_03_2010年各地区一般预算平衡表_04财力类2010 2" xfId="12301"/>
    <cellStyle name="差_27重庆_03_2010年各地区一般预算平衡表_04财力类2010 3" xfId="12302"/>
    <cellStyle name="好_县市旗测算-新科目（20080626）_03_2010年各地区一般预算平衡表 2 2" xfId="12303"/>
    <cellStyle name="差_27重庆_03_2010年各地区一般预算平衡表_2010年地方财政一般预算分级平衡情况表（汇总）0524 2" xfId="12304"/>
    <cellStyle name="差_行政公检法测算_不含人员经费系数_财力性转移支付2010年预算参考数_03_2010年各地区一般预算平衡表 4" xfId="12305"/>
    <cellStyle name="差_人员工资和公用经费2_财力性转移支付2010年预算参考数_小册子（2010）张 2 2" xfId="12306"/>
    <cellStyle name="好_县市旗测算-新科目（20080626）_03_2010年各地区一般预算平衡表 2 3" xfId="12307"/>
    <cellStyle name="差_27重庆_03_2010年各地区一般预算平衡表_2010年地方财政一般预算分级平衡情况表（汇总）0524 3" xfId="12308"/>
    <cellStyle name="差_行政公检法测算_不含人员经费系数_财力性转移支付2010年预算参考数_03_2010年各地区一般预算平衡表 5" xfId="12309"/>
    <cellStyle name="差_27重庆_03_2010年各地区一般预算平衡表_2010年地方财政一般预算分级平衡情况表（汇总）0524 4" xfId="12310"/>
    <cellStyle name="差_行政公检法测算_不含人员经费系数_财力性转移支付2010年预算参考数_03_2010年各地区一般预算平衡表 6" xfId="12311"/>
    <cellStyle name="差_27重庆_03_2010年各地区一般预算平衡表_2010年地方财政一般预算分级平衡情况表（汇总）0524 5" xfId="12312"/>
    <cellStyle name="差_27重庆_03_2010年各地区一般预算平衡表_净集中" xfId="12313"/>
    <cellStyle name="常规 398" xfId="12314"/>
    <cellStyle name="常规 8 8" xfId="12315"/>
    <cellStyle name="差_27重庆_30云南 2 2" xfId="12316"/>
    <cellStyle name="差_27重庆_30云南 3" xfId="12317"/>
    <cellStyle name="差_27重庆_30云南 3 2" xfId="12318"/>
    <cellStyle name="好_年度可用财力情况" xfId="12319"/>
    <cellStyle name="差_27重庆_30云南 4" xfId="12320"/>
    <cellStyle name="好_其他部门(按照总人口测算）—20080416_合并 2" xfId="12321"/>
    <cellStyle name="差_27重庆_财力性转移支付2010年预算参考数" xfId="12322"/>
    <cellStyle name="差_27重庆_财力性转移支付2010年预算参考数 2" xfId="12323"/>
    <cellStyle name="差_平邑_30云南 4" xfId="12324"/>
    <cellStyle name="好_县市旗测算-新科目（20080627）_隋心对账单定稿0514 2 7" xfId="12325"/>
    <cellStyle name="差_27重庆_财力性转移支付2010年预算参考数 2 2" xfId="12326"/>
    <cellStyle name="差_27重庆_财力性转移支付2010年预算参考数 2 3" xfId="12327"/>
    <cellStyle name="差_卫生部门_03_2010年各地区一般预算平衡表_净集中" xfId="12328"/>
    <cellStyle name="差_27重庆_财力性转移支付2010年预算参考数 2 3 2" xfId="12329"/>
    <cellStyle name="差_卫生部门_03_2010年各地区一般预算平衡表_净集中 2" xfId="12330"/>
    <cellStyle name="好_其他部门(按照总人口测算）—20080416_不含人员经费系数_华东 3" xfId="12331"/>
    <cellStyle name="差_27重庆_财力性转移支付2010年预算参考数 2 4" xfId="12332"/>
    <cellStyle name="好_河南 缺口县区测算(地方填报)_财力性转移支付2010年预算参考数_华东 2" xfId="12333"/>
    <cellStyle name="差_行政（人员）_不含人员经费系数_财力性转移支付2010年预算参考数 2 2" xfId="12334"/>
    <cellStyle name="差_27重庆_财力性转移支付2010年预算参考数 3" xfId="12335"/>
    <cellStyle name="差_行政（人员）_不含人员经费系数_03_2010年各地区一般预算平衡表_2010年地方财政一般预算分级平衡情况表（汇总）0524" xfId="12336"/>
    <cellStyle name="好_2006年水利统计指标统计表_财力性转移支付2010年预算参考数_03_2010年各地区一般预算平衡表_净集中 2" xfId="12337"/>
    <cellStyle name="差_27重庆_财力性转移支付2010年预算参考数 3 2" xfId="12338"/>
    <cellStyle name="差_行政（人员）_不含人员经费系数_03_2010年各地区一般预算平衡表_2010年地方财政一般预算分级平衡情况表（汇总）0524 2" xfId="12339"/>
    <cellStyle name="差_27重庆_财力性转移支付2010年预算参考数 4 2" xfId="12340"/>
    <cellStyle name="差_县区合并测算20080421_县市旗测算-新科目（含人口规模效应）_财力性转移支付2010年预算参考数 2 7" xfId="12341"/>
    <cellStyle name="好_附表_合并 2" xfId="12342"/>
    <cellStyle name="差_河南 缺口县区测算(地方填报) 2" xfId="12343"/>
    <cellStyle name="好_县区合并测算20080421_县市旗测算-新科目（含人口规模效应）_财力性转移支付2010年预算参考数_合并 2 7" xfId="12344"/>
    <cellStyle name="好_行政(燃修费)_不含人员经费系数_隋心对账单定稿0514 2 7" xfId="12345"/>
    <cellStyle name="差_27重庆_财力性转移支付2010年预算参考数 5" xfId="12346"/>
    <cellStyle name="差_27重庆_财力性转移支付2010年预算参考数_03_2010年各地区一般预算平衡表" xfId="12347"/>
    <cellStyle name="差_行政公检法测算_不含人员经费系数_03_2010年各地区一般预算平衡表 2" xfId="12348"/>
    <cellStyle name="差_27重庆_财力性转移支付2010年预算参考数_03_2010年各地区一般预算平衡表 2" xfId="12349"/>
    <cellStyle name="差_27重庆_财力性转移支付2010年预算参考数_03_2010年各地区一般预算平衡表 3" xfId="12350"/>
    <cellStyle name="好_不含人员经费系数_30云南 2" xfId="12351"/>
    <cellStyle name="差_27重庆_财力性转移支付2010年预算参考数_03_2010年各地区一般预算平衡表 4" xfId="12352"/>
    <cellStyle name="好_不含人员经费系数_30云南 3" xfId="12353"/>
    <cellStyle name="差_27重庆_财力性转移支付2010年预算参考数_03_2010年各地区一般预算平衡表 5" xfId="12354"/>
    <cellStyle name="差_27重庆_财力性转移支付2010年预算参考数_03_2010年各地区一般预算平衡表 6" xfId="12355"/>
    <cellStyle name="差_27重庆_财力性转移支付2010年预算参考数_03_2010年各地区一般预算平衡表_04财力类2010" xfId="12356"/>
    <cellStyle name="好_县市旗测算-新科目（20080626）_民生政策最低支出需求_财力性转移支付2010年预算参考数 2 4" xfId="12357"/>
    <cellStyle name="差_27重庆_财力性转移支付2010年预算参考数_03_2010年各地区一般预算平衡表_2010年地方财政一般预算分级平衡情况表（汇总）0524" xfId="12358"/>
    <cellStyle name="差_27重庆_财力性转移支付2010年预算参考数_03_2010年各地区一般预算平衡表_2010年地方财政一般预算分级平衡情况表（汇总）0524 2" xfId="12359"/>
    <cellStyle name="好_14安徽_财力性转移支付2010年预算参考数 2 3" xfId="12360"/>
    <cellStyle name="好_2007年检察院案件数" xfId="12361"/>
    <cellStyle name="差_27重庆_财力性转移支付2010年预算参考数_03_2010年各地区一般预算平衡表_2010年地方财政一般预算分级平衡情况表（汇总）0524 3" xfId="12362"/>
    <cellStyle name="好_14安徽_财力性转移支付2010年预算参考数 2 4" xfId="12363"/>
    <cellStyle name="好_2006年33甘肃_小册子（2010）张 2" xfId="12364"/>
    <cellStyle name="差_27重庆_财力性转移支付2010年预算参考数_03_2010年各地区一般预算平衡表_2010年地方财政一般预算分级平衡情况表（汇总）0524 4" xfId="12365"/>
    <cellStyle name="好_14安徽_财力性转移支付2010年预算参考数 2 5" xfId="12366"/>
    <cellStyle name="好_2006年33甘肃_小册子（2010）张 3" xfId="12367"/>
    <cellStyle name="差_27重庆_财力性转移支付2010年预算参考数_03_2010年各地区一般预算平衡表_2010年地方财政一般预算分级平衡情况表（汇总）0524 5" xfId="12368"/>
    <cellStyle name="好_14安徽_财力性转移支付2010年预算参考数 2 6" xfId="12369"/>
    <cellStyle name="好_缺口县区测算_财力性转移支付2010年预算参考数_03_2010年各地区一般预算平衡表_2010年地方财政一般预算分级平衡情况表（汇总）0524 5" xfId="12370"/>
    <cellStyle name="差_27重庆_财力性转移支付2010年预算参考数_03_2010年各地区一般预算平衡表_净集中 2" xfId="12371"/>
    <cellStyle name="差_27重庆_财力性转移支付2010年预算参考数_03_2010年各地区一般预算平衡表_净集中 3" xfId="12372"/>
    <cellStyle name="差_27重庆_财力性转移支付2010年预算参考数_30云南" xfId="12373"/>
    <cellStyle name="好_27重庆_财力性转移支付2010年预算参考数 3" xfId="12374"/>
    <cellStyle name="差_27重庆_财力性转移支付2010年预算参考数_30云南 2" xfId="12375"/>
    <cellStyle name="好_27重庆_财力性转移支付2010年预算参考数 3 2" xfId="12376"/>
    <cellStyle name="差_27重庆_财力性转移支付2010年预算参考数_30云南 2 2" xfId="12377"/>
    <cellStyle name="好_市辖区测算20080510_财力性转移支付2010年预算参考数_03_2010年各地区一般预算平衡表 6" xfId="12378"/>
    <cellStyle name="差_28四川_03_2010年各地区一般预算平衡表 3" xfId="12379"/>
    <cellStyle name="差_27重庆_财力性转移支付2010年预算参考数_30云南 3" xfId="12380"/>
    <cellStyle name="好_安徽 缺口县区测算(地方填报)1_合并" xfId="12381"/>
    <cellStyle name="好_安徽 缺口县区测算(地方填报)1_合并 2" xfId="12382"/>
    <cellStyle name="差_27重庆_财力性转移支付2010年预算参考数_30云南 3 2" xfId="12383"/>
    <cellStyle name="差_县区合并测算20080421_财力性转移支付2010年预算参考数_合并" xfId="12384"/>
    <cellStyle name="好_农林水和城市维护标准支出20080505－县区合计_县市旗测算-新科目（含人口规模效应）_财力性转移支付2010年预算参考数_隋心对账单定稿0514 2 3" xfId="12385"/>
    <cellStyle name="差_27重庆_财力性转移支付2010年预算参考数_30云南 4" xfId="12386"/>
    <cellStyle name="差_27重庆_财力性转移支付2010年预算参考数_合并" xfId="12387"/>
    <cellStyle name="差_27重庆_财力性转移支付2010年预算参考数_华东" xfId="12388"/>
    <cellStyle name="差_行政(燃修费)_财力性转移支付2010年预算参考数_华东 2" xfId="12389"/>
    <cellStyle name="差_27重庆_财力性转移支付2010年预算参考数_华东 2" xfId="12390"/>
    <cellStyle name="常规 2 3 2 5 4" xfId="12391"/>
    <cellStyle name="差_27重庆_财力性转移支付2010年预算参考数_隋心对账单定稿0514" xfId="12392"/>
    <cellStyle name="差_27重庆_财力性转移支付2010年预算参考数_隋心对账单定稿0514 2" xfId="12393"/>
    <cellStyle name="差_成本差异系数（含人口规模）_小册子（2010）张 3" xfId="12394"/>
    <cellStyle name="差_27重庆_财力性转移支付2010年预算参考数_小册子（2010）张" xfId="12395"/>
    <cellStyle name="好_缺口县区测算(按2007支出增长25%测算)_30云南 2" xfId="12396"/>
    <cellStyle name="好_缺口县区测算(按2007支出增长25%测算)_30云南 2 2" xfId="12397"/>
    <cellStyle name="差_27重庆_财力性转移支付2010年预算参考数_小册子（2010）张 2" xfId="12398"/>
    <cellStyle name="差_行业表_2.2009年云南省生态功能区转移支付总表" xfId="12399"/>
    <cellStyle name="差_27重庆_财力性转移支付2010年预算参考数_小册子（2010）张 2 2" xfId="12400"/>
    <cellStyle name="差_行业表_2.2009年云南省生态功能区转移支付总表 2" xfId="12401"/>
    <cellStyle name="差_27重庆_财力性转移支付2010年预算参考数_小册子（2010）张 3" xfId="12402"/>
    <cellStyle name="差_27重庆_财力性转移支付2010年预算参考数_小册子（2010）张 3 2" xfId="12403"/>
    <cellStyle name="差_财政支出对上级的依赖程度 3" xfId="12404"/>
    <cellStyle name="差_县市旗测算-新科目（20080626）_民生政策最低支出需求_财力性转移支付2010年预算参考数 3" xfId="12405"/>
    <cellStyle name="差_27重庆_财力性转移支付2010年预算参考数_小册子（2010）张 4" xfId="12406"/>
    <cellStyle name="差_27重庆_合并" xfId="12407"/>
    <cellStyle name="差_成本差异系数（含人口规模）_财力性转移支付2010年预算参考数 2 2" xfId="12408"/>
    <cellStyle name="差_27重庆_合并 2" xfId="12409"/>
    <cellStyle name="差_28四川_华东" xfId="12410"/>
    <cellStyle name="差_成本差异系数（含人口规模）_财力性转移支付2010年预算参考数 2 2 2" xfId="12411"/>
    <cellStyle name="差_27重庆_华东" xfId="12412"/>
    <cellStyle name="差_27重庆_隋心对账单定稿0514" xfId="12413"/>
    <cellStyle name="差_27重庆_小册子（2010）张" xfId="12414"/>
    <cellStyle name="常规 7 2 6" xfId="12415"/>
    <cellStyle name="差_27重庆_小册子（2010）张 2" xfId="12416"/>
    <cellStyle name="差_县区合并测算20080423(按照各省比重）_财力性转移支付2010年预算参考数_03_2010年各地区一般预算平衡表_2010年地方财政一般预算分级平衡情况表（汇总）0524 2 6" xfId="12417"/>
    <cellStyle name="差_27重庆_小册子（2010）张 2 2" xfId="12418"/>
    <cellStyle name="差_27重庆_小册子（2010）张 3" xfId="12419"/>
    <cellStyle name="差_县区合并测算20080421_不含人员经费系数_财力性转移支付2010年预算参考数_小册子（2010）张 3 2" xfId="12420"/>
    <cellStyle name="差_县区合并测算20080423(按照各省比重）_财力性转移支付2010年预算参考数_03_2010年各地区一般预算平衡表_2010年地方财政一般预算分级平衡情况表（汇总）0524 2 7" xfId="12421"/>
    <cellStyle name="差_27重庆_小册子（2010）张 3 2" xfId="12422"/>
    <cellStyle name="差_27重庆_小册子（2010）张 4" xfId="12423"/>
    <cellStyle name="好_县市旗测算-新科目（20080626）_民生政策最低支出需求_财力性转移支付2010年预算参考数_03_2010年各地区一般预算平衡表_2010年地方财政一般预算分级平衡情况表（汇总）0524 2 8" xfId="12424"/>
    <cellStyle name="差_28四川" xfId="12425"/>
    <cellStyle name="差_县市旗测算20080508_财力性转移支付2010年预算参考数 3 2" xfId="12426"/>
    <cellStyle name="警告文本 2 2" xfId="12427"/>
    <cellStyle name="差_测算结果_财力性转移支付2010年预算参考数 5" xfId="12428"/>
    <cellStyle name="好_2_隋心对账单定稿0514 2 7" xfId="12429"/>
    <cellStyle name="差_28四川 2" xfId="12430"/>
    <cellStyle name="好_行政(燃修费)_财力性转移支付2010年预算参考数_03_2010年各地区一般预算平衡表 6" xfId="12431"/>
    <cellStyle name="差_28四川 2 2" xfId="12432"/>
    <cellStyle name="差_28四川 2 2 2" xfId="12433"/>
    <cellStyle name="差_28四川 2 3" xfId="12434"/>
    <cellStyle name="差_28四川 2 3 2" xfId="12435"/>
    <cellStyle name="差_28四川 2 4" xfId="12436"/>
    <cellStyle name="好_文体广播事业(按照总人口测算）—20080416_民生政策最低支出需求_财力性转移支付2010年预算参考数_隋心对账单定稿0514 2 7" xfId="12437"/>
    <cellStyle name="差_28四川 4 2" xfId="12438"/>
    <cellStyle name="好_行政(燃修费)_民生政策最低支出需求_30云南" xfId="12439"/>
    <cellStyle name="好_行政公检法测算_03_2010年各地区一般预算平衡表_2010年地方财政一般预算分级平衡情况表（汇总）0524 2" xfId="12440"/>
    <cellStyle name="差_28四川_03_2010年各地区一般预算平衡表" xfId="12441"/>
    <cellStyle name="差_28四川_03_2010年各地区一般预算平衡表 5" xfId="12442"/>
    <cellStyle name="差_28四川_03_2010年各地区一般预算平衡表 6" xfId="12443"/>
    <cellStyle name="常规 35 2" xfId="12444"/>
    <cellStyle name="常规 40 2" xfId="12445"/>
    <cellStyle name="差_农林水和城市维护标准支出20080505－县区合计_财力性转移支付2010年预算参考数_03_2010年各地区一般预算平衡表_2010年地方财政一般预算分级平衡情况表（汇总）0524" xfId="12446"/>
    <cellStyle name="好_缺口县区测算(财政部标准)_财力性转移支付2010年预算参考数_合并 2 4" xfId="12447"/>
    <cellStyle name="好_2008年全省汇总收支计算表_03_2010年各地区一般预算平衡表_2010年地方财政一般预算分级平衡情况表（汇总）0524 2 5" xfId="12448"/>
    <cellStyle name="差_28四川_03_2010年各地区一般预算平衡表_04财力类2010" xfId="12449"/>
    <cellStyle name="差_人员工资和公用经费3_30云南 3 2" xfId="12450"/>
    <cellStyle name="差_一般预算支出口径剔除表_华东 2 7" xfId="12451"/>
    <cellStyle name="好_5334_2006年迪庆县级财政报表附表_隋心对账单定稿0514" xfId="12452"/>
    <cellStyle name="差_28四川_03_2010年各地区一般预算平衡表_2010年地方财政一般预算分级平衡情况表（汇总）0524" xfId="12453"/>
    <cellStyle name="差_县市旗测算20080508_03_2010年各地区一般预算平衡表_净集中 3" xfId="12454"/>
    <cellStyle name="差_28四川_03_2010年各地区一般预算平衡表_2010年地方财政一般预算分级平衡情况表（汇总）0524 2" xfId="12455"/>
    <cellStyle name="差_28四川_03_2010年各地区一般预算平衡表_2010年地方财政一般预算分级平衡情况表（汇总）0524 3" xfId="12456"/>
    <cellStyle name="差_教育(按照总人口测算）—20080416_财力性转移支付2010年预算参考数_合并 2" xfId="12457"/>
    <cellStyle name="差_县区合并测算20080423(按照各省比重）_不含人员经费系数_财力性转移支付2010年预算参考数_华东 2" xfId="12458"/>
    <cellStyle name="差_28四川_03_2010年各地区一般预算平衡表_2010年地方财政一般预算分级平衡情况表（汇总）0524 4" xfId="12459"/>
    <cellStyle name="差_28四川_03_2010年各地区一般预算平衡表_2010年地方财政一般预算分级平衡情况表（汇总）0524 5" xfId="12460"/>
    <cellStyle name="差_28四川_03_2010年各地区一般预算平衡表_净集中 2" xfId="12461"/>
    <cellStyle name="差_县市旗测算-新科目（20080627）_财力性转移支付2010年预算参考数_华东 2 4" xfId="12462"/>
    <cellStyle name="差_汇总表_03_2010年各地区一般预算平衡表_2010年地方财政一般预算分级平衡情况表（汇总）0524 4" xfId="12463"/>
    <cellStyle name="好_2006年33甘肃 3" xfId="12464"/>
    <cellStyle name="差_28四川_03_2010年各地区一般预算平衡表_净集中 3" xfId="12465"/>
    <cellStyle name="差_县市旗测算-新科目（20080627）_财力性转移支付2010年预算参考数_华东 2 5" xfId="12466"/>
    <cellStyle name="差_汇总表_03_2010年各地区一般预算平衡表_2010年地方财政一般预算分级平衡情况表（汇总）0524 5" xfId="12467"/>
    <cellStyle name="好_2006年33甘肃 4" xfId="12468"/>
    <cellStyle name="差_人员工资和公用经费3_财力性转移支付2010年预算参考数_30云南 4" xfId="12469"/>
    <cellStyle name="好_民生政策最低支出需求 3" xfId="12470"/>
    <cellStyle name="差_28四川_30云南 2 2" xfId="12471"/>
    <cellStyle name="好_平邑_财力性转移支付2010年预算参考数 2 3" xfId="12472"/>
    <cellStyle name="差_28四川_财力性转移支付2010年预算参考数" xfId="12473"/>
    <cellStyle name="好_2006年34青海_财力性转移支付2010年预算参考数_03_2010年各地区一般预算平衡表_2010年地方财政一般预算分级平衡情况表（汇总）0524 2" xfId="12474"/>
    <cellStyle name="强调 1 7" xfId="12475"/>
    <cellStyle name="差_28四川_财力性转移支付2010年预算参考数 2" xfId="12476"/>
    <cellStyle name="好_1110洱源县_财力性转移支付2010年预算参考数_03_2010年各地区一般预算平衡表_2010年地方财政一般预算分级平衡情况表（汇总）0524 5" xfId="12477"/>
    <cellStyle name="好_2006年34青海_财力性转移支付2010年预算参考数_03_2010年各地区一般预算平衡表_2010年地方财政一般预算分级平衡情况表（汇总）0524 2 2" xfId="12478"/>
    <cellStyle name="差_28四川_财力性转移支付2010年预算参考数 2 2" xfId="12479"/>
    <cellStyle name="差_县区合并测算20080423(按照各省比重）_民生政策最低支出需求_财力性转移支付2010年预算参考数_03_2010年各地区一般预算平衡表_2010年地方财政一般预算分级平衡情况表（汇总）0524 3" xfId="12480"/>
    <cellStyle name="差_28四川_财力性转移支付2010年预算参考数 2 2 2" xfId="12481"/>
    <cellStyle name="好_其他部门(按照总人口测算）—20080416_县市旗测算-新科目（含人口规模效应）_财力性转移支付2010年预算参考数 2 8" xfId="12482"/>
    <cellStyle name="差_28四川_财力性转移支付2010年预算参考数 2 3" xfId="12483"/>
    <cellStyle name="差_28四川_财力性转移支付2010年预算参考数 2 3 2" xfId="12484"/>
    <cellStyle name="好_汇总表4 2 6" xfId="12485"/>
    <cellStyle name="差_28四川_财力性转移支付2010年预算参考数 2 4" xfId="12486"/>
    <cellStyle name="差_行政（人员）_财力性转移支付2010年预算参考数 4 2" xfId="12487"/>
    <cellStyle name="差_缺口县区测算 2 2" xfId="12488"/>
    <cellStyle name="差_缺口县区测算(财政部标准)_小册子（2010）张 2 2" xfId="12489"/>
    <cellStyle name="差_市辖区测算-新科目（20080626）_民生政策最低支出需求_03_2010年各地区一般预算平衡表_净集中" xfId="12490"/>
    <cellStyle name="好_2006年34青海_财力性转移支付2010年预算参考数_03_2010年各地区一般预算平衡表_2010年地方财政一般预算分级平衡情况表（汇总）0524 2 3" xfId="12491"/>
    <cellStyle name="强调 1 8" xfId="12492"/>
    <cellStyle name="差_28四川_财力性转移支付2010年预算参考数 3" xfId="12493"/>
    <cellStyle name="好_行政公检法测算_财力性转移支付2010年预算参考数" xfId="12494"/>
    <cellStyle name="输入 4" xfId="12495"/>
    <cellStyle name="差_市辖区测算-新科目（20080626）_民生政策最低支出需求_03_2010年各地区一般预算平衡表_净集中 2" xfId="12496"/>
    <cellStyle name="差_28四川_财力性转移支付2010年预算参考数 3 2" xfId="12497"/>
    <cellStyle name="好_行政公检法测算_财力性转移支付2010年预算参考数 2" xfId="12498"/>
    <cellStyle name="差_28四川_财力性转移支付2010年预算参考数 4" xfId="12499"/>
    <cellStyle name="差_自行调整差异系数顺序_03_2010年各地区一般预算平衡表_04财力类2010 2" xfId="12500"/>
    <cellStyle name="好_2006年34青海_财力性转移支付2010年预算参考数_03_2010年各地区一般预算平衡表_2010年地方财政一般预算分级平衡情况表（汇总）0524 2 4" xfId="12501"/>
    <cellStyle name="差_28四川_财力性转移支付2010年预算参考数 4 2" xfId="12502"/>
    <cellStyle name="差_28四川_财力性转移支付2010年预算参考数 5" xfId="12503"/>
    <cellStyle name="差_市辖区测算-新科目（20080626）_民生政策最低支出需求_华东 2 2" xfId="12504"/>
    <cellStyle name="差_自行调整差异系数顺序_03_2010年各地区一般预算平衡表_04财力类2010 3" xfId="12505"/>
    <cellStyle name="好_14安徽_03_2010年各地区一般预算平衡表_2010年地方财政一般预算分级平衡情况表（汇总）0524 2 2" xfId="12506"/>
    <cellStyle name="好_2006年34青海_财力性转移支付2010年预算参考数_03_2010年各地区一般预算平衡表_2010年地方财政一般预算分级平衡情况表（汇总）0524 2 5" xfId="12507"/>
    <cellStyle name="差_28四川_财力性转移支付2010年预算参考数_03_2010年各地区一般预算平衡表 5" xfId="12508"/>
    <cellStyle name="差_其他部门(按照总人口测算）—20080416_民生政策最低支出需求_财力性转移支付2010年预算参考数_合并 2" xfId="12509"/>
    <cellStyle name="好_14安徽_华东 2 7" xfId="12510"/>
    <cellStyle name="好_缺口县区测算(按2007支出增长25%测算)_03_2010年各地区一般预算平衡表_2010年地方财政一般预算分级平衡情况表（汇总）0524 2 3" xfId="12511"/>
    <cellStyle name="好_县市旗测算-新科目（20080626）_民生政策最低支出需求_小册子（2010）张 4" xfId="12512"/>
    <cellStyle name="差_28四川_财力性转移支付2010年预算参考数_03_2010年各地区一般预算平衡表_04财力类2010" xfId="12513"/>
    <cellStyle name="好_卫生(按照总人口测算）—20080416_民生政策最低支出需求_财力性转移支付2010年预算参考数_合并 2 2" xfId="12514"/>
    <cellStyle name="差_县区合并测算20080421_财力性转移支付2010年预算参考数_合并 2 6" xfId="12515"/>
    <cellStyle name="差_28四川_财力性转移支付2010年预算参考数_03_2010年各地区一般预算平衡表_04财力类2010 2" xfId="12516"/>
    <cellStyle name="好_教育(按照总人口测算）—20080416_县市旗测算-新科目（含人口规模效应）_财力性转移支付2010年预算参考数_03_2010年各地区一般预算平衡表_2010年地方财政一般预算分级平衡情况表（汇总）0524 2 7" xfId="12517"/>
    <cellStyle name="好_卫生(按照总人口测算）—20080416_民生政策最低支出需求_财力性转移支付2010年预算参考数_合并 2 3" xfId="12518"/>
    <cellStyle name="差_县区合并测算20080421_财力性转移支付2010年预算参考数_合并 2 7" xfId="12519"/>
    <cellStyle name="差_28四川_财力性转移支付2010年预算参考数_03_2010年各地区一般预算平衡表_04财力类2010 3" xfId="12520"/>
    <cellStyle name="好_教育(按照总人口测算）—20080416_县市旗测算-新科目（含人口规模效应）_财力性转移支付2010年预算参考数_03_2010年各地区一般预算平衡表_2010年地方财政一般预算分级平衡情况表（汇总）0524 2 8" xfId="12521"/>
    <cellStyle name="差_28四川_财力性转移支付2010年预算参考数_03_2010年各地区一般预算平衡表_2010年地方财政一般预算分级平衡情况表（汇总）0524 3" xfId="12522"/>
    <cellStyle name="差_汇总表4_小册子（2010）张 2" xfId="12523"/>
    <cellStyle name="差_28四川_财力性转移支付2010年预算参考数_03_2010年各地区一般预算平衡表_2010年地方财政一般预算分级平衡情况表（汇总）0524 4" xfId="12524"/>
    <cellStyle name="差_汇总表4_小册子（2010）张 3" xfId="12525"/>
    <cellStyle name="差_28四川_财力性转移支付2010年预算参考数_03_2010年各地区一般预算平衡表_2010年地方财政一般预算分级平衡情况表（汇总）0524 5" xfId="12526"/>
    <cellStyle name="差_汇总表4_小册子（2010）张 4" xfId="12527"/>
    <cellStyle name="差_28四川_财力性转移支付2010年预算参考数_03_2010年各地区一般预算平衡表_净集中" xfId="12528"/>
    <cellStyle name="好_教育(按照总人口测算）—20080416_民生政策最低支出需求_财力性转移支付2010年预算参考数_华东 2 7" xfId="12529"/>
    <cellStyle name="差_28四川_财力性转移支付2010年预算参考数_03_2010年各地区一般预算平衡表_净集中 2" xfId="12530"/>
    <cellStyle name="好_2006年28四川_小册子（2010）张" xfId="12531"/>
    <cellStyle name="差_28四川_财力性转移支付2010年预算参考数_03_2010年各地区一般预算平衡表_净集中 3" xfId="12532"/>
    <cellStyle name="好_河南 缺口县区测算(地方填报白)_财力性转移支付2010年预算参考数" xfId="12533"/>
    <cellStyle name="差_28四川_财力性转移支付2010年预算参考数_30云南" xfId="12534"/>
    <cellStyle name="差_28四川_财力性转移支付2010年预算参考数_30云南 2" xfId="12535"/>
    <cellStyle name="差_28四川_财力性转移支付2010年预算参考数_30云南 2 2" xfId="12536"/>
    <cellStyle name="差_28四川_财力性转移支付2010年预算参考数_30云南 3" xfId="12537"/>
    <cellStyle name="差_28四川_财力性转移支付2010年预算参考数_30云南 3 2" xfId="12538"/>
    <cellStyle name="差_28四川_财力性转移支付2010年预算参考数_华东 2" xfId="12539"/>
    <cellStyle name="差_分县成本差异系数_不含人员经费系数_财力性转移支付2010年预算参考数_30云南 3" xfId="12540"/>
    <cellStyle name="好_县市旗测算20080508_县市旗测算-新科目（含人口规模效应）_财力性转移支付2010年预算参考数_03_2010年各地区一般预算平衡表_2010年地方财政一般预算分级平衡情况表（汇总）0524 2 7" xfId="12541"/>
    <cellStyle name="好_行政公检法测算_县市旗测算-新科目（含人口规模效应）_03_2010年各地区一般预算平衡表 2 2" xfId="12542"/>
    <cellStyle name="好_核定人数对比_财力性转移支付2010年预算参考数 2 3" xfId="12543"/>
    <cellStyle name="差_28四川_财力性转移支付2010年预算参考数_隋心对账单定稿0514" xfId="12544"/>
    <cellStyle name="好_河南 缺口县区测算(地方填报白)_华东 2 7" xfId="12545"/>
    <cellStyle name="差_28四川_财力性转移支付2010年预算参考数_小册子（2010）张 2" xfId="12546"/>
    <cellStyle name="好_一般预算支出口径剔除表_财力性转移支付2010年预算参考数 2 6" xfId="12547"/>
    <cellStyle name="好_分县成本差异系数_不含人员经费系数 3" xfId="12548"/>
    <cellStyle name="差_28四川_财力性转移支付2010年预算参考数_小册子（2010）张 3" xfId="12549"/>
    <cellStyle name="好_一般预算支出口径剔除表_财力性转移支付2010年预算参考数 2 7" xfId="12550"/>
    <cellStyle name="好_分县成本差异系数_不含人员经费系数 4" xfId="12551"/>
    <cellStyle name="差_28四川_财力性转移支付2010年预算参考数_小册子（2010）张 4" xfId="12552"/>
    <cellStyle name="好_一般预算支出口径剔除表_财力性转移支付2010年预算参考数 2 8" xfId="12553"/>
    <cellStyle name="好_分县成本差异系数_不含人员经费系数 5" xfId="12554"/>
    <cellStyle name="差_28四川_合并" xfId="12555"/>
    <cellStyle name="差_市辖区测算20080510_不含人员经费系数_财力性转移支付2010年预算参考数_03_2010年各地区一般预算平衡表 2" xfId="12556"/>
    <cellStyle name="差_28四川_合并 2" xfId="12557"/>
    <cellStyle name="差_28四川_华东 2" xfId="12558"/>
    <cellStyle name="差_28四川_小册子（2010）张" xfId="12559"/>
    <cellStyle name="差_28四川_小册子（2010）张 2" xfId="12560"/>
    <cellStyle name="常规 2 7 6" xfId="12561"/>
    <cellStyle name="差_28四川_小册子（2010）张 2 2" xfId="12562"/>
    <cellStyle name="好_农林水和城市维护标准支出20080505－县区合计_县市旗测算-新科目（含人口规模效应） 2 8" xfId="12563"/>
    <cellStyle name="差_28四川_小册子（2010）张 3" xfId="12564"/>
    <cellStyle name="常规 2 7 7" xfId="12565"/>
    <cellStyle name="差_28四川_小册子（2010）张 3 2" xfId="12566"/>
    <cellStyle name="差_3.2009年国家重点生态功能区补偿性转移支付生态测算表" xfId="12567"/>
    <cellStyle name="常规 2 2 6 2 2 9" xfId="12568"/>
    <cellStyle name="差_行政公检法测算_民生政策最低支出需求_合并 2" xfId="12569"/>
    <cellStyle name="差_县市旗测算-新科目（20080626）_民生政策最低支出需求_小册子（2010）张" xfId="12570"/>
    <cellStyle name="好_Book1_Book1" xfId="12571"/>
    <cellStyle name="好_第五部分(才淼、饶永宏） 2_2.云南省生态功能区转移支付总表" xfId="12572"/>
    <cellStyle name="好_缺口县区测算（11.13）_财力性转移支付2010年预算参考数_03_2010年各地区一般预算平衡表_2010年地方财政一般预算分级平衡情况表（汇总）0524 2 3" xfId="12573"/>
    <cellStyle name="差_3.2009年国家重点生态功能区补偿性转移支付生态测算表 2" xfId="12574"/>
    <cellStyle name="差_卫生(按照总人口测算）—20080416_民生政策最低支出需求_财力性转移支付2010年预算参考数_华东 2 6" xfId="12575"/>
    <cellStyle name="差_30云南 2 4" xfId="12576"/>
    <cellStyle name="好_河南 缺口县区测算(地方填报白)_30云南 3" xfId="12577"/>
    <cellStyle name="差_核定人数下发表_财力性转移支付2010年预算参考数_03_2010年各地区一般预算平衡表_2010年地方财政一般预算分级平衡情况表（汇总）0524" xfId="12578"/>
    <cellStyle name="差_行政(燃修费)_不含人员经费系数_03_2010年各地区一般预算平衡表_2010年地方财政一般预算分级平衡情况表（汇总）0524 4" xfId="12579"/>
    <cellStyle name="差_30云南_1" xfId="12580"/>
    <cellStyle name="差_行政(燃修费)_财力性转移支付2010年预算参考数_03_2010年各地区一般预算平衡表_2010年地方财政一般预算分级平衡情况表（汇总）0524" xfId="12581"/>
    <cellStyle name="差_30云南_1 2 2" xfId="12582"/>
    <cellStyle name="差_县市旗测算-新科目（20080627）_不含人员经费系数_小册子（2010）张 3 2" xfId="12583"/>
    <cellStyle name="差_30云南_1 2 2 2" xfId="12584"/>
    <cellStyle name="差_Book2_财力性转移支付2010年预算参考数_03_2010年各地区一般预算平衡表_2010年地方财政一般预算分级平衡情况表（汇总）0524 3" xfId="12585"/>
    <cellStyle name="好_2006年28四川_财力性转移支付2010年预算参考数 2 6" xfId="12586"/>
    <cellStyle name="差_30云南_1 2 3" xfId="12587"/>
    <cellStyle name="差_30云南_1 2 3 2" xfId="12588"/>
    <cellStyle name="好_附表_隋心对账单定稿0514 2 5" xfId="12589"/>
    <cellStyle name="好_核定人数对比_财力性转移支付2010年预算参考数_03_2010年各地区一般预算平衡表_04财力类2010 3" xfId="12590"/>
    <cellStyle name="差_分县成本差异系数_不含人员经费系数_03_2010年各地区一般预算平衡表_净集中 3" xfId="12591"/>
    <cellStyle name="差_30云南_1 2 4" xfId="12592"/>
    <cellStyle name="差_34青海_财力性转移支付2010年预算参考数_03_2010年各地区一般预算平衡表" xfId="12593"/>
    <cellStyle name="强调文字颜色 3 2" xfId="12594"/>
    <cellStyle name="好_县区合并测算20080423(按照各省比重）_民生政策最低支出需求_财力性转移支付2010年预算参考数_03_2010年各地区一般预算平衡表_2010年地方财政一般预算分级平衡情况表（汇总）0524 2 3" xfId="12595"/>
    <cellStyle name="差_核定人数下发表_财力性转移支付2010年预算参考数_华东" xfId="12596"/>
    <cellStyle name="好_行政公检法测算_县市旗测算-新科目（含人口规模效应）_03_2010年各地区一般预算平衡表_04财力类2010 2" xfId="12597"/>
    <cellStyle name="差_30云南_1 4" xfId="12598"/>
    <cellStyle name="差_行政(燃修费)_财力性转移支付2010年预算参考数_03_2010年各地区一般预算平衡表_2010年地方财政一般预算分级平衡情况表（汇总）0524 4" xfId="12599"/>
    <cellStyle name="差_云南省2008年转移支付测算——州市本级考核部分及政策性测算 8" xfId="12600"/>
    <cellStyle name="差_30云南_1 4 2" xfId="12601"/>
    <cellStyle name="差_30云南_1 5" xfId="12602"/>
    <cellStyle name="差_行政(燃修费)_财力性转移支付2010年预算参考数_03_2010年各地区一般预算平衡表_2010年地方财政一般预算分级平衡情况表（汇总）0524 5" xfId="12603"/>
    <cellStyle name="差_30云南_1_03_2010年各地区一般预算平衡表" xfId="12604"/>
    <cellStyle name="强调文字颜色 5 2 2 2 2 2 7" xfId="12605"/>
    <cellStyle name="差_30云南_1_03_2010年各地区一般预算平衡表 2" xfId="12606"/>
    <cellStyle name="差_30云南_1_03_2010年各地区一般预算平衡表 6" xfId="12607"/>
    <cellStyle name="差_30云南_1_03_2010年各地区一般预算平衡表_04财力类2010" xfId="12608"/>
    <cellStyle name="差_30云南_1_03_2010年各地区一般预算平衡表_04财力类2010 2" xfId="12609"/>
    <cellStyle name="差_30云南_1_03_2010年各地区一般预算平衡表_04财力类2010 3" xfId="12610"/>
    <cellStyle name="好_03昭通" xfId="12611"/>
    <cellStyle name="差_行政公检法测算_民生政策最低支出需求 2" xfId="12612"/>
    <cellStyle name="好_缺口县区测算(按核定人数)_合并 2 5" xfId="12613"/>
    <cellStyle name="差_基础数据表_5.2010年云南省国家一般生态功能区转移支付补助测算表（州市本级）" xfId="12614"/>
    <cellStyle name="差_30云南_1_03_2010年各地区一般预算平衡表_2010年地方财政一般预算分级平衡情况表（汇总）0524" xfId="12615"/>
    <cellStyle name="差_30云南_1_03_2010年各地区一般预算平衡表_2010年地方财政一般预算分级平衡情况表（汇总）0524 2" xfId="12616"/>
    <cellStyle name="差_县市旗测算-新科目（20080627）_民生政策最低支出需求_财力性转移支付2010年预算参考数_03_2010年各地区一般预算平衡表 4" xfId="12617"/>
    <cellStyle name="差_30云南_1_03_2010年各地区一般预算平衡表_2010年地方财政一般预算分级平衡情况表（汇总）0524 4" xfId="12618"/>
    <cellStyle name="差_县市旗测算-新科目（20080627）_民生政策最低支出需求_财力性转移支付2010年预算参考数_03_2010年各地区一般预算平衡表 6" xfId="12619"/>
    <cellStyle name="差_30云南_1_03_2010年各地区一般预算平衡表_2010年地方财政一般预算分级平衡情况表（汇总）0524 5" xfId="12620"/>
    <cellStyle name="差_30云南_1_03_2010年各地区一般预算平衡表_净集中" xfId="12621"/>
    <cellStyle name="差_34青海_财力性转移支付2010年预算参考数 2 2 2" xfId="12622"/>
    <cellStyle name="常规 5 2 2 2" xfId="12623"/>
    <cellStyle name="差_30云南_1_03_2010年各地区一般预算平衡表_净集中 2" xfId="12624"/>
    <cellStyle name="好_农林水和城市维护标准支出20080505－县区合计_小册子（2010）张 3" xfId="12625"/>
    <cellStyle name="差_30云南_1_03_2010年各地区一般预算平衡表_净集中 3" xfId="12626"/>
    <cellStyle name="差_30云南_1_30云南" xfId="12627"/>
    <cellStyle name="差_公共医疗标准供养人员测算结果" xfId="12628"/>
    <cellStyle name="差_30云南_1_30云南 2" xfId="12629"/>
    <cellStyle name="差_公共医疗标准供养人员测算结果 2" xfId="12630"/>
    <cellStyle name="差_30云南_1_30云南 3" xfId="12631"/>
    <cellStyle name="差_公共医疗标准供养人员测算结果 3" xfId="12632"/>
    <cellStyle name="差_汇总表 2" xfId="12633"/>
    <cellStyle name="好_云南省2008年转移支付测算——州市本级考核部分及政策性测算_财力性转移支付2010年预算参考数_合并 2 5" xfId="12634"/>
    <cellStyle name="差_30云南_1_30云南 3 2" xfId="12635"/>
    <cellStyle name="差_公共医疗标准供养人员测算结果 3 2" xfId="12636"/>
    <cellStyle name="差_汇总表 2 2" xfId="12637"/>
    <cellStyle name="差_卫生(按照总人口测算）—20080416_不含人员经费系数_隋心对账单定稿0514 2 6" xfId="12638"/>
    <cellStyle name="差_30云南_1_30云南 4" xfId="12639"/>
    <cellStyle name="差_公共医疗标准供养人员测算结果 4" xfId="12640"/>
    <cellStyle name="差_汇总_华东 2" xfId="12641"/>
    <cellStyle name="差_汇总表 3" xfId="12642"/>
    <cellStyle name="差_30云南_1_财力性转移支付2010年预算参考数 2 2 2" xfId="12643"/>
    <cellStyle name="常规 37" xfId="12644"/>
    <cellStyle name="常规 42" xfId="12645"/>
    <cellStyle name="差_同德_财力性转移支付2010年预算参考数_华东" xfId="12646"/>
    <cellStyle name="差_县区合并测算20080421_不含人员经费系数_03_2010年各地区一般预算平衡表 5" xfId="12647"/>
    <cellStyle name="差_30云南_1_财力性转移支付2010年预算参考数 2 3" xfId="12648"/>
    <cellStyle name="差_行政(燃修费)_民生政策最低支出需求_财力性转移支付2010年预算参考数_03_2010年各地区一般预算平衡表_2010年地方财政一般预算分级平衡情况表（汇总）0524" xfId="12649"/>
    <cellStyle name="差_县市旗测算-新科目（20080626）_03_2010年各地区一般预算平衡表_2010年地方财政一般预算分级平衡情况表（汇总）0524 4" xfId="12650"/>
    <cellStyle name="好_2006年27重庆_华东 2 2" xfId="12651"/>
    <cellStyle name="差_县区合并测算20080421_不含人员经费系数_03_2010年各地区一般预算平衡表 6" xfId="12652"/>
    <cellStyle name="差_30云南_1_财力性转移支付2010年预算参考数 2 4" xfId="12653"/>
    <cellStyle name="差_县市旗测算-新科目（20080626）_03_2010年各地区一般预算平衡表_2010年地方财政一般预算分级平衡情况表（汇总）0524 5" xfId="12654"/>
    <cellStyle name="好_2006年27重庆_华东 2 3" xfId="12655"/>
    <cellStyle name="差_30云南_1_财力性转移支付2010年预算参考数_03_2010年各地区一般预算平衡表" xfId="12656"/>
    <cellStyle name="好_民生政策最低支出需求_03_2010年各地区一般预算平衡表_04财力类2010" xfId="12657"/>
    <cellStyle name="差_30云南_1_财力性转移支付2010年预算参考数_03_2010年各地区一般预算平衡表 4" xfId="12658"/>
    <cellStyle name="常规 21 15" xfId="12659"/>
    <cellStyle name="常规 21 20" xfId="12660"/>
    <cellStyle name="差_30云南_1_财力性转移支付2010年预算参考数_03_2010年各地区一般预算平衡表 5" xfId="12661"/>
    <cellStyle name="常规 21 16" xfId="12662"/>
    <cellStyle name="常规 21 21" xfId="12663"/>
    <cellStyle name="差_30云南_1_财力性转移支付2010年预算参考数_03_2010年各地区一般预算平衡表 6" xfId="12664"/>
    <cellStyle name="常规 21 17" xfId="12665"/>
    <cellStyle name="常规 21 22" xfId="12666"/>
    <cellStyle name="差_30云南_1_财力性转移支付2010年预算参考数_03_2010年各地区一般预算平衡表_04财力类2010 2" xfId="12667"/>
    <cellStyle name="差_30云南_1_财力性转移支付2010年预算参考数_03_2010年各地区一般预算平衡表_04财力类2010 3" xfId="12668"/>
    <cellStyle name="好_汇总表4_小册子（2010）张 2" xfId="12669"/>
    <cellStyle name="常规 11 2 3 6" xfId="12670"/>
    <cellStyle name="差_30云南_1_财力性转移支付2010年预算参考数_03_2010年各地区一般预算平衡表_2010年地方财政一般预算分级平衡情况表（汇总）0524" xfId="12671"/>
    <cellStyle name="好_分县成本差异系数_不含人员经费系数_隋心对账单定稿0514 2 3" xfId="12672"/>
    <cellStyle name="差_30云南_1_财力性转移支付2010年预算参考数_03_2010年各地区一般预算平衡表_2010年地方财政一般预算分级平衡情况表（汇总）0524 2" xfId="12673"/>
    <cellStyle name="差_30云南_1_财力性转移支付2010年预算参考数_03_2010年各地区一般预算平衡表_2010年地方财政一般预算分级平衡情况表（汇总）0524 3" xfId="12674"/>
    <cellStyle name="差_30云南_1_财力性转移支付2010年预算参考数_03_2010年各地区一般预算平衡表_2010年地方财政一般预算分级平衡情况表（汇总）0524 4" xfId="12675"/>
    <cellStyle name="差_市辖区测算20080510_民生政策最低支出需求_03_2010年各地区一般预算平衡表 2" xfId="12676"/>
    <cellStyle name="好_县市旗测算-新科目（20080627）_民生政策最低支出需求_财力性转移支付2010年预算参考数_合并" xfId="12677"/>
    <cellStyle name="差_30云南_1_财力性转移支付2010年预算参考数_03_2010年各地区一般预算平衡表_2010年地方财政一般预算分级平衡情况表（汇总）0524 5" xfId="12678"/>
    <cellStyle name="差_市辖区测算20080510_民生政策最低支出需求_03_2010年各地区一般预算平衡表 3" xfId="12679"/>
    <cellStyle name="好_其他部门(按照总人口测算）—20080416_县市旗测算-新科目（含人口规模效应）_03_2010年各地区一般预算平衡表 2" xfId="12680"/>
    <cellStyle name="差_30云南_1_财力性转移支付2010年预算参考数_03_2010年各地区一般预算平衡表_净集中" xfId="12681"/>
    <cellStyle name="差_30云南_2 4" xfId="12682"/>
    <cellStyle name="好_市辖区测算20080510_不含人员经费系数_合并" xfId="12683"/>
    <cellStyle name="差_30云南_1_财力性转移支付2010年预算参考数_03_2010年各地区一般预算平衡表_净集中 2" xfId="12684"/>
    <cellStyle name="好_11大理_财力性转移支付2010年预算参考数_03_2010年各地区一般预算平衡表_净集中 3" xfId="12685"/>
    <cellStyle name="好_行政公检法测算_小册子（2010）张 2" xfId="12686"/>
    <cellStyle name="差_30云南_1_财力性转移支付2010年预算参考数_03_2010年各地区一般预算平衡表_净集中 3" xfId="12687"/>
    <cellStyle name="差_测算结果汇总_30云南 2 2" xfId="12688"/>
    <cellStyle name="差_文体广播事业(按照总人口测算）—20080416 2" xfId="12689"/>
    <cellStyle name="好_其他部门(按照总人口测算）—20080416_不含人员经费系数_小册子（2010）张" xfId="12690"/>
    <cellStyle name="好_县区合并测算20080421_县市旗测算-新科目（含人口规模效应）_03_2010年各地区一般预算平衡表 2 2" xfId="12691"/>
    <cellStyle name="差_30云南_1_财力性转移支付2010年预算参考数_30云南" xfId="12692"/>
    <cellStyle name="差_汇总表4_财力性转移支付2010年预算参考数_03_2010年各地区一般预算平衡表_净集中" xfId="12693"/>
    <cellStyle name="差_河南 缺口县区测算(地方填报白)_财力性转移支付2010年预算参考数 4" xfId="12694"/>
    <cellStyle name="差_山东省民生支出标准_华东" xfId="12695"/>
    <cellStyle name="差_市辖区测算-新科目（20080626）_不含人员经费系数_财力性转移支付2010年预算参考数_03_2010年各地区一般预算平衡表 3" xfId="12696"/>
    <cellStyle name="差_汇总表4_财力性转移支付2010年预算参考数_03_2010年各地区一般预算平衡表_净集中 2" xfId="12697"/>
    <cellStyle name="好_成本差异系数_华东 2 6" xfId="12698"/>
    <cellStyle name="差_30云南_1_财力性转移支付2010年预算参考数_30云南 2" xfId="12699"/>
    <cellStyle name="好_核定人数下发表_合并 2 5" xfId="12700"/>
    <cellStyle name="差_河南 缺口县区测算(地方填报白)_财力性转移支付2010年预算参考数 4 2" xfId="12701"/>
    <cellStyle name="差_山东省民生支出标准_华东 2" xfId="12702"/>
    <cellStyle name="差_汇总表4_财力性转移支付2010年预算参考数_03_2010年各地区一般预算平衡表_净集中 3" xfId="12703"/>
    <cellStyle name="好_成本差异系数_华东 2 7" xfId="12704"/>
    <cellStyle name="常规 13 3 2" xfId="12705"/>
    <cellStyle name="差_30云南_1_财力性转移支付2010年预算参考数_30云南 3" xfId="12706"/>
    <cellStyle name="好_核定人数下发表_合并 2 6" xfId="12707"/>
    <cellStyle name="差_行政（人员）_不含人员经费系数_财力性转移支付2010年预算参考数_隋心对账单定稿0514 2" xfId="12708"/>
    <cellStyle name="警告文本 2 2 11 4" xfId="12709"/>
    <cellStyle name="差_县区合并测算20080421_30云南 2 2" xfId="12710"/>
    <cellStyle name="差_人员工资和公用经费3_华东 2" xfId="12711"/>
    <cellStyle name="常规 13 3 3" xfId="12712"/>
    <cellStyle name="差_30云南_1_财力性转移支付2010年预算参考数_30云南 4" xfId="12713"/>
    <cellStyle name="好_核定人数下发表_合并 2 7" xfId="12714"/>
    <cellStyle name="差_30云南_1_财力性转移支付2010年预算参考数_华东" xfId="12715"/>
    <cellStyle name="差_行政（人员）_民生政策最低支出需求 5" xfId="12716"/>
    <cellStyle name="差_30云南_1_财力性转移支付2010年预算参考数_华东 2" xfId="12717"/>
    <cellStyle name="好_汇总表4_03_2010年各地区一般预算平衡表" xfId="12718"/>
    <cellStyle name="好_分县成本差异系数_民生政策最低支出需求_财力性转移支付2010年预算参考数_隋心对账单定稿0514 3" xfId="12719"/>
    <cellStyle name="好_教育(按照总人口测算）—20080416_县市旗测算-新科目（含人口规模效应）_隋心对账单定稿0514 2 4" xfId="12720"/>
    <cellStyle name="差_30云南_1_财力性转移支付2010年预算参考数_隋心对账单定稿0514" xfId="12721"/>
    <cellStyle name="好_同德_财力性转移支付2010年预算参考数_30云南 3" xfId="12722"/>
    <cellStyle name="好_民生政策最低支出需求_财力性转移支付2010年预算参考数_03_2010年各地区一般预算平衡表 2 3" xfId="12723"/>
    <cellStyle name="差_30云南_1_财力性转移支付2010年预算参考数_小册子（2010）张" xfId="12724"/>
    <cellStyle name="差_30云南_1_财力性转移支付2010年预算参考数_小册子（2010）张 2 2" xfId="12725"/>
    <cellStyle name="差_30云南_1_财力性转移支付2010年预算参考数_小册子（2010）张 3 2" xfId="12726"/>
    <cellStyle name="差_行政公检法测算_不含人员经费系数_小册子（2010）张 2" xfId="12727"/>
    <cellStyle name="差_30云南_1_合并 2" xfId="12728"/>
    <cellStyle name="差_30云南_1_华东" xfId="12729"/>
    <cellStyle name="差_30云南_1_华东 2" xfId="12730"/>
    <cellStyle name="差_30云南_1_隋心对账单定稿0514" xfId="12731"/>
    <cellStyle name="差_30云南_1_隋心对账单定稿0514 2" xfId="12732"/>
    <cellStyle name="差_30云南_1_小册子（2010）张" xfId="12733"/>
    <cellStyle name="差_核定人数对比_财力性转移支付2010年预算参考数 4" xfId="12734"/>
    <cellStyle name="差_30云南_1_小册子（2010）张 2 2" xfId="12735"/>
    <cellStyle name="差_30云南_1_小册子（2010）张 3 2" xfId="12736"/>
    <cellStyle name="差_30云南_2 2" xfId="12737"/>
    <cellStyle name="好_卫生(按照总人口测算）—20080416_县市旗测算-新科目（含人口规模效应）_财力性转移支付2010年预算参考数" xfId="12738"/>
    <cellStyle name="差_30云南_2 2 2" xfId="12739"/>
    <cellStyle name="差_30云南_2 3" xfId="12740"/>
    <cellStyle name="好_11大理_财力性转移支付2010年预算参考数_03_2010年各地区一般预算平衡表_净集中 2" xfId="12741"/>
    <cellStyle name="差_30云南_2 3 2" xfId="12742"/>
    <cellStyle name="差_30云南_30云南 2 2" xfId="12743"/>
    <cellStyle name="差_Book1_财力性转移支付2010年预算参考数_小册子（2010）张 3" xfId="12744"/>
    <cellStyle name="差_30云南_30云南 3" xfId="12745"/>
    <cellStyle name="差_30云南_30云南 3 2" xfId="12746"/>
    <cellStyle name="差_30云南_30云南 4" xfId="12747"/>
    <cellStyle name="差_30云南_合并" xfId="12748"/>
    <cellStyle name="好_危改资金测算_财力性转移支付2010年预算参考数_03_2010年各地区一般预算平衡表_04财力类2010 3" xfId="12749"/>
    <cellStyle name="差_30云南_合并 2" xfId="12750"/>
    <cellStyle name="好_义务教育阶段教职工人数（教育厅提供最终） 4" xfId="12751"/>
    <cellStyle name="差_30云南_隋心对账单定稿0514" xfId="12752"/>
    <cellStyle name="差_30云南_隋心对账单定稿0514 2" xfId="12753"/>
    <cellStyle name="好_卫生(按照总人口测算）—20080416_民生政策最低支出需求_合并 2 4" xfId="12754"/>
    <cellStyle name="差_市辖区测算20080510 3 2" xfId="12755"/>
    <cellStyle name="差_30云南_小册子（2010）张" xfId="12756"/>
    <cellStyle name="差_县市旗测算-新科目（20080626）_县市旗测算-新科目（含人口规模效应）_03_2010年各地区一般预算平衡表_净集中" xfId="12757"/>
    <cellStyle name="差_30云南_小册子（2010）张 2" xfId="12758"/>
    <cellStyle name="差_县市旗测算-新科目（20080626）_县市旗测算-新科目（含人口规模效应）_03_2010年各地区一般预算平衡表_净集中 2" xfId="12759"/>
    <cellStyle name="差_30云南_小册子（2010）张 2 2" xfId="12760"/>
    <cellStyle name="差_34青海_财力性转移支付2010年预算参考数_华东" xfId="12761"/>
    <cellStyle name="差_30云南_小册子（2010）张 3" xfId="12762"/>
    <cellStyle name="差_县市旗测算-新科目（20080626）_县市旗测算-新科目（含人口规模效应）_03_2010年各地区一般预算平衡表_净集中 3" xfId="12763"/>
    <cellStyle name="差_30云南_小册子（2010）张 3 2" xfId="12764"/>
    <cellStyle name="好_1110洱源县_隋心对账单定稿0514 2 6" xfId="12765"/>
    <cellStyle name="差_30云南_小册子（2010）张 4" xfId="12766"/>
    <cellStyle name="差_32陕西" xfId="12767"/>
    <cellStyle name="常规 2 3 2 2 10" xfId="12768"/>
    <cellStyle name="好_县区合并测算20080423(按照各省比重）_隋心对账单定稿0514 2 7" xfId="12769"/>
    <cellStyle name="差_32陕西 2" xfId="12770"/>
    <cellStyle name="好_核定人数对比_财力性转移支付2010年预算参考数_03_2010年各地区一般预算平衡表_2010年地方财政一般预算分级平衡情况表（汇总）0524 2 8" xfId="12771"/>
    <cellStyle name="差_32陕西 3" xfId="12772"/>
    <cellStyle name="好_公共医疗标准供养人员测算结果" xfId="12773"/>
    <cellStyle name="差_32陕西 4" xfId="12774"/>
    <cellStyle name="差_32陕西 5" xfId="12775"/>
    <cellStyle name="差_33甘肃" xfId="12776"/>
    <cellStyle name="好_城建部门 2" xfId="12777"/>
    <cellStyle name="好_卫生(按照总人口测算）—20080416_县市旗测算-新科目（含人口规模效应）_财力性转移支付2010年预算参考数 2 7" xfId="12778"/>
    <cellStyle name="好_河南 缺口县区测算(地方填报)_财力性转移支付2010年预算参考数_合并 2 3" xfId="12779"/>
    <cellStyle name="差_文体广播事业(按照总人口测算）—20080416 4" xfId="12780"/>
    <cellStyle name="差_33甘肃 2" xfId="12781"/>
    <cellStyle name="好_行政公检法测算_小册子（2010）张 4" xfId="12782"/>
    <cellStyle name="差_33甘肃 2 2" xfId="12783"/>
    <cellStyle name="差_文体广播事业(按照总人口测算）—20080416 4 2" xfId="12784"/>
    <cellStyle name="差_33甘肃 2 2 2" xfId="12785"/>
    <cellStyle name="差_33甘肃 2 3" xfId="12786"/>
    <cellStyle name="差_平邑_30云南 2 2" xfId="12787"/>
    <cellStyle name="差_33甘肃 2 4" xfId="12788"/>
    <cellStyle name="差_33甘肃 3" xfId="12789"/>
    <cellStyle name="差_文体广播事业(按照总人口测算）—20080416 5" xfId="12790"/>
    <cellStyle name="差_卫生(按照总人口测算）—20080416_民生政策最低支出需求_财力性转移支付2010年预算参考数_华东" xfId="12791"/>
    <cellStyle name="好_缺口县区测算（11.13）_财力性转移支付2010年预算参考数_小册子（2010）张 2" xfId="12792"/>
    <cellStyle name="差_33甘肃 3 2" xfId="12793"/>
    <cellStyle name="好_2006年34青海_03_2010年各地区一般预算平衡表_2010年地方财政一般预算分级平衡情况表（汇总）0524 2 4" xfId="12794"/>
    <cellStyle name="差_卫生(按照总人口测算）—20080416_民生政策最低支出需求_财力性转移支付2010年预算参考数_华东 2" xfId="12795"/>
    <cellStyle name="好_缺口县区测算（11.13）_财力性转移支付2010年预算参考数_小册子（2010）张 2 2" xfId="12796"/>
    <cellStyle name="好_县市旗测算-新科目（20080627）_隋心对账单定稿0514 2 6" xfId="12797"/>
    <cellStyle name="差_33甘肃 4 2" xfId="12798"/>
    <cellStyle name="好_缺口县区测算（11.13）_财力性转移支付2010年预算参考数_小册子（2010）张 3 2" xfId="12799"/>
    <cellStyle name="差_33甘肃 5" xfId="12800"/>
    <cellStyle name="差_33甘肃_30云南" xfId="12801"/>
    <cellStyle name="差_33甘肃_30云南 2" xfId="12802"/>
    <cellStyle name="好_缺口县区测算_财力性转移支付2010年预算参考数_03_2010年各地区一般预算平衡表_净集中 3" xfId="12803"/>
    <cellStyle name="好_34青海_1 2 4" xfId="12804"/>
    <cellStyle name="差_33甘肃_30云南 2 2" xfId="12805"/>
    <cellStyle name="好_行政公检法测算_03_2010年各地区一般预算平衡表_2010年地方财政一般预算分级平衡情况表（汇总）0524 2 7" xfId="12806"/>
    <cellStyle name="差_33甘肃_合并" xfId="12807"/>
    <cellStyle name="好_分县成本差异系数_财力性转移支付2010年预算参考数_03_2010年各地区一般预算平衡表_04财力类2010" xfId="12808"/>
    <cellStyle name="差_33甘肃_合并 2" xfId="12809"/>
    <cellStyle name="好_分县成本差异系数_财力性转移支付2010年预算参考数_03_2010年各地区一般预算平衡表_04财力类2010 2" xfId="12810"/>
    <cellStyle name="好_卫生部门_财力性转移支付2010年预算参考数_03_2010年各地区一般预算平衡表_2010年地方财政一般预算分级平衡情况表（汇总）0524 3" xfId="12811"/>
    <cellStyle name="好_人员工资和公用经费3_财力性转移支付2010年预算参考数 4" xfId="12812"/>
    <cellStyle name="差_33甘肃_隋心对账单定稿0514" xfId="12813"/>
    <cellStyle name="差_卫生(按照总人口测算）—20080416_民生政策最低支出需求_财力性转移支付2010年预算参考数_03_2010年各地区一般预算平衡表_净集中 3" xfId="12814"/>
    <cellStyle name="差_33甘肃_隋心对账单定稿0514 2" xfId="12815"/>
    <cellStyle name="好_其他部门(按照总人口测算）—20080416_财力性转移支付2010年预算参考数_华东 3" xfId="12816"/>
    <cellStyle name="差_33甘肃_小册子（2010）张 2 2" xfId="12817"/>
    <cellStyle name="差_危改资金测算_隋心对账单定稿0514 2" xfId="12818"/>
    <cellStyle name="差_33甘肃_小册子（2010）张 3" xfId="12819"/>
    <cellStyle name="差_33甘肃_小册子（2010）张 3 2" xfId="12820"/>
    <cellStyle name="差_33甘肃_小册子（2010）张 4" xfId="12821"/>
    <cellStyle name="差_34青海" xfId="12822"/>
    <cellStyle name="好_行政公检法测算_不含人员经费系数_财力性转移支付2010年预算参考数_03_2010年各地区一般预算平衡表_净集中" xfId="12823"/>
    <cellStyle name="差_行业表 2" xfId="12824"/>
    <cellStyle name="好_一般预算支出口径剔除表_合并 2 5" xfId="12825"/>
    <cellStyle name="差_34青海 2" xfId="12826"/>
    <cellStyle name="好_行政公检法测算_不含人员经费系数_财力性转移支付2010年预算参考数_03_2010年各地区一般预算平衡表_净集中 2" xfId="12827"/>
    <cellStyle name="差_行业表 2 2" xfId="12828"/>
    <cellStyle name="差_县区合并测算20080423(按照各省比重）_华东 2 4" xfId="12829"/>
    <cellStyle name="差_34青海 2 2" xfId="12830"/>
    <cellStyle name="差_34青海 2 3" xfId="12831"/>
    <cellStyle name="差_教育(按照总人口测算）—20080416_不含人员经费系数_财力性转移支付2010年预算参考数_小册子（2010）张 2 2" xfId="12832"/>
    <cellStyle name="好_12滨州_财力性转移支付2010年预算参考数_合并" xfId="12833"/>
    <cellStyle name="好_34青海_1_财力性转移支付2010年预算参考数 4 2" xfId="12834"/>
    <cellStyle name="好_市辖区测算20080510_财力性转移支付2010年预算参考数_华东 2" xfId="12835"/>
    <cellStyle name="差_34青海 2 4" xfId="12836"/>
    <cellStyle name="好_一般预算支出口径剔除表_合并 2 6" xfId="12837"/>
    <cellStyle name="差_34青海 3" xfId="12838"/>
    <cellStyle name="好_行政公检法测算_不含人员经费系数_财力性转移支付2010年预算参考数_03_2010年各地区一般预算平衡表_净集中 3" xfId="12839"/>
    <cellStyle name="差_34青海 3 2" xfId="12840"/>
    <cellStyle name="差_文体广播事业(按照总人口测算）—20080416_县市旗测算-新科目（含人口规模效应）_隋心对账单定稿0514 2 5" xfId="12841"/>
    <cellStyle name="好_一般预算支出口径剔除表_合并 2 7" xfId="12842"/>
    <cellStyle name="差_34青海 4" xfId="12843"/>
    <cellStyle name="差_民生政策最低支出需求_财力性转移支付2010年预算参考数 4 2" xfId="12844"/>
    <cellStyle name="好_县市旗测算-新科目（20080626）_不含人员经费系数_财力性转移支付2010年预算参考数_华东 2 7" xfId="12845"/>
    <cellStyle name="好_测算结果 2 2" xfId="12846"/>
    <cellStyle name="差_34青海 4 2" xfId="12847"/>
    <cellStyle name="差_市辖区测算-新科目（20080626）_民生政策最低支出需求_财力性转移支付2010年预算参考数_03_2010年各地区一般预算平衡表_2010年地方财政一般预算分级平衡情况表（汇总）0524 2 5" xfId="12848"/>
    <cellStyle name="好_测算结果 2 2 2" xfId="12849"/>
    <cellStyle name="差_34青海 5" xfId="12850"/>
    <cellStyle name="好_测算结果 2 3" xfId="12851"/>
    <cellStyle name="差_34青海_03_2010年各地区一般预算平衡表 3" xfId="12852"/>
    <cellStyle name="差_34青海_03_2010年各地区一般预算平衡表 4" xfId="12853"/>
    <cellStyle name="差_34青海_03_2010年各地区一般预算平衡表 6" xfId="12854"/>
    <cellStyle name="好_行政（人员）_隋心对账单定稿0514 2" xfId="12855"/>
    <cellStyle name="差_34青海_03_2010年各地区一般预算平衡表_04财力类2010" xfId="12856"/>
    <cellStyle name="差_34青海_03_2010年各地区一般预算平衡表_04财力类2010 2" xfId="12857"/>
    <cellStyle name="好_2006年22湖南_财力性转移支付2010年预算参考数 2 7" xfId="12858"/>
    <cellStyle name="差_34青海_03_2010年各地区一般预算平衡表_04财力类2010 3" xfId="12859"/>
    <cellStyle name="差_34青海_03_2010年各地区一般预算平衡表_2010年地方财政一般预算分级平衡情况表（汇总）0524" xfId="12860"/>
    <cellStyle name="差_教育(按照总人口测算）—20080416_财力性转移支付2010年预算参考数_03_2010年各地区一般预算平衡表_04财力类2010 3" xfId="12861"/>
    <cellStyle name="差_34青海_03_2010年各地区一般预算平衡表_净集中" xfId="12862"/>
    <cellStyle name="差_文体广播事业(按照总人口测算）—20080416 2 6" xfId="12863"/>
    <cellStyle name="差_34青海_03_2010年各地区一般预算平衡表_净集中 2" xfId="12864"/>
    <cellStyle name="差_34青海_03_2010年各地区一般预算平衡表_净集中 3" xfId="12865"/>
    <cellStyle name="差_34青海_1 2 2" xfId="12866"/>
    <cellStyle name="差_成本差异系数（含人口规模）_财力性转移支付2010年预算参考数_30云南 3 2" xfId="12867"/>
    <cellStyle name="差_34青海_1 2 2 2" xfId="12868"/>
    <cellStyle name="差_34青海_1 2 3" xfId="12869"/>
    <cellStyle name="差_34青海_1 2 4" xfId="12870"/>
    <cellStyle name="差_34青海_1_03_2010年各地区一般预算平衡表" xfId="12871"/>
    <cellStyle name="差_34青海_1_03_2010年各地区一般预算平衡表 2" xfId="12872"/>
    <cellStyle name="差_34青海_1_03_2010年各地区一般预算平衡表 3" xfId="12873"/>
    <cellStyle name="常规 5 4 2 2" xfId="12874"/>
    <cellStyle name="差_34青海_1_03_2010年各地区一般预算平衡表 5" xfId="12875"/>
    <cellStyle name="差_34青海_1_03_2010年各地区一般预算平衡表 6" xfId="12876"/>
    <cellStyle name="差_5334_2006年迪庆县级财政报表附表 2_5.2010年云南省国家一般生态功能区转移支付补助测算表（州市本级） 2" xfId="12877"/>
    <cellStyle name="差_34青海_1_03_2010年各地区一般预算平衡表_04财力类2010" xfId="12878"/>
    <cellStyle name="差_自行调整差异系数顺序_隋心对账单定稿0514 2" xfId="12879"/>
    <cellStyle name="好_27重庆_财力性转移支付2010年预算参考数_隋心对账单定稿0514 2 6" xfId="12880"/>
    <cellStyle name="好_县区合并测算20080421_民生政策最低支出需求_财力性转移支付2010年预算参考数_华东 2 4" xfId="12881"/>
    <cellStyle name="差_34青海_1_03_2010年各地区一般预算平衡表_2010年地方财政一般预算分级平衡情况表（汇总）0524" xfId="12882"/>
    <cellStyle name="常规 26 2" xfId="12883"/>
    <cellStyle name="常规 31 2" xfId="12884"/>
    <cellStyle name="差_34青海_1_03_2010年各地区一般预算平衡表_2010年地方财政一般预算分级平衡情况表（汇总）0524 2" xfId="12885"/>
    <cellStyle name="常规 26 2 2" xfId="12886"/>
    <cellStyle name="常规 31 2 2" xfId="12887"/>
    <cellStyle name="好_1_03_2010年各地区一般预算平衡表 6" xfId="12888"/>
    <cellStyle name="差_34青海_1_03_2010年各地区一般预算平衡表_2010年地方财政一般预算分级平衡情况表（汇总）0524 3" xfId="12889"/>
    <cellStyle name="常规 26 2 3" xfId="12890"/>
    <cellStyle name="差_34青海_1_03_2010年各地区一般预算平衡表_2010年地方财政一般预算分级平衡情况表（汇总）0524 4" xfId="12891"/>
    <cellStyle name="差_县市旗测算-新科目（20080627）_不含人员经费系数_03_2010年各地区一般预算平衡表 2 2" xfId="12892"/>
    <cellStyle name="差_34青海_1_30云南" xfId="12893"/>
    <cellStyle name="好_文体广播事业(按照总人口测算）—20080416_县市旗测算-新科目（含人口规模效应）_财力性转移支付2010年预算参考数_合并" xfId="12894"/>
    <cellStyle name="差_行政(燃修费)_民生政策最低支出需求_财力性转移支付2010年预算参考数_华东 2" xfId="12895"/>
    <cellStyle name="差_34青海_1_30云南 3 2" xfId="12896"/>
    <cellStyle name="好_00省级(打印)" xfId="12897"/>
    <cellStyle name="差_34青海_1_30云南 4" xfId="12898"/>
    <cellStyle name="差_GDP_5.2010年云南省国家一般生态功能区转移支付补助测算表（州市本级） 2" xfId="12899"/>
    <cellStyle name="差_34青海_1_财力性转移支付2010年预算参考数 2 3" xfId="12900"/>
    <cellStyle name="差_一般预算支出口径剔除表_财力性转移支付2010年预算参考数 2 2 2" xfId="12901"/>
    <cellStyle name="差_34青海_1_财力性转移支付2010年预算参考数 2 3 2" xfId="12902"/>
    <cellStyle name="差_34青海_1_财力性转移支付2010年预算参考数 2 4" xfId="12903"/>
    <cellStyle name="差_34青海_1_财力性转移支付2010年预算参考数 3 2" xfId="12904"/>
    <cellStyle name="差_市辖区测算-新科目（20080626）_财力性转移支付2010年预算参考数_30云南 2" xfId="12905"/>
    <cellStyle name="好_22湖南_03_2010年各地区一般预算平衡表_2010年地方财政一般预算分级平衡情况表（汇总）0524 2 5" xfId="12906"/>
    <cellStyle name="差_34青海_1_财力性转移支付2010年预算参考数 4" xfId="12907"/>
    <cellStyle name="好_财政供养人员_华东 2 5" xfId="12908"/>
    <cellStyle name="差_34青海_1_财力性转移支付2010年预算参考数 4 2" xfId="12909"/>
    <cellStyle name="差_县市旗测算-新科目（20080627）_财力性转移支付2010年预算参考数_合并 2 7" xfId="12910"/>
    <cellStyle name="好_22湖南_03_2010年各地区一般预算平衡表_2010年地方财政一般预算分级平衡情况表（汇总）0524 2 6" xfId="12911"/>
    <cellStyle name="好_RESULTS" xfId="12912"/>
    <cellStyle name="差_34青海_1_财力性转移支付2010年预算参考数 5" xfId="12913"/>
    <cellStyle name="好_财政供养人员_华东 2 6" xfId="12914"/>
    <cellStyle name="差_34青海_合并" xfId="12915"/>
    <cellStyle name="差_34青海_1_财力性转移支付2010年预算参考数_03_2010年各地区一般预算平衡表" xfId="12916"/>
    <cellStyle name="好_2008云南省分县市中小学教职工统计表（教育厅提供） 4" xfId="12917"/>
    <cellStyle name="差_34青海_1_财力性转移支付2010年预算参考数_03_2010年各地区一般预算平衡表 2" xfId="12918"/>
    <cellStyle name="好_市辖区测算-新科目（20080626）_民生政策最低支出需求_合并 2" xfId="12919"/>
    <cellStyle name="差_34青海_1_财力性转移支付2010年预算参考数_03_2010年各地区一般预算平衡表 3" xfId="12920"/>
    <cellStyle name="差_核定人数对比_03_2010年各地区一般预算平衡表 2" xfId="12921"/>
    <cellStyle name="好_2006年全省财力计算表（中央、决算）_合并 2 5" xfId="12922"/>
    <cellStyle name="好_市辖区测算-新科目（20080626）_民生政策最低支出需求_合并 3" xfId="12923"/>
    <cellStyle name="差_34青海_1_财力性转移支付2010年预算参考数_03_2010年各地区一般预算平衡表 4" xfId="12924"/>
    <cellStyle name="好_华东" xfId="12925"/>
    <cellStyle name="差_核定人数对比_03_2010年各地区一般预算平衡表 3" xfId="12926"/>
    <cellStyle name="好_2006年全省财力计算表（中央、决算）_合并 2 6" xfId="12927"/>
    <cellStyle name="差_34青海_1_财力性转移支付2010年预算参考数_03_2010年各地区一般预算平衡表 5" xfId="12928"/>
    <cellStyle name="差_县区合并测算20080423(按照各省比重）_民生政策最低支出需求 4 2" xfId="12929"/>
    <cellStyle name="常规 2 2 6 10" xfId="12930"/>
    <cellStyle name="差_核定人数对比_03_2010年各地区一般预算平衡表 4" xfId="12931"/>
    <cellStyle name="好_2006年全省财力计算表（中央、决算）_合并 2 7" xfId="12932"/>
    <cellStyle name="差_34青海_1_财力性转移支付2010年预算参考数_03_2010年各地区一般预算平衡表 6" xfId="12933"/>
    <cellStyle name="常规 2 2 6 11" xfId="12934"/>
    <cellStyle name="差_核定人数对比_03_2010年各地区一般预算平衡表 5" xfId="12935"/>
    <cellStyle name="常规 2 4 2" xfId="12936"/>
    <cellStyle name="差_34青海_1_财力性转移支付2010年预算参考数_03_2010年各地区一般预算平衡表_04财力类2010" xfId="12937"/>
    <cellStyle name="差_34青海_1_财力性转移支付2010年预算参考数_03_2010年各地区一般预算平衡表_04财力类2010 2" xfId="12938"/>
    <cellStyle name="好_1110洱源县 3" xfId="12939"/>
    <cellStyle name="差_34青海_1_财力性转移支付2010年预算参考数_03_2010年各地区一般预算平衡表_2010年地方财政一般预算分级平衡情况表（汇总）0524" xfId="12940"/>
    <cellStyle name="好_33甘肃_小册子（2010）张 3" xfId="12941"/>
    <cellStyle name="差_34青海_1_财力性转移支付2010年预算参考数_03_2010年各地区一般预算平衡表_2010年地方财政一般预算分级平衡情况表（汇总）0524 2" xfId="12942"/>
    <cellStyle name="好_分析缺口率_财力性转移支付2010年预算参考数_合并 2 3" xfId="12943"/>
    <cellStyle name="差_行政（人员）_不含人员经费系数_财力性转移支付2010年预算参考数_30云南 3" xfId="12944"/>
    <cellStyle name="差_总人口_财力性转移支付2010年预算参考数_隋心对账单定稿0514 2 5" xfId="12945"/>
    <cellStyle name="差_34青海_1_财力性转移支付2010年预算参考数_03_2010年各地区一般预算平衡表_2010年地方财政一般预算分级平衡情况表（汇总）0524 3" xfId="12946"/>
    <cellStyle name="好_分析缺口率_财力性转移支付2010年预算参考数_合并 2 4" xfId="12947"/>
    <cellStyle name="差_行政（人员）_不含人员经费系数_财力性转移支付2010年预算参考数_30云南 4" xfId="12948"/>
    <cellStyle name="差_总人口_财力性转移支付2010年预算参考数_隋心对账单定稿0514 2 6" xfId="12949"/>
    <cellStyle name="差_34青海_1_财力性转移支付2010年预算参考数_03_2010年各地区一般预算平衡表_2010年地方财政一般预算分级平衡情况表（汇总）0524 4" xfId="12950"/>
    <cellStyle name="好_分析缺口率_财力性转移支付2010年预算参考数_合并 2 5" xfId="12951"/>
    <cellStyle name="差_34青海_1_财力性转移支付2010年预算参考数_03_2010年各地区一般预算平衡表_2010年地方财政一般预算分级平衡情况表（汇总）0524 5" xfId="12952"/>
    <cellStyle name="好_分析缺口率_财力性转移支付2010年预算参考数_合并 2 6" xfId="12953"/>
    <cellStyle name="差_34青海_1_财力性转移支付2010年预算参考数_03_2010年各地区一般预算平衡表_净集中" xfId="12954"/>
    <cellStyle name="好_县区合并测算20080423(按照各省比重）_不含人员经费系数_财力性转移支付2010年预算参考数" xfId="12955"/>
    <cellStyle name="好_市辖区测算20080510_民生政策最低支出需求_华东 2 7" xfId="12956"/>
    <cellStyle name="差_34青海_1_财力性转移支付2010年预算参考数_30云南" xfId="12957"/>
    <cellStyle name="好_县区合并测算20080423(按照各省比重）_不含人员经费系数_财力性转移支付2010年预算参考数 2" xfId="12958"/>
    <cellStyle name="差_34青海_1_财力性转移支付2010年预算参考数_30云南 2" xfId="12959"/>
    <cellStyle name="差_行政(燃修费)_民生政策最低支出需求_30云南 3" xfId="12960"/>
    <cellStyle name="好_自行调整差异系数顺序_财力性转移支付2010年预算参考数_03_2010年各地区一般预算平衡表 2 3" xfId="12961"/>
    <cellStyle name="好_县区合并测算20080423(按照各省比重）_不含人员经费系数_财力性转移支付2010年预算参考数 2 2" xfId="12962"/>
    <cellStyle name="差_34青海_1_财力性转移支付2010年预算参考数_30云南 2 2" xfId="12963"/>
    <cellStyle name="差_行政(燃修费)_民生政策最低支出需求_30云南 3 2" xfId="12964"/>
    <cellStyle name="好_县区合并测算20080423(按照各省比重）_不含人员经费系数_财力性转移支付2010年预算参考数 3" xfId="12965"/>
    <cellStyle name="差_34青海_1_财力性转移支付2010年预算参考数_30云南 3" xfId="12966"/>
    <cellStyle name="差_行政(燃修费)_民生政策最低支出需求_30云南 4" xfId="12967"/>
    <cellStyle name="好_县区合并测算20080423(按照各省比重）_不含人员经费系数_财力性转移支付2010年预算参考数 4" xfId="12968"/>
    <cellStyle name="差_34青海_1_财力性转移支付2010年预算参考数_30云南 4" xfId="12969"/>
    <cellStyle name="差_34青海_1_财力性转移支付2010年预算参考数_合并" xfId="12970"/>
    <cellStyle name="差_34青海_1_财力性转移支付2010年预算参考数_合并 2" xfId="12971"/>
    <cellStyle name="好_20河南_财力性转移支付2010年预算参考数_03_2010年各地区一般预算平衡表_2010年地方财政一般预算分级平衡情况表（汇总）0524 2 5" xfId="12972"/>
    <cellStyle name="差_34青海_1_财力性转移支付2010年预算参考数_华东" xfId="12973"/>
    <cellStyle name="好_行政(燃修费)_财力性转移支付2010年预算参考数_30云南" xfId="12974"/>
    <cellStyle name="差_34青海_1_财力性转移支付2010年预算参考数_华东 2" xfId="12975"/>
    <cellStyle name="常规 12 10" xfId="12976"/>
    <cellStyle name="好_教育(按照总人口测算）—20080416_财力性转移支付2010年预算参考数_03_2010年各地区一般预算平衡表" xfId="12977"/>
    <cellStyle name="差_34青海_1_财力性转移支付2010年预算参考数_隋心对账单定稿0514" xfId="12978"/>
    <cellStyle name="差_卫生(按照总人口测算）—20080416_不含人员经费系数_隋心对账单定稿0514 2" xfId="12979"/>
    <cellStyle name="差_34青海_1_财力性转移支付2010年预算参考数_隋心对账单定稿0514 2" xfId="12980"/>
    <cellStyle name="差_卫生(按照总人口测算）—20080416_不含人员经费系数_隋心对账单定稿0514 2 2" xfId="12981"/>
    <cellStyle name="差_34青海_1_财力性转移支付2010年预算参考数_小册子（2010）张" xfId="12982"/>
    <cellStyle name="差_云南省2008年转移支付测算——州市本级考核部分及政策性测算_03_2010年各地区一般预算平衡表_净集中" xfId="12983"/>
    <cellStyle name="差_34青海_1_财力性转移支付2010年预算参考数_小册子（2010）张 2" xfId="12984"/>
    <cellStyle name="差_行政(燃修费)_不含人员经费系数_财力性转移支付2010年预算参考数_30云南" xfId="12985"/>
    <cellStyle name="差_云南省2008年转移支付测算——州市本级考核部分及政策性测算_03_2010年各地区一般预算平衡表_净集中 2" xfId="12986"/>
    <cellStyle name="计算 3" xfId="12987"/>
    <cellStyle name="差_34青海_1_财力性转移支付2010年预算参考数_小册子（2010）张 2 2" xfId="12988"/>
    <cellStyle name="差_行政(燃修费)_不含人员经费系数_财力性转移支付2010年预算参考数_30云南 2" xfId="12989"/>
    <cellStyle name="差_行政(燃修费)_县市旗测算-新科目（含人口规模效应）_财力性转移支付2010年预算参考数_华东" xfId="12990"/>
    <cellStyle name="常规 21 3 10" xfId="12991"/>
    <cellStyle name="差_34青海_1_财力性转移支付2010年预算参考数_小册子（2010）张 3" xfId="12992"/>
    <cellStyle name="差_云南省2008年转移支付测算——州市本级考核部分及政策性测算_03_2010年各地区一般预算平衡表_净集中 3" xfId="12993"/>
    <cellStyle name="常规 3 2 3 2" xfId="12994"/>
    <cellStyle name="差_34青海_1_财力性转移支付2010年预算参考数_小册子（2010）张 3 2" xfId="12995"/>
    <cellStyle name="差_34青海_1_财力性转移支付2010年预算参考数_小册子（2010）张 4" xfId="12996"/>
    <cellStyle name="常规 2 12 2" xfId="12997"/>
    <cellStyle name="好_河南 缺口县区测算(地方填报)_03_2010年各地区一般预算平衡表 2" xfId="12998"/>
    <cellStyle name="差_34青海_1_合并" xfId="12999"/>
    <cellStyle name="差_34青海_1_合并 2" xfId="13000"/>
    <cellStyle name="好_0502通海县_合并" xfId="13001"/>
    <cellStyle name="差_34青海_1_华东" xfId="13002"/>
    <cellStyle name="差_34青海_1_华东 2" xfId="13003"/>
    <cellStyle name="差_34青海_1_隋心对账单定稿0514" xfId="13004"/>
    <cellStyle name="常规 25 2" xfId="13005"/>
    <cellStyle name="常规 30 2" xfId="13006"/>
    <cellStyle name="好_缺口县区测算（11.13）_03_2010年各地区一般预算平衡表_2010年地方财政一般预算分级平衡情况表（汇总）0524 2 5" xfId="13007"/>
    <cellStyle name="差_34青海_1_隋心对账单定稿0514 2" xfId="13008"/>
    <cellStyle name="常规 25 2 2" xfId="13009"/>
    <cellStyle name="差_34青海_1_小册子（2010）张 2 2" xfId="13010"/>
    <cellStyle name="差_34青海_1_小册子（2010）张 3 2" xfId="13011"/>
    <cellStyle name="差_行政公检法测算_不含人员经费系数_财力性转移支付2010年预算参考数_华东" xfId="13012"/>
    <cellStyle name="差_市辖区测算-新科目（20080626）_民生政策最低支出需求_03_2010年各地区一般预算平衡表_2010年地方财政一般预算分级平衡情况表（汇总）0524 2 6" xfId="13013"/>
    <cellStyle name="差_县市旗测算20080508_县市旗测算-新科目（含人口规模效应）_财力性转移支付2010年预算参考数_合并 2" xfId="13014"/>
    <cellStyle name="差_34青海_30云南 2 2" xfId="13015"/>
    <cellStyle name="差_530623_2006年县级财政报表附表 8" xfId="13016"/>
    <cellStyle name="差_行政（人员）" xfId="13017"/>
    <cellStyle name="差_卫生(按照总人口测算）—20080416_民生政策最低支出需求_合并 2 7" xfId="13018"/>
    <cellStyle name="差_34青海_30云南 3" xfId="13019"/>
    <cellStyle name="差_文体广播事业(按照总人口测算）—20080416_不含人员经费系数_03_2010年各地区一般预算平衡表_04财力类2010 3" xfId="13020"/>
    <cellStyle name="好_核定人数下发表_华东 2 3" xfId="13021"/>
    <cellStyle name="差_34青海_30云南 3 2" xfId="13022"/>
    <cellStyle name="好_市辖区测算20080510_财力性转移支付2010年预算参考数_合并 3" xfId="13023"/>
    <cellStyle name="好_2009年一般性转移支付标准工资_地方配套按人均增幅控制8.30xl 3" xfId="13024"/>
    <cellStyle name="差_34青海_30云南 4" xfId="13025"/>
    <cellStyle name="好_核定人数下发表_华东 2 4" xfId="13026"/>
    <cellStyle name="差_34青海_财力性转移支付2010年预算参考数" xfId="13027"/>
    <cellStyle name="差_自行调整差异系数顺序 3" xfId="13028"/>
    <cellStyle name="常规 5" xfId="13029"/>
    <cellStyle name="差_34青海_财力性转移支付2010年预算参考数 2" xfId="13030"/>
    <cellStyle name="差_自行调整差异系数顺序 3 2" xfId="13031"/>
    <cellStyle name="常规 137" xfId="13032"/>
    <cellStyle name="常规 142" xfId="13033"/>
    <cellStyle name="常规 5 2" xfId="13034"/>
    <cellStyle name="好_2007年收支情况及2008年收支预计表(汇总表)_财力性转移支付2010年预算参考数_隋心对账单定稿0514 2 4" xfId="13035"/>
    <cellStyle name="差_34青海_财力性转移支付2010年预算参考数 2 2" xfId="13036"/>
    <cellStyle name="常规 5 2 2" xfId="13037"/>
    <cellStyle name="差_34青海_财力性转移支付2010年预算参考数 2 3" xfId="13038"/>
    <cellStyle name="差_行政公检法测算_不含人员经费系数_03_2010年各地区一般预算平衡表_2010年地方财政一般预算分级平衡情况表（汇总）0524 2" xfId="13039"/>
    <cellStyle name="常规 5 2 3" xfId="13040"/>
    <cellStyle name="差_34青海_财力性转移支付2010年预算参考数 2 3 2" xfId="13041"/>
    <cellStyle name="常规 5 2 3 2" xfId="13042"/>
    <cellStyle name="差_34青海_财力性转移支付2010年预算参考数 2 4" xfId="13043"/>
    <cellStyle name="差_行政公检法测算_不含人员经费系数_03_2010年各地区一般预算平衡表_2010年地方财政一般预算分级平衡情况表（汇总）0524 3" xfId="13044"/>
    <cellStyle name="常规 5 2 4" xfId="13045"/>
    <cellStyle name="好_第五部分(才淼、饶永宏）_华东 2 2" xfId="13046"/>
    <cellStyle name="差_34青海_财力性转移支付2010年预算参考数 4" xfId="13047"/>
    <cellStyle name="常规 139" xfId="13048"/>
    <cellStyle name="常规 144" xfId="13049"/>
    <cellStyle name="常规 5 4" xfId="13050"/>
    <cellStyle name="好_2007年收支情况及2008年收支预计表(汇总表)_财力性转移支付2010年预算参考数_隋心对账单定稿0514 2 6" xfId="13051"/>
    <cellStyle name="好_云南 缺口县区测算(地方填报)_03_2010年各地区一般预算平衡表_04财力类2010" xfId="13052"/>
    <cellStyle name="差_成本差异系数（含人口规模） 3" xfId="13053"/>
    <cellStyle name="好_县区合并测算20080421_民生政策最低支出需求_财力性转移支付2010年预算参考数_03_2010年各地区一般预算平衡表_2010年地方财政一般预算分级平衡情况表（汇总）0524 2 7" xfId="13054"/>
    <cellStyle name="差_卫生部门_合并 2 7" xfId="13055"/>
    <cellStyle name="好_不含人员经费系数_03_2010年各地区一般预算平衡表 3" xfId="13056"/>
    <cellStyle name="差_文体广播事业(按照总人口测算）—20080416_财力性转移支付2010年预算参考数_03_2010年各地区一般预算平衡表_2010年地方财政一般预算分级平衡情况表（汇总）0524 2 4" xfId="13057"/>
    <cellStyle name="常规 5 4 2" xfId="13058"/>
    <cellStyle name="差_34青海_财力性转移支付2010年预算参考数 4 2" xfId="13059"/>
    <cellStyle name="好_农林水和城市维护标准支出20080505－县区合计_民生政策最低支出需求_财力性转移支付2010年预算参考数 2 8" xfId="13060"/>
    <cellStyle name="好_云南 缺口县区测算(地方填报)_03_2010年各地区一般预算平衡表_04财力类2010 2" xfId="13061"/>
    <cellStyle name="好_山东省民生支出标准_隋心对账单定稿0514 2 5" xfId="13062"/>
    <cellStyle name="差_成本差异系数（含人口规模） 3 2" xfId="13063"/>
    <cellStyle name="强调文字颜色 3 2 2" xfId="13064"/>
    <cellStyle name="差_核定人数下发表_财力性转移支付2010年预算参考数_华东 2" xfId="13065"/>
    <cellStyle name="差_34青海_财力性转移支付2010年预算参考数_03_2010年各地区一般预算平衡表 2" xfId="13066"/>
    <cellStyle name="差_县市旗测算-新科目（20080626）_华东 2 5" xfId="13067"/>
    <cellStyle name="常规 2 2 2 6 2 2" xfId="13068"/>
    <cellStyle name="差_行政(燃修费)_县市旗测算-新科目（含人口规模效应）_小册子（2010）张 4" xfId="13069"/>
    <cellStyle name="好_28四川_03_2010年各地区一般预算平衡表_2010年地方财政一般预算分级平衡情况表（汇总）0524 5" xfId="13070"/>
    <cellStyle name="差_34青海_财力性转移支付2010年预算参考数_03_2010年各地区一般预算平衡表 3" xfId="13071"/>
    <cellStyle name="差_县市旗测算-新科目（20080626）_华东 2 6" xfId="13072"/>
    <cellStyle name="差_34青海_财力性转移支付2010年预算参考数_03_2010年各地区一般预算平衡表 4" xfId="13073"/>
    <cellStyle name="差_县市旗测算-新科目（20080626）_华东 2 7" xfId="13074"/>
    <cellStyle name="好_县市旗测算-新科目（20080627）_县市旗测算-新科目（含人口规模效应）_财力性转移支付2010年预算参考数_华东 2 6" xfId="13075"/>
    <cellStyle name="差_34青海_财力性转移支付2010年预算参考数_03_2010年各地区一般预算平衡表_04财力类2010" xfId="13076"/>
    <cellStyle name="差_34青海_财力性转移支付2010年预算参考数_03_2010年各地区一般预算平衡表_04财力类2010 3" xfId="13077"/>
    <cellStyle name="差_县市旗测算-新科目（20080626）_民生政策最低支出需求_小册子（2010）张 4" xfId="13078"/>
    <cellStyle name="差_34青海_财力性转移支付2010年预算参考数_03_2010年各地区一般预算平衡表_2010年地方财政一般预算分级平衡情况表（汇总）0524" xfId="13079"/>
    <cellStyle name="好_县区合并测算20080421_不含人员经费系数_财力性转移支付2010年预算参考数_03_2010年各地区一般预算平衡表 2 3" xfId="13080"/>
    <cellStyle name="差_34青海_财力性转移支付2010年预算参考数_03_2010年各地区一般预算平衡表_2010年地方财政一般预算分级平衡情况表（汇总）0524 2" xfId="13081"/>
    <cellStyle name="差_34青海_财力性转移支付2010年预算参考数_03_2010年各地区一般预算平衡表_2010年地方财政一般预算分级平衡情况表（汇总）0524 3" xfId="13082"/>
    <cellStyle name="差_34青海_财力性转移支付2010年预算参考数_03_2010年各地区一般预算平衡表_2010年地方财政一般预算分级平衡情况表（汇总）0524 5" xfId="13083"/>
    <cellStyle name="差_安徽 缺口县区测算(地方填报)1 2 3" xfId="13084"/>
    <cellStyle name="差_34青海_财力性转移支付2010年预算参考数_03_2010年各地区一般预算平衡表_净集中" xfId="13085"/>
    <cellStyle name="差_34青海_财力性转移支付2010年预算参考数_03_2010年各地区一般预算平衡表_净集中 2" xfId="13086"/>
    <cellStyle name="差_34青海_财力性转移支付2010年预算参考数_03_2010年各地区一般预算平衡表_净集中 3" xfId="13087"/>
    <cellStyle name="好_12滨州_小册子（2010）张" xfId="13088"/>
    <cellStyle name="差_34青海_财力性转移支付2010年预算参考数_30云南" xfId="13089"/>
    <cellStyle name="好_34青海 2 3" xfId="13090"/>
    <cellStyle name="差_34青海_财力性转移支付2010年预算参考数_30云南 2" xfId="13091"/>
    <cellStyle name="好_核定人数对比_03_2010年各地区一般预算平衡表 3" xfId="13092"/>
    <cellStyle name="好_34青海 2 3 2" xfId="13093"/>
    <cellStyle name="好_不含人员经费系数_财力性转移支付2010年预算参考数_华东 2 3" xfId="13094"/>
    <cellStyle name="差_34青海_财力性转移支付2010年预算参考数_30云南 2 2" xfId="13095"/>
    <cellStyle name="好_汇总_财力性转移支付2010年预算参考数 5" xfId="13096"/>
    <cellStyle name="差_34青海_财力性转移支付2010年预算参考数_合并" xfId="13097"/>
    <cellStyle name="差_34青海_财力性转移支付2010年预算参考数_小册子（2010）张" xfId="13098"/>
    <cellStyle name="差_汇总-县级财政报表附表_华东 2" xfId="13099"/>
    <cellStyle name="差_34青海_财力性转移支付2010年预算参考数_小册子（2010）张 2 2" xfId="13100"/>
    <cellStyle name="差_34青海_财力性转移支付2010年预算参考数_小册子（2010）张 3 2" xfId="13101"/>
    <cellStyle name="差_34青海_合并 2" xfId="13102"/>
    <cellStyle name="差_市辖区测算-新科目（20080626）_不含人员经费系数_财力性转移支付2010年预算参考数_合并 2 7" xfId="13103"/>
    <cellStyle name="差_34青海_华东 2" xfId="13104"/>
    <cellStyle name="差_34青海_隋心对账单定稿0514" xfId="13105"/>
    <cellStyle name="检查单元格 2 6" xfId="13106"/>
    <cellStyle name="差_民生政策最低支出需求_小册子（2010）张 4" xfId="13107"/>
    <cellStyle name="差_危改资金测算_华东 2" xfId="13108"/>
    <cellStyle name="差_M01-1_2010年省对民族地县第二批转移支付测算表" xfId="13109"/>
    <cellStyle name="差_34青海_隋心对账单定稿0514 2" xfId="13110"/>
    <cellStyle name="差_危改资金测算_华东 2 2" xfId="13111"/>
    <cellStyle name="好_行政公检法测算_不含人员经费系数_财力性转移支付2010年预算参考数_合并" xfId="13112"/>
    <cellStyle name="差_M01-1_2010年省对民族地县第二批转移支付测算表 2" xfId="13113"/>
    <cellStyle name="差_34青海_小册子（2010）张" xfId="13114"/>
    <cellStyle name="差_市辖区测算-新科目（20080626）_民生政策最低支出需求_隋心对账单定稿0514" xfId="13115"/>
    <cellStyle name="差_县市旗测算-新科目（20080626）_县市旗测算-新科目（含人口规模效应）_华东 2 5" xfId="13116"/>
    <cellStyle name="差_34青海_小册子（2010）张 2" xfId="13117"/>
    <cellStyle name="差_市辖区测算-新科目（20080626）_民生政策最低支出需求_隋心对账单定稿0514 2" xfId="13118"/>
    <cellStyle name="差_34青海_小册子（2010）张 2 2" xfId="13119"/>
    <cellStyle name="差_市辖区测算-新科目（20080626）_民生政策最低支出需求_隋心对账单定稿0514 2 2" xfId="13120"/>
    <cellStyle name="常规 2 2 2 14 2 6" xfId="13121"/>
    <cellStyle name="差_34青海_小册子（2010）张 4" xfId="13122"/>
    <cellStyle name="差_5.2010年云南省国家一般生态功能区转移支付补助测算表（州市本级） 2" xfId="13123"/>
    <cellStyle name="差_财政供养人员_合并 2" xfId="13124"/>
    <cellStyle name="强调文字颜色 3 2 2 11 2 7" xfId="13125"/>
    <cellStyle name="差_530623_2006年县级财政报表附表" xfId="13126"/>
    <cellStyle name="差_530623_2006年县级财政报表附表 2" xfId="13127"/>
    <cellStyle name="差_530623_2006年县级财政报表附表 2 2" xfId="13128"/>
    <cellStyle name="好_平邑_财力性转移支付2010年预算参考数_隋心对账单定稿0514 2 5" xfId="13129"/>
    <cellStyle name="千位分隔 12 4" xfId="13130"/>
    <cellStyle name="差_530623_2006年县级财政报表附表 2 2 2" xfId="13131"/>
    <cellStyle name="好_28四川_合并 2 4" xfId="13132"/>
    <cellStyle name="差_530623_2006年县级财政报表附表 2 3" xfId="13133"/>
    <cellStyle name="好_平邑_财力性转移支付2010年预算参考数_隋心对账单定稿0514 2 6" xfId="13134"/>
    <cellStyle name="差_530623_2006年县级财政报表附表 2 3 2" xfId="13135"/>
    <cellStyle name="好_县市旗测算-新科目（20080626） 2 5" xfId="13136"/>
    <cellStyle name="差_卫生(按照总人口测算）—20080416_民生政策最低支出需求_财力性转移支付2010年预算参考数_30云南 4" xfId="13137"/>
    <cellStyle name="差_530623_2006年县级财政报表附表 2 4" xfId="13138"/>
    <cellStyle name="好_1110洱源县 2" xfId="13139"/>
    <cellStyle name="好_平邑_财力性转移支付2010年预算参考数_隋心对账单定稿0514 2 7" xfId="13140"/>
    <cellStyle name="差_530623_2006年县级财政报表附表 2_2.2009年云南省生态功能区转移支付总表" xfId="13141"/>
    <cellStyle name="差_汇总表_财力性转移支付2010年预算参考数 2 2" xfId="13142"/>
    <cellStyle name="常规 12" xfId="13143"/>
    <cellStyle name="差_530623_2006年县级财政报表附表 2_2.2009年云南省生态功能区转移支付总表 2" xfId="13144"/>
    <cellStyle name="差_汇总表_财力性转移支付2010年预算参考数 2 2 2" xfId="13145"/>
    <cellStyle name="常规 12 2" xfId="13146"/>
    <cellStyle name="好_自行调整差异系数顺序_财力性转移支付2010年预算参考数_03_2010年各地区一般预算平衡表 5" xfId="13147"/>
    <cellStyle name="差_530623_2006年县级财政报表附表 2_2.2010年云南省生态功能区转移支付总表" xfId="13148"/>
    <cellStyle name="差_530623_2006年县级财政报表附表 2_2.云南省生态功能区转移支付总表" xfId="13149"/>
    <cellStyle name="好_行政（人员）_民生政策最低支出需求_财力性转移支付2010年预算参考数_合并 2 6" xfId="13150"/>
    <cellStyle name="差_530623_2006年县级财政报表附表 2_2.云南省生态功能区转移支付总表 2" xfId="13151"/>
    <cellStyle name="差_530623_2006年县级财政报表附表 2_4.2010年国家重点生态功能区保护性转移支付生态测算表" xfId="13152"/>
    <cellStyle name="好_缺口县区测算(财政部标准)_03_2010年各地区一般预算平衡表_04财力类2010 2" xfId="13153"/>
    <cellStyle name="差_市辖区测算-新科目（20080626）_民生政策最低支出需求_财力性转移支付2010年预算参考数_03_2010年各地区一般预算平衡表_2010年地方财政一般预算分级平衡情况表（汇总）0524 2 2" xfId="13154"/>
    <cellStyle name="差_分县成本差异系数_财力性转移支付2010年预算参考数_30云南 3" xfId="13155"/>
    <cellStyle name="差_市辖区测算-新科目（20080626）_财力性转移支付2010年预算参考数_03_2010年各地区一般预算平衡表_2010年地方财政一般预算分级平衡情况表（汇总）0524 2 5" xfId="13156"/>
    <cellStyle name="差_县市旗测算-新科目（20080627）_财力性转移支付2010年预算参考数_隋心对账单定稿0514 2 3" xfId="13157"/>
    <cellStyle name="差_530623_2006年县级财政报表附表 2_4.2010年国家重点生态功能区保护性转移支付生态测算表 2" xfId="13158"/>
    <cellStyle name="常规 13 3 7" xfId="13159"/>
    <cellStyle name="警告文本 2 2 11 9" xfId="13160"/>
    <cellStyle name="差_行政(燃修费)_民生政策最低支出需求_03_2010年各地区一般预算平衡表_2010年地方财政一般预算分级平衡情况表（汇总）0524 5" xfId="13161"/>
    <cellStyle name="好_汇总表4_财力性转移支付2010年预算参考数_合并 2 5" xfId="13162"/>
    <cellStyle name="差_530623_2006年县级财政报表附表 2_5.2010年云南省国家一般生态功能区转移支付补助测算表（州市本级）" xfId="13163"/>
    <cellStyle name="差_530623_2006年县级财政报表附表 2_5.2010年云南省国家一般生态功能区转移支付补助测算表（州市本级） 2" xfId="13164"/>
    <cellStyle name="差_平邑_03_2010年各地区一般预算平衡表 6" xfId="13165"/>
    <cellStyle name="差_安徽 缺口县区测算(地方填报)1_03_2010年各地区一般预算平衡表 5" xfId="13166"/>
    <cellStyle name="差_文体广播事业(按照总人口测算）—20080416_不含人员经费系数_小册子（2010）张 2" xfId="13167"/>
    <cellStyle name="好_20河南_财力性转移支付2010年预算参考数 2 2" xfId="13168"/>
    <cellStyle name="差_530623_2006年县级财政报表附表 3" xfId="13169"/>
    <cellStyle name="差_市辖区测算-新科目（20080626）_不含人员经费系数" xfId="13170"/>
    <cellStyle name="差_河南 缺口县区测算(地方填报白)_财力性转移支付2010年预算参考数_03_2010年各地区一般预算平衡表_净集中 3" xfId="13171"/>
    <cellStyle name="差_530623_2006年县级财政报表附表 3 2" xfId="13172"/>
    <cellStyle name="差_市辖区测算-新科目（20080626）_不含人员经费系数 2" xfId="13173"/>
    <cellStyle name="好 2 2 11 2 3" xfId="13174"/>
    <cellStyle name="链接单元格 2" xfId="13175"/>
    <cellStyle name="差_530623_2006年县级财政报表附表 4 2" xfId="13176"/>
    <cellStyle name="差_530623_2006年县级财政报表附表 5" xfId="13177"/>
    <cellStyle name="差_530623_2006年县级财政报表附表 6" xfId="13178"/>
    <cellStyle name="差_530623_2006年县级财政报表附表 7" xfId="13179"/>
    <cellStyle name="差_530623_2006年县级财政报表附表 9" xfId="13180"/>
    <cellStyle name="差_530623_2006年县级财政报表附表_合并" xfId="13181"/>
    <cellStyle name="好_14安徽_财力性转移支付2010年预算参考数 2 7" xfId="13182"/>
    <cellStyle name="差_530623_2006年县级财政报表附表_合并 2" xfId="13183"/>
    <cellStyle name="好_文体广播事业(按照总人口测算）—20080416_民生政策最低支出需求_财力性转移支付2010年预算参考数_华东 2 5" xfId="13184"/>
    <cellStyle name="差_530623_2006年县级财政报表附表_华东" xfId="13185"/>
    <cellStyle name="差_530623_2006年县级财政报表附表_华东 2" xfId="13186"/>
    <cellStyle name="常规 7 2 5" xfId="13187"/>
    <cellStyle name="差_530623_2006年县级财政报表附表_隋心对账单定稿0514" xfId="13188"/>
    <cellStyle name="好_不用软件计算9.1不考虑经费管理评价xl 2" xfId="13189"/>
    <cellStyle name="好_卫生(按照总人口测算）—20080416_不含人员经费系数_财力性转移支付2010年预算参考数_合并 2" xfId="13190"/>
    <cellStyle name="差_530629_2006年县级财政报表附表" xfId="13191"/>
    <cellStyle name="差_行政(燃修费)_民生政策最低支出需求_财力性转移支付2010年预算参考数_03_2010年各地区一般预算平衡表 4" xfId="13192"/>
    <cellStyle name="好_卫生(按照总人口测算）—20080416_不含人员经费系数_财力性转移支付2010年预算参考数_合并 2 2" xfId="13193"/>
    <cellStyle name="差_530629_2006年县级财政报表附表 2" xfId="13194"/>
    <cellStyle name="常规 2 2 2 27" xfId="13195"/>
    <cellStyle name="常规 2 2 2 32" xfId="13196"/>
    <cellStyle name="差_缺口县区测算(按核定人数)" xfId="13197"/>
    <cellStyle name="好_分析缺口率_财力性转移支付2010年预算参考数_30云南 3" xfId="13198"/>
    <cellStyle name="差_行政(燃修费)_民生政策最低支出需求_03_2010年各地区一般预算平衡表 6" xfId="13199"/>
    <cellStyle name="差_530629_2006年县级财政报表附表 2 2" xfId="13200"/>
    <cellStyle name="差_缺口县区测算(按核定人数) 2" xfId="13201"/>
    <cellStyle name="差_卫生(按照总人口测算）—20080416_民生政策最低支出需求_财力性转移支付2010年预算参考数_03_2010年各地区一般预算平衡表 4" xfId="13202"/>
    <cellStyle name="好_分析缺口率_财力性转移支付2010年预算参考数_30云南 3 2" xfId="13203"/>
    <cellStyle name="好_行政(燃修费)_不含人员经费系数_03_2010年各地区一般预算平衡表_2010年地方财政一般预算分级平衡情况表（汇总）0524 2 8" xfId="13204"/>
    <cellStyle name="差_530629_2006年县级财政报表附表 2 2 2" xfId="13205"/>
    <cellStyle name="差_缺口县区测算(按核定人数) 2 2" xfId="13206"/>
    <cellStyle name="差_530629_2006年县级财政报表附表 2 3" xfId="13207"/>
    <cellStyle name="差_缺口县区测算(按核定人数) 3" xfId="13208"/>
    <cellStyle name="差_卫生(按照总人口测算）—20080416_民生政策最低支出需求_财力性转移支付2010年预算参考数_03_2010年各地区一般预算平衡表 5" xfId="13209"/>
    <cellStyle name="差_530629_2006年县级财政报表附表 2 4" xfId="13210"/>
    <cellStyle name="差_缺口县区测算(按核定人数) 4" xfId="13211"/>
    <cellStyle name="差_卫生(按照总人口测算）—20080416_民生政策最低支出需求_财力性转移支付2010年预算参考数_03_2010年各地区一般预算平衡表 6" xfId="13212"/>
    <cellStyle name="差_530629_2006年县级财政报表附表 2_2.2009年云南省生态功能区转移支付总表" xfId="13213"/>
    <cellStyle name="差_530629_2006年县级财政报表附表 2_2.2009年云南省生态功能区转移支付总表 2" xfId="13214"/>
    <cellStyle name="好_2008年全省汇总收支计算表 5" xfId="13215"/>
    <cellStyle name="好_教育(按照总人口测算）—20080416_县市旗测算-新科目（含人口规模效应）_合并" xfId="13216"/>
    <cellStyle name="差_530629_2006年县级财政报表附表 2_2.2010年云南省生态功能区转移支付总表" xfId="13217"/>
    <cellStyle name="好_0605石屏县_财力性转移支付2010年预算参考数 2 7" xfId="13218"/>
    <cellStyle name="好_行政(燃修费)_不含人员经费系数_03_2010年各地区一般预算平衡表_净集中" xfId="13219"/>
    <cellStyle name="差_530629_2006年县级财政报表附表 2_2.2010年云南省生态功能区转移支付总表 2" xfId="13220"/>
    <cellStyle name="好_市辖区测算-新科目（20080626）_不含人员经费系数_03_2010年各地区一般预算平衡表_2010年地方财政一般预算分级平衡情况表（汇总）0524 2 3" xfId="13221"/>
    <cellStyle name="好_行政(燃修费)_不含人员经费系数_03_2010年各地区一般预算平衡表_净集中 2" xfId="13222"/>
    <cellStyle name="好_危改资金测算_合并 2 3" xfId="13223"/>
    <cellStyle name="好_市辖区测算20080510_县市旗测算-新科目（含人口规模效应）_03_2010年各地区一般预算平衡表_2010年地方财政一般预算分级平衡情况表（汇总）0524 3" xfId="13224"/>
    <cellStyle name="差_行政公检法测算_县市旗测算-新科目（含人口规模效应）_小册子（2010）张 3" xfId="13225"/>
    <cellStyle name="差_530629_2006年县级财政报表附表 2_2.云南省生态功能区转移支付总表 2" xfId="13226"/>
    <cellStyle name="差_缺口县区测算（11.13）_30云南" xfId="13227"/>
    <cellStyle name="差_分县成本差异系数_不含人员经费系数_财力性转移支付2010年预算参考数_03_2010年各地区一般预算平衡表 6" xfId="13228"/>
    <cellStyle name="差_缺口县区测算_财力性转移支付2010年预算参考数_03_2010年各地区一般预算平衡表_2010年地方财政一般预算分级平衡情况表（汇总）0524 2" xfId="13229"/>
    <cellStyle name="差_530629_2006年县级财政报表附表 2_4.2010年国家重点生态功能区保护性转移支付生态测算表" xfId="13230"/>
    <cellStyle name="好_市辖区测算20080510_县市旗测算-新科目（含人口规模效应）_财力性转移支付2010年预算参考数_03_2010年各地区一般预算平衡表_净集中" xfId="13231"/>
    <cellStyle name="差_教育(按照总人口测算）—20080416_民生政策最低支出需求_小册子（2010）张 3" xfId="13232"/>
    <cellStyle name="好_卫生(按照总人口测算）—20080416_不含人员经费系数_财力性转移支付2010年预算参考数_合并 2 3" xfId="13233"/>
    <cellStyle name="差_530629_2006年县级财政报表附表 3" xfId="13234"/>
    <cellStyle name="常规 2 2 2 28" xfId="13235"/>
    <cellStyle name="常规 2 2 2 33" xfId="13236"/>
    <cellStyle name="差_530629_2006年县级财政报表附表 3 2" xfId="13237"/>
    <cellStyle name="好_卫生(按照总人口测算）—20080416_不含人员经费系数_财力性转移支付2010年预算参考数_合并 2 4" xfId="13238"/>
    <cellStyle name="差_530629_2006年县级财政报表附表 4" xfId="13239"/>
    <cellStyle name="常规 2 2 2 29" xfId="13240"/>
    <cellStyle name="常规 2 2 2 34" xfId="13241"/>
    <cellStyle name="好_卫生(按照总人口测算）—20080416_不含人员经费系数_财力性转移支付2010年预算参考数_合并 2 5" xfId="13242"/>
    <cellStyle name="差_530629_2006年县级财政报表附表 5" xfId="13243"/>
    <cellStyle name="常规 2 2 2 35" xfId="13244"/>
    <cellStyle name="好_卫生(按照总人口测算）—20080416_不含人员经费系数_财力性转移支付2010年预算参考数_合并 2 6" xfId="13245"/>
    <cellStyle name="差_530629_2006年县级财政报表附表 6" xfId="13246"/>
    <cellStyle name="常规 2 2 2 36" xfId="13247"/>
    <cellStyle name="好_2010年县级基本财力保障测算" xfId="13248"/>
    <cellStyle name="好_卫生(按照总人口测算）—20080416_不含人员经费系数_财力性转移支付2010年预算参考数_合并 2 7" xfId="13249"/>
    <cellStyle name="差_530629_2006年县级财政报表附表 7" xfId="13250"/>
    <cellStyle name="常规 2 2 2 37" xfId="13251"/>
    <cellStyle name="差_530629_2006年县级财政报表附表_合并 2" xfId="13252"/>
    <cellStyle name="好_人员工资和公用经费_财力性转移支付2010年预算参考数_03_2010年各地区一般预算平衡表 3" xfId="13253"/>
    <cellStyle name="差_530629_2006年县级财政报表附表_隋心对账单定稿0514 2" xfId="13254"/>
    <cellStyle name="常规 2 2 4 7" xfId="13255"/>
    <cellStyle name="好_行政(燃修费)_财力性转移支付2010年预算参考数_03_2010年各地区一般预算平衡表 2 2" xfId="13256"/>
    <cellStyle name="好_县区合并测算20080423(按照各省比重）_隋心对账单定稿0514 2 2" xfId="13257"/>
    <cellStyle name="差_5334_2006年迪庆县级财政报表附表" xfId="13258"/>
    <cellStyle name="好_县区合并测算20080421_民生政策最低支出需求_财力性转移支付2010年预算参考数 2 6" xfId="13259"/>
    <cellStyle name="好_核定人数对比_财力性转移支付2010年预算参考数_03_2010年各地区一般预算平衡表_2010年地方财政一般预算分级平衡情况表（汇总）0524 2 3" xfId="13260"/>
    <cellStyle name="好_市辖区测算-新科目（20080626）_民生政策最低支出需求_财力性转移支付2010年预算参考数 5" xfId="13261"/>
    <cellStyle name="差_5334_2006年迪庆县级财政报表附表 2 2" xfId="13262"/>
    <cellStyle name="差_5334_2006年迪庆县级财政报表附表 2 2 2" xfId="13263"/>
    <cellStyle name="差_5334_2006年迪庆县级财政报表附表 2 3" xfId="13264"/>
    <cellStyle name="差_卫生部门 3 2" xfId="13265"/>
    <cellStyle name="差_5334_2006年迪庆县级财政报表附表 2 3 2" xfId="13266"/>
    <cellStyle name="常规 12 29" xfId="13267"/>
    <cellStyle name="常规 12 34" xfId="13268"/>
    <cellStyle name="差_5334_2006年迪庆县级财政报表附表 2 4" xfId="13269"/>
    <cellStyle name="差_5334_2006年迪庆县级财政报表附表 2_2.2009年云南省生态功能区转移支付总表" xfId="13270"/>
    <cellStyle name="差_5334_2006年迪庆县级财政报表附表 2_2.2009年云南省生态功能区转移支付总表 2" xfId="13271"/>
    <cellStyle name="差_5334_2006年迪庆县级财政报表附表 2_2.云南省生态功能区转移支付总表" xfId="13272"/>
    <cellStyle name="常规 7 4 9" xfId="13273"/>
    <cellStyle name="好_云南 缺口县区测算(地方填报)_合并 2 3" xfId="13274"/>
    <cellStyle name="差_市辖区测算20080510_财力性转移支付2010年预算参考数_03_2010年各地区一般预算平衡表 2" xfId="13275"/>
    <cellStyle name="好_1110洱源县_财力性转移支付2010年预算参考数_隋心对账单定稿0514 2 7" xfId="13276"/>
    <cellStyle name="差_5334_2006年迪庆县级财政报表附表 2_4.2010年国家重点生态功能区保护性转移支付生态测算表" xfId="13277"/>
    <cellStyle name="好_市辖区测算20080510_县市旗测算-新科目（含人口规模效应）_财力性转移支付2010年预算参考数 3" xfId="13278"/>
    <cellStyle name="差_5334_2006年迪庆县级财政报表附表 2_4.2010年国家重点生态功能区保护性转移支付生态测算表 2" xfId="13279"/>
    <cellStyle name="差_5334_2006年迪庆县级财政报表附表 2_5.2010年云南省国家一般生态功能区转移支付补助测算表（州市本级）" xfId="13280"/>
    <cellStyle name="差_5334_2006年迪庆县级财政报表附表 3" xfId="13281"/>
    <cellStyle name="差_5334_2006年迪庆县级财政报表附表 3 2" xfId="13282"/>
    <cellStyle name="差_5334_2006年迪庆县级财政报表附表 4" xfId="13283"/>
    <cellStyle name="差_5334_2006年迪庆县级财政报表附表 6" xfId="13284"/>
    <cellStyle name="好_第一部分：综合全_华东" xfId="13285"/>
    <cellStyle name="差_5334_2006年迪庆县级财政报表附表 7" xfId="13286"/>
    <cellStyle name="差_5334_2006年迪庆县级财政报表附表 8" xfId="13287"/>
    <cellStyle name="差_5334_2006年迪庆县级财政报表附表 9" xfId="13288"/>
    <cellStyle name="差_5334_2006年迪庆县级财政报表附表_华东 2" xfId="13289"/>
    <cellStyle name="好_2006年27重庆_合并 2 7" xfId="13290"/>
    <cellStyle name="差_5334_2006年迪庆县级财政报表附表_隋心对账单定稿0514" xfId="13291"/>
    <cellStyle name="好_14安徽_财力性转移支付2010年预算参考数_30云南 2" xfId="13292"/>
    <cellStyle name="好_自行调整差异系数顺序_03_2010年各地区一般预算平衡表 3" xfId="13293"/>
    <cellStyle name="差_5334_2006年迪庆县级财政报表附表_隋心对账单定稿0514 2" xfId="13294"/>
    <cellStyle name="差_教育(按照总人口测算）—20080416_县市旗测算-新科目（含人口规模效应）_03_2010年各地区一般预算平衡表_04财力类2010 3" xfId="13295"/>
    <cellStyle name="差_7.1罗平县大学生“村官”统计季报表(7月修订，下发空表)_Book1" xfId="13296"/>
    <cellStyle name="差_7.1罗平县大学生“村官”统计季报表(7月修订，下发空表)_Book1 2" xfId="13297"/>
    <cellStyle name="差_农林水和城市维护标准支出20080505－县区合计_县市旗测算-新科目（含人口规模效应）_财力性转移支付2010年预算参考数_华东" xfId="13298"/>
    <cellStyle name="好_行政公检法测算_民生政策最低支出需求_财力性转移支付2010年预算参考数_合并 2 7" xfId="13299"/>
    <cellStyle name="差_7.1罗平县大学生“村官”统计季报表(7月修订，下发空表)_Book1_Book1 2" xfId="13300"/>
    <cellStyle name="好_市辖区测算-新科目（20080626）_民生政策最低支出需求_财力性转移支付2010年预算参考数_03_2010年各地区一般预算平衡表_2010年地方财政一般预算分级平衡情况表（汇总）0524 2 2" xfId="13301"/>
    <cellStyle name="差_7.1罗平县大学生“村官”统计季报表(7月修订，下发空表)_Book1_Book1_Book1 2" xfId="13302"/>
    <cellStyle name="差_7.1罗平县大学生“村官”统计季报表(7月修订，下发空表)_Book1_Book1_Book1_Book1" xfId="13303"/>
    <cellStyle name="差_7.1罗平县大学生“村官”统计季报表(7月修订，下发空表)_Book1_Book1_Book1_Book1 2" xfId="13304"/>
    <cellStyle name="差_7.国家重点生态功能区分类情况表" xfId="13305"/>
    <cellStyle name="差_行政（人员）_03_2010年各地区一般预算平衡表_2010年地方财政一般预算分级平衡情况表（汇总）0524 4" xfId="13306"/>
    <cellStyle name="差_核定人数下发表_合并 2" xfId="13307"/>
    <cellStyle name="好_09黑龙江_财力性转移支付2010年预算参考数_华东 2 3" xfId="13308"/>
    <cellStyle name="差_河南 缺口县区测算(地方填报白)_财力性转移支付2010年预算参考数_30云南 2 2" xfId="13309"/>
    <cellStyle name="好_行政(燃修费)_财力性转移支付2010年预算参考数 2 4" xfId="13310"/>
    <cellStyle name="警告文本 2 2 2 2 3" xfId="13311"/>
    <cellStyle name="差_7.国家重点生态功能区分类情况表 2" xfId="13312"/>
    <cellStyle name="差_县区合并测算20080421_民生政策最低支出需求 2 4" xfId="13313"/>
    <cellStyle name="好_市辖区测算-新科目（20080626）_民生政策最低支出需求_30云南 3" xfId="13314"/>
    <cellStyle name="差_Book1 2" xfId="13315"/>
    <cellStyle name="好_市辖区测算-新科目（20080626）_民生政策最低支出需求_30云南 3 2" xfId="13316"/>
    <cellStyle name="差_Book1 2 2" xfId="13317"/>
    <cellStyle name="差_县市旗测算-新科目（20080627）_县市旗测算-新科目（含人口规模效应）_财力性转移支付2010年预算参考数_30云南 3" xfId="13318"/>
    <cellStyle name="差_Book1 2 2 2" xfId="13319"/>
    <cellStyle name="差_Book2_财力性转移支付2010年预算参考数 5" xfId="13320"/>
    <cellStyle name="差_县市旗测算-新科目（20080627）_县市旗测算-新科目（含人口规模效应）_财力性转移支付2010年预算参考数_30云南 3 2" xfId="13321"/>
    <cellStyle name="差_Book1 2 3" xfId="13322"/>
    <cellStyle name="差_县市旗测算-新科目（20080627）_县市旗测算-新科目（含人口规模效应）_财力性转移支付2010年预算参考数_30云南 4" xfId="13323"/>
    <cellStyle name="差_Book1 2 3 2" xfId="13324"/>
    <cellStyle name="差_Book1 2 4" xfId="13325"/>
    <cellStyle name="好_山东省民生支出标准_03_2010年各地区一般预算平衡表_2010年地方财政一般预算分级平衡情况表（汇总）0524 2 8" xfId="13326"/>
    <cellStyle name="差_汇总_财力性转移支付2010年预算参考数_小册子（2010）张 2" xfId="13327"/>
    <cellStyle name="差_Book1 3" xfId="13328"/>
    <cellStyle name="差_卫生部门_财力性转移支付2010年预算参考数_华东" xfId="13329"/>
    <cellStyle name="差_Book1 3 2" xfId="13330"/>
    <cellStyle name="差_市辖区测算-新科目（20080626）_财力性转移支付2010年预算参考数_03_2010年各地区一般预算平衡表_2010年地方财政一般预算分级平衡情况表（汇总）0524 3" xfId="13331"/>
    <cellStyle name="差_卫生部门_财力性转移支付2010年预算参考数_华东 2" xfId="13332"/>
    <cellStyle name="差_Book1 3 2 2" xfId="13333"/>
    <cellStyle name="差_卫生部门_财力性转移支付2010年预算参考数_华东 2 2" xfId="13334"/>
    <cellStyle name="好_行政(燃修费)_不含人员经费系数_财力性转移支付2010年预算参考数_03_2010年各地区一般预算平衡表 5" xfId="13335"/>
    <cellStyle name="差_Book1 4" xfId="13336"/>
    <cellStyle name="差_安徽 缺口县区测算(地方填报)1_财力性转移支付2010年预算参考数_合并 2" xfId="13337"/>
    <cellStyle name="差_Book1 4 2" xfId="13338"/>
    <cellStyle name="差_Book1 5" xfId="13339"/>
    <cellStyle name="差_汇总表_财力性转移支付2010年预算参考数_03_2010年各地区一般预算平衡表_2010年地方财政一般预算分级平衡情况表（汇总）0524 2" xfId="13340"/>
    <cellStyle name="差_Book1 5 2" xfId="13341"/>
    <cellStyle name="差_Book1 9" xfId="13342"/>
    <cellStyle name="差_其他部门(按照总人口测算）—20080416_03_2010年各地区一般预算平衡表_2010年地方财政一般预算分级平衡情况表（汇总）0524" xfId="13343"/>
    <cellStyle name="差_Book1_03_2010年各地区一般预算平衡表" xfId="13344"/>
    <cellStyle name="差_gdp_隋心对账单定稿0514 2" xfId="13345"/>
    <cellStyle name="差_Book2_财力性转移支付2010年预算参考数_03_2010年各地区一般预算平衡表 3" xfId="13346"/>
    <cellStyle name="差_文体广播事业(按照总人口测算）—20080416_民生政策最低支出需求_隋心对账单定稿0514 2 3" xfId="13347"/>
    <cellStyle name="差_Book1_03_2010年各地区一般预算平衡表 2" xfId="13348"/>
    <cellStyle name="好_1110洱源县_财力性转移支付2010年预算参考数_合并 2 6" xfId="13349"/>
    <cellStyle name="差_Book1_03_2010年各地区一般预算平衡表 3" xfId="13350"/>
    <cellStyle name="差_安徽 缺口县区测算(地方填报)1_财力性转移支付2010年预算参考数_30云南 3 2" xfId="13351"/>
    <cellStyle name="好_1110洱源县_财力性转移支付2010年预算参考数_合并 2 7" xfId="13352"/>
    <cellStyle name="差_Book1_03_2010年各地区一般预算平衡表 5" xfId="13353"/>
    <cellStyle name="差_Book1_03_2010年各地区一般预算平衡表 6" xfId="13354"/>
    <cellStyle name="好_文体广播事业(按照总人口测算）—20080416_不含人员经费系数_华东 2 4" xfId="13355"/>
    <cellStyle name="差_Book1_03_2010年各地区一般预算平衡表_04财力类2010 2" xfId="13356"/>
    <cellStyle name="强调文字颜色 5 7 2" xfId="13357"/>
    <cellStyle name="好_文体广播事业(按照总人口测算）—20080416_不含人员经费系数_华东 2 5" xfId="13358"/>
    <cellStyle name="差_Book1_03_2010年各地区一般预算平衡表_04财力类2010 3" xfId="13359"/>
    <cellStyle name="好_自行调整差异系数顺序 2 3" xfId="13360"/>
    <cellStyle name="差_Book1_03_2010年各地区一般预算平衡表_2010年地方财政一般预算分级平衡情况表（汇总）0524" xfId="13361"/>
    <cellStyle name="差_市辖区测算-新科目（20080626）_不含人员经费系数_财力性转移支付2010年预算参考数_华东 2 5" xfId="13362"/>
    <cellStyle name="好_分析缺口率_财力性转移支付2010年预算参考数 2 6" xfId="13363"/>
    <cellStyle name="差_Book1_03_2010年各地区一般预算平衡表_2010年地方财政一般预算分级平衡情况表（汇总）0524 2" xfId="13364"/>
    <cellStyle name="差_Book1_03_2010年各地区一般预算平衡表_净集中" xfId="13365"/>
    <cellStyle name="差_缺口县区测算_财力性转移支付2010年预算参考数_华东 2" xfId="13366"/>
    <cellStyle name="差_Book1_03_2010年各地区一般预算平衡表_净集中 2" xfId="13367"/>
    <cellStyle name="差_Book1_03_2010年各地区一般预算平衡表_净集中 3" xfId="13368"/>
    <cellStyle name="差_Book1_1" xfId="13369"/>
    <cellStyle name="差_Book1_1 2" xfId="13370"/>
    <cellStyle name="差_Book1_1 2 2" xfId="13371"/>
    <cellStyle name="差_市辖区测算20080510_县市旗测算-新科目（含人口规模效应）_财力性转移支付2010年预算参考数_03_2010年各地区一般预算平衡表_2010年地方财政一般预算分级平衡情况表（汇总）0524 4" xfId="13372"/>
    <cellStyle name="差_Book1_1 4" xfId="13373"/>
    <cellStyle name="差_行政(燃修费)_县市旗测算-新科目（含人口规模效应）_财力性转移支付2010年预算参考数 2 3 2" xfId="13374"/>
    <cellStyle name="差_Book1_1 5" xfId="13375"/>
    <cellStyle name="差_分县成本差异系数_民生政策最低支出需求_财力性转移支付2010年预算参考数_小册子（2010）张 2" xfId="13376"/>
    <cellStyle name="好_县区合并测算20080423(按照各省比重）_县市旗测算-新科目（含人口规模效应）_财力性转移支付2010年预算参考数_03_2010年各地区一般预算平衡表_2010年地方财政一般预算分级平衡情况表（汇总）0524 2 2" xfId="13377"/>
    <cellStyle name="差_Book1_1 6" xfId="13378"/>
    <cellStyle name="差_分县成本差异系数_民生政策最低支出需求_财力性转移支付2010年预算参考数_小册子（2010）张 3" xfId="13379"/>
    <cellStyle name="差_县市旗测算-新科目（20080626）_财力性转移支付2010年预算参考数_03_2010年各地区一般预算平衡表_净集中" xfId="13380"/>
    <cellStyle name="好_县区合并测算20080423(按照各省比重）_县市旗测算-新科目（含人口规模效应）_财力性转移支付2010年预算参考数_03_2010年各地区一般预算平衡表_2010年地方财政一般预算分级平衡情况表（汇总）0524 2 3" xfId="13381"/>
    <cellStyle name="差_分县成本差异系数_民生政策最低支出需求_财力性转移支付2010年预算参考数_小册子（2010）张 4" xfId="13382"/>
    <cellStyle name="差_Book1_1 7" xfId="13383"/>
    <cellStyle name="差_县市旗测算20080508_财力性转移支付2010年预算参考数_隋心对账单定稿0514 2" xfId="13384"/>
    <cellStyle name="差_Book1_1_Book1" xfId="13385"/>
    <cellStyle name="差_缺口县区测算(按2007支出增长25%测算)_财力性转移支付2010年预算参考数_隋心对账单定稿0514" xfId="13386"/>
    <cellStyle name="差_Book1_1_Book1 2" xfId="13387"/>
    <cellStyle name="差_财政供养人员 8" xfId="13388"/>
    <cellStyle name="差_缺口县区测算(按2007支出增长25%测算)_财力性转移支付2010年预算参考数_隋心对账单定稿0514 2" xfId="13389"/>
    <cellStyle name="差_Book1_1_Book1_Book1" xfId="13390"/>
    <cellStyle name="差_地方配套按人均增幅控制8.30一般预算平均增幅、人均可用财力平均增幅两次控制、社会治安系数调整、案件数调整xl 4" xfId="13391"/>
    <cellStyle name="好_汇总表_财力性转移支付2010年预算参考数_03_2010年各地区一般预算平衡表 4" xfId="13392"/>
    <cellStyle name="差_Book1_1_Book1_Book1 2" xfId="13393"/>
    <cellStyle name="差_Book1_1_Book1_Book1_Book1" xfId="13394"/>
    <cellStyle name="差_市辖区测算-新科目（20080626）_民生政策最低支出需求_财力性转移支付2010年预算参考数_03_2010年各地区一般预算平衡表 6" xfId="13395"/>
    <cellStyle name="差_Book1_2" xfId="13396"/>
    <cellStyle name="差_Book1_2 2" xfId="13397"/>
    <cellStyle name="差_行政(燃修费)_不含人员经费系数_财力性转移支付2010年预算参考数_03_2010年各地区一般预算平衡表_2010年地方财政一般预算分级平衡情况表（汇总）0524 4" xfId="13398"/>
    <cellStyle name="链接单元格 2 2 2 12" xfId="13399"/>
    <cellStyle name="差_Book1_2_Book1_Book1" xfId="13400"/>
    <cellStyle name="差_Book1_2_Book1_Book1_Book1" xfId="13401"/>
    <cellStyle name="强调文字颜色 4 6" xfId="13402"/>
    <cellStyle name="好_2006年28四川_30云南 3" xfId="13403"/>
    <cellStyle name="差_Book1_2_Book1_Book1_Book1 2" xfId="13404"/>
    <cellStyle name="好_2006年28四川_30云南 3 2" xfId="13405"/>
    <cellStyle name="差_Book1_30云南" xfId="13406"/>
    <cellStyle name="差_云南省2008年中小学教师人数统计表 2" xfId="13407"/>
    <cellStyle name="差_Book1_30云南 2" xfId="13408"/>
    <cellStyle name="好_2008年支出调整_财力性转移支付2010年预算参考数_华东 2 4" xfId="13409"/>
    <cellStyle name="差_Book1_30云南 3" xfId="13410"/>
    <cellStyle name="差_核定人数下发表_03_2010年各地区一般预算平衡表_净集中 2" xfId="13411"/>
    <cellStyle name="差_市辖区测算-新科目（20080626）_不含人员经费系数_财力性转移支付2010年预算参考数" xfId="13412"/>
    <cellStyle name="好_2008年支出调整_财力性转移支付2010年预算参考数_华东 2 5" xfId="13413"/>
    <cellStyle name="差_Book1_30云南 3 2" xfId="13414"/>
    <cellStyle name="差_市辖区测算-新科目（20080626）_不含人员经费系数_财力性转移支付2010年预算参考数 2" xfId="13415"/>
    <cellStyle name="差_卫生(按照总人口测算）—20080416_不含人员经费系数_财力性转移支付2010年预算参考数_华东 2 6" xfId="13416"/>
    <cellStyle name="好_县区合并测算20080421_县市旗测算-新科目（含人口规模效应）_03_2010年各地区一般预算平衡表_2010年地方财政一般预算分级平衡情况表（汇总）0524 2 8" xfId="13417"/>
    <cellStyle name="差_Book1_Book1" xfId="13418"/>
    <cellStyle name="差_基础数据表_2.云南省生态功能区转移支付总表" xfId="13419"/>
    <cellStyle name="差_Book1_Book1 2" xfId="13420"/>
    <cellStyle name="差_基础数据表_2.云南省生态功能区转移支付总表 2" xfId="13421"/>
    <cellStyle name="好_行政(燃修费)_县市旗测算-新科目（含人口规模效应）_财力性转移支付2010年预算参考数_华东 2 6" xfId="13422"/>
    <cellStyle name="差_Book1_Book1_Book1" xfId="13423"/>
    <cellStyle name="差_Book1_Book1_Book1 2" xfId="13424"/>
    <cellStyle name="好_30云南_1_财力性转移支付2010年预算参考数_隋心对账单定稿0514 2 4" xfId="13425"/>
    <cellStyle name="差_Book1_Book1_Book1_Book1" xfId="13426"/>
    <cellStyle name="差_Book1_Book1_Book1_Book1_Book1 2" xfId="13427"/>
    <cellStyle name="差_Book1_S111111-cg" xfId="13428"/>
    <cellStyle name="差_Book1_S111111-cg 2" xfId="13429"/>
    <cellStyle name="常规 14 3 6" xfId="13430"/>
    <cellStyle name="好_县市旗测算-新科目（20080626）_民生政策最低支出需求_华东 2" xfId="13431"/>
    <cellStyle name="好_卫生(按照总人口测算）—20080416_民生政策最低支出需求_财力性转移支付2010年预算参考数_合并 2 5" xfId="13432"/>
    <cellStyle name="差_Book1_S111111-cg_Book1" xfId="13433"/>
    <cellStyle name="差_行政(燃修费)_县市旗测算-新科目（含人口规模效应）_合并" xfId="13434"/>
    <cellStyle name="差_行政(燃修费)_县市旗测算-新科目（含人口规模效应） 3 2" xfId="13435"/>
    <cellStyle name="好_县市旗测算-新科目（20080626）_民生政策最低支出需求_华东 2 2" xfId="13436"/>
    <cellStyle name="差_Book1_S111111-cg_Book1 2" xfId="13437"/>
    <cellStyle name="差_行政(燃修费)_县市旗测算-新科目（含人口规模效应）_合并 2" xfId="13438"/>
    <cellStyle name="好_县区合并测算20080421_财力性转移支付2010年预算参考数_03_2010年各地区一般预算平衡表_2010年地方财政一般预算分级平衡情况表（汇总）0524" xfId="13439"/>
    <cellStyle name="差_Book1_S111111-cg_Book1_Book1_Book1 2" xfId="13440"/>
    <cellStyle name="差_Book1_S111111-cg_Book1_Book1_Book1_Book1 2" xfId="13441"/>
    <cellStyle name="差_Book1_财力性转移支付2010年预算参考数 2 2" xfId="13442"/>
    <cellStyle name="差_县市旗测算20080508_民生政策最低支出需求_华东 2 3" xfId="13443"/>
    <cellStyle name="差_Book2_03_2010年各地区一般预算平衡表 6" xfId="13444"/>
    <cellStyle name="好_其他部门(按照总人口测算）—20080416_不含人员经费系数_合并 2 2" xfId="13445"/>
    <cellStyle name="差_Book1_财力性转移支付2010年预算参考数 2 4" xfId="13446"/>
    <cellStyle name="差_行政（人员）_财力性转移支付2010年预算参考数_小册子（2010）张 2" xfId="13447"/>
    <cellStyle name="差_县市旗测算20080508_民生政策最低支出需求_华东 2 5" xfId="13448"/>
    <cellStyle name="差_Book1_财力性转移支付2010年预算参考数 3" xfId="13449"/>
    <cellStyle name="差_农林水和城市维护标准支出20080505－县区合计_民生政策最低支出需求 4 2" xfId="13450"/>
    <cellStyle name="差_市辖区测算20080510_合并 2" xfId="13451"/>
    <cellStyle name="差_县市旗测算20080508_民生政策最低支出需求_财力性转移支付2010年预算参考数 2 7" xfId="13452"/>
    <cellStyle name="差_Book1_财力性转移支付2010年预算参考数 3 2" xfId="13453"/>
    <cellStyle name="差_县区合并测算20080421_不含人员经费系数_03_2010年各地区一般预算平衡表_净集中" xfId="13454"/>
    <cellStyle name="差_Book1_财力性转移支付2010年预算参考数 4" xfId="13455"/>
    <cellStyle name="差_Book1_财力性转移支付2010年预算参考数_03_2010年各地区一般预算平衡表" xfId="13456"/>
    <cellStyle name="差_Book1_财力性转移支付2010年预算参考数_03_2010年各地区一般预算平衡表 2" xfId="13457"/>
    <cellStyle name="好_第五部分(才淼、饶永宏）_隋心对账单定稿0514 2 4" xfId="13458"/>
    <cellStyle name="差_Book1_财力性转移支付2010年预算参考数_03_2010年各地区一般预算平衡表 3" xfId="13459"/>
    <cellStyle name="好_第五部分(才淼、饶永宏）_隋心对账单定稿0514 2 5" xfId="13460"/>
    <cellStyle name="差_Book1_财力性转移支付2010年预算参考数_03_2010年各地区一般预算平衡表 4" xfId="13461"/>
    <cellStyle name="好_第五部分(才淼、饶永宏）_隋心对账单定稿0514 2 6" xfId="13462"/>
    <cellStyle name="差_Book1_财力性转移支付2010年预算参考数_03_2010年各地区一般预算平衡表 5" xfId="13463"/>
    <cellStyle name="好_第五部分(才淼、饶永宏）_隋心对账单定稿0514 2 7" xfId="13464"/>
    <cellStyle name="差_Book1_财力性转移支付2010年预算参考数_03_2010年各地区一般预算平衡表 6" xfId="13465"/>
    <cellStyle name="差_卫生(按照总人口测算）—20080416_县市旗测算-新科目（含人口规模效应）_财力性转移支付2010年预算参考数_30云南" xfId="13466"/>
    <cellStyle name="差_河南 缺口县区测算(地方填报)_03_2010年各地区一般预算平衡表 2" xfId="13467"/>
    <cellStyle name="好_核定人数对比_财力性转移支付2010年预算参考数_03_2010年各地区一般预算平衡表_净集中" xfId="13468"/>
    <cellStyle name="差_Book1_财力性转移支付2010年预算参考数_03_2010年各地区一般预算平衡表_04财力类2010 2" xfId="13469"/>
    <cellStyle name="差_教育(按照总人口测算）—20080416_民生政策最低支出需求_财力性转移支付2010年预算参考数_03_2010年各地区一般预算平衡表_净集中 2" xfId="13470"/>
    <cellStyle name="差_县区合并测算20080423(按照各省比重）_财力性转移支付2010年预算参考数 2 2 2" xfId="13471"/>
    <cellStyle name="好_汇总-县级财政报表附表 2 3 2" xfId="13472"/>
    <cellStyle name="差_Sheet1 2 2" xfId="13473"/>
    <cellStyle name="差_Book1_财力性转移支付2010年预算参考数_03_2010年各地区一般预算平衡表_04财力类2010 3" xfId="13474"/>
    <cellStyle name="差_教育(按照总人口测算）—20080416_民生政策最低支出需求_财力性转移支付2010年预算参考数_03_2010年各地区一般预算平衡表_净集中 3" xfId="13475"/>
    <cellStyle name="差_Book1_财力性转移支付2010年预算参考数_03_2010年各地区一般预算平衡表_2010年地方财政一般预算分级平衡情况表（汇总）0524" xfId="13476"/>
    <cellStyle name="差_GDP_2.2010年云南省生态功能区转移支付总表" xfId="13477"/>
    <cellStyle name="差_Book1_财力性转移支付2010年预算参考数_03_2010年各地区一般预算平衡表_2010年地方财政一般预算分级平衡情况表（汇总）0524 2" xfId="13478"/>
    <cellStyle name="好_同德_财力性转移支付2010年预算参考数_03_2010年各地区一般预算平衡表 4" xfId="13479"/>
    <cellStyle name="差_GDP_2.2010年云南省生态功能区转移支付总表 2" xfId="13480"/>
    <cellStyle name="差_Book1_财力性转移支付2010年预算参考数_03_2010年各地区一般预算平衡表_2010年地方财政一般预算分级平衡情况表（汇总）0524 3" xfId="13481"/>
    <cellStyle name="好_同德_财力性转移支付2010年预算参考数_03_2010年各地区一般预算平衡表 5" xfId="13482"/>
    <cellStyle name="差_行政公检法测算_财力性转移支付2010年预算参考数 2" xfId="13483"/>
    <cellStyle name="差_Book1_财力性转移支付2010年预算参考数_03_2010年各地区一般预算平衡表_2010年地方财政一般预算分级平衡情况表（汇总）0524 5" xfId="13484"/>
    <cellStyle name="好_同德_隋心对账单定稿0514 2 6" xfId="13485"/>
    <cellStyle name="差_县市旗测算-新科目（20080627）_民生政策最低支出需求_03_2010年各地区一般预算平衡表_净集中 2" xfId="13486"/>
    <cellStyle name="差_行政公检法测算_财力性转移支付2010年预算参考数 4" xfId="13487"/>
    <cellStyle name="差_Book1_财力性转移支付2010年预算参考数_03_2010年各地区一般预算平衡表_净集中" xfId="13488"/>
    <cellStyle name="差_云南省2008年中小学教师人数统计表 3" xfId="13489"/>
    <cellStyle name="差_Book1_财力性转移支付2010年预算参考数_03_2010年各地区一般预算平衡表_净集中 2" xfId="13490"/>
    <cellStyle name="差_Book1_财力性转移支付2010年预算参考数_03_2010年各地区一般预算平衡表_净集中 3" xfId="13491"/>
    <cellStyle name="差_卫生(按照总人口测算）—20080416_30云南 2" xfId="13492"/>
    <cellStyle name="差_Book1_财力性转移支付2010年预算参考数_30云南 2" xfId="13493"/>
    <cellStyle name="差_Book1_财力性转移支付2010年预算参考数_30云南 2 2" xfId="13494"/>
    <cellStyle name="差_Book1_财力性转移支付2010年预算参考数_30云南 3" xfId="13495"/>
    <cellStyle name="差_Book1_财力性转移支付2010年预算参考数_30云南 3 2" xfId="13496"/>
    <cellStyle name="差_缺口县区测算（11.13）_财力性转移支付2010年预算参考数_30云南" xfId="13497"/>
    <cellStyle name="好_行政（人员）_民生政策最低支出需求_财力性转移支付2010年预算参考数_合并" xfId="13498"/>
    <cellStyle name="差_Book1_财力性转移支付2010年预算参考数_合并" xfId="13499"/>
    <cellStyle name="常规 2 2 3 12" xfId="13500"/>
    <cellStyle name="差_Book1_财力性转移支付2010年预算参考数_合并 2" xfId="13501"/>
    <cellStyle name="解释性文本 2 2 2 9" xfId="13502"/>
    <cellStyle name="差_Book1_财力性转移支付2010年预算参考数_华东" xfId="13503"/>
    <cellStyle name="差_Book1_财力性转移支付2010年预算参考数_华东 2" xfId="13504"/>
    <cellStyle name="差_Book1_财力性转移支付2010年预算参考数_隋心对账单定稿0514 2" xfId="13505"/>
    <cellStyle name="差_Book1_财力性转移支付2010年预算参考数_小册子（2010）张" xfId="13506"/>
    <cellStyle name="差_Book1_财力性转移支付2010年预算参考数_小册子（2010）张 2" xfId="13507"/>
    <cellStyle name="差_Book1_财力性转移支付2010年预算参考数_小册子（2010）张 4" xfId="13508"/>
    <cellStyle name="差_Book1_华东" xfId="13509"/>
    <cellStyle name="差_云南 缺口县区测算(地方填报)_华东 2 4" xfId="13510"/>
    <cellStyle name="好_0605石屏县_财力性转移支付2010年预算参考数_隋心对账单定稿0514 2 4" xfId="13511"/>
    <cellStyle name="好_20河南_03_2010年各地区一般预算平衡表_2010年地方财政一般预算分级平衡情况表（汇总）0524 2 7" xfId="13512"/>
    <cellStyle name="好_核定人数对比_财力性转移支付2010年预算参考数 5" xfId="13513"/>
    <cellStyle name="强调文字颜色 4 2 9" xfId="13514"/>
    <cellStyle name="差_Book1_华东 2" xfId="13515"/>
    <cellStyle name="差_Book1_隋心对账单定稿0514" xfId="13516"/>
    <cellStyle name="好_20河南_财力性转移支付2010年预算参考数_30云南 3" xfId="13517"/>
    <cellStyle name="差_Book1_隋心对账单定稿0514 2" xfId="13518"/>
    <cellStyle name="差_安徽 缺口县区测算(地方填报)1_财力性转移支付2010年预算参考数 5" xfId="13519"/>
    <cellStyle name="差_县市旗测算-新科目（20080627）_隋心对账单定稿0514 2 4" xfId="13520"/>
    <cellStyle name="差_Book1_小册子（2010）张" xfId="13521"/>
    <cellStyle name="差_Book1_小册子（2010）张 2" xfId="13522"/>
    <cellStyle name="差_Book1_小册子（2010）张 2 2" xfId="13523"/>
    <cellStyle name="差_Book1_小册子（2010）张 3" xfId="13524"/>
    <cellStyle name="差_Book1_小册子（2010）张 3 2" xfId="13525"/>
    <cellStyle name="差_Book1_小册子（2010）张 4" xfId="13526"/>
    <cellStyle name="差_文体广播事业(按照总人口测算）—20080416_县市旗测算-新科目（含人口规模效应）_30云南 2" xfId="13527"/>
    <cellStyle name="差_成本差异系数_财力性转移支付2010年预算参考数_合并 2" xfId="13528"/>
    <cellStyle name="好_缺口县区测算（11.13）_财力性转移支付2010年预算参考数 2 8" xfId="13529"/>
    <cellStyle name="差_Book2 2" xfId="13530"/>
    <cellStyle name="常规 2 2 14 2 5" xfId="13531"/>
    <cellStyle name="解释性文本 2 2 2 12" xfId="13532"/>
    <cellStyle name="差_Book2 2 2 2" xfId="13533"/>
    <cellStyle name="差_Book2 2 3 2" xfId="13534"/>
    <cellStyle name="差_Book2 3" xfId="13535"/>
    <cellStyle name="常规 2 2 14 2 6" xfId="13536"/>
    <cellStyle name="差_Book2 4" xfId="13537"/>
    <cellStyle name="常规 2 2 14 2 7" xfId="13538"/>
    <cellStyle name="差_Book2 4 2" xfId="13539"/>
    <cellStyle name="差_Book2 6" xfId="13540"/>
    <cellStyle name="常规 2 2 14 2 9" xfId="13541"/>
    <cellStyle name="差_Book2 7" xfId="13542"/>
    <cellStyle name="差_Book2 8" xfId="13543"/>
    <cellStyle name="差_Book2 9" xfId="13544"/>
    <cellStyle name="差_同德_03_2010年各地区一般预算平衡表 2" xfId="13545"/>
    <cellStyle name="差_Book2_03_2010年各地区一般预算平衡表" xfId="13546"/>
    <cellStyle name="差_危改资金测算_财力性转移支付2010年预算参考数_03_2010年各地区一般预算平衡表_2010年地方财政一般预算分级平衡情况表（汇总）0524 4" xfId="13547"/>
    <cellStyle name="差_县市旗测算20080508_不含人员经费系数_财力性转移支付2010年预算参考数_合并" xfId="13548"/>
    <cellStyle name="差_Book2_03_2010年各地区一般预算平衡表 2" xfId="13549"/>
    <cellStyle name="差_县市旗测算20080508_不含人员经费系数_财力性转移支付2010年预算参考数_合并 2" xfId="13550"/>
    <cellStyle name="差_Book2_03_2010年各地区一般预算平衡表 3" xfId="13551"/>
    <cellStyle name="差_Book2_03_2010年各地区一般预算平衡表 5" xfId="13552"/>
    <cellStyle name="好_县市旗测算-新科目（20080627）_不含人员经费系数_财力性转移支付2010年预算参考数_隋心对账单定稿0514 2 6" xfId="13553"/>
    <cellStyle name="好_缺口县区测算_03_2010年各地区一般预算平衡表_2010年地方财政一般预算分级平衡情况表（汇总）0524 2 5" xfId="13554"/>
    <cellStyle name="差_行政（人员）_县市旗测算-新科目（含人口规模效应）_03_2010年各地区一般预算平衡表_04财力类2010 3" xfId="13555"/>
    <cellStyle name="差_县市旗测算20080508_民生政策最低支出需求_华东 2 2" xfId="13556"/>
    <cellStyle name="差_Book2_03_2010年各地区一般预算平衡表_04财力类2010" xfId="13557"/>
    <cellStyle name="差_Book2_03_2010年各地区一般预算平衡表_04财力类2010 2" xfId="13558"/>
    <cellStyle name="差_其他部门(按照总人口测算）—20080416_不含人员经费系数_03_2010年各地区一般预算平衡表_2010年地方财政一般预算分级平衡情况表（汇总）0524 5" xfId="13559"/>
    <cellStyle name="差_Book2_03_2010年各地区一般预算平衡表_04财力类2010 3" xfId="13560"/>
    <cellStyle name="好_1110洱源县_03_2010年各地区一般预算平衡表" xfId="13561"/>
    <cellStyle name="差_Book2_03_2010年各地区一般预算平衡表_2010年地方财政一般预算分级平衡情况表（汇总）0524" xfId="13562"/>
    <cellStyle name="差_Book2_03_2010年各地区一般预算平衡表_2010年地方财政一般预算分级平衡情况表（汇总）0524 4" xfId="13563"/>
    <cellStyle name="差_文体广播事业(按照总人口测算）—20080416_县市旗测算-新科目（含人口规模效应）_财力性转移支付2010年预算参考数_03_2010年各地区一般预算平衡表_2010年地方财政一般预算分级平衡情况表（汇总）0524 3" xfId="13564"/>
    <cellStyle name="好_行政（人员）_不含人员经费系数_财力性转移支付2010年预算参考数_华东 2 2" xfId="13565"/>
    <cellStyle name="差_Book2_03_2010年各地区一般预算平衡表_2010年地方财政一般预算分级平衡情况表（汇总）0524 5" xfId="13566"/>
    <cellStyle name="差_文体广播事业(按照总人口测算）—20080416_县市旗测算-新科目（含人口规模效应）_财力性转移支付2010年预算参考数_03_2010年各地区一般预算平衡表_2010年地方财政一般预算分级平衡情况表（汇总）0524 4" xfId="13567"/>
    <cellStyle name="好_行政（人员）_不含人员经费系数_财力性转移支付2010年预算参考数_华东 2 3" xfId="13568"/>
    <cellStyle name="差_Book2_03_2010年各地区一般预算平衡表_净集中 2" xfId="13569"/>
    <cellStyle name="好_2008年全省汇总收支计算表_财力性转移支付2010年预算参考数_小册子（2010）张 3" xfId="13570"/>
    <cellStyle name="好_Book2_小册子（2010）张" xfId="13571"/>
    <cellStyle name="差_Book2_03_2010年各地区一般预算平衡表_净集中 3" xfId="13572"/>
    <cellStyle name="好_行政(燃修费)_民生政策最低支出需求_合并" xfId="13573"/>
    <cellStyle name="差_Book2_30云南" xfId="13574"/>
    <cellStyle name="差_Book2_30云南 2" xfId="13575"/>
    <cellStyle name="好_奖励补助测算5.24冯铸 3" xfId="13576"/>
    <cellStyle name="好_人员工资和公用经费 2 3" xfId="13577"/>
    <cellStyle name="差_Book2_30云南 2 2" xfId="13578"/>
    <cellStyle name="常规 11 28" xfId="13579"/>
    <cellStyle name="常规 11 33" xfId="13580"/>
    <cellStyle name="差_Book2_30云南 3" xfId="13581"/>
    <cellStyle name="好_奖励补助测算5.24冯铸 4" xfId="13582"/>
    <cellStyle name="差_Book2_30云南 3 2" xfId="13583"/>
    <cellStyle name="差_总人口_财力性转移支付2010年预算参考数_03_2010年各地区一般预算平衡表_2010年地方财政一般预算分级平衡情况表（汇总）0524 3" xfId="13584"/>
    <cellStyle name="差_Book2_30云南 4" xfId="13585"/>
    <cellStyle name="差_Book2_财力性转移支付2010年预算参考数" xfId="13586"/>
    <cellStyle name="好_0502通海县_隋心对账单定稿0514 2 5" xfId="13587"/>
    <cellStyle name="差_Book2_财力性转移支付2010年预算参考数 2" xfId="13588"/>
    <cellStyle name="差_Book2_财力性转移支付2010年预算参考数 2 2" xfId="13589"/>
    <cellStyle name="好_财政供养人员_财力性转移支付2010年预算参考数_华东" xfId="13590"/>
    <cellStyle name="差_Book2_财力性转移支付2010年预算参考数 2 3" xfId="13591"/>
    <cellStyle name="差_县市旗测算20080508_财力性转移支付2010年预算参考数_03_2010年各地区一般预算平衡表_2010年地方财政一般预算分级平衡情况表（汇总）0524 2 2" xfId="13592"/>
    <cellStyle name="差_Book2_财力性转移支付2010年预算参考数 2 4" xfId="13593"/>
    <cellStyle name="差_县市旗测算20080508_财力性转移支付2010年预算参考数_03_2010年各地区一般预算平衡表_2010年地方财政一般预算分级平衡情况表（汇总）0524 2 3" xfId="13594"/>
    <cellStyle name="差_Book2_财力性转移支付2010年预算参考数 3" xfId="13595"/>
    <cellStyle name="差_Book2_财力性转移支付2010年预算参考数 3 2" xfId="13596"/>
    <cellStyle name="好_Book2_华东 2 7" xfId="13597"/>
    <cellStyle name="差_Book2_财力性转移支付2010年预算参考数 4" xfId="13598"/>
    <cellStyle name="差_Book2_财力性转移支付2010年预算参考数_03_2010年各地区一般预算平衡表" xfId="13599"/>
    <cellStyle name="差_文体广播事业(按照总人口测算）—20080416_民生政策最低支出需求_隋心对账单定稿0514 2" xfId="13600"/>
    <cellStyle name="差_行政(燃修费)_县市旗测算-新科目（含人口规模效应）_财力性转移支付2010年预算参考数_30云南 3" xfId="13601"/>
    <cellStyle name="差_卫生(按照总人口测算）—20080416_民生政策最低支出需求_财力性转移支付2010年预算参考数 2 3 2" xfId="13602"/>
    <cellStyle name="差_Book2_财力性转移支付2010年预算参考数_03_2010年各地区一般预算平衡表 2" xfId="13603"/>
    <cellStyle name="差_文体广播事业(按照总人口测算）—20080416_民生政策最低支出需求_隋心对账单定稿0514 2 2" xfId="13604"/>
    <cellStyle name="差_县区合并测算20080421_不含人员经费系数_财力性转移支付2010年预算参考数_30云南 4" xfId="13605"/>
    <cellStyle name="好_山东省民生支出标准_财力性转移支付2010年预算参考数_03_2010年各地区一般预算平衡表" xfId="13606"/>
    <cellStyle name="差_行政(燃修费)_县市旗测算-新科目（含人口规模效应）_财力性转移支付2010年预算参考数_30云南 3 2" xfId="13607"/>
    <cellStyle name="差_Book2_财力性转移支付2010年预算参考数_03_2010年各地区一般预算平衡表 4" xfId="13608"/>
    <cellStyle name="差_文体广播事业(按照总人口测算）—20080416_民生政策最低支出需求_隋心对账单定稿0514 2 4" xfId="13609"/>
    <cellStyle name="差_成本差异系数（含人口规模）_合并" xfId="13610"/>
    <cellStyle name="差_Book2_财力性转移支付2010年预算参考数_03_2010年各地区一般预算平衡表 5" xfId="13611"/>
    <cellStyle name="差_文体广播事业(按照总人口测算）—20080416_民生政策最低支出需求_隋心对账单定稿0514 2 5" xfId="13612"/>
    <cellStyle name="差_Book2_财力性转移支付2010年预算参考数_03_2010年各地区一般预算平衡表_04财力类2010" xfId="13613"/>
    <cellStyle name="差_Book2_财力性转移支付2010年预算参考数_03_2010年各地区一般预算平衡表_04财力类2010 2" xfId="13614"/>
    <cellStyle name="差_Book2_财力性转移支付2010年预算参考数_03_2010年各地区一般预算平衡表_04财力类2010 3" xfId="13615"/>
    <cellStyle name="差_核定人数下发表_03_2010年各地区一般预算平衡表 2" xfId="13616"/>
    <cellStyle name="差_Book2_财力性转移支付2010年预算参考数_03_2010年各地区一般预算平衡表_2010年地方财政一般预算分级平衡情况表（汇总）0524" xfId="13617"/>
    <cellStyle name="好_09黑龙江_财力性转移支付2010年预算参考数_03_2010年各地区一般预算平衡表_2010年地方财政一般预算分级平衡情况表（汇总）0524 2 2" xfId="13618"/>
    <cellStyle name="差_Book2_财力性转移支付2010年预算参考数_03_2010年各地区一般预算平衡表_2010年地方财政一般预算分级平衡情况表（汇总）0524 4" xfId="13619"/>
    <cellStyle name="好_2006年28四川_财力性转移支付2010年预算参考数 2 7" xfId="13620"/>
    <cellStyle name="差_Book2_财力性转移支付2010年预算参考数_03_2010年各地区一般预算平衡表_2010年地方财政一般预算分级平衡情况表（汇总）0524 5" xfId="13621"/>
    <cellStyle name="差_Book2_财力性转移支付2010年预算参考数_03_2010年各地区一般预算平衡表_净集中 3" xfId="13622"/>
    <cellStyle name="差_Book2_财力性转移支付2010年预算参考数_30云南 2" xfId="13623"/>
    <cellStyle name="好_安徽 缺口县区测算(地方填报)1_财力性转移支付2010年预算参考数_03_2010年各地区一般预算平衡表_2010年地方财政一般预算分级平衡情况表（汇总）0524 2 4" xfId="13624"/>
    <cellStyle name="差_Book2_财力性转移支付2010年预算参考数_30云南 2 2" xfId="13625"/>
    <cellStyle name="好_行政（人员）_不含人员经费系数_03_2010年各地区一般预算平衡表_净集中 3" xfId="13626"/>
    <cellStyle name="差_Book2_财力性转移支付2010年预算参考数_30云南 3" xfId="13627"/>
    <cellStyle name="差_Book2_财力性转移支付2010年预算参考数_30云南 3 2" xfId="13628"/>
    <cellStyle name="差_Book2_财力性转移支付2010年预算参考数_合并 2" xfId="13629"/>
    <cellStyle name="差_市辖区测算20080510_县市旗测算-新科目（含人口规模效应） 5" xfId="13630"/>
    <cellStyle name="差_Book2_财力性转移支付2010年预算参考数_隋心对账单定稿0514 2" xfId="13631"/>
    <cellStyle name="差_Book2_财力性转移支付2010年预算参考数_小册子（2010）张" xfId="13632"/>
    <cellStyle name="差_县区合并测算20080423(按照各省比重）_财力性转移支付2010年预算参考数 4" xfId="13633"/>
    <cellStyle name="差_Book2_财力性转移支付2010年预算参考数_小册子（2010）张 3" xfId="13634"/>
    <cellStyle name="差_Book2_财力性转移支付2010年预算参考数_小册子（2010）张 3 2" xfId="13635"/>
    <cellStyle name="差_山东省民生支出标准 4" xfId="13636"/>
    <cellStyle name="差_Book2_财力性转移支付2010年预算参考数_小册子（2010）张 4" xfId="13637"/>
    <cellStyle name="差_Book2_合并" xfId="13638"/>
    <cellStyle name="差_Book2_合并 2" xfId="13639"/>
    <cellStyle name="差_Book2_华东 2" xfId="13640"/>
    <cellStyle name="差_成本差异系数_03_2010年各地区一般预算平衡表_04财力类2010 2" xfId="13641"/>
    <cellStyle name="好_市辖区测算20080510_不含人员经费系数_华东 2 7" xfId="13642"/>
    <cellStyle name="差_Book2_隋心对账单定稿0514" xfId="13643"/>
    <cellStyle name="差_县区合并测算20080423(按照各省比重）_民生政策最低支出需求_财力性转移支付2010年预算参考数_合并" xfId="13644"/>
    <cellStyle name="常规 10 5" xfId="13645"/>
    <cellStyle name="差_Book2_隋心对账单定稿0514 2" xfId="13646"/>
    <cellStyle name="差_县区合并测算20080423(按照各省比重）_民生政策最低支出需求_财力性转移支付2010年预算参考数_合并 2" xfId="13647"/>
    <cellStyle name="差_Book2_小册子（2010）张" xfId="13648"/>
    <cellStyle name="差_Book2_小册子（2010）张 2 2" xfId="13649"/>
    <cellStyle name="差_Book2_小册子（2010）张 3 2" xfId="13650"/>
    <cellStyle name="差_缺口县区测算(按2007支出增长25%测算)_财力性转移支付2010年预算参考数_03_2010年各地区一般预算平衡表_2010年地方财政一般预算分级平衡情况表（汇总）0524 4" xfId="13651"/>
    <cellStyle name="常规 2 2 6 2 2 3" xfId="13652"/>
    <cellStyle name="差_Book2_小册子（2010）张 4" xfId="13653"/>
    <cellStyle name="好_平邑_财力性转移支付2010年预算参考数_合并 2 5" xfId="13654"/>
    <cellStyle name="差_Book4" xfId="13655"/>
    <cellStyle name="好_2008年支出调整_合并 2 3" xfId="13656"/>
    <cellStyle name="差_Book4 2" xfId="13657"/>
    <cellStyle name="差_Book4 2 2" xfId="13658"/>
    <cellStyle name="差_Book4 3" xfId="13659"/>
    <cellStyle name="差_Book4 3 2" xfId="13660"/>
    <cellStyle name="差_县市旗测算20080508_财力性转移支付2010年预算参考数_03_2010年各地区一般预算平衡表_04财力类2010" xfId="13661"/>
    <cellStyle name="差_Book4 4" xfId="13662"/>
    <cellStyle name="货币[0] 2" xfId="13663"/>
    <cellStyle name="差_gdp 2" xfId="13664"/>
    <cellStyle name="差_gdp 2 2" xfId="13665"/>
    <cellStyle name="差_gdp 2 3 2" xfId="13666"/>
    <cellStyle name="好_行政(燃修费)_民生政策最低支出需求_03_2010年各地区一般预算平衡表_2010年地方财政一般预算分级平衡情况表（汇总）0524 2 5" xfId="13667"/>
    <cellStyle name="好_行政（人员） 2 3" xfId="13668"/>
    <cellStyle name="差_gdp 2 4" xfId="13669"/>
    <cellStyle name="好_分县成本差异系数_小册子（2010）张" xfId="13670"/>
    <cellStyle name="差_gdp 3" xfId="13671"/>
    <cellStyle name="差_gdp 3 2" xfId="13672"/>
    <cellStyle name="差_gdp 4" xfId="13673"/>
    <cellStyle name="差_gdp 4 2" xfId="13674"/>
    <cellStyle name="好_山东省民生支出标准_03_2010年各地区一般预算平衡表 5" xfId="13675"/>
    <cellStyle name="差_农林水和城市维护标准支出20080505－县区合计 2 3" xfId="13676"/>
    <cellStyle name="差_GDP 5" xfId="13677"/>
    <cellStyle name="差_GDP_2.云南省生态功能区转移支付总表" xfId="13678"/>
    <cellStyle name="差_GDP_2.云南省生态功能区转移支付总表 2" xfId="13679"/>
    <cellStyle name="检查单元格 2 2 2 7" xfId="13680"/>
    <cellStyle name="差_GDP_2010年标准财政收入 3" xfId="13681"/>
    <cellStyle name="检查单元格 2 2 2 8" xfId="13682"/>
    <cellStyle name="差_GDP_2010年标准财政收入 4" xfId="13683"/>
    <cellStyle name="差_分县成本差异系数_民生政策最低支出需求_03_2010年各地区一般预算平衡表" xfId="13684"/>
    <cellStyle name="好_行政（人员）_03_2010年各地区一般预算平衡表_2010年地方财政一般预算分级平衡情况表（汇总）0524" xfId="13685"/>
    <cellStyle name="差_不含人员经费系数_财力性转移支付2010年预算参考数_03_2010年各地区一般预算平衡表_04财力类2010 2" xfId="13686"/>
    <cellStyle name="差_平邑_财力性转移支付2010年预算参考数_隋心对账单定稿0514 2" xfId="13687"/>
    <cellStyle name="好_gdp_华东 2 5" xfId="13688"/>
    <cellStyle name="差_gdp_30云南" xfId="13689"/>
    <cellStyle name="差_gdp_30云南 2" xfId="13690"/>
    <cellStyle name="差_市辖区测算20080510_县市旗测算-新科目（含人口规模效应）_财力性转移支付2010年预算参考数_03_2010年各地区一般预算平衡表 3" xfId="13691"/>
    <cellStyle name="差_gdp_30云南 2 2" xfId="13692"/>
    <cellStyle name="差_gdp_30云南 3" xfId="13693"/>
    <cellStyle name="差_市辖区测算20080510_县市旗测算-新科目（含人口规模效应）_财力性转移支付2010年预算参考数_03_2010年各地区一般预算平衡表 4" xfId="13694"/>
    <cellStyle name="差_gdp_30云南 4" xfId="13695"/>
    <cellStyle name="差_市辖区测算20080510_县市旗测算-新科目（含人口规模效应）_财力性转移支付2010年预算参考数_03_2010年各地区一般预算平衡表 5" xfId="13696"/>
    <cellStyle name="差_GDP_4.2010年国家重点生态功能区保护性转移支付生态测算表" xfId="13697"/>
    <cellStyle name="好_卫生部门_03_2010年各地区一般预算平衡表_2010年地方财政一般预算分级平衡情况表（汇总）0524 2 8" xfId="13698"/>
    <cellStyle name="好_卫生(按照总人口测算）—20080416_不含人员经费系数_隋心对账单定稿0514 2 5" xfId="13699"/>
    <cellStyle name="差_GDP_4.2010年国家重点生态功能区保护性转移支付生态测算表 2" xfId="13700"/>
    <cellStyle name="差_GDP_5.2010年云南省国家一般生态功能区转移支付补助测算表（州市本级）" xfId="13701"/>
    <cellStyle name="差_gdp_合并" xfId="13702"/>
    <cellStyle name="常规 2 3 2 6" xfId="13703"/>
    <cellStyle name="差_gdp_合并 2" xfId="13704"/>
    <cellStyle name="差_县市旗测算-新科目（20080627）_不含人员经费系数_财力性转移支付2010年预算参考数_华东 2 7" xfId="13705"/>
    <cellStyle name="差_gdp_华东" xfId="13706"/>
    <cellStyle name="差_gdp_华东 2" xfId="13707"/>
    <cellStyle name="差_分县成本差异系数_民生政策最低支出需求_小册子（2010）张 3" xfId="13708"/>
    <cellStyle name="好_县区合并测算20080421_财力性转移支付2010年预算参考数 2 8" xfId="13709"/>
    <cellStyle name="差_gdp_隋心对账单定稿0514" xfId="13710"/>
    <cellStyle name="差_gdp_小册子（2010）张 2 2" xfId="13711"/>
    <cellStyle name="差_J01-2" xfId="13712"/>
    <cellStyle name="差_J01-2 2" xfId="13713"/>
    <cellStyle name="差_J01-2 2 2" xfId="13714"/>
    <cellStyle name="差_人员工资和公用经费3_隋心对账单定稿0514" xfId="13715"/>
    <cellStyle name="差_县市旗测算-新科目（20080626）_民生政策最低支出需求_30云南" xfId="13716"/>
    <cellStyle name="差_J01-2 3" xfId="13717"/>
    <cellStyle name="差_J03" xfId="13718"/>
    <cellStyle name="差_J03 2" xfId="13719"/>
    <cellStyle name="差_J03 2 2" xfId="13720"/>
    <cellStyle name="差_J03 3" xfId="13721"/>
    <cellStyle name="差_J03 3 2" xfId="13722"/>
    <cellStyle name="差_J03 4" xfId="13723"/>
    <cellStyle name="链接单元格 2 2 2 2 3" xfId="13724"/>
    <cellStyle name="差_J03_1" xfId="13725"/>
    <cellStyle name="强调文字颜色 2 2 2 21" xfId="13726"/>
    <cellStyle name="强调文字颜色 2 2 2 16" xfId="13727"/>
    <cellStyle name="好_2008年预计支出与2007年对比 2" xfId="13728"/>
    <cellStyle name="差_J03_1 2" xfId="13729"/>
    <cellStyle name="差_缺口县区测算(财政部标准)_03_2010年各地区一般预算平衡表_2010年地方财政一般预算分级平衡情况表（汇总）0524 3" xfId="13730"/>
    <cellStyle name="好_2008年预计支出与2007年对比 2 2" xfId="13731"/>
    <cellStyle name="差_J03_2.2009年云南省生态功能区转移支付总表" xfId="13732"/>
    <cellStyle name="差_J03_2.2009年云南省生态功能区转移支付总表 2" xfId="13733"/>
    <cellStyle name="好_市辖区测算-新科目（20080626）_民生政策最低支出需求_隋心对账单定稿0514 2 4" xfId="13734"/>
    <cellStyle name="差_J03_2.2010年云南省生态功能区转移支付总表" xfId="13735"/>
    <cellStyle name="差_J03_2.2010年云南省生态功能区转移支付总表 2" xfId="13736"/>
    <cellStyle name="好_县市旗测算-新科目（20080627）_财力性转移支付2010年预算参考数_合并 2 3" xfId="13737"/>
    <cellStyle name="好_其他部门(按照总人口测算）—20080416_不含人员经费系数_财力性转移支付2010年预算参考数_03_2010年各地区一般预算平衡表_04财力类2010 3" xfId="13738"/>
    <cellStyle name="差_J03_4.2010年国家重点生态功能区保护性转移支付生态测算表 2" xfId="13739"/>
    <cellStyle name="差_M01-1" xfId="13740"/>
    <cellStyle name="好_县区合并测算20080421 2 7" xfId="13741"/>
    <cellStyle name="差_M01-1 2" xfId="13742"/>
    <cellStyle name="好_行政（人员）_县市旗测算-新科目（含人口规模效应）_财力性转移支付2010年预算参考数_03_2010年各地区一般预算平衡表 2 3" xfId="13743"/>
    <cellStyle name="差_M01-1 2 2" xfId="13744"/>
    <cellStyle name="差_县市旗测算-新科目（20080626） 2 7" xfId="13745"/>
    <cellStyle name="差_M01-1 2 3" xfId="13746"/>
    <cellStyle name="差_年度可用财力情况 3" xfId="13747"/>
    <cellStyle name="差_M01-1 2 3 2" xfId="13748"/>
    <cellStyle name="差_一般预算支出口径剔除表_合并 2 5" xfId="13749"/>
    <cellStyle name="差_M01-1 2 4" xfId="13750"/>
    <cellStyle name="差_M01-1 2 5" xfId="13751"/>
    <cellStyle name="好_县区合并测算20080421 2 8" xfId="13752"/>
    <cellStyle name="差_M01-1 3" xfId="13753"/>
    <cellStyle name="差_M01-1 3 2" xfId="13754"/>
    <cellStyle name="差_县区合并测算20080423(按照各省比重）_不含人员经费系数_03_2010年各地区一般预算平衡表_2010年地方财政一般预算分级平衡情况表（汇总）0524 2 7" xfId="13755"/>
    <cellStyle name="差_M01-1 3 3" xfId="13756"/>
    <cellStyle name="差_M01-1 4" xfId="13757"/>
    <cellStyle name="好_缺口县区测算(按核定人数) 2 3" xfId="13758"/>
    <cellStyle name="差_M01-1 4 2" xfId="13759"/>
    <cellStyle name="好_行政(燃修费)_县市旗测算-新科目（含人口规模效应）_财力性转移支付2010年预算参考数_03_2010年各地区一般预算平衡表 5" xfId="13760"/>
    <cellStyle name="差_M01-1 5" xfId="13761"/>
    <cellStyle name="差_M01-1 6" xfId="13762"/>
    <cellStyle name="差_成本差异系数_03_2010年各地区一般预算平衡表 2" xfId="13763"/>
    <cellStyle name="差_M01-1_2010年省对民族地县第二批转移支付测算表 2 2" xfId="13764"/>
    <cellStyle name="好_市辖区测算20080510_县市旗测算-新科目（含人口规模效应）_财力性转移支付2010年预算参考数 2" xfId="13765"/>
    <cellStyle name="差_M01-1_2010年省对民族地县第二批转移支付测算表 4" xfId="13766"/>
    <cellStyle name="差_M01-2(州市补助收入) 2 2" xfId="13767"/>
    <cellStyle name="差_M01-2(州市补助收入) 2 2 2" xfId="13768"/>
    <cellStyle name="好_县市旗测算20080508_民生政策最低支出需求_财力性转移支付2010年预算参考数 2 6" xfId="13769"/>
    <cellStyle name="好_河南 缺口县区测算(地方填报)_财力性转移支付2010年预算参考数_03_2010年各地区一般预算平衡表_2010年地方财政一般预算分级平衡情况表（汇总）0524 2 7" xfId="13770"/>
    <cellStyle name="差_M01-2(州市补助收入) 2_2.2009年云南省生态功能区转移支付总表" xfId="13771"/>
    <cellStyle name="差_M01-2(州市补助收入) 2_2.2009年云南省生态功能区转移支付总表 2" xfId="13772"/>
    <cellStyle name="差_M01-2(州市补助收入) 2_2.2010年云南省生态功能区转移支付总表" xfId="13773"/>
    <cellStyle name="好_教育(按照总人口测算）—20080416_不含人员经费系数_03_2010年各地区一般预算平衡表" xfId="13774"/>
    <cellStyle name="差_M01-2(州市补助收入) 2_2.2010年云南省生态功能区转移支付总表 2" xfId="13775"/>
    <cellStyle name="好_教育(按照总人口测算）—20080416_不含人员经费系数_03_2010年各地区一般预算平衡表 2" xfId="13776"/>
    <cellStyle name="差_M01-2(州市补助收入) 2_2.云南省生态功能区转移支付总表" xfId="13777"/>
    <cellStyle name="差_行政(燃修费)_小册子（2010）张 2 2" xfId="13778"/>
    <cellStyle name="差_M01-2(州市补助收入) 2_2.云南省生态功能区转移支付总表 2" xfId="13779"/>
    <cellStyle name="好_县区合并测算20080421_不含人员经费系数_03_2010年各地区一般预算平衡表 2" xfId="13780"/>
    <cellStyle name="差_M01-2(州市补助收入) 2_4.2010年国家重点生态功能区保护性转移支付生态测算表" xfId="13781"/>
    <cellStyle name="好_汇总表4_03_2010年各地区一般预算平衡表_2010年地方财政一般预算分级平衡情况表（汇总）0524 2 4" xfId="13782"/>
    <cellStyle name="好_县区合并测算20080421_不含人员经费系数_03_2010年各地区一般预算平衡表 2 2" xfId="13783"/>
    <cellStyle name="差_M01-2(州市补助收入) 2_4.2010年国家重点生态功能区保护性转移支付生态测算表 2" xfId="13784"/>
    <cellStyle name="好_Book1_财力性转移支付2010年预算参考数 2 5" xfId="13785"/>
    <cellStyle name="好_市辖区测算-新科目（20080626）_民生政策最低支出需求_03_2010年各地区一般预算平衡表_2010年地方财政一般预算分级平衡情况表（汇总）0524 2 2" xfId="13786"/>
    <cellStyle name="好_缺口县区测算(按2007支出增长25%测算)_财力性转移支付2010年预算参考数_隋心对账单定稿0514 2 2" xfId="13787"/>
    <cellStyle name="差_M01-2(州市补助收入) 2_5.2010年云南省国家一般生态功能区转移支付补助测算表（州市本级）" xfId="13788"/>
    <cellStyle name="差_M01-2(州市补助收入) 2_5.2010年云南省国家一般生态功能区转移支付补助测算表（州市本级） 2" xfId="13789"/>
    <cellStyle name="差_M01-2(州市补助收入) 8" xfId="13790"/>
    <cellStyle name="好_县区合并测算20080423(按照各省比重）_不含人员经费系数_03_2010年各地区一般预算平衡表_2010年地方财政一般预算分级平衡情况表（汇总）0524 2 6" xfId="13791"/>
    <cellStyle name="差_测算结果_30云南 2 2" xfId="13792"/>
    <cellStyle name="差_县市旗测算-新科目（20080627）_不含人员经费系数 2 5" xfId="13793"/>
    <cellStyle name="差_M01-2(州市补助收入) 9" xfId="13794"/>
    <cellStyle name="好_2006年28四川_03_2010年各地区一般预算平衡表_净集中" xfId="13795"/>
    <cellStyle name="差_M01-2(州市补助收入)_合并" xfId="13796"/>
    <cellStyle name="差_民生政策最低支出需求_财力性转移支付2010年预算参考数_小册子（2010）张 2 2" xfId="13797"/>
    <cellStyle name="差_M01-2(州市补助收入)_合并 2" xfId="13798"/>
    <cellStyle name="差_M01-2(州市补助收入)_华东" xfId="13799"/>
    <cellStyle name="差_M03 2" xfId="13800"/>
    <cellStyle name="好_云南省2008年中小学教职工情况（教育厅提供20090101加工整理） 6" xfId="13801"/>
    <cellStyle name="差_县市旗测算-新科目（20080626）_03_2010年各地区一般预算平衡表 2" xfId="13802"/>
    <cellStyle name="差_M03 2 2" xfId="13803"/>
    <cellStyle name="差_县市旗测算-新科目（20080626）_03_2010年各地区一般预算平衡表 2 2" xfId="13804"/>
    <cellStyle name="差_M03 2 3" xfId="13805"/>
    <cellStyle name="差_M03 2 4" xfId="13806"/>
    <cellStyle name="差_M03 3" xfId="13807"/>
    <cellStyle name="好_云南省2008年中小学教职工情况（教育厅提供20090101加工整理） 7" xfId="13808"/>
    <cellStyle name="差_县市旗测算-新科目（20080626）_03_2010年各地区一般预算平衡表 3" xfId="13809"/>
    <cellStyle name="差_M03 4" xfId="13810"/>
    <cellStyle name="差_县市旗测算-新科目（20080626）_03_2010年各地区一般预算平衡表 4" xfId="13811"/>
    <cellStyle name="差_M03a" xfId="13812"/>
    <cellStyle name="差_M03a 2" xfId="13813"/>
    <cellStyle name="差_县市旗测算20080508_不含人员经费系数_财力性转移支付2010年预算参考数_华东 2 7" xfId="13814"/>
    <cellStyle name="差_M03a 2 2" xfId="13815"/>
    <cellStyle name="差_县市旗测算-新科目（20080626）_县市旗测算-新科目（含人口规模效应）_财力性转移支付2010年预算参考数_03_2010年各地区一般预算平衡表_2010年地方财政一般预算分级平衡情况表（汇总）0524 2 4" xfId="13816"/>
    <cellStyle name="差_汇总_财力性转移支付2010年预算参考数_03_2010年各地区一般预算平衡表 6" xfId="13817"/>
    <cellStyle name="差_M03a 3" xfId="13818"/>
    <cellStyle name="差_成本差异系数（含人口规模）_财力性转移支付2010年预算参考数_03_2010年各地区一般预算平衡表 2" xfId="13819"/>
    <cellStyle name="差_M03a 3 2" xfId="13820"/>
    <cellStyle name="差_M03a 4" xfId="13821"/>
    <cellStyle name="差_河南 缺口县区测算(地方填报)_合并" xfId="13822"/>
    <cellStyle name="差_文体广播事业(按照总人口测算）—20080416_县市旗测算-新科目（含人口规模效应）_财力性转移支付2010年预算参考数_合并 2" xfId="13823"/>
    <cellStyle name="好_农林水和城市维护标准支出20080505－县区合计_民生政策最低支出需求_财力性转移支付2010年预算参考数_合并 2 2" xfId="13824"/>
    <cellStyle name="差_成本差异系数（含人口规模）_财力性转移支付2010年预算参考数_03_2010年各地区一般预算平衡表 3" xfId="13825"/>
    <cellStyle name="差_农林水和城市维护标准支出20080505－县区合计_不含人员经费系数_03_2010年各地区一般预算平衡表" xfId="13826"/>
    <cellStyle name="好_2007一般预算支出口径剔除表_财力性转移支付2010年预算参考数_隋心对账单定稿0514 2" xfId="13827"/>
    <cellStyle name="差_RESULTS" xfId="13828"/>
    <cellStyle name="差_县市旗测算20080508_民生政策最低支出需求_03_2010年各地区一般预算平衡表 3" xfId="13829"/>
    <cellStyle name="好_核定人数对比_财力性转移支付2010年预算参考数_03_2010年各地区一般预算平衡表 2 3" xfId="13830"/>
    <cellStyle name="好_县区合并测算20080421_县市旗测算-新科目（含人口规模效应）_财力性转移支付2010年预算参考数_隋心对账单定稿0514 2 4" xfId="13831"/>
    <cellStyle name="差_Sheet1" xfId="13832"/>
    <cellStyle name="差_Sheet1 2" xfId="13833"/>
    <cellStyle name="好_县市旗测算-新科目（20080626）_不含人员经费系数_30云南" xfId="13834"/>
    <cellStyle name="差_Sheet1_2.2009年云南省生态功能区转移支付总表" xfId="13835"/>
    <cellStyle name="好_县市旗测算-新科目（20080626）_不含人员经费系数_30云南 2" xfId="13836"/>
    <cellStyle name="差_Sheet1_2.2009年云南省生态功能区转移支付总表 2" xfId="13837"/>
    <cellStyle name="差_Sheet1_2.2010年云南省生态功能区转移支付总表" xfId="13838"/>
    <cellStyle name="差_Sheet1_2.2010年云南省生态功能区转移支付总表 2" xfId="13839"/>
    <cellStyle name="好_2006年33甘肃_合并 2 7" xfId="13840"/>
    <cellStyle name="差_Sheet1_2.云南省生态功能区转移支付总表" xfId="13841"/>
    <cellStyle name="差_县市旗测算-新科目（20080627）_县市旗测算-新科目（含人口规模效应）_小册子（2010）张 4" xfId="13842"/>
    <cellStyle name="差_Sheet1_2.云南省生态功能区转移支付总表 2" xfId="13843"/>
    <cellStyle name="差_Sheet1_4.2010年国家重点生态功能区保护性转移支付生态测算表 2" xfId="13844"/>
    <cellStyle name="差_行政（人员）_民生政策最低支出需求_财力性转移支付2010年预算参考数_小册子（2010）张 2" xfId="13845"/>
    <cellStyle name="差_Sheet1_5.2010年云南省国家一般生态功能区转移支付补助测算表（州市本级）" xfId="13846"/>
    <cellStyle name="好_行政公检法测算 2 2 2" xfId="13847"/>
    <cellStyle name="好_河南 缺口县区测算(地方填报)_隋心对账单定稿0514 2 2" xfId="13848"/>
    <cellStyle name="好_县区合并测算20080421_县市旗测算-新科目（含人口规模效应）_财力性转移支付2010年预算参考数_隋心对账单定稿0514 2 5" xfId="13849"/>
    <cellStyle name="差_Sheet2" xfId="13850"/>
    <cellStyle name="好_县区合并测算20080421_县市旗测算-新科目（含人口规模效应）_财力性转移支付2010年预算参考数_隋心对账单定稿0514 2 6" xfId="13851"/>
    <cellStyle name="差_Sheet3" xfId="13852"/>
    <cellStyle name="差_z01-1" xfId="13853"/>
    <cellStyle name="差_z01-1 2" xfId="13854"/>
    <cellStyle name="差_z01-1 2 2" xfId="13855"/>
    <cellStyle name="差_z01-1 3" xfId="13856"/>
    <cellStyle name="差_z01-1 3 2" xfId="13857"/>
    <cellStyle name="差_z01-1 4" xfId="13858"/>
    <cellStyle name="差_汇总表_03_2010年各地区一般预算平衡表" xfId="13859"/>
    <cellStyle name="差_安徽 缺口县区测算(地方填报)1 2 2 2" xfId="13860"/>
    <cellStyle name="差_市辖区测算-新科目（20080626）_民生政策最低支出需求_财力性转移支付2010年预算参考数 2 7" xfId="13861"/>
    <cellStyle name="好_农林水和城市维护标准支出20080505－县区合计_03_2010年各地区一般预算平衡表" xfId="13862"/>
    <cellStyle name="好_县市旗测算-新科目（20080627）_民生政策最低支出需求_合并 2 5" xfId="13863"/>
    <cellStyle name="差_安徽 缺口县区测算(地方填报)1 2 3 2" xfId="13864"/>
    <cellStyle name="好_其他部门(按照总人口测算）—20080416_不含人员经费系数_华东 2 6" xfId="13865"/>
    <cellStyle name="差_安徽 缺口县区测算(地方填报)1 2 4" xfId="13866"/>
    <cellStyle name="好_2007年一般预算支出剔除_财力性转移支付2010年预算参考数_03_2010年各地区一般预算平衡表 2" xfId="13867"/>
    <cellStyle name="差_安徽 缺口县区测算(地方填报)1 3" xfId="13868"/>
    <cellStyle name="好_0605石屏县_03_2010年各地区一般预算平衡表 4" xfId="13869"/>
    <cellStyle name="差_行政公检法测算_县市旗测算-新科目（含人口规模效应）_03_2010年各地区一般预算平衡表_2010年地方财政一般预算分级平衡情况表（汇总）0524 2" xfId="13870"/>
    <cellStyle name="好_0605石屏县 2_2.云南省生态功能区转移支付总表" xfId="13871"/>
    <cellStyle name="好_行政(燃修费)_县市旗测算-新科目（含人口规模效应） 2 2" xfId="13872"/>
    <cellStyle name="差_安徽 缺口县区测算(地方填报)1 4" xfId="13873"/>
    <cellStyle name="好_0605石屏县_03_2010年各地区一般预算平衡表 5" xfId="13874"/>
    <cellStyle name="差_行政公检法测算_县市旗测算-新科目（含人口规模效应）_03_2010年各地区一般预算平衡表_2010年地方财政一般预算分级平衡情况表（汇总）0524 3" xfId="13875"/>
    <cellStyle name="好_行政(燃修费)_县市旗测算-新科目（含人口规模效应） 2 3" xfId="13876"/>
    <cellStyle name="差_附表_财力性转移支付2010年预算参考数_小册子（2010）张" xfId="13877"/>
    <cellStyle name="差_安徽 缺口县区测算(地方填报)1 5" xfId="13878"/>
    <cellStyle name="好_县区合并测算20080421_不含人员经费系数_华东 2 2" xfId="13879"/>
    <cellStyle name="好_0605石屏县_03_2010年各地区一般预算平衡表 6" xfId="13880"/>
    <cellStyle name="差_行政公检法测算_县市旗测算-新科目（含人口规模效应）_03_2010年各地区一般预算平衡表_2010年地方财政一般预算分级平衡情况表（汇总）0524 4" xfId="13881"/>
    <cellStyle name="好_行政(燃修费)_县市旗测算-新科目（含人口规模效应） 2 4" xfId="13882"/>
    <cellStyle name="差_安徽 缺口县区测算(地方填报)1_03_2010年各地区一般预算平衡表 4" xfId="13883"/>
    <cellStyle name="差_安徽 缺口县区测算(地方填报)1_03_2010年各地区一般预算平衡表 6" xfId="13884"/>
    <cellStyle name="差_文体广播事业(按照总人口测算）—20080416_不含人员经费系数_小册子（2010）张 3" xfId="13885"/>
    <cellStyle name="好_20河南_财力性转移支付2010年预算参考数 2 3" xfId="13886"/>
    <cellStyle name="差_安徽 缺口县区测算(地方填报)1_03_2010年各地区一般预算平衡表_04财力类2010" xfId="13887"/>
    <cellStyle name="差_安徽 缺口县区测算(地方填报)1_03_2010年各地区一般预算平衡表_04财力类2010 2" xfId="13888"/>
    <cellStyle name="好_09黑龙江_03_2010年各地区一般预算平衡表_2010年地方财政一般预算分级平衡情况表（汇总）0524" xfId="13889"/>
    <cellStyle name="好_2008年支出核定_合并 2 3" xfId="13890"/>
    <cellStyle name="差_安徽 缺口县区测算(地方填报)1_03_2010年各地区一般预算平衡表_2010年地方财政一般预算分级平衡情况表（汇总）0524" xfId="13891"/>
    <cellStyle name="常规 8 5 2" xfId="13892"/>
    <cellStyle name="差_安徽 缺口县区测算(地方填报)1_03_2010年各地区一般预算平衡表_2010年地方财政一般预算分级平衡情况表（汇总）0524 2" xfId="13893"/>
    <cellStyle name="常规 27 8" xfId="13894"/>
    <cellStyle name="好_卫生(按照总人口测算）—20080416_民生政策最低支出需求_03_2010年各地区一般预算平衡表_2010年地方财政一般预算分级平衡情况表（汇总）0524 2" xfId="13895"/>
    <cellStyle name="差_安徽 缺口县区测算(地方填报)1_03_2010年各地区一般预算平衡表_2010年地方财政一般预算分级平衡情况表（汇总）0524 3" xfId="13896"/>
    <cellStyle name="差_行政(燃修费)_民生政策最低支出需求_小册子（2010）张 2 2" xfId="13897"/>
    <cellStyle name="常规 27 9" xfId="13898"/>
    <cellStyle name="好_卫生(按照总人口测算）—20080416_民生政策最低支出需求_03_2010年各地区一般预算平衡表_2010年地方财政一般预算分级平衡情况表（汇总）0524 3" xfId="13899"/>
    <cellStyle name="差_安徽 缺口县区测算(地方填报)1_03_2010年各地区一般预算平衡表_2010年地方财政一般预算分级平衡情况表（汇总）0524 4" xfId="13900"/>
    <cellStyle name="差_核定人数对比_合并" xfId="13901"/>
    <cellStyle name="好_卫生(按照总人口测算）—20080416_民生政策最低支出需求_03_2010年各地区一般预算平衡表_2010年地方财政一般预算分级平衡情况表（汇总）0524 4" xfId="13902"/>
    <cellStyle name="差_安徽 缺口县区测算(地方填报)1_03_2010年各地区一般预算平衡表_2010年地方财政一般预算分级平衡情况表（汇总）0524 5" xfId="13903"/>
    <cellStyle name="差_安徽 缺口县区测算(地方填报)1_30云南" xfId="13904"/>
    <cellStyle name="常规 3 27" xfId="13905"/>
    <cellStyle name="常规 3 32" xfId="13906"/>
    <cellStyle name="好_其他部门(按照总人口测算）—20080416_县市旗测算-新科目（含人口规模效应）_财力性转移支付2010年预算参考数_03_2010年各地区一般预算平衡表_04财力类2010 2" xfId="13907"/>
    <cellStyle name="差_安徽 缺口县区测算(地方填报)1_财力性转移支付2010年预算参考数" xfId="13908"/>
    <cellStyle name="差_安徽 缺口县区测算(地方填报)1_财力性转移支付2010年预算参考数 2" xfId="13909"/>
    <cellStyle name="差_安徽 缺口县区测算(地方填报)1_财力性转移支付2010年预算参考数 2 2" xfId="13910"/>
    <cellStyle name="差_云南 缺口县区测算(地方填报)_隋心对账单定稿0514 2 5" xfId="13911"/>
    <cellStyle name="差_安徽 缺口县区测算(地方填报)1_财力性转移支付2010年预算参考数 2 2 2" xfId="13912"/>
    <cellStyle name="好_卫生(按照总人口测算）—20080416_县市旗测算-新科目（含人口规模效应）_03_2010年各地区一般预算平衡表 6" xfId="13913"/>
    <cellStyle name="好_高中教师人数（教育厅1.6日提供） 6" xfId="13914"/>
    <cellStyle name="差_市辖区测算20080510_县市旗测算-新科目（含人口规模效应）_合并 2" xfId="13915"/>
    <cellStyle name="差_安徽 缺口县区测算(地方填报)1_财力性转移支付2010年预算参考数 2 3" xfId="13916"/>
    <cellStyle name="差_云南 缺口县区测算(地方填报)_隋心对账单定稿0514 2 6" xfId="13917"/>
    <cellStyle name="差_安徽 缺口县区测算(地方填报)1_财力性转移支付2010年预算参考数 2 3 2" xfId="13918"/>
    <cellStyle name="好_行政公检法测算_03_2010年各地区一般预算平衡表 6" xfId="13919"/>
    <cellStyle name="差_安徽 缺口县区测算(地方填报)1_财力性转移支付2010年预算参考数 2 4" xfId="13920"/>
    <cellStyle name="差_云南 缺口县区测算(地方填报)_隋心对账单定稿0514 2 7" xfId="13921"/>
    <cellStyle name="差_安徽 缺口县区测算(地方填报)1_财力性转移支付2010年预算参考数 3" xfId="13922"/>
    <cellStyle name="差_县市旗测算-新科目（20080627）_隋心对账单定稿0514 2 2" xfId="13923"/>
    <cellStyle name="差_安徽 缺口县区测算(地方填报)1_财力性转移支付2010年预算参考数 3 2" xfId="13924"/>
    <cellStyle name="差_安徽 缺口县区测算(地方填报)1_财力性转移支付2010年预算参考数 4" xfId="13925"/>
    <cellStyle name="差_县市旗测算-新科目（20080627）_隋心对账单定稿0514 2 3" xfId="13926"/>
    <cellStyle name="好_县区合并测算20080421_民生政策最低支出需求 5" xfId="13927"/>
    <cellStyle name="差_安徽 缺口县区测算(地方填报)1_财力性转移支付2010年预算参考数 4 2" xfId="13928"/>
    <cellStyle name="差_安徽 缺口县区测算(地方填报)1_财力性转移支付2010年预算参考数_03_2010年各地区一般预算平衡表" xfId="13929"/>
    <cellStyle name="差_汇总_03_2010年各地区一般预算平衡表_2010年地方财政一般预算分级平衡情况表（汇总）0524 3" xfId="13930"/>
    <cellStyle name="好_2006年30云南_隋心对账单定稿0514" xfId="13931"/>
    <cellStyle name="好_平邑_隋心对账单定稿0514 2 5" xfId="13932"/>
    <cellStyle name="差_安徽 缺口县区测算(地方填报)1_财力性转移支付2010年预算参考数_03_2010年各地区一般预算平衡表 2" xfId="13933"/>
    <cellStyle name="好_2006年30云南_隋心对账单定稿0514 2" xfId="13934"/>
    <cellStyle name="差_安徽 缺口县区测算(地方填报)1_财力性转移支付2010年预算参考数_03_2010年各地区一般预算平衡表 3" xfId="13935"/>
    <cellStyle name="差_安徽 缺口县区测算(地方填报)1_财力性转移支付2010年预算参考数_03_2010年各地区一般预算平衡表 5" xfId="13936"/>
    <cellStyle name="差_安徽 缺口县区测算(地方填报)1_财力性转移支付2010年预算参考数_03_2010年各地区一般预算平衡表 6" xfId="13937"/>
    <cellStyle name="差_同德_合并" xfId="13938"/>
    <cellStyle name="差_安徽 缺口县区测算(地方填报)1_财力性转移支付2010年预算参考数_03_2010年各地区一般预算平衡表_04财力类2010" xfId="13939"/>
    <cellStyle name="差_卫生(按照总人口测算）—20080416_03_2010年各地区一般预算平衡表_净集中 3" xfId="13940"/>
    <cellStyle name="差_自行调整差异系数顺序_合并 2 4" xfId="13941"/>
    <cellStyle name="差_安徽 缺口县区测算(地方填报)1_财力性转移支付2010年预算参考数_03_2010年各地区一般预算平衡表_2010年地方财政一般预算分级平衡情况表（汇总）0524" xfId="13942"/>
    <cellStyle name="强调文字颜色 3 3" xfId="13943"/>
    <cellStyle name="好_县区合并测算20080423(按照各省比重）_民生政策最低支出需求_财力性转移支付2010年预算参考数_03_2010年各地区一般预算平衡表_2010年地方财政一般预算分级平衡情况表（汇总）0524 2 4" xfId="13944"/>
    <cellStyle name="好_行政公检法测算_县市旗测算-新科目（含人口规模效应）_03_2010年各地区一般预算平衡表_04财力类2010 3" xfId="13945"/>
    <cellStyle name="差_安徽 缺口县区测算(地方填报)1_财力性转移支付2010年预算参考数_03_2010年各地区一般预算平衡表_2010年地方财政一般预算分级平衡情况表（汇总）0524 2" xfId="13946"/>
    <cellStyle name="好_分县成本差异系数_合并" xfId="13947"/>
    <cellStyle name="差_安徽 缺口县区测算(地方填报)1_财力性转移支付2010年预算参考数_03_2010年各地区一般预算平衡表_2010年地方财政一般预算分级平衡情况表（汇总）0524 3" xfId="13948"/>
    <cellStyle name="差_安徽 缺口县区测算(地方填报)1_财力性转移支付2010年预算参考数_03_2010年各地区一般预算平衡表_2010年地方财政一般预算分级平衡情况表（汇总）0524 4" xfId="13949"/>
    <cellStyle name="差_第一部分：综合全 2" xfId="13950"/>
    <cellStyle name="差_第一部分：综合全 3" xfId="13951"/>
    <cellStyle name="差_安徽 缺口县区测算(地方填报)1_财力性转移支付2010年预算参考数_03_2010年各地区一般预算平衡表_2010年地方财政一般预算分级平衡情况表（汇总）0524 5" xfId="13952"/>
    <cellStyle name="差_其他部门(按照总人口测算）—20080416_县市旗测算-新科目（含人口规模效应）" xfId="13953"/>
    <cellStyle name="差_安徽 缺口县区测算(地方填报)1_财力性转移支付2010年预算参考数_03_2010年各地区一般预算平衡表_净集中" xfId="13954"/>
    <cellStyle name="差_安徽 缺口县区测算(地方填报)1_财力性转移支付2010年预算参考数_03_2010年各地区一般预算平衡表_净集中 2" xfId="13955"/>
    <cellStyle name="差_农林水和城市维护标准支出20080505－县区合计_县市旗测算-新科目（含人口规模效应）_03_2010年各地区一般预算平衡表_04财力类2010" xfId="13956"/>
    <cellStyle name="差_安徽 缺口县区测算(地方填报)1_财力性转移支付2010年预算参考数_03_2010年各地区一般预算平衡表_净集中 3" xfId="13957"/>
    <cellStyle name="差_分析缺口率_财力性转移支付2010年预算参考数_03_2010年各地区一般预算平衡表_净集中 2" xfId="13958"/>
    <cellStyle name="差_安徽 缺口县区测算(地方填报)1_财力性转移支付2010年预算参考数_30云南" xfId="13959"/>
    <cellStyle name="好_危改资金测算_财力性转移支付2010年预算参考数 2 3" xfId="13960"/>
    <cellStyle name="差_安徽 缺口县区测算(地方填报)1_财力性转移支付2010年预算参考数_30云南 2" xfId="13961"/>
    <cellStyle name="差_县市旗测算-新科目（20080627）_县市旗测算-新科目（含人口规模效应）_小册子（2010）张" xfId="13962"/>
    <cellStyle name="好_危改资金测算_财力性转移支付2010年预算参考数 2 3 2" xfId="13963"/>
    <cellStyle name="好_山东省民生支出标准_财力性转移支付2010年预算参考数_03_2010年各地区一般预算平衡表 3" xfId="13964"/>
    <cellStyle name="差_安徽 缺口县区测算(地方填报)1_财力性转移支付2010年预算参考数_30云南 2 2" xfId="13965"/>
    <cellStyle name="差_县市旗测算-新科目（20080627）_县市旗测算-新科目（含人口规模效应）_小册子（2010）张 2" xfId="13966"/>
    <cellStyle name="汇总 2 2 2 2 2 8" xfId="13967"/>
    <cellStyle name="差_核定人数下发表_03_2010年各地区一般预算平衡表_04财力类2010" xfId="13968"/>
    <cellStyle name="好_07大连" xfId="13969"/>
    <cellStyle name="好_汇总表_财力性转移支付2010年预算参考数_30云南" xfId="13970"/>
    <cellStyle name="好_危改资金测算_财力性转移支付2010年预算参考数 2 4" xfId="13971"/>
    <cellStyle name="差_安徽 缺口县区测算(地方填报)1_财力性转移支付2010年预算参考数_30云南 3" xfId="13972"/>
    <cellStyle name="好_危改资金测算_财力性转移支付2010年预算参考数 2 5" xfId="13973"/>
    <cellStyle name="差_安徽 缺口县区测算(地方填报)1_财力性转移支付2010年预算参考数_30云南 4" xfId="13974"/>
    <cellStyle name="差_安徽 缺口县区测算(地方填报)1_财力性转移支付2010年预算参考数_华东 2" xfId="13975"/>
    <cellStyle name="差_县市旗测算-新科目（20080626）_财力性转移支付2010年预算参考数_华东" xfId="13976"/>
    <cellStyle name="好_12滨州 2 6" xfId="13977"/>
    <cellStyle name="好_2009年一般性转移支付标准工资_~4190974 4" xfId="13978"/>
    <cellStyle name="差_安徽 缺口县区测算(地方填报)1_财力性转移支付2010年预算参考数_小册子（2010）张 2" xfId="13979"/>
    <cellStyle name="差_自行调整差异系数顺序 2 6" xfId="13980"/>
    <cellStyle name="强调文字颜色 4 2 2 18" xfId="13981"/>
    <cellStyle name="常规 101" xfId="13982"/>
    <cellStyle name="常规 4 6" xfId="13983"/>
    <cellStyle name="差_安徽 缺口县区测算(地方填报)1_财力性转移支付2010年预算参考数_小册子（2010）张 3" xfId="13984"/>
    <cellStyle name="差_自行调整差异系数顺序 2 7" xfId="13985"/>
    <cellStyle name="强调文字颜色 4 2 2 19" xfId="13986"/>
    <cellStyle name="常规 102" xfId="13987"/>
    <cellStyle name="常规 4 7" xfId="13988"/>
    <cellStyle name="差_安徽 缺口县区测算(地方填报)1_财力性转移支付2010年预算参考数_小册子（2010）张 3 2" xfId="13989"/>
    <cellStyle name="常规 4 7 2" xfId="13990"/>
    <cellStyle name="好_行政公检法测算_民生政策最低支出需求_财力性转移支付2010年预算参考数 2 8" xfId="13991"/>
    <cellStyle name="千位分隔 4 2 2 2" xfId="13992"/>
    <cellStyle name="差_安徽 缺口县区测算(地方填报)1_财力性转移支付2010年预算参考数_小册子（2010）张 4" xfId="13993"/>
    <cellStyle name="常规 103" xfId="13994"/>
    <cellStyle name="常规 4 8" xfId="13995"/>
    <cellStyle name="差_安徽 缺口县区测算(地方填报)1_合并" xfId="13996"/>
    <cellStyle name="差_安徽 缺口县区测算(地方填报)1_合并 2" xfId="13997"/>
    <cellStyle name="差_安徽 缺口县区测算(地方填报)1_华东" xfId="13998"/>
    <cellStyle name="好_缺口县区测算(财政部标准)_财力性转移支付2010年预算参考数_03_2010年各地区一般预算平衡表 2 3" xfId="13999"/>
    <cellStyle name="差_安徽 缺口县区测算(地方填报)1_华东 2" xfId="14000"/>
    <cellStyle name="差_安徽 缺口县区测算(地方填报)1_隋心对账单定稿0514" xfId="14001"/>
    <cellStyle name="差_安徽 缺口县区测算(地方填报)1_小册子（2010）张" xfId="14002"/>
    <cellStyle name="差_安徽 缺口县区测算(地方填报)1_小册子（2010）张 2" xfId="14003"/>
    <cellStyle name="差_安徽 缺口县区测算(地方填报)1_小册子（2010）张 2 2" xfId="14004"/>
    <cellStyle name="差_安徽 缺口县区测算(地方填报)1_小册子（2010）张 3" xfId="14005"/>
    <cellStyle name="差_缺口县区测算（11.13）_华东" xfId="14006"/>
    <cellStyle name="差_安徽 缺口县区测算(地方填报)1_小册子（2010）张 3 2" xfId="14007"/>
    <cellStyle name="差_缺口县区测算（11.13）_华东 2" xfId="14008"/>
    <cellStyle name="样式 1 2 5 2 8" xfId="14009"/>
    <cellStyle name="差_报省站昆明市2010年村干部离任审计统计表" xfId="14010"/>
    <cellStyle name="常规 8 3 5" xfId="14011"/>
    <cellStyle name="差_不含人员经费系数" xfId="14012"/>
    <cellStyle name="好_民生政策最低支出需求_华东 3" xfId="14013"/>
    <cellStyle name="差_不含人员经费系数 2" xfId="14014"/>
    <cellStyle name="差_不含人员经费系数 2 2 2" xfId="14015"/>
    <cellStyle name="差_不含人员经费系数 3" xfId="14016"/>
    <cellStyle name="差_不含人员经费系数 3 2" xfId="14017"/>
    <cellStyle name="常规 10 3 7" xfId="14018"/>
    <cellStyle name="差_不含人员经费系数 4" xfId="14019"/>
    <cellStyle name="差_不含人员经费系数 5" xfId="14020"/>
    <cellStyle name="差_不含人员经费系数_03_2010年各地区一般预算平衡表" xfId="14021"/>
    <cellStyle name="差_教育(按照总人口测算）—20080416_财力性转移支付2010年预算参考数 3" xfId="14022"/>
    <cellStyle name="好_财政供养人员_财力性转移支付2010年预算参考数_隋心对账单定稿0514 2 4" xfId="14023"/>
    <cellStyle name="差_不含人员经费系数_03_2010年各地区一般预算平衡表 2" xfId="14024"/>
    <cellStyle name="差_教育(按照总人口测算）—20080416_财力性转移支付2010年预算参考数 3 2" xfId="14025"/>
    <cellStyle name="差_不含人员经费系数_03_2010年各地区一般预算平衡表 3" xfId="14026"/>
    <cellStyle name="差_县区合并测算20080421_不含人员经费系数_小册子（2010）张 3 2" xfId="14027"/>
    <cellStyle name="好_卫生(按照总人口测算）—20080416_财力性转移支付2010年预算参考数_隋心对账单定稿0514 2 2" xfId="14028"/>
    <cellStyle name="差_县区合并测算20080423(按照各省比重）_财力性转移支付2010年预算参考数_隋心对账单定稿0514 2" xfId="14029"/>
    <cellStyle name="差_测算结果_财力性转移支付2010年预算参考数_隋心对账单定稿0514" xfId="14030"/>
    <cellStyle name="差_不含人员经费系数_03_2010年各地区一般预算平衡表 4" xfId="14031"/>
    <cellStyle name="差_不含人员经费系数_03_2010年各地区一般预算平衡表 5" xfId="14032"/>
    <cellStyle name="差_不含人员经费系数_03_2010年各地区一般预算平衡表 6" xfId="14033"/>
    <cellStyle name="差_不含人员经费系数_03_2010年各地区一般预算平衡表_04财力类2010" xfId="14034"/>
    <cellStyle name="差_第五部分(才淼、饶永宏） 2_2.2010年云南省生态功能区转移支付总表 2" xfId="14035"/>
    <cellStyle name="差_不含人员经费系数_03_2010年各地区一般预算平衡表_净集中" xfId="14036"/>
    <cellStyle name="好_分析缺口率_03_2010年各地区一般预算平衡表 6" xfId="14037"/>
    <cellStyle name="差_不含人员经费系数_03_2010年各地区一般预算平衡表_净集中 2" xfId="14038"/>
    <cellStyle name="常规 19 27" xfId="14039"/>
    <cellStyle name="常规 19 32" xfId="14040"/>
    <cellStyle name="常规 24 27" xfId="14041"/>
    <cellStyle name="常规 24 32" xfId="14042"/>
    <cellStyle name="差_不含人员经费系数_03_2010年各地区一般预算平衡表_净集中 3" xfId="14043"/>
    <cellStyle name="常规 19 28" xfId="14044"/>
    <cellStyle name="常规 19 33" xfId="14045"/>
    <cellStyle name="常规 24 28" xfId="14046"/>
    <cellStyle name="常规 24 33" xfId="14047"/>
    <cellStyle name="差_不含人员经费系数_30云南" xfId="14048"/>
    <cellStyle name="差_不含人员经费系数_30云南 2" xfId="14049"/>
    <cellStyle name="常规 4 3 2 2 3" xfId="14050"/>
    <cellStyle name="差_不含人员经费系数_财力性转移支付2010年预算参考数" xfId="14051"/>
    <cellStyle name="好_财政供养人员_03_2010年各地区一般预算平衡表" xfId="14052"/>
    <cellStyle name="好_核定人数对比_财力性转移支付2010年预算参考数 2 7" xfId="14053"/>
    <cellStyle name="差_不含人员经费系数_财力性转移支付2010年预算参考数 2" xfId="14054"/>
    <cellStyle name="差_汇总_03_2010年各地区一般预算平衡表 4" xfId="14055"/>
    <cellStyle name="好_财政供养人员_03_2010年各地区一般预算平衡表 2" xfId="14056"/>
    <cellStyle name="差_不含人员经费系数_财力性转移支付2010年预算参考数 2 2" xfId="14057"/>
    <cellStyle name="好_文体广播事业(按照总人口测算）—20080416_不含人员经费系数_财力性转移支付2010年预算参考数_隋心对账单定稿0514 3" xfId="14058"/>
    <cellStyle name="好_财政供养人员_03_2010年各地区一般预算平衡表 2 2" xfId="14059"/>
    <cellStyle name="好_汇总_合并 2 5" xfId="14060"/>
    <cellStyle name="差_不含人员经费系数_财力性转移支付2010年预算参考数 2 2 2" xfId="14061"/>
    <cellStyle name="差_不含人员经费系数_财力性转移支付2010年预算参考数 2 3" xfId="14062"/>
    <cellStyle name="好_汇总_合并 2 6" xfId="14063"/>
    <cellStyle name="差_行政公检法测算_民生政策最低支出需求 2 3 2" xfId="14064"/>
    <cellStyle name="差_不含人员经费系数_财力性转移支付2010年预算参考数 2 3 2" xfId="14065"/>
    <cellStyle name="常规 7 2 3 10" xfId="14066"/>
    <cellStyle name="差_不含人员经费系数_财力性转移支付2010年预算参考数 2 4" xfId="14067"/>
    <cellStyle name="好_2008年一般预算支出预计_合并 2 2" xfId="14068"/>
    <cellStyle name="好_县市旗测算-新科目（20080626）_不含人员经费系数_03_2010年各地区一般预算平衡表_2010年地方财政一般预算分级平衡情况表（汇总）0524 2 2" xfId="14069"/>
    <cellStyle name="好_汇总_合并 2 7" xfId="14070"/>
    <cellStyle name="差_不含人员经费系数_财力性转移支付2010年预算参考数 3" xfId="14071"/>
    <cellStyle name="差_汇总_03_2010年各地区一般预算平衡表 5" xfId="14072"/>
    <cellStyle name="好_财政供养人员_03_2010年各地区一般预算平衡表 3" xfId="14073"/>
    <cellStyle name="差_不含人员经费系数_财力性转移支付2010年预算参考数 3 2" xfId="14074"/>
    <cellStyle name="好_其他部门(按照总人口测算）—20080416 3" xfId="14075"/>
    <cellStyle name="差_不含人员经费系数_财力性转移支付2010年预算参考数_03_2010年各地区一般预算平衡表" xfId="14076"/>
    <cellStyle name="差_不含人员经费系数_财力性转移支付2010年预算参考数_03_2010年各地区一般预算平衡表_04财力类2010" xfId="14077"/>
    <cellStyle name="好_20河南_小册子（2010）张 3" xfId="14078"/>
    <cellStyle name="差_平邑_财力性转移支付2010年预算参考数_隋心对账单定稿0514" xfId="14079"/>
    <cellStyle name="好_教育(按照总人口测算）—20080416_民生政策最低支出需求_华东 2 2" xfId="14080"/>
    <cellStyle name="好_gdp_华东 2 6" xfId="14081"/>
    <cellStyle name="差_不含人员经费系数_财力性转移支付2010年预算参考数_03_2010年各地区一般预算平衡表_04财力类2010 3" xfId="14082"/>
    <cellStyle name="好_教育(按照总人口测算）—20080416_民生政策最低支出需求_财力性转移支付2010年预算参考数" xfId="14083"/>
    <cellStyle name="差_测算结果汇总_财力性转移支付2010年预算参考数_30云南 2" xfId="14084"/>
    <cellStyle name="差_不含人员经费系数_财力性转移支付2010年预算参考数_03_2010年各地区一般预算平衡表_2010年地方财政一般预算分级平衡情况表（汇总）0524" xfId="14085"/>
    <cellStyle name="差_不含人员经费系数_财力性转移支付2010年预算参考数_03_2010年各地区一般预算平衡表_2010年地方财政一般预算分级平衡情况表（汇总）0524 2" xfId="14086"/>
    <cellStyle name="差_县市旗测算-新科目（20080626）_县市旗测算-新科目（含人口规模效应）_财力性转移支付2010年预算参考数_03_2010年各地区一般预算平衡表_2010年地方财政一般预算分级平衡情况表（汇总）0524 5" xfId="14087"/>
    <cellStyle name="常规 17 9" xfId="14088"/>
    <cellStyle name="常规 22 9" xfId="14089"/>
    <cellStyle name="差_不含人员经费系数_财力性转移支付2010年预算参考数_03_2010年各地区一般预算平衡表_2010年地方财政一般预算分级平衡情况表（汇总）0524 3" xfId="14090"/>
    <cellStyle name="常规 5 10" xfId="14091"/>
    <cellStyle name="差_不含人员经费系数_财力性转移支付2010年预算参考数_03_2010年各地区一般预算平衡表_2010年地方财政一般预算分级平衡情况表（汇总）0524 4" xfId="14092"/>
    <cellStyle name="常规 5 11" xfId="14093"/>
    <cellStyle name="差_不含人员经费系数_财力性转移支付2010年预算参考数_03_2010年各地区一般预算平衡表_2010年地方财政一般预算分级平衡情况表（汇总）0524 5" xfId="14094"/>
    <cellStyle name="常规 5 12" xfId="14095"/>
    <cellStyle name="差_不含人员经费系数_财力性转移支付2010年预算参考数_30云南" xfId="14096"/>
    <cellStyle name="差_不含人员经费系数_财力性转移支付2010年预算参考数_30云南 2" xfId="14097"/>
    <cellStyle name="好_一般预算支出口径剔除表_财力性转移支付2010年预算参考数_合并 2 6" xfId="14098"/>
    <cellStyle name="差_不含人员经费系数_财力性转移支付2010年预算参考数_30云南 2 2" xfId="14099"/>
    <cellStyle name="差_不含人员经费系数_财力性转移支付2010年预算参考数_30云南 3" xfId="14100"/>
    <cellStyle name="差_不含人员经费系数_财力性转移支付2010年预算参考数_30云南 3 2" xfId="14101"/>
    <cellStyle name="好_20河南_财力性转移支付2010年预算参考数_小册子（2010）张 3" xfId="14102"/>
    <cellStyle name="差_不含人员经费系数_财力性转移支付2010年预算参考数_30云南 4" xfId="14103"/>
    <cellStyle name="差_不含人员经费系数_财力性转移支付2010年预算参考数_合并" xfId="14104"/>
    <cellStyle name="差_不含人员经费系数_财力性转移支付2010年预算参考数_合并 2" xfId="14105"/>
    <cellStyle name="差_不含人员经费系数_财力性转移支付2010年预算参考数_隋心对账单定稿0514" xfId="14106"/>
    <cellStyle name="好_县市旗测算-新科目（20080626）_财力性转移支付2010年预算参考数_03_2010年各地区一般预算平衡表 2" xfId="14107"/>
    <cellStyle name="差_行政(燃修费)_民生政策最低支出需求_财力性转移支付2010年预算参考数_03_2010年各地区一般预算平衡表_净集中 3" xfId="14108"/>
    <cellStyle name="差_不含人员经费系数_财力性转移支付2010年预算参考数_小册子（2010）张" xfId="14109"/>
    <cellStyle name="差_县区合并测算20080423(按照各省比重）_县市旗测算-新科目（含人口规模效应）_财力性转移支付2010年预算参考数_03_2010年各地区一般预算平衡表_2010年地方财政一般预算分级平衡情况表（汇总）0524 2 2" xfId="14110"/>
    <cellStyle name="差_不含人员经费系数_财力性转移支付2010年预算参考数_小册子（2010）张 2" xfId="14111"/>
    <cellStyle name="好_行政(燃修费)_不含人员经费系数_财力性转移支付2010年预算参考数 2 6" xfId="14112"/>
    <cellStyle name="差_不含人员经费系数_财力性转移支付2010年预算参考数_小册子（2010）张 2 2" xfId="14113"/>
    <cellStyle name="好_其他部门(按照总人口测算）—20080416_不含人员经费系数_合并 2 5" xfId="14114"/>
    <cellStyle name="差_行政（人员）_财力性转移支付2010年预算参考数_小册子（2010）张 3" xfId="14115"/>
    <cellStyle name="差_县市旗测算20080508_民生政策最低支出需求_华东 2 6" xfId="14116"/>
    <cellStyle name="差_不含人员经费系数_财力性转移支付2010年预算参考数_小册子（2010）张 3" xfId="14117"/>
    <cellStyle name="好_行政(燃修费)_不含人员经费系数_财力性转移支付2010年预算参考数 2 7" xfId="14118"/>
    <cellStyle name="好_农林水和城市维护标准支出20080505－县区合计_民生政策最低支出需求_财力性转移支付2010年预算参考数_小册子（2010）张" xfId="14119"/>
    <cellStyle name="差_不含人员经费系数_财力性转移支付2010年预算参考数_小册子（2010）张 3 2" xfId="14120"/>
    <cellStyle name="好_农林水和城市维护标准支出20080505－县区合计_民生政策最低支出需求_财力性转移支付2010年预算参考数_小册子（2010）张 2" xfId="14121"/>
    <cellStyle name="差_不含人员经费系数_财力性转移支付2010年预算参考数_小册子（2010）张 4" xfId="14122"/>
    <cellStyle name="好_行政(燃修费)_不含人员经费系数_财力性转移支付2010年预算参考数 2 8" xfId="14123"/>
    <cellStyle name="差_不含人员经费系数_隋心对账单定稿0514" xfId="14124"/>
    <cellStyle name="常规 75 2" xfId="14125"/>
    <cellStyle name="差_不含人员经费系数_小册子（2010）张 2 2" xfId="14126"/>
    <cellStyle name="好_2006年30云南 2 3" xfId="14127"/>
    <cellStyle name="好_缺口县区测算_合并 2 4" xfId="14128"/>
    <cellStyle name="差_不含人员经费系数_小册子（2010）张 3" xfId="14129"/>
    <cellStyle name="差_缺口县区测算（11.13）_03_2010年各地区一般预算平衡表_净集中 2" xfId="14130"/>
    <cellStyle name="差_不用软件计算9.1不考虑经费管理评价xl" xfId="14131"/>
    <cellStyle name="差_不用软件计算9.1不考虑经费管理评价xl 3" xfId="14132"/>
    <cellStyle name="差_行政(燃修费)_不含人员经费系数_小册子（2010）张 2 2" xfId="14133"/>
    <cellStyle name="差_不用软件计算9.1不考虑经费管理评价xl 4" xfId="14134"/>
    <cellStyle name="差_财力差异计算表(不含非农业区)" xfId="14135"/>
    <cellStyle name="差_核定人数对比_财力性转移支付2010年预算参考数_03_2010年各地区一般预算平衡表_04财力类2010" xfId="14136"/>
    <cellStyle name="好_34青海_财力性转移支付2010年预算参考数 5" xfId="14137"/>
    <cellStyle name="好_其他部门(按照总人口测算）—20080416_不含人员经费系数_财力性转移支付2010年预算参考数_华东" xfId="14138"/>
    <cellStyle name="差_财力差异计算表(不含非农业区) 2" xfId="14139"/>
    <cellStyle name="好_0605石屏县_03_2010年各地区一般预算平衡表_2010年地方财政一般预算分级平衡情况表（汇总）0524 2 4" xfId="14140"/>
    <cellStyle name="差_核定人数对比_财力性转移支付2010年预算参考数_03_2010年各地区一般预算平衡表_04财力类2010 2" xfId="14141"/>
    <cellStyle name="好_其他部门(按照总人口测算）—20080416_不含人员经费系数_财力性转移支付2010年预算参考数_华东 2" xfId="14142"/>
    <cellStyle name="差_财力差异计算表(不含非农业区) 2 2" xfId="14143"/>
    <cellStyle name="好_县区合并测算20080423(按照各省比重）_县市旗测算-新科目（含人口规模效应）_03_2010年各地区一般预算平衡表_2010年地方财政一般预算分级平衡情况表（汇总）0524 2 8" xfId="14144"/>
    <cellStyle name="差_教育(按照总人口测算）—20080416_财力性转移支付2010年预算参考数_合并" xfId="14145"/>
    <cellStyle name="差_县区合并测算20080423(按照各省比重）_不含人员经费系数_财力性转移支付2010年预算参考数_华东" xfId="14146"/>
    <cellStyle name="好_其他部门(按照总人口测算）—20080416_不含人员经费系数_财力性转移支付2010年预算参考数_华东 2 2" xfId="14147"/>
    <cellStyle name="差_财力差异计算表(不含非农业区) 3" xfId="14148"/>
    <cellStyle name="好_0605石屏县_03_2010年各地区一般预算平衡表_2010年地方财政一般预算分级平衡情况表（汇总）0524 2 5" xfId="14149"/>
    <cellStyle name="差_核定人数对比_财力性转移支付2010年预算参考数_03_2010年各地区一般预算平衡表_04财力类2010 3" xfId="14150"/>
    <cellStyle name="好_其他部门(按照总人口测算）—20080416_不含人员经费系数_财力性转移支付2010年预算参考数_华东 3" xfId="14151"/>
    <cellStyle name="差_财力差异计算表(不含非农业区) 3 2" xfId="14152"/>
    <cellStyle name="好_附表_财力性转移支付2010年预算参考数_华东 2 7" xfId="14153"/>
    <cellStyle name="差_财力差异计算表(不含非农业区) 4" xfId="14154"/>
    <cellStyle name="好_0605石屏县_03_2010年各地区一般预算平衡表_2010年地方财政一般预算分级平衡情况表（汇总）0524 2 6" xfId="14155"/>
    <cellStyle name="差_财政供养人员" xfId="14156"/>
    <cellStyle name="差_财政供养人员 2" xfId="14157"/>
    <cellStyle name="差_财政供养人员 2 2" xfId="14158"/>
    <cellStyle name="好_县市旗测算-新科目（20080626）_民生政策最低支出需求_03_2010年各地区一般预算平衡表_2010年地方财政一般预算分级平衡情况表（汇总）0524 5" xfId="14159"/>
    <cellStyle name="好_汇总_隋心对账单定稿0514 2 6" xfId="14160"/>
    <cellStyle name="好_缺口县区测算（11.13）_合并" xfId="14161"/>
    <cellStyle name="差_财政供养人员 3 2" xfId="14162"/>
    <cellStyle name="好_2007年一般预算支出剔除_财力性转移支付2010年预算参考数_隋心对账单定稿0514 2" xfId="14163"/>
    <cellStyle name="差_财政供养人员 4" xfId="14164"/>
    <cellStyle name="好_文体广播事业(按照总人口测算）—20080416_不含人员经费系数_合并 2 4" xfId="14165"/>
    <cellStyle name="好_03昭通_隋心对账单定稿0514" xfId="14166"/>
    <cellStyle name="差_财政供养人员 5" xfId="14167"/>
    <cellStyle name="好_农林水和城市维护标准支出20080505－县区合计_03_2010年各地区一般预算平衡表_净集中" xfId="14168"/>
    <cellStyle name="差_财政供养人员 6" xfId="14169"/>
    <cellStyle name="差_财政供养人员 7" xfId="14170"/>
    <cellStyle name="差_财政供养人员_03_2010年各地区一般预算平衡表_04财力类2010" xfId="14171"/>
    <cellStyle name="好_2008年全省汇总收支计算表_03_2010年各地区一般预算平衡表 6" xfId="14172"/>
    <cellStyle name="差_财政供养人员_03_2010年各地区一般预算平衡表_04财力类2010 2" xfId="14173"/>
    <cellStyle name="差_财政供养人员_03_2010年各地区一般预算平衡表_2010年地方财政一般预算分级平衡情况表（汇总）0524" xfId="14174"/>
    <cellStyle name="差_财政供养人员_03_2010年各地区一般预算平衡表_2010年地方财政一般预算分级平衡情况表（汇总）0524 2" xfId="14175"/>
    <cellStyle name="差_财政供养人员_03_2010年各地区一般预算平衡表_2010年地方财政一般预算分级平衡情况表（汇总）0524 3" xfId="14176"/>
    <cellStyle name="差_教育(按照总人口测算）—20080416_民生政策最低支出需求_华东" xfId="14177"/>
    <cellStyle name="差_财政供养人员_03_2010年各地区一般预算平衡表_2010年地方财政一般预算分级平衡情况表（汇总）0524 4" xfId="14178"/>
    <cellStyle name="差_财政供养人员_03_2010年各地区一般预算平衡表_2010年地方财政一般预算分级平衡情况表（汇总）0524 5" xfId="14179"/>
    <cellStyle name="差_财政供养人员_财力性转移支付2010年预算参考数" xfId="14180"/>
    <cellStyle name="差_行政公检法测算_民生政策最低支出需求 2 4" xfId="14181"/>
    <cellStyle name="差_财政供养人员_财力性转移支付2010年预算参考数 2" xfId="14182"/>
    <cellStyle name="差_财政供养人员_财力性转移支付2010年预算参考数 2 2 2" xfId="14183"/>
    <cellStyle name="差_财政供养人员_财力性转移支付2010年预算参考数 2 4" xfId="14184"/>
    <cellStyle name="差_财政供养人员_财力性转移支付2010年预算参考数 3" xfId="14185"/>
    <cellStyle name="好_农林水和城市维护标准支出20080505－县区合计_不含人员经费系数_03_2010年各地区一般预算平衡表_04财力类2010 2" xfId="14186"/>
    <cellStyle name="差_财政供养人员_财力性转移支付2010年预算参考数 3 2" xfId="14187"/>
    <cellStyle name="好_2009年标准税收测算数据表 3" xfId="14188"/>
    <cellStyle name="差_财政供养人员_财力性转移支付2010年预算参考数 4 2" xfId="14189"/>
    <cellStyle name="差_财政供养人员_财力性转移支付2010年预算参考数 5" xfId="14190"/>
    <cellStyle name="差_财政供养人员_财力性转移支付2010年预算参考数_03_2010年各地区一般预算平衡表" xfId="14191"/>
    <cellStyle name="差_财政供养人员_财力性转移支付2010年预算参考数_03_2010年各地区一般预算平衡表 2" xfId="14192"/>
    <cellStyle name="差_财政供养人员_财力性转移支付2010年预算参考数_03_2010年各地区一般预算平衡表 3" xfId="14193"/>
    <cellStyle name="差_财政供养人员_财力性转移支付2010年预算参考数_03_2010年各地区一般预算平衡表 4" xfId="14194"/>
    <cellStyle name="差_财政供养人员_财力性转移支付2010年预算参考数_03_2010年各地区一般预算平衡表 6" xfId="14195"/>
    <cellStyle name="好_22湖南_财力性转移支付2010年预算参考数_03_2010年各地区一般预算平衡表 3" xfId="14196"/>
    <cellStyle name="差_财政供养人员_财力性转移支付2010年预算参考数_03_2010年各地区一般预算平衡表_04财力类2010" xfId="14197"/>
    <cellStyle name="差_财政支出对上级的依赖程度 4" xfId="14198"/>
    <cellStyle name="差_县市旗测算-新科目（20080626）_民生政策最低支出需求_财力性转移支付2010年预算参考数 4" xfId="14199"/>
    <cellStyle name="好_卫生部门_财力性转移支付2010年预算参考数_03_2010年各地区一般预算平衡表" xfId="14200"/>
    <cellStyle name="差_财政供养人员_财力性转移支付2010年预算参考数_03_2010年各地区一般预算平衡表_2010年地方财政一般预算分级平衡情况表（汇总）0524" xfId="14201"/>
    <cellStyle name="好_核定人数下发表_财力性转移支付2010年预算参考数_03_2010年各地区一般预算平衡表 2" xfId="14202"/>
    <cellStyle name="好_卫生部门_财力性转移支付2010年预算参考数_03_2010年各地区一般预算平衡表 2" xfId="14203"/>
    <cellStyle name="差_财政供养人员_财力性转移支付2010年预算参考数_03_2010年各地区一般预算平衡表_2010年地方财政一般预算分级平衡情况表（汇总）0524 2" xfId="14204"/>
    <cellStyle name="好_核定人数下发表_财力性转移支付2010年预算参考数_03_2010年各地区一般预算平衡表 2 2" xfId="14205"/>
    <cellStyle name="好_卫生部门_财力性转移支付2010年预算参考数_03_2010年各地区一般预算平衡表 3" xfId="14206"/>
    <cellStyle name="差_财政供养人员_财力性转移支付2010年预算参考数_03_2010年各地区一般预算平衡表_2010年地方财政一般预算分级平衡情况表（汇总）0524 3" xfId="14207"/>
    <cellStyle name="差_汇总_03_2010年各地区一般预算平衡表_04财力类2010" xfId="14208"/>
    <cellStyle name="好_2006年28四川_小册子（2010）张 2" xfId="14209"/>
    <cellStyle name="好_核定人数下发表_财力性转移支付2010年预算参考数_03_2010年各地区一般预算平衡表 2 3" xfId="14210"/>
    <cellStyle name="好_卫生部门_财力性转移支付2010年预算参考数_03_2010年各地区一般预算平衡表 4" xfId="14211"/>
    <cellStyle name="差_财政供养人员_财力性转移支付2010年预算参考数_03_2010年各地区一般预算平衡表_2010年地方财政一般预算分级平衡情况表（汇总）0524 4" xfId="14212"/>
    <cellStyle name="好_2006年28四川_小册子（2010）张 3" xfId="14213"/>
    <cellStyle name="好_卫生部门_财力性转移支付2010年预算参考数_03_2010年各地区一般预算平衡表 5" xfId="14214"/>
    <cellStyle name="差_财政供养人员_财力性转移支付2010年预算参考数_03_2010年各地区一般预算平衡表_2010年地方财政一般预算分级平衡情况表（汇总）0524 5" xfId="14215"/>
    <cellStyle name="差_县区合并测算20080423(按照各省比重）_县市旗测算-新科目（含人口规模效应）_03_2010年各地区一般预算平衡表_2010年地方财政一般预算分级平衡情况表（汇总）0524 2 2" xfId="14216"/>
    <cellStyle name="差_财政供养人员_财力性转移支付2010年预算参考数_03_2010年各地区一般预算平衡表_净集中" xfId="14217"/>
    <cellStyle name="差_财政供养人员_财力性转移支付2010年预算参考数_03_2010年各地区一般预算平衡表_净集中 2" xfId="14218"/>
    <cellStyle name="好_汇总_财力性转移支付2010年预算参考数_03_2010年各地区一般预算平衡表 4" xfId="14219"/>
    <cellStyle name="差_财政供养人员_财力性转移支付2010年预算参考数_03_2010年各地区一般预算平衡表_净集中 3" xfId="14220"/>
    <cellStyle name="差_县市旗测算-新科目（20080626）_不含人员经费系数_小册子（2010）张 2" xfId="14221"/>
    <cellStyle name="好_汇总_财力性转移支付2010年预算参考数_03_2010年各地区一般预算平衡表 5" xfId="14222"/>
    <cellStyle name="差_财政供养人员_财力性转移支付2010年预算参考数_30云南" xfId="14223"/>
    <cellStyle name="差_财政供养人员_财力性转移支付2010年预算参考数_30云南 2 2" xfId="14224"/>
    <cellStyle name="常规 17 26" xfId="14225"/>
    <cellStyle name="常规 17 31" xfId="14226"/>
    <cellStyle name="常规 22 26" xfId="14227"/>
    <cellStyle name="常规 22 31" xfId="14228"/>
    <cellStyle name="差_财政供养人员_财力性转移支付2010年预算参考数_30云南 3 2" xfId="14229"/>
    <cellStyle name="好_市辖区测算-新科目（20080626）_县市旗测算-新科目（含人口规模效应）_财力性转移支付2010年预算参考数_华东" xfId="14230"/>
    <cellStyle name="好_农林水和城市维护标准支出20080505－县区合计_民生政策最低支出需求_财力性转移支付2010年预算参考数 2 2" xfId="14231"/>
    <cellStyle name="差_平邑_财力性转移支付2010年预算参考数_03_2010年各地区一般预算平衡表_04财力类2010" xfId="14232"/>
    <cellStyle name="差_财政供养人员_财力性转移支付2010年预算参考数_30云南 4" xfId="14233"/>
    <cellStyle name="差_县市旗测算20080508_不含人员经费系数_财力性转移支付2010年预算参考数_隋心对账单定稿0514 2" xfId="14234"/>
    <cellStyle name="好_农林水和城市维护标准支出20080505－县区合计_民生政策最低支出需求_财力性转移支付2010年预算参考数 3" xfId="14235"/>
    <cellStyle name="差_财政供养人员_财力性转移支付2010年预算参考数_合并" xfId="14236"/>
    <cellStyle name="好_县市旗测算20080508 2" xfId="14237"/>
    <cellStyle name="好_行政（人员）_不含人员经费系数_财力性转移支付2010年预算参考数_03_2010年各地区一般预算平衡表_2010年地方财政一般预算分级平衡情况表（汇总）0524" xfId="14238"/>
    <cellStyle name="差_财政供养人员_财力性转移支付2010年预算参考数_合并 2" xfId="14239"/>
    <cellStyle name="好_县市旗测算20080508 2 2" xfId="14240"/>
    <cellStyle name="好_行政（人员）_不含人员经费系数_财力性转移支付2010年预算参考数_03_2010年各地区一般预算平衡表_2010年地方财政一般预算分级平衡情况表（汇总）0524 2" xfId="14241"/>
    <cellStyle name="好_缺口县区测算(财政部标准)_03_2010年各地区一般预算平衡表_2010年地方财政一般预算分级平衡情况表（汇总）0524 3" xfId="14242"/>
    <cellStyle name="差_财政供养人员_财力性转移支付2010年预算参考数_华东" xfId="14243"/>
    <cellStyle name="差_财政供养人员_财力性转移支付2010年预算参考数_隋心对账单定稿0514" xfId="14244"/>
    <cellStyle name="好_28四川_财力性转移支付2010年预算参考数_03_2010年各地区一般预算平衡表_净集中 3" xfId="14245"/>
    <cellStyle name="好_测算结果汇总_财力性转移支付2010年预算参考数_03_2010年各地区一般预算平衡表_2010年地方财政一般预算分级平衡情况表（汇总）0524 4" xfId="14246"/>
    <cellStyle name="差_财政供养人员_财力性转移支付2010年预算参考数_小册子（2010）张" xfId="14247"/>
    <cellStyle name="好_分县成本差异系数_民生政策最低支出需求_03_2010年各地区一般预算平衡表 2" xfId="14248"/>
    <cellStyle name="差_行政公检法测算_民生政策最低支出需求_财力性转移支付2010年预算参考数" xfId="14249"/>
    <cellStyle name="差_财政供养人员_财力性转移支付2010年预算参考数_小册子（2010）张 2" xfId="14250"/>
    <cellStyle name="好_分县成本差异系数_民生政策最低支出需求_03_2010年各地区一般预算平衡表 2 2" xfId="14251"/>
    <cellStyle name="差_行政公检法测算_民生政策最低支出需求_财力性转移支付2010年预算参考数 2" xfId="14252"/>
    <cellStyle name="差_市辖区测算-新科目（20080626）_县市旗测算-新科目（含人口规模效应）_小册子（2010）张 3" xfId="14253"/>
    <cellStyle name="差_财政供养人员_财力性转移支付2010年预算参考数_小册子（2010）张 2 2" xfId="14254"/>
    <cellStyle name="差_行政公检法测算_民生政策最低支出需求_财力性转移支付2010年预算参考数 2 2" xfId="14255"/>
    <cellStyle name="差_市辖区测算-新科目（20080626）_县市旗测算-新科目（含人口规模效应）_小册子（2010）张 3 2" xfId="14256"/>
    <cellStyle name="好_2006年28四川_03_2010年各地区一般预算平衡表_2010年地方财政一般预算分级平衡情况表（汇总）0524 5" xfId="14257"/>
    <cellStyle name="差_财政供养人员_华东" xfId="14258"/>
    <cellStyle name="差_汇总-县级财政报表附表 2_4.2010年国家重点生态功能区保护性转移支付生态测算表 2" xfId="14259"/>
    <cellStyle name="差_财政供养人员_华东 2" xfId="14260"/>
    <cellStyle name="好_教育(按照总人口测算）—20080416_民生政策最低支出需求_小册子（2010）张 3" xfId="14261"/>
    <cellStyle name="差_财政供养人员_禁止开发区名单" xfId="14262"/>
    <cellStyle name="好_卫生部门_财力性转移支付2010年预算参考数 2 5" xfId="14263"/>
    <cellStyle name="差_文体广播事业(按照总人口测算）—20080416_不含人员经费系数_财力性转移支付2010年预算参考数_03_2010年各地区一般预算平衡表" xfId="14264"/>
    <cellStyle name="差_财政供养人员_禁止开发区名单 2" xfId="14265"/>
    <cellStyle name="差_文体广播事业(按照总人口测算）—20080416_不含人员经费系数_财力性转移支付2010年预算参考数_03_2010年各地区一般预算平衡表 2" xfId="14266"/>
    <cellStyle name="差_财政供养人员_隋心对账单定稿0514" xfId="14267"/>
    <cellStyle name="差_一般预算支出口径剔除表 2 4" xfId="14268"/>
    <cellStyle name="差_财政小册子－表(1013) 2" xfId="14269"/>
    <cellStyle name="差_教育(按照总人口测算）—20080416_小册子（2010）张 4" xfId="14270"/>
    <cellStyle name="差_财政小册子－表(12月16日)" xfId="14271"/>
    <cellStyle name="差_财政小册子－表(12月16日) 2" xfId="14272"/>
    <cellStyle name="好_县市旗测算-新科目（20080627）_县市旗测算-新科目（含人口规模效应）_财力性转移支付2010年预算参考数_03_2010年各地区一般预算平衡表 4" xfId="14273"/>
    <cellStyle name="差_人员工资和公用经费3_合并" xfId="14274"/>
    <cellStyle name="差_财政支出对上级的依赖程度" xfId="14275"/>
    <cellStyle name="差_县市旗测算-新科目（20080626）_民生政策最低支出需求_财力性转移支付2010年预算参考数" xfId="14276"/>
    <cellStyle name="差_财政支出对上级的依赖程度 2" xfId="14277"/>
    <cellStyle name="差_分年度可用财力情况" xfId="14278"/>
    <cellStyle name="差_县市旗测算-新科目（20080626）_民生政策最低支出需求_财力性转移支付2010年预算参考数 2" xfId="14279"/>
    <cellStyle name="差_测算结果 2" xfId="14280"/>
    <cellStyle name="差_测算结果 2 2" xfId="14281"/>
    <cellStyle name="差_测算结果 2 2 2" xfId="14282"/>
    <cellStyle name="差_测算结果 2 3" xfId="14283"/>
    <cellStyle name="差_行政公检法测算 2 2" xfId="14284"/>
    <cellStyle name="好_0502通海县 2_2.2010年云南省生态功能区转移支付总表" xfId="14285"/>
    <cellStyle name="差_测算结果 2 4" xfId="14286"/>
    <cellStyle name="差_行政公检法测算 2 3" xfId="14287"/>
    <cellStyle name="差_测算结果 3" xfId="14288"/>
    <cellStyle name="差_测算结果 3 2" xfId="14289"/>
    <cellStyle name="差_测算结果 4" xfId="14290"/>
    <cellStyle name="差_测算结果 4 2" xfId="14291"/>
    <cellStyle name="差_测算结果 5" xfId="14292"/>
    <cellStyle name="好_缺口县区测算(按2007支出增长25%测算)_华东 3" xfId="14293"/>
    <cellStyle name="差_测算结果_03_2010年各地区一般预算平衡表" xfId="14294"/>
    <cellStyle name="差_测算结果_03_2010年各地区一般预算平衡表 2" xfId="14295"/>
    <cellStyle name="差_测算结果_03_2010年各地区一般预算平衡表 3" xfId="14296"/>
    <cellStyle name="差_测算结果_03_2010年各地区一般预算平衡表 4" xfId="14297"/>
    <cellStyle name="差_测算结果_03_2010年各地区一般预算平衡表 5" xfId="14298"/>
    <cellStyle name="差_测算结果_03_2010年各地区一般预算平衡表 6" xfId="14299"/>
    <cellStyle name="输出 2 2 11 2 6" xfId="14300"/>
    <cellStyle name="差_测算结果_03_2010年各地区一般预算平衡表_2010年地方财政一般预算分级平衡情况表（汇总）0524" xfId="14301"/>
    <cellStyle name="差_测算结果_03_2010年各地区一般预算平衡表_2010年地方财政一般预算分级平衡情况表（汇总）0524 2" xfId="14302"/>
    <cellStyle name="差_测算结果_03_2010年各地区一般预算平衡表_2010年地方财政一般预算分级平衡情况表（汇总）0524 3" xfId="14303"/>
    <cellStyle name="好_其他部门(按照总人口测算）—20080416_不含人员经费系数_财力性转移支付2010年预算参考数 2" xfId="14304"/>
    <cellStyle name="强调文字颜色 2 2 2 2 5" xfId="14305"/>
    <cellStyle name="差_测算结果_小册子（2010）张 2" xfId="14306"/>
    <cellStyle name="差_测算结果_03_2010年各地区一般预算平衡表_2010年地方财政一般预算分级平衡情况表（汇总）0524 5" xfId="14307"/>
    <cellStyle name="好_其他部门(按照总人口测算）—20080416_不含人员经费系数_财力性转移支付2010年预算参考数 4" xfId="14308"/>
    <cellStyle name="强调文字颜色 2 2 2 2 7" xfId="14309"/>
    <cellStyle name="差_测算结果_小册子（2010）张 4" xfId="14310"/>
    <cellStyle name="差_测算结果_03_2010年各地区一般预算平衡表_净集中" xfId="14311"/>
    <cellStyle name="差_行政（人员）_不含人员经费系数_30云南 4" xfId="14312"/>
    <cellStyle name="差_自行调整差异系数顺序_03_2010年各地区一般预算平衡表 6" xfId="14313"/>
    <cellStyle name="差_测算结果_03_2010年各地区一般预算平衡表_净集中 2" xfId="14314"/>
    <cellStyle name="好_2007年一般预算支出剔除_财力性转移支付2010年预算参考数 2 4" xfId="14315"/>
    <cellStyle name="差_测算结果_03_2010年各地区一般预算平衡表_净集中 3" xfId="14316"/>
    <cellStyle name="好_2007年一般预算支出剔除_财力性转移支付2010年预算参考数 2 5" xfId="14317"/>
    <cellStyle name="差_测算结果_30云南" xfId="14318"/>
    <cellStyle name="好_文体广播事业(按照总人口测算）—20080416_县市旗测算-新科目（含人口规模效应）_财力性转移支付2010年预算参考数_03_2010年各地区一般预算平衡表_04财力类2010 3" xfId="14319"/>
    <cellStyle name="常规 3 10" xfId="14320"/>
    <cellStyle name="差_测算结果_30云南 2" xfId="14321"/>
    <cellStyle name="差_测算结果_30云南 3" xfId="14322"/>
    <cellStyle name="差_测算结果_30云南 4" xfId="14323"/>
    <cellStyle name="差_测算结果_财力性转移支付2010年预算参考数" xfId="14324"/>
    <cellStyle name="好_卫生部门_财力性转移支付2010年预算参考数_华东 2" xfId="14325"/>
    <cellStyle name="差_测算结果_财力性转移支付2010年预算参考数 3" xfId="14326"/>
    <cellStyle name="差_教育(按照总人口测算）—20080416_03_2010年各地区一般预算平衡表_2010年地方财政一般预算分级平衡情况表（汇总）0524" xfId="14327"/>
    <cellStyle name="差_其他部门(按照总人口测算）—20080416_民生政策最低支出需求_30云南 3 2" xfId="14328"/>
    <cellStyle name="好_2_隋心对账单定稿0514 2 5" xfId="14329"/>
    <cellStyle name="差_教育(按照总人口测算）—20080416_03_2010年各地区一般预算平衡表_2010年地方财政一般预算分级平衡情况表（汇总）0524 2" xfId="14330"/>
    <cellStyle name="差_教育(按照总人口测算）—20080416_民生政策最低支出需求_财力性转移支付2010年预算参考数_30云南 4" xfId="14331"/>
    <cellStyle name="好_卫生部门_财力性转移支付2010年预算参考数_华东 2 2" xfId="14332"/>
    <cellStyle name="差_测算结果_财力性转移支付2010年预算参考数 3 2" xfId="14333"/>
    <cellStyle name="好_行政公检法测算_县市旗测算-新科目（含人口规模效应）_合并 2 3" xfId="14334"/>
    <cellStyle name="好_教育(按照总人口测算）—20080416_县市旗测算-新科目（含人口规模效应）_财力性转移支付2010年预算参考数_03_2010年各地区一般预算平衡表" xfId="14335"/>
    <cellStyle name="好_卫生部门_财力性转移支付2010年预算参考数_华东 3" xfId="14336"/>
    <cellStyle name="差_测算结果_财力性转移支付2010年预算参考数 4" xfId="14337"/>
    <cellStyle name="好_2_隋心对账单定稿0514 2 6" xfId="14338"/>
    <cellStyle name="差_测算结果_财力性转移支付2010年预算参考数 4 2" xfId="14339"/>
    <cellStyle name="差_测算结果_财力性转移支付2010年预算参考数_03_2010年各地区一般预算平衡表 4" xfId="14340"/>
    <cellStyle name="差_测算结果_财力性转移支付2010年预算参考数_03_2010年各地区一般预算平衡表_04财力类2010 3" xfId="14341"/>
    <cellStyle name="好_县市旗测算20080508_不含人员经费系数_财力性转移支付2010年预算参考数_03_2010年各地区一般预算平衡表 6" xfId="14342"/>
    <cellStyle name="差_县市旗测算-新科目（20080627）_县市旗测算-新科目（含人口规模效应）_财力性转移支付2010年预算参考数_30云南 2" xfId="14343"/>
    <cellStyle name="差_测算结果_财力性转移支付2010年预算参考数_03_2010年各地区一般预算平衡表_2010年地方财政一般预算分级平衡情况表（汇总）0524" xfId="14344"/>
    <cellStyle name="差_测算结果_财力性转移支付2010年预算参考数_03_2010年各地区一般预算平衡表_2010年地方财政一般预算分级平衡情况表（汇总）0524 3" xfId="14345"/>
    <cellStyle name="差_测算结果_财力性转移支付2010年预算参考数_03_2010年各地区一般预算平衡表_2010年地方财政一般预算分级平衡情况表（汇总）0524 4" xfId="14346"/>
    <cellStyle name="差_测算结果_财力性转移支付2010年预算参考数_03_2010年各地区一般预算平衡表_2010年地方财政一般预算分级平衡情况表（汇总）0524 5" xfId="14347"/>
    <cellStyle name="差_测算结果_财力性转移支付2010年预算参考数_03_2010年各地区一般预算平衡表_净集中" xfId="14348"/>
    <cellStyle name="差_测算结果_财力性转移支付2010年预算参考数_30云南" xfId="14349"/>
    <cellStyle name="差_测算结果_财力性转移支付2010年预算参考数_30云南 2" xfId="14350"/>
    <cellStyle name="差_测算结果_财力性转移支付2010年预算参考数_30云南 2 2" xfId="14351"/>
    <cellStyle name="差_测算结果_财力性转移支付2010年预算参考数_30云南 3" xfId="14352"/>
    <cellStyle name="差_测算结果_财力性转移支付2010年预算参考数_30云南 3 2" xfId="14353"/>
    <cellStyle name="差_测算结果_财力性转移支付2010年预算参考数_30云南 4" xfId="14354"/>
    <cellStyle name="好_2006年28四川_财力性转移支付2010年预算参考数_小册子（2010）张" xfId="14355"/>
    <cellStyle name="好_卫生(按照总人口测算）—20080416_民生政策最低支出需求_财力性转移支付2010年预算参考数_隋心对账单定稿0514" xfId="14356"/>
    <cellStyle name="差_测算结果_财力性转移支付2010年预算参考数_合并" xfId="14357"/>
    <cellStyle name="常规 368" xfId="14358"/>
    <cellStyle name="常规 373" xfId="14359"/>
    <cellStyle name="常规 418" xfId="14360"/>
    <cellStyle name="常规 423" xfId="14361"/>
    <cellStyle name="好_卫生(按照总人口测算）—20080416_民生政策最低支出需求_财力性转移支付2010年预算参考数_隋心对账单定稿0514 2" xfId="14362"/>
    <cellStyle name="差_测算结果_财力性转移支付2010年预算参考数_合并 2" xfId="14363"/>
    <cellStyle name="好_1110洱源县_华东 2 7" xfId="14364"/>
    <cellStyle name="好_危改资金测算_03_2010年各地区一般预算平衡表 2 3" xfId="14365"/>
    <cellStyle name="好_11大理_财力性转移支付2010年预算参考数_隋心对账单定稿0514 2 6" xfId="14366"/>
    <cellStyle name="差_测算结果_财力性转移支付2010年预算参考数_华东" xfId="14367"/>
    <cellStyle name="好_2008年支出调整_财力性转移支付2010年预算参考数_03_2010年各地区一般预算平衡表 4" xfId="14368"/>
    <cellStyle name="差_测算结果_财力性转移支付2010年预算参考数_华东 2" xfId="14369"/>
    <cellStyle name="差_测算结果_财力性转移支付2010年预算参考数_小册子（2010）张" xfId="14370"/>
    <cellStyle name="差_县区合并测算20080423(按照各省比重）_合并 2 5" xfId="14371"/>
    <cellStyle name="差_测算结果_财力性转移支付2010年预算参考数_小册子（2010）张 2" xfId="14372"/>
    <cellStyle name="好_汇总表_财力性转移支付2010年预算参考数 4" xfId="14373"/>
    <cellStyle name="差_测算结果_财力性转移支付2010年预算参考数_小册子（2010）张 2 2" xfId="14374"/>
    <cellStyle name="好_12滨州_财力性转移支付2010年预算参考数_03_2010年各地区一般预算平衡表_净集中" xfId="14375"/>
    <cellStyle name="好_汇总表_财力性转移支付2010年预算参考数 4 2" xfId="14376"/>
    <cellStyle name="好_市辖区测算-新科目（20080626）_民生政策最低支出需求_财力性转移支付2010年预算参考数_03_2010年各地区一般预算平衡表_2010年地方财政一般预算分级平衡情况表（汇总）0524 2 8" xfId="14377"/>
    <cellStyle name="差_测算结果_财力性转移支付2010年预算参考数_小册子（2010）张 3 2" xfId="14378"/>
    <cellStyle name="差_河南 缺口县区测算(地方填报白)_财力性转移支付2010年预算参考数_华东 2" xfId="14379"/>
    <cellStyle name="好_2007年一般预算支出剔除_财力性转移支付2010年预算参考数_小册子（2010）张 2" xfId="14380"/>
    <cellStyle name="好_第五部分(才淼、饶永宏） 3" xfId="14381"/>
    <cellStyle name="差_测算结果_财力性转移支付2010年预算参考数_小册子（2010）张 4" xfId="14382"/>
    <cellStyle name="差_测算结果_合并 2" xfId="14383"/>
    <cellStyle name="差_民生政策最低支出需求_财力性转移支付2010年预算参考数 2 2 2" xfId="14384"/>
    <cellStyle name="差_县市旗测算-新科目（20080626）_民生政策最低支出需求_合并 2 5" xfId="14385"/>
    <cellStyle name="差_测算结果_华东" xfId="14386"/>
    <cellStyle name="差_卫生(按照总人口测算）—20080416_县市旗测算-新科目（含人口规模效应） 2 3" xfId="14387"/>
    <cellStyle name="好_县市旗测算-新科目（20080626）_民生政策最低支出需求_03_2010年各地区一般预算平衡表_2010年地方财政一般预算分级平衡情况表（汇总）0524 2 4" xfId="14388"/>
    <cellStyle name="好_行政(燃修费)_不含人员经费系数_财力性转移支付2010年预算参考数_合并 2 6" xfId="14389"/>
    <cellStyle name="差_测算结果_华东 2" xfId="14390"/>
    <cellStyle name="差_卫生(按照总人口测算）—20080416_县市旗测算-新科目（含人口规模效应） 2 3 2" xfId="14391"/>
    <cellStyle name="好_测算结果_财力性转移支付2010年预算参考数" xfId="14392"/>
    <cellStyle name="差_测算结果_隋心对账单定稿0514" xfId="14393"/>
    <cellStyle name="差_云南 缺口县区测算(地方填报)_财力性转移支付2010年预算参考数_华东 2" xfId="14394"/>
    <cellStyle name="差_测算结果_隋心对账单定稿0514 2" xfId="14395"/>
    <cellStyle name="差_云南 缺口县区测算(地方填报)_财力性转移支付2010年预算参考数_华东 2 2" xfId="14396"/>
    <cellStyle name="好_2006年全省财力计算表（中央、决算） 2_5.2010年云南省国家一般生态功能区转移支付补助测算表（州市本级）" xfId="14397"/>
    <cellStyle name="差_测算结果_小册子（2010）张 2 2" xfId="14398"/>
    <cellStyle name="差_县市旗测算20080508_不含人员经费系数_隋心对账单定稿0514 2 4" xfId="14399"/>
    <cellStyle name="差_测算结果_小册子（2010）张 3 2" xfId="14400"/>
    <cellStyle name="差_测算结果汇总 2" xfId="14401"/>
    <cellStyle name="差_测算结果汇总 2 2" xfId="14402"/>
    <cellStyle name="差_测算结果汇总 2 2 2" xfId="14403"/>
    <cellStyle name="差_行政(燃修费)_民生政策最低支出需求_财力性转移支付2010年预算参考数_03_2010年各地区一般预算平衡表 5" xfId="14404"/>
    <cellStyle name="差_测算结果汇总 2 3 2" xfId="14405"/>
    <cellStyle name="差_附表_30云南 4" xfId="14406"/>
    <cellStyle name="差_测算结果汇总 2 4" xfId="14407"/>
    <cellStyle name="差_指标五 3" xfId="14408"/>
    <cellStyle name="好_22湖南_财力性转移支付2010年预算参考数_合并" xfId="14409"/>
    <cellStyle name="差_测算结果汇总 3" xfId="14410"/>
    <cellStyle name="好_安徽 缺口县区测算(地方填报)1_隋心对账单定稿0514 2" xfId="14411"/>
    <cellStyle name="好_安徽 缺口县区测算(地方填报)1_隋心对账单定稿0514 2 2" xfId="14412"/>
    <cellStyle name="差_测算结果汇总 3 2" xfId="14413"/>
    <cellStyle name="好_教育(按照总人口测算）—20080416_03_2010年各地区一般预算平衡表_2010年地方财政一般预算分级平衡情况表（汇总）0524 2 3" xfId="14414"/>
    <cellStyle name="差_测算结果汇总 4" xfId="14415"/>
    <cellStyle name="差_测算结果汇总 4 2" xfId="14416"/>
    <cellStyle name="差_测算结果汇总_03_2010年各地区一般预算平衡表" xfId="14417"/>
    <cellStyle name="差_测算结果汇总_03_2010年各地区一般预算平衡表 2" xfId="14418"/>
    <cellStyle name="差_测算结果汇总_03_2010年各地区一般预算平衡表_04财力类2010" xfId="14419"/>
    <cellStyle name="差_测算结果汇总_03_2010年各地区一般预算平衡表_04财力类2010 2" xfId="14420"/>
    <cellStyle name="差_测算结果汇总_03_2010年各地区一般预算平衡表_04财力类2010 3" xfId="14421"/>
    <cellStyle name="差_测算结果汇总_03_2010年各地区一般预算平衡表_2010年地方财政一般预算分级平衡情况表（汇总）0524" xfId="14422"/>
    <cellStyle name="差_市辖区测算-新科目（20080626）_不含人员经费系数_03_2010年各地区一般预算平衡表_04财力类2010" xfId="14423"/>
    <cellStyle name="差_市辖区测算-新科目（20080626）_不含人员经费系数_03_2010年各地区一般预算平衡表_04财力类2010 2" xfId="14424"/>
    <cellStyle name="差_测算结果汇总_03_2010年各地区一般预算平衡表_2010年地方财政一般预算分级平衡情况表（汇总）0524 2" xfId="14425"/>
    <cellStyle name="好_对口支援新疆资金规模测算表20100106" xfId="14426"/>
    <cellStyle name="差_测算结果汇总_03_2010年各地区一般预算平衡表_净集中" xfId="14427"/>
    <cellStyle name="好_农林水和城市维护标准支出20080505－县区合计_民生政策最低支出需求_华东 2 3" xfId="14428"/>
    <cellStyle name="差_测算结果汇总_03_2010年各地区一般预算平衡表_净集中 2" xfId="14429"/>
    <cellStyle name="差_测算结果汇总_03_2010年各地区一般预算平衡表_净集中 3" xfId="14430"/>
    <cellStyle name="好_县区合并测算20080421_县市旗测算-新科目（含人口规模效应）_财力性转移支付2010年预算参考数_30云南 3" xfId="14431"/>
    <cellStyle name="差_县市旗测算20080508_县市旗测算-新科目（含人口规模效应）_03_2010年各地区一般预算平衡表_04财力类2010 2" xfId="14432"/>
    <cellStyle name="差_测算结果汇总_30云南" xfId="14433"/>
    <cellStyle name="差_分析缺口率_03_2010年各地区一般预算平衡表_净集中" xfId="14434"/>
    <cellStyle name="差_测算结果汇总_30云南 2" xfId="14435"/>
    <cellStyle name="差_文体广播事业(按照总人口测算）—20080416" xfId="14436"/>
    <cellStyle name="好_行政公检法测算_小册子（2010）张" xfId="14437"/>
    <cellStyle name="好_市辖区测算20080510_财力性转移支付2010年预算参考数_合并 2 5" xfId="14438"/>
    <cellStyle name="差_分析缺口率_03_2010年各地区一般预算平衡表_净集中 2" xfId="14439"/>
    <cellStyle name="差_测算结果汇总_30云南 3" xfId="14440"/>
    <cellStyle name="好_市辖区测算20080510_财力性转移支付2010年预算参考数_合并 2 6" xfId="14441"/>
    <cellStyle name="差_分析缺口率_03_2010年各地区一般预算平衡表_净集中 3" xfId="14442"/>
    <cellStyle name="好_2006年28四川_合并 2" xfId="14443"/>
    <cellStyle name="差_测算结果汇总_30云南 4" xfId="14444"/>
    <cellStyle name="差_测算结果汇总_财力性转移支付2010年预算参考数" xfId="14445"/>
    <cellStyle name="差_测算结果汇总_财力性转移支付2010年预算参考数 2" xfId="14446"/>
    <cellStyle name="差_测算结果汇总_财力性转移支付2010年预算参考数 2 2" xfId="14447"/>
    <cellStyle name="差_测算结果汇总_财力性转移支付2010年预算参考数 2 2 2" xfId="14448"/>
    <cellStyle name="数量 3" xfId="14449"/>
    <cellStyle name="差_行政公检法测算_民生政策最低支出需求_财力性转移支付2010年预算参考数_小册子（2010）张 4" xfId="14450"/>
    <cellStyle name="差_测算结果汇总_财力性转移支付2010年预算参考数 2 3" xfId="14451"/>
    <cellStyle name="差_测算结果汇总_财力性转移支付2010年预算参考数 2 3 2" xfId="14452"/>
    <cellStyle name="差_测算结果汇总_财力性转移支付2010年预算参考数 2 4" xfId="14453"/>
    <cellStyle name="好_缺口县区测算(财政部标准)_30云南 2" xfId="14454"/>
    <cellStyle name="差_测算结果汇总_财力性转移支付2010年预算参考数 3" xfId="14455"/>
    <cellStyle name="好_缺口县区测算(财政部标准)_30云南 2 2" xfId="14456"/>
    <cellStyle name="差_测算结果汇总_财力性转移支付2010年预算参考数 3 2" xfId="14457"/>
    <cellStyle name="好_12滨州_财力性转移支付2010年预算参考数 4" xfId="14458"/>
    <cellStyle name="好_缺口县区测算(财政部标准)_30云南 3" xfId="14459"/>
    <cellStyle name="差_测算结果汇总_财力性转移支付2010年预算参考数 4" xfId="14460"/>
    <cellStyle name="好_教育(按照总人口测算）—20080416_华东" xfId="14461"/>
    <cellStyle name="好_缺口县区测算(财政部标准)_30云南 3 2" xfId="14462"/>
    <cellStyle name="差_测算结果汇总_财力性转移支付2010年预算参考数 4 2" xfId="14463"/>
    <cellStyle name="好_云南省2008年转移支付测算——州市本级考核部分及政策性测算_隋心对账单定稿0514 2 5" xfId="14464"/>
    <cellStyle name="好_教育(按照总人口测算）—20080416_华东 2" xfId="14465"/>
    <cellStyle name="差_测算结果汇总_财力性转移支付2010年预算参考数 5" xfId="14466"/>
    <cellStyle name="差_测算结果汇总_财力性转移支付2010年预算参考数_03_2010年各地区一般预算平衡表_04财力类2010" xfId="14467"/>
    <cellStyle name="差_测算结果汇总_财力性转移支付2010年预算参考数_03_2010年各地区一般预算平衡表_04财力类2010 2" xfId="14468"/>
    <cellStyle name="差_测算结果汇总_财力性转移支付2010年预算参考数_03_2010年各地区一般预算平衡表_04财力类2010 3" xfId="14469"/>
    <cellStyle name="差_测算结果汇总_财力性转移支付2010年预算参考数_03_2010年各地区一般预算平衡表_净集中" xfId="14470"/>
    <cellStyle name="差_测算结果汇总_财力性转移支付2010年预算参考数_03_2010年各地区一般预算平衡表_净集中 2" xfId="14471"/>
    <cellStyle name="好_市辖区测算20080510_小册子（2010）张 3" xfId="14472"/>
    <cellStyle name="常规 21 19" xfId="14473"/>
    <cellStyle name="常规 21 24" xfId="14474"/>
    <cellStyle name="差_测算结果汇总_财力性转移支付2010年预算参考数_30云南" xfId="14475"/>
    <cellStyle name="差_测算结果汇总_财力性转移支付2010年预算参考数_30云南 3" xfId="14476"/>
    <cellStyle name="差_测算结果汇总_财力性转移支付2010年预算参考数_30云南 3 2" xfId="14477"/>
    <cellStyle name="差_测算结果汇总_财力性转移支付2010年预算参考数_30云南 4" xfId="14478"/>
    <cellStyle name="差_测算结果汇总_财力性转移支付2010年预算参考数_华东" xfId="14479"/>
    <cellStyle name="好_市辖区测算20080510_财力性转移支付2010年预算参考数_03_2010年各地区一般预算平衡表_2010年地方财政一般预算分级平衡情况表（汇总）0524" xfId="14480"/>
    <cellStyle name="差_汇总_财力性转移支付2010年预算参考数_03_2010年各地区一般预算平衡表_净集中 3" xfId="14481"/>
    <cellStyle name="差_测算结果汇总_财力性转移支付2010年预算参考数_华东 2" xfId="14482"/>
    <cellStyle name="差_测算结果汇总_财力性转移支付2010年预算参考数_小册子（2010）张" xfId="14483"/>
    <cellStyle name="差_测算结果汇总_财力性转移支付2010年预算参考数_小册子（2010）张 3" xfId="14484"/>
    <cellStyle name="差_测算结果汇总_财力性转移支付2010年预算参考数_小册子（2010）张 3 2" xfId="14485"/>
    <cellStyle name="好_0605石屏县_隋心对账单定稿0514 2 5" xfId="14486"/>
    <cellStyle name="差_测算结果汇总_财力性转移支付2010年预算参考数_小册子（2010）张 4" xfId="14487"/>
    <cellStyle name="差_测算结果汇总_合并" xfId="14488"/>
    <cellStyle name="差_测算结果汇总_合并 2" xfId="14489"/>
    <cellStyle name="差_测算结果汇总_华东" xfId="14490"/>
    <cellStyle name="差_缺口县区测算（11.13）_合并 2" xfId="14491"/>
    <cellStyle name="差_测算结果汇总_华东 2" xfId="14492"/>
    <cellStyle name="差_测算结果汇总_隋心对账单定稿0514" xfId="14493"/>
    <cellStyle name="差_测算结果汇总_隋心对账单定稿0514 2" xfId="14494"/>
    <cellStyle name="差_测算结果汇总_小册子（2010）张" xfId="14495"/>
    <cellStyle name="好_20河南_03_2010年各地区一般预算平衡表_2010年地方财政一般预算分级平衡情况表（汇总）0524 5" xfId="14496"/>
    <cellStyle name="好_行政（人员）_县市旗测算-新科目（含人口规模效应）_03_2010年各地区一般预算平衡表_净集中 2" xfId="14497"/>
    <cellStyle name="差_测算结果汇总_小册子（2010）张 2" xfId="14498"/>
    <cellStyle name="差_文体广播事业(按照总人口测算）—20080416_不含人员经费系数_隋心对账单定稿0514 2 6" xfId="14499"/>
    <cellStyle name="差_测算结果汇总_小册子（2010）张 2 2" xfId="14500"/>
    <cellStyle name="差_文体广播事业(按照总人口测算）—20080416_不含人员经费系数_隋心对账单定稿0514 2 7" xfId="14501"/>
    <cellStyle name="差_测算结果汇总_小册子（2010）张 3" xfId="14502"/>
    <cellStyle name="好_安徽 缺口县区测算(地方填报)1_财力性转移支付2010年预算参考数_隋心对账单定稿0514 2 2" xfId="14503"/>
    <cellStyle name="差_测算结果汇总_小册子（2010）张 3 2" xfId="14504"/>
    <cellStyle name="差_测算结果汇总_小册子（2010）张 4" xfId="14505"/>
    <cellStyle name="好_安徽 缺口县区测算(地方填报)1_财力性转移支付2010年预算参考数_隋心对账单定稿0514 2 3" xfId="14506"/>
    <cellStyle name="差_测算总表" xfId="14507"/>
    <cellStyle name="差_测算总表 2" xfId="14508"/>
    <cellStyle name="好_行政（人员）_县市旗测算-新科目（含人口规模效应） 2 5" xfId="14509"/>
    <cellStyle name="差_测算总表 3" xfId="14510"/>
    <cellStyle name="差_行政公检法测算_民生政策最低支出需求_财力性转移支付2010年预算参考数_03_2010年各地区一般预算平衡表_2010年地方财政一般预算分级平衡情况表（汇总）0524" xfId="14511"/>
    <cellStyle name="好_行政（人员）_县市旗测算-新科目（含人口规模效应） 2 6" xfId="14512"/>
    <cellStyle name="差_测算总表 4" xfId="14513"/>
    <cellStyle name="好_县区合并测算20080423(按照各省比重）_县市旗测算-新科目（含人口规模效应）_30云南 2" xfId="14514"/>
    <cellStyle name="好_行政（人员）_县市旗测算-新科目（含人口规模效应） 2 7" xfId="14515"/>
    <cellStyle name="差_成本差异系数 2" xfId="14516"/>
    <cellStyle name="好_行政（人员）_县市旗测算-新科目（含人口规模效应）_财力性转移支付2010年预算参考数_华东 2 6" xfId="14517"/>
    <cellStyle name="差_成本差异系数 2 2" xfId="14518"/>
    <cellStyle name="差_成本差异系数 2 2 2" xfId="14519"/>
    <cellStyle name="差_县市旗测算-新科目（20080627）_不含人员经费系数_03_2010年各地区一般预算平衡表_2010年地方财政一般预算分级平衡情况表（汇总）0524" xfId="14520"/>
    <cellStyle name="差_成本差异系数 2 3" xfId="14521"/>
    <cellStyle name="差_成本差异系数 2 3 2" xfId="14522"/>
    <cellStyle name="差_成本差异系数 2 4" xfId="14523"/>
    <cellStyle name="差_成本差异系数 3" xfId="14524"/>
    <cellStyle name="好_行政（人员）_县市旗测算-新科目（含人口规模效应）_财力性转移支付2010年预算参考数_华东 2 7" xfId="14525"/>
    <cellStyle name="差_成本差异系数 3 2" xfId="14526"/>
    <cellStyle name="差_同德_财力性转移支付2010年预算参考数_03_2010年各地区一般预算平衡表" xfId="14527"/>
    <cellStyle name="差_成本差异系数 4" xfId="14528"/>
    <cellStyle name="差_成本差异系数 4 2" xfId="14529"/>
    <cellStyle name="差_成本差异系数 5" xfId="14530"/>
    <cellStyle name="差_危改资金测算_30云南 3 2" xfId="14531"/>
    <cellStyle name="差_成本差异系数（含人口规模） 2 2 2" xfId="14532"/>
    <cellStyle name="差_一般预算支出口径剔除表_隋心对账单定稿0514 2 2" xfId="14533"/>
    <cellStyle name="差_成本差异系数（含人口规模） 2 3 2" xfId="14534"/>
    <cellStyle name="差_县区合并测算20080423(按照各省比重）_民生政策最低支出需求_财力性转移支付2010年预算参考数_03_2010年各地区一般预算平衡表 3" xfId="14535"/>
    <cellStyle name="差_县区合并测算20080423(按照各省比重）_民生政策最低支出需求_华东 2 5" xfId="14536"/>
    <cellStyle name="差_成本差异系数（含人口规模）_03_2010年各地区一般预算平衡表" xfId="14537"/>
    <cellStyle name="差_成本差异系数_财力性转移支付2010年预算参考数_30云南 3 2" xfId="14538"/>
    <cellStyle name="货币 2 3" xfId="14539"/>
    <cellStyle name="好_缺口县区测算(财政部标准)_财力性转移支付2010年预算参考数 2" xfId="14540"/>
    <cellStyle name="差_人员工资和公用经费3_03_2010年各地区一般预算平衡表_04财力类2010 3" xfId="14541"/>
    <cellStyle name="差_成本差异系数（含人口规模）_03_2010年各地区一般预算平衡表 2" xfId="14542"/>
    <cellStyle name="差_县市旗测算-新科目（20080626）_民生政策最低支出需求_03_2010年各地区一般预算平衡表_2010年地方财政一般预算分级平衡情况表（汇总）0524 3" xfId="14543"/>
    <cellStyle name="好_34青海_财力性转移支付2010年预算参考数_30云南 3" xfId="14544"/>
    <cellStyle name="好_缺口县区测算(财政部标准)_财力性转移支付2010年预算参考数 3" xfId="14545"/>
    <cellStyle name="好_34青海_1_30云南" xfId="14546"/>
    <cellStyle name="差_成本差异系数（含人口规模）_03_2010年各地区一般预算平衡表 3" xfId="14547"/>
    <cellStyle name="差_县市旗测算-新科目（20080626）_民生政策最低支出需求_03_2010年各地区一般预算平衡表_2010年地方财政一般预算分级平衡情况表（汇总）0524 4" xfId="14548"/>
    <cellStyle name="好_34青海_财力性转移支付2010年预算参考数_30云南 4" xfId="14549"/>
    <cellStyle name="差_成本差异系数（含人口规模）_03_2010年各地区一般预算平衡表 4" xfId="14550"/>
    <cellStyle name="差_县市旗测算-新科目（20080626）_民生政策最低支出需求_03_2010年各地区一般预算平衡表_2010年地方财政一般预算分级平衡情况表（汇总）0524 5" xfId="14551"/>
    <cellStyle name="好_缺口县区测算(财政部标准)_财力性转移支付2010年预算参考数 4" xfId="14552"/>
    <cellStyle name="好_教育(按照总人口测算）—20080416_不含人员经费系数 2 2" xfId="14553"/>
    <cellStyle name="差_成本差异系数（含人口规模）_03_2010年各地区一般预算平衡表 6" xfId="14554"/>
    <cellStyle name="好_教育(按照总人口测算）—20080416_不含人员经费系数 2 4" xfId="14555"/>
    <cellStyle name="差_成本差异系数（含人口规模）_03_2010年各地区一般预算平衡表_04财力类2010" xfId="14556"/>
    <cellStyle name="差_县市旗测算-新科目（20080626）_县市旗测算-新科目（含人口规模效应）_财力性转移支付2010年预算参考数_隋心对账单定稿0514 2 4" xfId="14557"/>
    <cellStyle name="差_成本差异系数（含人口规模）_03_2010年各地区一般预算平衡表_04财力类2010 2" xfId="14558"/>
    <cellStyle name="差_县市旗测算20080508_不含人员经费系数_合并 2 6" xfId="14559"/>
    <cellStyle name="差_成本差异系数（含人口规模）_03_2010年各地区一般预算平衡表_04财力类2010 3" xfId="14560"/>
    <cellStyle name="差_县市旗测算20080508_不含人员经费系数_合并 2 7" xfId="14561"/>
    <cellStyle name="好_县市旗测算-新科目（20080626）_民生政策最低支出需求 3" xfId="14562"/>
    <cellStyle name="差_成本差异系数（含人口规模）_03_2010年各地区一般预算平衡表_2010年地方财政一般预算分级平衡情况表（汇总）0524" xfId="14563"/>
    <cellStyle name="差_行政(燃修费)_民生政策最低支出需求_华东 2" xfId="14564"/>
    <cellStyle name="好_县市旗测算20080508_民生政策最低支出需求_财力性转移支付2010年预算参考数_华东 2" xfId="14565"/>
    <cellStyle name="差_成本差异系数（含人口规模）_03_2010年各地区一般预算平衡表_净集中" xfId="14566"/>
    <cellStyle name="好_县市旗测算20080508_民生政策最低支出需求_财力性转移支付2010年预算参考数_华东 2 2" xfId="14567"/>
    <cellStyle name="差_成本差异系数（含人口规模）_03_2010年各地区一般预算平衡表_净集中 2" xfId="14568"/>
    <cellStyle name="好_分县成本差异系数 2 5" xfId="14569"/>
    <cellStyle name="好_县市旗测算20080508_民生政策最低支出需求_财力性转移支付2010年预算参考数_华东 2 3" xfId="14570"/>
    <cellStyle name="差_成本差异系数（含人口规模）_03_2010年各地区一般预算平衡表_净集中 3" xfId="14571"/>
    <cellStyle name="好_分县成本差异系数 2 6" xfId="14572"/>
    <cellStyle name="差_成本差异系数（含人口规模）_30云南 2" xfId="14573"/>
    <cellStyle name="好_市辖区测算-新科目（20080626）_县市旗测算-新科目（含人口规模效应）_财力性转移支付2010年预算参考数_华东 2 5" xfId="14574"/>
    <cellStyle name="差_成本差异系数（含人口规模）_30云南 2 2" xfId="14575"/>
    <cellStyle name="差_成本差异系数（含人口规模）_30云南 3" xfId="14576"/>
    <cellStyle name="差_成本差异系数（含人口规模）_30云南 3 2" xfId="14577"/>
    <cellStyle name="差_成本差异系数（含人口规模）_30云南 4" xfId="14578"/>
    <cellStyle name="差_成本差异系数（含人口规模）_财力性转移支付2010年预算参考数" xfId="14579"/>
    <cellStyle name="差_文体广播事业(按照总人口测算）—20080416_民生政策最低支出需求_30云南 3" xfId="14580"/>
    <cellStyle name="差_成本差异系数（含人口规模）_财力性转移支付2010年预算参考数 2" xfId="14581"/>
    <cellStyle name="差_文体广播事业(按照总人口测算）—20080416_民生政策最低支出需求_30云南 3 2" xfId="14582"/>
    <cellStyle name="差_成本差异系数（含人口规模）_财力性转移支付2010年预算参考数 2 3" xfId="14583"/>
    <cellStyle name="差_成本差异系数（含人口规模）_财力性转移支付2010年预算参考数 2 3 2" xfId="14584"/>
    <cellStyle name="好_县区合并测算20080423(按照各省比重）_不含人员经费系数_财力性转移支付2010年预算参考数_03_2010年各地区一般预算平衡表_04财力类2010 3" xfId="14585"/>
    <cellStyle name="好_2006年34青海_财力性转移支付2010年预算参考数_03_2010年各地区一般预算平衡表_2010年地方财政一般预算分级平衡情况表（汇总）0524" xfId="14586"/>
    <cellStyle name="差_成本差异系数（含人口规模）_财力性转移支付2010年预算参考数 2 4" xfId="14587"/>
    <cellStyle name="差_成本差异系数（含人口规模）_财力性转移支付2010年预算参考数 3" xfId="14588"/>
    <cellStyle name="好_27重庆_财力性转移支付2010年预算参考数_华东 2 2" xfId="14589"/>
    <cellStyle name="差_成本差异系数（含人口规模）_财力性转移支付2010年预算参考数 3 2" xfId="14590"/>
    <cellStyle name="差_成本差异系数（含人口规模）_财力性转移支付2010年预算参考数 4" xfId="14591"/>
    <cellStyle name="差_汇总-县级财政报表附表 2" xfId="14592"/>
    <cellStyle name="好_27重庆_财力性转移支付2010年预算参考数_华东 2 3" xfId="14593"/>
    <cellStyle name="好_县市旗测算-新科目（20080626）_县市旗测算-新科目（含人口规模效应）_03_2010年各地区一般预算平衡表 5" xfId="14594"/>
    <cellStyle name="差_成本差异系数（含人口规模）_财力性转移支付2010年预算参考数 4 2" xfId="14595"/>
    <cellStyle name="差_汇总-县级财政报表附表 2 2" xfId="14596"/>
    <cellStyle name="差_成本差异系数（含人口规模）_财力性转移支付2010年预算参考数 5" xfId="14597"/>
    <cellStyle name="差_汇总-县级财政报表附表 3" xfId="14598"/>
    <cellStyle name="好_27重庆_财力性转移支付2010年预算参考数_华东 2 4" xfId="14599"/>
    <cellStyle name="差_成本差异系数（含人口规模）_财力性转移支付2010年预算参考数_03_2010年各地区一般预算平衡表" xfId="14600"/>
    <cellStyle name="常规 2 4 2 3" xfId="14601"/>
    <cellStyle name="差_成本差异系数（含人口规模）_财力性转移支付2010年预算参考数_03_2010年各地区一般预算平衡表 4" xfId="14602"/>
    <cellStyle name="差_成本差异系数（含人口规模）_财力性转移支付2010年预算参考数_03_2010年各地区一般预算平衡表 5" xfId="14603"/>
    <cellStyle name="差_成本差异系数（含人口规模）_财力性转移支付2010年预算参考数_03_2010年各地区一般预算平衡表 6" xfId="14604"/>
    <cellStyle name="差_成本差异系数（含人口规模）_财力性转移支付2010年预算参考数_03_2010年各地区一般预算平衡表_04财力类2010" xfId="14605"/>
    <cellStyle name="差_成本差异系数（含人口规模）_财力性转移支付2010年预算参考数_03_2010年各地区一般预算平衡表_04财力类2010 2" xfId="14606"/>
    <cellStyle name="好_文体广播事业(按照总人口测算）—20080416_财力性转移支付2010年预算参考数_隋心对账单定稿0514" xfId="14607"/>
    <cellStyle name="差_县区合并测算20080421_民生政策最低支出需求_隋心对账单定稿0514 2 5" xfId="14608"/>
    <cellStyle name="差_成本差异系数（含人口规模）_财力性转移支付2010年预算参考数_03_2010年各地区一般预算平衡表_04财力类2010 3" xfId="14609"/>
    <cellStyle name="差_县区合并测算20080421_民生政策最低支出需求_隋心对账单定稿0514 2 6" xfId="14610"/>
    <cellStyle name="差_成本差异系数（含人口规模）_财力性转移支付2010年预算参考数_03_2010年各地区一般预算平衡表_净集中" xfId="14611"/>
    <cellStyle name="差_农林水和城市维护标准支出20080505－县区合计_财力性转移支付2010年预算参考数_30云南 2" xfId="14612"/>
    <cellStyle name="差_成本差异系数（含人口规模）_财力性转移支付2010年预算参考数_03_2010年各地区一般预算平衡表_净集中 2" xfId="14613"/>
    <cellStyle name="差_农林水和城市维护标准支出20080505－县区合计_财力性转移支付2010年预算参考数_30云南 2 2" xfId="14614"/>
    <cellStyle name="差_成本差异系数（含人口规模）_财力性转移支付2010年预算参考数_03_2010年各地区一般预算平衡表_净集中 3" xfId="14615"/>
    <cellStyle name="好_测算结果_财力性转移支付2010年预算参考数_03_2010年各地区一般预算平衡表_净集中" xfId="14616"/>
    <cellStyle name="差_成本差异系数（含人口规模）_财力性转移支付2010年预算参考数_30云南" xfId="14617"/>
    <cellStyle name="好_县区合并测算20080421_不含人员经费系数_03_2010年各地区一般预算平衡表_2010年地方财政一般预算分级平衡情况表（汇总）0524 2 7" xfId="14618"/>
    <cellStyle name="好_分县成本差异系数_小册子（2010）张 2" xfId="14619"/>
    <cellStyle name="差_成本差异系数（含人口规模）_财力性转移支付2010年预算参考数_30云南 2 2" xfId="14620"/>
    <cellStyle name="好_核定人数下发表_财力性转移支付2010年预算参考数 4" xfId="14621"/>
    <cellStyle name="好_自行调整差异系数顺序_财力性转移支付2010年预算参考数_03_2010年各地区一般预算平衡表_04财力类2010 3" xfId="14622"/>
    <cellStyle name="差_成本差异系数（含人口规模）_财力性转移支付2010年预算参考数_合并" xfId="14623"/>
    <cellStyle name="差_市辖区测算20080510_30云南 2 2" xfId="14624"/>
    <cellStyle name="差_成本差异系数（含人口规模）_财力性转移支付2010年预算参考数_合并 2" xfId="14625"/>
    <cellStyle name="差_成本差异系数（含人口规模）_财力性转移支付2010年预算参考数_华东" xfId="14626"/>
    <cellStyle name="好_测算结果_隋心对账单定稿0514 2" xfId="14627"/>
    <cellStyle name="好_行政(燃修费)_民生政策最低支出需求_财力性转移支付2010年预算参考数" xfId="14628"/>
    <cellStyle name="差_成本差异系数（含人口规模）_财力性转移支付2010年预算参考数_隋心对账单定稿0514" xfId="14629"/>
    <cellStyle name="好_总人口_合并 2 3" xfId="14630"/>
    <cellStyle name="好_Book1_1 2" xfId="14631"/>
    <cellStyle name="差_成本差异系数（含人口规模）_财力性转移支付2010年预算参考数_隋心对账单定稿0514 2" xfId="14632"/>
    <cellStyle name="差_成本差异系数（含人口规模）_财力性转移支付2010年预算参考数_小册子（2010）张" xfId="14633"/>
    <cellStyle name="好_30云南_1_03_2010年各地区一般预算平衡表_2010年地方财政一般预算分级平衡情况表（汇总）0524 2 2" xfId="14634"/>
    <cellStyle name="好_汇总_华东 2 3" xfId="14635"/>
    <cellStyle name="差_成本差异系数（含人口规模）_财力性转移支付2010年预算参考数_小册子（2010）张 2" xfId="14636"/>
    <cellStyle name="差_行政（人员）_不含人员经费系数_财力性转移支付2010年预算参考数_03_2010年各地区一般预算平衡表_净集中" xfId="14637"/>
    <cellStyle name="差_其他部门(按照总人口测算）—20080416_合并" xfId="14638"/>
    <cellStyle name="差_成本差异系数（含人口规模）_财力性转移支付2010年预算参考数_小册子（2010）张 2 2" xfId="14639"/>
    <cellStyle name="差_行政（人员）_不含人员经费系数_财力性转移支付2010年预算参考数_03_2010年各地区一般预算平衡表_净集中 2" xfId="14640"/>
    <cellStyle name="差_其他部门(按照总人口测算）—20080416_合并 2" xfId="14641"/>
    <cellStyle name="差_成本差异系数（含人口规模）_财力性转移支付2010年预算参考数_小册子（2010）张 3 2" xfId="14642"/>
    <cellStyle name="差_县区合并测算20080423(按照各省比重）_不含人员经费系数_合并" xfId="14643"/>
    <cellStyle name="好_县区合并测算20080421_不含人员经费系数_03_2010年各地区一般预算平衡表_2010年地方财政一般预算分级平衡情况表（汇总）0524 2 3" xfId="14644"/>
    <cellStyle name="差_成本差异系数（含人口规模）_财力性转移支付2010年预算参考数_小册子（2010）张 4" xfId="14645"/>
    <cellStyle name="差_成本差异系数（含人口规模）_合并 2" xfId="14646"/>
    <cellStyle name="差_基础数据分析 2 4" xfId="14647"/>
    <cellStyle name="差_成本差异系数（含人口规模）_华东" xfId="14648"/>
    <cellStyle name="差_成本差异系数（含人口规模）_华东 2" xfId="14649"/>
    <cellStyle name="差_行政（人员）_民生政策最低支出需求 2 3" xfId="14650"/>
    <cellStyle name="好_县区合并测算20080421_民生政策最低支出需求_03_2010年各地区一般预算平衡表_2010年地方财政一般预算分级平衡情况表（汇总）0524 2 4" xfId="14651"/>
    <cellStyle name="差_成本差异系数（含人口规模）_隋心对账单定稿0514" xfId="14652"/>
    <cellStyle name="差_成本差异系数（含人口规模）_小册子（2010）张" xfId="14653"/>
    <cellStyle name="差_成本差异系数（含人口规模）_小册子（2010）张 2" xfId="14654"/>
    <cellStyle name="差_成本差异系数（含人口规模）_小册子（2010）张 2 2" xfId="14655"/>
    <cellStyle name="好_Book1_财力性转移支付2010年预算参考数_03_2010年各地区一般预算平衡表_2010年地方财政一般预算分级平衡情况表（汇总）0524 3" xfId="14656"/>
    <cellStyle name="差_成本差异系数_03_2010年各地区一般预算平衡表" xfId="14657"/>
    <cellStyle name="差_成本差异系数_03_2010年各地区一般预算平衡表_04财力类2010 3" xfId="14658"/>
    <cellStyle name="好_市辖区测算-新科目（20080626）_不含人员经费系数_财力性转移支付2010年预算参考数_30云南 2" xfId="14659"/>
    <cellStyle name="差_成本差异系数_03_2010年各地区一般预算平衡表_2010年地方财政一般预算分级平衡情况表（汇总）0524" xfId="14660"/>
    <cellStyle name="好_农林水和城市维护标准支出20080505－县区合计_03_2010年各地区一般预算平衡表_净集中 2" xfId="14661"/>
    <cellStyle name="差_行政（人员）_不含人员经费系数_小册子（2010）张 4" xfId="14662"/>
    <cellStyle name="差_成本差异系数_03_2010年各地区一般预算平衡表_2010年地方财政一般预算分级平衡情况表（汇总）0524 2" xfId="14663"/>
    <cellStyle name="差_成本差异系数_03_2010年各地区一般预算平衡表_2010年地方财政一般预算分级平衡情况表（汇总）0524 3" xfId="14664"/>
    <cellStyle name="差_成本差异系数_03_2010年各地区一般预算平衡表_2010年地方财政一般预算分级平衡情况表（汇总）0524 4" xfId="14665"/>
    <cellStyle name="差_市辖区测算20080510_县市旗测算-新科目（含人口规模效应）_03_2010年各地区一般预算平衡表_净集中 2" xfId="14666"/>
    <cellStyle name="好_县区合并测算20080423(按照各省比重）_不含人员经费系数_03_2010年各地区一般预算平衡表_净集中 3" xfId="14667"/>
    <cellStyle name="差_县市旗测算20080508_财力性转移支付2010年预算参考数_03_2010年各地区一般预算平衡表 2" xfId="14668"/>
    <cellStyle name="差_成本差异系数_03_2010年各地区一般预算平衡表_2010年地方财政一般预算分级平衡情况表（汇总）0524 5" xfId="14669"/>
    <cellStyle name="差_市辖区测算20080510_县市旗测算-新科目（含人口规模效应）_03_2010年各地区一般预算平衡表_净集中 3" xfId="14670"/>
    <cellStyle name="差_县市旗测算20080508_财力性转移支付2010年预算参考数_03_2010年各地区一般预算平衡表 3" xfId="14671"/>
    <cellStyle name="差_行政公检法测算_财力性转移支付2010年预算参考数_华东 2" xfId="14672"/>
    <cellStyle name="差_成本差异系数_03_2010年各地区一般预算平衡表_净集中 3" xfId="14673"/>
    <cellStyle name="好_河南 缺口县区测算(地方填报)_财力性转移支付2010年预算参考数_隋心对账单定稿0514 2 2" xfId="14674"/>
    <cellStyle name="差_成本差异系数_30云南 2" xfId="14675"/>
    <cellStyle name="好_汇总表4 2" xfId="14676"/>
    <cellStyle name="差_成本差异系数_30云南 2 2" xfId="14677"/>
    <cellStyle name="好_汇总表4 2 2" xfId="14678"/>
    <cellStyle name="好_河南 缺口县区测算(地方填报)_财力性转移支付2010年预算参考数_隋心对账单定稿0514 2 3" xfId="14679"/>
    <cellStyle name="差_成本差异系数_30云南 3" xfId="14680"/>
    <cellStyle name="好_汇总表4 3" xfId="14681"/>
    <cellStyle name="差_成本差异系数_30云南 3 2" xfId="14682"/>
    <cellStyle name="好_汇总表4 3 2" xfId="14683"/>
    <cellStyle name="好_河南 缺口县区测算(地方填报)_财力性转移支付2010年预算参考数_隋心对账单定稿0514 2 4" xfId="14684"/>
    <cellStyle name="差_成本差异系数_30云南 4" xfId="14685"/>
    <cellStyle name="好_汇总表4 4" xfId="14686"/>
    <cellStyle name="差_行政公检法测算_华东 2" xfId="14687"/>
    <cellStyle name="好_市辖区测算20080510_县市旗测算-新科目（含人口规模效应）_华东" xfId="14688"/>
    <cellStyle name="差_成本差异系数_财力性转移支付2010年预算参考数" xfId="14689"/>
    <cellStyle name="好_市辖区测算20080510_县市旗测算-新科目（含人口规模效应）_华东 2" xfId="14690"/>
    <cellStyle name="差_成本差异系数_财力性转移支付2010年预算参考数 2" xfId="14691"/>
    <cellStyle name="好_20河南_30云南" xfId="14692"/>
    <cellStyle name="强调文字颜色 5 2 2 2 4" xfId="14693"/>
    <cellStyle name="好_市辖区测算20080510_县市旗测算-新科目（含人口规模效应）_华东 2 2" xfId="14694"/>
    <cellStyle name="差_成本差异系数_财力性转移支付2010年预算参考数 2 2" xfId="14695"/>
    <cellStyle name="好_卫生(按照总人口测算）—20080416 2 8" xfId="14696"/>
    <cellStyle name="好_20河南_30云南 2" xfId="14697"/>
    <cellStyle name="差_成本差异系数_财力性转移支付2010年预算参考数 2 2 2" xfId="14698"/>
    <cellStyle name="好_20河南_30云南 2 2" xfId="14699"/>
    <cellStyle name="强调文字颜色 5 2 2 2 5" xfId="14700"/>
    <cellStyle name="好_市辖区测算20080510_县市旗测算-新科目（含人口规模效应）_华东 2 3" xfId="14701"/>
    <cellStyle name="差_成本差异系数_财力性转移支付2010年预算参考数 2 3" xfId="14702"/>
    <cellStyle name="好_20河南_30云南 3" xfId="14703"/>
    <cellStyle name="差_成本差异系数_财力性转移支付2010年预算参考数 2 3 2" xfId="14704"/>
    <cellStyle name="好_20河南_30云南 3 2" xfId="14705"/>
    <cellStyle name="好_行政（人员）_民生政策最低支出需求_财力性转移支付2010年预算参考数 2 6" xfId="14706"/>
    <cellStyle name="强调文字颜色 5 2 2 2 6" xfId="14707"/>
    <cellStyle name="好_市辖区测算20080510_县市旗测算-新科目（含人口规模效应）_华东 2 4" xfId="14708"/>
    <cellStyle name="差_成本差异系数_财力性转移支付2010年预算参考数 2 4" xfId="14709"/>
    <cellStyle name="好_20河南_30云南 4" xfId="14710"/>
    <cellStyle name="好_市辖区测算20080510_县市旗测算-新科目（含人口规模效应）_华东 3" xfId="14711"/>
    <cellStyle name="差_成本差异系数_财力性转移支付2010年预算参考数 3" xfId="14712"/>
    <cellStyle name="差_成本差异系数_财力性转移支付2010年预算参考数 3 2" xfId="14713"/>
    <cellStyle name="差_成本差异系数_财力性转移支付2010年预算参考数 4" xfId="14714"/>
    <cellStyle name="好_2006年基础数据" xfId="14715"/>
    <cellStyle name="差_成本差异系数_财力性转移支付2010年预算参考数 4 2" xfId="14716"/>
    <cellStyle name="好_2006年基础数据 2" xfId="14717"/>
    <cellStyle name="差_成本差异系数_财力性转移支付2010年预算参考数_03_2010年各地区一般预算平衡表" xfId="14718"/>
    <cellStyle name="差_成本差异系数_财力性转移支付2010年预算参考数_03_2010年各地区一般预算平衡表 3" xfId="14719"/>
    <cellStyle name="差_成本差异系数_财力性转移支付2010年预算参考数_03_2010年各地区一般预算平衡表 4" xfId="14720"/>
    <cellStyle name="差_成本差异系数_财力性转移支付2010年预算参考数_03_2010年各地区一般预算平衡表_04财力类2010" xfId="14721"/>
    <cellStyle name="差_成本差异系数_财力性转移支付2010年预算参考数_03_2010年各地区一般预算平衡表_04财力类2010 2" xfId="14722"/>
    <cellStyle name="差_成本差异系数_财力性转移支付2010年预算参考数_03_2010年各地区一般预算平衡表_04财力类2010 3" xfId="14723"/>
    <cellStyle name="差_成本差异系数_财力性转移支付2010年预算参考数_03_2010年各地区一般预算平衡表_2010年地方财政一般预算分级平衡情况表（汇总）0524 2" xfId="14724"/>
    <cellStyle name="好_M01-2(州市补助收入)_隋心对账单定稿0514 2 6" xfId="14725"/>
    <cellStyle name="差_成本差异系数_财力性转移支付2010年预算参考数_03_2010年各地区一般预算平衡表_2010年地方财政一般预算分级平衡情况表（汇总）0524 3" xfId="14726"/>
    <cellStyle name="好_M01-2(州市补助收入)_隋心对账单定稿0514 2 7" xfId="14727"/>
    <cellStyle name="差_成本差异系数_财力性转移支付2010年预算参考数_03_2010年各地区一般预算平衡表_2010年地方财政一般预算分级平衡情况表（汇总）0524 4" xfId="14728"/>
    <cellStyle name="差_成本差异系数_财力性转移支付2010年预算参考数_03_2010年各地区一般预算平衡表_2010年地方财政一般预算分级平衡情况表（汇总）0524 5" xfId="14729"/>
    <cellStyle name="好_卫生部门_财力性转移支付2010年预算参考数_合并 3" xfId="14730"/>
    <cellStyle name="差_第五部分(才淼、饶永宏）_华东 2" xfId="14731"/>
    <cellStyle name="好_行政(燃修费)_财力性转移支付2010年预算参考数_合并 2 5" xfId="14732"/>
    <cellStyle name="差_成本差异系数_财力性转移支付2010年预算参考数_03_2010年各地区一般预算平衡表_净集中 2" xfId="14733"/>
    <cellStyle name="好_Book2_财力性转移支付2010年预算参考数_30云南 2" xfId="14734"/>
    <cellStyle name="差_分析缺口率_财力性转移支付2010年预算参考数 2 4" xfId="14735"/>
    <cellStyle name="好_缺口县区测算（11.13）_小册子（2010）张 2" xfId="14736"/>
    <cellStyle name="差_成本差异系数_财力性转移支付2010年预算参考数_03_2010年各地区一般预算平衡表_净集中 3" xfId="14737"/>
    <cellStyle name="好_0605石屏县_财力性转移支付2010年预算参考数_03_2010年各地区一般预算平衡表_净集中 3" xfId="14738"/>
    <cellStyle name="差_成本差异系数_财力性转移支付2010年预算参考数_30云南" xfId="14739"/>
    <cellStyle name="好_行政（人员） 4" xfId="14740"/>
    <cellStyle name="差_成本差异系数_财力性转移支付2010年预算参考数_30云南 2" xfId="14741"/>
    <cellStyle name="好_行政（人员） 4 2" xfId="14742"/>
    <cellStyle name="差_成本差异系数_财力性转移支付2010年预算参考数_30云南 2 2" xfId="14743"/>
    <cellStyle name="好_安徽 缺口县区测算(地方填报)1_30云南 3" xfId="14744"/>
    <cellStyle name="差_成本差异系数_财力性转移支付2010年预算参考数_30云南 3" xfId="14745"/>
    <cellStyle name="差_成本差异系数_财力性转移支付2010年预算参考数_30云南 4" xfId="14746"/>
    <cellStyle name="差_成本差异系数_财力性转移支付2010年预算参考数_合并" xfId="14747"/>
    <cellStyle name="差_文体广播事业(按照总人口测算）—20080416_县市旗测算-新科目（含人口规模效应）_30云南" xfId="14748"/>
    <cellStyle name="差_行政(燃修费)_县市旗测算-新科目（含人口规模效应）_03_2010年各地区一般预算平衡表 2" xfId="14749"/>
    <cellStyle name="差_成本差异系数_财力性转移支付2010年预算参考数_华东" xfId="14750"/>
    <cellStyle name="好_教育(按照总人口测算）—20080416_民生政策最低支出需求_03_2010年各地区一般预算平衡表_2010年地方财政一般预算分级平衡情况表（汇总）0524" xfId="14751"/>
    <cellStyle name="差_成本差异系数_财力性转移支付2010年预算参考数_隋心对账单定稿0514" xfId="14752"/>
    <cellStyle name="差_成本差异系数_财力性转移支付2010年预算参考数_隋心对账单定稿0514 2" xfId="14753"/>
    <cellStyle name="差_成本差异系数_合并 2" xfId="14754"/>
    <cellStyle name="差_成本差异系数_隋心对账单定稿0514 2" xfId="14755"/>
    <cellStyle name="差_成本差异系数_小册子（2010）张 3" xfId="14756"/>
    <cellStyle name="差_成本差异系数_小册子（2010）张 3 2" xfId="14757"/>
    <cellStyle name="差_成本差异系数_小册子（2010）张 4" xfId="14758"/>
    <cellStyle name="千位分隔 11 3" xfId="14759"/>
    <cellStyle name="差_城建部门 2" xfId="14760"/>
    <cellStyle name="好_2006年22湖南_30云南 2 2" xfId="14761"/>
    <cellStyle name="差_城建部门 2 2" xfId="14762"/>
    <cellStyle name="差_城建部门 2 3" xfId="14763"/>
    <cellStyle name="差_分县成本差异系数_财力性转移支付2010年预算参考数_华东" xfId="14764"/>
    <cellStyle name="千位分隔 11 4" xfId="14765"/>
    <cellStyle name="差_城建部门 3" xfId="14766"/>
    <cellStyle name="差_城建部门 4" xfId="14767"/>
    <cellStyle name="差_城建部门 5" xfId="14768"/>
    <cellStyle name="差_行政(燃修费)_财力性转移支付2010年预算参考数 2 3 2" xfId="14769"/>
    <cellStyle name="差_城建部门 6" xfId="14770"/>
    <cellStyle name="差_附表_财力性转移支付2010年预算参考数_30云南 2 2" xfId="14771"/>
    <cellStyle name="差_城建部门_合并" xfId="14772"/>
    <cellStyle name="好_市辖区测算-新科目（20080626）_民生政策最低支出需求_华东 2" xfId="14773"/>
    <cellStyle name="差_城建部门_隋心对账单定稿0514" xfId="14774"/>
    <cellStyle name="好_教育(按照总人口测算）—20080416_民生政策最低支出需求 5" xfId="14775"/>
    <cellStyle name="差_村名录" xfId="14776"/>
    <cellStyle name="强调文字颜色 1 2 2 11 2 6" xfId="14777"/>
    <cellStyle name="差_卫生(按照总人口测算）—20080416_不含人员经费系数_华东 2 6" xfId="14778"/>
    <cellStyle name="差_县市旗测算-新科目（20080627）_民生政策最低支出需求_财力性转移支付2010年预算参考数_30云南" xfId="14779"/>
    <cellStyle name="好_市辖区测算-新科目（20080626）_财力性转移支付2010年预算参考数_华东 2 3" xfId="14780"/>
    <cellStyle name="差_地方配套按人均增幅控制8.30xl 2" xfId="14781"/>
    <cellStyle name="差_地方配套按人均增幅控制8.30xl 2 2" xfId="14782"/>
    <cellStyle name="差_市辖区测算-新科目（20080626）_不含人员经费系数_财力性转移支付2010年预算参考数_合并 2 4" xfId="14783"/>
    <cellStyle name="好_人员工资和公用经费2_财力性转移支付2010年预算参考数_华东 2 5" xfId="14784"/>
    <cellStyle name="好_行政(燃修费)_隋心对账单定稿0514 2 5" xfId="14785"/>
    <cellStyle name="差_地方配套按人均增幅控制8.30xl 2 3" xfId="14786"/>
    <cellStyle name="差_市辖区测算-新科目（20080626）_不含人员经费系数_财力性转移支付2010年预算参考数_合并 2 5" xfId="14787"/>
    <cellStyle name="好_人员工资和公用经费2_财力性转移支付2010年预算参考数_华东 2 6" xfId="14788"/>
    <cellStyle name="好_行政(燃修费)_隋心对账单定稿0514 2 6" xfId="14789"/>
    <cellStyle name="差_地方配套按人均增幅控制8.30xl 2 4" xfId="14790"/>
    <cellStyle name="差_市辖区测算-新科目（20080626）_不含人员经费系数_财力性转移支付2010年预算参考数_合并 2 6" xfId="14791"/>
    <cellStyle name="好_人员工资和公用经费2_财力性转移支付2010年预算参考数_华东 2 7" xfId="14792"/>
    <cellStyle name="好_行政(燃修费)_隋心对账单定稿0514 2 7" xfId="14793"/>
    <cellStyle name="好_市辖区测算-新科目（20080626）_财力性转移支付2010年预算参考数_华东 2 4" xfId="14794"/>
    <cellStyle name="差_地方配套按人均增幅控制8.30xl 3" xfId="14795"/>
    <cellStyle name="好_市辖区测算-新科目（20080626）_财力性转移支付2010年预算参考数_华东 2 5" xfId="14796"/>
    <cellStyle name="差_地方配套按人均增幅控制8.30xl 4" xfId="14797"/>
    <cellStyle name="差_市辖区测算20080510_不含人员经费系数_财力性转移支付2010年预算参考数_小册子（2010）张 2" xfId="14798"/>
    <cellStyle name="好_0605石屏县_财力性转移支付2010年预算参考数_03_2010年各地区一般预算平衡表_2010年地方财政一般预算分级平衡情况表（汇总）0524 2 2" xfId="14799"/>
    <cellStyle name="差_地方配套按人均增幅控制8.30一般预算平均增幅、人均可用财力平均增幅两次控制、社会治安系数调整、案件数调整xl" xfId="14800"/>
    <cellStyle name="差_教育(按照总人口测算）—20080416_民生政策最低支出需求_财力性转移支付2010年预算参考数_30云南 2 2" xfId="14801"/>
    <cellStyle name="好_汇总表_财力性转移支付2010年预算参考数_03_2010年各地区一般预算平衡表" xfId="14802"/>
    <cellStyle name="差_地方配套按人均增幅控制8.30一般预算平均增幅、人均可用财力平均增幅两次控制、社会治安系数调整、案件数调整xl 2" xfId="14803"/>
    <cellStyle name="好_汇总表_财力性转移支付2010年预算参考数_03_2010年各地区一般预算平衡表 2" xfId="14804"/>
    <cellStyle name="好_汇总表_财力性转移支付2010年预算参考数_03_2010年各地区一般预算平衡表 2 2" xfId="14805"/>
    <cellStyle name="差_地方配套按人均增幅控制8.30一般预算平均增幅、人均可用财力平均增幅两次控制、社会治安系数调整、案件数调整xl 2 2" xfId="14806"/>
    <cellStyle name="好_汇总表4_隋心对账单定稿0514 2 3" xfId="14807"/>
    <cellStyle name="好_汇总表_财力性转移支付2010年预算参考数_03_2010年各地区一般预算平衡表 2 3" xfId="14808"/>
    <cellStyle name="差_地方配套按人均增幅控制8.30一般预算平均增幅、人均可用财力平均增幅两次控制、社会治安系数调整、案件数调整xl 2 3" xfId="14809"/>
    <cellStyle name="好_汇总表4_隋心对账单定稿0514 2 4" xfId="14810"/>
    <cellStyle name="差_地方配套按人均增幅控制8.30一般预算平均增幅、人均可用财力平均增幅两次控制、社会治安系数调整、案件数调整xl 2 4" xfId="14811"/>
    <cellStyle name="好_汇总表4_隋心对账单定稿0514 2 5" xfId="14812"/>
    <cellStyle name="差_地方配套按人均增幅控制8.30一般预算平均增幅、人均可用财力平均增幅两次控制、社会治安系数调整、案件数调整xl 3" xfId="14813"/>
    <cellStyle name="好_汇总表_财力性转移支付2010年预算参考数_03_2010年各地区一般预算平衡表 3" xfId="14814"/>
    <cellStyle name="差_地方配套按人均增幅控制8.31（调整结案率后）xl" xfId="14815"/>
    <cellStyle name="差_地方配套按人均增幅控制8.31（调整结案率后）xl 2" xfId="14816"/>
    <cellStyle name="差_地方配套按人均增幅控制8.31（调整结案率后）xl 2 2" xfId="14817"/>
    <cellStyle name="常规 2 3 2 7" xfId="14818"/>
    <cellStyle name="差_地方配套按人均增幅控制8.31（调整结案率后）xl 2 3" xfId="14819"/>
    <cellStyle name="常规 2 3 2 8" xfId="14820"/>
    <cellStyle name="差_地方配套按人均增幅控制8.31（调整结案率后）xl 2 4" xfId="14821"/>
    <cellStyle name="好_县区合并测算20080423(按照各省比重）_县市旗测算-新科目（含人口规模效应） 2" xfId="14822"/>
    <cellStyle name="常规 2 3 2 9" xfId="14823"/>
    <cellStyle name="好_分县成本差异系数_财力性转移支付2010年预算参考数_隋心对账单定稿0514 2 2" xfId="14824"/>
    <cellStyle name="差_第五部分(才淼、饶永宏）" xfId="14825"/>
    <cellStyle name="好_其他部门(按照总人口测算）—20080416_不含人员经费系数_财力性转移支付2010年预算参考数_03_2010年各地区一般预算平衡表 2" xfId="14826"/>
    <cellStyle name="差_第五部分(才淼、饶永宏） 2" xfId="14827"/>
    <cellStyle name="好_其他部门(按照总人口测算）—20080416_不含人员经费系数_财力性转移支付2010年预算参考数_03_2010年各地区一般预算平衡表 2 2" xfId="14828"/>
    <cellStyle name="差_第五部分(才淼、饶永宏） 2 2" xfId="14829"/>
    <cellStyle name="差_第五部分(才淼、饶永宏） 2 2 2" xfId="14830"/>
    <cellStyle name="好_县区合并测算20080423(按照各省比重）_华东" xfId="14831"/>
    <cellStyle name="差_第五部分(才淼、饶永宏） 2 3" xfId="14832"/>
    <cellStyle name="差_第五部分(才淼、饶永宏） 2 4" xfId="14833"/>
    <cellStyle name="常规 18 2 2" xfId="14834"/>
    <cellStyle name="常规 23 2 2" xfId="14835"/>
    <cellStyle name="差_第五部分(才淼、饶永宏） 2_2.2009年云南省生态功能区转移支付总表" xfId="14836"/>
    <cellStyle name="好_教育(按照总人口测算）—20080416_03_2010年各地区一般预算平衡表 3" xfId="14837"/>
    <cellStyle name="差_第五部分(才淼、饶永宏） 2_2.2010年云南省生态功能区转移支付总表" xfId="14838"/>
    <cellStyle name="差_第五部分(才淼、饶永宏） 2_2.云南省生态功能区转移支付总表" xfId="14839"/>
    <cellStyle name="差_第五部分(才淼、饶永宏） 2_4.2010年国家重点生态功能区保护性转移支付生态测算表" xfId="14840"/>
    <cellStyle name="差_汇总表4_03_2010年各地区一般预算平衡表" xfId="14841"/>
    <cellStyle name="好_人员工资和公用经费_财力性转移支付2010年预算参考数_小册子（2010）张 3" xfId="14842"/>
    <cellStyle name="差_市辖区测算20080510_民生政策最低支出需求_财力性转移支付2010年预算参考数 2 2 2" xfId="14843"/>
    <cellStyle name="差_第五部分(才淼、饶永宏） 2_4.2010年国家重点生态功能区保护性转移支付生态测算表 2" xfId="14844"/>
    <cellStyle name="差_汇总表4_03_2010年各地区一般预算平衡表 2" xfId="14845"/>
    <cellStyle name="差_第五部分(才淼、饶永宏） 2_5.2010年云南省国家一般生态功能区转移支付补助测算表（州市本级）" xfId="14846"/>
    <cellStyle name="差_第五部分(才淼、饶永宏） 2_5.2010年云南省国家一般生态功能区转移支付补助测算表（州市本级） 2" xfId="14847"/>
    <cellStyle name="好_28四川_财力性转移支付2010年预算参考数_03_2010年各地区一般预算平衡表_04财力类2010 3" xfId="14848"/>
    <cellStyle name="差_第五部分(才淼、饶永宏） 3" xfId="14849"/>
    <cellStyle name="好_其他部门(按照总人口测算）—20080416_不含人员经费系数_财力性转移支付2010年预算参考数_03_2010年各地区一般预算平衡表 2 3" xfId="14850"/>
    <cellStyle name="差_第五部分(才淼、饶永宏） 3 2" xfId="14851"/>
    <cellStyle name="差_第五部分(才淼、饶永宏） 4" xfId="14852"/>
    <cellStyle name="差_第五部分(才淼、饶永宏） 4 2" xfId="14853"/>
    <cellStyle name="差_云南省2008年转移支付测算——州市本级考核部分及政策性测算_03_2010年各地区一般预算平衡表" xfId="14854"/>
    <cellStyle name="差_第五部分(才淼、饶永宏） 6" xfId="14855"/>
    <cellStyle name="差_第五部分(才淼、饶永宏） 7" xfId="14856"/>
    <cellStyle name="差_第五部分(才淼、饶永宏） 8" xfId="14857"/>
    <cellStyle name="差_第五部分(才淼、饶永宏） 9" xfId="14858"/>
    <cellStyle name="差_第五部分(才淼、饶永宏）_隋心对账单定稿0514 2" xfId="14859"/>
    <cellStyle name="差_第一部分：综合全" xfId="14860"/>
    <cellStyle name="差_第一部分：综合全 2 2" xfId="14861"/>
    <cellStyle name="差_第一部分：综合全 2 4" xfId="14862"/>
    <cellStyle name="差_第一部分：综合全 5" xfId="14863"/>
    <cellStyle name="常规 2 2 6 2 2" xfId="14864"/>
    <cellStyle name="差_第一部分：综合全 6" xfId="14865"/>
    <cellStyle name="常规 2 2 6 2 3" xfId="14866"/>
    <cellStyle name="差_第一部分：综合全_合并" xfId="14867"/>
    <cellStyle name="好_测算结果_合并 2 2" xfId="14868"/>
    <cellStyle name="差_第一部分：综合全_隋心对账单定稿0514" xfId="14869"/>
    <cellStyle name="差_对口支援新疆资金规模测算表20100106" xfId="14870"/>
    <cellStyle name="好_市辖区测算-新科目（20080626）_财力性转移支付2010年预算参考数_03_2010年各地区一般预算平衡表 2 2" xfId="14871"/>
    <cellStyle name="差_对口支援新疆资金规模测算表20100113" xfId="14872"/>
    <cellStyle name="好_2008年支出调整_财力性转移支付2010年预算参考数_隋心对账单定稿0514 2 2" xfId="14873"/>
    <cellStyle name="好_行政(燃修费)_不含人员经费系数_财力性转移支付2010年预算参考数_隋心对账单定稿0514 3" xfId="14874"/>
    <cellStyle name="差_分析缺口率 2 2 2" xfId="14875"/>
    <cellStyle name="好_汇总表4_03_2010年各地区一般预算平衡表_2010年地方财政一般预算分级平衡情况表（汇总）0524 2" xfId="14876"/>
    <cellStyle name="差_分析缺口率 2 3 2" xfId="14877"/>
    <cellStyle name="差_分析缺口率 2 4" xfId="14878"/>
    <cellStyle name="差_分析缺口率 3" xfId="14879"/>
    <cellStyle name="好_县市旗测算-新科目（20080627）_民生政策最低支出需求_财力性转移支付2010年预算参考数_03_2010年各地区一般预算平衡表_2010年地方财政一般预算分级平衡情况表（汇总）0524" xfId="14880"/>
    <cellStyle name="好_缺口县区测算(按2007支出增长25%测算) 2 5" xfId="14881"/>
    <cellStyle name="差_教育(按照总人口测算）—20080416_民生政策最低支出需求_财力性转移支付2010年预算参考数_03_2010年各地区一般预算平衡表_04财力类2010" xfId="14882"/>
    <cellStyle name="好_县市旗测算-新科目（20080627）_民生政策最低支出需求_财力性转移支付2010年预算参考数_03_2010年各地区一般预算平衡表_2010年地方财政一般预算分级平衡情况表（汇总）0524 2" xfId="14883"/>
    <cellStyle name="差_分析缺口率 3 2" xfId="14884"/>
    <cellStyle name="差_民生政策最低支出需求_财力性转移支付2010年预算参考数_03_2010年各地区一般预算平衡表 4" xfId="14885"/>
    <cellStyle name="差_分析缺口率 5" xfId="14886"/>
    <cellStyle name="好_缺口县区测算(按2007支出增长25%测算) 2 7" xfId="14887"/>
    <cellStyle name="差_分析缺口率_03_2010年各地区一般预算平衡表 2" xfId="14888"/>
    <cellStyle name="好_人员工资和公用经费_财力性转移支付2010年预算参考数_隋心对账单定稿0514 3" xfId="14889"/>
    <cellStyle name="差_市辖区测算-新科目（20080626）_县市旗测算-新科目（含人口规模效应）_财力性转移支付2010年预算参考数_隋心对账单定稿0514 2 3" xfId="14890"/>
    <cellStyle name="差_河南 缺口县区测算(地方填报)_小册子（2010）张 3" xfId="14891"/>
    <cellStyle name="差_分析缺口率_03_2010年各地区一般预算平衡表 3" xfId="14892"/>
    <cellStyle name="差_市辖区测算-新科目（20080626）_县市旗测算-新科目（含人口规模效应）_财力性转移支付2010年预算参考数_隋心对账单定稿0514 2 4" xfId="14893"/>
    <cellStyle name="差_河南 缺口县区测算(地方填报)_小册子（2010）张 4" xfId="14894"/>
    <cellStyle name="差_分析缺口率_03_2010年各地区一般预算平衡表 5" xfId="14895"/>
    <cellStyle name="差_市辖区测算-新科目（20080626）_县市旗测算-新科目（含人口规模效应）_财力性转移支付2010年预算参考数_隋心对账单定稿0514 2 6" xfId="14896"/>
    <cellStyle name="差_分析缺口率_03_2010年各地区一般预算平衡表 6" xfId="14897"/>
    <cellStyle name="差_市辖区测算-新科目（20080626）_县市旗测算-新科目（含人口规模效应）_财力性转移支付2010年预算参考数_隋心对账单定稿0514 2 7" xfId="14898"/>
    <cellStyle name="差_分析缺口率_03_2010年各地区一般预算平衡表_04财力类2010" xfId="14899"/>
    <cellStyle name="差_分析缺口率_03_2010年各地区一般预算平衡表_04财力类2010 2" xfId="14900"/>
    <cellStyle name="好_分析缺口率_03_2010年各地区一般预算平衡表_2010年地方财政一般预算分级平衡情况表（汇总）0524 2 3" xfId="14901"/>
    <cellStyle name="好_附表_03_2010年各地区一般预算平衡表 3" xfId="14902"/>
    <cellStyle name="差_分析缺口率_03_2010年各地区一般预算平衡表_04财力类2010 3" xfId="14903"/>
    <cellStyle name="好_分析缺口率_03_2010年各地区一般预算平衡表_2010年地方财政一般预算分级平衡情况表（汇总）0524 2 4" xfId="14904"/>
    <cellStyle name="好_附表_03_2010年各地区一般预算平衡表 4" xfId="14905"/>
    <cellStyle name="差_分析缺口率_03_2010年各地区一般预算平衡表_2010年地方财政一般预算分级平衡情况表（汇总）0524" xfId="14906"/>
    <cellStyle name="差_分析缺口率_03_2010年各地区一般预算平衡表_2010年地方财政一般预算分级平衡情况表（汇总）0524 2" xfId="14907"/>
    <cellStyle name="差_分析缺口率_03_2010年各地区一般预算平衡表_2010年地方财政一般预算分级平衡情况表（汇总）0524 3" xfId="14908"/>
    <cellStyle name="差_分析缺口率_03_2010年各地区一般预算平衡表_2010年地方财政一般预算分级平衡情况表（汇总）0524 5" xfId="14909"/>
    <cellStyle name="好_2007年一般预算支出剔除_合并 2 5" xfId="14910"/>
    <cellStyle name="好_县区合并测算20080423(按照各省比重）_不含人员经费系数_合并 2 7" xfId="14911"/>
    <cellStyle name="差_分析缺口率_30云南" xfId="14912"/>
    <cellStyle name="差_县市旗测算20080508_民生政策最低支出需求_小册子（2010）张" xfId="14913"/>
    <cellStyle name="好_青海 缺口县区测算(地方填报)_隋心对账单定稿0514 2 4" xfId="14914"/>
    <cellStyle name="差_分析缺口率_30云南 2" xfId="14915"/>
    <cellStyle name="差_农林水和城市维护标准支出20080505－县区合计_不含人员经费系数_03_2010年各地区一般预算平衡表 5" xfId="14916"/>
    <cellStyle name="差_县市旗测算20080508_民生政策最低支出需求_小册子（2010）张 2" xfId="14917"/>
    <cellStyle name="好_2007一般预算支出口径剔除表_财力性转移支付2010年预算参考数_隋心对账单定稿0514 2 5" xfId="14918"/>
    <cellStyle name="差_分析缺口率_30云南 2 2" xfId="14919"/>
    <cellStyle name="差_县市旗测算20080508_民生政策最低支出需求_小册子（2010）张 2 2" xfId="14920"/>
    <cellStyle name="差_分析缺口率_30云南 3" xfId="14921"/>
    <cellStyle name="差_农林水和城市维护标准支出20080505－县区合计_不含人员经费系数_03_2010年各地区一般预算平衡表 6" xfId="14922"/>
    <cellStyle name="差_县市旗测算20080508_民生政策最低支出需求_小册子（2010）张 3" xfId="14923"/>
    <cellStyle name="好_2007一般预算支出口径剔除表_财力性转移支付2010年预算参考数_隋心对账单定稿0514 2 6" xfId="14924"/>
    <cellStyle name="差_分析缺口率_30云南 3 2" xfId="14925"/>
    <cellStyle name="差_县市旗测算20080508_民生政策最低支出需求_小册子（2010）张 3 2" xfId="14926"/>
    <cellStyle name="差_分析缺口率_30云南 4" xfId="14927"/>
    <cellStyle name="差_县市旗测算20080508_民生政策最低支出需求_小册子（2010）张 4" xfId="14928"/>
    <cellStyle name="常规 7 4 2" xfId="14929"/>
    <cellStyle name="好_2007一般预算支出口径剔除表_财力性转移支付2010年预算参考数_隋心对账单定稿0514 2 7" xfId="14930"/>
    <cellStyle name="差_分析缺口率_财力性转移支付2010年预算参考数" xfId="14931"/>
    <cellStyle name="差_分析缺口率_财力性转移支付2010年预算参考数 2 2 2" xfId="14932"/>
    <cellStyle name="差_分析缺口率_财力性转移支付2010年预算参考数 2 3" xfId="14933"/>
    <cellStyle name="差_分析缺口率_财力性转移支付2010年预算参考数 2 3 2" xfId="14934"/>
    <cellStyle name="差_分析缺口率_财力性转移支付2010年预算参考数 3" xfId="14935"/>
    <cellStyle name="差_县市旗测算-新科目（20080626）_民生政策最低支出需求_03_2010年各地区一般预算平衡表 2 2" xfId="14936"/>
    <cellStyle name="差_分析缺口率_财力性转移支付2010年预算参考数_03_2010年各地区一般预算平衡表" xfId="14937"/>
    <cellStyle name="差_县区合并测算20080423(按照各省比重）_不含人员经费系数 2 2" xfId="14938"/>
    <cellStyle name="差_分析缺口率_财力性转移支付2010年预算参考数_03_2010年各地区一般预算平衡表 2" xfId="14939"/>
    <cellStyle name="差_县区合并测算20080423(按照各省比重）_不含人员经费系数 2 2 2" xfId="14940"/>
    <cellStyle name="差_分析缺口率_财力性转移支付2010年预算参考数_03_2010年各地区一般预算平衡表 4" xfId="14941"/>
    <cellStyle name="差_分析缺口率_财力性转移支付2010年预算参考数_03_2010年各地区一般预算平衡表 5" xfId="14942"/>
    <cellStyle name="差_云南省2008年转移支付测算——州市本级考核部分及政策性测算_财力性转移支付2010年预算参考数_03_2010年各地区一般预算平衡表_2010年地方财政一般预算分级平衡情况表（汇总）0524 2 2" xfId="14943"/>
    <cellStyle name="差_行政(燃修费)_财力性转移支付2010年预算参考数_合并 2" xfId="14944"/>
    <cellStyle name="差_卫生(按照总人口测算）—20080416_县市旗测算-新科目（含人口规模效应）_财力性转移支付2010年预算参考数 2 2" xfId="14945"/>
    <cellStyle name="差_分析缺口率_财力性转移支付2010年预算参考数_03_2010年各地区一般预算平衡表 6" xfId="14946"/>
    <cellStyle name="差_云南省2008年转移支付测算——州市本级考核部分及政策性测算_财力性转移支付2010年预算参考数_03_2010年各地区一般预算平衡表_2010年地方财政一般预算分级平衡情况表（汇总）0524 2 3" xfId="14947"/>
    <cellStyle name="千位分隔 3 3 6" xfId="14948"/>
    <cellStyle name="差_分析缺口率_财力性转移支付2010年预算参考数_03_2010年各地区一般预算平衡表_04财力类2010" xfId="14949"/>
    <cellStyle name="差_分析缺口率_财力性转移支付2010年预算参考数_03_2010年各地区一般预算平衡表_04财力类2010 2" xfId="14950"/>
    <cellStyle name="差_分析缺口率_财力性转移支付2010年预算参考数_03_2010年各地区一般预算平衡表_2010年地方财政一般预算分级平衡情况表（汇总）0524" xfId="14951"/>
    <cellStyle name="差_分析缺口率_财力性转移支付2010年预算参考数_03_2010年各地区一般预算平衡表_2010年地方财政一般预算分级平衡情况表（汇总）0524 2" xfId="14952"/>
    <cellStyle name="差_分析缺口率_财力性转移支付2010年预算参考数_03_2010年各地区一般预算平衡表_2010年地方财政一般预算分级平衡情况表（汇总）0524 3" xfId="14953"/>
    <cellStyle name="差_农林水和城市维护标准支出20080505－县区合计_民生政策最低支出需求_财力性转移支付2010年预算参考数_华东" xfId="14954"/>
    <cellStyle name="差_分析缺口率_财力性转移支付2010年预算参考数_03_2010年各地区一般预算平衡表_2010年地方财政一般预算分级平衡情况表（汇总）0524 4" xfId="14955"/>
    <cellStyle name="差_分析缺口率_财力性转移支付2010年预算参考数_03_2010年各地区一般预算平衡表_2010年地方财政一般预算分级平衡情况表（汇总）0524 5" xfId="14956"/>
    <cellStyle name="差_分析缺口率_财力性转移支付2010年预算参考数_03_2010年各地区一般预算平衡表_净集中" xfId="14957"/>
    <cellStyle name="好_县区合并测算20080423(按照各省比重）_县市旗测算-新科目（含人口规模效应）_财力性转移支付2010年预算参考数_03_2010年各地区一般预算平衡表 2" xfId="14958"/>
    <cellStyle name="差_分析缺口率_财力性转移支付2010年预算参考数_03_2010年各地区一般预算平衡表_净集中 3" xfId="14959"/>
    <cellStyle name="差_分析缺口率_财力性转移支付2010年预算参考数_30云南" xfId="14960"/>
    <cellStyle name="差_缺口县区测算(财政部标准)_财力性转移支付2010年预算参考数 3 2" xfId="14961"/>
    <cellStyle name="差_分析缺口率_财力性转移支付2010年预算参考数_30云南 2" xfId="14962"/>
    <cellStyle name="好_2006年28四川_财力性转移支付2010年预算参考数_小册子（2010）张 3" xfId="14963"/>
    <cellStyle name="差_分析缺口率_财力性转移支付2010年预算参考数_30云南 2 2" xfId="14964"/>
    <cellStyle name="好_2006年28四川_财力性转移支付2010年预算参考数_小册子（2010）张 3 2" xfId="14965"/>
    <cellStyle name="差_分析缺口率_财力性转移支付2010年预算参考数_30云南 3" xfId="14966"/>
    <cellStyle name="差_分析缺口率_财力性转移支付2010年预算参考数_30云南 3 2" xfId="14967"/>
    <cellStyle name="差_分析缺口率_财力性转移支付2010年预算参考数_30云南 4" xfId="14968"/>
    <cellStyle name="差_县区合并测算20080421_县市旗测算-新科目（含人口规模效应）_财力性转移支付2010年预算参考数_隋心对账单定稿0514 2 4" xfId="14969"/>
    <cellStyle name="好_分县成本差异系数_03_2010年各地区一般预算平衡表 3" xfId="14970"/>
    <cellStyle name="差_分析缺口率_财力性转移支付2010年预算参考数_合并" xfId="14971"/>
    <cellStyle name="好_县市旗测算-新科目（20080626）_不含人员经费系数_财力性转移支付2010年预算参考数_03_2010年各地区一般预算平衡表_2010年地方财政一般预算分级平衡情况表（汇总）0524 2 6" xfId="14972"/>
    <cellStyle name="好_汇总_03_2010年各地区一般预算平衡表 2 3" xfId="14973"/>
    <cellStyle name="差_分析缺口率_财力性转移支付2010年预算参考数_合并 2" xfId="14974"/>
    <cellStyle name="差_其他部门(按照总人口测算）—20080416_不含人员经费系数_合并" xfId="14975"/>
    <cellStyle name="差_分析缺口率_财力性转移支付2010年预算参考数_华东" xfId="14976"/>
    <cellStyle name="差_文体广播事业(按照总人口测算）—20080416_不含人员经费系数_财力性转移支付2010年预算参考数 2 2" xfId="14977"/>
    <cellStyle name="解释性文本 10" xfId="14978"/>
    <cellStyle name="好_11大理_03_2010年各地区一般预算平衡表_2010年地方财政一般预算分级平衡情况表（汇总）0524 2 2" xfId="14979"/>
    <cellStyle name="好_其他部门(按照总人口测算）—20080416_不含人员经费系数_财力性转移支付2010年预算参考数_小册子（2010）张 2" xfId="14980"/>
    <cellStyle name="好_自行调整差异系数顺序_财力性转移支付2010年预算参考数_合并 2 4" xfId="14981"/>
    <cellStyle name="差_分析缺口率_合并" xfId="14982"/>
    <cellStyle name="好_行政(燃修费)_不含人员经费系数_财力性转移支付2010年预算参考数_03_2010年各地区一般预算平衡表_净集中 3" xfId="14983"/>
    <cellStyle name="差_分析缺口率_合并 2" xfId="14984"/>
    <cellStyle name="差_分析缺口率_华东" xfId="14985"/>
    <cellStyle name="差_分析缺口率_华东 2" xfId="14986"/>
    <cellStyle name="适中 2 2 2 2 7" xfId="14987"/>
    <cellStyle name="差_缺口县区测算_财力性转移支付2010年预算参考数_小册子（2010）张 3" xfId="14988"/>
    <cellStyle name="差_分县成本差异系数 2" xfId="14989"/>
    <cellStyle name="差_教育(按照总人口测算）—20080416_县市旗测算-新科目（含人口规模效应）_财力性转移支付2010年预算参考数_小册子（2010）张 2" xfId="14990"/>
    <cellStyle name="好_2006年28四川_03_2010年各地区一般预算平衡表" xfId="14991"/>
    <cellStyle name="好_市辖区测算-新科目（20080626）_民生政策最低支出需求_财力性转移支付2010年预算参考数_华东 2 4" xfId="14992"/>
    <cellStyle name="差_分县成本差异系数 2 2" xfId="14993"/>
    <cellStyle name="差_教育(按照总人口测算）—20080416_县市旗测算-新科目（含人口规模效应）_财力性转移支付2010年预算参考数_小册子（2010）张 2 2" xfId="14994"/>
    <cellStyle name="好_2006年28四川_03_2010年各地区一般预算平衡表 2" xfId="14995"/>
    <cellStyle name="差_分县成本差异系数 2 2 2" xfId="14996"/>
    <cellStyle name="差_文体广播事业(按照总人口测算）—20080416_民生政策最低支出需求_财力性转移支付2010年预算参考数_03_2010年各地区一般预算平衡表_2010年地方财政一般预算分级平衡情况表（汇总）0524 2 7" xfId="14997"/>
    <cellStyle name="好_2006年28四川_03_2010年各地区一般预算平衡表 2 2" xfId="14998"/>
    <cellStyle name="好_市辖区测算-新科目（20080626）_民生政策最低支出需求_财力性转移支付2010年预算参考数_华东 2 5" xfId="14999"/>
    <cellStyle name="差_分县成本差异系数 2 3" xfId="15000"/>
    <cellStyle name="好_2006年28四川_03_2010年各地区一般预算平衡表 3" xfId="15001"/>
    <cellStyle name="链接单元格 2 3" xfId="15002"/>
    <cellStyle name="差_分县成本差异系数 2 3 2" xfId="15003"/>
    <cellStyle name="好_市辖区测算-新科目（20080626）_民生政策最低支出需求_财力性转移支付2010年预算参考数_华东 2 6" xfId="15004"/>
    <cellStyle name="差_分县成本差异系数 2 4" xfId="15005"/>
    <cellStyle name="好_2006年28四川_03_2010年各地区一般预算平衡表 4" xfId="15006"/>
    <cellStyle name="差_分县成本差异系数 3" xfId="15007"/>
    <cellStyle name="差_教育(按照总人口测算）—20080416_县市旗测算-新科目（含人口规模效应）_财力性转移支付2010年预算参考数_小册子（2010）张 3" xfId="15008"/>
    <cellStyle name="差_教育(按照总人口测算）—20080416_县市旗测算-新科目（含人口规模效应）_财力性转移支付2010年预算参考数_小册子（2010）张 3 2" xfId="15009"/>
    <cellStyle name="差_分县成本差异系数 3 2" xfId="15010"/>
    <cellStyle name="常规 47 3" xfId="15011"/>
    <cellStyle name="差_分县成本差异系数 4" xfId="15012"/>
    <cellStyle name="差_教育(按照总人口测算）—20080416_县市旗测算-新科目（含人口规模效应）_财力性转移支付2010年预算参考数_小册子（2010）张 4" xfId="15013"/>
    <cellStyle name="差_分县成本差异系数 4 2" xfId="15014"/>
    <cellStyle name="常规 48 3" xfId="15015"/>
    <cellStyle name="常规 8 38" xfId="15016"/>
    <cellStyle name="差_分县成本差异系数 5" xfId="15017"/>
    <cellStyle name="差_分县成本差异系数_03_2010年各地区一般预算平衡表" xfId="15018"/>
    <cellStyle name="好_分县成本差异系数_民生政策最低支出需求_财力性转移支付2010年预算参考数_03_2010年各地区一般预算平衡表_2010年地方财政一般预算分级平衡情况表（汇总）0524 2 2" xfId="15019"/>
    <cellStyle name="差_分县成本差异系数_03_2010年各地区一般预算平衡表 2" xfId="15020"/>
    <cellStyle name="差_分县成本差异系数_03_2010年各地区一般预算平衡表 3" xfId="15021"/>
    <cellStyle name="差_分县成本差异系数_03_2010年各地区一般预算平衡表 4" xfId="15022"/>
    <cellStyle name="差_分县成本差异系数_03_2010年各地区一般预算平衡表 5" xfId="15023"/>
    <cellStyle name="好_汇总_财力性转移支付2010年预算参考数_合并" xfId="15024"/>
    <cellStyle name="差_分县成本差异系数_03_2010年各地区一般预算平衡表_2010年地方财政一般预算分级平衡情况表（汇总）0524" xfId="15025"/>
    <cellStyle name="差_文体广播事业(按照总人口测算）—20080416_财力性转移支付2010年预算参考数_隋心对账单定稿0514 2 4" xfId="15026"/>
    <cellStyle name="好_1_财力性转移支付2010年预算参考数_华东 2 6" xfId="15027"/>
    <cellStyle name="差_分县成本差异系数_03_2010年各地区一般预算平衡表_2010年地方财政一般预算分级平衡情况表（汇总）0524 2" xfId="15028"/>
    <cellStyle name="差_县市旗测算-新科目（20080627）_民生政策最低支出需求_财力性转移支付2010年预算参考数_03_2010年各地区一般预算平衡表_04财力类2010 3" xfId="15029"/>
    <cellStyle name="差_分县成本差异系数_03_2010年各地区一般预算平衡表_2010年地方财政一般预算分级平衡情况表（汇总）0524 3" xfId="15030"/>
    <cellStyle name="差_分县成本差异系数_03_2010年各地区一般预算平衡表_2010年地方财政一般预算分级平衡情况表（汇总）0524 5" xfId="15031"/>
    <cellStyle name="差_分县成本差异系数_03_2010年各地区一般预算平衡表_净集中 2" xfId="15032"/>
    <cellStyle name="差_分县成本差异系数_03_2010年各地区一般预算平衡表_净集中 3" xfId="15033"/>
    <cellStyle name="好_市辖区测算-新科目（20080626）_不含人员经费系数_财力性转移支付2010年预算参考数 2 8" xfId="15034"/>
    <cellStyle name="差_分县成本差异系数_30云南" xfId="15035"/>
    <cellStyle name="好_云南 缺口县区测算(地方填报)_财力性转移支付2010年预算参考数_华东 2 2" xfId="15036"/>
    <cellStyle name="差_市辖区测算20080510_民生政策最低支出需求_财力性转移支付2010年预算参考数_华东" xfId="15037"/>
    <cellStyle name="常规 4 4 7" xfId="15038"/>
    <cellStyle name="差_分县成本差异系数_30云南 2" xfId="15039"/>
    <cellStyle name="差_市辖区测算20080510_民生政策最低支出需求_财力性转移支付2010年预算参考数_华东 2" xfId="15040"/>
    <cellStyle name="差_分县成本差异系数_30云南 2 2" xfId="15041"/>
    <cellStyle name="好_文体广播事业(按照总人口测算）—20080416_民生政策最低支出需求_财力性转移支付2010年预算参考数" xfId="15042"/>
    <cellStyle name="差_分县成本差异系数_30云南 3 2" xfId="15043"/>
    <cellStyle name="差_分县成本差异系数_30云南 4" xfId="15044"/>
    <cellStyle name="好_县区合并测算20080421_民生政策最低支出需求_财力性转移支付2010年预算参考数_小册子（2010）张" xfId="15045"/>
    <cellStyle name="差_分县成本差异系数_不含人员经费系数" xfId="15046"/>
    <cellStyle name="差_县区合并测算20080421_民生政策最低支出需求_财力性转移支付2010年预算参考数_小册子（2010）张 3" xfId="15047"/>
    <cellStyle name="差_县市旗测算-新科目（20080626）_不含人员经费系数_财力性转移支付2010年预算参考数 5" xfId="15048"/>
    <cellStyle name="差_教育(按照总人口测算）—20080416_县市旗测算-新科目（含人口规模效应）_财力性转移支付2010年预算参考数_隋心对账单定稿0514" xfId="15049"/>
    <cellStyle name="差_分县成本差异系数_不含人员经费系数 2 2 2" xfId="15050"/>
    <cellStyle name="差_山东省民生支出标准_03_2010年各地区一般预算平衡表_2010年地方财政一般预算分级平衡情况表（汇总）0524 5" xfId="15051"/>
    <cellStyle name="好_行政公检法测算_03_2010年各地区一般预算平衡表 2 2" xfId="15052"/>
    <cellStyle name="解释性文本 2 2 2 2 2 3" xfId="15053"/>
    <cellStyle name="差_分县成本差异系数_不含人员经费系数 2 3 2" xfId="15054"/>
    <cellStyle name="差_市辖区测算-新科目（20080626）_小册子（2010）张" xfId="15055"/>
    <cellStyle name="差_分县成本差异系数_不含人员经费系数 2 4" xfId="15056"/>
    <cellStyle name="好_行政公检法测算_03_2010年各地区一般预算平衡表 4" xfId="15057"/>
    <cellStyle name="差_卫生(按照总人口测算）—20080416_华东 2 6" xfId="15058"/>
    <cellStyle name="好_县区合并测算20080421_民生政策最低支出需求_财力性转移支付2010年预算参考数_小册子（2010）张 3" xfId="15059"/>
    <cellStyle name="差_分县成本差异系数_不含人员经费系数 3" xfId="15060"/>
    <cellStyle name="好_农林水和城市维护标准支出20080505－县区合计_县市旗测算-新科目（含人口规模效应）_财力性转移支付2010年预算参考数_03_2010年各地区一般预算平衡表_净集中 2" xfId="15061"/>
    <cellStyle name="差_分县成本差异系数_不含人员经费系数_03_2010年各地区一般预算平衡表" xfId="15062"/>
    <cellStyle name="差_分县成本差异系数_不含人员经费系数_03_2010年各地区一般预算平衡表 2" xfId="15063"/>
    <cellStyle name="差_分县成本差异系数_不含人员经费系数_03_2010年各地区一般预算平衡表 5" xfId="15064"/>
    <cellStyle name="差_文体广播事业(按照总人口测算）—20080416_民生政策最低支出需求_30云南" xfId="15065"/>
    <cellStyle name="差_分县成本差异系数_不含人员经费系数_03_2010年各地区一般预算平衡表 6" xfId="15066"/>
    <cellStyle name="好_测算结果汇总_财力性转移支付2010年预算参考数_合并" xfId="15067"/>
    <cellStyle name="差_分县成本差异系数_不含人员经费系数_03_2010年各地区一般预算平衡表_2010年地方财政一般预算分级平衡情况表（汇总）0524" xfId="15068"/>
    <cellStyle name="差_分县成本差异系数_不含人员经费系数_03_2010年各地区一般预算平衡表_2010年地方财政一般预算分级平衡情况表（汇总）0524 2" xfId="15069"/>
    <cellStyle name="差_分县成本差异系数_不含人员经费系数_03_2010年各地区一般预算平衡表_2010年地方财政一般预算分级平衡情况表（汇总）0524 3" xfId="15070"/>
    <cellStyle name="差_分县成本差异系数_不含人员经费系数_03_2010年各地区一般预算平衡表_2010年地方财政一般预算分级平衡情况表（汇总）0524 5" xfId="15071"/>
    <cellStyle name="好_09黑龙江_03_2010年各地区一般预算平衡表_2010年地方财政一般预算分级平衡情况表（汇总）0524 2 2" xfId="15072"/>
    <cellStyle name="好_2008年全省汇总收支计算表_财力性转移支付2010年预算参考数_华东" xfId="15073"/>
    <cellStyle name="差_分县成本差异系数_不含人员经费系数_03_2010年各地区一般预算平衡表_净集中" xfId="15074"/>
    <cellStyle name="好_09黑龙江_财力性转移支付2010年预算参考数_03_2010年各地区一般预算平衡表_2010年地方财政一般预算分级平衡情况表（汇总）0524 2 3" xfId="15075"/>
    <cellStyle name="差_分县成本差异系数_不含人员经费系数_03_2010年各地区一般预算平衡表_净集中 2" xfId="15076"/>
    <cellStyle name="差_分县成本差异系数_不含人员经费系数_30云南" xfId="15077"/>
    <cellStyle name="差_分县成本差异系数_不含人员经费系数_30云南 2" xfId="15078"/>
    <cellStyle name="差_危改资金测算_03_2010年各地区一般预算平衡表 6" xfId="15079"/>
    <cellStyle name="差_分县成本差异系数_不含人员经费系数_30云南 2 2" xfId="15080"/>
    <cellStyle name="差_分县成本差异系数_不含人员经费系数_30云南 3" xfId="15081"/>
    <cellStyle name="差_分县成本差异系数_不含人员经费系数_30云南 3 2" xfId="15082"/>
    <cellStyle name="好_行政(燃修费)_民生政策最低支出需求_隋心对账单定稿0514 2 7" xfId="15083"/>
    <cellStyle name="差_分县成本差异系数_不含人员经费系数_30云南 4" xfId="15084"/>
    <cellStyle name="差_奖励补助测算5.22测试" xfId="15085"/>
    <cellStyle name="差_分县成本差异系数_不含人员经费系数_财力性转移支付2010年预算参考数" xfId="15086"/>
    <cellStyle name="好_县市旗测算20080508_不含人员经费系数 2 6" xfId="15087"/>
    <cellStyle name="好_30云南_华东 2 7" xfId="15088"/>
    <cellStyle name="差_分县成本差异系数_不含人员经费系数_财力性转移支付2010年预算参考数 2" xfId="15089"/>
    <cellStyle name="差_分县成本差异系数_不含人员经费系数_财力性转移支付2010年预算参考数 2 3 2" xfId="15090"/>
    <cellStyle name="差_县市旗测算-新科目（20080626）_民生政策最低支出需求_财力性转移支付2010年预算参考数_合并 2" xfId="15091"/>
    <cellStyle name="差_文体广播事业(按照总人口测算）—20080416_不含人员经费系数_财力性转移支付2010年预算参考数 2 6" xfId="15092"/>
    <cellStyle name="好_11大理_03_2010年各地区一般预算平衡表_2010年地方财政一般预算分级平衡情况表（汇总）0524 2 6" xfId="15093"/>
    <cellStyle name="差_分县成本差异系数_不含人员经费系数_财力性转移支付2010年预算参考数 2 4" xfId="15094"/>
    <cellStyle name="好_县区合并测算20080423(按照各省比重）_民生政策最低支出需求_03_2010年各地区一般预算平衡表_04财力类2010 3" xfId="15095"/>
    <cellStyle name="差_分县成本差异系数_不含人员经费系数_财力性转移支付2010年预算参考数 3 2" xfId="15096"/>
    <cellStyle name="差_核定人数下发表_财力性转移支付2010年预算参考数_03_2010年各地区一般预算平衡表_净集中 3" xfId="15097"/>
    <cellStyle name="差_核定人数下发表_财力性转移支付2010年预算参考数_隋心对账单定稿0514 2" xfId="15098"/>
    <cellStyle name="差_分县成本差异系数_不含人员经费系数_财力性转移支付2010年预算参考数 4 2" xfId="15099"/>
    <cellStyle name="差_县区合并测算20080423(按照各省比重）_民生政策最低支出需求_03_2010年各地区一般预算平衡表_2010年地方财政一般预算分级平衡情况表（汇总）0524 2 7" xfId="15100"/>
    <cellStyle name="差_分县成本差异系数_不含人员经费系数_财力性转移支付2010年预算参考数_03_2010年各地区一般预算平衡表" xfId="15101"/>
    <cellStyle name="好_县市旗测算20080508_民生政策最低支出需求_30云南" xfId="15102"/>
    <cellStyle name="差_分县成本差异系数_不含人员经费系数_财力性转移支付2010年预算参考数_03_2010年各地区一般预算平衡表 2" xfId="15103"/>
    <cellStyle name="差_分县成本差异系数_不含人员经费系数_财力性转移支付2010年预算参考数_03_2010年各地区一般预算平衡表 3" xfId="15104"/>
    <cellStyle name="差_分县成本差异系数_不含人员经费系数_财力性转移支付2010年预算参考数_03_2010年各地区一般预算平衡表 4" xfId="15105"/>
    <cellStyle name="差_青海 缺口县区测算(地方填报)_财力性转移支付2010年预算参考数_30云南 2 2" xfId="15106"/>
    <cellStyle name="差_分县成本差异系数_不含人员经费系数_财力性转移支付2010年预算参考数_03_2010年各地区一般预算平衡表 5" xfId="15107"/>
    <cellStyle name="差_危改资金测算_华东" xfId="15108"/>
    <cellStyle name="差_分县成本差异系数_不含人员经费系数_财力性转移支付2010年预算参考数_03_2010年各地区一般预算平衡表_04财力类2010" xfId="15109"/>
    <cellStyle name="好_自行调整差异系数顺序_财力性转移支付2010年预算参考数 2 3" xfId="15110"/>
    <cellStyle name="差_分县成本差异系数_不含人员经费系数_财力性转移支付2010年预算参考数_03_2010年各地区一般预算平衡表_04财力类2010 2" xfId="15111"/>
    <cellStyle name="好_县市旗测算20080508_县市旗测算-新科目（含人口规模效应）_03_2010年各地区一般预算平衡表_2010年地方财政一般预算分级平衡情况表（汇总）0524 5" xfId="15112"/>
    <cellStyle name="好_0605石屏县_03_2010年各地区一般预算平衡表_04财力类2010 3" xfId="15113"/>
    <cellStyle name="差_分县成本差异系数_不含人员经费系数_财力性转移支付2010年预算参考数_03_2010年各地区一般预算平衡表_2010年地方财政一般预算分级平衡情况表（汇总）0524" xfId="15114"/>
    <cellStyle name="差_分县成本差异系数_不含人员经费系数_财力性转移支付2010年预算参考数_03_2010年各地区一般预算平衡表_2010年地方财政一般预算分级平衡情况表（汇总）0524 2" xfId="15115"/>
    <cellStyle name="差_分县成本差异系数_不含人员经费系数_财力性转移支付2010年预算参考数_03_2010年各地区一般预算平衡表_2010年地方财政一般预算分级平衡情况表（汇总）0524 3" xfId="15116"/>
    <cellStyle name="差_分县成本差异系数_不含人员经费系数_财力性转移支付2010年预算参考数_03_2010年各地区一般预算平衡表_2010年地方财政一般预算分级平衡情况表（汇总）0524 4" xfId="15117"/>
    <cellStyle name="差_分县成本差异系数_不含人员经费系数_财力性转移支付2010年预算参考数_03_2010年各地区一般预算平衡表_2010年地方财政一般预算分级平衡情况表（汇总）0524 5" xfId="15118"/>
    <cellStyle name="差_分县成本差异系数_不含人员经费系数_财力性转移支付2010年预算参考数_03_2010年各地区一般预算平衡表_净集中" xfId="15119"/>
    <cellStyle name="差_教育(按照总人口测算）—20080416_民生政策最低支出需求_03_2010年各地区一般预算平衡表 6" xfId="15120"/>
    <cellStyle name="差_市辖区测算-新科目（20080626）_民生政策最低支出需求_03_2010年各地区一般预算平衡表_2010年地方财政一般预算分级平衡情况表（汇总）0524" xfId="15121"/>
    <cellStyle name="差_分县成本差异系数_不含人员经费系数_财力性转移支付2010年预算参考数_03_2010年各地区一般预算平衡表_净集中 2" xfId="15122"/>
    <cellStyle name="差_市辖区测算-新科目（20080626）_民生政策最低支出需求_03_2010年各地区一般预算平衡表_2010年地方财政一般预算分级平衡情况表（汇总）0524 2" xfId="15123"/>
    <cellStyle name="差_行政（人员）_县市旗测算-新科目（含人口规模效应）_财力性转移支付2010年预算参考数_03_2010年各地区一般预算平衡表_2010年地方财政一般预算分级平衡情况表（汇总）0524 3" xfId="15124"/>
    <cellStyle name="差_分县成本差异系数_不含人员经费系数_财力性转移支付2010年预算参考数_30云南" xfId="15125"/>
    <cellStyle name="好_20河南_03_2010年各地区一般预算平衡表_2010年地方财政一般预算分级平衡情况表（汇总）0524 2 4" xfId="15126"/>
    <cellStyle name="好_核定人数对比_财力性转移支付2010年预算参考数 2" xfId="15127"/>
    <cellStyle name="差_分县成本差异系数_不含人员经费系数_财力性转移支付2010年预算参考数_30云南 2" xfId="15128"/>
    <cellStyle name="好_县市旗测算20080508_县市旗测算-新科目（含人口规模效应）_财力性转移支付2010年预算参考数_03_2010年各地区一般预算平衡表_2010年地方财政一般预算分级平衡情况表（汇总）0524 2 6" xfId="15129"/>
    <cellStyle name="好_核定人数对比_财力性转移支付2010年预算参考数 2 2" xfId="15130"/>
    <cellStyle name="差_分县成本差异系数_不含人员经费系数_财力性转移支付2010年预算参考数_30云南 3 2" xfId="15131"/>
    <cellStyle name="好_核定人数对比_财力性转移支付2010年预算参考数 2 3 2" xfId="15132"/>
    <cellStyle name="差_分县成本差异系数_不含人员经费系数_财力性转移支付2010年预算参考数_30云南 4" xfId="15133"/>
    <cellStyle name="好_县市旗测算20080508_县市旗测算-新科目（含人口规模效应）_财力性转移支付2010年预算参考数_03_2010年各地区一般预算平衡表_2010年地方财政一般预算分级平衡情况表（汇总）0524 2 8" xfId="15134"/>
    <cellStyle name="好_行政公检法测算_县市旗测算-新科目（含人口规模效应）_03_2010年各地区一般预算平衡表 2 3" xfId="15135"/>
    <cellStyle name="好_核定人数对比_财力性转移支付2010年预算参考数 2 4" xfId="15136"/>
    <cellStyle name="差_分县成本差异系数_不含人员经费系数_财力性转移支付2010年预算参考数_合并" xfId="15137"/>
    <cellStyle name="差_分县成本差异系数_不含人员经费系数_财力性转移支付2010年预算参考数_合并 2" xfId="15138"/>
    <cellStyle name="差_云南 缺口县区测算(地方填报) 5" xfId="15139"/>
    <cellStyle name="差_分县成本差异系数_不含人员经费系数_财力性转移支付2010年预算参考数_华东" xfId="15140"/>
    <cellStyle name="差_分县成本差异系数_不含人员经费系数_财力性转移支付2010年预算参考数_隋心对账单定稿0514" xfId="15141"/>
    <cellStyle name="差_行政公检法测算_县市旗测算-新科目（含人口规模效应）_财力性转移支付2010年预算参考数_30云南 3 2" xfId="15142"/>
    <cellStyle name="差_分县成本差异系数_不含人员经费系数_财力性转移支付2010年预算参考数_隋心对账单定稿0514 2" xfId="15143"/>
    <cellStyle name="差_分县成本差异系数_不含人员经费系数_财力性转移支付2010年预算参考数_小册子（2010）张" xfId="15144"/>
    <cellStyle name="差_分县成本差异系数_不含人员经费系数_合并" xfId="15145"/>
    <cellStyle name="差_分县成本差异系数_不含人员经费系数_华东" xfId="15146"/>
    <cellStyle name="差_分县成本差异系数_不含人员经费系数_华东 2" xfId="15147"/>
    <cellStyle name="好_分析缺口率_财力性转移支付2010年预算参考数_03_2010年各地区一般预算平衡表 5" xfId="15148"/>
    <cellStyle name="差_分县成本差异系数_不含人员经费系数_隋心对账单定稿0514" xfId="15149"/>
    <cellStyle name="差_分县成本差异系数_不含人员经费系数_隋心对账单定稿0514 2" xfId="15150"/>
    <cellStyle name="好_27重庆_财力性转移支付2010年预算参考数_03_2010年各地区一般预算平衡表 6" xfId="15151"/>
    <cellStyle name="好_其他部门(按照总人口测算）—20080416_不含人员经费系数_财力性转移支付2010年预算参考数_03_2010年各地区一般预算平衡表_2010年地方财政一般预算分级平衡情况表（汇总）0524 2 8" xfId="15152"/>
    <cellStyle name="差_分县成本差异系数_不含人员经费系数_小册子（2010）张" xfId="15153"/>
    <cellStyle name="好_汇总表4_合并 2 6" xfId="15154"/>
    <cellStyle name="差_分县成本差异系数_不含人员经费系数_小册子（2010）张 3 2" xfId="15155"/>
    <cellStyle name="差_分县成本差异系数_财力性转移支付2010年预算参考数" xfId="15156"/>
    <cellStyle name="差_分县成本差异系数_财力性转移支付2010年预算参考数 2 2 2" xfId="15157"/>
    <cellStyle name="常规 38" xfId="15158"/>
    <cellStyle name="常规 43" xfId="15159"/>
    <cellStyle name="千位[0]_ 方正PC" xfId="15160"/>
    <cellStyle name="差_分县成本差异系数_财力性转移支付2010年预算参考数 2 3" xfId="15161"/>
    <cellStyle name="好_测算结果汇总_财力性转移支付2010年预算参考数_03_2010年各地区一般预算平衡表_2010年地方财政一般预算分级平衡情况表（汇总）0524 2" xfId="15162"/>
    <cellStyle name="差_分县成本差异系数_财力性转移支付2010年预算参考数 2 3 2" xfId="15163"/>
    <cellStyle name="常规 88" xfId="15164"/>
    <cellStyle name="常规 93" xfId="15165"/>
    <cellStyle name="好_县市旗测算-新科目（20080627）_民生政策最低支出需求_华东 2 4" xfId="15166"/>
    <cellStyle name="差_行政(燃修费)_民生政策最低支出需求_财力性转移支付2010年预算参考数_03_2010年各地区一般预算平衡表_2010年地方财政一般预算分级平衡情况表（汇总）0524 3" xfId="15167"/>
    <cellStyle name="好_测算结果汇总_财力性转移支付2010年预算参考数_03_2010年各地区一般预算平衡表_2010年地方财政一般预算分级平衡情况表（汇总）0524 2 2" xfId="15168"/>
    <cellStyle name="差_分县成本差异系数_财力性转移支付2010年预算参考数 2 4" xfId="15169"/>
    <cellStyle name="好_28四川_财力性转移支付2010年预算参考数_03_2010年各地区一般预算平衡表_净集中 2" xfId="15170"/>
    <cellStyle name="好_测算结果汇总_财力性转移支付2010年预算参考数_03_2010年各地区一般预算平衡表_2010年地方财政一般预算分级平衡情况表（汇总）0524 3" xfId="15171"/>
    <cellStyle name="差_分县成本差异系数_财力性转移支付2010年预算参考数_03_2010年各地区一般预算平衡表" xfId="15172"/>
    <cellStyle name="差_分县成本差异系数_财力性转移支付2010年预算参考数_03_2010年各地区一般预算平衡表 2" xfId="15173"/>
    <cellStyle name="差_分县成本差异系数_财力性转移支付2010年预算参考数_03_2010年各地区一般预算平衡表 3" xfId="15174"/>
    <cellStyle name="差_分县成本差异系数_财力性转移支付2010年预算参考数_03_2010年各地区一般预算平衡表_04财力类2010" xfId="15175"/>
    <cellStyle name="差_行政公检法测算_民生政策最低支出需求_小册子（2010）张 2" xfId="15176"/>
    <cellStyle name="差_分县成本差异系数_财力性转移支付2010年预算参考数_03_2010年各地区一般预算平衡表_04财力类2010 2" xfId="15177"/>
    <cellStyle name="差_县市旗测算-新科目（20080626）_不含人员经费系数_财力性转移支付2010年预算参考数_03_2010年各地区一般预算平衡表_2010年地方财政一般预算分级平衡情况表（汇总）0524 2 3" xfId="15178"/>
    <cellStyle name="解释性文本 7" xfId="15179"/>
    <cellStyle name="差_行政公检法测算_民生政策最低支出需求_小册子（2010）张 2 2" xfId="15180"/>
    <cellStyle name="差_分县成本差异系数_财力性转移支付2010年预算参考数_03_2010年各地区一般预算平衡表_04财力类2010 3" xfId="15181"/>
    <cellStyle name="差_县市旗测算-新科目（20080626）_不含人员经费系数_财力性转移支付2010年预算参考数_03_2010年各地区一般预算平衡表_2010年地方财政一般预算分级平衡情况表（汇总）0524 2 4" xfId="15182"/>
    <cellStyle name="好_2008年支出核定_30云南" xfId="15183"/>
    <cellStyle name="差_分县成本差异系数_财力性转移支付2010年预算参考数_03_2010年各地区一般预算平衡表_2010年地方财政一般预算分级平衡情况表（汇总）0524 2" xfId="15184"/>
    <cellStyle name="差_县区合并测算20080421_县市旗测算-新科目（含人口规模效应） 2 4" xfId="15185"/>
    <cellStyle name="差_分县成本差异系数_财力性转移支付2010年预算参考数_03_2010年各地区一般预算平衡表_2010年地方财政一般预算分级平衡情况表（汇总）0524 3" xfId="15186"/>
    <cellStyle name="差_县区合并测算20080421_县市旗测算-新科目（含人口规模效应） 2 5" xfId="15187"/>
    <cellStyle name="好_云南省2008年转移支付测算——州市本级考核部分及政策性测算_财力性转移支付2010年预算参考数 2 2 2" xfId="15188"/>
    <cellStyle name="好_县区合并测算20080421_民生政策最低支出需求 2 4" xfId="15189"/>
    <cellStyle name="差_核定人数对比_小册子（2010）张 3 2" xfId="15190"/>
    <cellStyle name="差_分县成本差异系数_财力性转移支付2010年预算参考数_03_2010年各地区一般预算平衡表_2010年地方财政一般预算分级平衡情况表（汇总）0524 4" xfId="15191"/>
    <cellStyle name="差_县区合并测算20080421_县市旗测算-新科目（含人口规模效应） 2 6" xfId="15192"/>
    <cellStyle name="差_分县成本差异系数_财力性转移支付2010年预算参考数_03_2010年各地区一般预算平衡表_2010年地方财政一般预算分级平衡情况表（汇总）0524 5" xfId="15193"/>
    <cellStyle name="差_县区合并测算20080421_县市旗测算-新科目（含人口规模效应） 2 7" xfId="15194"/>
    <cellStyle name="差_分县成本差异系数_财力性转移支付2010年预算参考数_03_2010年各地区一般预算平衡表_净集中" xfId="15195"/>
    <cellStyle name="差_分县成本差异系数_财力性转移支付2010年预算参考数_30云南" xfId="15196"/>
    <cellStyle name="差_县市旗测算-新科目（20080627）_财力性转移支付2010年预算参考数_隋心对账单定稿0514 2" xfId="15197"/>
    <cellStyle name="差_分县成本差异系数_财力性转移支付2010年预算参考数_30云南 2" xfId="15198"/>
    <cellStyle name="差_市辖区测算-新科目（20080626）_财力性转移支付2010年预算参考数_03_2010年各地区一般预算平衡表_2010年地方财政一般预算分级平衡情况表（汇总）0524 2 4" xfId="15199"/>
    <cellStyle name="差_县市旗测算-新科目（20080627）_财力性转移支付2010年预算参考数_隋心对账单定稿0514 2 2" xfId="15200"/>
    <cellStyle name="常规 13 3 6" xfId="15201"/>
    <cellStyle name="警告文本 2 2 11 8" xfId="15202"/>
    <cellStyle name="差_行政(燃修费)_民生政策最低支出需求_03_2010年各地区一般预算平衡表_2010年地方财政一般预算分级平衡情况表（汇总）0524 4" xfId="15203"/>
    <cellStyle name="好_汇总表4_财力性转移支付2010年预算参考数_合并 2 4" xfId="15204"/>
    <cellStyle name="好_县区合并测算20080421_民生政策最低支出需求_财力性转移支付2010年预算参考数_华东 2 5" xfId="15205"/>
    <cellStyle name="差_分县成本差异系数_财力性转移支付2010年预算参考数_30云南 2 2" xfId="15206"/>
    <cellStyle name="常规 26 3" xfId="15207"/>
    <cellStyle name="常规 31 3" xfId="15208"/>
    <cellStyle name="差_分县成本差异系数_财力性转移支付2010年预算参考数_30云南 3 2" xfId="15209"/>
    <cellStyle name="常规 27 3" xfId="15210"/>
    <cellStyle name="常规 32 3" xfId="15211"/>
    <cellStyle name="差_分县成本差异系数_财力性转移支付2010年预算参考数_30云南 4" xfId="15212"/>
    <cellStyle name="差_市辖区测算-新科目（20080626）_财力性转移支付2010年预算参考数_03_2010年各地区一般预算平衡表_2010年地方财政一般预算分级平衡情况表（汇总）0524 2 6" xfId="15213"/>
    <cellStyle name="差_县市旗测算-新科目（20080627）_财力性转移支付2010年预算参考数_隋心对账单定稿0514 2 4" xfId="15214"/>
    <cellStyle name="常规 13 3 8" xfId="15215"/>
    <cellStyle name="差_分县成本差异系数_财力性转移支付2010年预算参考数_合并" xfId="15216"/>
    <cellStyle name="差_行政公检法测算_不含人员经费系数_财力性转移支付2010年预算参考数_30云南 3 2" xfId="15217"/>
    <cellStyle name="差_河南 缺口县区测算(地方填报)_华东" xfId="15218"/>
    <cellStyle name="差_分县成本差异系数_财力性转移支付2010年预算参考数_华东 2" xfId="15219"/>
    <cellStyle name="常规 286" xfId="15220"/>
    <cellStyle name="常规 291" xfId="15221"/>
    <cellStyle name="常规 336" xfId="15222"/>
    <cellStyle name="常规 341" xfId="15223"/>
    <cellStyle name="差_分县成本差异系数_财力性转移支付2010年预算参考数_隋心对账单定稿0514" xfId="15224"/>
    <cellStyle name="差_青海 缺口县区测算(地方填报)_03_2010年各地区一般预算平衡表" xfId="15225"/>
    <cellStyle name="差_文体广播事业(按照总人口测算）—20080416_不含人员经费系数_合并" xfId="15226"/>
    <cellStyle name="好_云南 缺口县区测算(地方填报)_华东" xfId="15227"/>
    <cellStyle name="差_分县成本差异系数_财力性转移支付2010年预算参考数_隋心对账单定稿0514 2" xfId="15228"/>
    <cellStyle name="好_县市旗测算-新科目（20080627）_民生政策最低支出需求_03_2010年各地区一般预算平衡表_2010年地方财政一般预算分级平衡情况表（汇总）0524 5" xfId="15229"/>
    <cellStyle name="差_青海 缺口县区测算(地方填报)_03_2010年各地区一般预算平衡表 2" xfId="15230"/>
    <cellStyle name="差_文体广播事业(按照总人口测算）—20080416_不含人员经费系数_合并 2" xfId="15231"/>
    <cellStyle name="差_分县成本差异系数_财力性转移支付2010年预算参考数_小册子（2010）张 2" xfId="15232"/>
    <cellStyle name="差_分县成本差异系数_财力性转移支付2010年预算参考数_小册子（2010）张 2 2" xfId="15233"/>
    <cellStyle name="差_分县成本差异系数_财力性转移支付2010年预算参考数_小册子（2010）张 3" xfId="15234"/>
    <cellStyle name="差_县区合并测算20080423(按照各省比重）_不含人员经费系数_财力性转移支付2010年预算参考数_隋心对账单定稿0514 2" xfId="15235"/>
    <cellStyle name="差_县市旗测算20080508_不含人员经费系数_03_2010年各地区一般预算平衡表_04财力类2010 3" xfId="15236"/>
    <cellStyle name="差_分县成本差异系数_财力性转移支付2010年预算参考数_小册子（2010）张 3 2" xfId="15237"/>
    <cellStyle name="差_县区合并测算20080423(按照各省比重）_不含人员经费系数_财力性转移支付2010年预算参考数_隋心对账单定稿0514 2 2" xfId="15238"/>
    <cellStyle name="好_成本差异系数（含人口规模）_财力性转移支付2010年预算参考数_合并 2 4" xfId="15239"/>
    <cellStyle name="差_分县成本差异系数_财力性转移支付2010年预算参考数_小册子（2010）张 4" xfId="15240"/>
    <cellStyle name="差_分县成本差异系数_合并" xfId="15241"/>
    <cellStyle name="差_文体广播事业(按照总人口测算）—20080416_民生政策最低支出需求_财力性转移支付2010年预算参考数_华东" xfId="15242"/>
    <cellStyle name="好_农林水和城市维护标准支出20080505－县区合计_民生政策最低支出需求_华东 2 2" xfId="15243"/>
    <cellStyle name="差_文体广播事业(按照总人口测算）—20080416_民生政策最低支出需求_财力性转移支付2010年预算参考数_华东 2" xfId="15244"/>
    <cellStyle name="差_分县成本差异系数_合并 2" xfId="15245"/>
    <cellStyle name="好_0605石屏县_财力性转移支付2010年预算参考数_合并 2 5" xfId="15246"/>
    <cellStyle name="好_核定人数下发表_03_2010年各地区一般预算平衡表_2010年地方财政一般预算分级平衡情况表（汇总）0524 3" xfId="15247"/>
    <cellStyle name="好_县市旗测算-新科目（20080626）_县市旗测算-新科目（含人口规模效应）_30云南 2" xfId="15248"/>
    <cellStyle name="差_分县成本差异系数_民生政策最低支出需求" xfId="15249"/>
    <cellStyle name="好_行政(燃修费)_县市旗测算-新科目（含人口规模效应）_财力性转移支付2010年预算参考数_华东 2 2" xfId="15250"/>
    <cellStyle name="好_县市旗测算-新科目（20080626）_县市旗测算-新科目（含人口规模效应）_30云南 2 2" xfId="15251"/>
    <cellStyle name="差_分县成本差异系数_民生政策最低支出需求 2" xfId="15252"/>
    <cellStyle name="好_检验表" xfId="15253"/>
    <cellStyle name="差_分县成本差异系数_民生政策最低支出需求 2 2" xfId="15254"/>
    <cellStyle name="差_缺口县区测算_财力性转移支付2010年预算参考数_03_2010年各地区一般预算平衡表" xfId="15255"/>
    <cellStyle name="好_检验表 2" xfId="15256"/>
    <cellStyle name="差_分县成本差异系数_民生政策最低支出需求 2 2 2" xfId="15257"/>
    <cellStyle name="强调文字颜色 3 2 2 2 2 8" xfId="15258"/>
    <cellStyle name="差_缺口县区测算_财力性转移支付2010年预算参考数_03_2010年各地区一般预算平衡表 2" xfId="15259"/>
    <cellStyle name="好_检验表 2 2" xfId="15260"/>
    <cellStyle name="好_农林水和城市维护标准支出20080505－县区合计_不含人员经费系数_合并 2 5" xfId="15261"/>
    <cellStyle name="差_分县成本差异系数_民生政策最低支出需求 2 3" xfId="15262"/>
    <cellStyle name="好_检验表 3" xfId="15263"/>
    <cellStyle name="差_分县成本差异系数_民生政策最低支出需求 2 3 2" xfId="15264"/>
    <cellStyle name="差_县市旗测算-新科目（20080626）_不含人员经费系数_隋心对账单定稿0514 2 3" xfId="15265"/>
    <cellStyle name="好_其他部门(按照总人口测算）—20080416 2 7" xfId="15266"/>
    <cellStyle name="差_分县成本差异系数_民生政策最低支出需求 3" xfId="15267"/>
    <cellStyle name="差_行政（人员）_不含人员经费系数_财力性转移支付2010年预算参考数_30云南" xfId="15268"/>
    <cellStyle name="好_成本差异系数（含人口规模）_财力性转移支付2010年预算参考数 2 2" xfId="15269"/>
    <cellStyle name="差_分县成本差异系数_民生政策最低支出需求 3 2" xfId="15270"/>
    <cellStyle name="差_行政（人员）_不含人员经费系数_财力性转移支付2010年预算参考数_30云南 2" xfId="15271"/>
    <cellStyle name="差_总人口_财力性转移支付2010年预算参考数_隋心对账单定稿0514 2 4" xfId="15272"/>
    <cellStyle name="好_成本差异系数（含人口规模）_财力性转移支付2010年预算参考数 2 2 2" xfId="15273"/>
    <cellStyle name="差_分县成本差异系数_民生政策最低支出需求 4" xfId="15274"/>
    <cellStyle name="好_成本差异系数（含人口规模）_财力性转移支付2010年预算参考数 2 3" xfId="15275"/>
    <cellStyle name="好_卫生部门_03_2010年各地区一般预算平衡表 5" xfId="15276"/>
    <cellStyle name="差_分县成本差异系数_民生政策最低支出需求 4 2" xfId="15277"/>
    <cellStyle name="差_县市旗测算20080508_不含人员经费系数_财力性转移支付2010年预算参考数_03_2010年各地区一般预算平衡表_2010年地方财政一般预算分级平衡情况表（汇总）0524 2 7" xfId="15278"/>
    <cellStyle name="好_成本差异系数（含人口规模）_财力性转移支付2010年预算参考数 2 3 2" xfId="15279"/>
    <cellStyle name="差_分县成本差异系数_民生政策最低支出需求 5" xfId="15280"/>
    <cellStyle name="好_成本差异系数（含人口规模）_财力性转移支付2010年预算参考数 2 4" xfId="15281"/>
    <cellStyle name="差_分县成本差异系数_民生政策最低支出需求_03_2010年各地区一般预算平衡表 2" xfId="15282"/>
    <cellStyle name="好_行政（人员）_03_2010年各地区一般预算平衡表_2010年地方财政一般预算分级平衡情况表（汇总）0524 2" xfId="15283"/>
    <cellStyle name="差_分县成本差异系数_民生政策最低支出需求_03_2010年各地区一般预算平衡表 3" xfId="15284"/>
    <cellStyle name="差_核定人数下发表 3 2" xfId="15285"/>
    <cellStyle name="好_行政（人员）_03_2010年各地区一般预算平衡表_2010年地方财政一般预算分级平衡情况表（汇总）0524 3" xfId="15286"/>
    <cellStyle name="解释性文本 2 2 2 2 2 4" xfId="15287"/>
    <cellStyle name="差_分县成本差异系数_民生政策最低支出需求_03_2010年各地区一般预算平衡表_04财力类2010" xfId="15288"/>
    <cellStyle name="好_成本差异系数（含人口规模）_小册子（2010）张 2" xfId="15289"/>
    <cellStyle name="差_分县成本差异系数_民生政策最低支出需求_03_2010年各地区一般预算平衡表_04财力类2010 2" xfId="15290"/>
    <cellStyle name="差_分县成本差异系数_民生政策最低支出需求_03_2010年各地区一般预算平衡表_2010年地方财政一般预算分级平衡情况表（汇总）0524 2" xfId="15291"/>
    <cellStyle name="差_行政(燃修费)_不含人员经费系数_小册子（2010）张" xfId="15292"/>
    <cellStyle name="差_卫生(按照总人口测算）—20080416_民生政策最低支出需求_财力性转移支付2010年预算参考数_合并 2 2" xfId="15293"/>
    <cellStyle name="差_分县成本差异系数_民生政策最低支出需求_03_2010年各地区一般预算平衡表_2010年地方财政一般预算分级平衡情况表（汇总）0524 4" xfId="15294"/>
    <cellStyle name="差_分县成本差异系数_民生政策最低支出需求_03_2010年各地区一般预算平衡表_2010年地方财政一般预算分级平衡情况表（汇总）0524 5" xfId="15295"/>
    <cellStyle name="差_分县成本差异系数_民生政策最低支出需求_03_2010年各地区一般预算平衡表_净集中" xfId="15296"/>
    <cellStyle name="差_云南 缺口县区测算(地方填报)_财力性转移支付2010年预算参考数_华东 2 7" xfId="15297"/>
    <cellStyle name="好_其他部门(按照总人口测算）—20080416_不含人员经费系数_财力性转移支付2010年预算参考数_隋心对账单定稿0514 2 3" xfId="15298"/>
    <cellStyle name="差_分县成本差异系数_民生政策最低支出需求_03_2010年各地区一般预算平衡表_净集中 2" xfId="15299"/>
    <cellStyle name="差_分县成本差异系数_民生政策最低支出需求_03_2010年各地区一般预算平衡表_净集中 3" xfId="15300"/>
    <cellStyle name="差_分县成本差异系数_民生政策最低支出需求_30云南" xfId="15301"/>
    <cellStyle name="好_2007年收支情况及2008年收支预计表(汇总表)_隋心对账单定稿0514 2 5" xfId="15302"/>
    <cellStyle name="差_分县成本差异系数_民生政策最低支出需求_30云南 2" xfId="15303"/>
    <cellStyle name="差_分县成本差异系数_民生政策最低支出需求_30云南 3" xfId="15304"/>
    <cellStyle name="差_分县成本差异系数_民生政策最低支出需求_30云南 4" xfId="15305"/>
    <cellStyle name="差_分县成本差异系数_民生政策最低支出需求_财力性转移支付2010年预算参考数 2 2" xfId="15306"/>
    <cellStyle name="好_民生政策最低支出需求_03_2010年各地区一般预算平衡表_2010年地方财政一般预算分级平衡情况表（汇总）0524 3" xfId="15307"/>
    <cellStyle name="差_分县成本差异系数_民生政策最低支出需求_财力性转移支付2010年预算参考数 2 2 2" xfId="15308"/>
    <cellStyle name="好_行政（人员）_不含人员经费系数_30云南" xfId="15309"/>
    <cellStyle name="差_分县成本差异系数_民生政策最低支出需求_财力性转移支付2010年预算参考数 2 3" xfId="15310"/>
    <cellStyle name="好_民生政策最低支出需求_03_2010年各地区一般预算平衡表_2010年地方财政一般预算分级平衡情况表（汇总）0524 4" xfId="15311"/>
    <cellStyle name="差_分县成本差异系数_民生政策最低支出需求_财力性转移支付2010年预算参考数 2 3 2" xfId="15312"/>
    <cellStyle name="差_分县成本差异系数_民生政策最低支出需求_财力性转移支付2010年预算参考数 2 4" xfId="15313"/>
    <cellStyle name="好_民生政策最低支出需求_03_2010年各地区一般预算平衡表_2010年地方财政一般预算分级平衡情况表（汇总）0524 5" xfId="15314"/>
    <cellStyle name="差_分县成本差异系数_民生政策最低支出需求_财力性转移支付2010年预算参考数 3" xfId="15315"/>
    <cellStyle name="差_分县成本差异系数_民生政策最低支出需求_财力性转移支付2010年预算参考数 4" xfId="15316"/>
    <cellStyle name="好_2006年22湖南_华东 2 2" xfId="15317"/>
    <cellStyle name="差_分县成本差异系数_民生政策最低支出需求_财力性转移支付2010年预算参考数 4 2" xfId="15318"/>
    <cellStyle name="差_分县成本差异系数_民生政策最低支出需求_财力性转移支付2010年预算参考数 5" xfId="15319"/>
    <cellStyle name="好_2006年22湖南_华东 2 3" xfId="15320"/>
    <cellStyle name="差_分县成本差异系数_民生政策最低支出需求_财力性转移支付2010年预算参考数_03_2010年各地区一般预算平衡表 5" xfId="15321"/>
    <cellStyle name="好_07临沂_华东 2" xfId="15322"/>
    <cellStyle name="差_分县成本差异系数_民生政策最低支出需求_财力性转移支付2010年预算参考数_03_2010年各地区一般预算平衡表 6" xfId="15323"/>
    <cellStyle name="差_分县成本差异系数_民生政策最低支出需求_财力性转移支付2010年预算参考数_03_2010年各地区一般预算平衡表_04财力类2010" xfId="15324"/>
    <cellStyle name="好_成本差异系数_03_2010年各地区一般预算平衡表_2010年地方财政一般预算分级平衡情况表（汇总）0524 2 3" xfId="15325"/>
    <cellStyle name="好_市辖区测算20080510_民生政策最低支出需求_隋心对账单定稿0514 2 4" xfId="15326"/>
    <cellStyle name="差_分县成本差异系数_民生政策最低支出需求_财力性转移支付2010年预算参考数_03_2010年各地区一般预算平衡表_04财力类2010 2" xfId="15327"/>
    <cellStyle name="差_河南 缺口县区测算(地方填报白)_03_2010年各地区一般预算平衡表 4" xfId="15328"/>
    <cellStyle name="差_卫生(按照总人口测算）—20080416_不含人员经费系数_财力性转移支付2010年预算参考数_隋心对账单定稿0514 2 6" xfId="15329"/>
    <cellStyle name="好_市辖区测算20080510_民生政策最低支出需求_隋心对账单定稿0514 2 5" xfId="15330"/>
    <cellStyle name="差_分县成本差异系数_民生政策最低支出需求_财力性转移支付2010年预算参考数_03_2010年各地区一般预算平衡表_04财力类2010 3" xfId="15331"/>
    <cellStyle name="差_河南 缺口县区测算(地方填报白)_03_2010年各地区一般预算平衡表 5" xfId="15332"/>
    <cellStyle name="差_卫生(按照总人口测算）—20080416_不含人员经费系数_财力性转移支付2010年预算参考数_隋心对账单定稿0514 2 7" xfId="15333"/>
    <cellStyle name="差_分县成本差异系数_民生政策最低支出需求_财力性转移支付2010年预算参考数_03_2010年各地区一般预算平衡表_2010年地方财政一般预算分级平衡情况表（汇总）0524" xfId="15334"/>
    <cellStyle name="差_分县成本差异系数_民生政策最低支出需求_财力性转移支付2010年预算参考数_03_2010年各地区一般预算平衡表_2010年地方财政一般预算分级平衡情况表（汇总）0524 2" xfId="15335"/>
    <cellStyle name="差_分县成本差异系数_民生政策最低支出需求_财力性转移支付2010年预算参考数_03_2010年各地区一般预算平衡表_2010年地方财政一般预算分级平衡情况表（汇总）0524 3" xfId="15336"/>
    <cellStyle name="好_县区合并测算20080421_民生政策最低支出需求_财力性转移支付2010年预算参考数 2 2" xfId="15337"/>
    <cellStyle name="差_分县成本差异系数_民生政策最低支出需求_财力性转移支付2010年预算参考数_03_2010年各地区一般预算平衡表_2010年地方财政一般预算分级平衡情况表（汇总）0524 4" xfId="15338"/>
    <cellStyle name="好_县区合并测算20080421_民生政策最低支出需求_财力性转移支付2010年预算参考数 2 3" xfId="15339"/>
    <cellStyle name="差_分县成本差异系数_民生政策最低支出需求_财力性转移支付2010年预算参考数_03_2010年各地区一般预算平衡表_2010年地方财政一般预算分级平衡情况表（汇总）0524 5" xfId="15340"/>
    <cellStyle name="差_分县成本差异系数_民生政策最低支出需求_财力性转移支付2010年预算参考数_30云南 2 2" xfId="15341"/>
    <cellStyle name="差_文体广播事业(按照总人口测算）—20080416_民生政策最低支出需求 2 3 2" xfId="15342"/>
    <cellStyle name="好_文体广播事业(按照总人口测算）—20080416_03_2010年各地区一般预算平衡表 5" xfId="15343"/>
    <cellStyle name="差_分县成本差异系数_民生政策最低支出需求_财力性转移支付2010年预算参考数_30云南 3 2" xfId="15344"/>
    <cellStyle name="差_分县成本差异系数_民生政策最低支出需求_财力性转移支付2010年预算参考数_华东" xfId="15345"/>
    <cellStyle name="差_分县成本差异系数_民生政策最低支出需求_财力性转移支付2010年预算参考数_华东 2" xfId="15346"/>
    <cellStyle name="差_分县成本差异系数_民生政策最低支出需求_财力性转移支付2010年预算参考数_小册子（2010）张 2 2" xfId="15347"/>
    <cellStyle name="差_县市旗测算-新科目（20080626）_财力性转移支付2010年预算参考数_03_2010年各地区一般预算平衡表_净集中 2" xfId="15348"/>
    <cellStyle name="差_分县成本差异系数_民生政策最低支出需求_财力性转移支付2010年预算参考数_小册子（2010）张 3 2" xfId="15349"/>
    <cellStyle name="常规 2 2 3 28" xfId="15350"/>
    <cellStyle name="链接单元格 2 2 2 2" xfId="15351"/>
    <cellStyle name="差_分县成本差异系数_民生政策最低支出需求_合并" xfId="15352"/>
    <cellStyle name="链接单元格 2 2 2 2 2" xfId="15353"/>
    <cellStyle name="差_分县成本差异系数_民生政策最低支出需求_合并 2" xfId="15354"/>
    <cellStyle name="差_分县成本差异系数_民生政策最低支出需求_华东" xfId="15355"/>
    <cellStyle name="好_Book2_财力性转移支付2010年预算参考数_03_2010年各地区一般预算平衡表_04财力类2010 3" xfId="15356"/>
    <cellStyle name="差_分县成本差异系数_民生政策最低支出需求_华东 2" xfId="15357"/>
    <cellStyle name="差_分县成本差异系数_民生政策最低支出需求_隋心对账单定稿0514 2" xfId="15358"/>
    <cellStyle name="好_行政(燃修费)_不含人员经费系数 2" xfId="15359"/>
    <cellStyle name="差_分县成本差异系数_民生政策最低支出需求_小册子（2010）张 2" xfId="15360"/>
    <cellStyle name="差_分县成本差异系数_民生政策最低支出需求_小册子（2010）张 2 2" xfId="15361"/>
    <cellStyle name="差_分县成本差异系数_民生政策最低支出需求_小册子（2010）张 3 2" xfId="15362"/>
    <cellStyle name="好_2006年28四川 2 5" xfId="15363"/>
    <cellStyle name="好_2008年支出调整_03_2010年各地区一般预算平衡表 6" xfId="15364"/>
    <cellStyle name="好_人员工资和公用经费_财力性转移支付2010年预算参考数_30云南" xfId="15365"/>
    <cellStyle name="差_分县成本差异系数_隋心对账单定稿0514" xfId="15366"/>
    <cellStyle name="好_人员工资和公用经费_财力性转移支付2010年预算参考数_30云南 2" xfId="15367"/>
    <cellStyle name="差_分县成本差异系数_隋心对账单定稿0514 2" xfId="15368"/>
    <cellStyle name="差_分县成本差异系数_小册子（2010）张" xfId="15369"/>
    <cellStyle name="差_行政（人员）_县市旗测算-新科目（含人口规模效应）_财力性转移支付2010年预算参考数 3 2" xfId="15370"/>
    <cellStyle name="好_县区合并测算20080421_不含人员经费系数_03_2010年各地区一般预算平衡表_2010年地方财政一般预算分级平衡情况表（汇总）0524 2 4" xfId="15371"/>
    <cellStyle name="差_附表" xfId="15372"/>
    <cellStyle name="好_河南 缺口县区测算(地方填报)_华东" xfId="15373"/>
    <cellStyle name="差_附表 2" xfId="15374"/>
    <cellStyle name="好_河南 缺口县区测算(地方填报)_华东 2" xfId="15375"/>
    <cellStyle name="差_附表 2 2" xfId="15376"/>
    <cellStyle name="差_县区合并测算20080423(按照各省比重）_03_2010年各地区一般预算平衡表_2010年地方财政一般预算分级平衡情况表（汇总）0524 2 6" xfId="15377"/>
    <cellStyle name="好_河南 缺口县区测算(地方填报)_华东 2 2" xfId="15378"/>
    <cellStyle name="差_附表 2 2 2" xfId="15379"/>
    <cellStyle name="差_附表 2 3" xfId="15380"/>
    <cellStyle name="差_县区合并测算20080423(按照各省比重）_03_2010年各地区一般预算平衡表_2010年地方财政一般预算分级平衡情况表（汇总）0524 2 7" xfId="15381"/>
    <cellStyle name="好_不含人员经费系数_财力性转移支付2010年预算参考数_03_2010年各地区一般预算平衡表 2 2" xfId="15382"/>
    <cellStyle name="好_河南 缺口县区测算(地方填报)_华东 2 3" xfId="15383"/>
    <cellStyle name="强调文字颜色 1 2 2 19" xfId="15384"/>
    <cellStyle name="差_附表 2 3 2" xfId="15385"/>
    <cellStyle name="好_行政（人员）_民生政策最低支出需求 2 7" xfId="15386"/>
    <cellStyle name="差_附表 2 4" xfId="15387"/>
    <cellStyle name="好_河南 缺口县区测算(地方填报)_华东 2 4" xfId="15388"/>
    <cellStyle name="差_附表 3" xfId="15389"/>
    <cellStyle name="好_河南 缺口县区测算(地方填报)_华东 3" xfId="15390"/>
    <cellStyle name="差_附表 3 2" xfId="15391"/>
    <cellStyle name="好_2006年22湖南_财力性转移支付2010年预算参考数_小册子（2010）张 3" xfId="15392"/>
    <cellStyle name="好_2006年28四川_财力性转移支付2010年预算参考数_03_2010年各地区一般预算平衡表_2010年地方财政一般预算分级平衡情况表（汇总）0524 3" xfId="15393"/>
    <cellStyle name="差_附表_03_2010年各地区一般预算平衡表" xfId="15394"/>
    <cellStyle name="好_农林水和城市维护标准支出20080505－县区合计_县市旗测算-新科目（含人口规模效应）_华东 2" xfId="15395"/>
    <cellStyle name="差_附表_03_2010年各地区一般预算平衡表 2" xfId="15396"/>
    <cellStyle name="常规 25 36" xfId="15397"/>
    <cellStyle name="好_农林水和城市维护标准支出20080505－县区合计_县市旗测算-新科目（含人口规模效应）_华东 2 2" xfId="15398"/>
    <cellStyle name="差_附表_03_2010年各地区一般预算平衡表 3" xfId="15399"/>
    <cellStyle name="常规 25 37" xfId="15400"/>
    <cellStyle name="好_农林水和城市维护标准支出20080505－县区合计_县市旗测算-新科目（含人口规模效应）_华东 2 3" xfId="15401"/>
    <cellStyle name="差_附表_03_2010年各地区一般预算平衡表 4" xfId="15402"/>
    <cellStyle name="常规 25 38" xfId="15403"/>
    <cellStyle name="好_农林水和城市维护标准支出20080505－县区合计_县市旗测算-新科目（含人口规模效应）_华东 2 4" xfId="15404"/>
    <cellStyle name="好_县市旗测算-新科目（20080626）_不含人员经费系数" xfId="15405"/>
    <cellStyle name="差_附表_03_2010年各地区一般预算平衡表 5" xfId="15406"/>
    <cellStyle name="常规 25 39" xfId="15407"/>
    <cellStyle name="好_农林水和城市维护标准支出20080505－县区合计_县市旗测算-新科目（含人口规模效应）_华东 2 5" xfId="15408"/>
    <cellStyle name="差_自行调整差异系数顺序_03_2010年各地区一般预算平衡表_2010年地方财政一般预算分级平衡情况表（汇总）0524 5" xfId="15409"/>
    <cellStyle name="差_附表_03_2010年各地区一般预算平衡表_04财力类2010" xfId="15410"/>
    <cellStyle name="好_能值与重要性合成分类_4.2010年国家重点生态功能区保护性转移支付生态测算表" xfId="15411"/>
    <cellStyle name="强调 1 2 6" xfId="15412"/>
    <cellStyle name="差_附表_03_2010年各地区一般预算平衡表_04财力类2010 2" xfId="15413"/>
    <cellStyle name="强调 1 2 7" xfId="15414"/>
    <cellStyle name="差_附表_03_2010年各地区一般预算平衡表_04财力类2010 3" xfId="15415"/>
    <cellStyle name="常规 428" xfId="15416"/>
    <cellStyle name="差_附表_03_2010年各地区一般预算平衡表_2010年地方财政一般预算分级平衡情况表（汇总）0524" xfId="15417"/>
    <cellStyle name="常规 378" xfId="15418"/>
    <cellStyle name="常规 383" xfId="15419"/>
    <cellStyle name="好_2006年在职人员情况 2" xfId="15420"/>
    <cellStyle name="差_附表_03_2010年各地区一般预算平衡表_2010年地方财政一般预算分级平衡情况表（汇总）0524 2" xfId="15421"/>
    <cellStyle name="差_县区合并测算20080421_民生政策最低支出需求" xfId="15422"/>
    <cellStyle name="差_附表_03_2010年各地区一般预算平衡表_2010年地方财政一般预算分级平衡情况表（汇总）0524 3" xfId="15423"/>
    <cellStyle name="差_附表_03_2010年各地区一般预算平衡表_净集中 3" xfId="15424"/>
    <cellStyle name="差_附表_30云南" xfId="15425"/>
    <cellStyle name="差_行政（人员）_民生政策最低支出需求_30云南 3 2" xfId="15426"/>
    <cellStyle name="差_附表_30云南 2" xfId="15427"/>
    <cellStyle name="差_附表_30云南 2 2" xfId="15428"/>
    <cellStyle name="差_能值与重要性合成分类_5.2010年云南省国家一般生态功能区转移支付补助测算表（州市本级）" xfId="15429"/>
    <cellStyle name="差_附表_30云南 3" xfId="15430"/>
    <cellStyle name="样式 1 2 8" xfId="15431"/>
    <cellStyle name="好_县市旗测算20080508_不含人员经费系数_03_2010年各地区一般预算平衡表_2010年地方财政一般预算分级平衡情况表（汇总）0524 3" xfId="15432"/>
    <cellStyle name="差_行政（人员）_民生政策最低支出需求_财力性转移支付2010年预算参考数 5" xfId="15433"/>
    <cellStyle name="差_附表_财力性转移支付2010年预算参考数 2 2" xfId="15434"/>
    <cellStyle name="好_2007年一般预算支出剔除_财力性转移支付2010年预算参考数_合并 2 5" xfId="15435"/>
    <cellStyle name="差_附表_财力性转移支付2010年预算参考数 2 2 2" xfId="15436"/>
    <cellStyle name="差_附表_财力性转移支付2010年预算参考数 2 3" xfId="15437"/>
    <cellStyle name="好_2007年一般预算支出剔除_财力性转移支付2010年预算参考数_合并 2 6" xfId="15438"/>
    <cellStyle name="差_附表_财力性转移支付2010年预算参考数 2 4" xfId="15439"/>
    <cellStyle name="好_2007年一般预算支出剔除_财力性转移支付2010年预算参考数_合并 2 7" xfId="15440"/>
    <cellStyle name="差_附表_财力性转移支付2010年预算参考数 3" xfId="15441"/>
    <cellStyle name="好_县区合并测算20080421_合并 2 5" xfId="15442"/>
    <cellStyle name="差_附表_财力性转移支付2010年预算参考数 3 2" xfId="15443"/>
    <cellStyle name="差_附表_财力性转移支付2010年预算参考数 4" xfId="15444"/>
    <cellStyle name="差_自行调整差异系数顺序_财力性转移支付2010年预算参考数_03_2010年各地区一般预算平衡表_04财力类2010" xfId="15445"/>
    <cellStyle name="差_附表_财力性转移支付2010年预算参考数 4 2" xfId="15446"/>
    <cellStyle name="差_自行调整差异系数顺序_财力性转移支付2010年预算参考数_03_2010年各地区一般预算平衡表_04财力类2010 2" xfId="15447"/>
    <cellStyle name="差_附表_财力性转移支付2010年预算参考数 5" xfId="15448"/>
    <cellStyle name="差_附表_财力性转移支付2010年预算参考数_03_2010年各地区一般预算平衡表" xfId="15449"/>
    <cellStyle name="差_卫生(按照总人口测算）—20080416_县市旗测算-新科目（含人口规模效应）_财力性转移支付2010年预算参考数_03_2010年各地区一般预算平衡表 3" xfId="15450"/>
    <cellStyle name="差_附表_财力性转移支付2010年预算参考数_03_2010年各地区一般预算平衡表 2" xfId="15451"/>
    <cellStyle name="差_附表_财力性转移支付2010年预算参考数_03_2010年各地区一般预算平衡表 3" xfId="15452"/>
    <cellStyle name="差_附表_财力性转移支付2010年预算参考数_03_2010年各地区一般预算平衡表 4" xfId="15453"/>
    <cellStyle name="差_附表_财力性转移支付2010年预算参考数_03_2010年各地区一般预算平衡表 5" xfId="15454"/>
    <cellStyle name="差_行政(燃修费)_民生政策最低支出需求_财力性转移支付2010年预算参考数_合并 2" xfId="15455"/>
    <cellStyle name="差_附表_财力性转移支付2010年预算参考数_03_2010年各地区一般预算平衡表 6" xfId="15456"/>
    <cellStyle name="差_附表_财力性转移支付2010年预算参考数_03_2010年各地区一般预算平衡表_04财力类2010" xfId="15457"/>
    <cellStyle name="差_附表_财力性转移支付2010年预算参考数_03_2010年各地区一般预算平衡表_2010年地方财政一般预算分级平衡情况表（汇总）0524" xfId="15458"/>
    <cellStyle name="差_附表_财力性转移支付2010年预算参考数_03_2010年各地区一般预算平衡表_2010年地方财政一般预算分级平衡情况表（汇总）0524 2" xfId="15459"/>
    <cellStyle name="差_附表_财力性转移支付2010年预算参考数_03_2010年各地区一般预算平衡表_2010年地方财政一般预算分级平衡情况表（汇总）0524 3" xfId="15460"/>
    <cellStyle name="差_附表_财力性转移支付2010年预算参考数_03_2010年各地区一般预算平衡表_2010年地方财政一般预算分级平衡情况表（汇总）0524 4" xfId="15461"/>
    <cellStyle name="差_其他部门(按照总人口测算）—20080416_县市旗测算-新科目（含人口规模效应）_财力性转移支付2010年预算参考数_30云南 2 2" xfId="15462"/>
    <cellStyle name="差_附表_财力性转移支付2010年预算参考数_03_2010年各地区一般预算平衡表_净集中" xfId="15463"/>
    <cellStyle name="差_行政(燃修费)_不含人员经费系数_财力性转移支付2010年预算参考数_小册子（2010）张 3" xfId="15464"/>
    <cellStyle name="差_附表_财力性转移支付2010年预算参考数_03_2010年各地区一般预算平衡表_净集中 2" xfId="15465"/>
    <cellStyle name="差_行政(燃修费)_不含人员经费系数_财力性转移支付2010年预算参考数_小册子（2010）张 3 2" xfId="15466"/>
    <cellStyle name="差_县区合并测算20080423(按照各省比重）_县市旗测算-新科目（含人口规模效应）_财力性转移支付2010年预算参考数_合并 2 4" xfId="15467"/>
    <cellStyle name="差_附表_财力性转移支付2010年预算参考数_03_2010年各地区一般预算平衡表_净集中 3" xfId="15468"/>
    <cellStyle name="差_附表_财力性转移支付2010年预算参考数_30云南" xfId="15469"/>
    <cellStyle name="好_县市旗测算20080508_不含人员经费系数_财力性转移支付2010年预算参考数_03_2010年各地区一般预算平衡表 2 3" xfId="15470"/>
    <cellStyle name="好_县区合并测算20080421_民生政策最低支出需求_隋心对账单定稿0514 2 2" xfId="15471"/>
    <cellStyle name="好_28四川_财力性转移支付2010年预算参考数_03_2010年各地区一般预算平衡表_2010年地方财政一般预算分级平衡情况表（汇总）0524 2 6" xfId="15472"/>
    <cellStyle name="差_附表_财力性转移支付2010年预算参考数_30云南 2" xfId="15473"/>
    <cellStyle name="计算 2 2 11 2 2" xfId="15474"/>
    <cellStyle name="差_附表_财力性转移支付2010年预算参考数_30云南 3" xfId="15475"/>
    <cellStyle name="计算 2 2 11 2 3" xfId="15476"/>
    <cellStyle name="差_附表_财力性转移支付2010年预算参考数_30云南 4" xfId="15477"/>
    <cellStyle name="差_附表_财力性转移支付2010年预算参考数_合并" xfId="15478"/>
    <cellStyle name="好_农林水和城市维护标准支出20080505－县区合计_民生政策最低支出需求_财力性转移支付2010年预算参考数 5" xfId="15479"/>
    <cellStyle name="差_附表_财力性转移支付2010年预算参考数_华东" xfId="15480"/>
    <cellStyle name="差_文体广播事业(按照总人口测算）—20080416_财力性转移支付2010年预算参考数 2 4" xfId="15481"/>
    <cellStyle name="差_附表_财力性转移支付2010年预算参考数_华东 2" xfId="15482"/>
    <cellStyle name="好_行政公检法测算_县市旗测算-新科目（含人口规模效应）_财力性转移支付2010年预算参考数_03_2010年各地区一般预算平衡表_2010年地方财政一般预算分级平衡情况表（汇总）0524 2 8" xfId="15483"/>
    <cellStyle name="好_县区合并测算20080421_县市旗测算-新科目（含人口规模效应）_隋心对账单定稿0514 2 6" xfId="15484"/>
    <cellStyle name="好_文体广播事业(按照总人口测算）—20080416_民生政策最低支出需求_03_2010年各地区一般预算平衡表 4" xfId="15485"/>
    <cellStyle name="差_附表_财力性转移支付2010年预算参考数_隋心对账单定稿0514" xfId="15486"/>
    <cellStyle name="差_附表_财力性转移支付2010年预算参考数_隋心对账单定稿0514 2" xfId="15487"/>
    <cellStyle name="差_缺口县区测算(财政部标准)_03_2010年各地区一般预算平衡表_净集中" xfId="15488"/>
    <cellStyle name="差_附表_财力性转移支付2010年预算参考数_小册子（2010）张 2" xfId="15489"/>
    <cellStyle name="差_行政（人员）_民生政策最低支出需求 3" xfId="15490"/>
    <cellStyle name="差_附表_财力性转移支付2010年预算参考数_小册子（2010）张 2 2" xfId="15491"/>
    <cellStyle name="差_一般预算支出口径剔除表_03_2010年各地区一般预算平衡表_04财力类2010" xfId="15492"/>
    <cellStyle name="差_附表_财力性转移支付2010年预算参考数_小册子（2010）张 3" xfId="15493"/>
    <cellStyle name="差_附表_财力性转移支付2010年预算参考数_小册子（2010）张 3 2" xfId="15494"/>
    <cellStyle name="差_附表_财力性转移支付2010年预算参考数_小册子（2010）张 4" xfId="15495"/>
    <cellStyle name="差_附表_隋心对账单定稿0514" xfId="15496"/>
    <cellStyle name="差_县区合并测算20080423(按照各省比重）_不含人员经费系数_财力性转移支付2010年预算参考数 2 3" xfId="15497"/>
    <cellStyle name="差_附表_隋心对账单定稿0514 2" xfId="15498"/>
    <cellStyle name="差_县区合并测算20080423(按照各省比重）_不含人员经费系数_财力性转移支付2010年预算参考数 2 3 2" xfId="15499"/>
    <cellStyle name="差_附表_小册子（2010）张" xfId="15500"/>
    <cellStyle name="差_年度可用财力情况 4" xfId="15501"/>
    <cellStyle name="差_附表_小册子（2010）张 2" xfId="15502"/>
    <cellStyle name="差_一般预算支出口径剔除表_合并 2 6" xfId="15503"/>
    <cellStyle name="好_市辖区测算20080510_不含人员经费系数_华东 2 2" xfId="15504"/>
    <cellStyle name="好_2006年34青海_03_2010年各地区一般预算平衡表_2010年地方财政一般预算分级平衡情况表（汇总）0524" xfId="15505"/>
    <cellStyle name="差_附表_小册子（2010）张 2 2" xfId="15506"/>
    <cellStyle name="好_2006年34青海_03_2010年各地区一般预算平衡表_2010年地方财政一般预算分级平衡情况表（汇总）0524 2" xfId="15507"/>
    <cellStyle name="差_附表_小册子（2010）张 3" xfId="15508"/>
    <cellStyle name="差_一般预算支出口径剔除表_合并 2 7" xfId="15509"/>
    <cellStyle name="差_附表_小册子（2010）张 3 2" xfId="15510"/>
    <cellStyle name="差_附表_小册子（2010）张 4" xfId="15511"/>
    <cellStyle name="差_核定人数对比_财力性转移支付2010年预算参考数_华东" xfId="15512"/>
    <cellStyle name="好_市辖区测算20080510_不含人员经费系数_华东 2 4" xfId="15513"/>
    <cellStyle name="常规 10 2" xfId="15514"/>
    <cellStyle name="好_分县成本差异系数_不含人员经费系数_03_2010年各地区一般预算平衡表_净集中" xfId="15515"/>
    <cellStyle name="差_复件 全省公共卫生与基层医疗卫生事业单位（云人社发（2009）199号）" xfId="15516"/>
    <cellStyle name="差_复件 全省公共卫生与基层医疗卫生事业单位（云人社发（2009）199号） 3" xfId="15517"/>
    <cellStyle name="差_教育(按照总人口测算）—20080416_民生政策最低支出需求_财力性转移支付2010年预算参考数_隋心对账单定稿0514" xfId="15518"/>
    <cellStyle name="常规 2 9 2" xfId="15519"/>
    <cellStyle name="差_复件 全省公共卫生与基层医疗卫生事业单位（云人社发（2009）199号） 3 2" xfId="15520"/>
    <cellStyle name="差_教育(按照总人口测算）—20080416_民生政策最低支出需求_财力性转移支付2010年预算参考数_隋心对账单定稿0514 2" xfId="15521"/>
    <cellStyle name="常规 2 9 2 2" xfId="15522"/>
    <cellStyle name="好_河南 缺口县区测算(地方填报)_财力性转移支付2010年预算参考数 3" xfId="15523"/>
    <cellStyle name="差_复件 全省公共卫生与基层医疗卫生事业单位（云人社发（2009）199号） 4" xfId="15524"/>
    <cellStyle name="常规 2 9 3" xfId="15525"/>
    <cellStyle name="日期 3" xfId="15526"/>
    <cellStyle name="差_高中教师人数（教育厅1.6日提供）" xfId="15527"/>
    <cellStyle name="差_高中教师人数（教育厅1.6日提供） 2" xfId="15528"/>
    <cellStyle name="差_县市旗测算-新科目（20080626）_县市旗测算-新科目（含人口规模效应）_财力性转移支付2010年预算参考数_03_2010年各地区一般预算平衡表_净集中 3" xfId="15529"/>
    <cellStyle name="好 2 2 2 11" xfId="15530"/>
    <cellStyle name="适中 4 4" xfId="15531"/>
    <cellStyle name="好_危改资金测算 2 4" xfId="15532"/>
    <cellStyle name="差_高中教师人数（教育厅1.6日提供） 2 2" xfId="15533"/>
    <cellStyle name="差_高中教师人数（教育厅1.6日提供） 3" xfId="15534"/>
    <cellStyle name="好 2 2 2 12" xfId="15535"/>
    <cellStyle name="差_高中教师人数（教育厅1.6日提供） 3 2" xfId="15536"/>
    <cellStyle name="差_高中教师人数（教育厅1.6日提供） 4" xfId="15537"/>
    <cellStyle name="好 2 2 2 13" xfId="15538"/>
    <cellStyle name="差_高中教师人数（教育厅1.6日提供） 5" xfId="15539"/>
    <cellStyle name="差_高中教师人数（教育厅1.6日提供） 6" xfId="15540"/>
    <cellStyle name="差_高中教师人数（教育厅1.6日提供） 7" xfId="15541"/>
    <cellStyle name="差_行业表 3" xfId="15542"/>
    <cellStyle name="差_行业表 3 2" xfId="15543"/>
    <cellStyle name="差_行业表_2.2010年云南省生态功能区转移支付总表" xfId="15544"/>
    <cellStyle name="差_市辖区测算-新科目（20080626）_县市旗测算-新科目（含人口规模效应）_03_2010年各地区一般预算平衡表_04财力类2010 3" xfId="15545"/>
    <cellStyle name="差_行业表_2.2010年云南省生态功能区转移支付总表 2" xfId="15546"/>
    <cellStyle name="差_县市旗测算-新科目（20080626）_县市旗测算-新科目（含人口规模效应）_财力性转移支付2010年预算参考数 2 6" xfId="15547"/>
    <cellStyle name="差_行业表_2.云南省生态功能区转移支付总表" xfId="15548"/>
    <cellStyle name="好_成本差异系数（含人口规模）_30云南 3" xfId="15549"/>
    <cellStyle name="好_分县成本差异系数_隋心对账单定稿0514 2" xfId="15550"/>
    <cellStyle name="差_行业表_2.云南省生态功能区转移支付总表 2" xfId="15551"/>
    <cellStyle name="好_成本差异系数（含人口规模）_30云南 3 2" xfId="15552"/>
    <cellStyle name="好_分县成本差异系数_隋心对账单定稿0514 2 2" xfId="15553"/>
    <cellStyle name="差_行业表_4.2010年国家重点生态功能区保护性转移支付生态测算表" xfId="15554"/>
    <cellStyle name="差_行业表_4.2010年国家重点生态功能区保护性转移支付生态测算表 2" xfId="15555"/>
    <cellStyle name="差_云南省2008年转移支付测算——州市本级考核部分及政策性测算_隋心对账单定稿0514" xfId="15556"/>
    <cellStyle name="差_行业表_5.2010年云南省国家一般生态功能区转移支付补助测算表（州市本级）" xfId="15557"/>
    <cellStyle name="差_人员工资和公用经费_财力性转移支付2010年预算参考数_小册子（2010）张 2" xfId="15558"/>
    <cellStyle name="差_其他部门(按照总人口测算）—20080416_不含人员经费系数_财力性转移支付2010年预算参考数 5" xfId="15559"/>
    <cellStyle name="差_人员工资和公用经费_财力性转移支付2010年预算参考数_小册子（2010）张 2 2" xfId="15560"/>
    <cellStyle name="差_行业表_5.2010年云南省国家一般生态功能区转移支付补助测算表（州市本级） 2" xfId="15561"/>
    <cellStyle name="差_市辖区测算20080510_民生政策最低支出需求 4" xfId="15562"/>
    <cellStyle name="好_县区合并测算20080423(按照各省比重）_民生政策最低支出需求_华东 2 6" xfId="15563"/>
    <cellStyle name="差_行政(燃修费) 2" xfId="15564"/>
    <cellStyle name="差_行政(燃修费) 2 3 2" xfId="15565"/>
    <cellStyle name="差_农林水和城市维护标准支出20080505－县区合计_民生政策最低支出需求" xfId="15566"/>
    <cellStyle name="好_1110洱源县_03_2010年各地区一般预算平衡表_2010年地方财政一般预算分级平衡情况表（汇总）0524 2" xfId="15567"/>
    <cellStyle name="差_核定人数对比_隋心对账单定稿0514" xfId="15568"/>
    <cellStyle name="好_县区合并测算20080423(按照各省比重）_民生政策最低支出需求_华东 2 7" xfId="15569"/>
    <cellStyle name="差_行政(燃修费) 3" xfId="15570"/>
    <cellStyle name="差_行政(燃修费)_03_2010年各地区一般预算平衡表" xfId="15571"/>
    <cellStyle name="差_行政公检法测算 3 2" xfId="15572"/>
    <cellStyle name="差_行政(燃修费)_03_2010年各地区一般预算平衡表 3" xfId="15573"/>
    <cellStyle name="差_行政(燃修费)_民生政策最低支出需求_财力性转移支付2010年预算参考数_03_2010年各地区一般预算平衡表_04财力类2010" xfId="15574"/>
    <cellStyle name="差_山东省民生支出标准_财力性转移支付2010年预算参考数 2 4" xfId="15575"/>
    <cellStyle name="差_行政(燃修费)_03_2010年各地区一般预算平衡表 4" xfId="15576"/>
    <cellStyle name="差_行政(燃修费)_03_2010年各地区一般预算平衡表 5" xfId="15577"/>
    <cellStyle name="好_市辖区测算-新科目（20080626） 2 2" xfId="15578"/>
    <cellStyle name="好_青海 缺口县区测算(地方填报)_财力性转移支付2010年预算参考数_隋心对账单定稿0514 2" xfId="15579"/>
    <cellStyle name="差_行政(燃修费)_03_2010年各地区一般预算平衡表_04财力类2010" xfId="15580"/>
    <cellStyle name="差_县市旗测算20080508_县市旗测算-新科目（含人口规模效应）_财力性转移支付2010年预算参考数_03_2010年各地区一般预算平衡表" xfId="15581"/>
    <cellStyle name="差_县市旗测算20080508_县市旗测算-新科目（含人口规模效应）_财力性转移支付2010年预算参考数_03_2010年各地区一般预算平衡表 2" xfId="15582"/>
    <cellStyle name="差_行政(燃修费)_03_2010年各地区一般预算平衡表_04财力类2010 2" xfId="15583"/>
    <cellStyle name="好_Book1_合并 2 5" xfId="15584"/>
    <cellStyle name="差_行政(燃修费)_03_2010年各地区一般预算平衡表_04财力类2010 3" xfId="15585"/>
    <cellStyle name="好_Book1_合并 2 6" xfId="15586"/>
    <cellStyle name="差_县市旗测算20080508_县市旗测算-新科目（含人口规模效应）_财力性转移支付2010年预算参考数_03_2010年各地区一般预算平衡表 3" xfId="15587"/>
    <cellStyle name="好_教育(按照总人口测算）—20080416_不含人员经费系数_隋心对账单定稿0514 2" xfId="15588"/>
    <cellStyle name="差_河南 缺口县区测算(地方填报白) 2 3 2" xfId="15589"/>
    <cellStyle name="差_县区合并测算20080423(按照各省比重）_不含人员经费系数_财力性转移支付2010年预算参考数 3 2" xfId="15590"/>
    <cellStyle name="差_行政(燃修费)_03_2010年各地区一般预算平衡表_2010年地方财政一般预算分级平衡情况表（汇总）0524" xfId="15591"/>
    <cellStyle name="差_行政(燃修费)_03_2010年各地区一般预算平衡表_净集中" xfId="15592"/>
    <cellStyle name="差_行政(燃修费)_03_2010年各地区一般预算平衡表_净集中 2" xfId="15593"/>
    <cellStyle name="差_行政(燃修费)_03_2010年各地区一般预算平衡表_净集中 3" xfId="15594"/>
    <cellStyle name="差_行政(燃修费)_不含人员经费系数" xfId="15595"/>
    <cellStyle name="差_行政(燃修费)_不含人员经费系数 2" xfId="15596"/>
    <cellStyle name="差_行政(燃修费)_不含人员经费系数 2 2 2" xfId="15597"/>
    <cellStyle name="差_行政(燃修费)_不含人员经费系数 2 3 2" xfId="15598"/>
    <cellStyle name="好_卫生(按照总人口测算）—20080416_县市旗测算-新科目（含人口规模效应）_华东" xfId="15599"/>
    <cellStyle name="好_分年度可用财力情况" xfId="15600"/>
    <cellStyle name="差_行政(燃修费)_不含人员经费系数 3" xfId="15601"/>
    <cellStyle name="差_行政(燃修费)_不含人员经费系数 3 2" xfId="15602"/>
    <cellStyle name="差_行政(燃修费)_不含人员经费系数 4" xfId="15603"/>
    <cellStyle name="差_市辖区测算20080510_县市旗测算-新科目（含人口规模效应）_财力性转移支付2010年预算参考数_03_2010年各地区一般预算平衡表_2010年地方财政一般预算分级平衡情况表（汇总）0524 2" xfId="15604"/>
    <cellStyle name="差_行政(燃修费)_不含人员经费系数 5" xfId="15605"/>
    <cellStyle name="差_市辖区测算20080510_县市旗测算-新科目（含人口规模效应）_财力性转移支付2010年预算参考数_03_2010年各地区一般预算平衡表_2010年地方财政一般预算分级平衡情况表（汇总）0524 3" xfId="15606"/>
    <cellStyle name="差_行政(燃修费)_不含人员经费系数_03_2010年各地区一般预算平衡表 2" xfId="15607"/>
    <cellStyle name="差_行政(燃修费)_不含人员经费系数_03_2010年各地区一般预算平衡表 3" xfId="15608"/>
    <cellStyle name="差_行政公检法测算_民生政策最低支出需求_03_2010年各地区一般预算平衡表 2" xfId="15609"/>
    <cellStyle name="注释 2 2 5" xfId="15610"/>
    <cellStyle name="差_文体广播事业(按照总人口测算）—20080416_财力性转移支付2010年预算参考数_华东 2" xfId="15611"/>
    <cellStyle name="差_行政(燃修费)_不含人员经费系数_03_2010年各地区一般预算平衡表_04财力类2010" xfId="15612"/>
    <cellStyle name="差_行政(燃修费)_不含人员经费系数_03_2010年各地区一般预算平衡表_04财力类2010 2" xfId="15613"/>
    <cellStyle name="差_行政(燃修费)_不含人员经费系数_03_2010年各地区一般预算平衡表_04财力类2010 3" xfId="15614"/>
    <cellStyle name="好_2008年支出核定" xfId="15615"/>
    <cellStyle name="好_市辖区测算20080510_不含人员经费系数_03_2010年各地区一般预算平衡表_2010年地方财政一般预算分级平衡情况表（汇总）0524 3" xfId="15616"/>
    <cellStyle name="差_行政(燃修费)_不含人员经费系数_03_2010年各地区一般预算平衡表_2010年地方财政一般预算分级平衡情况表（汇总）0524" xfId="15617"/>
    <cellStyle name="差_行政(燃修费)_不含人员经费系数_03_2010年各地区一般预算平衡表_2010年地方财政一般预算分级平衡情况表（汇总）0524 3" xfId="15618"/>
    <cellStyle name="差_行政(燃修费)_不含人员经费系数_30云南 2 2" xfId="15619"/>
    <cellStyle name="好_34青海_财力性转移支付2010年预算参考数 2 3" xfId="15620"/>
    <cellStyle name="好_文体广播事业(按照总人口测算）—20080416_县市旗测算-新科目（含人口规模效应）_财力性转移支付2010年预算参考数 2" xfId="15621"/>
    <cellStyle name="差_行政(燃修费)_不含人员经费系数_30云南 3" xfId="15622"/>
    <cellStyle name="好_文体广播事业(按照总人口测算）—20080416_县市旗测算-新科目（含人口规模效应）_财力性转移支付2010年预算参考数 2 2" xfId="15623"/>
    <cellStyle name="差_行政(燃修费)_不含人员经费系数_30云南 3 2" xfId="15624"/>
    <cellStyle name="好_农林水和城市维护标准支出20080505－县区合计_县市旗测算-新科目（含人口规模效应）_财力性转移支付2010年预算参考数_03_2010年各地区一般预算平衡表_净集中" xfId="15625"/>
    <cellStyle name="好_文体广播事业(按照总人口测算）—20080416_县市旗测算-新科目（含人口规模效应）_财力性转移支付2010年预算参考数 3" xfId="15626"/>
    <cellStyle name="差_行政(燃修费)_不含人员经费系数_30云南 4" xfId="15627"/>
    <cellStyle name="差_行政(燃修费)_不含人员经费系数_财力性转移支付2010年预算参考数" xfId="15628"/>
    <cellStyle name="好_34青海_财力性转移支付2010年预算参考数_03_2010年各地区一般预算平衡表_2010年地方财政一般预算分级平衡情况表（汇总）0524 2" xfId="15629"/>
    <cellStyle name="差_行政(燃修费)_不含人员经费系数_财力性转移支付2010年预算参考数 2" xfId="15630"/>
    <cellStyle name="好_34青海_财力性转移支付2010年预算参考数_03_2010年各地区一般预算平衡表_2010年地方财政一般预算分级平衡情况表（汇总）0524 2 2" xfId="15631"/>
    <cellStyle name="好_其他部门(按照总人口测算）—20080416_隋心对账单定稿0514 2 7" xfId="15632"/>
    <cellStyle name="差_行政(燃修费)_不含人员经费系数_财力性转移支付2010年预算参考数 2 2" xfId="15633"/>
    <cellStyle name="差_行政(燃修费)_不含人员经费系数_财力性转移支付2010年预算参考数 2 2 2" xfId="15634"/>
    <cellStyle name="差_行政(燃修费)_不含人员经费系数_财力性转移支付2010年预算参考数 2 3" xfId="15635"/>
    <cellStyle name="差_行政(燃修费)_不含人员经费系数_财力性转移支付2010年预算参考数 2 3 2" xfId="15636"/>
    <cellStyle name="差_行政(燃修费)_不含人员经费系数_财力性转移支付2010年预算参考数 2 4" xfId="15637"/>
    <cellStyle name="差_行政(燃修费)_不含人员经费系数_财力性转移支付2010年预算参考数 3" xfId="15638"/>
    <cellStyle name="好_34青海_财力性转移支付2010年预算参考数_03_2010年各地区一般预算平衡表_2010年地方财政一般预算分级平衡情况表（汇总）0524 2 3" xfId="15639"/>
    <cellStyle name="差_行政(燃修费)_不含人员经费系数_财力性转移支付2010年预算参考数 4" xfId="15640"/>
    <cellStyle name="好_34青海_财力性转移支付2010年预算参考数_03_2010年各地区一般预算平衡表_2010年地方财政一般预算分级平衡情况表（汇总）0524 2 4" xfId="15641"/>
    <cellStyle name="差_行政(燃修费)_不含人员经费系数_财力性转移支付2010年预算参考数 4 2" xfId="15642"/>
    <cellStyle name="好_分析缺口率_财力性转移支付2010年预算参考数_03_2010年各地区一般预算平衡表_2010年地方财政一般预算分级平衡情况表（汇总）0524 2 4" xfId="15643"/>
    <cellStyle name="差_行政(燃修费)_不含人员经费系数_财力性转移支付2010年预算参考数 5" xfId="15644"/>
    <cellStyle name="好_34青海_财力性转移支付2010年预算参考数_03_2010年各地区一般预算平衡表_2010年地方财政一般预算分级平衡情况表（汇总）0524 2 5" xfId="15645"/>
    <cellStyle name="好_文体广播事业(按照总人口测算）—20080416_不含人员经费系数_03_2010年各地区一般预算平衡表_2010年地方财政一般预算分级平衡情况表（汇总）0524 2 6" xfId="15646"/>
    <cellStyle name="差_汇总 5" xfId="15647"/>
    <cellStyle name="差_卫生(按照总人口测算）—20080416_财力性转移支付2010年预算参考数_隋心对账单定稿0514 2 7" xfId="15648"/>
    <cellStyle name="差_行政(燃修费)_不含人员经费系数_财力性转移支付2010年预算参考数_03_2010年各地区一般预算平衡表" xfId="15649"/>
    <cellStyle name="好_平邑 2 6" xfId="15650"/>
    <cellStyle name="差_行政(燃修费)_不含人员经费系数_财力性转移支付2010年预算参考数_03_2010年各地区一般预算平衡表 4" xfId="15651"/>
    <cellStyle name="差_样表_2.2010年云南省生态功能区转移支付总表 2" xfId="15652"/>
    <cellStyle name="差_核定人数下发表_财力性转移支付2010年预算参考数_03_2010年各地区一般预算平衡表_净集中" xfId="15653"/>
    <cellStyle name="差_行政(燃修费)_不含人员经费系数_财力性转移支付2010年预算参考数_03_2010年各地区一般预算平衡表 5" xfId="15654"/>
    <cellStyle name="差_行政(燃修费)_不含人员经费系数_财力性转移支付2010年预算参考数_03_2010年各地区一般预算平衡表 6" xfId="15655"/>
    <cellStyle name="好_县市旗测算20080508_不含人员经费系数_财力性转移支付2010年预算参考数_03_2010年各地区一般预算平衡表" xfId="15656"/>
    <cellStyle name="差_行政(燃修费)_不含人员经费系数_财力性转移支付2010年预算参考数_03_2010年各地区一般预算平衡表_04财力类2010" xfId="15657"/>
    <cellStyle name="好_县市旗测算20080508_不含人员经费系数_财力性转移支付2010年预算参考数_03_2010年各地区一般预算平衡表 2" xfId="15658"/>
    <cellStyle name="差_行政(燃修费)_不含人员经费系数_财力性转移支付2010年预算参考数_03_2010年各地区一般预算平衡表_04财力类2010 2" xfId="15659"/>
    <cellStyle name="好_县市旗测算20080508_不含人员经费系数_财力性转移支付2010年预算参考数_03_2010年各地区一般预算平衡表 3" xfId="15660"/>
    <cellStyle name="差_行政(燃修费)_不含人员经费系数_财力性转移支付2010年预算参考数_03_2010年各地区一般预算平衡表_04财力类2010 3" xfId="15661"/>
    <cellStyle name="差_行政(燃修费)_不含人员经费系数_财力性转移支付2010年预算参考数_03_2010年各地区一般预算平衡表_2010年地方财政一般预算分级平衡情况表（汇总）0524 2" xfId="15662"/>
    <cellStyle name="好_测算结果_合并 2 6" xfId="15663"/>
    <cellStyle name="差_行政(燃修费)_不含人员经费系数_财力性转移支付2010年预算参考数_03_2010年各地区一般预算平衡表_2010年地方财政一般预算分级平衡情况表（汇总）0524 3" xfId="15664"/>
    <cellStyle name="好_测算结果_合并 2 7" xfId="15665"/>
    <cellStyle name="差_行政(燃修费)_不含人员经费系数_财力性转移支付2010年预算参考数_03_2010年各地区一般预算平衡表_2010年地方财政一般预算分级平衡情况表（汇总）0524 5" xfId="15666"/>
    <cellStyle name="好_卫生(按照总人口测算）—20080416_县市旗测算-新科目（含人口规模效应）_03_2010年各地区一般预算平衡表_04财力类2010 2" xfId="15667"/>
    <cellStyle name="差_行政(燃修费)_不含人员经费系数_财力性转移支付2010年预算参考数_03_2010年各地区一般预算平衡表_净集中" xfId="15668"/>
    <cellStyle name="差_市辖区测算20080510_财力性转移支付2010年预算参考数_小册子（2010）张 3" xfId="15669"/>
    <cellStyle name="差_行政(燃修费)_不含人员经费系数_财力性转移支付2010年预算参考数_03_2010年各地区一般预算平衡表_净集中 2" xfId="15670"/>
    <cellStyle name="差_市辖区测算20080510_财力性转移支付2010年预算参考数_小册子（2010）张 3 2" xfId="15671"/>
    <cellStyle name="好_2007一般预算支出口径剔除表_03_2010年各地区一般预算平衡表_2010年地方财政一般预算分级平衡情况表（汇总）0524 2 5" xfId="15672"/>
    <cellStyle name="差_行政(燃修费)_不含人员经费系数_财力性转移支付2010年预算参考数_03_2010年各地区一般预算平衡表_净集中 3" xfId="15673"/>
    <cellStyle name="好_2007一般预算支出口径剔除表_03_2010年各地区一般预算平衡表_2010年地方财政一般预算分级平衡情况表（汇总）0524 2 6" xfId="15674"/>
    <cellStyle name="计算 3 2" xfId="15675"/>
    <cellStyle name="差_行政(燃修费)_不含人员经费系数_财力性转移支付2010年预算参考数_30云南 2 2" xfId="15676"/>
    <cellStyle name="差_行政(燃修费)_县市旗测算-新科目（含人口规模效应）_财力性转移支付2010年预算参考数_华东 2" xfId="15677"/>
    <cellStyle name="差_县区合并测算20080421_县市旗测算-新科目（含人口规模效应）_财力性转移支付2010年预算参考数_隋心对账单定稿0514 2 5" xfId="15678"/>
    <cellStyle name="好_分县成本差异系数_03_2010年各地区一般预算平衡表 4" xfId="15679"/>
    <cellStyle name="计算 4" xfId="15680"/>
    <cellStyle name="差_行政(燃修费)_不含人员经费系数_财力性转移支付2010年预算参考数_30云南 3" xfId="15681"/>
    <cellStyle name="计算 4 2" xfId="15682"/>
    <cellStyle name="差_行政(燃修费)_不含人员经费系数_财力性转移支付2010年预算参考数_30云南 3 2" xfId="15683"/>
    <cellStyle name="常规_exceltmp1 2 2" xfId="15684"/>
    <cellStyle name="计算 5" xfId="15685"/>
    <cellStyle name="差_行政(燃修费)_不含人员经费系数_财力性转移支付2010年预算参考数_30云南 4" xfId="15686"/>
    <cellStyle name="差_行政(燃修费)_不含人员经费系数_财力性转移支付2010年预算参考数_合并 2" xfId="15687"/>
    <cellStyle name="好_行政公检法测算_不含人员经费系数_财力性转移支付2010年预算参考数 2 2" xfId="15688"/>
    <cellStyle name="差_行政(燃修费)_不含人员经费系数_财力性转移支付2010年预算参考数_华东 2" xfId="15689"/>
    <cellStyle name="差_行政(燃修费)_不含人员经费系数_财力性转移支付2010年预算参考数_隋心对账单定稿0514" xfId="15690"/>
    <cellStyle name="好_民生政策最低支出需求_03_2010年各地区一般预算平衡表_净集中 2" xfId="15691"/>
    <cellStyle name="好_其他部门(按照总人口测算）—20080416_财力性转移支付2010年预算参考数 2 5" xfId="15692"/>
    <cellStyle name="差_行政(燃修费)_不含人员经费系数_财力性转移支付2010年预算参考数_隋心对账单定稿0514 2" xfId="15693"/>
    <cellStyle name="好_县市旗测算-新科目（20080626）_民生政策最低支出需求_财力性转移支付2010年预算参考数_华东 2 2" xfId="15694"/>
    <cellStyle name="差_行政(燃修费)_不含人员经费系数_财力性转移支付2010年预算参考数_小册子（2010）张" xfId="15695"/>
    <cellStyle name="差_缺口县区测算(按2007支出增长25%测算)_合并" xfId="15696"/>
    <cellStyle name="常规 9 3 5" xfId="15697"/>
    <cellStyle name="好_分县成本差异系数_不含人员经费系数_财力性转移支付2010年预算参考数_合并 2 6" xfId="15698"/>
    <cellStyle name="差_行政(燃修费)_不含人员经费系数_财力性转移支付2010年预算参考数_小册子（2010）张 2" xfId="15699"/>
    <cellStyle name="差_缺口县区测算(按2007支出增长25%测算)_合并 2" xfId="15700"/>
    <cellStyle name="差_行政(燃修费)_不含人员经费系数_财力性转移支付2010年预算参考数_小册子（2010）张 2 2" xfId="15701"/>
    <cellStyle name="好_行政（人员）_县市旗测算-新科目（含人口规模效应）_财力性转移支付2010年预算参考数_03_2010年各地区一般预算平衡表_2010年地方财政一般预算分级平衡情况表（汇总）0524 3" xfId="15702"/>
    <cellStyle name="差_行政(燃修费)_不含人员经费系数_财力性转移支付2010年预算参考数_小册子（2010）张 4" xfId="15703"/>
    <cellStyle name="好_县市旗测算-新科目（20080626）_县市旗测算-新科目（含人口规模效应）_财力性转移支付2010年预算参考数_03_2010年各地区一般预算平衡表 5" xfId="15704"/>
    <cellStyle name="差_行政(燃修费)_不含人员经费系数_合并" xfId="15705"/>
    <cellStyle name="差_行政(燃修费)_不含人员经费系数_合并 2" xfId="15706"/>
    <cellStyle name="好_分县成本差异系数_不含人员经费系数_03_2010年各地区一般预算平衡表_2010年地方财政一般预算分级平衡情况表（汇总）0524 2 7" xfId="15707"/>
    <cellStyle name="差_行政(燃修费)_不含人员经费系数_华东 2" xfId="15708"/>
    <cellStyle name="差_行政(燃修费)_不含人员经费系数_隋心对账单定稿0514" xfId="15709"/>
    <cellStyle name="差_文体广播事业(按照总人口测算）—20080416_不含人员经费系数_03_2010年各地区一般预算平衡表 2" xfId="15710"/>
    <cellStyle name="差_民生政策最低支出需求" xfId="15711"/>
    <cellStyle name="好_成本差异系数（含人口规模）_财力性转移支付2010年预算参考数_小册子（2010）张" xfId="15712"/>
    <cellStyle name="差_行政(燃修费)_不含人员经费系数_隋心对账单定稿0514 2" xfId="15713"/>
    <cellStyle name="差_文体广播事业(按照总人口测算）—20080416_不含人员经费系数_03_2010年各地区一般预算平衡表 2 2" xfId="15714"/>
    <cellStyle name="好_人员工资和公用经费2_财力性转移支付2010年预算参考数_03_2010年各地区一般预算平衡表 3" xfId="15715"/>
    <cellStyle name="差_民生政策最低支出需求 2" xfId="15716"/>
    <cellStyle name="好_成本差异系数（含人口规模）_财力性转移支付2010年预算参考数_小册子（2010）张 2" xfId="15717"/>
    <cellStyle name="差_行政(燃修费)_不含人员经费系数_小册子（2010）张 2" xfId="15718"/>
    <cellStyle name="好_市辖区测算20080510_民生政策最低支出需求_财力性转移支付2010年预算参考数_合并 2" xfId="15719"/>
    <cellStyle name="差_行政(燃修费)_不含人员经费系数_小册子（2010）张 3" xfId="15720"/>
    <cellStyle name="好_市辖区测算20080510_民生政策最低支出需求_财力性转移支付2010年预算参考数_合并 2 2" xfId="15721"/>
    <cellStyle name="差_行政(燃修费)_不含人员经费系数_小册子（2010）张 3 2" xfId="15722"/>
    <cellStyle name="差_行政(燃修费)_财力性转移支付2010年预算参考数 2 2 2" xfId="15723"/>
    <cellStyle name="好_2_财力性转移支付2010年预算参考数_03_2010年各地区一般预算平衡表_2010年地方财政一般预算分级平衡情况表（汇总）0524 2 4" xfId="15724"/>
    <cellStyle name="差_行政(燃修费)_财力性转移支付2010年预算参考数 2 3" xfId="15725"/>
    <cellStyle name="差_行政(燃修费)_财力性转移支付2010年预算参考数 2 4" xfId="15726"/>
    <cellStyle name="好_行政（人员）_县市旗测算-新科目（含人口规模效应） 2 2" xfId="15727"/>
    <cellStyle name="差_行政(燃修费)_财力性转移支付2010年预算参考数 3 2" xfId="15728"/>
    <cellStyle name="差_行政(燃修费)_财力性转移支付2010年预算参考数 4" xfId="15729"/>
    <cellStyle name="差_市辖区测算-新科目（20080626）_03_2010年各地区一般预算平衡表_04财力类2010 2" xfId="15730"/>
    <cellStyle name="差_行政(燃修费)_财力性转移支付2010年预算参考数 4 2" xfId="15731"/>
    <cellStyle name="差_行政(燃修费)_财力性转移支付2010年预算参考数 5" xfId="15732"/>
    <cellStyle name="差_市辖区测算-新科目（20080626）_03_2010年各地区一般预算平衡表_04财力类2010 3" xfId="15733"/>
    <cellStyle name="差_行政(燃修费)_财力性转移支付2010年预算参考数_03_2010年各地区一般预算平衡表" xfId="15734"/>
    <cellStyle name="常规 2 9 2 3" xfId="15735"/>
    <cellStyle name="好_河南 缺口县区测算(地方填报)_财力性转移支付2010年预算参考数 4" xfId="15736"/>
    <cellStyle name="差_行政(燃修费)_财力性转移支付2010年预算参考数_03_2010年各地区一般预算平衡表 2" xfId="15737"/>
    <cellStyle name="差_云南省2008年转移支付测算——州市本级考核部分及政策性测算_财力性转移支付2010年预算参考数_03_2010年各地区一般预算平衡表_2010年地方财政一般预算分级平衡情况表（汇总）0524 5" xfId="15738"/>
    <cellStyle name="差_行政(燃修费)_财力性转移支付2010年预算参考数_03_2010年各地区一般预算平衡表 5" xfId="15739"/>
    <cellStyle name="差_威信县林政报表" xfId="15740"/>
    <cellStyle name="差_行政(燃修费)_财力性转移支付2010年预算参考数_03_2010年各地区一般预算平衡表 6" xfId="15741"/>
    <cellStyle name="差_行政(燃修费)_财力性转移支付2010年预算参考数_03_2010年各地区一般预算平衡表_04财力类2010 2" xfId="15742"/>
    <cellStyle name="差_其他部门(按照总人口测算）—20080416_财力性转移支付2010年预算参考数_03_2010年各地区一般预算平衡表_2010年地方财政一般预算分级平衡情况表（汇总）0524 2" xfId="15743"/>
    <cellStyle name="差_行政(燃修费)_财力性转移支付2010年预算参考数_03_2010年各地区一般预算平衡表_04财力类2010 3" xfId="15744"/>
    <cellStyle name="差_其他部门(按照总人口测算）—20080416_财力性转移支付2010年预算参考数_03_2010年各地区一般预算平衡表_2010年地方财政一般预算分级平衡情况表（汇总）0524 3" xfId="15745"/>
    <cellStyle name="差_行政(燃修费)_财力性转移支付2010年预算参考数_30云南" xfId="15746"/>
    <cellStyle name="差_行政(燃修费)_财力性转移支付2010年预算参考数_30云南 2" xfId="15747"/>
    <cellStyle name="差_行政(燃修费)_财力性转移支付2010年预算参考数_30云南 3" xfId="15748"/>
    <cellStyle name="差_缺口县区测算(按核定人数)_03_2010年各地区一般预算平衡表_2010年地方财政一般预算分级平衡情况表（汇总）0524" xfId="15749"/>
    <cellStyle name="差_市辖区测算20080510_不含人员经费系数_财力性转移支付2010年预算参考数_03_2010年各地区一般预算平衡表_2010年地方财政一般预算分级平衡情况表（汇总）0524 2" xfId="15750"/>
    <cellStyle name="差_县区合并测算20080423(按照各省比重）_县市旗测算-新科目（含人口规模效应）_财力性转移支付2010年预算参考数_华东 2 2" xfId="15751"/>
    <cellStyle name="差_行政(燃修费)_财力性转移支付2010年预算参考数_30云南 3 2" xfId="15752"/>
    <cellStyle name="差_缺口县区测算(按核定人数)_03_2010年各地区一般预算平衡表_2010年地方财政一般预算分级平衡情况表（汇总）0524 2" xfId="15753"/>
    <cellStyle name="差_县市旗测算-新科目（20080627）_民生政策最低支出需求_财力性转移支付2010年预算参考数_隋心对账单定稿0514" xfId="15754"/>
    <cellStyle name="差_行政(燃修费)_财力性转移支付2010年预算参考数_30云南 4" xfId="15755"/>
    <cellStyle name="差_市辖区测算20080510_不含人员经费系数_财力性转移支付2010年预算参考数_03_2010年各地区一般预算平衡表_2010年地方财政一般预算分级平衡情况表（汇总）0524 3" xfId="15756"/>
    <cellStyle name="差_县区合并测算20080423(按照各省比重）_县市旗测算-新科目（含人口规模效应）_财力性转移支付2010年预算参考数_华东 2 3" xfId="15757"/>
    <cellStyle name="差_行政(燃修费)_财力性转移支付2010年预算参考数_合并" xfId="15758"/>
    <cellStyle name="差_卫生(按照总人口测算）—20080416_县市旗测算-新科目（含人口规模效应）_财力性转移支付2010年预算参考数 2" xfId="15759"/>
    <cellStyle name="差_行政(燃修费)_财力性转移支付2010年预算参考数_华东" xfId="15760"/>
    <cellStyle name="差_行政(燃修费)_财力性转移支付2010年预算参考数_隋心对账单定稿0514" xfId="15761"/>
    <cellStyle name="差_教育(按照总人口测算）—20080416_03_2010年各地区一般预算平衡表 6" xfId="15762"/>
    <cellStyle name="差_行政(燃修费)_财力性转移支付2010年预算参考数_隋心对账单定稿0514 2" xfId="15763"/>
    <cellStyle name="好_其他部门(按照总人口测算）—20080416_不含人员经费系数_03_2010年各地区一般预算平衡表_2010年地方财政一般预算分级平衡情况表（汇总）0524 2 6" xfId="15764"/>
    <cellStyle name="差_行政(燃修费)_财力性转移支付2010年预算参考数_小册子（2010）张" xfId="15765"/>
    <cellStyle name="差_县区合并测算20080421_民生政策最低支出需求_财力性转移支付2010年预算参考数_合并 2 6" xfId="15766"/>
    <cellStyle name="好_其他部门(按照总人口测算）—20080416_不含人员经费系数_财力性转移支付2010年预算参考数 2 7" xfId="15767"/>
    <cellStyle name="差_行政(燃修费)_财力性转移支付2010年预算参考数_小册子（2010）张 2" xfId="15768"/>
    <cellStyle name="差_行政(燃修费)_财力性转移支付2010年预算参考数_小册子（2010）张 2 2" xfId="15769"/>
    <cellStyle name="差_市辖区测算-新科目（20080626）_县市旗测算-新科目（含人口规模效应）_03_2010年各地区一般预算平衡表_2010年地方财政一般预算分级平衡情况表（汇总）0524 2 5" xfId="15770"/>
    <cellStyle name="差_行政(燃修费)_财力性转移支付2010年预算参考数_小册子（2010）张 3" xfId="15771"/>
    <cellStyle name="差_行政(燃修费)_财力性转移支付2010年预算参考数_小册子（2010）张 4" xfId="15772"/>
    <cellStyle name="差_行政(燃修费)_合并 2" xfId="15773"/>
    <cellStyle name="差_教育(按照总人口测算）—20080416_财力性转移支付2010年预算参考数_小册子（2010）张 2 2" xfId="15774"/>
    <cellStyle name="差_行政(燃修费)_华东" xfId="15775"/>
    <cellStyle name="好_测算结果汇总_财力性转移支付2010年预算参考数_隋心对账单定稿0514 2 7" xfId="15776"/>
    <cellStyle name="好_其他部门(按照总人口测算）—20080416_县市旗测算-新科目（含人口规模效应）_合并" xfId="15777"/>
    <cellStyle name="差_行政(燃修费)_华东 2" xfId="15778"/>
    <cellStyle name="常规 23 2 2 5" xfId="15779"/>
    <cellStyle name="好_危改资金测算_03_2010年各地区一般预算平衡表_2010年地方财政一般预算分级平衡情况表（汇总）0524 2 6" xfId="15780"/>
    <cellStyle name="好_其他部门(按照总人口测算）—20080416_县市旗测算-新科目（含人口规模效应）_合并 2" xfId="15781"/>
    <cellStyle name="差_行政(燃修费)_民生政策最低支出需求" xfId="15782"/>
    <cellStyle name="差_行政(燃修费)_民生政策最低支出需求 2" xfId="15783"/>
    <cellStyle name="差_行政(燃修费)_民生政策最低支出需求 2 3 2" xfId="15784"/>
    <cellStyle name="好_2_财力性转移支付2010年预算参考数_合并 2 6" xfId="15785"/>
    <cellStyle name="好_2006年22湖南_隋心对账单定稿0514 2" xfId="15786"/>
    <cellStyle name="差_行政(燃修费)_民生政策最低支出需求 2 4" xfId="15787"/>
    <cellStyle name="差_行政公检法测算_03_2010年各地区一般预算平衡表 6" xfId="15788"/>
    <cellStyle name="差_行政(燃修费)_民生政策最低支出需求 3" xfId="15789"/>
    <cellStyle name="差_行政(燃修费)_民生政策最低支出需求 3 2" xfId="15790"/>
    <cellStyle name="好_缺口县区测算(按核定人数)_财力性转移支付2010年预算参考数_03_2010年各地区一般预算平衡表 6" xfId="15791"/>
    <cellStyle name="差_行政(燃修费)_民生政策最低支出需求_03_2010年各地区一般预算平衡表" xfId="15792"/>
    <cellStyle name="差_行政(燃修费)_民生政策最低支出需求_03_2010年各地区一般预算平衡表 5" xfId="15793"/>
    <cellStyle name="差_行政(燃修费)_民生政策最低支出需求_03_2010年各地区一般预算平衡表_04财力类2010" xfId="15794"/>
    <cellStyle name="好_卫生(按照总人口测算）—20080416_民生政策最低支出需求 2 2" xfId="15795"/>
    <cellStyle name="常规 21 3 5" xfId="15796"/>
    <cellStyle name="差_行政(燃修费)_民生政策最低支出需求_03_2010年各地区一般预算平衡表_04财力类2010 2" xfId="15797"/>
    <cellStyle name="差_行政(燃修费)_民生政策最低支出需求_03_2010年各地区一般预算平衡表_04财力类2010 3" xfId="15798"/>
    <cellStyle name="好_行政（人员）_民生政策最低支出需求_财力性转移支付2010年预算参考数_合并 2" xfId="15799"/>
    <cellStyle name="差_缺口县区测算（11.13）_财力性转移支付2010年预算参考数_30云南 2" xfId="15800"/>
    <cellStyle name="好_教育(按照总人口测算）—20080416_民生政策最低支出需求_30云南" xfId="15801"/>
    <cellStyle name="差_行政(燃修费)_民生政策最低支出需求_03_2010年各地区一般预算平衡表_2010年地方财政一般预算分级平衡情况表（汇总）0524" xfId="15802"/>
    <cellStyle name="好_汇总表4_财力性转移支付2010年预算参考数_合并 2" xfId="15803"/>
    <cellStyle name="警告文本 2 2 11 6" xfId="15804"/>
    <cellStyle name="差_行政(燃修费)_民生政策最低支出需求_03_2010年各地区一般预算平衡表_2010年地方财政一般预算分级平衡情况表（汇总）0524 2" xfId="15805"/>
    <cellStyle name="好_汇总表4_财力性转移支付2010年预算参考数_合并 2 2" xfId="15806"/>
    <cellStyle name="警告文本 2 2 11 7" xfId="15807"/>
    <cellStyle name="差_行政(燃修费)_民生政策最低支出需求_03_2010年各地区一般预算平衡表_2010年地方财政一般预算分级平衡情况表（汇总）0524 3" xfId="15808"/>
    <cellStyle name="好_汇总表4_财力性转移支付2010年预算参考数_合并 2 3" xfId="15809"/>
    <cellStyle name="差_行政(燃修费)_民生政策最低支出需求_03_2010年各地区一般预算平衡表_净集中" xfId="15810"/>
    <cellStyle name="差_行政(燃修费)_民生政策最低支出需求_30云南" xfId="15811"/>
    <cellStyle name="好_2008年支出调整_合并 2 5" xfId="15812"/>
    <cellStyle name="差_行政(燃修费)_民生政策最低支出需求_30云南 2" xfId="15813"/>
    <cellStyle name="差_行政(燃修费)_民生政策最低支出需求_30云南 2 2" xfId="15814"/>
    <cellStyle name="差_平邑_财力性转移支付2010年预算参考数_03_2010年各地区一般预算平衡表" xfId="15815"/>
    <cellStyle name="差_文体广播事业(按照总人口测算）—20080416_不含人员经费系数_隋心对账单定稿0514 2 4" xfId="15816"/>
    <cellStyle name="差_行政(燃修费)_民生政策最低支出需求_财力性转移支付2010年预算参考数" xfId="15817"/>
    <cellStyle name="强调文字颜色 3 2 2 19" xfId="15818"/>
    <cellStyle name="差_行政(燃修费)_民生政策最低支出需求_财力性转移支付2010年预算参考数 2" xfId="15819"/>
    <cellStyle name="差_核定人数对比_财力性转移支付2010年预算参考数_03_2010年各地区一般预算平衡表 3" xfId="15820"/>
    <cellStyle name="差_行政(燃修费)_民生政策最低支出需求_财力性转移支付2010年预算参考数 2 2" xfId="15821"/>
    <cellStyle name="差_汇总表4_03_2010年各地区一般预算平衡表_2010年地方财政一般预算分级平衡情况表（汇总）0524 4" xfId="15822"/>
    <cellStyle name="差_行政(燃修费)_民生政策最低支出需求_财力性转移支付2010年预算参考数 2 2 2" xfId="15823"/>
    <cellStyle name="差_行政(燃修费)_民生政策最低支出需求_财力性转移支付2010年预算参考数 2 3" xfId="15824"/>
    <cellStyle name="差_汇总表4_03_2010年各地区一般预算平衡表_2010年地方财政一般预算分级平衡情况表（汇总）0524 5" xfId="15825"/>
    <cellStyle name="差_行政(燃修费)_民生政策最低支出需求_财力性转移支付2010年预算参考数 2 4" xfId="15826"/>
    <cellStyle name="差_行政(燃修费)_民生政策最低支出需求_财力性转移支付2010年预算参考数 3" xfId="15827"/>
    <cellStyle name="差_核定人数对比_财力性转移支付2010年预算参考数_03_2010年各地区一般预算平衡表 4" xfId="15828"/>
    <cellStyle name="差_行政(燃修费)_民生政策最低支出需求_财力性转移支付2010年预算参考数 3 2" xfId="15829"/>
    <cellStyle name="差_市辖区测算-新科目（20080626）_民生政策最低支出需求_合并 2 3" xfId="15830"/>
    <cellStyle name="差_核定人数对比_财力性转移支付2010年预算参考数_03_2010年各地区一般预算平衡表 5" xfId="15831"/>
    <cellStyle name="差_行政(燃修费)_民生政策最低支出需求_财力性转移支付2010年预算参考数 4" xfId="15832"/>
    <cellStyle name="差_人员工资和公用经费3_财力性转移支付2010年预算参考数_03_2010年各地区一般预算平衡表_2010年地方财政一般预算分级平衡情况表（汇总）0524" xfId="15833"/>
    <cellStyle name="差_行政(燃修费)_民生政策最低支出需求_财力性转移支付2010年预算参考数 4 2" xfId="15834"/>
    <cellStyle name="差_人员工资和公用经费3_财力性转移支付2010年预算参考数_03_2010年各地区一般预算平衡表_2010年地方财政一般预算分级平衡情况表（汇总）0524 2" xfId="15835"/>
    <cellStyle name="差_行政(燃修费)_民生政策最低支出需求_财力性转移支付2010年预算参考数 5" xfId="15836"/>
    <cellStyle name="差_核定人数对比_财力性转移支付2010年预算参考数_03_2010年各地区一般预算平衡表 6" xfId="15837"/>
    <cellStyle name="差_行政(燃修费)_民生政策最低支出需求_财力性转移支付2010年预算参考数_03_2010年各地区一般预算平衡表" xfId="15838"/>
    <cellStyle name="差_行政(燃修费)_民生政策最低支出需求_财力性转移支付2010年预算参考数_03_2010年各地区一般预算平衡表 2" xfId="15839"/>
    <cellStyle name="好_汇总_华东" xfId="15840"/>
    <cellStyle name="差_行政(燃修费)_民生政策最低支出需求_财力性转移支付2010年预算参考数_03_2010年各地区一般预算平衡表 3" xfId="15841"/>
    <cellStyle name="差_行政(燃修费)_民生政策最低支出需求_财力性转移支付2010年预算参考数_03_2010年各地区一般预算平衡表 6" xfId="15842"/>
    <cellStyle name="好_Book1_合并 2" xfId="15843"/>
    <cellStyle name="常规 89" xfId="15844"/>
    <cellStyle name="常规 94" xfId="15845"/>
    <cellStyle name="好_县市旗测算-新科目（20080627）_民生政策最低支出需求_华东 2 5" xfId="15846"/>
    <cellStyle name="差_行政(燃修费)_民生政策最低支出需求_财力性转移支付2010年预算参考数_03_2010年各地区一般预算平衡表_2010年地方财政一般预算分级平衡情况表（汇总）0524 4" xfId="15847"/>
    <cellStyle name="好_测算结果汇总_财力性转移支付2010年预算参考数_03_2010年各地区一般预算平衡表_2010年地方财政一般预算分级平衡情况表（汇总）0524 2 3" xfId="15848"/>
    <cellStyle name="差_行政(燃修费)_民生政策最低支出需求_财力性转移支付2010年预算参考数_03_2010年各地区一般预算平衡表_净集中 2" xfId="15849"/>
    <cellStyle name="差_行政(燃修费)_民生政策最低支出需求_财力性转移支付2010年预算参考数_30云南" xfId="15850"/>
    <cellStyle name="差_行政(燃修费)_民生政策最低支出需求_财力性转移支付2010年预算参考数_30云南 2" xfId="15851"/>
    <cellStyle name="差_市辖区测算-新科目（20080626）_民生政策最低支出需求_财力性转移支付2010年预算参考数 2 3" xfId="15852"/>
    <cellStyle name="差_县市旗测算-新科目（20080626）_县市旗测算-新科目（含人口规模效应）_财力性转移支付2010年预算参考数_小册子（2010）张 3" xfId="15853"/>
    <cellStyle name="差_行政(燃修费)_民生政策最低支出需求_财力性转移支付2010年预算参考数_30云南 2 2" xfId="15854"/>
    <cellStyle name="好_2008年支出核定_合并" xfId="15855"/>
    <cellStyle name="差_市辖区测算-新科目（20080626）_民生政策最低支出需求_财力性转移支付2010年预算参考数 2 3 2" xfId="15856"/>
    <cellStyle name="差_县市旗测算-新科目（20080626）_县市旗测算-新科目（含人口规模效应）_财力性转移支付2010年预算参考数_小册子（2010）张 3 2" xfId="15857"/>
    <cellStyle name="好_其他部门(按照总人口测算）—20080416_民生政策最低支出需求 2 3" xfId="15858"/>
    <cellStyle name="差_行政(燃修费)_民生政策最低支出需求_财力性转移支付2010年预算参考数_30云南 3" xfId="15859"/>
    <cellStyle name="差_其他部门(按照总人口测算）—20080416_民生政策最低支出需求_财力性转移支付2010年预算参考数_03_2010年各地区一般预算平衡表_净集中" xfId="15860"/>
    <cellStyle name="差_市辖区测算-新科目（20080626）_民生政策最低支出需求_财力性转移支付2010年预算参考数 2 4" xfId="15861"/>
    <cellStyle name="差_行政(燃修费)_民生政策最低支出需求_财力性转移支付2010年预算参考数_30云南 3 2" xfId="15862"/>
    <cellStyle name="差_其他部门(按照总人口测算）—20080416_民生政策最低支出需求_财力性转移支付2010年预算参考数_03_2010年各地区一般预算平衡表_净集中 2" xfId="15863"/>
    <cellStyle name="差_行政(燃修费)_民生政策最低支出需求_财力性转移支付2010年预算参考数_30云南 4" xfId="15864"/>
    <cellStyle name="差_市辖区测算-新科目（20080626）_民生政策最低支出需求_财力性转移支付2010年预算参考数 2 5" xfId="15865"/>
    <cellStyle name="差_行政(燃修费)_民生政策最低支出需求_财力性转移支付2010年预算参考数_合并" xfId="15866"/>
    <cellStyle name="差_行政(燃修费)_民生政策最低支出需求_财力性转移支付2010年预算参考数_华东" xfId="15867"/>
    <cellStyle name="差_行政(燃修费)_民生政策最低支出需求_财力性转移支付2010年预算参考数_隋心对账单定稿0514" xfId="15868"/>
    <cellStyle name="差_行政(燃修费)_民生政策最低支出需求_合并" xfId="15869"/>
    <cellStyle name="好_34青海_华东" xfId="15870"/>
    <cellStyle name="差_行政(燃修费)_民生政策最低支出需求_合并 2" xfId="15871"/>
    <cellStyle name="好_34青海_华东 2" xfId="15872"/>
    <cellStyle name="差_行政(燃修费)_民生政策最低支出需求_华东" xfId="15873"/>
    <cellStyle name="好_卫生(按照总人口测算）—20080416_民生政策最低支出需求_03_2010年各地区一般预算平衡表_2010年地方财政一般预算分级平衡情况表（汇总）0524" xfId="15874"/>
    <cellStyle name="差_行政(燃修费)_民生政策最低支出需求_小册子（2010）张 2" xfId="15875"/>
    <cellStyle name="差_行政(燃修费)_民生政策最低支出需求_小册子（2010）张 3" xfId="15876"/>
    <cellStyle name="好_市辖区测算-新科目（20080626）_县市旗测算-新科目（含人口规模效应）_财力性转移支付2010年预算参考数_03_2010年各地区一般预算平衡表_净集中 2" xfId="15877"/>
    <cellStyle name="常规 2 2 3 2" xfId="15878"/>
    <cellStyle name="差_行政(燃修费)_民生政策最低支出需求_小册子（2010）张 4" xfId="15879"/>
    <cellStyle name="好_市辖区测算-新科目（20080626）_县市旗测算-新科目（含人口规模效应）_财力性转移支付2010年预算参考数_03_2010年各地区一般预算平衡表_净集中 3" xfId="15880"/>
    <cellStyle name="常规 2 2 3 3" xfId="15881"/>
    <cellStyle name="差_行政(燃修费)_隋心对账单定稿0514 2" xfId="15882"/>
    <cellStyle name="差_县区合并测算20080423(按照各省比重）_合并 2 2" xfId="15883"/>
    <cellStyle name="好_27重庆_03_2010年各地区一般预算平衡表_净集中 2" xfId="15884"/>
    <cellStyle name="强调 2 2 7" xfId="15885"/>
    <cellStyle name="差_行政(燃修费)_县市旗测算-新科目（含人口规模效应） 2" xfId="15886"/>
    <cellStyle name="好_云南 缺口县区测算(地方填报)_03_2010年各地区一般预算平衡表 2 3" xfId="15887"/>
    <cellStyle name="差_市辖区测算-新科目（20080626）_不含人员经费系数_财力性转移支付2010年预算参考数_30云南" xfId="15888"/>
    <cellStyle name="常规 10 2 3 2" xfId="15889"/>
    <cellStyle name="差_市辖区测算-新科目（20080626）_不含人员经费系数_财力性转移支付2010年预算参考数_30云南 2 2" xfId="15890"/>
    <cellStyle name="差_行政(燃修费)_县市旗测算-新科目（含人口规模效应） 2 2 2" xfId="15891"/>
    <cellStyle name="差_县市旗测算-新科目（20080626）_县市旗测算-新科目（含人口规模效应）_财力性转移支付2010年预算参考数_合并" xfId="15892"/>
    <cellStyle name="差_行政(燃修费)_县市旗测算-新科目（含人口规模效应） 2 3" xfId="15893"/>
    <cellStyle name="好_市辖区测算-新科目（20080626）_县市旗测算-新科目（含人口规模效应）_合并 2 4" xfId="15894"/>
    <cellStyle name="差_行政公检法测算_县市旗测算-新科目（含人口规模效应）_03_2010年各地区一般预算平衡表 4" xfId="15895"/>
    <cellStyle name="差_市辖区测算-新科目（20080626）_不含人员经费系数_财力性转移支付2010年预算参考数_30云南 3" xfId="15896"/>
    <cellStyle name="差_行政(燃修费)_县市旗测算-新科目（含人口规模效应） 2 3 2" xfId="15897"/>
    <cellStyle name="差_市辖区测算-新科目（20080626）_不含人员经费系数_财力性转移支付2010年预算参考数_30云南 3 2" xfId="15898"/>
    <cellStyle name="好_市辖区测算-新科目（20080626）_县市旗测算-新科目（含人口规模效应）_合并 2 5" xfId="15899"/>
    <cellStyle name="差_行政公检法测算_县市旗测算-新科目（含人口规模效应）_03_2010年各地区一般预算平衡表 5" xfId="15900"/>
    <cellStyle name="差_市辖区测算-新科目（20080626）_不含人员经费系数_财力性转移支付2010年预算参考数_30云南 4" xfId="15901"/>
    <cellStyle name="差_行政(燃修费)_县市旗测算-新科目（含人口规模效应） 2 4" xfId="15902"/>
    <cellStyle name="差_县区合并测算20080423(按照各省比重）" xfId="15903"/>
    <cellStyle name="强调 2 2 8" xfId="15904"/>
    <cellStyle name="差_行政(燃修费)_县市旗测算-新科目（含人口规模效应） 3" xfId="15905"/>
    <cellStyle name="差_行政(燃修费)_县市旗测算-新科目（含人口规模效应） 4 2" xfId="15906"/>
    <cellStyle name="好_行政(燃修费)_财力性转移支付2010年预算参考数_华东 2 7" xfId="15907"/>
    <cellStyle name="差_行政(燃修费)_县市旗测算-新科目（含人口规模效应）_03_2010年各地区一般预算平衡表" xfId="15908"/>
    <cellStyle name="差_山东省民生支出标准_财力性转移支付2010年预算参考数_小册子（2010）张 4" xfId="15909"/>
    <cellStyle name="差_行政(燃修费)_县市旗测算-新科目（含人口规模效应）_03_2010年各地区一般预算平衡表 3" xfId="15910"/>
    <cellStyle name="差_市辖区测算-新科目（20080626）_财力性转移支付2010年预算参考数_华东" xfId="15911"/>
    <cellStyle name="差_行政(燃修费)_县市旗测算-新科目（含人口规模效应）_03_2010年各地区一般预算平衡表 4" xfId="15912"/>
    <cellStyle name="好_其他部门(按照总人口测算）—20080416_财力性转移支付2010年预算参考数_03_2010年各地区一般预算平衡表_04财力类2010" xfId="15913"/>
    <cellStyle name="差_行政(燃修费)_县市旗测算-新科目（含人口规模效应）_03_2010年各地区一般预算平衡表 5" xfId="15914"/>
    <cellStyle name="差_行政(燃修费)_县市旗测算-新科目（含人口规模效应）_03_2010年各地区一般预算平衡表 6" xfId="15915"/>
    <cellStyle name="好_2007年一般预算支出剔除_财力性转移支付2010年预算参考数 2 2" xfId="15916"/>
    <cellStyle name="差_行政(燃修费)_县市旗测算-新科目（含人口规模效应）_03_2010年各地区一般预算平衡表_2010年地方财政一般预算分级平衡情况表（汇总）0524 3" xfId="15917"/>
    <cellStyle name="差_行政(燃修费)_县市旗测算-新科目（含人口规模效应）_03_2010年各地区一般预算平衡表_2010年地方财政一般预算分级平衡情况表（汇总）0524 4" xfId="15918"/>
    <cellStyle name="差_行政(燃修费)_县市旗测算-新科目（含人口规模效应）_03_2010年各地区一般预算平衡表_2010年地方财政一般预算分级平衡情况表（汇总）0524 5" xfId="15919"/>
    <cellStyle name="差_行政(燃修费)_县市旗测算-新科目（含人口规模效应）_30云南" xfId="15920"/>
    <cellStyle name="差_行政(燃修费)_县市旗测算-新科目（含人口规模效应）_30云南 2" xfId="15921"/>
    <cellStyle name="差_核定人数下发表_财力性转移支付2010年预算参考数_03_2010年各地区一般预算平衡表_2010年地方财政一般预算分级平衡情况表（汇总）0524 4" xfId="15922"/>
    <cellStyle name="差_行政(燃修费)_县市旗测算-新科目（含人口规模效应）_30云南 3 2" xfId="15923"/>
    <cellStyle name="好_11大理 6" xfId="15924"/>
    <cellStyle name="差_行政(燃修费)_县市旗测算-新科目（含人口规模效应）_30云南 4" xfId="15925"/>
    <cellStyle name="差_文体广播事业(按照总人口测算）—20080416_30云南 2" xfId="15926"/>
    <cellStyle name="差_行政(燃修费)_县市旗测算-新科目（含人口规模效应）_财力性转移支付2010年预算参考数" xfId="15927"/>
    <cellStyle name="差_行政公检法测算_财力性转移支付2010年预算参考数_03_2010年各地区一般预算平衡表_净集中" xfId="15928"/>
    <cellStyle name="差_市辖区测算20080510_不含人员经费系数_华东" xfId="15929"/>
    <cellStyle name="差_行政(燃修费)_县市旗测算-新科目（含人口规模效应）_财力性转移支付2010年预算参考数 2" xfId="15930"/>
    <cellStyle name="差_行政公检法测算_财力性转移支付2010年预算参考数_03_2010年各地区一般预算平衡表_净集中 2" xfId="15931"/>
    <cellStyle name="差_市辖区测算20080510_不含人员经费系数_华东 2" xfId="15932"/>
    <cellStyle name="差_行政(燃修费)_县市旗测算-新科目（含人口规模效应）_财力性转移支付2010年预算参考数 2 2" xfId="15933"/>
    <cellStyle name="差_行政(燃修费)_县市旗测算-新科目（含人口规模效应）_财力性转移支付2010年预算参考数 2 3" xfId="15934"/>
    <cellStyle name="差_行政(燃修费)_县市旗测算-新科目（含人口规模效应）_财力性转移支付2010年预算参考数 2 4" xfId="15935"/>
    <cellStyle name="好_文体广播事业(按照总人口测算）—20080416_民生政策最低支出需求_合并 2 4" xfId="15936"/>
    <cellStyle name="差_行政(燃修费)_县市旗测算-新科目（含人口规模效应）_财力性转移支付2010年预算参考数 3 2" xfId="15937"/>
    <cellStyle name="好_14安徽_财力性转移支付2010年预算参考数_合并 2 5" xfId="15938"/>
    <cellStyle name="好_县市旗测算-新科目（20080626）_民生政策最低支出需求_03_2010年各地区一般预算平衡表_2010年地方财政一般预算分级平衡情况表（汇总）0524 3" xfId="15939"/>
    <cellStyle name="差_行政(燃修费)_县市旗测算-新科目（含人口规模效应）_财力性转移支付2010年预算参考数 4 2" xfId="15940"/>
    <cellStyle name="好_汇总_隋心对账单定稿0514 2 4" xfId="15941"/>
    <cellStyle name="差_行政(燃修费)_县市旗测算-新科目（含人口规模效应）_财力性转移支付2010年预算参考数 5" xfId="15942"/>
    <cellStyle name="差_行政(燃修费)_县市旗测算-新科目（含人口规模效应）_财力性转移支付2010年预算参考数_03_2010年各地区一般预算平衡表" xfId="15943"/>
    <cellStyle name="好_人员工资和公用经费2_财力性转移支付2010年预算参考数_03_2010年各地区一般预算平衡表_04财力类2010 3" xfId="15944"/>
    <cellStyle name="差_县市旗测算20080508_县市旗测算-新科目（含人口规模效应）_财力性转移支付2010年预算参考数_03_2010年各地区一般预算平衡表_2010年地方财政一般预算分级平衡情况表（汇总）0524 5" xfId="15945"/>
    <cellStyle name="差_缺口县区测算(按核定人数)_财力性转移支付2010年预算参考数_03_2010年各地区一般预算平衡表_04财力类2010" xfId="15946"/>
    <cellStyle name="差_行政(燃修费)_县市旗测算-新科目（含人口规模效应）_财力性转移支付2010年预算参考数_03_2010年各地区一般预算平衡表 3" xfId="15947"/>
    <cellStyle name="好_县市旗测算-新科目（20080627）_合并 2 7" xfId="15948"/>
    <cellStyle name="好_2008年全省汇总收支计算表_财力性转移支付2010年预算参考数_隋心对账单定稿0514 2 6" xfId="15949"/>
    <cellStyle name="差_行政(燃修费)_县市旗测算-新科目（含人口规模效应）_财力性转移支付2010年预算参考数_03_2010年各地区一般预算平衡表 4" xfId="15950"/>
    <cellStyle name="好_2008年全省汇总收支计算表_财力性转移支付2010年预算参考数_隋心对账单定稿0514 2 7" xfId="15951"/>
    <cellStyle name="差_行政(燃修费)_县市旗测算-新科目（含人口规模效应）_财力性转移支付2010年预算参考数_03_2010年各地区一般预算平衡表 5" xfId="15952"/>
    <cellStyle name="差_行政(燃修费)_县市旗测算-新科目（含人口规模效应）_财力性转移支付2010年预算参考数_03_2010年各地区一般预算平衡表_2010年地方财政一般预算分级平衡情况表（汇总）0524" xfId="15953"/>
    <cellStyle name="好_人员工资和公用经费2_03_2010年各地区一般预算平衡表 3" xfId="15954"/>
    <cellStyle name="差_行政(燃修费)_县市旗测算-新科目（含人口规模效应）_财力性转移支付2010年预算参考数_03_2010年各地区一般预算平衡表_2010年地方财政一般预算分级平衡情况表（汇总）0524 2" xfId="15955"/>
    <cellStyle name="好_人员工资和公用经费2_03_2010年各地区一般预算平衡表 5" xfId="15956"/>
    <cellStyle name="差_行政(燃修费)_县市旗测算-新科目（含人口规模效应）_财力性转移支付2010年预算参考数_03_2010年各地区一般预算平衡表_2010年地方财政一般预算分级平衡情况表（汇总）0524 4" xfId="15957"/>
    <cellStyle name="好_人员工资和公用经费2_03_2010年各地区一般预算平衡表 6" xfId="15958"/>
    <cellStyle name="差_行政(燃修费)_县市旗测算-新科目（含人口规模效应）_财力性转移支付2010年预算参考数_03_2010年各地区一般预算平衡表_2010年地方财政一般预算分级平衡情况表（汇总）0524 5" xfId="15959"/>
    <cellStyle name="差_行政(燃修费)_县市旗测算-新科目（含人口规模效应）_财力性转移支付2010年预算参考数_03_2010年各地区一般预算平衡表_净集中" xfId="15960"/>
    <cellStyle name="差_行政(燃修费)_县市旗测算-新科目（含人口规模效应）_财力性转移支付2010年预算参考数_03_2010年各地区一般预算平衡表_净集中 2" xfId="15961"/>
    <cellStyle name="差_行政(燃修费)_县市旗测算-新科目（含人口规模效应）_财力性转移支付2010年预算参考数_03_2010年各地区一般预算平衡表_净集中 3" xfId="15962"/>
    <cellStyle name="好_其他部门(按照总人口测算）—20080416_民生政策最低支出需求_财力性转移支付2010年预算参考数_合并 2" xfId="15963"/>
    <cellStyle name="差_行政(燃修费)_县市旗测算-新科目（含人口规模效应）_财力性转移支付2010年预算参考数_30云南 2" xfId="15964"/>
    <cellStyle name="差_卫生(按照总人口测算）—20080416_民生政策最低支出需求_03_2010年各地区一般预算平衡表_2010年地方财政一般预算分级平衡情况表（汇总）0524 5" xfId="15965"/>
    <cellStyle name="差_行政(燃修费)_县市旗测算-新科目（含人口规模效应）_财力性转移支付2010年预算参考数_30云南 4" xfId="15966"/>
    <cellStyle name="差_行政(燃修费)_县市旗测算-新科目（含人口规模效应）_财力性转移支付2010年预算参考数_合并" xfId="15967"/>
    <cellStyle name="好_M01-2(州市补助收入)_合并 2 5" xfId="15968"/>
    <cellStyle name="差_行政(燃修费)_县市旗测算-新科目（含人口规模效应）_财力性转移支付2010年预算参考数_合并 2" xfId="15969"/>
    <cellStyle name="差_行政(燃修费)_县市旗测算-新科目（含人口规模效应）_财力性转移支付2010年预算参考数_小册子（2010）张" xfId="15970"/>
    <cellStyle name="差_行政(燃修费)_县市旗测算-新科目（含人口规模效应）_财力性转移支付2010年预算参考数_小册子（2010）张 2" xfId="15971"/>
    <cellStyle name="差_行政(燃修费)_县市旗测算-新科目（含人口规模效应）_财力性转移支付2010年预算参考数_小册子（2010）张 2 2" xfId="15972"/>
    <cellStyle name="好_汇总表4_财力性转移支付2010年预算参考数_小册子（2010）张" xfId="15973"/>
    <cellStyle name="差_行政(燃修费)_县市旗测算-新科目（含人口规模效应）_财力性转移支付2010年预算参考数_小册子（2010）张 3" xfId="15974"/>
    <cellStyle name="差_行政(燃修费)_县市旗测算-新科目（含人口规模效应）_财力性转移支付2010年预算参考数_小册子（2010）张 3 2" xfId="15975"/>
    <cellStyle name="差_行政(燃修费)_县市旗测算-新科目（含人口规模效应）_华东" xfId="15976"/>
    <cellStyle name="差_行政(燃修费)_县市旗测算-新科目（含人口规模效应）_华东 2" xfId="15977"/>
    <cellStyle name="差_汇总表4_03_2010年各地区一般预算平衡表_净集中 3" xfId="15978"/>
    <cellStyle name="差_县市旗测算-新科目（20080627）_县市旗测算-新科目（含人口规模效应）_03_2010年各地区一般预算平衡表" xfId="15979"/>
    <cellStyle name="好_市辖区测算-新科目（20080626）_县市旗测算-新科目（含人口规模效应）_隋心对账单定稿0514 2 4" xfId="15980"/>
    <cellStyle name="差_行政(燃修费)_县市旗测算-新科目（含人口规模效应）_隋心对账单定稿0514" xfId="15981"/>
    <cellStyle name="好_河南 缺口县区测算(地方填报白)_03_2010年各地区一般预算平衡表_净集中 2" xfId="15982"/>
    <cellStyle name="差_行政(燃修费)_县市旗测算-新科目（含人口规模效应）_隋心对账单定稿0514 2" xfId="15983"/>
    <cellStyle name="好_0702砚山县2008年地税_5.2010年云南省国家一般生态功能区转移支付补助测算表（州市本级）" xfId="15984"/>
    <cellStyle name="差_行政(燃修费)_县市旗测算-新科目（含人口规模效应）_小册子（2010）张" xfId="15985"/>
    <cellStyle name="好_县区合并测算20080423(按照各省比重）_不含人员经费系数_财力性转移支付2010年预算参考数_华东" xfId="15986"/>
    <cellStyle name="好_2007一般预算支出口径剔除表_华东 2 5" xfId="15987"/>
    <cellStyle name="差_行政(燃修费)_县市旗测算-新科目（含人口规模效应）_小册子（2010）张 2" xfId="15988"/>
    <cellStyle name="好_28四川_03_2010年各地区一般预算平衡表_2010年地方财政一般预算分级平衡情况表（汇总）0524 3" xfId="15989"/>
    <cellStyle name="差_行政(燃修费)_县市旗测算-新科目（含人口规模效应）_小册子（2010）张 2 2" xfId="15990"/>
    <cellStyle name="差_行政(燃修费)_县市旗测算-新科目（含人口规模效应）_小册子（2010）张 3" xfId="15991"/>
    <cellStyle name="好_28四川_03_2010年各地区一般预算平衡表_2010年地方财政一般预算分级平衡情况表（汇总）0524 4" xfId="15992"/>
    <cellStyle name="差_行政(燃修费)_小册子（2010）张" xfId="15993"/>
    <cellStyle name="常规 4 2 2 5" xfId="15994"/>
    <cellStyle name="好_教育(按照总人口测算）—20080416_民生政策最低支出需求 2 7" xfId="15995"/>
    <cellStyle name="差_行政(燃修费)_小册子（2010）张 2" xfId="15996"/>
    <cellStyle name="差_行政(燃修费)_小册子（2010）张 3" xfId="15997"/>
    <cellStyle name="差_行政(燃修费)_小册子（2010）张 3 2" xfId="15998"/>
    <cellStyle name="差_其他部门(按照总人口测算）—20080416_民生政策最低支出需求 4" xfId="15999"/>
    <cellStyle name="差_行政（人员） 2 2" xfId="16000"/>
    <cellStyle name="差_行政（人员） 2 2 2" xfId="16001"/>
    <cellStyle name="差_行政（人员） 2 3" xfId="16002"/>
    <cellStyle name="好_财政供养人员_财力性转移支付2010年预算参考数_03_2010年各地区一般预算平衡表_2010年地方财政一般预算分级平衡情况表（汇总）0524 2" xfId="16003"/>
    <cellStyle name="差_行政（人员） 2 3 2" xfId="16004"/>
    <cellStyle name="好_财政供养人员_财力性转移支付2010年预算参考数_03_2010年各地区一般预算平衡表_2010年地方财政一般预算分级平衡情况表（汇总）0524 2 2" xfId="16005"/>
    <cellStyle name="差_行政（人员） 2 4" xfId="16006"/>
    <cellStyle name="好_财政供养人员_财力性转移支付2010年预算参考数_03_2010年各地区一般预算平衡表_2010年地方财政一般预算分级平衡情况表（汇总）0524 3" xfId="16007"/>
    <cellStyle name="差_行政（人员） 4 2" xfId="16008"/>
    <cellStyle name="差_行政（人员）_03_2010年各地区一般预算平衡表 3" xfId="16009"/>
    <cellStyle name="差_卫生部门_财力性转移支付2010年预算参考数_隋心对账单定稿0514 2 2" xfId="16010"/>
    <cellStyle name="好_2007一般预算支出口径剔除表_财力性转移支付2010年预算参考数_华东 2 4" xfId="16011"/>
    <cellStyle name="好_文体广播事业(按照总人口测算）—20080416_不含人员经费系数_03_2010年各地区一般预算平衡表_2010年地方财政一般预算分级平衡情况表（汇总）0524" xfId="16012"/>
    <cellStyle name="差_行政（人员）_03_2010年各地区一般预算平衡表 4" xfId="16013"/>
    <cellStyle name="好_2007一般预算支出口径剔除表_财力性转移支付2010年预算参考数_华东 2 5" xfId="16014"/>
    <cellStyle name="差_卫生部门_财力性转移支付2010年预算参考数_隋心对账单定稿0514 2 3" xfId="16015"/>
    <cellStyle name="好_平邑" xfId="16016"/>
    <cellStyle name="差_行政（人员）_03_2010年各地区一般预算平衡表 5" xfId="16017"/>
    <cellStyle name="好_2006年27重庆_财力性转移支付2010年预算参考数_合并" xfId="16018"/>
    <cellStyle name="差_卫生部门_财力性转移支付2010年预算参考数_隋心对账单定稿0514 2 4" xfId="16019"/>
    <cellStyle name="好_2007一般预算支出口径剔除表_财力性转移支付2010年预算参考数_华东 2 6" xfId="16020"/>
    <cellStyle name="差_行政（人员）_03_2010年各地区一般预算平衡表 6" xfId="16021"/>
    <cellStyle name="差_市辖区测算-新科目（20080626）_民生政策最低支出需求_财力性转移支付2010年预算参考数_小册子（2010）张 3 2" xfId="16022"/>
    <cellStyle name="差_卫生部门_财力性转移支付2010年预算参考数_隋心对账单定稿0514 2 5" xfId="16023"/>
    <cellStyle name="好_2007一般预算支出口径剔除表_财力性转移支付2010年预算参考数_华东 2 7" xfId="16024"/>
    <cellStyle name="差_行政（人员）_03_2010年各地区一般预算平衡表_04财力类2010" xfId="16025"/>
    <cellStyle name="好_其他部门(按照总人口测算）—20080416_县市旗测算-新科目（含人口规模效应）_财力性转移支付2010年预算参考数_03_2010年各地区一般预算平衡表_净集中" xfId="16026"/>
    <cellStyle name="差_行政（人员）_03_2010年各地区一般预算平衡表_2010年地方财政一般预算分级平衡情况表（汇总）0524" xfId="16027"/>
    <cellStyle name="差_行政（人员）_03_2010年各地区一般预算平衡表_2010年地方财政一般预算分级平衡情况表（汇总）0524 2" xfId="16028"/>
    <cellStyle name="差_行政（人员）_03_2010年各地区一般预算平衡表_2010年地方财政一般预算分级平衡情况表（汇总）0524 3" xfId="16029"/>
    <cellStyle name="差_行政（人员）_03_2010年各地区一般预算平衡表_2010年地方财政一般预算分级平衡情况表（汇总）0524 5" xfId="16030"/>
    <cellStyle name="差_行政（人员）_03_2010年各地区一般预算平衡表_净集中" xfId="16031"/>
    <cellStyle name="差_人员工资和公用经费2_财力性转移支付2010年预算参考数_隋心对账单定稿0514" xfId="16032"/>
    <cellStyle name="差_总人口_小册子（2010）张 3" xfId="16033"/>
    <cellStyle name="差_行政（人员）_03_2010年各地区一般预算平衡表_净集中 2" xfId="16034"/>
    <cellStyle name="差_人员工资和公用经费2_财力性转移支付2010年预算参考数_隋心对账单定稿0514 2" xfId="16035"/>
    <cellStyle name="差_行政（人员）_03_2010年各地区一般预算平衡表_净集中 3" xfId="16036"/>
    <cellStyle name="差_行政（人员）_30云南 2" xfId="16037"/>
    <cellStyle name="差_行政（人员）_30云南 2 2" xfId="16038"/>
    <cellStyle name="差_行政（人员）_30云南 3 2" xfId="16039"/>
    <cellStyle name="差_文体广播事业(按照总人口测算）—20080416_民生政策最低支出需求_合并 2 2" xfId="16040"/>
    <cellStyle name="差_行政（人员）_不含人员经费系数" xfId="16041"/>
    <cellStyle name="差_县市旗测算-新科目（20080627）_民生政策最低支出需求_财力性转移支付2010年预算参考数_合并 2 2" xfId="16042"/>
    <cellStyle name="差_行政（人员）_不含人员经费系数 2" xfId="16043"/>
    <cellStyle name="好_2006年28四川_华东 2 4" xfId="16044"/>
    <cellStyle name="昗弨_Pacific Region P&amp;L" xfId="16045"/>
    <cellStyle name="差_行政（人员）_不含人员经费系数 2 2" xfId="16046"/>
    <cellStyle name="好_安徽 缺口县区测算(地方填报)1_财力性转移支付2010年预算参考数_隋心对账单定稿0514 2 4" xfId="16047"/>
    <cellStyle name="差_行政（人员）_不含人员经费系数 2 2 2" xfId="16048"/>
    <cellStyle name="好_2007年收支情况及2008年收支预计表(汇总表)_03_2010年各地区一般预算平衡表_净集中" xfId="16049"/>
    <cellStyle name="差_行政（人员）_不含人员经费系数 2 3" xfId="16050"/>
    <cellStyle name="好_安徽 缺口县区测算(地方填报)1_财力性转移支付2010年预算参考数_隋心对账单定稿0514 2 5" xfId="16051"/>
    <cellStyle name="差_行政（人员）_不含人员经费系数 2 3 2" xfId="16052"/>
    <cellStyle name="差_全省公共卫生与基层医疗卫生事业单位绩效工资测算表！ 3" xfId="16053"/>
    <cellStyle name="好_2007年收支情况及2008年收支预计表(汇总表)_03_2010年各地区一般预算平衡表_净集中 2" xfId="16054"/>
    <cellStyle name="差_行政（人员）_不含人员经费系数 2 4" xfId="16055"/>
    <cellStyle name="好_安徽 缺口县区测算(地方填报)1_财力性转移支付2010年预算参考数_隋心对账单定稿0514 2 6" xfId="16056"/>
    <cellStyle name="差_行政（人员）_不含人员经费系数 3" xfId="16057"/>
    <cellStyle name="好_2006年28四川_华东 2 5" xfId="16058"/>
    <cellStyle name="好_县区合并测算20080423(按照各省比重）_不含人员经费系数_财力性转移支付2010年预算参考数 2 7" xfId="16059"/>
    <cellStyle name="差_行政（人员）_不含人员经费系数 3 2" xfId="16060"/>
    <cellStyle name="差_行政（人员）_不含人员经费系数 4" xfId="16061"/>
    <cellStyle name="好_2006年28四川_华东 2 6" xfId="16062"/>
    <cellStyle name="差_行政（人员）_不含人员经费系数 5" xfId="16063"/>
    <cellStyle name="好_2006年28四川_华东 2 7" xfId="16064"/>
    <cellStyle name="好_县市旗测算-新科目（20080627）_不含人员经费系数_合并 2 5" xfId="16065"/>
    <cellStyle name="差_行政（人员）_不含人员经费系数_03_2010年各地区一般预算平衡表_04财力类2010 2" xfId="16066"/>
    <cellStyle name="好_县市旗测算-新科目（20080627）_不含人员经费系数_合并 2 6" xfId="16067"/>
    <cellStyle name="差_行政（人员）_不含人员经费系数_03_2010年各地区一般预算平衡表_04财力类2010 3" xfId="16068"/>
    <cellStyle name="差_行政（人员）_不含人员经费系数_03_2010年各地区一般预算平衡表_2010年地方财政一般预算分级平衡情况表（汇总）0524 3" xfId="16069"/>
    <cellStyle name="差_云南 缺口县区测算(地方填报)_财力性转移支付2010年预算参考数 2 2" xfId="16070"/>
    <cellStyle name="差_行政（人员）_不含人员经费系数_03_2010年各地区一般预算平衡表_2010年地方财政一般预算分级平衡情况表（汇总）0524 4" xfId="16071"/>
    <cellStyle name="差_云南 缺口县区测算(地方填报)_财力性转移支付2010年预算参考数 2 3" xfId="16072"/>
    <cellStyle name="差_行政（人员）_不含人员经费系数_财力性转移支付2010年预算参考数 3 2" xfId="16073"/>
    <cellStyle name="差_行政（人员）_不含人员经费系数_03_2010年各地区一般预算平衡表_净集中" xfId="16074"/>
    <cellStyle name="差_行政（人员）_不含人员经费系数_03_2010年各地区一般预算平衡表_净集中 3" xfId="16075"/>
    <cellStyle name="差_行政（人员）_不含人员经费系数_30云南 2 2" xfId="16076"/>
    <cellStyle name="好_0605石屏县_03_2010年各地区一般预算平衡表_净集中 2" xfId="16077"/>
    <cellStyle name="差_行政（人员）_不含人员经费系数_30云南 3" xfId="16078"/>
    <cellStyle name="差_自行调整差异系数顺序_03_2010年各地区一般预算平衡表 5" xfId="16079"/>
    <cellStyle name="差_行政（人员）_不含人员经费系数_30云南 3 2" xfId="16080"/>
    <cellStyle name="差_行政（人员）_不含人员经费系数_财力性转移支付2010年预算参考数 2" xfId="16081"/>
    <cellStyle name="差_行政（人员）_不含人员经费系数_财力性转移支付2010年预算参考数 2 2 2" xfId="16082"/>
    <cellStyle name="差_行政（人员）_不含人员经费系数_财力性转移支付2010年预算参考数 2 3" xfId="16083"/>
    <cellStyle name="差_行政（人员）_不含人员经费系数_财力性转移支付2010年预算参考数 2 3 2" xfId="16084"/>
    <cellStyle name="差_缺口县区测算(按2007支出增长25%测算)_财力性转移支付2010年预算参考数_03_2010年各地区一般预算平衡表_净集中 3" xfId="16085"/>
    <cellStyle name="差_卫生(按照总人口测算）—20080416_县市旗测算-新科目（含人口规模效应）_03_2010年各地区一般预算平衡表_2010年地方财政一般预算分级平衡情况表（汇总）0524 3" xfId="16086"/>
    <cellStyle name="差_行政（人员）_不含人员经费系数_财力性转移支付2010年预算参考数 3" xfId="16087"/>
    <cellStyle name="好_财政供养人员_03_2010年各地区一般预算平衡表_2010年地方财政一般预算分级平衡情况表（汇总）0524 2 2" xfId="16088"/>
    <cellStyle name="差_平邑_财力性转移支付2010年预算参考数_小册子（2010）张" xfId="16089"/>
    <cellStyle name="差_行政（人员）_不含人员经费系数_财力性转移支付2010年预算参考数 4" xfId="16090"/>
    <cellStyle name="好_财政供养人员_03_2010年各地区一般预算平衡表_2010年地方财政一般预算分级平衡情况表（汇总）0524 2 3" xfId="16091"/>
    <cellStyle name="差_行政（人员）_不含人员经费系数_财力性转移支付2010年预算参考数 4 2" xfId="16092"/>
    <cellStyle name="差_河南 缺口县区测算(地方填报) 4" xfId="16093"/>
    <cellStyle name="差_平邑_财力性转移支付2010年预算参考数_小册子（2010）张 2" xfId="16094"/>
    <cellStyle name="好_行政公检法测算_县市旗测算-新科目（含人口规模效应）_隋心对账单定稿0514" xfId="16095"/>
    <cellStyle name="差_行政（人员）_不含人员经费系数_财力性转移支付2010年预算参考数 5" xfId="16096"/>
    <cellStyle name="好_财政供养人员_03_2010年各地区一般预算平衡表_2010年地方财政一般预算分级平衡情况表（汇总）0524 2 4" xfId="16097"/>
    <cellStyle name="强调文字颜色 4 2 2 7" xfId="16098"/>
    <cellStyle name="差_行政（人员）_不含人员经费系数_财力性转移支付2010年预算参考数_03_2010年各地区一般预算平衡表 4" xfId="16099"/>
    <cellStyle name="差_行政（人员）_不含人员经费系数_财力性转移支付2010年预算参考数_03_2010年各地区一般预算平衡表_04财力类2010 3" xfId="16100"/>
    <cellStyle name="好_县区合并测算20080421_不含人员经费系数_合并 2 4" xfId="16101"/>
    <cellStyle name="差_县市旗测算20080508_民生政策最低支出需求_财力性转移支付2010年预算参考数_30云南" xfId="16102"/>
    <cellStyle name="好_缺口县区测算(财政部标准)_03_2010年各地区一般预算平衡表_净集中 2" xfId="16103"/>
    <cellStyle name="差_行政（人员）_不含人员经费系数_财力性转移支付2010年预算参考数_03_2010年各地区一般预算平衡表_2010年地方财政一般预算分级平衡情况表（汇总）0524" xfId="16104"/>
    <cellStyle name="差_行政（人员）_不含人员经费系数_财力性转移支付2010年预算参考数_03_2010年各地区一般预算平衡表_2010年地方财政一般预算分级平衡情况表（汇总）0524 2" xfId="16105"/>
    <cellStyle name="差_行政（人员）_不含人员经费系数_财力性转移支付2010年预算参考数_03_2010年各地区一般预算平衡表_净集中 3" xfId="16106"/>
    <cellStyle name="差_行政（人员）_不含人员经费系数_财力性转移支付2010年预算参考数_30云南 3 2" xfId="16107"/>
    <cellStyle name="差_行政（人员）_不含人员经费系数_财力性转移支付2010年预算参考数_合并" xfId="16108"/>
    <cellStyle name="差_行政（人员）_不含人员经费系数_财力性转移支付2010年预算参考数_华东" xfId="16109"/>
    <cellStyle name="常规 2 2 2 14 9" xfId="16110"/>
    <cellStyle name="好_其他部门(按照总人口测算）—20080416_民生政策最低支出需求_财力性转移支付2010年预算参考数 3" xfId="16111"/>
    <cellStyle name="差_行政（人员）_不含人员经费系数_财力性转移支付2010年预算参考数_隋心对账单定稿0514" xfId="16112"/>
    <cellStyle name="差_县区合并测算20080421_30云南 2" xfId="16113"/>
    <cellStyle name="差_行政（人员）_民生政策最低支出需求_财力性转移支付2010年预算参考数_小册子（2010）张 3" xfId="16114"/>
    <cellStyle name="差_行政（人员）_不含人员经费系数_财力性转移支付2010年预算参考数_小册子（2010）张" xfId="16115"/>
    <cellStyle name="好_河南 缺口县区测算(地方填报)_隋心对账单定稿0514 2 3" xfId="16116"/>
    <cellStyle name="好_县市旗测算20080508_03_2010年各地区一般预算平衡表_2010年地方财政一般预算分级平衡情况表（汇总）0524 2 7" xfId="16117"/>
    <cellStyle name="差_行政（人员）_不含人员经费系数_财力性转移支付2010年预算参考数_小册子（2010）张 2" xfId="16118"/>
    <cellStyle name="好_自行调整差异系数顺序_财力性转移支付2010年预算参考数_华东 2 7" xfId="16119"/>
    <cellStyle name="差_行政（人员）_民生政策最低支出需求_财力性转移支付2010年预算参考数_小册子（2010）张 3 2" xfId="16120"/>
    <cellStyle name="差_行政（人员）_不含人员经费系数_财力性转移支付2010年预算参考数_小册子（2010）张 2 2" xfId="16121"/>
    <cellStyle name="差_行政（人员）_不含人员经费系数_合并" xfId="16122"/>
    <cellStyle name="差_县区合并测算20080421_03_2010年各地区一般预算平衡表_2010年地方财政一般预算分级平衡情况表（汇总）0524 2 6" xfId="16123"/>
    <cellStyle name="差_行政（人员）_不含人员经费系数_合并 2" xfId="16124"/>
    <cellStyle name="差_卫生(按照总人口测算）—20080416_03_2010年各地区一般预算平衡表_04财力类2010" xfId="16125"/>
    <cellStyle name="差_行政（人员）_不含人员经费系数_华东 2" xfId="16126"/>
    <cellStyle name="差_县市旗测算20080508_不含人员经费系数_华东 2 5" xfId="16127"/>
    <cellStyle name="差_行政（人员）_不含人员经费系数_隋心对账单定稿0514" xfId="16128"/>
    <cellStyle name="好_文体广播事业(按照总人口测算）—20080416_不含人员经费系数 2 8" xfId="16129"/>
    <cellStyle name="差_行政（人员）_不含人员经费系数_隋心对账单定稿0514 2" xfId="16130"/>
    <cellStyle name="好_缺口县区测算（11.13）_03_2010年各地区一般预算平衡表_2010年地方财政一般预算分级平衡情况表（汇总）0524 3" xfId="16131"/>
    <cellStyle name="差_行政（人员）_不含人员经费系数_小册子（2010）张" xfId="16132"/>
    <cellStyle name="差_行政（人员）_不含人员经费系数_小册子（2010）张 2" xfId="16133"/>
    <cellStyle name="差_行政（人员）_不含人员经费系数_小册子（2010）张 3" xfId="16134"/>
    <cellStyle name="差_总人口_03_2010年各地区一般预算平衡表_净集中" xfId="16135"/>
    <cellStyle name="好_市辖区测算-新科目（20080626）_华东" xfId="16136"/>
    <cellStyle name="差_总人口_03_2010年各地区一般预算平衡表_净集中 2" xfId="16137"/>
    <cellStyle name="差_行政（人员）_不含人员经费系数_小册子（2010）张 3 2" xfId="16138"/>
    <cellStyle name="差_县市旗测算-新科目（20080626）_县市旗测算-新科目（含人口规模效应）_合并 2 4" xfId="16139"/>
    <cellStyle name="好_2006年34青海_30云南" xfId="16140"/>
    <cellStyle name="差_行政（人员）_财力性转移支付2010年预算参考数" xfId="16141"/>
    <cellStyle name="差_汇总表_财力性转移支付2010年预算参考数 4" xfId="16142"/>
    <cellStyle name="差_农林水和城市维护标准支出20080505－县区合计_县市旗测算-新科目（含人口规模效应） 3" xfId="16143"/>
    <cellStyle name="好_汇总表_财力性转移支付2010年预算参考数_华东 2 2" xfId="16144"/>
    <cellStyle name="差_行政（人员）_财力性转移支付2010年预算参考数 2" xfId="16145"/>
    <cellStyle name="差_汇总表_财力性转移支付2010年预算参考数 4 2" xfId="16146"/>
    <cellStyle name="差_农林水和城市维护标准支出20080505－县区合计_县市旗测算-新科目（含人口规模效应） 3 2" xfId="16147"/>
    <cellStyle name="差_行政（人员）_财力性转移支付2010年预算参考数 2 2" xfId="16148"/>
    <cellStyle name="差_自行调整差异系数顺序_财力性转移支付2010年预算参考数_隋心对账单定稿0514 2 7" xfId="16149"/>
    <cellStyle name="好_文体广播事业(按照总人口测算）—20080416_民生政策最低支出需求_财力性转移支付2010年预算参考数_华东 2 6" xfId="16150"/>
    <cellStyle name="差_行政（人员）_财力性转移支付2010年预算参考数 2 2 2" xfId="16151"/>
    <cellStyle name="差_行政（人员）_财力性转移支付2010年预算参考数 2 3" xfId="16152"/>
    <cellStyle name="好_县市旗测算-新科目（20080627）_县市旗测算-新科目（含人口规模效应）_财力性转移支付2010年预算参考数_30云南 3" xfId="16153"/>
    <cellStyle name="差_县市旗测算-新科目（20080626）_民生政策最低支出需求_财力性转移支付2010年预算参考数_小册子（2010）张 3 2" xfId="16154"/>
    <cellStyle name="强调文字颜色 4 2 2 2 2 9" xfId="16155"/>
    <cellStyle name="差_行政（人员）_财力性转移支付2010年预算参考数 2 3 2" xfId="16156"/>
    <cellStyle name="好_县市旗测算-新科目（20080626）_民生政策最低支出需求_财力性转移支付2010年预算参考数_华东" xfId="16157"/>
    <cellStyle name="差_行政（人员）_财力性转移支付2010年预算参考数 2 4" xfId="16158"/>
    <cellStyle name="差_行政（人员）_财力性转移支付2010年预算参考数 3" xfId="16159"/>
    <cellStyle name="好_测算结果_03_2010年各地区一般预算平衡表_2010年地方财政一般预算分级平衡情况表（汇总）0524 2 2" xfId="16160"/>
    <cellStyle name="差_行政（人员）_财力性转移支付2010年预算参考数 3 2" xfId="16161"/>
    <cellStyle name="差_缺口县区测算 2" xfId="16162"/>
    <cellStyle name="差_行政（人员）_财力性转移支付2010年预算参考数 4" xfId="16163"/>
    <cellStyle name="好_测算结果_03_2010年各地区一般预算平衡表_2010年地方财政一般预算分级平衡情况表（汇总）0524 2 3" xfId="16164"/>
    <cellStyle name="差_缺口县区测算 3" xfId="16165"/>
    <cellStyle name="差_行政（人员）_财力性转移支付2010年预算参考数 5" xfId="16166"/>
    <cellStyle name="好_测算结果_03_2010年各地区一般预算平衡表_2010年地方财政一般预算分级平衡情况表（汇总）0524 2 4" xfId="16167"/>
    <cellStyle name="差_县区合并测算20080421_民生政策最低支出需求_财力性转移支付2010年预算参考数_03_2010年各地区一般预算平衡表_2010年地方财政一般预算分级平衡情况表（汇总）0524 2 5" xfId="16168"/>
    <cellStyle name="差_行政（人员）_财力性转移支付2010年预算参考数_03_2010年各地区一般预算平衡表" xfId="16169"/>
    <cellStyle name="好_11大理_财力性转移支付2010年预算参考数_合并 2 2" xfId="16170"/>
    <cellStyle name="差_行政（人员）_财力性转移支付2010年预算参考数_03_2010年各地区一般预算平衡表_04财力类2010" xfId="16171"/>
    <cellStyle name="差_行政（人员）_财力性转移支付2010年预算参考数_03_2010年各地区一般预算平衡表_04财力类2010 2" xfId="16172"/>
    <cellStyle name="差_行政（人员）_财力性转移支付2010年预算参考数_03_2010年各地区一般预算平衡表_04财力类2010 3" xfId="16173"/>
    <cellStyle name="差_行政（人员）_财力性转移支付2010年预算参考数_03_2010年各地区一般预算平衡表_2010年地方财政一般预算分级平衡情况表（汇总）0524" xfId="16174"/>
    <cellStyle name="好_5334_2006年迪庆县级财政报表附表_隋心对账单定稿0514 2 4" xfId="16175"/>
    <cellStyle name="好_民生政策最低支出需求_财力性转移支付2010年预算参考数_03_2010年各地区一般预算平衡表 5" xfId="16176"/>
    <cellStyle name="差_行政（人员）_财力性转移支付2010年预算参考数_03_2010年各地区一般预算平衡表_2010年地方财政一般预算分级平衡情况表（汇总）0524 2" xfId="16177"/>
    <cellStyle name="好_分析缺口率_财力性转移支付2010年预算参考数_华东 2 5" xfId="16178"/>
    <cellStyle name="差_行政（人员）_财力性转移支付2010年预算参考数_03_2010年各地区一般预算平衡表_2010年地方财政一般预算分级平衡情况表（汇总）0524 3" xfId="16179"/>
    <cellStyle name="好_分析缺口率_财力性转移支付2010年预算参考数_华东 2 6" xfId="16180"/>
    <cellStyle name="差_行政（人员）_财力性转移支付2010年预算参考数_03_2010年各地区一般预算平衡表_2010年地方财政一般预算分级平衡情况表（汇总）0524 4" xfId="16181"/>
    <cellStyle name="好_分析缺口率_财力性转移支付2010年预算参考数_华东 2 7" xfId="16182"/>
    <cellStyle name="链接单元格 2 2 14" xfId="16183"/>
    <cellStyle name="好_分析缺口率_隋心对账单定稿0514 2" xfId="16184"/>
    <cellStyle name="差_行政（人员）_财力性转移支付2010年预算参考数_03_2010年各地区一般预算平衡表_2010年地方财政一般预算分级平衡情况表（汇总）0524 5" xfId="16185"/>
    <cellStyle name="差_行政（人员）_财力性转移支付2010年预算参考数_03_2010年各地区一般预算平衡表_净集中 2" xfId="16186"/>
    <cellStyle name="差_行政（人员）_财力性转移支付2010年预算参考数_03_2010年各地区一般预算平衡表_净集中 3" xfId="16187"/>
    <cellStyle name="好_河南 缺口县区测算(地方填报)_03_2010年各地区一般预算平衡表_2010年地方财政一般预算分级平衡情况表（汇总）0524 2 2" xfId="16188"/>
    <cellStyle name="差_行政（人员）_财力性转移支付2010年预算参考数_合并" xfId="16189"/>
    <cellStyle name="差_行政（人员）_财力性转移支付2010年预算参考数_合并 2" xfId="16190"/>
    <cellStyle name="差_行政（人员）_财力性转移支付2010年预算参考数_华东" xfId="16191"/>
    <cellStyle name="好_2009年一般性转移支付标准工资_奖励补助测算5.23新 4" xfId="16192"/>
    <cellStyle name="差_行政（人员）_财力性转移支付2010年预算参考数_华东 2" xfId="16193"/>
    <cellStyle name="好_其他部门(按照总人口测算）—20080416_民生政策最低支出需求_财力性转移支付2010年预算参考数_小册子（2010）张 3" xfId="16194"/>
    <cellStyle name="差_行政（人员）_财力性转移支付2010年预算参考数_小册子（2010）张" xfId="16195"/>
    <cellStyle name="差_行政（人员）_财力性转移支付2010年预算参考数_小册子（2010）张 2 2" xfId="16196"/>
    <cellStyle name="好_30云南_1_财力性转移支付2010年预算参考数 2 4" xfId="16197"/>
    <cellStyle name="差_行政（人员）_财力性转移支付2010年预算参考数_小册子（2010）张 3 2" xfId="16198"/>
    <cellStyle name="好_行政公检法测算_不含人员经费系数_财力性转移支付2010年预算参考数_华东 2 5" xfId="16199"/>
    <cellStyle name="差_行政（人员）_财力性转移支付2010年预算参考数_小册子（2010）张 4" xfId="16200"/>
    <cellStyle name="差_县市旗测算20080508_民生政策最低支出需求_华东 2 7" xfId="16201"/>
    <cellStyle name="好_28四川_03_2010年各地区一般预算平衡表_04财力类2010" xfId="16202"/>
    <cellStyle name="好_县市旗测算-新科目（20080627）_县市旗测算-新科目（含人口规模效应）_合并 2 2" xfId="16203"/>
    <cellStyle name="差_行政（人员）_合并" xfId="16204"/>
    <cellStyle name="差_行政（人员）_华东" xfId="16205"/>
    <cellStyle name="差_县区合并测算20080421_合并" xfId="16206"/>
    <cellStyle name="好_34青海_财力性转移支付2010年预算参考数 2 2" xfId="16207"/>
    <cellStyle name="差_行政（人员）_华东 2" xfId="16208"/>
    <cellStyle name="差_县区合并测算20080421_合并 2" xfId="16209"/>
    <cellStyle name="差_行政（人员）_民生政策最低支出需求" xfId="16210"/>
    <cellStyle name="差_行政（人员）_民生政策最低支出需求 2" xfId="16211"/>
    <cellStyle name="差_行政（人员）_民生政策最低支出需求 2 2" xfId="16212"/>
    <cellStyle name="差_行政（人员）_民生政策最低支出需求 2 2 2" xfId="16213"/>
    <cellStyle name="差_行政（人员）_民生政策最低支出需求 2 3 2" xfId="16214"/>
    <cellStyle name="差_云南 缺口县区测算(地方填报)_隋心对账单定稿0514" xfId="16215"/>
    <cellStyle name="差_行政（人员）_民生政策最低支出需求 2 4" xfId="16216"/>
    <cellStyle name="差_行政（人员）_民生政策最低支出需求 3 2" xfId="16217"/>
    <cellStyle name="差_一般预算支出口径剔除表_03_2010年各地区一般预算平衡表_04财力类2010 2" xfId="16218"/>
    <cellStyle name="差_行政（人员）_民生政策最低支出需求 4" xfId="16219"/>
    <cellStyle name="差_行政（人员）_民生政策最低支出需求 4 2" xfId="16220"/>
    <cellStyle name="差_行政（人员）_民生政策最低支出需求_03_2010年各地区一般预算平衡表" xfId="16221"/>
    <cellStyle name="常规 23 2 2 8" xfId="16222"/>
    <cellStyle name="好_分县成本差异系数_财力性转移支付2010年预算参考数_合并" xfId="16223"/>
    <cellStyle name="差_行政（人员）_民生政策最低支出需求_03_2010年各地区一般预算平衡表 2" xfId="16224"/>
    <cellStyle name="好_分县成本差异系数_财力性转移支付2010年预算参考数_合并 2" xfId="16225"/>
    <cellStyle name="差_行政（人员）_民生政策最低支出需求_03_2010年各地区一般预算平衡表 3" xfId="16226"/>
    <cellStyle name="好_分县成本差异系数_财力性转移支付2010年预算参考数_合并 3" xfId="16227"/>
    <cellStyle name="差_行政（人员）_民生政策最低支出需求_03_2010年各地区一般预算平衡表 4" xfId="16228"/>
    <cellStyle name="好_分析缺口率_03_2010年各地区一般预算平衡表_净集中" xfId="16229"/>
    <cellStyle name="差_行政（人员）_民生政策最低支出需求_03_2010年各地区一般预算平衡表 5" xfId="16230"/>
    <cellStyle name="差_行政（人员）_民生政策最低支出需求_03_2010年各地区一般预算平衡表 6" xfId="16231"/>
    <cellStyle name="差_行政（人员）_民生政策最低支出需求_03_2010年各地区一般预算平衡表_04财力类2010" xfId="16232"/>
    <cellStyle name="好_市辖区测算20080510_03_2010年各地区一般预算平衡表_净集中" xfId="16233"/>
    <cellStyle name="好_行政(燃修费)_县市旗测算-新科目（含人口规模效应）_财力性转移支付2010年预算参考数_03_2010年各地区一般预算平衡表_2010年地方财政一般预算分级平衡情况表（汇总）0524 5" xfId="16234"/>
    <cellStyle name="差_行政（人员）_民生政策最低支出需求_03_2010年各地区一般预算平衡表_04财力类2010 2" xfId="16235"/>
    <cellStyle name="差_行政（人员）_民生政策最低支出需求_03_2010年各地区一般预算平衡表_04财力类2010 3" xfId="16236"/>
    <cellStyle name="差_行政（人员）_民生政策最低支出需求_03_2010年各地区一般预算平衡表_2010年地方财政一般预算分级平衡情况表（汇总）0524" xfId="16237"/>
    <cellStyle name="差_行政（人员）_民生政策最低支出需求_03_2010年各地区一般预算平衡表_2010年地方财政一般预算分级平衡情况表（汇总）0524 2" xfId="16238"/>
    <cellStyle name="差_全省公共卫生与基层医疗卫生事业单位绩效工资测算表！" xfId="16239"/>
    <cellStyle name="差_行政（人员）_民生政策最低支出需求_03_2010年各地区一般预算平衡表_2010年地方财政一般预算分级平衡情况表（汇总）0524 3" xfId="16240"/>
    <cellStyle name="差_行政（人员）_民生政策最低支出需求_03_2010年各地区一般预算平衡表_2010年地方财政一般预算分级平衡情况表（汇总）0524 4" xfId="16241"/>
    <cellStyle name="差_行政（人员）_民生政策最低支出需求_03_2010年各地区一般预算平衡表_净集中 3" xfId="16242"/>
    <cellStyle name="适中 2 10" xfId="16243"/>
    <cellStyle name="计算 6" xfId="16244"/>
    <cellStyle name="差_行政（人员）_民生政策最低支出需求_30云南" xfId="16245"/>
    <cellStyle name="差_县区合并测算20080421_县市旗测算-新科目（含人口规模效应）_华东 2 7" xfId="16246"/>
    <cellStyle name="差_行政（人员）_民生政策最低支出需求_30云南 2" xfId="16247"/>
    <cellStyle name="差_一般预算支出口径剔除表_财力性转移支付2010年预算参考数" xfId="16248"/>
    <cellStyle name="好_12滨州_财力性转移支付2010年预算参考数_03_2010年各地区一般预算平衡表_2010年地方财政一般预算分级平衡情况表（汇总）0524 2 4" xfId="16249"/>
    <cellStyle name="差_行政（人员）_民生政策最低支出需求_30云南 2 2" xfId="16250"/>
    <cellStyle name="差_一般预算支出口径剔除表_财力性转移支付2010年预算参考数 2" xfId="16251"/>
    <cellStyle name="差_行政（人员）_民生政策最低支出需求_30云南 3" xfId="16252"/>
    <cellStyle name="好_12滨州_财力性转移支付2010年预算参考数_03_2010年各地区一般预算平衡表_2010年地方财政一般预算分级平衡情况表（汇总）0524 2 5" xfId="16253"/>
    <cellStyle name="差_行政（人员）_民生政策最低支出需求_30云南 4" xfId="16254"/>
    <cellStyle name="好_12滨州_财力性转移支付2010年预算参考数_03_2010年各地区一般预算平衡表_2010年地方财政一般预算分级平衡情况表（汇总）0524 2 6" xfId="16255"/>
    <cellStyle name="差_行政（人员）_民生政策最低支出需求_财力性转移支付2010年预算参考数" xfId="16256"/>
    <cellStyle name="好_2007年一般预算支出剔除_财力性转移支付2010年预算参考数_合并 2" xfId="16257"/>
    <cellStyle name="好_行政公检法测算_县市旗测算-新科目（含人口规模效应）_隋心对账单定稿0514 3" xfId="16258"/>
    <cellStyle name="样式 1 2 5" xfId="16259"/>
    <cellStyle name="差_行政（人员）_民生政策最低支出需求_财力性转移支付2010年预算参考数 2" xfId="16260"/>
    <cellStyle name="差_卫生部门 7" xfId="16261"/>
    <cellStyle name="好_2007年一般预算支出剔除_财力性转移支付2010年预算参考数_合并 2 2" xfId="16262"/>
    <cellStyle name="样式 1 2 5 2" xfId="16263"/>
    <cellStyle name="差_行政（人员）_民生政策最低支出需求_财力性转移支付2010年预算参考数 2 2" xfId="16264"/>
    <cellStyle name="样式 1 2 5 3" xfId="16265"/>
    <cellStyle name="差_行政（人员）_民生政策最低支出需求_财力性转移支付2010年预算参考数 2 3" xfId="16266"/>
    <cellStyle name="差_行政（人员）_民生政策最低支出需求_财力性转移支付2010年预算参考数 2 3 2" xfId="16267"/>
    <cellStyle name="样式 1 2 5 4" xfId="16268"/>
    <cellStyle name="差_行政（人员）_民生政策最低支出需求_财力性转移支付2010年预算参考数 2 4" xfId="16269"/>
    <cellStyle name="样式 1 2 6" xfId="16270"/>
    <cellStyle name="差_行政（人员）_民生政策最低支出需求_财力性转移支付2010年预算参考数 3" xfId="16271"/>
    <cellStyle name="好_2007年一般预算支出剔除_财力性转移支付2010年预算参考数_合并 2 3" xfId="16272"/>
    <cellStyle name="差_行政（人员）_民生政策最低支出需求_财力性转移支付2010年预算参考数 3 2" xfId="16273"/>
    <cellStyle name="好_县市旗测算20080508_不含人员经费系数_03_2010年各地区一般预算平衡表_2010年地方财政一般预算分级平衡情况表（汇总）0524 2 2" xfId="16274"/>
    <cellStyle name="差_行政（人员）_民生政策最低支出需求_财力性转移支付2010年预算参考数 4 2" xfId="16275"/>
    <cellStyle name="差_行政（人员）_民生政策最低支出需求_财力性转移支付2010年预算参考数_03_2010年各地区一般预算平衡表" xfId="16276"/>
    <cellStyle name="好_汇总表4_财力性转移支付2010年预算参考数_03_2010年各地区一般预算平衡表_净集中" xfId="16277"/>
    <cellStyle name="好_平邑_财力性转移支付2010年预算参考数_合并 2 6" xfId="16278"/>
    <cellStyle name="差_行政（人员）_民生政策最低支出需求_财力性转移支付2010年预算参考数_03_2010年各地区一般预算平衡表 2" xfId="16279"/>
    <cellStyle name="差_县市旗测算-新科目（20080627）_03_2010年各地区一般预算平衡表_04财力类2010 3" xfId="16280"/>
    <cellStyle name="好_汇总表4_财力性转移支付2010年预算参考数_03_2010年各地区一般预算平衡表_净集中 2" xfId="16281"/>
    <cellStyle name="差_行政（人员）_民生政策最低支出需求_财力性转移支付2010年预算参考数_03_2010年各地区一般预算平衡表 4" xfId="16282"/>
    <cellStyle name="好_Book1_03_2010年各地区一般预算平衡表_2010年地方财政一般预算分级平衡情况表（汇总）0524 2 2" xfId="16283"/>
    <cellStyle name="差_行政（人员）_民生政策最低支出需求_财力性转移支付2010年预算参考数_03_2010年各地区一般预算平衡表 5" xfId="16284"/>
    <cellStyle name="好_Book1_03_2010年各地区一般预算平衡表_2010年地方财政一般预算分级平衡情况表（汇总）0524 2 3" xfId="16285"/>
    <cellStyle name="差_行政（人员）_民生政策最低支出需求_财力性转移支付2010年预算参考数_03_2010年各地区一般预算平衡表 6" xfId="16286"/>
    <cellStyle name="好_Book1_03_2010年各地区一般预算平衡表_2010年地方财政一般预算分级平衡情况表（汇总）0524 2 4" xfId="16287"/>
    <cellStyle name="好_云南省2008年中小学教职工情况（教育厅提供20090101加工整理） 2" xfId="16288"/>
    <cellStyle name="差_行政（人员）_民生政策最低支出需求_财力性转移支付2010年预算参考数_03_2010年各地区一般预算平衡表_04财力类2010" xfId="16289"/>
    <cellStyle name="差_行政（人员）_民生政策最低支出需求_财力性转移支付2010年预算参考数_03_2010年各地区一般预算平衡表_04财力类2010 3" xfId="16290"/>
    <cellStyle name="差_行政（人员）_民生政策最低支出需求_财力性转移支付2010年预算参考数_03_2010年各地区一般预算平衡表_2010年地方财政一般预算分级平衡情况表（汇总）0524 2" xfId="16291"/>
    <cellStyle name="好_教育(按照总人口测算）—20080416_县市旗测算-新科目（含人口规模效应） 5" xfId="16292"/>
    <cellStyle name="差_行政（人员）_民生政策最低支出需求_财力性转移支付2010年预算参考数_03_2010年各地区一般预算平衡表_2010年地方财政一般预算分级平衡情况表（汇总）0524 3" xfId="16293"/>
    <cellStyle name="差_行政（人员）_民生政策最低支出需求_财力性转移支付2010年预算参考数_03_2010年各地区一般预算平衡表_2010年地方财政一般预算分级平衡情况表（汇总）0524 4" xfId="16294"/>
    <cellStyle name="差_行政（人员）_民生政策最低支出需求_财力性转移支付2010年预算参考数_03_2010年各地区一般预算平衡表_2010年地方财政一般预算分级平衡情况表（汇总）0524 5" xfId="16295"/>
    <cellStyle name="差_行政（人员）_民生政策最低支出需求_财力性转移支付2010年预算参考数_03_2010年各地区一般预算平衡表_净集中 2" xfId="16296"/>
    <cellStyle name="好_其他部门(按照总人口测算）—20080416_30云南 3" xfId="16297"/>
    <cellStyle name="差_行政（人员）_民生政策最低支出需求_财力性转移支付2010年预算参考数_03_2010年各地区一般预算平衡表_净集中 3" xfId="16298"/>
    <cellStyle name="差_青海 缺口县区测算(地方填报)_30云南 2 2" xfId="16299"/>
    <cellStyle name="差_行政（人员）_民生政策最低支出需求_财力性转移支付2010年预算参考数_30云南" xfId="16300"/>
    <cellStyle name="差_文体广播事业(按照总人口测算）—20080416_财力性转移支付2010年预算参考数_华东 2 7" xfId="16301"/>
    <cellStyle name="差_行政（人员）_民生政策最低支出需求_财力性转移支付2010年预算参考数_30云南 2" xfId="16302"/>
    <cellStyle name="差_行政（人员）_民生政策最低支出需求_财力性转移支付2010年预算参考数_30云南 2 2" xfId="16303"/>
    <cellStyle name="好_农林水和城市维护标准支出20080505－县区合计_不含人员经费系数_财力性转移支付2010年预算参考数_小册子（2010）张" xfId="16304"/>
    <cellStyle name="差_行政（人员）_民生政策最低支出需求_财力性转移支付2010年预算参考数_30云南 3" xfId="16305"/>
    <cellStyle name="差_民生政策最低支出需求 4 2" xfId="16306"/>
    <cellStyle name="差_行政（人员）_民生政策最低支出需求_财力性转移支付2010年预算参考数_30云南 3 2" xfId="16307"/>
    <cellStyle name="差_行政（人员）_民生政策最低支出需求_财力性转移支付2010年预算参考数_30云南 4" xfId="16308"/>
    <cellStyle name="好_Book1_财力性转移支付2010年预算参考数_隋心对账单定稿0514 2" xfId="16309"/>
    <cellStyle name="差_行政（人员）_民生政策最低支出需求_财力性转移支付2010年预算参考数_隋心对账单定稿0514" xfId="16310"/>
    <cellStyle name="好_22湖南_隋心对账单定稿0514 2 5" xfId="16311"/>
    <cellStyle name="差_行政（人员）_民生政策最低支出需求_财力性转移支付2010年预算参考数_隋心对账单定稿0514 2" xfId="16312"/>
    <cellStyle name="好_县市旗测算-新科目（20080626）_民生政策最低支出需求_03_2010年各地区一般预算平衡表_2010年地方财政一般预算分级平衡情况表（汇总）0524 2 7" xfId="16313"/>
    <cellStyle name="差_行政（人员）_民生政策最低支出需求_财力性转移支付2010年预算参考数_小册子（2010）张" xfId="16314"/>
    <cellStyle name="差_卫生(按照总人口测算）—20080416_县市旗测算-新科目（含人口规模效应） 2 6" xfId="16315"/>
    <cellStyle name="好_行政公检法测算 2 2" xfId="16316"/>
    <cellStyle name="好_河南 缺口县区测算(地方填报)_隋心对账单定稿0514 2" xfId="16317"/>
    <cellStyle name="差_行政（人员）_民生政策最低支出需求_财力性转移支付2010年预算参考数_小册子（2010）张 4" xfId="16318"/>
    <cellStyle name="好_河南 缺口县区测算(地方填报)_隋心对账单定稿0514 2 4" xfId="16319"/>
    <cellStyle name="差_行政（人员）_民生政策最低支出需求_合并" xfId="16320"/>
    <cellStyle name="好_卫生(按照总人口测算）—20080416_县市旗测算-新科目（含人口规模效应）_合并 2 3" xfId="16321"/>
    <cellStyle name="差_行政（人员）_民生政策最低支出需求_合并 2" xfId="16322"/>
    <cellStyle name="差_行政（人员）_民生政策最低支出需求_小册子（2010）张" xfId="16323"/>
    <cellStyle name="差_行政（人员）_民生政策最低支出需求_小册子（2010）张 2" xfId="16324"/>
    <cellStyle name="好_其他部门(按照总人口测算）—20080416_县市旗测算-新科目（含人口规模效应）_财力性转移支付2010年预算参考数 5" xfId="16325"/>
    <cellStyle name="差_行政（人员）_民生政策最低支出需求_小册子（2010）张 2 2" xfId="16326"/>
    <cellStyle name="好_人员工资和公用经费3_隋心对账单定稿0514 2 6" xfId="16327"/>
    <cellStyle name="好_其他部门(按照总人口测算）—20080416_民生政策最低支出需求_隋心对账单定稿0514 2 3" xfId="16328"/>
    <cellStyle name="差_行政（人员）_民生政策最低支出需求_小册子（2010）张 3" xfId="16329"/>
    <cellStyle name="差_缺口县区测算(按核定人数)_财力性转移支付2010年预算参考数_小册子（2010）张 2 2" xfId="16330"/>
    <cellStyle name="差_行政（人员）_民生政策最低支出需求_小册子（2010）张 3 2" xfId="16331"/>
    <cellStyle name="差_行政（人员）_民生政策最低支出需求_小册子（2010）张 4" xfId="16332"/>
    <cellStyle name="差_行政（人员）_隋心对账单定稿0514 2" xfId="16333"/>
    <cellStyle name="差_行政（人员）_县市旗测算-新科目（含人口规模效应） 2" xfId="16334"/>
    <cellStyle name="差_农林水和城市维护标准支出20080505－县区合计_民生政策最低支出需求_小册子（2010）张 2 2" xfId="16335"/>
    <cellStyle name="好_基础数据表" xfId="16336"/>
    <cellStyle name="差_行政（人员）_县市旗测算-新科目（含人口规模效应） 2 2" xfId="16337"/>
    <cellStyle name="好_基础数据表 2" xfId="16338"/>
    <cellStyle name="差_行政（人员）_县市旗测算-新科目（含人口规模效应） 2 3" xfId="16339"/>
    <cellStyle name="好_基础数据表 3" xfId="16340"/>
    <cellStyle name="好_缺口县区测算(财政部标准)_财力性转移支付2010年预算参考数_03_2010年各地区一般预算平衡表_04财力类2010 3" xfId="16341"/>
    <cellStyle name="差_行政（人员）_县市旗测算-新科目（含人口规模效应） 2 3 2" xfId="16342"/>
    <cellStyle name="好_基础数据表 3 2" xfId="16343"/>
    <cellStyle name="差_行政（人员）_县市旗测算-新科目（含人口规模效应） 2 4" xfId="16344"/>
    <cellStyle name="好_卫生(按照总人口测算）—20080416_隋心对账单定稿0514 2" xfId="16345"/>
    <cellStyle name="好_基础数据表 4" xfId="16346"/>
    <cellStyle name="差_行政（人员）_县市旗测算-新科目（含人口规模效应） 3" xfId="16347"/>
    <cellStyle name="差_行政（人员）_县市旗测算-新科目（含人口规模效应） 3 2" xfId="16348"/>
    <cellStyle name="好_河南 缺口县区测算(地方填报白)_隋心对账单定稿0514 2 4" xfId="16349"/>
    <cellStyle name="差_行政（人员）_县市旗测算-新科目（含人口规模效应） 4" xfId="16350"/>
    <cellStyle name="差_行政（人员）_县市旗测算-新科目（含人口规模效应） 4 2" xfId="16351"/>
    <cellStyle name="差_行政（人员）_县市旗测算-新科目（含人口规模效应） 5" xfId="16352"/>
    <cellStyle name="差_行政（人员）_县市旗测算-新科目（含人口规模效应）_03_2010年各地区一般预算平衡表" xfId="16353"/>
    <cellStyle name="差_行政（人员）_县市旗测算-新科目（含人口规模效应）_03_2010年各地区一般预算平衡表 2" xfId="16354"/>
    <cellStyle name="差_云南 缺口县区测算(地方填报)_华东 2 7" xfId="16355"/>
    <cellStyle name="好_0605石屏县_财力性转移支付2010年预算参考数_隋心对账单定稿0514 2 7" xfId="16356"/>
    <cellStyle name="差_行政（人员）_县市旗测算-新科目（含人口规模效应）_03_2010年各地区一般预算平衡表 3" xfId="16357"/>
    <cellStyle name="好_行政（人员）_民生政策最低支出需求_财力性转移支付2010年预算参考数_华东 2" xfId="16358"/>
    <cellStyle name="差_行政（人员）_县市旗测算-新科目（含人口规模效应）_03_2010年各地区一般预算平衡表 4" xfId="16359"/>
    <cellStyle name="好_行政（人员）_民生政策最低支出需求_财力性转移支付2010年预算参考数_华东 3" xfId="16360"/>
    <cellStyle name="差_行政（人员）_县市旗测算-新科目（含人口规模效应）_03_2010年各地区一般预算平衡表 5" xfId="16361"/>
    <cellStyle name="差_核定人数对比 4 2" xfId="16362"/>
    <cellStyle name="差_缺口县区测算（11.13）_财力性转移支付2010年预算参考数_隋心对账单定稿0514 2" xfId="16363"/>
    <cellStyle name="差_行政（人员）_县市旗测算-新科目（含人口规模效应）_03_2010年各地区一般预算平衡表 6" xfId="16364"/>
    <cellStyle name="差_行政（人员）_县市旗测算-新科目（含人口规模效应）_03_2010年各地区一般预算平衡表_04财力类2010" xfId="16365"/>
    <cellStyle name="差_行政（人员）_县市旗测算-新科目（含人口规模效应）_03_2010年各地区一般预算平衡表_2010年地方财政一般预算分级平衡情况表（汇总）0524" xfId="16366"/>
    <cellStyle name="差_行政（人员）_县市旗测算-新科目（含人口规模效应）_03_2010年各地区一般预算平衡表_2010年地方财政一般预算分级平衡情况表（汇总）0524 2" xfId="16367"/>
    <cellStyle name="好_县市旗测算-新科目（20080626）_县市旗测算-新科目（含人口规模效应）_03_2010年各地区一般预算平衡表 6" xfId="16368"/>
    <cellStyle name="差_汇总-县级财政报表附表 2 3" xfId="16369"/>
    <cellStyle name="差_汇总-县级财政报表附表 2 4" xfId="16370"/>
    <cellStyle name="差_行政（人员）_县市旗测算-新科目（含人口规模效应）_03_2010年各地区一般预算平衡表_2010年地方财政一般预算分级平衡情况表（汇总）0524 3" xfId="16371"/>
    <cellStyle name="好_成本差异系数（含人口规模）_03_2010年各地区一般预算平衡表_净集中 2" xfId="16372"/>
    <cellStyle name="差_行政（人员）_县市旗测算-新科目（含人口规模效应）_03_2010年各地区一般预算平衡表_2010年地方财政一般预算分级平衡情况表（汇总）0524 4" xfId="16373"/>
    <cellStyle name="好_成本差异系数（含人口规模）_03_2010年各地区一般预算平衡表_净集中 3" xfId="16374"/>
    <cellStyle name="差_行政（人员）_县市旗测算-新科目（含人口规模效应）_03_2010年各地区一般预算平衡表_净集中 3" xfId="16375"/>
    <cellStyle name="差_行政（人员）_县市旗测算-新科目（含人口规模效应）_30云南" xfId="16376"/>
    <cellStyle name="好_其他部门(按照总人口测算）—20080416_县市旗测算-新科目（含人口规模效应）_财力性转移支付2010年预算参考数_合并 2 6" xfId="16377"/>
    <cellStyle name="差_行政（人员）_县市旗测算-新科目（含人口规模效应）_30云南 2" xfId="16378"/>
    <cellStyle name="常规 2 2 2 13" xfId="16379"/>
    <cellStyle name="好_不含人员经费系数_财力性转移支付2010年预算参考数_03_2010年各地区一般预算平衡表_2010年地方财政一般预算分级平衡情况表（汇总）0524 2 6" xfId="16380"/>
    <cellStyle name="差_行政（人员）_县市旗测算-新科目（含人口规模效应）_30云南 2 2" xfId="16381"/>
    <cellStyle name="常规 2 2 2 14" xfId="16382"/>
    <cellStyle name="好_不含人员经费系数_财力性转移支付2010年预算参考数_03_2010年各地区一般预算平衡表_2010年地方财政一般预算分级平衡情况表（汇总）0524 2 7" xfId="16383"/>
    <cellStyle name="差_行政（人员）_县市旗测算-新科目（含人口规模效应）_30云南 3" xfId="16384"/>
    <cellStyle name="常规 2 2 2 14 2" xfId="16385"/>
    <cellStyle name="差_行政（人员）_县市旗测算-新科目（含人口规模效应）_30云南 3 2" xfId="16386"/>
    <cellStyle name="常规 2 2 2 20" xfId="16387"/>
    <cellStyle name="常规 2 2 2 15" xfId="16388"/>
    <cellStyle name="差_行政（人员）_县市旗测算-新科目（含人口规模效应）_30云南 4" xfId="16389"/>
    <cellStyle name="差_市辖区测算20080510_不含人员经费系数_03_2010年各地区一般预算平衡表_净集中 2" xfId="16390"/>
    <cellStyle name="差_行政（人员）_县市旗测算-新科目（含人口规模效应）_财力性转移支付2010年预算参考数 2 2" xfId="16391"/>
    <cellStyle name="差_市辖区测算20080510_不含人员经费系数_03_2010年各地区一般预算平衡表_净集中 3" xfId="16392"/>
    <cellStyle name="差_行政（人员）_县市旗测算-新科目（含人口规模效应）_财力性转移支付2010年预算参考数 2 3" xfId="16393"/>
    <cellStyle name="差_行政（人员）_县市旗测算-新科目（含人口规模效应）_财力性转移支付2010年预算参考数 3" xfId="16394"/>
    <cellStyle name="差_行政（人员）_县市旗测算-新科目（含人口规模效应）_财力性转移支付2010年预算参考数 4" xfId="16395"/>
    <cellStyle name="好_测算结果_财力性转移支付2010年预算参考数_03_2010年各地区一般预算平衡表_04财力类2010" xfId="16396"/>
    <cellStyle name="差_行政（人员）_县市旗测算-新科目（含人口规模效应）_财力性转移支付2010年预算参考数 4 2" xfId="16397"/>
    <cellStyle name="差_行政（人员）_县市旗测算-新科目（含人口规模效应）_财力性转移支付2010年预算参考数 5" xfId="16398"/>
    <cellStyle name="好_2006年水利统计指标统计表_03_2010年各地区一般预算平衡表 3" xfId="16399"/>
    <cellStyle name="差_行政（人员）_县市旗测算-新科目（含人口规模效应）_财力性转移支付2010年预算参考数_03_2010年各地区一般预算平衡表" xfId="16400"/>
    <cellStyle name="差_行政（人员）_县市旗测算-新科目（含人口规模效应）_财力性转移支付2010年预算参考数_03_2010年各地区一般预算平衡表 2" xfId="16401"/>
    <cellStyle name="差_行政（人员）_县市旗测算-新科目（含人口规模效应）_财力性转移支付2010年预算参考数_03_2010年各地区一般预算平衡表_04财力类2010" xfId="16402"/>
    <cellStyle name="差_县市旗测算-新科目（20080627）_财力性转移支付2010年预算参考数_小册子（2010）张" xfId="16403"/>
    <cellStyle name="差_行政（人员）_县市旗测算-新科目（含人口规模效应）_财力性转移支付2010年预算参考数_03_2010年各地区一般预算平衡表_04财力类2010 2" xfId="16404"/>
    <cellStyle name="差_行政（人员）_县市旗测算-新科目（含人口规模效应）_财力性转移支付2010年预算参考数_03_2010年各地区一般预算平衡表_2010年地方财政一般预算分级平衡情况表（汇总）0524 2" xfId="16405"/>
    <cellStyle name="好_县市旗测算-新科目（20080627）_县市旗测算-新科目（含人口规模效应） 2 8" xfId="16406"/>
    <cellStyle name="差_行政（人员）_县市旗测算-新科目（含人口规模效应）_财力性转移支付2010年预算参考数_03_2010年各地区一般预算平衡表_净集中" xfId="16407"/>
    <cellStyle name="差_行政（人员）_县市旗测算-新科目（含人口规模效应）_财力性转移支付2010年预算参考数_03_2010年各地区一般预算平衡表_净集中 2" xfId="16408"/>
    <cellStyle name="差_行政（人员）_县市旗测算-新科目（含人口规模效应）_财力性转移支付2010年预算参考数_03_2010年各地区一般预算平衡表_净集中 3" xfId="16409"/>
    <cellStyle name="好_行政（人员）_财力性转移支付2010年预算参考数_隋心对账单定稿0514 2" xfId="16410"/>
    <cellStyle name="差_行政（人员）_县市旗测算-新科目（含人口规模效应）_财力性转移支付2010年预算参考数_30云南" xfId="16411"/>
    <cellStyle name="好_行政（人员）_财力性转移支付2010年预算参考数_隋心对账单定稿0514 2 2" xfId="16412"/>
    <cellStyle name="差_行政（人员）_县市旗测算-新科目（含人口规模效应）_财力性转移支付2010年预算参考数_30云南 2" xfId="16413"/>
    <cellStyle name="差_行政（人员）_县市旗测算-新科目（含人口规模效应）_财力性转移支付2010年预算参考数_30云南 2 2" xfId="16414"/>
    <cellStyle name="好_教育(按照总人口测算）—20080416_民生政策最低支出需求_财力性转移支付2010年预算参考数_华东 2" xfId="16415"/>
    <cellStyle name="好_行政（人员）_财力性转移支付2010年预算参考数_隋心对账单定稿0514 2 3" xfId="16416"/>
    <cellStyle name="差_行政（人员）_县市旗测算-新科目（含人口规模效应）_财力性转移支付2010年预算参考数_30云南 3" xfId="16417"/>
    <cellStyle name="好_教育(按照总人口测算）—20080416_民生政策最低支出需求_财力性转移支付2010年预算参考数_华东 3" xfId="16418"/>
    <cellStyle name="好_行政（人员）_财力性转移支付2010年预算参考数_隋心对账单定稿0514 2 4" xfId="16419"/>
    <cellStyle name="好_市辖区测算-新科目（20080626）_县市旗测算-新科目（含人口规模效应）_财力性转移支付2010年预算参考数_隋心对账单定稿0514 2 2" xfId="16420"/>
    <cellStyle name="好_Book2_03_2010年各地区一般预算平衡表_净集中" xfId="16421"/>
    <cellStyle name="差_行政（人员）_县市旗测算-新科目（含人口规模效应）_财力性转移支付2010年预算参考数_30云南 4" xfId="16422"/>
    <cellStyle name="差_行政（人员）_县市旗测算-新科目（含人口规模效应）_财力性转移支付2010年预算参考数_合并" xfId="16423"/>
    <cellStyle name="差_行政（人员）_县市旗测算-新科目（含人口规模效应）_财力性转移支付2010年预算参考数_合并 2" xfId="16424"/>
    <cellStyle name="差_行政（人员）_县市旗测算-新科目（含人口规模效应）_财力性转移支付2010年预算参考数_隋心对账单定稿0514 2" xfId="16425"/>
    <cellStyle name="好_行政（人员）_民生政策最低支出需求_合并" xfId="16426"/>
    <cellStyle name="好_2006年27重庆_财力性转移支付2010年预算参考数_03_2010年各地区一般预算平衡表_2010年地方财政一般预算分级平衡情况表（汇总）0524 3" xfId="16427"/>
    <cellStyle name="差_行政（人员）_县市旗测算-新科目（含人口规模效应）_财力性转移支付2010年预算参考数_小册子（2010）张" xfId="16428"/>
    <cellStyle name="好_县市旗测算20080508_县市旗测算-新科目（含人口规模效应）" xfId="16429"/>
    <cellStyle name="好_行政（人员）_民生政策最低支出需求_合并 2" xfId="16430"/>
    <cellStyle name="好_12滨州_财力性转移支付2010年预算参考数_03_2010年各地区一般预算平衡表 4" xfId="16431"/>
    <cellStyle name="差_行政（人员）_县市旗测算-新科目（含人口规模效应）_财力性转移支付2010年预算参考数_小册子（2010）张 2" xfId="16432"/>
    <cellStyle name="好_县市旗测算20080508_县市旗测算-新科目（含人口规模效应） 2" xfId="16433"/>
    <cellStyle name="好_核定人数下发表_03_2010年各地区一般预算平衡表 4" xfId="16434"/>
    <cellStyle name="好_2007一般预算支出口径剔除表_03_2010年各地区一般预算平衡表_2010年地方财政一般预算分级平衡情况表（汇总）0524 4" xfId="16435"/>
    <cellStyle name="好_530623_2006年县级财政报表附表 2_4.2010年国家重点生态功能区保护性转移支付生态测算表 2" xfId="16436"/>
    <cellStyle name="差_县市旗测算-新科目（20080627）_县市旗测算-新科目（含人口规模效应）_财力性转移支付2010年预算参考数_03_2010年各地区一般预算平衡表_2010年地方财政一般预算分级平衡情况表（汇总）0524 2 6" xfId="16437"/>
    <cellStyle name="差_行政（人员）_县市旗测算-新科目（含人口规模效应）_财力性转移支付2010年预算参考数_小册子（2010）张 3 2" xfId="16438"/>
    <cellStyle name="好_县市旗测算20080508_县市旗测算-新科目（含人口规模效应） 3 2" xfId="16439"/>
    <cellStyle name="好_县市旗测算-新科目（20080627）_财力性转移支付2010年预算参考数_隋心对账单定稿0514 2 3" xfId="16440"/>
    <cellStyle name="好_河南 缺口县区测算(地方填报)_财力性转移支付2010年预算参考数_03_2010年各地区一般预算平衡表_净集中" xfId="16441"/>
    <cellStyle name="好_市辖区测算-新科目（20080626）_县市旗测算-新科目（含人口规模效应）_华东 2" xfId="16442"/>
    <cellStyle name="差_历年教师人数 5" xfId="16443"/>
    <cellStyle name="差_行政（人员）_县市旗测算-新科目（含人口规模效应）_合并" xfId="16444"/>
    <cellStyle name="差_行政（人员）_县市旗测算-新科目（含人口规模效应）_华东" xfId="16445"/>
    <cellStyle name="差_教育(按照总人口测算）—20080416_不含人员经费系数_财力性转移支付2010年预算参考数_华东" xfId="16446"/>
    <cellStyle name="差_行政（人员）_县市旗测算-新科目（含人口规模效应）_华东 2" xfId="16447"/>
    <cellStyle name="差_行政（人员）_县市旗测算-新科目（含人口规模效应）_隋心对账单定稿0514" xfId="16448"/>
    <cellStyle name="差_行政（人员）_县市旗测算-新科目（含人口规模效应）_小册子（2010）张" xfId="16449"/>
    <cellStyle name="常规 20 22" xfId="16450"/>
    <cellStyle name="常规 20 17" xfId="16451"/>
    <cellStyle name="常规 15 22" xfId="16452"/>
    <cellStyle name="常规 15 17" xfId="16453"/>
    <cellStyle name="差_行政（人员）_县市旗测算-新科目（含人口规模效应）_小册子（2010）张 2" xfId="16454"/>
    <cellStyle name="差_行政（人员）_县市旗测算-新科目（含人口规模效应）_小册子（2010）张 2 2" xfId="16455"/>
    <cellStyle name="好_2008年预计支出与2007年对比_华东 2" xfId="16456"/>
    <cellStyle name="差_行政（人员）_县市旗测算-新科目（含人口规模效应）_小册子（2010）张 3" xfId="16457"/>
    <cellStyle name="常规 20 23" xfId="16458"/>
    <cellStyle name="常规 20 18" xfId="16459"/>
    <cellStyle name="常规 15 23" xfId="16460"/>
    <cellStyle name="常规 15 18" xfId="16461"/>
    <cellStyle name="好_2008年预计支出与2007年对比_华东 2 2" xfId="16462"/>
    <cellStyle name="差_行政（人员）_县市旗测算-新科目（含人口规模效应）_小册子（2010）张 3 2" xfId="16463"/>
    <cellStyle name="差_行政公检法测算_不含人员经费系数_03_2010年各地区一般预算平衡表_净集中 2" xfId="16464"/>
    <cellStyle name="强调文字颜色 6 2 2 5" xfId="16465"/>
    <cellStyle name="常规 20 24" xfId="16466"/>
    <cellStyle name="常规 20 19" xfId="16467"/>
    <cellStyle name="常规 15 24" xfId="16468"/>
    <cellStyle name="常规 15 19" xfId="16469"/>
    <cellStyle name="差_行政（人员）_县市旗测算-新科目（含人口规模效应）_小册子（2010）张 4" xfId="16470"/>
    <cellStyle name="差_县区合并测算20080423(按照各省比重）_华东 2 2" xfId="16471"/>
    <cellStyle name="差_行政（人员）_小册子（2010）张" xfId="16472"/>
    <cellStyle name="好_行政(燃修费)_不含人员经费系数_小册子（2010）张" xfId="16473"/>
    <cellStyle name="差_行政（人员）_小册子（2010）张 3" xfId="16474"/>
    <cellStyle name="差_行政公检法测算" xfId="16475"/>
    <cellStyle name="差_行政公检法测算 2 3 2" xfId="16476"/>
    <cellStyle name="差_行政公检法测算 2 4" xfId="16477"/>
    <cellStyle name="差_行政公检法测算 3" xfId="16478"/>
    <cellStyle name="差_行政公检法测算 4" xfId="16479"/>
    <cellStyle name="好_市辖区测算20080510_不含人员经费系数_财力性转移支付2010年预算参考数_03_2010年各地区一般预算平衡表 2" xfId="16480"/>
    <cellStyle name="差_行政公检法测算 4 2" xfId="16481"/>
    <cellStyle name="好_市辖区测算20080510_不含人员经费系数_财力性转移支付2010年预算参考数_03_2010年各地区一般预算平衡表 2 2" xfId="16482"/>
    <cellStyle name="差_行政公检法测算 5" xfId="16483"/>
    <cellStyle name="好_市辖区测算20080510_不含人员经费系数_财力性转移支付2010年预算参考数_03_2010年各地区一般预算平衡表 3" xfId="16484"/>
    <cellStyle name="好_Book1_财力性转移支付2010年预算参考数_华东 2 3" xfId="16485"/>
    <cellStyle name="差_行政公检法测算_03_2010年各地区一般预算平衡表_2010年地方财政一般预算分级平衡情况表（汇总）0524 2" xfId="16486"/>
    <cellStyle name="差_市辖区测算-新科目（20080626）_民生政策最低支出需求_财力性转移支付2010年预算参考数_华东 2 4" xfId="16487"/>
    <cellStyle name="差_卫生部门_禁止开发区名单" xfId="16488"/>
    <cellStyle name="差_行政公检法测算_03_2010年各地区一般预算平衡表_净集中" xfId="16489"/>
    <cellStyle name="差_行政公检法测算_03_2010年各地区一般预算平衡表_净集中 2" xfId="16490"/>
    <cellStyle name="差_行政公检法测算_县市旗测算-新科目（含人口规模效应）_合并 2" xfId="16491"/>
    <cellStyle name="差_行政公检法测算_03_2010年各地区一般预算平衡表_净集中 3" xfId="16492"/>
    <cellStyle name="差_行政公检法测算_30云南" xfId="16493"/>
    <cellStyle name="差_行政公检法测算_30云南 2" xfId="16494"/>
    <cellStyle name="好_2006年27重庆_财力性转移支付2010年预算参考数 5" xfId="16495"/>
    <cellStyle name="好_云南省2008年转移支付测算——州市本级考核部分及政策性测算_小册子（2010）张" xfId="16496"/>
    <cellStyle name="差_行政公检法测算_30云南 2 2" xfId="16497"/>
    <cellStyle name="好_县区合并测算20080423(按照各省比重）_不含人员经费系数_财力性转移支付2010年预算参考数_华东 2 7" xfId="16498"/>
    <cellStyle name="好_青海 缺口县区测算(地方填报)_财力性转移支付2010年预算参考数_华东 2 2" xfId="16499"/>
    <cellStyle name="差_行政公检法测算_30云南 3" xfId="16500"/>
    <cellStyle name="好_青海 缺口县区测算(地方填报)_财力性转移支付2010年预算参考数_华东 2 3" xfId="16501"/>
    <cellStyle name="好_34青海_1_财力性转移支付2010年预算参考数_华东" xfId="16502"/>
    <cellStyle name="差_行政公检法测算_30云南 4" xfId="16503"/>
    <cellStyle name="差_卫生(按照总人口测算）—20080416_财力性转移支付2010年预算参考数_03_2010年各地区一般预算平衡表_2010年地方财政一般预算分级平衡情况表（汇总）0524 3" xfId="16504"/>
    <cellStyle name="差_行政公检法测算_不含人员经费系数" xfId="16505"/>
    <cellStyle name="差_行政公检法测算_不含人员经费系数 2" xfId="16506"/>
    <cellStyle name="差_行政公检法测算_不含人员经费系数 2 2 2" xfId="16507"/>
    <cellStyle name="好_分县成本差异系数_财力性转移支付2010年预算参考数_合并 2 3" xfId="16508"/>
    <cellStyle name="差_行政公检法测算_不含人员经费系数 2 3 2" xfId="16509"/>
    <cellStyle name="好_行政(燃修费)_县市旗测算-新科目（含人口规模效应）_财力性转移支付2010年预算参考数_03_2010年各地区一般预算平衡表_2010年地方财政一般预算分级平衡情况表（汇总）0524 2 2" xfId="16510"/>
    <cellStyle name="好_34青海_财力性转移支付2010年预算参考数_30云南" xfId="16511"/>
    <cellStyle name="差_县市旗测算-新科目（20080626）_民生政策最低支出需求_03_2010年各地区一般预算平衡表_2010年地方财政一般预算分级平衡情况表（汇总）0524" xfId="16512"/>
    <cellStyle name="差_行政公检法测算_不含人员经费系数 3" xfId="16513"/>
    <cellStyle name="差_人员工资和公用经费3_03_2010年各地区一般预算平衡表_04财力类2010" xfId="16514"/>
    <cellStyle name="货币 2" xfId="16515"/>
    <cellStyle name="好_34青海_财力性转移支付2010年预算参考数_30云南 2" xfId="16516"/>
    <cellStyle name="差_县市旗测算-新科目（20080626）_民生政策最低支出需求_03_2010年各地区一般预算平衡表_2010年地方财政一般预算分级平衡情况表（汇总）0524 2" xfId="16517"/>
    <cellStyle name="差_行政公检法测算_不含人员经费系数 3 2" xfId="16518"/>
    <cellStyle name="差_人员工资和公用经费3_03_2010年各地区一般预算平衡表_04财力类2010 2" xfId="16519"/>
    <cellStyle name="货币 2 2" xfId="16520"/>
    <cellStyle name="差_行政公检法测算_不含人员经费系数 4 2" xfId="16521"/>
    <cellStyle name="好_农林水和城市维护标准支出20080505－县区合计_县市旗测算-新科目（含人口规模效应）_03_2010年各地区一般预算平衡表_2010年地方财政一般预算分级平衡情况表（汇总）0524 3" xfId="16522"/>
    <cellStyle name="好_20河南_财力性转移支付2010年预算参考数_03_2010年各地区一般预算平衡表 2" xfId="16523"/>
    <cellStyle name="好_农林水和城市维护标准支出20080505－县区合计 3" xfId="16524"/>
    <cellStyle name="差_核定人数下发表_小册子（2010）张 2 2" xfId="16525"/>
    <cellStyle name="差_行政公检法测算_不含人员经费系数_03_2010年各地区一般预算平衡表 3" xfId="16526"/>
    <cellStyle name="差_行政公检法测算_不含人员经费系数_03_2010年各地区一般预算平衡表 4" xfId="16527"/>
    <cellStyle name="差_行政公检法测算_不含人员经费系数_03_2010年各地区一般预算平衡表 5" xfId="16528"/>
    <cellStyle name="差_行政公检法测算_不含人员经费系数_03_2010年各地区一般预算平衡表 6" xfId="16529"/>
    <cellStyle name="好_2006年34青海_合并 2 7" xfId="16530"/>
    <cellStyle name="差_行政公检法测算_不含人员经费系数_03_2010年各地区一般预算平衡表_04财力类2010" xfId="16531"/>
    <cellStyle name="好_第五部分(才淼、饶永宏）_华东 2 4" xfId="16532"/>
    <cellStyle name="常规 5 2 6" xfId="16533"/>
    <cellStyle name="好_县区合并测算20080421_不含人员经费系数_03_2010年各地区一般预算平衡表_04财力类2010" xfId="16534"/>
    <cellStyle name="差_行政公检法测算_不含人员经费系数_03_2010年各地区一般预算平衡表_2010年地方财政一般预算分级平衡情况表（汇总）0524 5" xfId="16535"/>
    <cellStyle name="差_行政公检法测算_不含人员经费系数_03_2010年各地区一般预算平衡表_净集中" xfId="16536"/>
    <cellStyle name="差_行政公检法测算_不含人员经费系数_03_2010年各地区一般预算平衡表_净集中 3" xfId="16537"/>
    <cellStyle name="强调文字颜色 6 2 2 6" xfId="16538"/>
    <cellStyle name="好_分析缺口率 2 3" xfId="16539"/>
    <cellStyle name="差_行政公检法测算_不含人员经费系数_财力性转移支付2010年预算参考数" xfId="16540"/>
    <cellStyle name="计算 5 2" xfId="16541"/>
    <cellStyle name="好_分析缺口率 2 3 2" xfId="16542"/>
    <cellStyle name="差_行政公检法测算_不含人员经费系数_财力性转移支付2010年预算参考数 2" xfId="16543"/>
    <cellStyle name="差_农林水和城市维护标准支出20080505－县区合计_民生政策最低支出需求_03_2010年各地区一般预算平衡表_净集中" xfId="16544"/>
    <cellStyle name="好_青海 缺口县区测算(地方填报)_财力性转移支付2010年预算参考数_隋心对账单定稿0514 2 6" xfId="16545"/>
    <cellStyle name="差_农林水和城市维护标准支出20080505－县区合计_民生政策最低支出需求_03_2010年各地区一般预算平衡表_净集中 2" xfId="16546"/>
    <cellStyle name="差_行政公检法测算_不含人员经费系数_财力性转移支付2010年预算参考数 2 2" xfId="16547"/>
    <cellStyle name="差_行政公检法测算_不含人员经费系数_财力性转移支付2010年预算参考数 2 2 2" xfId="16548"/>
    <cellStyle name="好_青海 缺口县区测算(地方填报)_财力性转移支付2010年预算参考数_隋心对账单定稿0514 2 7" xfId="16549"/>
    <cellStyle name="差_农林水和城市维护标准支出20080505－县区合计_民生政策最低支出需求_03_2010年各地区一般预算平衡表_净集中 3" xfId="16550"/>
    <cellStyle name="差_行政公检法测算_不含人员经费系数_财力性转移支付2010年预算参考数 2 3" xfId="16551"/>
    <cellStyle name="差_行政公检法测算_不含人员经费系数_财力性转移支付2010年预算参考数 2 3 2" xfId="16552"/>
    <cellStyle name="好_缺口县区测算(按核定人数)_财力性转移支付2010年预算参考数_隋心对账单定稿0514 2 6" xfId="16553"/>
    <cellStyle name="好_卫生(按照总人口测算）—20080416_财力性转移支付2010年预算参考数_03_2010年各地区一般预算平衡表_2010年地方财政一般预算分级平衡情况表（汇总）0524 2 5" xfId="16554"/>
    <cellStyle name="差_同德_03_2010年各地区一般预算平衡表 2 2" xfId="16555"/>
    <cellStyle name="差_行政公检法测算_不含人员经费系数_财力性转移支付2010年预算参考数 2 4" xfId="16556"/>
    <cellStyle name="差_河南 缺口县区测算(地方填报白)_03_2010年各地区一般预算平衡表_04财力类2010" xfId="16557"/>
    <cellStyle name="差_行政公检法测算_不含人员经费系数_财力性转移支付2010年预算参考数 3" xfId="16558"/>
    <cellStyle name="差_行政公检法测算_不含人员经费系数_财力性转移支付2010年预算参考数 3 2" xfId="16559"/>
    <cellStyle name="差_行政公检法测算_不含人员经费系数_财力性转移支付2010年预算参考数 4 2" xfId="16560"/>
    <cellStyle name="差_市辖区测算-新科目（20080626）_30云南" xfId="16561"/>
    <cellStyle name="差_行政公检法测算_不含人员经费系数_财力性转移支付2010年预算参考数 5" xfId="16562"/>
    <cellStyle name="差_行政公检法测算_不含人员经费系数_财力性转移支付2010年预算参考数_03_2010年各地区一般预算平衡表" xfId="16563"/>
    <cellStyle name="差_行政公检法测算_不含人员经费系数_财力性转移支付2010年预算参考数_03_2010年各地区一般预算平衡表 2" xfId="16564"/>
    <cellStyle name="差_行政公检法测算_不含人员经费系数_财力性转移支付2010年预算参考数_03_2010年各地区一般预算平衡表_04财力类2010" xfId="16565"/>
    <cellStyle name="差_行政公检法测算_不含人员经费系数_财力性转移支付2010年预算参考数_03_2010年各地区一般预算平衡表_04财力类2010 2" xfId="16566"/>
    <cellStyle name="差_行政公检法测算_不含人员经费系数_财力性转移支付2010年预算参考数_03_2010年各地区一般预算平衡表_04财力类2010 3" xfId="16567"/>
    <cellStyle name="差_行政公检法测算_不含人员经费系数_财力性转移支付2010年预算参考数_03_2010年各地区一般预算平衡表_2010年地方财政一般预算分级平衡情况表（汇总）0524" xfId="16568"/>
    <cellStyle name="好_财政供养人员_财力性转移支付2010年预算参考数_合并" xfId="16569"/>
    <cellStyle name="差_行政公检法测算_不含人员经费系数_财力性转移支付2010年预算参考数_03_2010年各地区一般预算平衡表_2010年地方财政一般预算分级平衡情况表（汇总）0524 2" xfId="16570"/>
    <cellStyle name="差_行政公检法测算_不含人员经费系数_财力性转移支付2010年预算参考数_03_2010年各地区一般预算平衡表_2010年地方财政一般预算分级平衡情况表（汇总）0524 3" xfId="16571"/>
    <cellStyle name="好_县区合并测算20080421_县市旗测算-新科目（含人口规模效应）_财力性转移支付2010年预算参考数_小册子（2010）张" xfId="16572"/>
    <cellStyle name="好_河南 缺口县区测算(地方填报白)_03_2010年各地区一般预算平衡表 2 2" xfId="16573"/>
    <cellStyle name="差_县市旗测算-新科目（20080627） 2 7" xfId="16574"/>
    <cellStyle name="差_行政公检法测算_不含人员经费系数_财力性转移支付2010年预算参考数_03_2010年各地区一般预算平衡表_净集中" xfId="16575"/>
    <cellStyle name="差_行政公检法测算_不含人员经费系数_财力性转移支付2010年预算参考数_03_2010年各地区一般预算平衡表_净集中 2" xfId="16576"/>
    <cellStyle name="好_其他部门(按照总人口测算）—20080416_民生政策最低支出需求_小册子（2010）张 2" xfId="16577"/>
    <cellStyle name="常规 221" xfId="16578"/>
    <cellStyle name="常规 216" xfId="16579"/>
    <cellStyle name="常规 171" xfId="16580"/>
    <cellStyle name="常规 166" xfId="16581"/>
    <cellStyle name="差_行政公检法测算_不含人员经费系数_财力性转移支付2010年预算参考数_30云南" xfId="16582"/>
    <cellStyle name="差_农林水和城市维护标准支出20080505－县区合计_不含人员经费系数_财力性转移支付2010年预算参考数_30云南 2" xfId="16583"/>
    <cellStyle name="好_其他部门(按照总人口测算）—20080416_民生政策最低支出需求_小册子（2010）张 2 2" xfId="16584"/>
    <cellStyle name="差_行政公检法测算_不含人员经费系数_财力性转移支付2010年预算参考数_30云南 2" xfId="16585"/>
    <cellStyle name="差_农林水和城市维护标准支出20080505－县区合计_不含人员经费系数_财力性转移支付2010年预算参考数_30云南 2 2" xfId="16586"/>
    <cellStyle name="差_缺口县区测算（11.13）_03_2010年各地区一般预算平衡表_04财力类2010" xfId="16587"/>
    <cellStyle name="差_行政公检法测算_不含人员经费系数_财力性转移支付2010年预算参考数_30云南 2 2" xfId="16588"/>
    <cellStyle name="差_行政公检法测算_不含人员经费系数_财力性转移支付2010年预算参考数_30云南 3" xfId="16589"/>
    <cellStyle name="差_行政公检法测算_不含人员经费系数_财力性转移支付2010年预算参考数_30云南 4" xfId="16590"/>
    <cellStyle name="差_行政公检法测算_不含人员经费系数_财力性转移支付2010年预算参考数_合并 2" xfId="16591"/>
    <cellStyle name="好_平邑_财力性转移支付2010年预算参考数_华东 2 7" xfId="16592"/>
    <cellStyle name="差_行政公检法测算_不含人员经费系数_财力性转移支付2010年预算参考数_华东 2" xfId="16593"/>
    <cellStyle name="差_县市旗测算20080508_县市旗测算-新科目（含人口规模效应）_财力性转移支付2010年预算参考数_合并 2 2" xfId="16594"/>
    <cellStyle name="差_行政公检法测算_不含人员经费系数_财力性转移支付2010年预算参考数_隋心对账单定稿0514" xfId="16595"/>
    <cellStyle name="好_教育(按照总人口测算）—20080416_不含人员经费系数_财力性转移支付2010年预算参考数_小册子（2010）张" xfId="16596"/>
    <cellStyle name="差_行政公检法测算_不含人员经费系数_财力性转移支付2010年预算参考数_隋心对账单定稿0514 2" xfId="16597"/>
    <cellStyle name="差_行政公检法测算_不含人员经费系数_财力性转移支付2010年预算参考数_小册子（2010）张" xfId="16598"/>
    <cellStyle name="好_汇总-县级财政报表附表_华东 3" xfId="16599"/>
    <cellStyle name="差_行政公检法测算_不含人员经费系数_财力性转移支付2010年预算参考数_小册子（2010）张 2" xfId="16600"/>
    <cellStyle name="差_行政公检法测算_不含人员经费系数_财力性转移支付2010年预算参考数_小册子（2010）张 2 2" xfId="16601"/>
    <cellStyle name="差_行政公检法测算_不含人员经费系数_财力性转移支付2010年预算参考数_小册子（2010）张 4" xfId="16602"/>
    <cellStyle name="好_县区合并测算20080423(按照各省比重）_不含人员经费系数 2" xfId="16603"/>
    <cellStyle name="差_行政公检法测算_不含人员经费系数_合并" xfId="16604"/>
    <cellStyle name="差_其他部门(按照总人口测算）—20080416_不含人员经费系数_03_2010年各地区一般预算平衡表_2010年地方财政一般预算分级平衡情况表（汇总）0524 4" xfId="16605"/>
    <cellStyle name="差_行政公检法测算_不含人员经费系数_合并 2" xfId="16606"/>
    <cellStyle name="差_行政公检法测算_不含人员经费系数_华东 2" xfId="16607"/>
    <cellStyle name="好_Book2 2 4" xfId="16608"/>
    <cellStyle name="差_行政公检法测算_不含人员经费系数_隋心对账单定稿0514" xfId="16609"/>
    <cellStyle name="好_一般预算支出口径剔除表_财力性转移支付2010年预算参考数_华东 3" xfId="16610"/>
    <cellStyle name="差_行政公检法测算_不含人员经费系数_隋心对账单定稿0514 2" xfId="16611"/>
    <cellStyle name="差_市辖区测算-新科目（20080626）_不含人员经费系数_财力性转移支付2010年预算参考数_03_2010年各地区一般预算平衡表 2" xfId="16612"/>
    <cellStyle name="差_河南 缺口县区测算(地方填报白)_财力性转移支付2010年预算参考数 3" xfId="16613"/>
    <cellStyle name="差_县区合并测算20080423(按照各省比重）_财力性转移支付2010年预算参考数_隋心对账单定稿0514 2 7" xfId="16614"/>
    <cellStyle name="差_行政公检法测算_不含人员经费系数_小册子（2010）张 2 2" xfId="16615"/>
    <cellStyle name="好_县市旗测算-新科目（20080627）_财力性转移支付2010年预算参考数_合并" xfId="16616"/>
    <cellStyle name="差_行政公检法测算_不含人员经费系数_小册子（2010）张 3" xfId="16617"/>
    <cellStyle name="差_行政公检法测算_不含人员经费系数_小册子（2010）张 3 2" xfId="16618"/>
    <cellStyle name="差_行政公检法测算_不含人员经费系数_小册子（2010）张 4" xfId="16619"/>
    <cellStyle name="差_行政公检法测算_财力性转移支付2010年预算参考数" xfId="16620"/>
    <cellStyle name="好_测算结果汇总_03_2010年各地区一般预算平衡表_2010年地方财政一般预算分级平衡情况表（汇总）0524 5" xfId="16621"/>
    <cellStyle name="好_2006年33甘肃_华东 2 5" xfId="16622"/>
    <cellStyle name="差_行政公检法测算_财力性转移支付2010年预算参考数 2 2 2" xfId="16623"/>
    <cellStyle name="差_行政公检法测算_财力性转移支付2010年预算参考数 2 3 2" xfId="16624"/>
    <cellStyle name="好_平邑_03_2010年各地区一般预算平衡表_2010年地方财政一般预算分级平衡情况表（汇总）0524 4" xfId="16625"/>
    <cellStyle name="好_县区合并测算20080423(按照各省比重）_县市旗测算-新科目（含人口规模效应）_财力性转移支付2010年预算参考数_03_2010年各地区一般预算平衡表_2010年地方财政一般预算分级平衡情况表（汇总）0524 2 8" xfId="16626"/>
    <cellStyle name="差_行政公检法测算_财力性转移支付2010年预算参考数 4 2" xfId="16627"/>
    <cellStyle name="好_文体广播事业(按照总人口测算）—20080416_不含人员经费系数_财力性转移支付2010年预算参考数_30云南" xfId="16628"/>
    <cellStyle name="差_行政公检法测算_财力性转移支付2010年预算参考数 5" xfId="16629"/>
    <cellStyle name="好_教育(按照总人口测算）—20080416_财力性转移支付2010年预算参考数_03_2010年各地区一般预算平衡表_04财力类2010 2" xfId="16630"/>
    <cellStyle name="差_行政公检法测算_财力性转移支付2010年预算参考数_03_2010年各地区一般预算平衡表" xfId="16631"/>
    <cellStyle name="好_文体广播事业(按照总人口测算）—20080416_民生政策最低支出需求_财力性转移支付2010年预算参考数_03_2010年各地区一般预算平衡表 3" xfId="16632"/>
    <cellStyle name="好_县区合并测算20080423(按照各省比重）_财力性转移支付2010年预算参考数_03_2010年各地区一般预算平衡表_净集中 2" xfId="16633"/>
    <cellStyle name="好_2006年34青海_03_2010年各地区一般预算平衡表_2010年地方财政一般预算分级平衡情况表（汇总）0524 2 7" xfId="16634"/>
    <cellStyle name="差_行政公检法测算_财力性转移支付2010年预算参考数_03_2010年各地区一般预算平衡表 2" xfId="16635"/>
    <cellStyle name="差_行政公检法测算_财力性转移支付2010年预算参考数_03_2010年各地区一般预算平衡表 3" xfId="16636"/>
    <cellStyle name="差_行政公检法测算_财力性转移支付2010年预算参考数_03_2010年各地区一般预算平衡表 4" xfId="16637"/>
    <cellStyle name="差_行政公检法测算_财力性转移支付2010年预算参考数_03_2010年各地区一般预算平衡表 5" xfId="16638"/>
    <cellStyle name="差_行政公检法测算_财力性转移支付2010年预算参考数_03_2010年各地区一般预算平衡表 6" xfId="16639"/>
    <cellStyle name="差_县市旗测算20080508_民生政策最低支出需求_财力性转移支付2010年预算参考数_华东 2 6" xfId="16640"/>
    <cellStyle name="差_山东省民生支出标准_财力性转移支付2010年预算参考数 3" xfId="16641"/>
    <cellStyle name="差_行政公检法测算_财力性转移支付2010年预算参考数_03_2010年各地区一般预算平衡表_04财力类2010 2" xfId="16642"/>
    <cellStyle name="差_县市旗测算20080508_民生政策最低支出需求_财力性转移支付2010年预算参考数_华东 2 7" xfId="16643"/>
    <cellStyle name="差_山东省民生支出标准_财力性转移支付2010年预算参考数 4" xfId="16644"/>
    <cellStyle name="差_行政公检法测算_财力性转移支付2010年预算参考数_03_2010年各地区一般预算平衡表_04财力类2010 3" xfId="16645"/>
    <cellStyle name="差_县市旗测算-新科目（20080627）_财力性转移支付2010年预算参考数_合并 2 4" xfId="16646"/>
    <cellStyle name="差_行政公检法测算_财力性转移支付2010年预算参考数_03_2010年各地区一般预算平衡表_2010年地方财政一般预算分级平衡情况表（汇总）0524" xfId="16647"/>
    <cellStyle name="差_行政公检法测算_财力性转移支付2010年预算参考数_30云南" xfId="16648"/>
    <cellStyle name="差_行政公检法测算_财力性转移支付2010年预算参考数_30云南 2" xfId="16649"/>
    <cellStyle name="差_行政公检法测算_财力性转移支付2010年预算参考数_30云南 2 2" xfId="16650"/>
    <cellStyle name="好_汇总_财力性转移支付2010年预算参考数_合并 2 3" xfId="16651"/>
    <cellStyle name="好_行政公检法测算_民生政策最低支出需求_财力性转移支付2010年预算参考数_03_2010年各地区一般预算平衡表" xfId="16652"/>
    <cellStyle name="差_行政公检法测算_财力性转移支付2010年预算参考数_合并" xfId="16653"/>
    <cellStyle name="好_行政公检法测算_民生政策最低支出需求_财力性转移支付2010年预算参考数_03_2010年各地区一般预算平衡表 2" xfId="16654"/>
    <cellStyle name="差_人员工资和公用经费2_财力性转移支付2010年预算参考数_03_2010年各地区一般预算平衡表 3" xfId="16655"/>
    <cellStyle name="差_行政公检法测算_财力性转移支付2010年预算参考数_合并 2" xfId="16656"/>
    <cellStyle name="差_行政公检法测算_财力性转移支付2010年预算参考数_华东" xfId="16657"/>
    <cellStyle name="常规 2 2 2 6 2 2 3" xfId="16658"/>
    <cellStyle name="差_行政公检法测算_财力性转移支付2010年预算参考数_隋心对账单定稿0514" xfId="16659"/>
    <cellStyle name="差_人员工资和公用经费2_合并" xfId="16660"/>
    <cellStyle name="差_人员工资和公用经费2_合并 2" xfId="16661"/>
    <cellStyle name="差_行政公检法测算_财力性转移支付2010年预算参考数_隋心对账单定稿0514 2" xfId="16662"/>
    <cellStyle name="好_14安徽_华东 2 3" xfId="16663"/>
    <cellStyle name="差_行政公检法测算_财力性转移支付2010年预算参考数_小册子（2010）张" xfId="16664"/>
    <cellStyle name="差_行政公检法测算_财力性转移支付2010年预算参考数_小册子（2010）张 2" xfId="16665"/>
    <cellStyle name="差_行政公检法测算_财力性转移支付2010年预算参考数_小册子（2010）张 3" xfId="16666"/>
    <cellStyle name="差_行政公检法测算_财力性转移支付2010年预算参考数_小册子（2010）张 3 2" xfId="16667"/>
    <cellStyle name="差_行政公检法测算_财力性转移支付2010年预算参考数_小册子（2010）张 4" xfId="16668"/>
    <cellStyle name="好_行政(燃修费)_不含人员经费系数_财力性转移支付2010年预算参考数_03_2010年各地区一般预算平衡表_2010年地方财政一般预算分级平衡情况表（汇总）0524 2 3" xfId="16669"/>
    <cellStyle name="差_行政公检法测算_合并" xfId="16670"/>
    <cellStyle name="差_行政公检法测算_合并 2" xfId="16671"/>
    <cellStyle name="差_行政公检法测算_民生政策最低支出需求" xfId="16672"/>
    <cellStyle name="差_基础数据表_5.2010年云南省国家一般生态功能区转移支付补助测算表（州市本级） 2" xfId="16673"/>
    <cellStyle name="差_行政公检法测算_民生政策最低支出需求 2 2" xfId="16674"/>
    <cellStyle name="常规 13 11" xfId="16675"/>
    <cellStyle name="差_行政公检法测算_民生政策最低支出需求 2 2 2" xfId="16676"/>
    <cellStyle name="差_行政公检法测算_民生政策最低支出需求 2 3" xfId="16677"/>
    <cellStyle name="差_行政公检法测算_民生政策最低支出需求 3" xfId="16678"/>
    <cellStyle name="好_缺口县区测算(按核定人数)_合并 2 6" xfId="16679"/>
    <cellStyle name="差_行政公检法测算_民生政策最低支出需求 3 2" xfId="16680"/>
    <cellStyle name="差_行政公检法测算_民生政策最低支出需求 4" xfId="16681"/>
    <cellStyle name="好_市辖区测算-新科目（20080626）_县市旗测算-新科目（含人口规模效应）_财力性转移支付2010年预算参考数" xfId="16682"/>
    <cellStyle name="好_缺口县区测算(按核定人数)_合并 2 7" xfId="16683"/>
    <cellStyle name="差_行政公检法测算_民生政策最低支出需求 4 2" xfId="16684"/>
    <cellStyle name="好_市辖区测算-新科目（20080626）_县市旗测算-新科目（含人口规模效应）_财力性转移支付2010年预算参考数 2" xfId="16685"/>
    <cellStyle name="差_行政公检法测算_民生政策最低支出需求 5" xfId="16686"/>
    <cellStyle name="差_文体广播事业(按照总人口测算）—20080416_财力性转移支付2010年预算参考数_华东" xfId="16687"/>
    <cellStyle name="差_行政公检法测算_民生政策最低支出需求_03_2010年各地区一般预算平衡表" xfId="16688"/>
    <cellStyle name="好_县市旗测算20080508_县市旗测算-新科目（含人口规模效应）_03_2010年各地区一般预算平衡表_04财力类2010 2" xfId="16689"/>
    <cellStyle name="好_27重庆_03_2010年各地区一般预算平衡表_2010年地方财政一般预算分级平衡情况表（汇总）0524 2 4" xfId="16690"/>
    <cellStyle name="差_县市旗测算20080508_民生政策最低支出需求_财力性转移支付2010年预算参考数_合并 2 5" xfId="16691"/>
    <cellStyle name="注释 2 2 9" xfId="16692"/>
    <cellStyle name="好_县区合并测算20080421_财力性转移支付2010年预算参考数_03_2010年各地区一般预算平衡表" xfId="16693"/>
    <cellStyle name="差_行政公检法测算_民生政策最低支出需求_03_2010年各地区一般预算平衡表 6" xfId="16694"/>
    <cellStyle name="差_其他部门(按照总人口测算）—20080416_30云南" xfId="16695"/>
    <cellStyle name="差_行政公检法测算_民生政策最低支出需求_03_2010年各地区一般预算平衡表_04财力类2010" xfId="16696"/>
    <cellStyle name="差_其他部门(按照总人口测算）—20080416_30云南 2" xfId="16697"/>
    <cellStyle name="差_行政公检法测算_民生政策最低支出需求_03_2010年各地区一般预算平衡表_04财力类2010 2" xfId="16698"/>
    <cellStyle name="差_其他部门(按照总人口测算）—20080416_30云南 3" xfId="16699"/>
    <cellStyle name="差_行政公检法测算_民生政策最低支出需求_03_2010年各地区一般预算平衡表_04财力类2010 3" xfId="16700"/>
    <cellStyle name="差_县市旗测算-新科目（20080626）_民生政策最低支出需求_财力性转移支付2010年预算参考数_隋心对账单定稿0514" xfId="16701"/>
    <cellStyle name="差_县市旗测算-新科目（20080626）_财力性转移支付2010年预算参考数 2 7" xfId="16702"/>
    <cellStyle name="差_行政公检法测算_民生政策最低支出需求_03_2010年各地区一般预算平衡表_2010年地方财政一般预算分级平衡情况表（汇总）0524" xfId="16703"/>
    <cellStyle name="常规 6 2 2" xfId="16704"/>
    <cellStyle name="差_行政公检法测算_民生政策最低支出需求_30云南" xfId="16705"/>
    <cellStyle name="常规 6 2 2 2" xfId="16706"/>
    <cellStyle name="常规 3 41" xfId="16707"/>
    <cellStyle name="常规 3 36" xfId="16708"/>
    <cellStyle name="差_行政公检法测算_民生政策最低支出需求_30云南 2" xfId="16709"/>
    <cellStyle name="差_河南 缺口县区测算(地方填报白)_小册子（2010）张 4" xfId="16710"/>
    <cellStyle name="差_行政公检法测算_民生政策最低支出需求_30云南 2 2" xfId="16711"/>
    <cellStyle name="常规 6 2 2 3" xfId="16712"/>
    <cellStyle name="常规 3 37" xfId="16713"/>
    <cellStyle name="差_行政公检法测算_民生政策最低支出需求_30云南 3" xfId="16714"/>
    <cellStyle name="常规 6 2 2 4" xfId="16715"/>
    <cellStyle name="常规 3 38" xfId="16716"/>
    <cellStyle name="差_平邑_03_2010年各地区一般预算平衡表_04财力类2010 2" xfId="16717"/>
    <cellStyle name="差_行政公检法测算_民生政策最低支出需求_30云南 4" xfId="16718"/>
    <cellStyle name="差_文体广播事业(按照总人口测算）—20080416_03_2010年各地区一般预算平衡表_04财力类2010 3" xfId="16719"/>
    <cellStyle name="差_行政公检法测算_民生政策最低支出需求_财力性转移支付2010年预算参考数 2 2 2" xfId="16720"/>
    <cellStyle name="好_2008年支出核定_隋心对账单定稿0514 2 2" xfId="16721"/>
    <cellStyle name="差_行政公检法测算_县市旗测算-新科目（含人口规模效应）_财力性转移支付2010年预算参考数_03_2010年各地区一般预算平衡表 2" xfId="16722"/>
    <cellStyle name="差_行政公检法测算_民生政策最低支出需求_财力性转移支付2010年预算参考数 2 3" xfId="16723"/>
    <cellStyle name="好_教育(按照总人口测算）—20080416_民生政策最低支出需求_03_2010年各地区一般预算平衡表 6" xfId="16724"/>
    <cellStyle name="差_行政公检法测算_民生政策最低支出需求_财力性转移支付2010年预算参考数 2 3 2" xfId="16725"/>
    <cellStyle name="好_2008年支出核定_隋心对账单定稿0514 2 3" xfId="16726"/>
    <cellStyle name="差_行政公检法测算_县市旗测算-新科目（含人口规模效应）_财力性转移支付2010年预算参考数_03_2010年各地区一般预算平衡表 3" xfId="16727"/>
    <cellStyle name="好_县市旗测算20080508_财力性转移支付2010年预算参考数_华东" xfId="16728"/>
    <cellStyle name="好_行政（人员）_财力性转移支付2010年预算参考数_30云南 2" xfId="16729"/>
    <cellStyle name="差_行政公检法测算_民生政策最低支出需求_财力性转移支付2010年预算参考数 2 4" xfId="16730"/>
    <cellStyle name="差_行政公检法测算_民生政策最低支出需求_财力性转移支付2010年预算参考数_03_2010年各地区一般预算平衡表" xfId="16731"/>
    <cellStyle name="差_行政公检法测算_民生政策最低支出需求_财力性转移支付2010年预算参考数_03_2010年各地区一般预算平衡表 2" xfId="16732"/>
    <cellStyle name="差_行政公检法测算_民生政策最低支出需求_财力性转移支付2010年预算参考数_03_2010年各地区一般预算平衡表 3" xfId="16733"/>
    <cellStyle name="差_行政公检法测算_民生政策最低支出需求_财力性转移支付2010年预算参考数_03_2010年各地区一般预算平衡表 4" xfId="16734"/>
    <cellStyle name="差_行政公检法测算_民生政策最低支出需求_财力性转移支付2010年预算参考数_03_2010年各地区一般预算平衡表 5" xfId="16735"/>
    <cellStyle name="差_行政公检法测算_民生政策最低支出需求_财力性转移支付2010年预算参考数_03_2010年各地区一般预算平衡表 6" xfId="16736"/>
    <cellStyle name="差_行政公检法测算_民生政策最低支出需求_财力性转移支付2010年预算参考数_03_2010年各地区一般预算平衡表_2010年地方财政一般预算分级平衡情况表（汇总）0524 4" xfId="16737"/>
    <cellStyle name="好_2007年政法部门业务指标_禁止开发区名单" xfId="16738"/>
    <cellStyle name="差_行政公检法测算_民生政策最低支出需求_财力性转移支付2010年预算参考数_03_2010年各地区一般预算平衡表_净集中 2" xfId="16739"/>
    <cellStyle name="好_自行调整差异系数顺序_财力性转移支付2010年预算参考数_30云南 2" xfId="16740"/>
    <cellStyle name="差_行政公检法测算_民生政策最低支出需求_财力性转移支付2010年预算参考数_03_2010年各地区一般预算平衡表_净集中 3" xfId="16741"/>
    <cellStyle name="好_自行调整差异系数顺序_财力性转移支付2010年预算参考数_30云南 3" xfId="16742"/>
    <cellStyle name="好_测算结果汇总_财力性转移支付2010年预算参考数_合并 2 4" xfId="16743"/>
    <cellStyle name="差_行政公检法测算_民生政策最低支出需求_财力性转移支付2010年预算参考数_30云南" xfId="16744"/>
    <cellStyle name="差_行政公检法测算_民生政策最低支出需求_财力性转移支付2010年预算参考数_30云南 2" xfId="16745"/>
    <cellStyle name="好_人员工资和公用经费3_财力性转移支付2010年预算参考数_03_2010年各地区一般预算平衡表 5" xfId="16746"/>
    <cellStyle name="差_行政公检法测算_民生政策最低支出需求_财力性转移支付2010年预算参考数_30云南 3" xfId="16747"/>
    <cellStyle name="好_人员工资和公用经费3_财力性转移支付2010年预算参考数_03_2010年各地区一般预算平衡表 6" xfId="16748"/>
    <cellStyle name="好_2008年全省汇总收支计算表_30云南 3" xfId="16749"/>
    <cellStyle name="差_行政公检法测算_民生政策最低支出需求_财力性转移支付2010年预算参考数_30云南 3 2" xfId="16750"/>
    <cellStyle name="好_县市旗测算-新科目（20080626）_不含人员经费系数_财力性转移支付2010年预算参考数_03_2010年各地区一般预算平衡表 3" xfId="16751"/>
    <cellStyle name="好_缺口县区测算(按2007支出增长25%测算)_03_2010年各地区一般预算平衡表_净集中" xfId="16752"/>
    <cellStyle name="差_行政公检法测算_民生政策最低支出需求_财力性转移支付2010年预算参考数_30云南 4" xfId="16753"/>
    <cellStyle name="好_行政公检法测算_不含人员经费系数_财力性转移支付2010年预算参考数 3" xfId="16754"/>
    <cellStyle name="差_核定人数对比_财力性转移支付2010年预算参考数_合并 2" xfId="16755"/>
    <cellStyle name="差_行政公检法测算_民生政策最低支出需求_财力性转移支付2010年预算参考数_合并" xfId="16756"/>
    <cellStyle name="差_行政公检法测算_民生政策最低支出需求_财力性转移支付2010年预算参考数_合并 2" xfId="16757"/>
    <cellStyle name="好_2006年22湖南_合并 2 7" xfId="16758"/>
    <cellStyle name="差_市辖区测算20080510_财力性转移支付2010年预算参考数 2" xfId="16759"/>
    <cellStyle name="差_行政公检法测算_民生政策最低支出需求_财力性转移支付2010年预算参考数_华东 2" xfId="16760"/>
    <cellStyle name="好_09黑龙江_财力性转移支付2010年预算参考数_合并" xfId="16761"/>
    <cellStyle name="差_县区合并测算20080421_民生政策最低支出需求_03_2010年各地区一般预算平衡表 5" xfId="16762"/>
    <cellStyle name="差_行政公检法测算_民生政策最低支出需求_财力性转移支付2010年预算参考数_隋心对账单定稿0514 2" xfId="16763"/>
    <cellStyle name="差_行政公检法测算_民生政策最低支出需求_财力性转移支付2010年预算参考数_小册子（2010）张" xfId="16764"/>
    <cellStyle name="差_行政公检法测算_民生政策最低支出需求_财力性转移支付2010年预算参考数_小册子（2010）张 2" xfId="16765"/>
    <cellStyle name="常规 60" xfId="16766"/>
    <cellStyle name="常规 55" xfId="16767"/>
    <cellStyle name="差_行政公检法测算_民生政策最低支出需求_财力性转移支付2010年预算参考数_小册子（2010）张 2 2" xfId="16768"/>
    <cellStyle name="差_行政公检法测算_民生政策最低支出需求_财力性转移支付2010年预算参考数_小册子（2010）张 3" xfId="16769"/>
    <cellStyle name="数量 2" xfId="16770"/>
    <cellStyle name="差_行政公检法测算_民生政策最低支出需求_财力性转移支付2010年预算参考数_小册子（2010）张 3 2" xfId="16771"/>
    <cellStyle name="数量 2 2" xfId="16772"/>
    <cellStyle name="差_行政公检法测算_民生政策最低支出需求_合并" xfId="16773"/>
    <cellStyle name="差_行政公检法测算_民生政策最低支出需求_华东" xfId="16774"/>
    <cellStyle name="好_行政公检法测算_民生政策最低支出需求_隋心对账单定稿0514" xfId="16775"/>
    <cellStyle name="差_行政公检法测算_民生政策最低支出需求_华东 2" xfId="16776"/>
    <cellStyle name="常规 2 32" xfId="16777"/>
    <cellStyle name="常规 2 27" xfId="16778"/>
    <cellStyle name="超链接 4 2" xfId="16779"/>
    <cellStyle name="差_行政公检法测算_民生政策最低支出需求_小册子（2010）张" xfId="16780"/>
    <cellStyle name="好_2006年22湖南_03_2010年各地区一般预算平衡表 2 2" xfId="16781"/>
    <cellStyle name="差_行政公检法测算_民生政策最低支出需求_小册子（2010）张 4" xfId="16782"/>
    <cellStyle name="好_其他部门(按照总人口测算）—20080416_不含人员经费系数_财力性转移支付2010年预算参考数_华东 2 4" xfId="16783"/>
    <cellStyle name="差_行政公检法测算_隋心对账单定稿0514" xfId="16784"/>
    <cellStyle name="差_卫生(按照总人口测算）—20080416_县市旗测算-新科目（含人口规模效应）_财力性转移支付2010年预算参考数_隋心对账单定稿0514 2 5" xfId="16785"/>
    <cellStyle name="差_行政公检法测算_隋心对账单定稿0514 2" xfId="16786"/>
    <cellStyle name="好_教育(按照总人口测算）—20080416_民生政策最低支出需求_财力性转移支付2010年预算参考数_30云南 2" xfId="16787"/>
    <cellStyle name="差_行政公检法测算_县市旗测算-新科目（含人口规模效应） 2" xfId="16788"/>
    <cellStyle name="差_卫生(按照总人口测算）—20080416_民生政策最低支出需求_财力性转移支付2010年预算参考数_30云南 2" xfId="16789"/>
    <cellStyle name="好_县市旗测算-新科目（20080626） 2 3" xfId="16790"/>
    <cellStyle name="差_行政公检法测算_县市旗测算-新科目（含人口规模效应） 2 2 2" xfId="16791"/>
    <cellStyle name="千位分隔 13 2" xfId="16792"/>
    <cellStyle name="好_教育(按照总人口测算）—20080416_民生政策最低支出需求_财力性转移支付2010年预算参考数_30云南 3" xfId="16793"/>
    <cellStyle name="差_行政公检法测算_县市旗测算-新科目（含人口规模效应） 3" xfId="16794"/>
    <cellStyle name="差_行政公检法测算_县市旗测算-新科目（含人口规模效应） 5" xfId="16795"/>
    <cellStyle name="差_行政公检法测算_县市旗测算-新科目（含人口规模效应）_03_2010年各地区一般预算平衡表" xfId="16796"/>
    <cellStyle name="好_市辖区测算-新科目（20080626）_县市旗测算-新科目（含人口规模效应）_合并 2" xfId="16797"/>
    <cellStyle name="差_行政公检法测算_县市旗测算-新科目（含人口规模效应）_03_2010年各地区一般预算平衡表 6" xfId="16798"/>
    <cellStyle name="好_市辖区测算-新科目（20080626）_县市旗测算-新科目（含人口规模效应）_合并 2 6" xfId="16799"/>
    <cellStyle name="差_行政公检法测算_县市旗测算-新科目（含人口规模效应）_03_2010年各地区一般预算平衡表_04财力类2010" xfId="16800"/>
    <cellStyle name="好_行政(燃修费)_县市旗测算-新科目（含人口规模效应） 2" xfId="16801"/>
    <cellStyle name="好_2008年全省汇总收支计算表_财力性转移支付2010年预算参考数_03_2010年各地区一般预算平衡表_净集中 2" xfId="16802"/>
    <cellStyle name="差_行政公检法测算_县市旗测算-新科目（含人口规模效应）_03_2010年各地区一般预算平衡表_2010年地方财政一般预算分级平衡情况表（汇总）0524" xfId="16803"/>
    <cellStyle name="差_行政公检法测算_县市旗测算-新科目（含人口规模效应）_03_2010年各地区一般预算平衡表_净集中" xfId="16804"/>
    <cellStyle name="好_分析缺口率_华东" xfId="16805"/>
    <cellStyle name="差_行政公检法测算_县市旗测算-新科目（含人口规模效应）_03_2010年各地区一般预算平衡表_净集中 2" xfId="16806"/>
    <cellStyle name="差_行政公检法测算_县市旗测算-新科目（含人口规模效应）_30云南" xfId="16807"/>
    <cellStyle name="差_行政公检法测算_县市旗测算-新科目（含人口规模效应）_30云南 2" xfId="16808"/>
    <cellStyle name="好_教育(按照总人口测算）—20080416_县市旗测算-新科目（含人口规模效应）_03_2010年各地区一般预算平衡表 5" xfId="16809"/>
    <cellStyle name="好_检验表_华东 3" xfId="16810"/>
    <cellStyle name="差_行政公检法测算_县市旗测算-新科目（含人口规模效应）_30云南 2 2" xfId="16811"/>
    <cellStyle name="差_缺口县区测算（11.13）_03_2010年各地区一般预算平衡表_2010年地方财政一般预算分级平衡情况表（汇总）0524" xfId="16812"/>
    <cellStyle name="差_行政公检法测算_县市旗测算-新科目（含人口规模效应）_30云南 3" xfId="16813"/>
    <cellStyle name="差_行政公检法测算_县市旗测算-新科目（含人口规模效应）_财力性转移支付2010年预算参考数" xfId="16814"/>
    <cellStyle name="差_行政公检法测算_县市旗测算-新科目（含人口规模效应）_财力性转移支付2010年预算参考数 2" xfId="16815"/>
    <cellStyle name="好_22湖南_财力性转移支付2010年预算参考数 2 2" xfId="16816"/>
    <cellStyle name="差_同德_03_2010年各地区一般预算平衡表_净集中 2" xfId="16817"/>
    <cellStyle name="差_河南 缺口县区测算(地方填报白)_03_2010年各地区一般预算平衡表_2010年地方财政一般预算分级平衡情况表（汇总）0524 2" xfId="16818"/>
    <cellStyle name="差_市辖区测算20080510_小册子（2010）张 2" xfId="16819"/>
    <cellStyle name="差_县区合并测算20080423(按照各省比重）_不含人员经费系数_合并 2 2" xfId="16820"/>
    <cellStyle name="差_行政公检法测算_县市旗测算-新科目（含人口规模效应）_财力性转移支付2010年预算参考数 3" xfId="16821"/>
    <cellStyle name="好_总人口_财力性转移支付2010年预算参考数_合并" xfId="16822"/>
    <cellStyle name="差_行政公检法测算_县市旗测算-新科目（含人口规模效应）_财力性转移支付2010年预算参考数 3 2" xfId="16823"/>
    <cellStyle name="好_总人口_财力性转移支付2010年预算参考数_合并 2" xfId="16824"/>
    <cellStyle name="好_22湖南_财力性转移支付2010年预算参考数 2 3" xfId="16825"/>
    <cellStyle name="差_同德_03_2010年各地区一般预算平衡表_净集中 3" xfId="16826"/>
    <cellStyle name="差_河南 缺口县区测算(地方填报白)_03_2010年各地区一般预算平衡表_2010年地方财政一般预算分级平衡情况表（汇总）0524 3" xfId="16827"/>
    <cellStyle name="差_市辖区测算20080510_小册子（2010）张 3" xfId="16828"/>
    <cellStyle name="差_县区合并测算20080423(按照各省比重）_不含人员经费系数_合并 2 3" xfId="16829"/>
    <cellStyle name="差_行政公检法测算_县市旗测算-新科目（含人口规模效应）_财力性转移支付2010年预算参考数 4" xfId="16830"/>
    <cellStyle name="差_行政公检法测算_县市旗测算-新科目（含人口规模效应）_财力性转移支付2010年预算参考数 4 2" xfId="16831"/>
    <cellStyle name="好_22湖南_财力性转移支付2010年预算参考数 2 4" xfId="16832"/>
    <cellStyle name="差_河南 缺口县区测算(地方填报白)_03_2010年各地区一般预算平衡表_2010年地方财政一般预算分级平衡情况表（汇总）0524 4" xfId="16833"/>
    <cellStyle name="差_县区合并测算20080423(按照各省比重）_不含人员经费系数_合并 2 4" xfId="16834"/>
    <cellStyle name="差_行政公检法测算_县市旗测算-新科目（含人口规模效应）_财力性转移支付2010年预算参考数 5" xfId="16835"/>
    <cellStyle name="好_2008年支出核定_隋心对账单定稿0514 2" xfId="16836"/>
    <cellStyle name="差_行政公检法测算_县市旗测算-新科目（含人口规模效应）_财力性转移支付2010年预算参考数_03_2010年各地区一般预算平衡表" xfId="16837"/>
    <cellStyle name="差_行政公检法测算_县市旗测算-新科目（含人口规模效应）_财力性转移支付2010年预算参考数_03_2010年各地区一般预算平衡表_04财力类2010 2" xfId="16838"/>
    <cellStyle name="差_行政公检法测算_县市旗测算-新科目（含人口规模效应）_财力性转移支付2010年预算参考数_03_2010年各地区一般预算平衡表_04财力类2010 3" xfId="16839"/>
    <cellStyle name="好_附表_财力性转移支付2010年预算参考数_03_2010年各地区一般预算平衡表_04财力类2010" xfId="16840"/>
    <cellStyle name="差_行政公检法测算_县市旗测算-新科目（含人口规模效应）_财力性转移支付2010年预算参考数_03_2010年各地区一般预算平衡表_2010年地方财政一般预算分级平衡情况表（汇总）0524" xfId="16841"/>
    <cellStyle name="好_附表_财力性转移支付2010年预算参考数_03_2010年各地区一般预算平衡表_04财力类2010 2" xfId="16842"/>
    <cellStyle name="差_行政公检法测算_县市旗测算-新科目（含人口规模效应）_财力性转移支付2010年预算参考数_03_2010年各地区一般预算平衡表_2010年地方财政一般预算分级平衡情况表（汇总）0524 2" xfId="16843"/>
    <cellStyle name="好_2008年一般预算支出预计_小册子（2010）张" xfId="16844"/>
    <cellStyle name="好_附表_财力性转移支付2010年预算参考数_03_2010年各地区一般预算平衡表_04财力类2010 3" xfId="16845"/>
    <cellStyle name="差_行政公检法测算_县市旗测算-新科目（含人口规模效应）_财力性转移支付2010年预算参考数_03_2010年各地区一般预算平衡表_2010年地方财政一般预算分级平衡情况表（汇总）0524 3" xfId="16846"/>
    <cellStyle name="差_行政公检法测算_县市旗测算-新科目（含人口规模效应）_财力性转移支付2010年预算参考数_03_2010年各地区一般预算平衡表_2010年地方财政一般预算分级平衡情况表（汇总）0524 4" xfId="16847"/>
    <cellStyle name="差_云南省2008年转移支付测算——州市本级考核部分及政策性测算_财力性转移支付2010年预算参考数" xfId="16848"/>
    <cellStyle name="差_行政公检法测算_县市旗测算-新科目（含人口规模效应）_财力性转移支付2010年预算参考数_03_2010年各地区一般预算平衡表_2010年地方财政一般预算分级平衡情况表（汇总）0524 5" xfId="16849"/>
    <cellStyle name="好_市辖区测算20080510_县市旗测算-新科目（含人口规模效应）_财力性转移支付2010年预算参考数_03_2010年各地区一般预算平衡表 2 2" xfId="16850"/>
    <cellStyle name="差_行政公检法测算_县市旗测算-新科目（含人口规模效应）_财力性转移支付2010年预算参考数_30云南" xfId="16851"/>
    <cellStyle name="差_行政公检法测算_县市旗测算-新科目（含人口规模效应）_财力性转移支付2010年预算参考数_30云南 2 2" xfId="16852"/>
    <cellStyle name="好_青海 缺口县区测算(地方填报)_华东 2 3" xfId="16853"/>
    <cellStyle name="好_行政公检法测算_财力性转移支付2010年预算参考数_合并 2 4" xfId="16854"/>
    <cellStyle name="差_行政公检法测算_县市旗测算-新科目（含人口规模效应）_财力性转移支付2010年预算参考数_合并 2" xfId="16855"/>
    <cellStyle name="差_行政公检法测算_县市旗测算-新科目（含人口规模效应）_财力性转移支付2010年预算参考数_华东" xfId="16856"/>
    <cellStyle name="差_行政公检法测算_县市旗测算-新科目（含人口规模效应）_财力性转移支付2010年预算参考数_华东 2" xfId="16857"/>
    <cellStyle name="差_行政公检法测算_县市旗测算-新科目（含人口规模效应）_财力性转移支付2010年预算参考数_小册子（2010）张" xfId="16858"/>
    <cellStyle name="差_卫生部门_财力性转移支付2010年预算参考数 4" xfId="16859"/>
    <cellStyle name="差_行政公检法测算_县市旗测算-新科目（含人口规模效应）_财力性转移支付2010年预算参考数_小册子（2010）张 3" xfId="16860"/>
    <cellStyle name="差_卫生部门_财力性转移支付2010年预算参考数 4 2" xfId="16861"/>
    <cellStyle name="差_行政公检法测算_县市旗测算-新科目（含人口规模效应）_财力性转移支付2010年预算参考数_小册子（2010）张 3 2" xfId="16862"/>
    <cellStyle name="差_行政公检法测算_县市旗测算-新科目（含人口规模效应）_合并" xfId="16863"/>
    <cellStyle name="差_行政公检法测算_县市旗测算-新科目（含人口规模效应）_华东 2" xfId="16864"/>
    <cellStyle name="差_行政公检法测算_县市旗测算-新科目（含人口规模效应）_隋心对账单定稿0514" xfId="16865"/>
    <cellStyle name="差_行政公检法测算_县市旗测算-新科目（含人口规模效应）_隋心对账单定稿0514 2" xfId="16866"/>
    <cellStyle name="好_530629_2006年县级财政报表附表_华东 2 7" xfId="16867"/>
    <cellStyle name="好_市辖区测算20080510_县市旗测算-新科目（含人口规模效应）_03_2010年各地区一般预算平衡表_2010年地方财政一般预算分级平衡情况表（汇总）0524 2" xfId="16868"/>
    <cellStyle name="差_行政公检法测算_县市旗测算-新科目（含人口规模效应）_小册子（2010）张 2" xfId="16869"/>
    <cellStyle name="好_危改资金测算_合并 2 2" xfId="16870"/>
    <cellStyle name="差_行政公检法测算_县市旗测算-新科目（含人口规模效应）_小册子（2010）张 2 2" xfId="16871"/>
    <cellStyle name="好_市辖区测算20080510_县市旗测算-新科目（含人口规模效应）_03_2010年各地区一般预算平衡表_2010年地方财政一般预算分级平衡情况表（汇总）0524 2 2" xfId="16872"/>
    <cellStyle name="差_行政公检法测算_县市旗测算-新科目（含人口规模效应）_小册子（2010）张 3 2" xfId="16873"/>
    <cellStyle name="好_2006年27重庆_财力性转移支付2010年预算参考数 2 2" xfId="16874"/>
    <cellStyle name="好_危改资金测算_合并 2 4" xfId="16875"/>
    <cellStyle name="差_行政公检法测算_县市旗测算-新科目（含人口规模效应）_小册子（2010）张 4" xfId="16876"/>
    <cellStyle name="好_市辖区测算20080510_县市旗测算-新科目（含人口规模效应）_03_2010年各地区一般预算平衡表_2010年地方财政一般预算分级平衡情况表（汇总）0524 4" xfId="16877"/>
    <cellStyle name="差_行政公检法测算_小册子（2010）张" xfId="16878"/>
    <cellStyle name="差_行政公检法测算_小册子（2010）张 2" xfId="16879"/>
    <cellStyle name="差_行政公检法测算_小册子（2010）张 2 2" xfId="16880"/>
    <cellStyle name="差_行政公检法测算_小册子（2010）张 3" xfId="16881"/>
    <cellStyle name="好_34青海_财力性转移支付2010年预算参考数_03_2010年各地区一般预算平衡表_净集中 3" xfId="16882"/>
    <cellStyle name="差_其他部门(按照总人口测算）—20080416_县市旗测算-新科目（含人口规模效应）_30云南" xfId="16883"/>
    <cellStyle name="差_行政公检法测算_小册子（2010）张 3 2" xfId="16884"/>
    <cellStyle name="差_行政公检法测算_小册子（2010）张 4" xfId="16885"/>
    <cellStyle name="好_测算结果汇总 4" xfId="16886"/>
    <cellStyle name="差_合并" xfId="16887"/>
    <cellStyle name="差_文体广播事业(按照总人口测算）—20080416_财力性转移支付2010年预算参考数 2 5" xfId="16888"/>
    <cellStyle name="差_汇总表_财力性转移支付2010年预算参考数" xfId="16889"/>
    <cellStyle name="差_河南 缺口县区测算(地方填报) 2 2 2" xfId="16890"/>
    <cellStyle name="好_附表_合并 2 3" xfId="16891"/>
    <cellStyle name="差_河南 缺口县区测算(地方填报) 2 3" xfId="16892"/>
    <cellStyle name="好_卫生部门_隋心对账单定稿0514" xfId="16893"/>
    <cellStyle name="差_河南 缺口县区测算(地方填报) 2 3 2" xfId="16894"/>
    <cellStyle name="好_卫生部门_隋心对账单定稿0514 2" xfId="16895"/>
    <cellStyle name="好_附表_合并 2 4" xfId="16896"/>
    <cellStyle name="差_河南 缺口县区测算(地方填报) 2 4" xfId="16897"/>
    <cellStyle name="好_附表_合并 3" xfId="16898"/>
    <cellStyle name="差_河南 缺口县区测算(地方填报) 3" xfId="16899"/>
    <cellStyle name="好_1_华东 2 6" xfId="16900"/>
    <cellStyle name="差_同德_财力性转移支付2010年预算参考数_隋心对账单定稿0514 2 4" xfId="16901"/>
    <cellStyle name="差_河南 缺口县区测算(地方填报) 3 2" xfId="16902"/>
    <cellStyle name="好_行政公检法测算_县市旗测算-新科目（含人口规模效应）_隋心对账单定稿0514 2" xfId="16903"/>
    <cellStyle name="差_平邑_财力性转移支付2010年预算参考数_小册子（2010）张 2 2" xfId="16904"/>
    <cellStyle name="差_河南 缺口县区测算(地方填报) 4 2" xfId="16905"/>
    <cellStyle name="差_农林水和城市维护标准支出20080505－县区合计_民生政策最低支出需求_03_2010年各地区一般预算平衡表" xfId="16906"/>
    <cellStyle name="好_县区合并测算20080423(按照各省比重）_不含人员经费系数_合并 3" xfId="16907"/>
    <cellStyle name="差_平邑_财力性转移支付2010年预算参考数_小册子（2010）张 3" xfId="16908"/>
    <cellStyle name="差_河南 缺口县区测算(地方填报) 5" xfId="16909"/>
    <cellStyle name="差_河南 缺口县区测算(地方填报)_03_2010年各地区一般预算平衡表" xfId="16910"/>
    <cellStyle name="差_河南 缺口县区测算(地方填报)_03_2010年各地区一般预算平衡表 3" xfId="16911"/>
    <cellStyle name="差_教育(按照总人口测算）—20080416_小册子（2010）张 2 2" xfId="16912"/>
    <cellStyle name="差_河南 缺口县区测算(地方填报)_03_2010年各地区一般预算平衡表 4" xfId="16913"/>
    <cellStyle name="好_核定人数下发表_财力性转移支付2010年预算参考数_隋心对账单定稿0514 2 2" xfId="16914"/>
    <cellStyle name="差_县市旗测算-新科目（20080626）_县市旗测算-新科目（含人口规模效应）_财力性转移支付2010年预算参考数 3 2" xfId="16915"/>
    <cellStyle name="差_河南 缺口县区测算(地方填报)_03_2010年各地区一般预算平衡表 6" xfId="16916"/>
    <cellStyle name="好_教育(按照总人口测算）—20080416_财力性转移支付2010年预算参考数_合并 2 6" xfId="16917"/>
    <cellStyle name="差_县市旗测算20080508_不含人员经费系数_财力性转移支付2010年预算参考数 2 4" xfId="16918"/>
    <cellStyle name="差_河南 缺口县区测算(地方填报)_03_2010年各地区一般预算平衡表_04财力类2010" xfId="16919"/>
    <cellStyle name="好_行政（人员）_民生政策最低支出需求_华东 2 6" xfId="16920"/>
    <cellStyle name="好_行政(燃修费)_民生政策最低支出需求_财力性转移支付2010年预算参考数_合并" xfId="16921"/>
    <cellStyle name="好_行政(燃修费)_民生政策最低支出需求_财力性转移支付2010年预算参考数_合并 2" xfId="16922"/>
    <cellStyle name="好_危改资金测算_华东" xfId="16923"/>
    <cellStyle name="差_县市旗测算-新科目（20080626）_财力性转移支付2010年预算参考数_合并 2 3" xfId="16924"/>
    <cellStyle name="差_河南 缺口县区测算(地方填报)_03_2010年各地区一般预算平衡表_04财力类2010 2" xfId="16925"/>
    <cellStyle name="好_行政(燃修费)_民生政策最低支出需求_财力性转移支付2010年预算参考数_合并 3" xfId="16926"/>
    <cellStyle name="差_县市旗测算-新科目（20080626）_财力性转移支付2010年预算参考数_合并 2 4" xfId="16927"/>
    <cellStyle name="差_河南 缺口县区测算(地方填报)_03_2010年各地区一般预算平衡表_04财力类2010 3" xfId="16928"/>
    <cellStyle name="差_河南 缺口县区测算(地方填报)_03_2010年各地区一般预算平衡表_2010年地方财政一般预算分级平衡情况表（汇总）0524 3" xfId="16929"/>
    <cellStyle name="差_河南 缺口县区测算(地方填报)_03_2010年各地区一般预算平衡表_2010年地方财政一般预算分级平衡情况表（汇总）0524 4" xfId="16930"/>
    <cellStyle name="好_11大理" xfId="16931"/>
    <cellStyle name="差_河南 缺口县区测算(地方填报)_03_2010年各地区一般预算平衡表_2010年地方财政一般预算分级平衡情况表（汇总）0524 5" xfId="16932"/>
    <cellStyle name="差_河南 缺口县区测算(地方填报)_30云南" xfId="16933"/>
    <cellStyle name="好_丽江汇总 3" xfId="16934"/>
    <cellStyle name="好_附表_财力性转移支付2010年预算参考数_小册子（2010）张 3" xfId="16935"/>
    <cellStyle name="差_河南 缺口县区测算(地方填报)_30云南 2" xfId="16936"/>
    <cellStyle name="好_核定人数对比 4" xfId="16937"/>
    <cellStyle name="好_核定人数对比 4 2" xfId="16938"/>
    <cellStyle name="好_附表_财力性转移支付2010年预算参考数_小册子（2010）张 3 2" xfId="16939"/>
    <cellStyle name="差_河南 缺口县区测算(地方填报)_30云南 2 2" xfId="16940"/>
    <cellStyle name="好_丽江汇总 4" xfId="16941"/>
    <cellStyle name="差_河南 缺口县区测算(地方填报)_30云南 3" xfId="16942"/>
    <cellStyle name="好_核定人数对比 5" xfId="16943"/>
    <cellStyle name="差_危改资金测算_30云南 2" xfId="16944"/>
    <cellStyle name="差_危改资金测算_30云南 2 2" xfId="16945"/>
    <cellStyle name="差_河南 缺口县区测算(地方填报)_30云南 3 2" xfId="16946"/>
    <cellStyle name="好_丽江汇总 5" xfId="16947"/>
    <cellStyle name="差_河南 缺口县区测算(地方填报)_30云南 4" xfId="16948"/>
    <cellStyle name="差_危改资金测算_30云南 3" xfId="16949"/>
    <cellStyle name="差_河南 缺口县区测算(地方填报)_财力性转移支付2010年预算参考数" xfId="16950"/>
    <cellStyle name="差_河南 缺口县区测算(地方填报)_财力性转移支付2010年预算参考数 2 3 2" xfId="16951"/>
    <cellStyle name="好_一般预算支出口径剔除表_03_2010年各地区一般预算平衡表_2010年地方财政一般预算分级平衡情况表（汇总）0524 2 2" xfId="16952"/>
    <cellStyle name="差_河南 缺口县区测算(地方填报)_财力性转移支付2010年预算参考数 3" xfId="16953"/>
    <cellStyle name="差_河南 缺口县区测算(地方填报)_财力性转移支付2010年预算参考数 3 2" xfId="16954"/>
    <cellStyle name="好_2009年一般性转移支付标准工资_~5676413 2" xfId="16955"/>
    <cellStyle name="差_河南 缺口县区测算(地方填报)_财力性转移支付2010年预算参考数 4" xfId="16956"/>
    <cellStyle name="好_2008年支出调整_03_2010年各地区一般预算平衡表 2" xfId="16957"/>
    <cellStyle name="好_2008年支出调整_03_2010年各地区一般预算平衡表 2 2" xfId="16958"/>
    <cellStyle name="好_09黑龙江_财力性转移支付2010年预算参考数_合并 2 6" xfId="16959"/>
    <cellStyle name="差_河南 缺口县区测算(地方填报)_财力性转移支付2010年预算参考数 4 2" xfId="16960"/>
    <cellStyle name="好_2009年一般性转移支付标准工资_~5676413 3" xfId="16961"/>
    <cellStyle name="差_河南 缺口县区测算(地方填报)_财力性转移支付2010年预算参考数 5" xfId="16962"/>
    <cellStyle name="好_2008年支出调整_03_2010年各地区一般预算平衡表 3" xfId="16963"/>
    <cellStyle name="好_2006年28四川 2 2" xfId="16964"/>
    <cellStyle name="差_县市旗测算-新科目（20080627）_民生政策最低支出需求_03_2010年各地区一般预算平衡表_04财力类2010" xfId="16965"/>
    <cellStyle name="差_河南 缺口县区测算(地方填报)_财力性转移支付2010年预算参考数_03_2010年各地区一般预算平衡表 3" xfId="16966"/>
    <cellStyle name="差_河南 缺口县区测算(地方填报)_财力性转移支付2010年预算参考数_03_2010年各地区一般预算平衡表 4" xfId="16967"/>
    <cellStyle name="差_河南 缺口县区测算(地方填报)_财力性转移支付2010年预算参考数_03_2010年各地区一般预算平衡表 5" xfId="16968"/>
    <cellStyle name="好_县市旗测算-新科目（20080626）_财力性转移支付2010年预算参考数 2 2" xfId="16969"/>
    <cellStyle name="差_河南 缺口县区测算(地方填报)_财力性转移支付2010年预算参考数_03_2010年各地区一般预算平衡表 6" xfId="16970"/>
    <cellStyle name="好_县市旗测算-新科目（20080626）_财力性转移支付2010年预算参考数 2 3" xfId="16971"/>
    <cellStyle name="差_河南 缺口县区测算(地方填报)_财力性转移支付2010年预算参考数_03_2010年各地区一般预算平衡表_04财力类2010 3" xfId="16972"/>
    <cellStyle name="差_河南 缺口县区测算(地方填报)_财力性转移支付2010年预算参考数_03_2010年各地区一般预算平衡表_2010年地方财政一般预算分级平衡情况表（汇总）0524" xfId="16973"/>
    <cellStyle name="差_河南 缺口县区测算(地方填报)_财力性转移支付2010年预算参考数_03_2010年各地区一般预算平衡表_2010年地方财政一般预算分级平衡情况表（汇总）0524 2" xfId="16974"/>
    <cellStyle name="好_县市旗测算20080508_不含人员经费系数_03_2010年各地区一般预算平衡表_04财力类2010" xfId="16975"/>
    <cellStyle name="差_河南 缺口县区测算(地方填报)_财力性转移支付2010年预算参考数_03_2010年各地区一般预算平衡表_2010年地方财政一般预算分级平衡情况表（汇总）0524 4" xfId="16976"/>
    <cellStyle name="好_分县成本差异系数_不含人员经费系数_财力性转移支付2010年预算参考数_03_2010年各地区一般预算平衡表 2" xfId="16977"/>
    <cellStyle name="差_河南 缺口县区测算(地方填报)_财力性转移支付2010年预算参考数_03_2010年各地区一般预算平衡表_2010年地方财政一般预算分级平衡情况表（汇总）0524 5" xfId="16978"/>
    <cellStyle name="差_县区合并测算20080423(按照各省比重）_民生政策最低支出需求_华东 2 4" xfId="16979"/>
    <cellStyle name="差_河南 缺口县区测算(地方填报)_财力性转移支付2010年预算参考数_03_2010年各地区一般预算平衡表_净集中" xfId="16980"/>
    <cellStyle name="差_县区合并测算20080423(按照各省比重）_民生政策最低支出需求_财力性转移支付2010年预算参考数_03_2010年各地区一般预算平衡表 2" xfId="16981"/>
    <cellStyle name="差_河南 缺口县区测算(地方填报)_财力性转移支付2010年预算参考数_03_2010年各地区一般预算平衡表_净集中 3" xfId="16982"/>
    <cellStyle name="好_农林水和城市维护标准支出20080505－县区合计_不含人员经费系数_财力性转移支付2010年预算参考数_03_2010年各地区一般预算平衡表_2010年地方财政一般预算分级平衡情况表（汇总）0524 2" xfId="16983"/>
    <cellStyle name="差_河南 缺口县区测算(地方填报)_财力性转移支付2010年预算参考数_30云南" xfId="16984"/>
    <cellStyle name="好_县市旗测算20080508_财力性转移支付2010年预算参考数_隋心对账单定稿0514 2" xfId="16985"/>
    <cellStyle name="差_河南 缺口县区测算(地方填报)_财力性转移支付2010年预算参考数_30云南 3 2" xfId="16986"/>
    <cellStyle name="好_教育(按照总人口测算）—20080416_不含人员经费系数_财力性转移支付2010年预算参考数_合并 2 2" xfId="16987"/>
    <cellStyle name="强调文字颜色 6 2 2 2 2 9" xfId="16988"/>
    <cellStyle name="差_河南 缺口县区测算(地方填报)_财力性转移支付2010年预算参考数_合并 2" xfId="16989"/>
    <cellStyle name="差_河南 缺口县区测算(地方填报)_财力性转移支付2010年预算参考数_华东 2" xfId="16990"/>
    <cellStyle name="差_河南 缺口县区测算(地方填报)_财力性转移支付2010年预算参考数_隋心对账单定稿0514" xfId="16991"/>
    <cellStyle name="好_缺口县区测算(财政部标准)_财力性转移支付2010年预算参考数_03_2010年各地区一般预算平衡表_净集中 3" xfId="16992"/>
    <cellStyle name="好_市辖区测算20080510_隋心对账单定稿0514 2 3" xfId="16993"/>
    <cellStyle name="差_河南 缺口县区测算(地方填报)_财力性转移支付2010年预算参考数_隋心对账单定稿0514 2" xfId="16994"/>
    <cellStyle name="差_河南 缺口县区测算(地方填报)_财力性转移支付2010年预算参考数_小册子（2010）张" xfId="16995"/>
    <cellStyle name="差_河南 缺口县区测算(地方填报)_财力性转移支付2010年预算参考数_小册子（2010）张 2" xfId="16996"/>
    <cellStyle name="好_卫生(按照总人口测算）—20080416_民生政策最低支出需求_财力性转移支付2010年预算参考数_03_2010年各地区一般预算平衡表_2010年地方财政一般预算分级平衡情况表（汇总）0524 5" xfId="16997"/>
    <cellStyle name="差_河南 缺口县区测算(地方填报)_财力性转移支付2010年预算参考数_小册子（2010）张 2 2" xfId="16998"/>
    <cellStyle name="差_河南 缺口县区测算(地方填报)_财力性转移支付2010年预算参考数_小册子（2010）张 3" xfId="16999"/>
    <cellStyle name="差_河南 缺口县区测算(地方填报)_财力性转移支付2010年预算参考数_小册子（2010）张 3 2" xfId="17000"/>
    <cellStyle name="差_河南 缺口县区测算(地方填报)_财力性转移支付2010年预算参考数_小册子（2010）张 4" xfId="17001"/>
    <cellStyle name="好_丽江汇总 6" xfId="17002"/>
    <cellStyle name="差_文体广播事业(按照总人口测算）—20080416_县市旗测算-新科目（含人口规模效应）_财力性转移支付2010年预算参考数_合并 2 2" xfId="17003"/>
    <cellStyle name="差_河南 缺口县区测算(地方填报)_合并 2" xfId="17004"/>
    <cellStyle name="好_33甘肃_华东 2 7" xfId="17005"/>
    <cellStyle name="差_河南 缺口县区测算(地方填报)_隋心对账单定稿0514 2" xfId="17006"/>
    <cellStyle name="差_河南 缺口县区测算(地方填报)_小册子（2010）张" xfId="17007"/>
    <cellStyle name="好_05潍坊_华东" xfId="17008"/>
    <cellStyle name="差_河南 缺口县区测算(地方填报)_小册子（2010）张 2" xfId="17009"/>
    <cellStyle name="差_县区合并测算20080423(按照各省比重）_不含人员经费系数_财力性转移支付2010年预算参考数 2" xfId="17010"/>
    <cellStyle name="差_文体广播部门_合并 2" xfId="17011"/>
    <cellStyle name="差_河南 缺口县区测算(地方填报白) 2 2" xfId="17012"/>
    <cellStyle name="好_汇总表_财力性转移支付2010年预算参考数_小册子（2010）张" xfId="17013"/>
    <cellStyle name="差_河南 缺口县区测算(地方填报白) 2 2 2" xfId="17014"/>
    <cellStyle name="差_县区合并测算20080423(按照各省比重）_不含人员经费系数_财力性转移支付2010年预算参考数 2 2" xfId="17015"/>
    <cellStyle name="差_县区合并测算20080423(按照各省比重）_不含人员经费系数_财力性转移支付2010年预算参考数 3" xfId="17016"/>
    <cellStyle name="差_河南 缺口县区测算(地方填报白) 2 3" xfId="17017"/>
    <cellStyle name="差_县区合并测算20080423(按照各省比重）_不含人员经费系数_财力性转移支付2010年预算参考数 4" xfId="17018"/>
    <cellStyle name="好_人员工资和公用经费3_隋心对账单定稿0514 2" xfId="17019"/>
    <cellStyle name="差_河南 缺口县区测算(地方填报白) 2 4" xfId="17020"/>
    <cellStyle name="差_河南 缺口县区测算(地方填报白) 3 2" xfId="17021"/>
    <cellStyle name="差_下半年禁毒办案经费分配2544.3万元 2 3" xfId="17022"/>
    <cellStyle name="好_总人口_财力性转移支付2010年预算参考数_03_2010年各地区一般预算平衡表_04财力类2010 2" xfId="17023"/>
    <cellStyle name="差_卫生(按照总人口测算）—20080416_不含人员经费系数_财力性转移支付2010年预算参考数_隋心对账单定稿0514 2 4" xfId="17024"/>
    <cellStyle name="差_河南 缺口县区测算(地方填报白)_03_2010年各地区一般预算平衡表 2" xfId="17025"/>
    <cellStyle name="差_下半年禁毒办案经费分配2544.3万元 2 4" xfId="17026"/>
    <cellStyle name="好_总人口_财力性转移支付2010年预算参考数_03_2010年各地区一般预算平衡表_04财力类2010 3" xfId="17027"/>
    <cellStyle name="差_卫生(按照总人口测算）—20080416_不含人员经费系数_财力性转移支付2010年预算参考数_隋心对账单定稿0514 2 5" xfId="17028"/>
    <cellStyle name="差_河南 缺口县区测算(地方填报白)_03_2010年各地区一般预算平衡表 3" xfId="17029"/>
    <cellStyle name="差_核定人数下发表_财力性转移支付2010年预算参考数_小册子（2010）张 2" xfId="17030"/>
    <cellStyle name="差_河南 缺口县区测算(地方填报白)_03_2010年各地区一般预算平衡表 6" xfId="17031"/>
    <cellStyle name="差_市辖区测算-新科目（20080626）_财力性转移支付2010年预算参考数_03_2010年各地区一般预算平衡表" xfId="17032"/>
    <cellStyle name="差_河南 缺口县区测算(地方填报白)_03_2010年各地区一般预算平衡表_04财力类2010 2" xfId="17033"/>
    <cellStyle name="好_00省级(打印) 2 2" xfId="17034"/>
    <cellStyle name="差_河南 缺口县区测算(地方填报白)_03_2010年各地区一般预算平衡表_04财力类2010 3" xfId="17035"/>
    <cellStyle name="好_22湖南_财力性转移支付2010年预算参考数 2" xfId="17036"/>
    <cellStyle name="差_同德_03_2010年各地区一般预算平衡表_净集中" xfId="17037"/>
    <cellStyle name="差_河南 缺口县区测算(地方填报白)_03_2010年各地区一般预算平衡表_2010年地方财政一般预算分级平衡情况表（汇总）0524" xfId="17038"/>
    <cellStyle name="差_市辖区测算20080510_小册子（2010）张" xfId="17039"/>
    <cellStyle name="好_22湖南_财力性转移支付2010年预算参考数 2 5" xfId="17040"/>
    <cellStyle name="差_河南 缺口县区测算(地方填报白)_03_2010年各地区一般预算平衡表_2010年地方财政一般预算分级平衡情况表（汇总）0524 5" xfId="17041"/>
    <cellStyle name="差_河南 缺口县区测算(地方填报白)_03_2010年各地区一般预算平衡表_净集中" xfId="17042"/>
    <cellStyle name="差_河南 缺口县区测算(地方填报白)_03_2010年各地区一般预算平衡表_净集中 2" xfId="17043"/>
    <cellStyle name="好_行政(燃修费)_小册子（2010）张 2 2" xfId="17044"/>
    <cellStyle name="差_河南 缺口县区测算(地方填报白)_30云南 2 2" xfId="17045"/>
    <cellStyle name="好_文体广播事业(按照总人口测算）—20080416_财力性转移支付2010年预算参考数_华东 2 6" xfId="17046"/>
    <cellStyle name="好_行政(燃修费)_小册子（2010）张 3 2" xfId="17047"/>
    <cellStyle name="差_河南 缺口县区测算(地方填报白)_30云南 3 2" xfId="17048"/>
    <cellStyle name="好_缺口县区测算_03_2010年各地区一般预算平衡表 4" xfId="17049"/>
    <cellStyle name="好_行政(燃修费)_小册子（2010）张 4" xfId="17050"/>
    <cellStyle name="差_河南 缺口县区测算(地方填报白)_30云南 4" xfId="17051"/>
    <cellStyle name="好_2008年全省汇总收支计算表_财力性转移支付2010年预算参考数_03_2010年各地区一般预算平衡表_2010年地方财政一般预算分级平衡情况表（汇总）0524 5" xfId="17052"/>
    <cellStyle name="差_河南 缺口县区测算(地方填报白)_财力性转移支付2010年预算参考数 2" xfId="17053"/>
    <cellStyle name="好_30云南_1_财力性转移支付2010年预算参考数_03_2010年各地区一般预算平衡表_2010年地方财政一般预算分级平衡情况表（汇总）0524" xfId="17054"/>
    <cellStyle name="好_30云南_1 2 7" xfId="17055"/>
    <cellStyle name="差_河南 缺口县区测算(地方填报白)_财力性转移支付2010年预算参考数 2 2 2" xfId="17056"/>
    <cellStyle name="好_行政(燃修费)_不含人员经费系数_财力性转移支付2010年预算参考数_03_2010年各地区一般预算平衡表_04财力类2010" xfId="17057"/>
    <cellStyle name="好_卫生(按照总人口测算）—20080416_03_2010年各地区一般预算平衡表_2010年地方财政一般预算分级平衡情况表（汇总）0524 2 4" xfId="17058"/>
    <cellStyle name="差_河南 缺口县区测算(地方填报白)_财力性转移支付2010年预算参考数 2 3 2" xfId="17059"/>
    <cellStyle name="差_市辖区测算-新科目（20080626）_民生政策最低支出需求_小册子（2010）张 2 2" xfId="17060"/>
    <cellStyle name="差_县市旗测算20080508_财力性转移支付2010年预算参考数_华东 2 6" xfId="17061"/>
    <cellStyle name="差_市辖区测算-新科目（20080626）_不含人员经费系数_财力性转移支付2010年预算参考数_03_2010年各地区一般预算平衡表 2 2" xfId="17062"/>
    <cellStyle name="差_河南 缺口县区测算(地方填报白)_财力性转移支付2010年预算参考数 3 2" xfId="17063"/>
    <cellStyle name="差_市辖区测算-新科目（20080626）_不含人员经费系数_财力性转移支付2010年预算参考数_03_2010年各地区一般预算平衡表 4" xfId="17064"/>
    <cellStyle name="差_河南 缺口县区测算(地方填报白)_财力性转移支付2010年预算参考数 5" xfId="17065"/>
    <cellStyle name="差_河南 缺口县区测算(地方填报白)_财力性转移支付2010年预算参考数_03_2010年各地区一般预算平衡表" xfId="17066"/>
    <cellStyle name="差_河南 缺口县区测算(地方填报白)_财力性转移支付2010年预算参考数_03_2010年各地区一般预算平衡表 2" xfId="17067"/>
    <cellStyle name="差_危改资金测算_隋心对账单定稿0514 2 2" xfId="17068"/>
    <cellStyle name="差_河南 缺口县区测算(地方填报白)_财力性转移支付2010年预算参考数_03_2010年各地区一般预算平衡表 3" xfId="17069"/>
    <cellStyle name="好_530629_2006年县级财政报表附表_合并 2" xfId="17070"/>
    <cellStyle name="差_危改资金测算_隋心对账单定稿0514 2 3" xfId="17071"/>
    <cellStyle name="差_河南 缺口县区测算(地方填报白)_财力性转移支付2010年预算参考数_03_2010年各地区一般预算平衡表 4" xfId="17072"/>
    <cellStyle name="差_危改资金测算_隋心对账单定稿0514 2 5" xfId="17073"/>
    <cellStyle name="差_河南 缺口县区测算(地方填报白)_财力性转移支付2010年预算参考数_03_2010年各地区一般预算平衡表 6" xfId="17074"/>
    <cellStyle name="差_河南 缺口县区测算(地方填报白)_财力性转移支付2010年预算参考数_03_2010年各地区一般预算平衡表_04财力类2010" xfId="17075"/>
    <cellStyle name="差_河南 缺口县区测算(地方填报白)_财力性转移支付2010年预算参考数_03_2010年各地区一般预算平衡表_04财力类2010 2" xfId="17076"/>
    <cellStyle name="差_河南 缺口县区测算(地方填报白)_财力性转移支付2010年预算参考数_03_2010年各地区一般预算平衡表_04财力类2010 3" xfId="17077"/>
    <cellStyle name="好_汇总表4_财力性转移支付2010年预算参考数_华东" xfId="17078"/>
    <cellStyle name="差_河南 缺口县区测算(地方填报白)_财力性转移支付2010年预算参考数_03_2010年各地区一般预算平衡表_2010年地方财政一般预算分级平衡情况表（汇总）0524" xfId="17079"/>
    <cellStyle name="好_汇总表4_财力性转移支付2010年预算参考数_华东 2" xfId="17080"/>
    <cellStyle name="差_河南 缺口县区测算(地方填报白)_财力性转移支付2010年预算参考数_03_2010年各地区一般预算平衡表_2010年地方财政一般预算分级平衡情况表（汇总）0524 2" xfId="17081"/>
    <cellStyle name="好_汇总表4_财力性转移支付2010年预算参考数_华东 3" xfId="17082"/>
    <cellStyle name="好_1_财力性转移支付2010年预算参考数_03_2010年各地区一般预算平衡表_04财力类2010 2" xfId="17083"/>
    <cellStyle name="差_河南 缺口县区测算(地方填报白)_财力性转移支付2010年预算参考数_03_2010年各地区一般预算平衡表_2010年地方财政一般预算分级平衡情况表（汇总）0524 3" xfId="17084"/>
    <cellStyle name="差_河南 缺口县区测算(地方填报白)_财力性转移支付2010年预算参考数_03_2010年各地区一般预算平衡表_2010年地方财政一般预算分级平衡情况表（汇总）0524 5" xfId="17085"/>
    <cellStyle name="好 2 2 11 2" xfId="17086"/>
    <cellStyle name="差_河南 缺口县区测算(地方填报白)_财力性转移支付2010年预算参考数_03_2010年各地区一般预算平衡表_净集中" xfId="17087"/>
    <cellStyle name="好 2 2 11 2 2" xfId="17088"/>
    <cellStyle name="差_河南 缺口县区测算(地方填报白)_财力性转移支付2010年预算参考数_03_2010年各地区一般预算平衡表_净集中 2" xfId="17089"/>
    <cellStyle name="差_核定人数下发表_合并" xfId="17090"/>
    <cellStyle name="好_县市旗测算20080508_03_2010年各地区一般预算平衡表_净集中 2" xfId="17091"/>
    <cellStyle name="差_河南 缺口县区测算(地方填报白)_财力性转移支付2010年预算参考数_30云南 2" xfId="17092"/>
    <cellStyle name="差_河南 缺口县区测算(地方填报白)_财力性转移支付2010年预算参考数_30云南 3" xfId="17093"/>
    <cellStyle name="好_0605石屏县_合并 2 6" xfId="17094"/>
    <cellStyle name="差_河南 缺口县区测算(地方填报白)_财力性转移支付2010年预算参考数_30云南 3 2" xfId="17095"/>
    <cellStyle name="好_2006年28四川_财力性转移支付2010年预算参考数_华东 2 2" xfId="17096"/>
    <cellStyle name="差_河南 缺口县区测算(地方填报白)_财力性转移支付2010年预算参考数_合并" xfId="17097"/>
    <cellStyle name="常规 2 4 5" xfId="17098"/>
    <cellStyle name="差_河南 缺口县区测算(地方填报白)_财力性转移支付2010年预算参考数_合并 2" xfId="17099"/>
    <cellStyle name="差_河南 缺口县区测算(地方填报白)_财力性转移支付2010年预算参考数_隋心对账单定稿0514" xfId="17100"/>
    <cellStyle name="好_2006年30云南_合并" xfId="17101"/>
    <cellStyle name="差_河南 缺口县区测算(地方填报白)_财力性转移支付2010年预算参考数_小册子（2010）张 2 2" xfId="17102"/>
    <cellStyle name="差_河南 缺口县区测算(地方填报白)_财力性转移支付2010年预算参考数_小册子（2010）张 3 2" xfId="17103"/>
    <cellStyle name="好_县市旗测算-新科目（20080626）_财力性转移支付2010年预算参考数_30云南" xfId="17104"/>
    <cellStyle name="差_青海 缺口县区测算(地方填报)_财力性转移支付2010年预算参考数 2 3 2" xfId="17105"/>
    <cellStyle name="差_河南 缺口县区测算(地方填报白)_合并" xfId="17106"/>
    <cellStyle name="好_行政（人员）_财力性转移支付2010年预算参考数_03_2010年各地区一般预算平衡表_净集中" xfId="17107"/>
    <cellStyle name="差_河南 缺口县区测算(地方填报白)_合并 2" xfId="17108"/>
    <cellStyle name="好_汇总-县级财政报表附表" xfId="17109"/>
    <cellStyle name="差_河南 缺口县区测算(地方填报白)_华东" xfId="17110"/>
    <cellStyle name="好_县市旗测算20080508_民生政策最低支出需求_隋心对账单定稿0514 2 7" xfId="17111"/>
    <cellStyle name="好_其他部门(按照总人口测算）—20080416_财力性转移支付2010年预算参考数_03_2010年各地区一般预算平衡表" xfId="17112"/>
    <cellStyle name="好_汇总-县级财政报表附表 2" xfId="17113"/>
    <cellStyle name="差_河南 缺口县区测算(地方填报白)_华东 2" xfId="17114"/>
    <cellStyle name="好_34青海_财力性转移支付2010年预算参考数_华东" xfId="17115"/>
    <cellStyle name="好_县区合并测算20080423(按照各省比重）_财力性转移支付2010年预算参考数_03_2010年各地区一般预算平衡表_2010年地方财政一般预算分级平衡情况表（汇总）0524 2 3" xfId="17116"/>
    <cellStyle name="差_河南 缺口县区测算(地方填报白)_隋心对账单定稿0514" xfId="17117"/>
    <cellStyle name="差_河南 缺口县区测算(地方填报白)_隋心对账单定稿0514 2" xfId="17118"/>
    <cellStyle name="差_县市旗测算-新科目（20080626） 2 6" xfId="17119"/>
    <cellStyle name="差_河南 缺口县区测算(地方填报白)_小册子（2010）张" xfId="17120"/>
    <cellStyle name="差_人员工资和公用经费2_隋心对账单定稿0514 2" xfId="17121"/>
    <cellStyle name="常规 3 34" xfId="17122"/>
    <cellStyle name="常规 3 29" xfId="17123"/>
    <cellStyle name="差_河南 缺口县区测算(地方填报白)_小册子（2010）张 2" xfId="17124"/>
    <cellStyle name="好_2006年34青海_财力性转移支付2010年预算参考数" xfId="17125"/>
    <cellStyle name="差_河南 缺口县区测算(地方填报白)_小册子（2010）张 2 2" xfId="17126"/>
    <cellStyle name="千位分隔 4 2 4" xfId="17127"/>
    <cellStyle name="常规 3 40" xfId="17128"/>
    <cellStyle name="常规 3 35" xfId="17129"/>
    <cellStyle name="差_县市旗测算20080508_不含人员经费系数_03_2010年各地区一般预算平衡表_2010年地方财政一般预算分级平衡情况表（汇总）0524" xfId="17130"/>
    <cellStyle name="差_河南 缺口县区测算(地方填报白)_小册子（2010）张 3" xfId="17131"/>
    <cellStyle name="差_县市旗测算20080508_不含人员经费系数_03_2010年各地区一般预算平衡表_2010年地方财政一般预算分级平衡情况表（汇总）0524 2" xfId="17132"/>
    <cellStyle name="差_河南 缺口县区测算(地方填报白)_小册子（2010）张 3 2" xfId="17133"/>
    <cellStyle name="差_核定人数对比 2 2 2" xfId="17134"/>
    <cellStyle name="好_分县成本差异系数_不含人员经费系数_隋心对账单定稿0514 2 5" xfId="17135"/>
    <cellStyle name="差_核定人数对比 2 3" xfId="17136"/>
    <cellStyle name="常规 11 2 3 8" xfId="17137"/>
    <cellStyle name="好_行政（人员）_不含人员经费系数_华东 2 6" xfId="17138"/>
    <cellStyle name="差_卫生(按照总人口测算）—20080416_03_2010年各地区一般预算平衡表_2010年地方财政一般预算分级平衡情况表（汇总）0524 2 5" xfId="17139"/>
    <cellStyle name="差_核定人数对比 3 2" xfId="17140"/>
    <cellStyle name="好_农林水和城市维护标准支出20080505－县区合计_合并 2 3" xfId="17141"/>
    <cellStyle name="差_核定人数对比 4" xfId="17142"/>
    <cellStyle name="好_市辖区测算20080510_县市旗测算-新科目（含人口规模效应）_财力性转移支付2010年预算参考数_华东 2 4" xfId="17143"/>
    <cellStyle name="差_缺口县区测算（11.13）_财力性转移支付2010年预算参考数_隋心对账单定稿0514" xfId="17144"/>
    <cellStyle name="好_农林水和城市维护标准支出20080505－县区合计_合并 2 4" xfId="17145"/>
    <cellStyle name="好_33甘肃 2" xfId="17146"/>
    <cellStyle name="差_核定人数对比 5" xfId="17147"/>
    <cellStyle name="好_市辖区测算20080510_县市旗测算-新科目（含人口规模效应）_财力性转移支付2010年预算参考数_华东 2 5" xfId="17148"/>
    <cellStyle name="常规 2 4 3" xfId="17149"/>
    <cellStyle name="差_核定人数对比_03_2010年各地区一般预算平衡表 6" xfId="17150"/>
    <cellStyle name="差_核定人数对比_03_2010年各地区一般预算平衡表_04财力类2010" xfId="17151"/>
    <cellStyle name="好_2006年33甘肃_隋心对账单定稿0514 2" xfId="17152"/>
    <cellStyle name="差_核定人数对比_03_2010年各地区一般预算平衡表_2010年地方财政一般预算分级平衡情况表（汇总）0524" xfId="17153"/>
    <cellStyle name="好_测算结果 4" xfId="17154"/>
    <cellStyle name="好_2006年33甘肃_隋心对账单定稿0514 2 2" xfId="17155"/>
    <cellStyle name="差_核定人数对比_03_2010年各地区一般预算平衡表_2010年地方财政一般预算分级平衡情况表（汇总）0524 2" xfId="17156"/>
    <cellStyle name="差_核定人数对比_03_2010年各地区一般预算平衡表_净集中" xfId="17157"/>
    <cellStyle name="差_核定人数对比_03_2010年各地区一般预算平衡表_净集中 2" xfId="17158"/>
    <cellStyle name="好_县区合并测算20080421_合并" xfId="17159"/>
    <cellStyle name="差_核定人数对比_30云南" xfId="17160"/>
    <cellStyle name="差_总人口 2 3" xfId="17161"/>
    <cellStyle name="差_核定人数对比_30云南 2" xfId="17162"/>
    <cellStyle name="差_总人口 2 3 2" xfId="17163"/>
    <cellStyle name="差_核定人数对比_30云南 2 2" xfId="17164"/>
    <cellStyle name="差_总人口 2 4" xfId="17165"/>
    <cellStyle name="差_核定人数对比_30云南 3" xfId="17166"/>
    <cellStyle name="差_教育(按照总人口测算）—20080416_不含人员经费系数_华东" xfId="17167"/>
    <cellStyle name="好_县市旗测算-新科目（20080626）_民生政策最低支出需求_03_2010年各地区一般预算平衡表_2010年地方财政一般预算分级平衡情况表（汇总）0524" xfId="17168"/>
    <cellStyle name="差_核定人数对比_30云南 3 2" xfId="17169"/>
    <cellStyle name="差_总人口 2 5" xfId="17170"/>
    <cellStyle name="差_核定人数对比_30云南 4" xfId="17171"/>
    <cellStyle name="差_核定人数对比_财力性转移支付2010年预算参考数" xfId="17172"/>
    <cellStyle name="差_核定人数对比_财力性转移支付2010年预算参考数 2" xfId="17173"/>
    <cellStyle name="差_核定人数对比_财力性转移支付2010年预算参考数 2 2" xfId="17174"/>
    <cellStyle name="差_核定人数对比_财力性转移支付2010年预算参考数 2 2 2" xfId="17175"/>
    <cellStyle name="好_平邑_财力性转移支付2010年预算参考数_03_2010年各地区一般预算平衡表 2" xfId="17176"/>
    <cellStyle name="好_县市旗测算-新科目（20080626）_民生政策最低支出需求_财力性转移支付2010年预算参考数_03_2010年各地区一般预算平衡表_04财力类2010" xfId="17177"/>
    <cellStyle name="差_核定人数对比_财力性转移支付2010年预算参考数 2 3" xfId="17178"/>
    <cellStyle name="好_平邑_财力性转移支付2010年预算参考数_03_2010年各地区一般预算平衡表 2 2" xfId="17179"/>
    <cellStyle name="好_县市旗测算-新科目（20080626）_民生政策最低支出需求_财力性转移支付2010年预算参考数_03_2010年各地区一般预算平衡表_04财力类2010 2" xfId="17180"/>
    <cellStyle name="差_核定人数对比_财力性转移支付2010年预算参考数 2 3 2" xfId="17181"/>
    <cellStyle name="好_青海 缺口县区测算(地方填报)_财力性转移支付2010年预算参考数_03_2010年各地区一般预算平衡表_2010年地方财政一般预算分级平衡情况表（汇总）0524" xfId="17182"/>
    <cellStyle name="好_平邑_财力性转移支付2010年预算参考数_03_2010年各地区一般预算平衡表 3" xfId="17183"/>
    <cellStyle name="差_核定人数对比_财力性转移支付2010年预算参考数 2 4" xfId="17184"/>
    <cellStyle name="差_核定人数对比_财力性转移支付2010年预算参考数 3 2" xfId="17185"/>
    <cellStyle name="差_核定人数对比_财力性转移支付2010年预算参考数 5" xfId="17186"/>
    <cellStyle name="差_一般预算支出口径剔除表_03_2010年各地区一般预算平衡表" xfId="17187"/>
    <cellStyle name="差_核定人数对比_财力性转移支付2010年预算参考数_03_2010年各地区一般预算平衡表 2" xfId="17188"/>
    <cellStyle name="强调文字颜色 3 2 2 18" xfId="17189"/>
    <cellStyle name="好_河南 缺口县区测算(地方填报白) 2 4" xfId="17190"/>
    <cellStyle name="差_核定人数对比_财力性转移支付2010年预算参考数_03_2010年各地区一般预算平衡表_2010年地方财政一般预算分级平衡情况表（汇总）0524" xfId="17191"/>
    <cellStyle name="差_核定人数对比_财力性转移支付2010年预算参考数_03_2010年各地区一般预算平衡表_2010年地方财政一般预算分级平衡情况表（汇总）0524 2" xfId="17192"/>
    <cellStyle name="差_核定人数对比_财力性转移支付2010年预算参考数_03_2010年各地区一般预算平衡表_2010年地方财政一般预算分级平衡情况表（汇总）0524 3" xfId="17193"/>
    <cellStyle name="好_农林水和城市维护标准支出20080505－县区合计_华东 2" xfId="17194"/>
    <cellStyle name="差_核定人数对比_财力性转移支付2010年预算参考数_03_2010年各地区一般预算平衡表_2010年地方财政一般预算分级平衡情况表（汇总）0524 4" xfId="17195"/>
    <cellStyle name="好_农林水和城市维护标准支出20080505－县区合计_华东 3" xfId="17196"/>
    <cellStyle name="差_核定人数对比_财力性转移支付2010年预算参考数_03_2010年各地区一般预算平衡表_2010年地方财政一般预算分级平衡情况表（汇总）0524 5" xfId="17197"/>
    <cellStyle name="差_核定人数对比_财力性转移支付2010年预算参考数_03_2010年各地区一般预算平衡表_净集中 3" xfId="17198"/>
    <cellStyle name="好_行政（人员）_县市旗测算-新科目（含人口规模效应）_华东 2" xfId="17199"/>
    <cellStyle name="差_核定人数对比_财力性转移支付2010年预算参考数_30云南" xfId="17200"/>
    <cellStyle name="好_行政（人员）_县市旗测算-新科目（含人口规模效应）_华东 2 2" xfId="17201"/>
    <cellStyle name="好_0702砚山县2008年地税 3" xfId="17202"/>
    <cellStyle name="差_核定人数对比_财力性转移支付2010年预算参考数_30云南 2" xfId="17203"/>
    <cellStyle name="好_0702砚山县2008年地税 3 2" xfId="17204"/>
    <cellStyle name="差_核定人数对比_财力性转移支付2010年预算参考数_30云南 2 2" xfId="17205"/>
    <cellStyle name="好_行政（人员）_县市旗测算-新科目（含人口规模效应）_华东 2 3" xfId="17206"/>
    <cellStyle name="好_0702砚山县2008年地税 4" xfId="17207"/>
    <cellStyle name="好_分县成本差异系数_民生政策最低支出需求_财力性转移支付2010年预算参考数_30云南" xfId="17208"/>
    <cellStyle name="差_核定人数对比_财力性转移支付2010年预算参考数_30云南 3" xfId="17209"/>
    <cellStyle name="好_农林水和城市维护标准支出20080505－县区合计_县市旗测算-新科目（含人口规模效应）_30云南" xfId="17210"/>
    <cellStyle name="好_分县成本差异系数_民生政策最低支出需求_财力性转移支付2010年预算参考数_30云南 2" xfId="17211"/>
    <cellStyle name="差_核定人数对比_财力性转移支付2010年预算参考数_30云南 3 2" xfId="17212"/>
    <cellStyle name="好_分县成本差异系数_不含人员经费系数_03_2010年各地区一般预算平衡表_净集中 2" xfId="17213"/>
    <cellStyle name="常规 10 2 2" xfId="17214"/>
    <cellStyle name="差_核定人数对比_财力性转移支付2010年预算参考数_华东 2" xfId="17215"/>
    <cellStyle name="差_核定人数对比_财力性转移支付2010年预算参考数_隋心对账单定稿0514" xfId="17216"/>
    <cellStyle name="差_核定人数对比_财力性转移支付2010年预算参考数_隋心对账单定稿0514 2" xfId="17217"/>
    <cellStyle name="好_14安徽_财力性转移支付2010年预算参考数_03_2010年各地区一般预算平衡表 2" xfId="17218"/>
    <cellStyle name="好_市辖区测算20080510_民生政策最低支出需求_合并" xfId="17219"/>
    <cellStyle name="差_核定人数对比_财力性转移支付2010年预算参考数_小册子（2010）张 2" xfId="17220"/>
    <cellStyle name="差_文体广播事业(按照总人口测算）—20080416_03_2010年各地区一般预算平衡表_2010年地方财政一般预算分级平衡情况表（汇总）0524 2 3" xfId="17221"/>
    <cellStyle name="好_缺口县区测算(按2007支出增长25%测算)_财力性转移支付2010年预算参考数 3" xfId="17222"/>
    <cellStyle name="好_14安徽_财力性转移支付2010年预算参考数_03_2010年各地区一般预算平衡表 2 2" xfId="17223"/>
    <cellStyle name="好_市辖区测算20080510_民生政策最低支出需求_合并 2" xfId="17224"/>
    <cellStyle name="差_核定人数对比_财力性转移支付2010年预算参考数_小册子（2010）张 2 2" xfId="17225"/>
    <cellStyle name="差_核定人数对比_合并 2" xfId="17226"/>
    <cellStyle name="好_县区合并测算20080421_民生政策最低支出需求_财力性转移支付2010年预算参考数_30云南" xfId="17227"/>
    <cellStyle name="好_教育(按照总人口测算）—20080416_民生政策最低支出需求 3" xfId="17228"/>
    <cellStyle name="差_核定人数对比_华东" xfId="17229"/>
    <cellStyle name="差_核定人数对比_华东 2" xfId="17230"/>
    <cellStyle name="好_行政（人员）_民生政策最低支出需求_财力性转移支付2010年预算参考数_03_2010年各地区一般预算平衡表_2010年地方财政一般预算分级平衡情况表（汇总）0524 4" xfId="17231"/>
    <cellStyle name="差_核定人数对比_隋心对账单定稿0514 2" xfId="17232"/>
    <cellStyle name="差_核定人数对比_小册子（2010）张 2 2" xfId="17233"/>
    <cellStyle name="好_2_合并 2 7" xfId="17234"/>
    <cellStyle name="差_文体广播事业(按照总人口测算）—20080416_民生政策最低支出需求_华东 2" xfId="17235"/>
    <cellStyle name="差_核定人数对比_小册子（2010）张 4" xfId="17236"/>
    <cellStyle name="好_云南省2008年转移支付测算——州市本级考核部分及政策性测算_财力性转移支付2010年预算参考数 2 3" xfId="17237"/>
    <cellStyle name="差_核定人数下发表 2" xfId="17238"/>
    <cellStyle name="差_核定人数下发表 2 2" xfId="17239"/>
    <cellStyle name="差_核定人数下发表 2 3" xfId="17240"/>
    <cellStyle name="差_核定人数下发表 2 4" xfId="17241"/>
    <cellStyle name="差_核定人数下发表 3" xfId="17242"/>
    <cellStyle name="差_核定人数下发表 4" xfId="17243"/>
    <cellStyle name="好_2007年收支情况及2008年收支预计表(汇总表)_隋心对账单定稿0514 2 4" xfId="17244"/>
    <cellStyle name="差_核定人数下发表 4 2" xfId="17245"/>
    <cellStyle name="差_文体广播事业(按照总人口测算）—20080416_民生政策最低支出需求_财力性转移支付2010年预算参考数_03_2010年各地区一般预算平衡表 2 2" xfId="17246"/>
    <cellStyle name="差_教育(按照总人口测算）—20080416_不含人员经费系数_财力性转移支付2010年预算参考数 2 2 2" xfId="17247"/>
    <cellStyle name="差_核定人数下发表_03_2010年各地区一般预算平衡表" xfId="17248"/>
    <cellStyle name="差_核定人数下发表_03_2010年各地区一般预算平衡表 3" xfId="17249"/>
    <cellStyle name="好_行政公检法测算_民生政策最低支出需求_03_2010年各地区一般预算平衡表_2010年地方财政一般预算分级平衡情况表（汇总）0524 2" xfId="17250"/>
    <cellStyle name="差_危改资金测算_财力性转移支付2010年预算参考数_小册子（2010）张 2" xfId="17251"/>
    <cellStyle name="差_核定人数下发表_03_2010年各地区一般预算平衡表 4" xfId="17252"/>
    <cellStyle name="好_行政公检法测算_民生政策最低支出需求_03_2010年各地区一般预算平衡表_2010年地方财政一般预算分级平衡情况表（汇总）0524 3" xfId="17253"/>
    <cellStyle name="差_危改资金测算_财力性转移支付2010年预算参考数_小册子（2010）张 3" xfId="17254"/>
    <cellStyle name="差_核定人数下发表_03_2010年各地区一般预算平衡表 5" xfId="17255"/>
    <cellStyle name="好_汇总表_财力性转移支付2010年预算参考数_30云南 2" xfId="17256"/>
    <cellStyle name="差_核定人数下发表_03_2010年各地区一般预算平衡表_04财力类2010 2" xfId="17257"/>
    <cellStyle name="差_县市旗测算-新科目（20080627）_县市旗测算-新科目（含人口规模效应）_小册子（2010）张 2 2" xfId="17258"/>
    <cellStyle name="差_县市旗测算-新科目（20080626）_隋心对账单定稿0514 2 4" xfId="17259"/>
    <cellStyle name="好_汇总表_财力性转移支付2010年预算参考数_30云南 3" xfId="17260"/>
    <cellStyle name="差_核定人数下发表_03_2010年各地区一般预算平衡表_04财力类2010 3" xfId="17261"/>
    <cellStyle name="差_县市旗测算-新科目（20080626）_隋心对账单定稿0514 2 5" xfId="17262"/>
    <cellStyle name="差_核定人数下发表_03_2010年各地区一般预算平衡表_2010年地方财政一般预算分级平衡情况表（汇总）0524" xfId="17263"/>
    <cellStyle name="好_核定人数对比_03_2010年各地区一般预算平衡表_04财力类2010" xfId="17264"/>
    <cellStyle name="差_核定人数下发表_03_2010年各地区一般预算平衡表_2010年地方财政一般预算分级平衡情况表（汇总）0524 2" xfId="17265"/>
    <cellStyle name="差_核定人数下发表_03_2010年各地区一般预算平衡表_净集中" xfId="17266"/>
    <cellStyle name="好_行政（人员）_民生政策最低支出需求_财力性转移支付2010年预算参考数_隋心对账单定稿0514 2 2" xfId="17267"/>
    <cellStyle name="差_核定人数下发表_30云南" xfId="17268"/>
    <cellStyle name="差_核定人数下发表_30云南 2" xfId="17269"/>
    <cellStyle name="差_核定人数下发表_30云南 2 2" xfId="17270"/>
    <cellStyle name="差_核定人数下发表_30云南 3" xfId="17271"/>
    <cellStyle name="差_核定人数下发表_30云南 3 2" xfId="17272"/>
    <cellStyle name="差_核定人数下发表_30云南 4" xfId="17273"/>
    <cellStyle name="好_Book1_03_2010年各地区一般预算平衡表_04财力类2010" xfId="17274"/>
    <cellStyle name="差_核定人数下发表_财力性转移支付2010年预算参考数 4 2" xfId="17275"/>
    <cellStyle name="差_核定人数下发表_财力性转移支付2010年预算参考数 5" xfId="17276"/>
    <cellStyle name="差_核定人数下发表_财力性转移支付2010年预算参考数_03_2010年各地区一般预算平衡表" xfId="17277"/>
    <cellStyle name="好_汇总表_合并 2 3" xfId="17278"/>
    <cellStyle name="差_核定人数下发表_财力性转移支付2010年预算参考数_03_2010年各地区一般预算平衡表 2" xfId="17279"/>
    <cellStyle name="好_教育(按照总人口测算）—20080416_不含人员经费系数_财力性转移支付2010年预算参考数_隋心对账单定稿0514 2" xfId="17280"/>
    <cellStyle name="好_汇总表_合并 2 4" xfId="17281"/>
    <cellStyle name="差_核定人数下发表_财力性转移支付2010年预算参考数_03_2010年各地区一般预算平衡表 3" xfId="17282"/>
    <cellStyle name="好_教育(按照总人口测算）—20080416_不含人员经费系数_财力性转移支付2010年预算参考数_隋心对账单定稿0514 3" xfId="17283"/>
    <cellStyle name="好_汇总表_合并 2 5" xfId="17284"/>
    <cellStyle name="差_核定人数下发表_财力性转移支付2010年预算参考数_03_2010年各地区一般预算平衡表 4" xfId="17285"/>
    <cellStyle name="好_Book1_Book1_Book1_Book1_Book1" xfId="17286"/>
    <cellStyle name="差_县市旗测算-新科目（20080627）_民生政策最低支出需求_03_2010年各地区一般预算平衡表_2010年地方财政一般预算分级平衡情况表（汇总）0524 2 7" xfId="17287"/>
    <cellStyle name="差_核定人数下发表_财力性转移支付2010年预算参考数_03_2010年各地区一般预算平衡表_04财力类2010" xfId="17288"/>
    <cellStyle name="好_M01-2(州市补助收入)_华东 2 6" xfId="17289"/>
    <cellStyle name="差_核定人数下发表_财力性转移支付2010年预算参考数_03_2010年各地区一般预算平衡表_2010年地方财政一般预算分级平衡情况表（汇总）0524 2" xfId="17290"/>
    <cellStyle name="好_M01-2(州市补助收入)_华东 2 7" xfId="17291"/>
    <cellStyle name="差_核定人数下发表_财力性转移支付2010年预算参考数_03_2010年各地区一般预算平衡表_2010年地方财政一般预算分级平衡情况表（汇总）0524 3" xfId="17292"/>
    <cellStyle name="差_县区合并测算20080423(按照各省比重）_民生政策最低支出需求_03_2010年各地区一般预算平衡表_2010年地方财政一般预算分级平衡情况表（汇总）0524 2 6" xfId="17293"/>
    <cellStyle name="差_核定人数下发表_财力性转移支付2010年预算参考数_03_2010年各地区一般预算平衡表_净集中 2" xfId="17294"/>
    <cellStyle name="差_文体广播事业(按照总人口测算）—20080416_民生政策最低支出需求_财力性转移支付2010年预算参考数 2 2 2" xfId="17295"/>
    <cellStyle name="差_核定人数下发表_财力性转移支付2010年预算参考数_30云南 2 2" xfId="17296"/>
    <cellStyle name="差_文体广播事业(按照总人口测算）—20080416_民生政策最低支出需求_财力性转移支付2010年预算参考数 2 3 2" xfId="17297"/>
    <cellStyle name="差_核定人数下发表_财力性转移支付2010年预算参考数_30云南 3 2" xfId="17298"/>
    <cellStyle name="差_核定人数下发表_财力性转移支付2010年预算参考数_合并" xfId="17299"/>
    <cellStyle name="差_核定人数下发表_财力性转移支付2010年预算参考数_合并 2" xfId="17300"/>
    <cellStyle name="差_核定人数下发表_财力性转移支付2010年预算参考数_小册子（2010）张" xfId="17301"/>
    <cellStyle name="好_2006年水利统计指标统计表_财力性转移支付2010年预算参考数" xfId="17302"/>
    <cellStyle name="差_核定人数下发表_财力性转移支付2010年预算参考数_小册子（2010）张 2 2" xfId="17303"/>
    <cellStyle name="差_核定人数下发表_财力性转移支付2010年预算参考数_小册子（2010）张 3" xfId="17304"/>
    <cellStyle name="差_核定人数下发表_财力性转移支付2010年预算参考数_小册子（2010）张 3 2" xfId="17305"/>
    <cellStyle name="好_县区合并测算20080421_民生政策最低支出需求_财力性转移支付2010年预算参考数 5" xfId="17306"/>
    <cellStyle name="差_核定人数下发表_财力性转移支付2010年预算参考数_小册子（2010）张 4" xfId="17307"/>
    <cellStyle name="差_核定人数下发表_华东" xfId="17308"/>
    <cellStyle name="差_核定人数下发表_华东 2" xfId="17309"/>
    <cellStyle name="差_核定人数下发表_隋心对账单定稿0514" xfId="17310"/>
    <cellStyle name="好_2006年22湖南_财力性转移支付2010年预算参考数_合并 2 7" xfId="17311"/>
    <cellStyle name="差_核定人数下发表_隋心对账单定稿0514 2" xfId="17312"/>
    <cellStyle name="好_30云南_1_财力性转移支付2010年预算参考数_03_2010年各地区一般预算平衡表_2010年地方财政一般预算分级平衡情况表（汇总）0524 5" xfId="17313"/>
    <cellStyle name="差_核定人数下发表_小册子（2010）张 2" xfId="17314"/>
    <cellStyle name="好_20河南_财力性转移支付2010年预算参考数_03_2010年各地区一般预算平衡表" xfId="17315"/>
    <cellStyle name="差_核定人数下发表_小册子（2010）张 3" xfId="17316"/>
    <cellStyle name="差_核定人数下发表_小册子（2010）张 3 2" xfId="17317"/>
    <cellStyle name="差_核定人数下发表_小册子（2010）张 4" xfId="17318"/>
    <cellStyle name="好_Book2_隋心对账单定稿0514 2" xfId="17319"/>
    <cellStyle name="好_文体广播事业(按照总人口测算）—20080416_县市旗测算-新科目（含人口规模效应）_隋心对账单定稿0514 2 7" xfId="17320"/>
    <cellStyle name="差_华东" xfId="17321"/>
    <cellStyle name="好_行政（人员）_县市旗测算-新科目（含人口规模效应）_03_2010年各地区一般预算平衡表 3" xfId="17322"/>
    <cellStyle name="差_华东 2" xfId="17323"/>
    <cellStyle name="好_Book2_隋心对账单定稿0514 2 2" xfId="17324"/>
    <cellStyle name="差_卫生(按照总人口测算）—20080416 4" xfId="17325"/>
    <cellStyle name="差_危改资金测算_财力性转移支付2010年预算参考数_03_2010年各地区一般预算平衡表_2010年地方财政一般预算分级平衡情况表（汇总）0524 2 2" xfId="17326"/>
    <cellStyle name="差_汇总" xfId="17327"/>
    <cellStyle name="好_平邑 2 3" xfId="17328"/>
    <cellStyle name="差_卫生(按照总人口测算）—20080416 4 2" xfId="17329"/>
    <cellStyle name="差_县区合并测算20080423(按照各省比重）_民生政策最低支出需求_财力性转移支付2010年预算参考数 2 6" xfId="17330"/>
    <cellStyle name="差_卫生(按照总人口测算）—20080416_财力性转移支付2010年预算参考数_隋心对账单定稿0514 2 4" xfId="17331"/>
    <cellStyle name="差_汇总 2" xfId="17332"/>
    <cellStyle name="好_文体广播事业(按照总人口测算）—20080416_不含人员经费系数_03_2010年各地区一般预算平衡表_2010年地方财政一般预算分级平衡情况表（汇总）0524 2 3" xfId="17333"/>
    <cellStyle name="好_平邑 2 4" xfId="17334"/>
    <cellStyle name="差_县区合并测算20080423(按照各省比重）_民生政策最低支出需求_财力性转移支付2010年预算参考数 2 7" xfId="17335"/>
    <cellStyle name="差_卫生(按照总人口测算）—20080416_财力性转移支付2010年预算参考数_隋心对账单定稿0514 2 5" xfId="17336"/>
    <cellStyle name="差_汇总 3" xfId="17337"/>
    <cellStyle name="好_文体广播事业(按照总人口测算）—20080416_不含人员经费系数_03_2010年各地区一般预算平衡表_2010年地方财政一般预算分级平衡情况表（汇总）0524 2 4" xfId="17338"/>
    <cellStyle name="差_县区合并测算20080423(按照各省比重）_县市旗测算-新科目（含人口规模效应）_财力性转移支付2010年预算参考数_华东 2 6" xfId="17339"/>
    <cellStyle name="差_汇总 3 2" xfId="17340"/>
    <cellStyle name="好_平邑 2 5" xfId="17341"/>
    <cellStyle name="差_卫生(按照总人口测算）—20080416_财力性转移支付2010年预算参考数_隋心对账单定稿0514 2 6" xfId="17342"/>
    <cellStyle name="差_汇总 4" xfId="17343"/>
    <cellStyle name="好_文体广播事业(按照总人口测算）—20080416_不含人员经费系数_03_2010年各地区一般预算平衡表_2010年地方财政一般预算分级平衡情况表（汇总）0524 2 5" xfId="17344"/>
    <cellStyle name="好_平邑 2 7" xfId="17345"/>
    <cellStyle name="差_汇总 6" xfId="17346"/>
    <cellStyle name="好_文体广播事业(按照总人口测算）—20080416_不含人员经费系数_03_2010年各地区一般预算平衡表_2010年地方财政一般预算分级平衡情况表（汇总）0524 2 7" xfId="17347"/>
    <cellStyle name="差_县市旗测算-新科目（20080627）_华东 2 3" xfId="17348"/>
    <cellStyle name="差_文体广播事业(按照总人口测算）—20080416_民生政策最低支出需求_财力性转移支付2010年预算参考数_小册子（2010）张 2 2" xfId="17349"/>
    <cellStyle name="差_汇总 8" xfId="17350"/>
    <cellStyle name="差_汇总_03_2010年各地区一般预算平衡表" xfId="17351"/>
    <cellStyle name="差_汇总_03_2010年各地区一般预算平衡表 2" xfId="17352"/>
    <cellStyle name="差_汇总_03_2010年各地区一般预算平衡表 3" xfId="17353"/>
    <cellStyle name="好_Book2_财力性转移支付2010年预算参考数_华东 2 4" xfId="17354"/>
    <cellStyle name="差_市辖区测算-新科目（20080626）_民生政策最低支出需求_财力性转移支付2010年预算参考数_03_2010年各地区一般预算平衡表_2010年地方财政一般预算分级平衡情况表（汇总）0524" xfId="17355"/>
    <cellStyle name="差_汇总_03_2010年各地区一般预算平衡表_04财力类2010 2" xfId="17356"/>
    <cellStyle name="好_Book2_财力性转移支付2010年预算参考数_华东 2 5" xfId="17357"/>
    <cellStyle name="差_汇总_03_2010年各地区一般预算平衡表_04财力类2010 3" xfId="17358"/>
    <cellStyle name="差_汇总_03_2010年各地区一般预算平衡表_2010年地方财政一般预算分级平衡情况表（汇总）0524" xfId="17359"/>
    <cellStyle name="强调文字颜色 6 10" xfId="17360"/>
    <cellStyle name="好_平邑_隋心对账单定稿0514 2 4" xfId="17361"/>
    <cellStyle name="差_县区合并测算20080421_民生政策最低支出需求_03_2010年各地区一般预算平衡表_2010年地方财政一般预算分级平衡情况表（汇总）0524 2 7" xfId="17362"/>
    <cellStyle name="差_汇总_03_2010年各地区一般预算平衡表_2010年地方财政一般预算分级平衡情况表（汇总）0524 2" xfId="17363"/>
    <cellStyle name="强调文字颜色 6 10 2" xfId="17364"/>
    <cellStyle name="好_平邑_隋心对账单定稿0514 2 6" xfId="17365"/>
    <cellStyle name="差_汇总_03_2010年各地区一般预算平衡表_2010年地方财政一般预算分级平衡情况表（汇总）0524 4" xfId="17366"/>
    <cellStyle name="差_汇总_03_2010年各地区一般预算平衡表_净集中" xfId="17367"/>
    <cellStyle name="差_汇总_03_2010年各地区一般预算平衡表_净集中 2" xfId="17368"/>
    <cellStyle name="差_汇总_03_2010年各地区一般预算平衡表_净集中 3" xfId="17369"/>
    <cellStyle name="差_市辖区测算20080510_县市旗测算-新科目（含人口规模效应）_财力性转移支付2010年预算参考数_03_2010年各地区一般预算平衡表_2010年地方财政一般预算分级平衡情况表（汇总）0524" xfId="17370"/>
    <cellStyle name="差_汇总_财力性转移支付2010年预算参考数 2 2 2" xfId="17371"/>
    <cellStyle name="差_汇总_财力性转移支付2010年预算参考数 2 3" xfId="17372"/>
    <cellStyle name="好_2 2 4" xfId="17373"/>
    <cellStyle name="差_汇总_财力性转移支付2010年预算参考数 5" xfId="17374"/>
    <cellStyle name="差_县区合并测算20080423(按照各省比重）_民生政策最低支出需求_03_2010年各地区一般预算平衡表_2010年地方财政一般预算分级平衡情况表（汇总）0524 2 4" xfId="17375"/>
    <cellStyle name="差_汇总_财力性转移支付2010年预算参考数_03_2010年各地区一般预算平衡表" xfId="17376"/>
    <cellStyle name="差_汇总_财力性转移支付2010年预算参考数_03_2010年各地区一般预算平衡表 4" xfId="17377"/>
    <cellStyle name="差_汇总_财力性转移支付2010年预算参考数_03_2010年各地区一般预算平衡表 5" xfId="17378"/>
    <cellStyle name="差_汇总_财力性转移支付2010年预算参考数_03_2010年各地区一般预算平衡表_04财力类2010" xfId="17379"/>
    <cellStyle name="好_20河南_隋心对账单定稿0514" xfId="17380"/>
    <cellStyle name="常规 2 2 3 5" xfId="17381"/>
    <cellStyle name="好_一般预算支出口径剔除表_03_2010年各地区一般预算平衡表_04财力类2010 2" xfId="17382"/>
    <cellStyle name="差_汇总_财力性转移支付2010年预算参考数_03_2010年各地区一般预算平衡表_04财力类2010 2" xfId="17383"/>
    <cellStyle name="常规 2 2 3 6" xfId="17384"/>
    <cellStyle name="好_一般预算支出口径剔除表_03_2010年各地区一般预算平衡表_04财力类2010 3" xfId="17385"/>
    <cellStyle name="差_汇总_财力性转移支付2010年预算参考数_03_2010年各地区一般预算平衡表_04财力类2010 3" xfId="17386"/>
    <cellStyle name="差_文体广播事业(按照总人口测算）—20080416_县市旗测算-新科目（含人口规模效应）_小册子（2010）张 2 2" xfId="17387"/>
    <cellStyle name="差_汇总_财力性转移支付2010年预算参考数_03_2010年各地区一般预算平衡表_2010年地方财政一般预算分级平衡情况表（汇总）0524 5" xfId="17388"/>
    <cellStyle name="差_汇总_财力性转移支付2010年预算参考数_03_2010年各地区一般预算平衡表_净集中" xfId="17389"/>
    <cellStyle name="差_汇总_财力性转移支付2010年预算参考数_03_2010年各地区一般预算平衡表_净集中 2" xfId="17390"/>
    <cellStyle name="差_汇总_财力性转移支付2010年预算参考数_合并" xfId="17391"/>
    <cellStyle name="好_县市旗测算-新科目（20080626）_不含人员经费系数_财力性转移支付2010年预算参考数_华东" xfId="17392"/>
    <cellStyle name="差_汇总_财力性转移支付2010年预算参考数_合并 2" xfId="17393"/>
    <cellStyle name="好_县市旗测算-新科目（20080626）_不含人员经费系数_财力性转移支付2010年预算参考数_华东 2" xfId="17394"/>
    <cellStyle name="差_汇总_财力性转移支付2010年预算参考数_华东" xfId="17395"/>
    <cellStyle name="差_汇总_财力性转移支付2010年预算参考数_华东 2" xfId="17396"/>
    <cellStyle name="差_汇总_财力性转移支付2010年预算参考数_隋心对账单定稿0514 2" xfId="17397"/>
    <cellStyle name="差_汇总_财力性转移支付2010年预算参考数_小册子（2010）张" xfId="17398"/>
    <cellStyle name="好_附表_财力性转移支付2010年预算参考数_华东" xfId="17399"/>
    <cellStyle name="好_一般预算支出口径剔除表_小册子（2010）张 2 2" xfId="17400"/>
    <cellStyle name="差_汇总_财力性转移支付2010年预算参考数_小册子（2010）张 2 2" xfId="17401"/>
    <cellStyle name="差_汇总_财力性转移支付2010年预算参考数_小册子（2010）张 3" xfId="17402"/>
    <cellStyle name="好_2008年支出调整_财力性转移支付2010年预算参考数_隋心对账单定稿0514" xfId="17403"/>
    <cellStyle name="好_一般预算支出口径剔除表_小册子（2010）张 3 2" xfId="17404"/>
    <cellStyle name="好_市辖区测算-新科目（20080626）_财力性转移支付2010年预算参考数_03_2010年各地区一般预算平衡表" xfId="17405"/>
    <cellStyle name="差_汇总_财力性转移支付2010年预算参考数_小册子（2010）张 3 2" xfId="17406"/>
    <cellStyle name="差_汇总_合并 2" xfId="17407"/>
    <cellStyle name="差_汇总_华东" xfId="17408"/>
    <cellStyle name="差_青海 缺口县区测算(地方填报)_财力性转移支付2010年预算参考数_隋心对账单定稿0514" xfId="17409"/>
    <cellStyle name="差_汇总_禁止开发区名单 2" xfId="17410"/>
    <cellStyle name="差_汇总_隋心对账单定稿0514" xfId="17411"/>
    <cellStyle name="好_0502通海县_合并 2 5" xfId="17412"/>
    <cellStyle name="差_其他部门(按照总人口测算）—20080416_财力性转移支付2010年预算参考数_30云南 2 2" xfId="17413"/>
    <cellStyle name="差_汇总表" xfId="17414"/>
    <cellStyle name="好_行政公检法测算_03_2010年各地区一般预算平衡表_04财力类2010" xfId="17415"/>
    <cellStyle name="差_汇总表 2 2 2" xfId="17416"/>
    <cellStyle name="差_县市旗测算-新科目（20080627）_财力性转移支付2010年预算参考数_合并 2" xfId="17417"/>
    <cellStyle name="差_汇总表 2 3" xfId="17418"/>
    <cellStyle name="好_云南省2008年转移支付测算——州市本级考核部分及政策性测算_财力性转移支付2010年预算参考数_合并 2 6" xfId="17419"/>
    <cellStyle name="差_卫生(按照总人口测算）—20080416_不含人员经费系数_隋心对账单定稿0514 2 7" xfId="17420"/>
    <cellStyle name="差_县市旗测算-新科目（20080627）_财力性转移支付2010年预算参考数_合并 2 2" xfId="17421"/>
    <cellStyle name="差_汇总表 2 3 2" xfId="17422"/>
    <cellStyle name="差_汇总表 2 4" xfId="17423"/>
    <cellStyle name="好_云南省2008年转移支付测算——州市本级考核部分及政策性测算_财力性转移支付2010年预算参考数_合并 2 7" xfId="17424"/>
    <cellStyle name="好_行政(燃修费)_民生政策最低支出需求_小册子（2010）张 3" xfId="17425"/>
    <cellStyle name="差_汇总表 3 2" xfId="17426"/>
    <cellStyle name="好_5334_2006年迪庆县级财政报表附表 7" xfId="17427"/>
    <cellStyle name="好_县区合并测算20080421_县市旗测算-新科目（含人口规模效应） 2 2" xfId="17428"/>
    <cellStyle name="差_汇总表 4 2" xfId="17429"/>
    <cellStyle name="好_教育(按照总人口测算）—20080416_03_2010年各地区一般预算平衡表" xfId="17430"/>
    <cellStyle name="差_汇总表 5" xfId="17431"/>
    <cellStyle name="差_汇总表_03_2010年各地区一般预算平衡表 2" xfId="17432"/>
    <cellStyle name="差_汇总表_03_2010年各地区一般预算平衡表 3" xfId="17433"/>
    <cellStyle name="差_汇总表_03_2010年各地区一般预算平衡表 4" xfId="17434"/>
    <cellStyle name="差_汇总表_03_2010年各地区一般预算平衡表 5" xfId="17435"/>
    <cellStyle name="差_汇总表_03_2010年各地区一般预算平衡表 6" xfId="17436"/>
    <cellStyle name="常规 4 2 2" xfId="17437"/>
    <cellStyle name="差_汇总表_03_2010年各地区一般预算平衡表_04财力类2010 2" xfId="17438"/>
    <cellStyle name="常规 4 2 3" xfId="17439"/>
    <cellStyle name="差_汇总表_03_2010年各地区一般预算平衡表_04财力类2010 3" xfId="17440"/>
    <cellStyle name="好_不含人员经费系数_财力性转移支付2010年预算参考数 2 7" xfId="17441"/>
    <cellStyle name="差_县市旗测算-新科目（20080627）_财力性转移支付2010年预算参考数_华东 2 2" xfId="17442"/>
    <cellStyle name="差_汇总表_03_2010年各地区一般预算平衡表_2010年地方财政一般预算分级平衡情况表（汇总）0524 2" xfId="17443"/>
    <cellStyle name="好_2006年33甘肃 2" xfId="17444"/>
    <cellStyle name="差_汇总表_03_2010年各地区一般预算平衡表_2010年地方财政一般预算分级平衡情况表（汇总）0524 3" xfId="17445"/>
    <cellStyle name="差_县市旗测算-新科目（20080627）_财力性转移支付2010年预算参考数_华东 2 3" xfId="17446"/>
    <cellStyle name="差_汇总表_03_2010年各地区一般预算平衡表_净集中" xfId="17447"/>
    <cellStyle name="常规 12 5" xfId="17448"/>
    <cellStyle name="差_汇总表_03_2010年各地区一般预算平衡表_净集中 2" xfId="17449"/>
    <cellStyle name="好_分县成本差异系数_民生政策最低支出需求" xfId="17450"/>
    <cellStyle name="常规 12 6" xfId="17451"/>
    <cellStyle name="好_市辖区测算20080510_县市旗测算-新科目（含人口规模效应）_财力性转移支付2010年预算参考数_30云南" xfId="17452"/>
    <cellStyle name="差_汇总表_03_2010年各地区一般预算平衡表_净集中 3" xfId="17453"/>
    <cellStyle name="差_汇总表_30云南" xfId="17454"/>
    <cellStyle name="差_汇总表_30云南 2" xfId="17455"/>
    <cellStyle name="差_汇总表_30云南 2 2" xfId="17456"/>
    <cellStyle name="好_行政（人员）_县市旗测算-新科目（含人口规模效应）_华东 2 6" xfId="17457"/>
    <cellStyle name="差_自行调整差异系数顺序_30云南 2" xfId="17458"/>
    <cellStyle name="差_汇总表_30云南 3 2" xfId="17459"/>
    <cellStyle name="好_12滨州_隋心对账单定稿0514 2 2" xfId="17460"/>
    <cellStyle name="差_汇总表_30云南 4" xfId="17461"/>
    <cellStyle name="差_汇总表_财力性转移支付2010年预算参考数 2" xfId="17462"/>
    <cellStyle name="常规 13" xfId="17463"/>
    <cellStyle name="差_汇总表_财力性转移支付2010年预算参考数 2 3" xfId="17464"/>
    <cellStyle name="常规 4 37" xfId="17465"/>
    <cellStyle name="常规 13 2" xfId="17466"/>
    <cellStyle name="差_汇总表_财力性转移支付2010年预算参考数 2 3 2" xfId="17467"/>
    <cellStyle name="常规 14" xfId="17468"/>
    <cellStyle name="差_汇总表_财力性转移支付2010年预算参考数 2 4" xfId="17469"/>
    <cellStyle name="差_农林水和城市维护标准支出20080505－县区合计_县市旗测算-新科目（含人口规模效应） 2" xfId="17470"/>
    <cellStyle name="差_汇总表_财力性转移支付2010年预算参考数 3" xfId="17471"/>
    <cellStyle name="常规 62" xfId="17472"/>
    <cellStyle name="常规 57" xfId="17473"/>
    <cellStyle name="差_农林水和城市维护标准支出20080505－县区合计_县市旗测算-新科目（含人口规模效应） 2 2" xfId="17474"/>
    <cellStyle name="差_汇总表_财力性转移支付2010年预算参考数 3 2" xfId="17475"/>
    <cellStyle name="好_汇总表_财力性转移支付2010年预算参考数_华东 2 3" xfId="17476"/>
    <cellStyle name="差_农林水和城市维护标准支出20080505－县区合计_县市旗测算-新科目（含人口规模效应） 4" xfId="17477"/>
    <cellStyle name="差_汇总表_财力性转移支付2010年预算参考数 5" xfId="17478"/>
    <cellStyle name="差_汇总表_财力性转移支付2010年预算参考数_03_2010年各地区一般预算平衡表" xfId="17479"/>
    <cellStyle name="好_卫生(按照总人口测算）—20080416_03_2010年各地区一般预算平衡表_2010年地方财政一般预算分级平衡情况表（汇总）0524 5" xfId="17480"/>
    <cellStyle name="差_汇总表_财力性转移支付2010年预算参考数_03_2010年各地区一般预算平衡表 2" xfId="17481"/>
    <cellStyle name="差_汇总表_财力性转移支付2010年预算参考数_03_2010年各地区一般预算平衡表 4" xfId="17482"/>
    <cellStyle name="好_市辖区测算-新科目（20080626）_县市旗测算-新科目（含人口规模效应）_30云南 2" xfId="17483"/>
    <cellStyle name="差_青海 缺口县区测算(地方填报)_财力性转移支付2010年预算参考数_合并" xfId="17484"/>
    <cellStyle name="差_汇总表_财力性转移支付2010年预算参考数_03_2010年各地区一般预算平衡表 5" xfId="17485"/>
    <cellStyle name="好_市辖区测算-新科目（20080626）_县市旗测算-新科目（含人口规模效应）_30云南 3" xfId="17486"/>
    <cellStyle name="差_自行调整差异系数顺序_财力性转移支付2010年预算参考数_隋心对账单定稿0514" xfId="17487"/>
    <cellStyle name="差_汇总表_财力性转移支付2010年预算参考数_03_2010年各地区一般预算平衡表 6" xfId="17488"/>
    <cellStyle name="好_县区合并测算20080423(按照各省比重）_不含人员经费系数_财力性转移支付2010年预算参考数_合并 2" xfId="17489"/>
    <cellStyle name="差_汇总表_财力性转移支付2010年预算参考数_03_2010年各地区一般预算平衡表_04财力类2010" xfId="17490"/>
    <cellStyle name="差_汇总表_财力性转移支付2010年预算参考数_03_2010年各地区一般预算平衡表_04财力类2010 2" xfId="17491"/>
    <cellStyle name="差_县市旗测算20080508_财力性转移支付2010年预算参考数_合并 2 7" xfId="17492"/>
    <cellStyle name="差_汇总表_财力性转移支付2010年预算参考数_03_2010年各地区一般预算平衡表_04财力类2010 3" xfId="17493"/>
    <cellStyle name="差_汇总表_财力性转移支付2010年预算参考数_03_2010年各地区一般预算平衡表_2010年地方财政一般预算分级平衡情况表（汇总）0524" xfId="17494"/>
    <cellStyle name="差_汇总表_财力性转移支付2010年预算参考数_03_2010年各地区一般预算平衡表_净集中" xfId="17495"/>
    <cellStyle name="差_汇总表_财力性转移支付2010年预算参考数_03_2010年各地区一般预算平衡表_净集中 2" xfId="17496"/>
    <cellStyle name="差_汇总表_财力性转移支付2010年预算参考数_30云南" xfId="17497"/>
    <cellStyle name="差_汇总表_财力性转移支付2010年预算参考数_30云南 2" xfId="17498"/>
    <cellStyle name="差_云南 缺口县区测算(地方填报)_财力性转移支付2010年预算参考数 2 6" xfId="17499"/>
    <cellStyle name="差_汇总表_财力性转移支付2010年预算参考数_30云南 2 2" xfId="17500"/>
    <cellStyle name="差_县市旗测算-新科目（20080626）_县市旗测算-新科目（含人口规模效应）_03_2010年各地区一般预算平衡表_2010年地方财政一般预算分级平衡情况表（汇总）0524 5" xfId="17501"/>
    <cellStyle name="差_县市旗测算-新科目（20080627）_民生政策最低支出需求_合并 2 4" xfId="17502"/>
    <cellStyle name="差_汇总表_财力性转移支付2010年预算参考数_30云南 3" xfId="17503"/>
    <cellStyle name="差_云南 缺口县区测算(地方填报)_财力性转移支付2010年预算参考数 2 7" xfId="17504"/>
    <cellStyle name="差_汇总表_财力性转移支付2010年预算参考数_30云南 3 2" xfId="17505"/>
    <cellStyle name="差_汇总表_财力性转移支付2010年预算参考数_30云南 4" xfId="17506"/>
    <cellStyle name="差_农林水和城市维护标准支出20080505－县区合计_财力性转移支付2010年预算参考数 2 2" xfId="17507"/>
    <cellStyle name="差_汇总表_财力性转移支付2010年预算参考数_华东" xfId="17508"/>
    <cellStyle name="好_2006年28四川_财力性转移支付2010年预算参考数_华东 2 7" xfId="17509"/>
    <cellStyle name="差_汇总表_财力性转移支付2010年预算参考数_华东 2" xfId="17510"/>
    <cellStyle name="差_汇总表_财力性转移支付2010年预算参考数_隋心对账单定稿0514" xfId="17511"/>
    <cellStyle name="好_青海 缺口县区测算(地方填报)_隋心对账单定稿0514 2 6" xfId="17512"/>
    <cellStyle name="好_2007年一般预算支出剔除_合并 2 7" xfId="17513"/>
    <cellStyle name="差_汇总表_财力性转移支付2010年预算参考数_隋心对账单定稿0514 2" xfId="17514"/>
    <cellStyle name="差_汇总表_财力性转移支付2010年预算参考数_小册子（2010）张" xfId="17515"/>
    <cellStyle name="好_汇总表4_合并 2 4" xfId="17516"/>
    <cellStyle name="差_汇总表_财力性转移支付2010年预算参考数_小册子（2010）张 2" xfId="17517"/>
    <cellStyle name="好_文体广播事业(按照总人口测算）—20080416_民生政策最低支出需求_财力性转移支付2010年预算参考数_03_2010年各地区一般预算平衡表_2010年地方财政一般预算分级平衡情况表（汇总）0524 2 4" xfId="17518"/>
    <cellStyle name="差_汇总表_财力性转移支付2010年预算参考数_小册子（2010）张 2 2" xfId="17519"/>
    <cellStyle name="好_汇总表_03_2010年各地区一般预算平衡表_净集中" xfId="17520"/>
    <cellStyle name="差_汇总表_财力性转移支付2010年预算参考数_小册子（2010）张 3" xfId="17521"/>
    <cellStyle name="好_文体广播事业(按照总人口测算）—20080416_民生政策最低支出需求_财力性转移支付2010年预算参考数_03_2010年各地区一般预算平衡表_2010年地方财政一般预算分级平衡情况表（汇总）0524 2 5" xfId="17522"/>
    <cellStyle name="差_市辖区测算20080510_民生政策最低支出需求_财力性转移支付2010年预算参考数_30云南 2 2" xfId="17523"/>
    <cellStyle name="差_汇总表_财力性转移支付2010年预算参考数_小册子（2010）张 3 2" xfId="17524"/>
    <cellStyle name="差_汇总表_财力性转移支付2010年预算参考数_小册子（2010）张 4" xfId="17525"/>
    <cellStyle name="好_文体广播事业(按照总人口测算）—20080416_民生政策最低支出需求_财力性转移支付2010年预算参考数_03_2010年各地区一般预算平衡表_2010年地方财政一般预算分级平衡情况表（汇总）0524 2 6" xfId="17526"/>
    <cellStyle name="差_汇总表_合并" xfId="17527"/>
    <cellStyle name="好_县区合并测算20080423(按照各省比重）_县市旗测算-新科目（含人口规模效应）_03_2010年各地区一般预算平衡表_2010年地方财政一般预算分级平衡情况表（汇总）0524 2 5" xfId="17528"/>
    <cellStyle name="差_汇总表_合并 2" xfId="17529"/>
    <cellStyle name="差_汇总表_华东 2" xfId="17530"/>
    <cellStyle name="好_核定人数对比_03_2010年各地区一般预算平衡表_净集中 2" xfId="17531"/>
    <cellStyle name="差_汇总表_隋心对账单定稿0514" xfId="17532"/>
    <cellStyle name="强调文字颜色 5 2 2 11 3" xfId="17533"/>
    <cellStyle name="差_汇总表_隋心对账单定稿0514 2" xfId="17534"/>
    <cellStyle name="差_汇总表_小册子（2010）张" xfId="17535"/>
    <cellStyle name="差_其他部门(按照总人口测算）—20080416_县市旗测算-新科目（含人口规模效应）_财力性转移支付2010年预算参考数_03_2010年各地区一般预算平衡表" xfId="17536"/>
    <cellStyle name="好_530629_2006年县级财政报表附表_华东 2 6" xfId="17537"/>
    <cellStyle name="输入 9" xfId="17538"/>
    <cellStyle name="差_汇总表_小册子（2010）张 2" xfId="17539"/>
    <cellStyle name="差_其他部门(按照总人口测算）—20080416_县市旗测算-新科目（含人口规模效应）_财力性转移支付2010年预算参考数_03_2010年各地区一般预算平衡表 2" xfId="17540"/>
    <cellStyle name="警告文本 2 2 2 11" xfId="17541"/>
    <cellStyle name="差_汇总表_小册子（2010）张 2 2" xfId="17542"/>
    <cellStyle name="差_汇总表_小册子（2010）张 3" xfId="17543"/>
    <cellStyle name="差_其他部门(按照总人口测算）—20080416_县市旗测算-新科目（含人口规模效应）_财力性转移支付2010年预算参考数_03_2010年各地区一般预算平衡表 3" xfId="17544"/>
    <cellStyle name="警告文本 2 2 2 12" xfId="17545"/>
    <cellStyle name="差_汇总表_小册子（2010）张 3 2" xfId="17546"/>
    <cellStyle name="差_汇总表_小册子（2010）张 4" xfId="17547"/>
    <cellStyle name="差_其他部门(按照总人口测算）—20080416_县市旗测算-新科目（含人口规模效应）_财力性转移支付2010年预算参考数_03_2010年各地区一般预算平衡表 4" xfId="17548"/>
    <cellStyle name="警告文本 2 2 2 13" xfId="17549"/>
    <cellStyle name="差_汇总表4" xfId="17550"/>
    <cellStyle name="差_汇总表4 2" xfId="17551"/>
    <cellStyle name="差_汇总表4 2 2" xfId="17552"/>
    <cellStyle name="差_县区合并测算20080421_不含人员经费系数 2 6" xfId="17553"/>
    <cellStyle name="差_汇总表4 2 2 2" xfId="17554"/>
    <cellStyle name="差_缺口县区测算(财政部标准)_财力性转移支付2010年预算参考数_03_2010年各地区一般预算平衡表" xfId="17555"/>
    <cellStyle name="好_教育(按照总人口测算）—20080416_03_2010年各地区一般预算平衡表_净集中 3" xfId="17556"/>
    <cellStyle name="差_汇总表4 2 3" xfId="17557"/>
    <cellStyle name="差_县区合并测算20080421_不含人员经费系数 2 7" xfId="17558"/>
    <cellStyle name="差_汇总表4 2 3 2" xfId="17559"/>
    <cellStyle name="差_汇总表4 3" xfId="17560"/>
    <cellStyle name="差_汇总表4 3 2" xfId="17561"/>
    <cellStyle name="差_汇总表4 4" xfId="17562"/>
    <cellStyle name="差_汇总表4 4 2" xfId="17563"/>
    <cellStyle name="好_行政(燃修费)_民生政策最低支出需求_华东 2 3" xfId="17564"/>
    <cellStyle name="差_汇总表4 5" xfId="17565"/>
    <cellStyle name="差_汇总表4_03_2010年各地区一般预算平衡表 3" xfId="17566"/>
    <cellStyle name="好_县区合并测算20080423(按照各省比重）_民生政策最低支出需求_财力性转移支付2010年预算参考数_03_2010年各地区一般预算平衡表_04财力类2010" xfId="17567"/>
    <cellStyle name="差_汇总表4_03_2010年各地区一般预算平衡表 4" xfId="17568"/>
    <cellStyle name="差_汇总表4_03_2010年各地区一般预算平衡表 5" xfId="17569"/>
    <cellStyle name="差_汇总表4_03_2010年各地区一般预算平衡表 6" xfId="17570"/>
    <cellStyle name="差_汇总表4_03_2010年各地区一般预算平衡表_04财力类2010" xfId="17571"/>
    <cellStyle name="差_汇总表4_03_2010年各地区一般预算平衡表_04财力类2010 2" xfId="17572"/>
    <cellStyle name="好_2007年收支情况及2008年收支预计表(汇总表)_03_2010年各地区一般预算平衡表_2010年地方财政一般预算分级平衡情况表（汇总）0524 2 4" xfId="17573"/>
    <cellStyle name="差_汇总表4_03_2010年各地区一般预算平衡表_04财力类2010 3" xfId="17574"/>
    <cellStyle name="好_2007年收支情况及2008年收支预计表(汇总表)_03_2010年各地区一般预算平衡表_2010年地方财政一般预算分级平衡情况表（汇总）0524 2 5" xfId="17575"/>
    <cellStyle name="差_汇总表4_03_2010年各地区一般预算平衡表_2010年地方财政一般预算分级平衡情况表（汇总）0524" xfId="17576"/>
    <cellStyle name="好_地方配套按人均增幅控制8.31（调整结案率后）xl 3" xfId="17577"/>
    <cellStyle name="差_汇总表4_03_2010年各地区一般预算平衡表_2010年地方财政一般预算分级平衡情况表（汇总）0524 2" xfId="17578"/>
    <cellStyle name="好_2008年支出调整_财力性转移支付2010年预算参考数 4" xfId="17579"/>
    <cellStyle name="差_汇总表4_03_2010年各地区一般预算平衡表_2010年地方财政一般预算分级平衡情况表（汇总）0524 3" xfId="17580"/>
    <cellStyle name="好_2008年支出调整_财力性转移支付2010年预算参考数 5" xfId="17581"/>
    <cellStyle name="差_汇总表4_03_2010年各地区一般预算平衡表_净集中" xfId="17582"/>
    <cellStyle name="差_缺口县区测算(财政部标准) 2 2 2" xfId="17583"/>
    <cellStyle name="好_2008计算资料（8月5） 5" xfId="17584"/>
    <cellStyle name="好_Sheet1 2 2" xfId="17585"/>
    <cellStyle name="差_汇总表4_03_2010年各地区一般预算平衡表_净集中 2" xfId="17586"/>
    <cellStyle name="差_汇总表4_30云南" xfId="17587"/>
    <cellStyle name="差_汇总表4_30云南 2" xfId="17588"/>
    <cellStyle name="好_2006年28四川_财力性转移支付2010年预算参考数 2 3" xfId="17589"/>
    <cellStyle name="差_汇总表4_30云南 2 2" xfId="17590"/>
    <cellStyle name="好_2006年28四川_财力性转移支付2010年预算参考数 2 3 2" xfId="17591"/>
    <cellStyle name="差_汇总表4_30云南 3" xfId="17592"/>
    <cellStyle name="好_2006年28四川_财力性转移支付2010年预算参考数 2 4" xfId="17593"/>
    <cellStyle name="千位分隔[0] 2 33" xfId="17594"/>
    <cellStyle name="千位分隔[0] 2 28" xfId="17595"/>
    <cellStyle name="差_汇总表4_30云南 3 2" xfId="17596"/>
    <cellStyle name="好_山东省民生支出标准_财力性转移支付2010年预算参考数_03_2010年各地区一般预算平衡表 2 3" xfId="17597"/>
    <cellStyle name="差_汇总表4_财力性转移支付2010年预算参考数 2" xfId="17598"/>
    <cellStyle name="好_行政(燃修费)_县市旗测算-新科目（含人口规模效应）_财力性转移支付2010年预算参考数_30云南 2" xfId="17599"/>
    <cellStyle name="差_县区合并测算20080421_不含人员经费系数_03_2010年各地区一般预算平衡表_2010年地方财政一般预算分级平衡情况表（汇总）0524 2 3" xfId="17600"/>
    <cellStyle name="差_汇总表4_财力性转移支付2010年预算参考数 2 2" xfId="17601"/>
    <cellStyle name="好_2009年一般性转移支付标准工资_奖励补助测算7.25 (version 1) (version 1) 3" xfId="17602"/>
    <cellStyle name="好_行政(燃修费)_县市旗测算-新科目（含人口规模效应）_财力性转移支付2010年预算参考数_30云南 2 2" xfId="17603"/>
    <cellStyle name="差_汇总表4_财力性转移支付2010年预算参考数 2 2 2" xfId="17604"/>
    <cellStyle name="差_汇总表4_财力性转移支付2010年预算参考数 2 3" xfId="17605"/>
    <cellStyle name="好_2009年一般性转移支付标准工资_奖励补助测算7.25 (version 1) (version 1) 4" xfId="17606"/>
    <cellStyle name="差_汇总表4_财力性转移支付2010年预算参考数 2 3 2" xfId="17607"/>
    <cellStyle name="差_汇总表4_财力性转移支付2010年预算参考数 2 4" xfId="17608"/>
    <cellStyle name="差_汇总表4_财力性转移支付2010年预算参考数 3" xfId="17609"/>
    <cellStyle name="好_行政(燃修费)_县市旗测算-新科目（含人口规模效应）_财力性转移支付2010年预算参考数_30云南 3" xfId="17610"/>
    <cellStyle name="差_县区合并测算20080421_不含人员经费系数_03_2010年各地区一般预算平衡表_2010年地方财政一般预算分级平衡情况表（汇总）0524 2 4" xfId="17611"/>
    <cellStyle name="差_汇总表4_财力性转移支付2010年预算参考数 3 2" xfId="17612"/>
    <cellStyle name="好_行政(燃修费)_县市旗测算-新科目（含人口规模效应）_财力性转移支付2010年预算参考数_30云南 3 2" xfId="17613"/>
    <cellStyle name="差_汇总表4_财力性转移支付2010年预算参考数_03_2010年各地区一般预算平衡表" xfId="17614"/>
    <cellStyle name="差_农林水和城市维护标准支出20080505－县区合计_03_2010年各地区一般预算平衡表_04财力类2010" xfId="17615"/>
    <cellStyle name="差_汇总表4_财力性转移支付2010年预算参考数_03_2010年各地区一般预算平衡表 2" xfId="17616"/>
    <cellStyle name="差_农林水和城市维护标准支出20080505－县区合计_03_2010年各地区一般预算平衡表_04财力类2010 2" xfId="17617"/>
    <cellStyle name="差_汇总表4_财力性转移支付2010年预算参考数_03_2010年各地区一般预算平衡表 3" xfId="17618"/>
    <cellStyle name="差_农林水和城市维护标准支出20080505－县区合计_03_2010年各地区一般预算平衡表_04财力类2010 3" xfId="17619"/>
    <cellStyle name="差_汇总表4_财力性转移支付2010年预算参考数_03_2010年各地区一般预算平衡表 4" xfId="17620"/>
    <cellStyle name="差_汇总表4_财力性转移支付2010年预算参考数_03_2010年各地区一般预算平衡表 5" xfId="17621"/>
    <cellStyle name="差_汇总表4_财力性转移支付2010年预算参考数_03_2010年各地区一般预算平衡表 6" xfId="17622"/>
    <cellStyle name="差_汇总表4_财力性转移支付2010年预算参考数_03_2010年各地区一般预算平衡表_04财力类2010" xfId="17623"/>
    <cellStyle name="差_汇总表4_财力性转移支付2010年预算参考数_03_2010年各地区一般预算平衡表_04财力类2010 2" xfId="17624"/>
    <cellStyle name="差_汇总表4_财力性转移支付2010年预算参考数_03_2010年各地区一般预算平衡表_04财力类2010 3" xfId="17625"/>
    <cellStyle name="差_人员工资和公用经费3_小册子（2010）张 2 2" xfId="17626"/>
    <cellStyle name="差_汇总表4_财力性转移支付2010年预算参考数_03_2010年各地区一般预算平衡表_2010年地方财政一般预算分级平衡情况表（汇总）0524" xfId="17627"/>
    <cellStyle name="差_汇总表4_财力性转移支付2010年预算参考数_03_2010年各地区一般预算平衡表_2010年地方财政一般预算分级平衡情况表（汇总）0524 2" xfId="17628"/>
    <cellStyle name="差_汇总表4_财力性转移支付2010年预算参考数_03_2010年各地区一般预算平衡表_2010年地方财政一般预算分级平衡情况表（汇总）0524 3" xfId="17629"/>
    <cellStyle name="好_教育(按照总人口测算）—20080416_隋心对账单定稿0514" xfId="17630"/>
    <cellStyle name="差_汇总表4_财力性转移支付2010年预算参考数_03_2010年各地区一般预算平衡表_2010年地方财政一般预算分级平衡情况表（汇总）0524 4" xfId="17631"/>
    <cellStyle name="差_汇总表4_财力性转移支付2010年预算参考数_03_2010年各地区一般预算平衡表_2010年地方财政一般预算分级平衡情况表（汇总）0524 5" xfId="17632"/>
    <cellStyle name="差_汇总表4_财力性转移支付2010年预算参考数_30云南 2" xfId="17633"/>
    <cellStyle name="好_成本差异系数_财力性转移支付2010年预算参考数_03_2010年各地区一般预算平衡表_2010年地方财政一般预算分级平衡情况表（汇总）0524 3" xfId="17634"/>
    <cellStyle name="好_民生政策最低支出需求_财力性转移支付2010年预算参考数 2 3" xfId="17635"/>
    <cellStyle name="好_农林水和城市维护标准支出20080505－县区合计_03_2010年各地区一般预算平衡表 6" xfId="17636"/>
    <cellStyle name="差_汇总表4_财力性转移支付2010年预算参考数_30云南 2 2" xfId="17637"/>
    <cellStyle name="强调文字颜色 1 2 9" xfId="17638"/>
    <cellStyle name="好_民生政策最低支出需求_财力性转移支付2010年预算参考数 2 3 2" xfId="17639"/>
    <cellStyle name="差_汇总表4_财力性转移支付2010年预算参考数_30云南 3" xfId="17640"/>
    <cellStyle name="好_成本差异系数_财力性转移支付2010年预算参考数_03_2010年各地区一般预算平衡表_2010年地方财政一般预算分级平衡情况表（汇总）0524 4" xfId="17641"/>
    <cellStyle name="好_民生政策最低支出需求_财力性转移支付2010年预算参考数 2 4" xfId="17642"/>
    <cellStyle name="差_汇总表4_财力性转移支付2010年预算参考数_30云南 3 2" xfId="17643"/>
    <cellStyle name="差_汇总表4_财力性转移支付2010年预算参考数_30云南 4" xfId="17644"/>
    <cellStyle name="好_成本差异系数_财力性转移支付2010年预算参考数_03_2010年各地区一般预算平衡表_2010年地方财政一般预算分级平衡情况表（汇总）0524 5" xfId="17645"/>
    <cellStyle name="好_民生政策最低支出需求_财力性转移支付2010年预算参考数 2 5" xfId="17646"/>
    <cellStyle name="差_汇总表4_财力性转移支付2010年预算参考数_合并" xfId="17647"/>
    <cellStyle name="差_汇总表4_财力性转移支付2010年预算参考数_华东" xfId="17648"/>
    <cellStyle name="好_行政(燃修费)_民生政策最低支出需求_财力性转移支付2010年预算参考数 2 7" xfId="17649"/>
    <cellStyle name="差_汇总表4_财力性转移支付2010年预算参考数_华东 2" xfId="17650"/>
    <cellStyle name="差_汇总表4_财力性转移支付2010年预算参考数_隋心对账单定稿0514 2" xfId="17651"/>
    <cellStyle name="好_县市旗测算-新科目（20080627）_县市旗测算-新科目（含人口规模效应）_03_2010年各地区一般预算平衡表_2010年地方财政一般预算分级平衡情况表（汇总）0524 2 7" xfId="17652"/>
    <cellStyle name="差_县区合并测算20080423(按照各省比重）_民生政策最低支出需求 4" xfId="17653"/>
    <cellStyle name="差_汇总表4_财力性转移支付2010年预算参考数_小册子（2010）张" xfId="17654"/>
    <cellStyle name="差_汇总表4_财力性转移支付2010年预算参考数_小册子（2010）张 2 2" xfId="17655"/>
    <cellStyle name="好_教育(按照总人口测算）—20080416_民生政策最低支出需求_财力性转移支付2010年预算参考数 2 7" xfId="17656"/>
    <cellStyle name="差_汇总表4_财力性转移支付2010年预算参考数_小册子（2010）张 3 2" xfId="17657"/>
    <cellStyle name="好_2006年27重庆_财力性转移支付2010年预算参考数_华东 2 3" xfId="17658"/>
    <cellStyle name="差_汇总表4_合并" xfId="17659"/>
    <cellStyle name="差_汇总表4_合并 2" xfId="17660"/>
    <cellStyle name="差_汇总表4_华东" xfId="17661"/>
    <cellStyle name="差_市辖区测算20080510_县市旗测算-新科目（含人口规模效应） 2 2" xfId="17662"/>
    <cellStyle name="差_汇总表4_华东 2" xfId="17663"/>
    <cellStyle name="好_人员工资和公用经费2 2" xfId="17664"/>
    <cellStyle name="差_汇总表4_隋心对账单定稿0514" xfId="17665"/>
    <cellStyle name="好_0502通海县 8" xfId="17666"/>
    <cellStyle name="好_人员工资和公用经费2 2 2" xfId="17667"/>
    <cellStyle name="差_汇总表4_隋心对账单定稿0514 2" xfId="17668"/>
    <cellStyle name="差_汇总表4_小册子（2010）张" xfId="17669"/>
    <cellStyle name="汇总 2 2 2 2 7" xfId="17670"/>
    <cellStyle name="差_市辖区测算-新科目（20080626）_民生政策最低支出需求_隋心对账单定稿0514 2 4" xfId="17671"/>
    <cellStyle name="常规 2 2 2 14 2 8" xfId="17672"/>
    <cellStyle name="差_汇总表4_小册子（2010）张 3 2" xfId="17673"/>
    <cellStyle name="差_汇总-县级财政报表附表" xfId="17674"/>
    <cellStyle name="好_安徽 缺口县区测算(地方填报)1_03_2010年各地区一般预算平衡表_2010年地方财政一般预算分级平衡情况表（汇总）0524 2 4" xfId="17675"/>
    <cellStyle name="差_汇总-县级财政报表附表 2 2 2" xfId="17676"/>
    <cellStyle name="差_汇总-县级财政报表附表 2 3 2" xfId="17677"/>
    <cellStyle name="好_能值与重要性合成分类_2.2009年云南省生态功能区转移支付总表" xfId="17678"/>
    <cellStyle name="差_汇总-县级财政报表附表 2_2.2009年云南省生态功能区转移支付总表" xfId="17679"/>
    <cellStyle name="好_市辖区测算-新科目（20080626）_不含人员经费系数_03_2010年各地区一般预算平衡表_04财力类2010" xfId="17680"/>
    <cellStyle name="好_云南省2008年中小学教师人数统计表" xfId="17681"/>
    <cellStyle name="差_其他部门(按照总人口测算）—20080416_财力性转移支付2010年预算参考数 2 3 2" xfId="17682"/>
    <cellStyle name="警告文本 2 2 11 2 5" xfId="17683"/>
    <cellStyle name="差_汇总-县级财政报表附表 2_2.2009年云南省生态功能区转移支付总表 2" xfId="17684"/>
    <cellStyle name="好_市辖区测算-新科目（20080626）_不含人员经费系数_03_2010年各地区一般预算平衡表_04财力类2010 2" xfId="17685"/>
    <cellStyle name="差_汇总-县级财政报表附表 2_2.2010年云南省生态功能区转移支付总表" xfId="17686"/>
    <cellStyle name="好_自行调整差异系数顺序 2 5" xfId="17687"/>
    <cellStyle name="差_市辖区测算-新科目（20080626）_不含人员经费系数_财力性转移支付2010年预算参考数_华东 2 7" xfId="17688"/>
    <cellStyle name="差_汇总-县级财政报表附表 2_2.2010年云南省生态功能区转移支付总表 2" xfId="17689"/>
    <cellStyle name="差_汇总-县级财政报表附表 2_2.云南省生态功能区转移支付总表" xfId="17690"/>
    <cellStyle name="好_自行调整差异系数顺序_财力性转移支付2010年预算参考数 4" xfId="17691"/>
    <cellStyle name="差_汇总-县级财政报表附表 2_2.云南省生态功能区转移支付总表 2" xfId="17692"/>
    <cellStyle name="好_自行调整差异系数顺序_财力性转移支付2010年预算参考数 4 2" xfId="17693"/>
    <cellStyle name="差_汇总-县级财政报表附表 2_4.2010年国家重点生态功能区保护性转移支付生态测算表" xfId="17694"/>
    <cellStyle name="差_汇总-县级财政报表附表 2_5.2010年云南省国家一般生态功能区转移支付补助测算表（州市本级）" xfId="17695"/>
    <cellStyle name="差_市辖区测算-新科目（20080626）_县市旗测算-新科目（含人口规模效应）_财力性转移支付2010年预算参考数_03_2010年各地区一般预算平衡表_净集中 3" xfId="17696"/>
    <cellStyle name="差_汇总-县级财政报表附表 2_5.2010年云南省国家一般生态功能区转移支付补助测算表（州市本级） 2" xfId="17697"/>
    <cellStyle name="好_缺口县区测算(按2007支出增长25%测算)_财力性转移支付2010年预算参考数_合并 2 3" xfId="17698"/>
    <cellStyle name="好_教育(按照总人口测算）—20080416_03_2010年各地区一般预算平衡表 5" xfId="17699"/>
    <cellStyle name="差_汇总-县级财政报表附表 3 2" xfId="17700"/>
    <cellStyle name="差_汇总-县级财政报表附表 4" xfId="17701"/>
    <cellStyle name="好_2006年30云南_华东 2 2" xfId="17702"/>
    <cellStyle name="强调文字颜色 2 7 2" xfId="17703"/>
    <cellStyle name="好_27重庆_财力性转移支付2010年预算参考数_华东 2 5" xfId="17704"/>
    <cellStyle name="差_汇总-县级财政报表附表 4 2" xfId="17705"/>
    <cellStyle name="差_汇总-县级财政报表附表 6" xfId="17706"/>
    <cellStyle name="好_2006年30云南_华东 2 4" xfId="17707"/>
    <cellStyle name="差_县市旗测算-新科目（20080626）_03_2010年各地区一般预算平衡表_2010年地方财政一般预算分级平衡情况表（汇总）0524 2 3" xfId="17708"/>
    <cellStyle name="好_27重庆_财力性转移支付2010年预算参考数_华东 2 7" xfId="17709"/>
    <cellStyle name="差_汇总-县级财政报表附表 7" xfId="17710"/>
    <cellStyle name="好_2006年30云南_华东 2 5" xfId="17711"/>
    <cellStyle name="差_县市旗测算-新科目（20080626）_03_2010年各地区一般预算平衡表_2010年地方财政一般预算分级平衡情况表（汇总）0524 2 4" xfId="17712"/>
    <cellStyle name="好_民生政策最低支出需求_华东" xfId="17713"/>
    <cellStyle name="差_汇总-县级财政报表附表 9" xfId="17714"/>
    <cellStyle name="好_2006年30云南_华东 2 7" xfId="17715"/>
    <cellStyle name="差_县市旗测算-新科目（20080626）_03_2010年各地区一般预算平衡表_2010年地方财政一般预算分级平衡情况表（汇总）0524 2 6" xfId="17716"/>
    <cellStyle name="差_汇总-县级财政报表附表_合并" xfId="17717"/>
    <cellStyle name="差_汇总-县级财政报表附表_合并 2" xfId="17718"/>
    <cellStyle name="差_汇总-县级财政报表附表_华东" xfId="17719"/>
    <cellStyle name="好_县市旗测算-新科目（20080627）_县市旗测算-新科目（含人口规模效应） 2 4" xfId="17720"/>
    <cellStyle name="差_汇总-县级财政报表附表_隋心对账单定稿0514" xfId="17721"/>
    <cellStyle name="好_其他部门(按照总人口测算）—20080416_小册子（2010）张 2" xfId="17722"/>
    <cellStyle name="差_汇总-县级财政报表附表_隋心对账单定稿0514 2" xfId="17723"/>
    <cellStyle name="差_基础数据表" xfId="17724"/>
    <cellStyle name="好_28四川_财力性转移支付2010年预算参考数_03_2010年各地区一般预算平衡表_2010年地方财政一般预算分级平衡情况表（汇总）0524 2" xfId="17725"/>
    <cellStyle name="好_28四川_财力性转移支付2010年预算参考数_03_2010年各地区一般预算平衡表_2010年地方财政一般预算分级平衡情况表（汇总）0524 2 2" xfId="17726"/>
    <cellStyle name="差_基础数据表 2" xfId="17727"/>
    <cellStyle name="好_20河南_财力性转移支付2010年预算参考数 3" xfId="17728"/>
    <cellStyle name="好_34青海_财力性转移支付2010年预算参考数_03_2010年各地区一般预算平衡表_04财力类2010" xfId="17729"/>
    <cellStyle name="差_基础数据表 2 2" xfId="17730"/>
    <cellStyle name="好_20河南_财力性转移支付2010年预算参考数 3 2" xfId="17731"/>
    <cellStyle name="好_34青海_财力性转移支付2010年预算参考数_03_2010年各地区一般预算平衡表_04财力类2010 2" xfId="17732"/>
    <cellStyle name="差_基础数据表 3" xfId="17733"/>
    <cellStyle name="好_20河南_财力性转移支付2010年预算参考数 4" xfId="17734"/>
    <cellStyle name="好_28四川_财力性转移支付2010年预算参考数_03_2010年各地区一般预算平衡表_2010年地方财政一般预算分级平衡情况表（汇总）0524 2 3" xfId="17735"/>
    <cellStyle name="差_基础数据表 3 2" xfId="17736"/>
    <cellStyle name="好_20河南_财力性转移支付2010年预算参考数 4 2" xfId="17737"/>
    <cellStyle name="好_历年教师人数 5" xfId="17738"/>
    <cellStyle name="差_基础数据表 4" xfId="17739"/>
    <cellStyle name="好_20河南_财力性转移支付2010年预算参考数 5" xfId="17740"/>
    <cellStyle name="好_28四川_财力性转移支付2010年预算参考数_03_2010年各地区一般预算平衡表_2010年地方财政一般预算分级平衡情况表（汇总）0524 2 4" xfId="17741"/>
    <cellStyle name="差_基础数据表_2.2010年云南省生态功能区转移支付总表" xfId="17742"/>
    <cellStyle name="差_基础数据表_2.2010年云南省生态功能区转移支付总表 2" xfId="17743"/>
    <cellStyle name="好_行政（人员）_民生政策最低支出需求_03_2010年各地区一般预算平衡表_2010年地方财政一般预算分级平衡情况表（汇总）0524 2 3" xfId="17744"/>
    <cellStyle name="差_基础数据表_4.2010年国家重点生态功能区保护性转移支付生态测算表" xfId="17745"/>
    <cellStyle name="强调文字颜色 6 2 2 18" xfId="17746"/>
    <cellStyle name="差_基础数据表_4.2010年国家重点生态功能区保护性转移支付生态测算表 2" xfId="17747"/>
    <cellStyle name="好_县市旗测算20080508_不含人员经费系数_财力性转移支付2010年预算参考数_03_2010年各地区一般预算平衡表_2010年地方财政一般预算分级平衡情况表（汇总）0524 2 6" xfId="17748"/>
    <cellStyle name="差_一般预算支出口径剔除表_财力性转移支付2010年预算参考数_华东 2 3" xfId="17749"/>
    <cellStyle name="差_基础数据分析 2" xfId="17750"/>
    <cellStyle name="差_县区合并测算20080423(按照各省比重）_县市旗测算-新科目（含人口规模效应）_财力性转移支付2010年预算参考数_小册子（2010）张 2 2" xfId="17751"/>
    <cellStyle name="好_05潍坊 3 2" xfId="17752"/>
    <cellStyle name="差_基础数据分析 2 2" xfId="17753"/>
    <cellStyle name="差_基础数据分析 2 3" xfId="17754"/>
    <cellStyle name="差_基础数据分析 3" xfId="17755"/>
    <cellStyle name="差_基础数据分析 4" xfId="17756"/>
    <cellStyle name="差_绩效的最后结果" xfId="17757"/>
    <cellStyle name="差_县市旗测算20080508_合并 2 2" xfId="17758"/>
    <cellStyle name="好_山东省民生支出标准_财力性转移支付2010年预算参考数_合并 2" xfId="17759"/>
    <cellStyle name="差_绩效的最后结果 2" xfId="17760"/>
    <cellStyle name="好_山东省民生支出标准_财力性转移支付2010年预算参考数_合并 2 2" xfId="17761"/>
    <cellStyle name="差_绩效的最后结果 2 2" xfId="17762"/>
    <cellStyle name="差_绩效的最后结果 3" xfId="17763"/>
    <cellStyle name="好_山东省民生支出标准_财力性转移支付2010年预算参考数_合并 2 3" xfId="17764"/>
    <cellStyle name="差_绩效的最后结果 3 2" xfId="17765"/>
    <cellStyle name="好_一般预算支出口径剔除表_财力性转移支付2010年预算参考数_隋心对账单定稿0514 2 7" xfId="17766"/>
    <cellStyle name="差_市辖区测算-新科目（20080626）_不含人员经费系数_财力性转移支付2010年预算参考数_03_2010年各地区一般预算平衡表_2010年地方财政一般预算分级平衡情况表（汇总）0524 5" xfId="17767"/>
    <cellStyle name="差_绩效的最后结果 4" xfId="17768"/>
    <cellStyle name="好_山东省民生支出标准_财力性转移支付2010年预算参考数_合并 2 4" xfId="17769"/>
    <cellStyle name="差_检验表 2 2" xfId="17770"/>
    <cellStyle name="差_卫生部门_财力性转移支付2010年预算参考数_30云南" xfId="17771"/>
    <cellStyle name="差_县市旗测算-新科目（20080626）_不含人员经费系数_财力性转移支付2010年预算参考数_03_2010年各地区一般预算平衡表_净集中 2" xfId="17772"/>
    <cellStyle name="差_检验表 2 3" xfId="17773"/>
    <cellStyle name="好_1110洱源县_03_2010年各地区一般预算平衡表 2" xfId="17774"/>
    <cellStyle name="差_县市旗测算-新科目（20080626）_不含人员经费系数_财力性转移支付2010年预算参考数_03_2010年各地区一般预算平衡表_净集中 3" xfId="17775"/>
    <cellStyle name="差_检验表 2 4" xfId="17776"/>
    <cellStyle name="好_1110洱源县_03_2010年各地区一般预算平衡表 3" xfId="17777"/>
    <cellStyle name="差_检验表 3" xfId="17778"/>
    <cellStyle name="差_检验表 4" xfId="17779"/>
    <cellStyle name="差_检验表 5" xfId="17780"/>
    <cellStyle name="差_检验表 6" xfId="17781"/>
    <cellStyle name="差_市辖区测算-新科目（20080626）_不含人员经费系数_财力性转移支付2010年预算参考数_03_2010年各地区一般预算平衡表" xfId="17782"/>
    <cellStyle name="差_检验表（调整后）" xfId="17783"/>
    <cellStyle name="差_检验表（调整后） 4" xfId="17784"/>
    <cellStyle name="差_县区合并测算20080423(按照各省比重）_县市旗测算-新科目（含人口规模效应）_华东 2 5" xfId="17785"/>
    <cellStyle name="差_检验表（调整后） 5" xfId="17786"/>
    <cellStyle name="差_县区合并测算20080423(按照各省比重）_县市旗测算-新科目（含人口规模效应）_华东 2 6" xfId="17787"/>
    <cellStyle name="好_财政支出对上级的依赖程度" xfId="17788"/>
    <cellStyle name="差_检验表（调整后） 6" xfId="17789"/>
    <cellStyle name="差_县区合并测算20080423(按照各省比重）_县市旗测算-新科目（含人口规模效应）_华东 2 7" xfId="17790"/>
    <cellStyle name="差_检验表（调整后）_合并" xfId="17791"/>
    <cellStyle name="差_总人口_华东 2 4" xfId="17792"/>
    <cellStyle name="好_34青海_1_财力性转移支付2010年预算参考数_03_2010年各地区一般预算平衡表_2010年地方财政一般预算分级平衡情况表（汇总）0524 3" xfId="17793"/>
    <cellStyle name="差_检验表（调整后）_华东" xfId="17794"/>
    <cellStyle name="差_县市旗测算-新科目（20080627）_合并 2 4" xfId="17795"/>
    <cellStyle name="差_检验表（调整后）_隋心对账单定稿0514" xfId="17796"/>
    <cellStyle name="差_检验表_合并" xfId="17797"/>
    <cellStyle name="差_检验表_华东" xfId="17798"/>
    <cellStyle name="差_县市旗测算-新科目（20080626）_不含人员经费系数_财力性转移支付2010年预算参考数_30云南 4" xfId="17799"/>
    <cellStyle name="常规 13 6" xfId="17800"/>
    <cellStyle name="好_总人口_财力性转移支付2010年预算参考数_03_2010年各地区一般预算平衡表_2010年地方财政一般预算分级平衡情况表（汇总）0524 4" xfId="17801"/>
    <cellStyle name="差_检验表_隋心对账单定稿0514" xfId="17802"/>
    <cellStyle name="好_20河南_财力性转移支付2010年预算参考数_合并 2 6" xfId="17803"/>
    <cellStyle name="差_奖励补助测算5.22测试 2" xfId="17804"/>
    <cellStyle name="差_奖励补助测算5.22测试 2 2" xfId="17805"/>
    <cellStyle name="差_奖励补助测算5.22测试 2 3" xfId="17806"/>
    <cellStyle name="差_奖励补助测算5.22测试 2 4" xfId="17807"/>
    <cellStyle name="好_27重庆_财力性转移支付2010年预算参考数_华东" xfId="17808"/>
    <cellStyle name="差_奖励补助测算5.22测试 3" xfId="17809"/>
    <cellStyle name="差_奖励补助测算5.22测试 4" xfId="17810"/>
    <cellStyle name="好_分县成本差异系数_民生政策最低支出需求_小册子（2010）张" xfId="17811"/>
    <cellStyle name="差_奖励补助测算5.23新" xfId="17812"/>
    <cellStyle name="好_行政公检法测算_不含人员经费系数_合并 2 3" xfId="17813"/>
    <cellStyle name="差_奖励补助测算5.23新 2" xfId="17814"/>
    <cellStyle name="差_奖励补助测算5.23新 2 2" xfId="17815"/>
    <cellStyle name="好_农林水和城市维护标准支出20080505－县区合计_县市旗测算-新科目（含人口规模效应）_隋心对账单定稿0514 2 7" xfId="17816"/>
    <cellStyle name="差_奖励补助测算5.23新 2 4" xfId="17817"/>
    <cellStyle name="差_奖励补助测算5.23新 3" xfId="17818"/>
    <cellStyle name="差_奖励补助测算5.23新 4" xfId="17819"/>
    <cellStyle name="差_奖励补助测算5.24冯铸" xfId="17820"/>
    <cellStyle name="差_奖励补助测算5.24冯铸 2" xfId="17821"/>
    <cellStyle name="常规 11 4" xfId="17822"/>
    <cellStyle name="差_奖励补助测算5.24冯铸 2 2" xfId="17823"/>
    <cellStyle name="常规 11 4 2" xfId="17824"/>
    <cellStyle name="差_奖励补助测算5.24冯铸 2 3" xfId="17825"/>
    <cellStyle name="常规 11 4 3" xfId="17826"/>
    <cellStyle name="差_奖励补助测算5.24冯铸 2 4" xfId="17827"/>
    <cellStyle name="常规 11 4 4" xfId="17828"/>
    <cellStyle name="差_奖励补助测算7.23" xfId="17829"/>
    <cellStyle name="差_奖励补助测算7.23 2" xfId="17830"/>
    <cellStyle name="差_奖励补助测算7.23 2 2" xfId="17831"/>
    <cellStyle name="差_市辖区测算20080510_县市旗测算-新科目（含人口规模效应）_财力性转移支付2010年预算参考数_03_2010年各地区一般预算平衡表_净集中 3" xfId="17832"/>
    <cellStyle name="差_奖励补助测算7.23 2 3" xfId="17833"/>
    <cellStyle name="差_县区合并测算20080421_县市旗测算-新科目（含人口规模效应）_03_2010年各地区一般预算平衡表_净集中 2" xfId="17834"/>
    <cellStyle name="差_县区合并测算20080421_不含人员经费系数_03_2010年各地区一般预算平衡表_2010年地方财政一般预算分级平衡情况表（汇总）0524 2 2" xfId="17835"/>
    <cellStyle name="差_奖励补助测算7.23 2 4" xfId="17836"/>
    <cellStyle name="差_县区合并测算20080421_县市旗测算-新科目（含人口规模效应）_03_2010年各地区一般预算平衡表_净集中 3" xfId="17837"/>
    <cellStyle name="常规 7 4 10" xfId="17838"/>
    <cellStyle name="差_奖励补助测算7.23 4" xfId="17839"/>
    <cellStyle name="差_奖励补助测算7.25" xfId="17840"/>
    <cellStyle name="差_奖励补助测算7.25 (version 1) (version 1)" xfId="17841"/>
    <cellStyle name="差_奖励补助测算7.25 (version 1) (version 1) 2" xfId="17842"/>
    <cellStyle name="差_县市旗测算20080508_03_2010年各地区一般预算平衡表 3" xfId="17843"/>
    <cellStyle name="差_奖励补助测算7.25 (version 1) (version 1) 2 2" xfId="17844"/>
    <cellStyle name="差_奖励补助测算7.25 (version 1) (version 1) 3" xfId="17845"/>
    <cellStyle name="差_县市旗测算20080508_03_2010年各地区一般预算平衡表 4" xfId="17846"/>
    <cellStyle name="差_奖励补助测算7.25 (version 1) (version 1) 4" xfId="17847"/>
    <cellStyle name="差_县市旗测算20080508_03_2010年各地区一般预算平衡表 5" xfId="17848"/>
    <cellStyle name="差_奖励补助测算7.25 2" xfId="17849"/>
    <cellStyle name="差_奖励补助测算7.25 2 2" xfId="17850"/>
    <cellStyle name="差_奖励补助测算7.25 2 3" xfId="17851"/>
    <cellStyle name="差_奖励补助测算7.25 2 4" xfId="17852"/>
    <cellStyle name="差_奖励补助测算7.25 3" xfId="17853"/>
    <cellStyle name="差_奖励补助测算7.25 4" xfId="17854"/>
    <cellStyle name="好_0605石屏县_隋心对账单定稿0514 2 2" xfId="17855"/>
    <cellStyle name="差_教师绩效工资测算表（离退休按各地上报数测算）2009年1月1日" xfId="17856"/>
    <cellStyle name="差_教师绩效工资测算表（离退休按各地上报数测算）2009年1月1日 2" xfId="17857"/>
    <cellStyle name="差_教师绩效工资测算表（离退休按各地上报数测算）2009年1月1日 2 2" xfId="17858"/>
    <cellStyle name="好_汇总表4_华东" xfId="17859"/>
    <cellStyle name="差_教师绩效工资测算表（离退休按各地上报数测算）2009年1月1日 2 3" xfId="17860"/>
    <cellStyle name="差_教师绩效工资测算表（离退休按各地上报数测算）2009年1月1日 2 4" xfId="17861"/>
    <cellStyle name="差_教师绩效工资测算表（离退休按各地上报数测算）2009年1月1日 4" xfId="17862"/>
    <cellStyle name="差_教师绩效工资测算表（离退休按各地上报数测算）2009年1月1日 5" xfId="17863"/>
    <cellStyle name="差_教师绩效工资测算表（离退休按各地上报数测算）2009年1月1日 6" xfId="17864"/>
    <cellStyle name="差_教育(按照总人口测算）—20080416" xfId="17865"/>
    <cellStyle name="差_教育(按照总人口测算）—20080416 2" xfId="17866"/>
    <cellStyle name="差_教育(按照总人口测算）—20080416_不含人员经费系数_30云南" xfId="17867"/>
    <cellStyle name="好_卫生(按照总人口测算）—20080416_县市旗测算-新科目（含人口规模效应）_财力性转移支付2010年预算参考数_隋心对账单定稿0514 2 7" xfId="17868"/>
    <cellStyle name="好_成本差异系数_财力性转移支付2010年预算参考数_隋心对账单定稿0514 2 5" xfId="17869"/>
    <cellStyle name="差_教育(按照总人口测算）—20080416 2 2" xfId="17870"/>
    <cellStyle name="差_教育(按照总人口测算）—20080416_不含人员经费系数_30云南 2" xfId="17871"/>
    <cellStyle name="差_教育(按照总人口测算）—20080416 2 2 2" xfId="17872"/>
    <cellStyle name="差_教育(按照总人口测算）—20080416_不含人员经费系数_30云南 2 2" xfId="17873"/>
    <cellStyle name="差_人员工资和公用经费3_财力性转移支付2010年预算参考数_03_2010年各地区一般预算平衡表_04财力类2010" xfId="17874"/>
    <cellStyle name="差_教育(按照总人口测算）—20080416 2 3" xfId="17875"/>
    <cellStyle name="差_教育(按照总人口测算）—20080416_不含人员经费系数_30云南 3" xfId="17876"/>
    <cellStyle name="差_教育(按照总人口测算）—20080416 2 4" xfId="17877"/>
    <cellStyle name="差_教育(按照总人口测算）—20080416_不含人员经费系数_30云南 4" xfId="17878"/>
    <cellStyle name="好_其他部门(按照总人口测算）—20080416_民生政策最低支出需求_03_2010年各地区一般预算平衡表 2 2" xfId="17879"/>
    <cellStyle name="差_教育(按照总人口测算）—20080416 3" xfId="17880"/>
    <cellStyle name="好_成本差异系数_财力性转移支付2010年预算参考数_隋心对账单定稿0514 2 6" xfId="17881"/>
    <cellStyle name="差_教育(按照总人口测算）—20080416 3 2" xfId="17882"/>
    <cellStyle name="差_教育(按照总人口测算）—20080416 4" xfId="17883"/>
    <cellStyle name="好_成本差异系数_财力性转移支付2010年预算参考数_隋心对账单定稿0514 2 7" xfId="17884"/>
    <cellStyle name="差_教育(按照总人口测算）—20080416 4 2" xfId="17885"/>
    <cellStyle name="差_教育(按照总人口测算）—20080416 5" xfId="17886"/>
    <cellStyle name="差_教育(按照总人口测算）—20080416_03_2010年各地区一般预算平衡表" xfId="17887"/>
    <cellStyle name="差_教育(按照总人口测算）—20080416_03_2010年各地区一般预算平衡表 2" xfId="17888"/>
    <cellStyle name="差_文体广播事业(按照总人口测算）—20080416_县市旗测算-新科目（含人口规模效应）_财力性转移支付2010年预算参考数" xfId="17889"/>
    <cellStyle name="差_教育(按照总人口测算）—20080416_03_2010年各地区一般预算平衡表 3" xfId="17890"/>
    <cellStyle name="好_2006年水利统计指标统计表_财力性转移支付2010年预算参考数_合并" xfId="17891"/>
    <cellStyle name="差_教育(按照总人口测算）—20080416_03_2010年各地区一般预算平衡表 4" xfId="17892"/>
    <cellStyle name="差_教育(按照总人口测算）—20080416_03_2010年各地区一般预算平衡表 5" xfId="17893"/>
    <cellStyle name="差_教育(按照总人口测算）—20080416_03_2010年各地区一般预算平衡表_04财力类2010" xfId="17894"/>
    <cellStyle name="好_市辖区测算20080510_财力性转移支付2010年预算参考数_03_2010年各地区一般预算平衡表_2010年地方财政一般预算分级平衡情况表（汇总）0524 2 8" xfId="17895"/>
    <cellStyle name="差_教育(按照总人口测算）—20080416_03_2010年各地区一般预算平衡表_04财力类2010 3" xfId="17896"/>
    <cellStyle name="差_卫生(按照总人口测算）—20080416_县市旗测算-新科目（含人口规模效应）_财力性转移支付2010年预算参考数_隋心对账单定稿0514" xfId="17897"/>
    <cellStyle name="差_教育(按照总人口测算）—20080416_03_2010年各地区一般预算平衡表_2010年地方财政一般预算分级平衡情况表（汇总）0524 3" xfId="17898"/>
    <cellStyle name="好_行政公检法测算_县市旗测算-新科目（含人口规模效应）_合并 2 4" xfId="17899"/>
    <cellStyle name="好_卫生部门_财力性转移支付2010年预算参考数_华东 2 3" xfId="17900"/>
    <cellStyle name="差_教育(按照总人口测算）—20080416_03_2010年各地区一般预算平衡表_2010年地方财政一般预算分级平衡情况表（汇总）0524 4" xfId="17901"/>
    <cellStyle name="差_县市旗测算-新科目（20080626）_县市旗测算-新科目（含人口规模效应）_财力性转移支付2010年预算参考数_30云南 2 2" xfId="17902"/>
    <cellStyle name="好_行政公检法测算_县市旗测算-新科目（含人口规模效应）_合并 2 5" xfId="17903"/>
    <cellStyle name="好_卫生部门_财力性转移支付2010年预算参考数_华东 2 4" xfId="17904"/>
    <cellStyle name="差_教育(按照总人口测算）—20080416_03_2010年各地区一般预算平衡表_2010年地方财政一般预算分级平衡情况表（汇总）0524 5" xfId="17905"/>
    <cellStyle name="好_行政公检法测算_县市旗测算-新科目（含人口规模效应）_合并 2 6" xfId="17906"/>
    <cellStyle name="好_卫生部门_财力性转移支付2010年预算参考数_华东 2 5" xfId="17907"/>
    <cellStyle name="差_教育(按照总人口测算）—20080416_03_2010年各地区一般预算平衡表_净集中" xfId="17908"/>
    <cellStyle name="差_教育(按照总人口测算）—20080416_30云南" xfId="17909"/>
    <cellStyle name="好_农林水和城市维护标准支出20080505－县区合计_县市旗测算-新科目（含人口规模效应）_财力性转移支付2010年预算参考数_合并 2 4" xfId="17910"/>
    <cellStyle name="差_教育(按照总人口测算）—20080416_30云南 2" xfId="17911"/>
    <cellStyle name="好_教育(按照总人口测算）—20080416_不含人员经费系数_财力性转移支付2010年预算参考数_华东" xfId="17912"/>
    <cellStyle name="差_教育(按照总人口测算）—20080416_30云南 2 2" xfId="17913"/>
    <cellStyle name="好_教育(按照总人口测算）—20080416_不含人员经费系数_财力性转移支付2010年预算参考数_华东 2" xfId="17914"/>
    <cellStyle name="差_卫生(按照总人口测算）—20080416_县市旗测算-新科目（含人口规模效应）_财力性转移支付2010年预算参考数_03_2010年各地区一般预算平衡表_2010年地方财政一般预算分级平衡情况表（汇总）0524 3" xfId="17915"/>
    <cellStyle name="差_教育(按照总人口测算）—20080416_30云南 4" xfId="17916"/>
    <cellStyle name="差_县市旗测算-新科目（20080626）_不含人员经费系数_小册子（2010）张" xfId="17917"/>
    <cellStyle name="差_教育(按照总人口测算）—20080416_不含人员经费系数" xfId="17918"/>
    <cellStyle name="好_09黑龙江_财力性转移支付2010年预算参考数_03_2010年各地区一般预算平衡表_净集中 3" xfId="17919"/>
    <cellStyle name="差_教育(按照总人口测算）—20080416_不含人员经费系数 2" xfId="17920"/>
    <cellStyle name="差_教育(按照总人口测算）—20080416_不含人员经费系数 2 2" xfId="17921"/>
    <cellStyle name="差_缺口县区测算(财政部标准)_财力性转移支付2010年预算参考数 4" xfId="17922"/>
    <cellStyle name="好_2006年28四川_财力性转移支付2010年预算参考数_03_2010年各地区一般预算平衡表_2010年地方财政一般预算分级平衡情况表（汇总）0524 2 7" xfId="17923"/>
    <cellStyle name="差_教育(按照总人口测算）—20080416_不含人员经费系数 2 2 2" xfId="17924"/>
    <cellStyle name="差_缺口县区测算(财政部标准)_财力性转移支付2010年预算参考数 4 2" xfId="17925"/>
    <cellStyle name="差_教育(按照总人口测算）—20080416_不含人员经费系数 2 3" xfId="17926"/>
    <cellStyle name="差_缺口县区测算(财政部标准)_财力性转移支付2010年预算参考数 5" xfId="17927"/>
    <cellStyle name="差_教育(按照总人口测算）—20080416_不含人员经费系数 2 4" xfId="17928"/>
    <cellStyle name="差_教育(按照总人口测算）—20080416_不含人员经费系数 3 2" xfId="17929"/>
    <cellStyle name="好_分县成本差异系数_不含人员经费系数_财力性转移支付2010年预算参考数 2 3" xfId="17930"/>
    <cellStyle name="差_缺口县区测算(按2007支出增长25%测算)_小册子（2010）张 3" xfId="17931"/>
    <cellStyle name="差_县市旗测算-新科目（20080627）_财力性转移支付2010年预算参考数_03_2010年各地区一般预算平衡表 3" xfId="17932"/>
    <cellStyle name="差_教育(按照总人口测算）—20080416_不含人员经费系数 4" xfId="17933"/>
    <cellStyle name="好_2008年全省汇总收支计算表_财力性转移支付2010年预算参考数_03_2010年各地区一般预算平衡表_2010年地方财政一般预算分级平衡情况表（汇总）0524 2 3" xfId="17934"/>
    <cellStyle name="差_教育(按照总人口测算）—20080416_不含人员经费系数 4 2" xfId="17935"/>
    <cellStyle name="差_教育(按照总人口测算）—20080416_不含人员经费系数 5" xfId="17936"/>
    <cellStyle name="好_2008年全省汇总收支计算表_财力性转移支付2010年预算参考数_03_2010年各地区一般预算平衡表_2010年地方财政一般预算分级平衡情况表（汇总）0524 2 4" xfId="17937"/>
    <cellStyle name="差_教育(按照总人口测算）—20080416_不含人员经费系数_03_2010年各地区一般预算平衡表" xfId="17938"/>
    <cellStyle name="差_教育(按照总人口测算）—20080416_不含人员经费系数_03_2010年各地区一般预算平衡表 2" xfId="17939"/>
    <cellStyle name="差_教育(按照总人口测算）—20080416_不含人员经费系数_03_2010年各地区一般预算平衡表 3" xfId="17940"/>
    <cellStyle name="差_教育(按照总人口测算）—20080416_不含人员经费系数_03_2010年各地区一般预算平衡表 4" xfId="17941"/>
    <cellStyle name="好_缺口县区测算(按核定人数)_财力性转移支付2010年预算参考数_03_2010年各地区一般预算平衡表_04财力类2010" xfId="17942"/>
    <cellStyle name="差_教育(按照总人口测算）—20080416_不含人员经费系数_03_2010年各地区一般预算平衡表 5" xfId="17943"/>
    <cellStyle name="差_县市旗测算-新科目（20080627）_民生政策最低支出需求_财力性转移支付2010年预算参考数_小册子（2010）张 2" xfId="17944"/>
    <cellStyle name="差_教育(按照总人口测算）—20080416_不含人员经费系数_03_2010年各地区一般预算平衡表 6" xfId="17945"/>
    <cellStyle name="差_县市旗测算-新科目（20080627）_民生政策最低支出需求_财力性转移支付2010年预算参考数_小册子（2010）张 3" xfId="17946"/>
    <cellStyle name="差_教育(按照总人口测算）—20080416_不含人员经费系数_03_2010年各地区一般预算平衡表_04财力类2010 3" xfId="17947"/>
    <cellStyle name="差_市辖区测算20080510_03_2010年各地区一般预算平衡表_2010年地方财政一般预算分级平衡情况表（汇总）0524 4" xfId="17948"/>
    <cellStyle name="差_教育(按照总人口测算）—20080416_不含人员经费系数_03_2010年各地区一般预算平衡表_2010年地方财政一般预算分级平衡情况表（汇总）0524" xfId="17949"/>
    <cellStyle name="差_山东省民生支出标准_小册子（2010）张 2" xfId="17950"/>
    <cellStyle name="好_市辖区测算20080510_财力性转移支付2010年预算参考数_隋心对账单定稿0514 2 3" xfId="17951"/>
    <cellStyle name="差_教育(按照总人口测算）—20080416_不含人员经费系数_03_2010年各地区一般预算平衡表_2010年地方财政一般预算分级平衡情况表（汇总）0524 2" xfId="17952"/>
    <cellStyle name="注释 2 2 2 2 9" xfId="17953"/>
    <cellStyle name="差_山东省民生支出标准_小册子（2010）张 2 2" xfId="17954"/>
    <cellStyle name="差_教育(按照总人口测算）—20080416_不含人员经费系数_03_2010年各地区一般预算平衡表_2010年地方财政一般预算分级平衡情况表（汇总）0524 4" xfId="17955"/>
    <cellStyle name="差_教育(按照总人口测算）—20080416_不含人员经费系数_03_2010年各地区一般预算平衡表_2010年地方财政一般预算分级平衡情况表（汇总）0524 5" xfId="17956"/>
    <cellStyle name="差_卫生(按照总人口测算）—20080416_不含人员经费系数_财力性转移支付2010年预算参考数_合并 2" xfId="17957"/>
    <cellStyle name="差_教育(按照总人口测算）—20080416_不含人员经费系数_03_2010年各地区一般预算平衡表_净集中" xfId="17958"/>
    <cellStyle name="差_教育(按照总人口测算）—20080416_不含人员经费系数_03_2010年各地区一般预算平衡表_净集中 2" xfId="17959"/>
    <cellStyle name="差_教育(按照总人口测算）—20080416_不含人员经费系数_03_2010年各地区一般预算平衡表_净集中 3" xfId="17960"/>
    <cellStyle name="差_教育(按照总人口测算）—20080416_不含人员经费系数_财力性转移支付2010年预算参考数 2" xfId="17961"/>
    <cellStyle name="差_文体广播事业(按照总人口测算）—20080416_民生政策最低支出需求_财力性转移支付2010年预算参考数_03_2010年各地区一般预算平衡表" xfId="17962"/>
    <cellStyle name="差_文体广播事业(按照总人口测算）—20080416_财力性转移支付2010年预算参考数_03_2010年各地区一般预算平衡表_04财力类2010 3" xfId="17963"/>
    <cellStyle name="差_教育(按照总人口测算）—20080416_不含人员经费系数_财力性转移支付2010年预算参考数 2 2" xfId="17964"/>
    <cellStyle name="差_文体广播事业(按照总人口测算）—20080416_民生政策最低支出需求_财力性转移支付2010年预算参考数_03_2010年各地区一般预算平衡表 2" xfId="17965"/>
    <cellStyle name="差_教育(按照总人口测算）—20080416_不含人员经费系数_财力性转移支付2010年预算参考数 2 3" xfId="17966"/>
    <cellStyle name="差_文体广播事业(按照总人口测算）—20080416_民生政策最低支出需求_财力性转移支付2010年预算参考数_03_2010年各地区一般预算平衡表 3" xfId="17967"/>
    <cellStyle name="差_教育(按照总人口测算）—20080416_不含人员经费系数_财力性转移支付2010年预算参考数 2 3 2" xfId="17968"/>
    <cellStyle name="好_2006年基础数据 3" xfId="17969"/>
    <cellStyle name="差_教育(按照总人口测算）—20080416_不含人员经费系数_财力性转移支付2010年预算参考数 2 4" xfId="17970"/>
    <cellStyle name="差_文体广播事业(按照总人口测算）—20080416_民生政策最低支出需求_财力性转移支付2010年预算参考数_03_2010年各地区一般预算平衡表 4" xfId="17971"/>
    <cellStyle name="差_教育(按照总人口测算）—20080416_不含人员经费系数_财力性转移支付2010年预算参考数 3" xfId="17972"/>
    <cellStyle name="差_教育(按照总人口测算）—20080416_不含人员经费系数_财力性转移支付2010年预算参考数 3 2" xfId="17973"/>
    <cellStyle name="差_教育(按照总人口测算）—20080416_不含人员经费系数_财力性转移支付2010年预算参考数 4" xfId="17974"/>
    <cellStyle name="差_教育(按照总人口测算）—20080416_不含人员经费系数_财力性转移支付2010年预算参考数 5" xfId="17975"/>
    <cellStyle name="差_教育(按照总人口测算）—20080416_不含人员经费系数_财力性转移支付2010年预算参考数_03_2010年各地区一般预算平衡表" xfId="17976"/>
    <cellStyle name="差_县区合并测算20080423(按照各省比重）_财力性转移支付2010年预算参考数_03_2010年各地区一般预算平衡表_04财力类2010 2" xfId="17977"/>
    <cellStyle name="常规 14 35" xfId="17978"/>
    <cellStyle name="常规 14 40" xfId="17979"/>
    <cellStyle name="差_教育(按照总人口测算）—20080416_不含人员经费系数_财力性转移支付2010年预算参考数_03_2010年各地区一般预算平衡表 2" xfId="17980"/>
    <cellStyle name="差_市辖区测算-新科目（20080626）_不含人员经费系数_隋心对账单定稿0514 2 7" xfId="17981"/>
    <cellStyle name="差_教育(按照总人口测算）—20080416_不含人员经费系数_财力性转移支付2010年预算参考数_03_2010年各地区一般预算平衡表 3" xfId="17982"/>
    <cellStyle name="差_教育(按照总人口测算）—20080416_不含人员经费系数_财力性转移支付2010年预算参考数_03_2010年各地区一般预算平衡表 4" xfId="17983"/>
    <cellStyle name="差_教育(按照总人口测算）—20080416_不含人员经费系数_财力性转移支付2010年预算参考数_03_2010年各地区一般预算平衡表 5" xfId="17984"/>
    <cellStyle name="差_教育(按照总人口测算）—20080416_不含人员经费系数_财力性转移支付2010年预算参考数_03_2010年各地区一般预算平衡表 6" xfId="17985"/>
    <cellStyle name="差_教育(按照总人口测算）—20080416_不含人员经费系数_财力性转移支付2010年预算参考数_03_2010年各地区一般预算平衡表_04财力类2010" xfId="17986"/>
    <cellStyle name="差_县区合并测算20080423(按照各省比重）_不含人员经费系数 3" xfId="17987"/>
    <cellStyle name="好_分析缺口率_03_2010年各地区一般预算平衡表_04财力类2010 2" xfId="17988"/>
    <cellStyle name="差_教育(按照总人口测算）—20080416_不含人员经费系数_财力性转移支付2010年预算参考数_03_2010年各地区一般预算平衡表_04财力类2010 2" xfId="17989"/>
    <cellStyle name="好_2006年34青海_03_2010年各地区一般预算平衡表 4" xfId="17990"/>
    <cellStyle name="差_县区合并测算20080423(按照各省比重）_不含人员经费系数 3 2" xfId="17991"/>
    <cellStyle name="差_教育(按照总人口测算）—20080416_不含人员经费系数_财力性转移支付2010年预算参考数_03_2010年各地区一般预算平衡表_04财力类2010 3" xfId="17992"/>
    <cellStyle name="好_2006年34青海_03_2010年各地区一般预算平衡表 5" xfId="17993"/>
    <cellStyle name="差_教育(按照总人口测算）—20080416_不含人员经费系数_财力性转移支付2010年预算参考数_03_2010年各地区一般预算平衡表_2010年地方财政一般预算分级平衡情况表（汇总）0524" xfId="17994"/>
    <cellStyle name="好_行政(燃修费)_民生政策最低支出需求_财力性转移支付2010年预算参考数_30云南" xfId="17995"/>
    <cellStyle name="差_教育(按照总人口测算）—20080416_不含人员经费系数_财力性转移支付2010年预算参考数_03_2010年各地区一般预算平衡表_2010年地方财政一般预算分级平衡情况表（汇总）0524 2" xfId="17996"/>
    <cellStyle name="好_行政(燃修费)_民生政策最低支出需求_财力性转移支付2010年预算参考数_30云南 2" xfId="17997"/>
    <cellStyle name="差_教育(按照总人口测算）—20080416_不含人员经费系数_财力性转移支付2010年预算参考数_03_2010年各地区一般预算平衡表_2010年地方财政一般预算分级平衡情况表（汇总）0524 3" xfId="17998"/>
    <cellStyle name="好_行政(燃修费)_民生政策最低支出需求_财力性转移支付2010年预算参考数_30云南 3" xfId="17999"/>
    <cellStyle name="差_教育(按照总人口测算）—20080416_不含人员经费系数_财力性转移支付2010年预算参考数_03_2010年各地区一般预算平衡表_2010年地方财政一般预算分级平衡情况表（汇总）0524 4" xfId="18000"/>
    <cellStyle name="差_教育(按照总人口测算）—20080416_不含人员经费系数_财力性转移支付2010年预算参考数_03_2010年各地区一般预算平衡表_2010年地方财政一般预算分级平衡情况表（汇总）0524 5" xfId="18001"/>
    <cellStyle name="差_文体广播事业(按照总人口测算）—20080416_民生政策最低支出需求_03_2010年各地区一般预算平衡表_2010年地方财政一般预算分级平衡情况表（汇总）0524 2 2" xfId="18002"/>
    <cellStyle name="差_教育(按照总人口测算）—20080416_不含人员经费系数_财力性转移支付2010年预算参考数_03_2010年各地区一般预算平衡表_净集中" xfId="18003"/>
    <cellStyle name="差_教育(按照总人口测算）—20080416_不含人员经费系数_财力性转移支付2010年预算参考数_03_2010年各地区一般预算平衡表_净集中 2" xfId="18004"/>
    <cellStyle name="差_教育(按照总人口测算）—20080416_不含人员经费系数_财力性转移支付2010年预算参考数_03_2010年各地区一般预算平衡表_净集中 3" xfId="18005"/>
    <cellStyle name="差_教育(按照总人口测算）—20080416_不含人员经费系数_财力性转移支付2010年预算参考数_30云南" xfId="18006"/>
    <cellStyle name="差_卫生(按照总人口测算）—20080416_民生政策最低支出需求_财力性转移支付2010年预算参考数_华东 2 3" xfId="18007"/>
    <cellStyle name="差_教育(按照总人口测算）—20080416_不含人员经费系数_财力性转移支付2010年预算参考数_30云南 2" xfId="18008"/>
    <cellStyle name="差_教育(按照总人口测算）—20080416_不含人员经费系数_财力性转移支付2010年预算参考数_30云南 2 2" xfId="18009"/>
    <cellStyle name="差_教育(按照总人口测算）—20080416_不含人员经费系数_财力性转移支付2010年预算参考数_30云南 3" xfId="18010"/>
    <cellStyle name="差_教育(按照总人口测算）—20080416_不含人员经费系数_财力性转移支付2010年预算参考数_30云南 4" xfId="18011"/>
    <cellStyle name="差_教育(按照总人口测算）—20080416_不含人员经费系数_财力性转移支付2010年预算参考数_合并" xfId="18012"/>
    <cellStyle name="差_教育(按照总人口测算）—20080416_不含人员经费系数_财力性转移支付2010年预算参考数_合并 2" xfId="18013"/>
    <cellStyle name="差_教育(按照总人口测算）—20080416_不含人员经费系数_财力性转移支付2010年预算参考数_华东 2" xfId="18014"/>
    <cellStyle name="差_市辖区测算-新科目（20080626）_不含人员经费系数_合并 2 6" xfId="18015"/>
    <cellStyle name="好_分县成本差异系数_民生政策最低支出需求_财力性转移支付2010年预算参考数_合并 2 7" xfId="18016"/>
    <cellStyle name="差_教育(按照总人口测算）—20080416_不含人员经费系数_财力性转移支付2010年预算参考数_隋心对账单定稿0514 2" xfId="18017"/>
    <cellStyle name="差_教育(按照总人口测算）—20080416_不含人员经费系数_财力性转移支付2010年预算参考数_小册子（2010）张" xfId="18018"/>
    <cellStyle name="差_教育(按照总人口测算）—20080416_不含人员经费系数_财力性转移支付2010年预算参考数_小册子（2010）张 2" xfId="18019"/>
    <cellStyle name="好_34青海_1_财力性转移支付2010年预算参考数 4" xfId="18020"/>
    <cellStyle name="差_教育(按照总人口测算）—20080416_不含人员经费系数_财力性转移支付2010年预算参考数_小册子（2010）张 3" xfId="18021"/>
    <cellStyle name="好_34青海_1_财力性转移支付2010年预算参考数 5" xfId="18022"/>
    <cellStyle name="差_教育(按照总人口测算）—20080416_不含人员经费系数_财力性转移支付2010年预算参考数_小册子（2010）张 3 2" xfId="18023"/>
    <cellStyle name="差_文体广播事业(按照总人口测算）—20080416_县市旗测算-新科目（含人口规模效应）_隋心对账单定稿0514 2 6" xfId="18024"/>
    <cellStyle name="好_汇总表_财力性转移支付2010年预算参考数_03_2010年各地区一般预算平衡表_2010年地方财政一般预算分级平衡情况表（汇总）0524" xfId="18025"/>
    <cellStyle name="好_行政(燃修费)_县市旗测算-新科目（含人口规模效应）_财力性转移支付2010年预算参考数_小册子（2010）张" xfId="18026"/>
    <cellStyle name="差_教育(按照总人口测算）—20080416_不含人员经费系数_财力性转移支付2010年预算参考数_小册子（2010）张 4" xfId="18027"/>
    <cellStyle name="差_教育(按照总人口测算）—20080416_不含人员经费系数_合并" xfId="18028"/>
    <cellStyle name="差_文体广播事业(按照总人口测算）—20080416_县市旗测算-新科目（含人口规模效应）_财力性转移支付2010年预算参考数_小册子（2010）张" xfId="18029"/>
    <cellStyle name="差_教育(按照总人口测算）—20080416_不含人员经费系数_合并 2" xfId="18030"/>
    <cellStyle name="差_文体广播事业(按照总人口测算）—20080416_县市旗测算-新科目（含人口规模效应）_财力性转移支付2010年预算参考数_小册子（2010）张 2" xfId="18031"/>
    <cellStyle name="差_教育(按照总人口测算）—20080416_不含人员经费系数_华东 2" xfId="18032"/>
    <cellStyle name="好_汇总_隋心对账单定稿0514 2 3" xfId="18033"/>
    <cellStyle name="好_县市旗测算-新科目（20080626）_民生政策最低支出需求_03_2010年各地区一般预算平衡表_2010年地方财政一般预算分级平衡情况表（汇总）0524 2" xfId="18034"/>
    <cellStyle name="好_Book2_财力性转移支付2010年预算参考数_华东 2 7" xfId="18035"/>
    <cellStyle name="差_教育(按照总人口测算）—20080416_不含人员经费系数_隋心对账单定稿0514" xfId="18036"/>
    <cellStyle name="差_其他部门(按照总人口测算）—20080416_不含人员经费系数_财力性转移支付2010年预算参考数_华东 2" xfId="18037"/>
    <cellStyle name="差_教育(按照总人口测算）—20080416_不含人员经费系数_隋心对账单定稿0514 2" xfId="18038"/>
    <cellStyle name="常规 14 5" xfId="18039"/>
    <cellStyle name="差_教育(按照总人口测算）—20080416_不含人员经费系数_小册子（2010）张" xfId="18040"/>
    <cellStyle name="差_教育(按照总人口测算）—20080416_不含人员经费系数_小册子（2010）张 2" xfId="18041"/>
    <cellStyle name="好_Book1_S111111-cg_Book1_Book1_Book1" xfId="18042"/>
    <cellStyle name="差_教育(按照总人口测算）—20080416_不含人员经费系数_小册子（2010）张 2 2" xfId="18043"/>
    <cellStyle name="好_Book1_S111111-cg_Book1_Book1_Book1 2" xfId="18044"/>
    <cellStyle name="差_县市旗测算20080508_县市旗测算-新科目（含人口规模效应）_财力性转移支付2010年预算参考数_03_2010年各地区一般预算平衡表_2010年地方财政一般预算分级平衡情况表（汇总）0524" xfId="18045"/>
    <cellStyle name="差_教育(按照总人口测算）—20080416_不含人员经费系数_小册子（2010）张 3" xfId="18046"/>
    <cellStyle name="差_教育(按照总人口测算）—20080416_不含人员经费系数_小册子（2010）张 3 2" xfId="18047"/>
    <cellStyle name="差_教育(按照总人口测算）—20080416_不含人员经费系数_小册子（2010）张 4" xfId="18048"/>
    <cellStyle name="差_教育(按照总人口测算）—20080416_财力性转移支付2010年预算参考数" xfId="18049"/>
    <cellStyle name="差_教育(按照总人口测算）—20080416_财力性转移支付2010年预算参考数 2" xfId="18050"/>
    <cellStyle name="好_财政供养人员_财力性转移支付2010年预算参考数_隋心对账单定稿0514 2 3" xfId="18051"/>
    <cellStyle name="差_教育(按照总人口测算）—20080416_财力性转移支付2010年预算参考数 2 2" xfId="18052"/>
    <cellStyle name="差_教育(按照总人口测算）—20080416_财力性转移支付2010年预算参考数 2 2 2" xfId="18053"/>
    <cellStyle name="好_卫生(按照总人口测算）—20080416_县市旗测算-新科目（含人口规模效应）_隋心对账单定稿0514 2 3" xfId="18054"/>
    <cellStyle name="好_县市旗测算-新科目（20080627）_财力性转移支付2010年预算参考数_03_2010年各地区一般预算平衡表_2010年地方财政一般预算分级平衡情况表（汇总）0524 5" xfId="18055"/>
    <cellStyle name="差_教育(按照总人口测算）—20080416_财力性转移支付2010年预算参考数 2 3" xfId="18056"/>
    <cellStyle name="差_县区合并测算20080421_不含人员经费系数_小册子（2010）张 2 2" xfId="18057"/>
    <cellStyle name="差_教育(按照总人口测算）—20080416_财力性转移支付2010年预算参考数 2 4" xfId="18058"/>
    <cellStyle name="差_县区合并测算20080421_03_2010年各地区一般预算平衡表_2010年地方财政一般预算分级平衡情况表（汇总）0524 2 2" xfId="18059"/>
    <cellStyle name="差_教育(按照总人口测算）—20080416_财力性转移支付2010年预算参考数 4" xfId="18060"/>
    <cellStyle name="好_财政供养人员_财力性转移支付2010年预算参考数_隋心对账单定稿0514 2 5" xfId="18061"/>
    <cellStyle name="差_农林水和城市维护标准支出20080505－县区合计_县市旗测算-新科目（含人口规模效应）_03_2010年各地区一般预算平衡表_2010年地方财政一般预算分级平衡情况表（汇总）0524 5" xfId="18062"/>
    <cellStyle name="差_教育(按照总人口测算）—20080416_财力性转移支付2010年预算参考数 4 2" xfId="18063"/>
    <cellStyle name="差_县区合并测算20080423(按照各省比重）_民生政策最低支出需求_30云南 3" xfId="18064"/>
    <cellStyle name="好 2 2 5" xfId="18065"/>
    <cellStyle name="差_教育(按照总人口测算）—20080416_财力性转移支付2010年预算参考数_03_2010年各地区一般预算平衡表" xfId="18066"/>
    <cellStyle name="好_农林水和城市维护标准支出20080505－县区合计_不含人员经费系数_财力性转移支付2010年预算参考数_03_2010年各地区一般预算平衡表_04财力类2010 2" xfId="18067"/>
    <cellStyle name="差_教育(按照总人口测算）—20080416_财力性转移支付2010年预算参考数_03_2010年各地区一般预算平衡表 2" xfId="18068"/>
    <cellStyle name="差_教育(按照总人口测算）—20080416_财力性转移支付2010年预算参考数_03_2010年各地区一般预算平衡表 3" xfId="18069"/>
    <cellStyle name="差_教育(按照总人口测算）—20080416_财力性转移支付2010年预算参考数_03_2010年各地区一般预算平衡表 4" xfId="18070"/>
    <cellStyle name="差_教育(按照总人口测算）—20080416_财力性转移支付2010年预算参考数_03_2010年各地区一般预算平衡表 5" xfId="18071"/>
    <cellStyle name="差_教育(按照总人口测算）—20080416_财力性转移支付2010年预算参考数_03_2010年各地区一般预算平衡表 6" xfId="18072"/>
    <cellStyle name="差_教育(按照总人口测算）—20080416_财力性转移支付2010年预算参考数_03_2010年各地区一般预算平衡表_04财力类2010" xfId="18073"/>
    <cellStyle name="好_县市旗测算-新科目（20080627）_03_2010年各地区一般预算平衡表_2010年地方财政一般预算分级平衡情况表（汇总）0524 2 4" xfId="18074"/>
    <cellStyle name="好_行政公检法测算_民生政策最低支出需求_隋心对账单定稿0514 2 6" xfId="18075"/>
    <cellStyle name="差_教育(按照总人口测算）—20080416_财力性转移支付2010年预算参考数_03_2010年各地区一般预算平衡表_04财力类2010 2" xfId="18076"/>
    <cellStyle name="差_总人口_财力性转移支付2010年预算参考数" xfId="18077"/>
    <cellStyle name="差_教育(按照总人口测算）—20080416_财力性转移支付2010年预算参考数_03_2010年各地区一般预算平衡表_2010年地方财政一般预算分级平衡情况表（汇总）0524" xfId="18078"/>
    <cellStyle name="差_教育(按照总人口测算）—20080416_财力性转移支付2010年预算参考数_03_2010年各地区一般预算平衡表_2010年地方财政一般预算分级平衡情况表（汇总）0524 2" xfId="18079"/>
    <cellStyle name="差_教育(按照总人口测算）—20080416_财力性转移支付2010年预算参考数_03_2010年各地区一般预算平衡表_2010年地方财政一般预算分级平衡情况表（汇总）0524 3" xfId="18080"/>
    <cellStyle name="差_教育(按照总人口测算）—20080416_财力性转移支付2010年预算参考数_03_2010年各地区一般预算平衡表_2010年地方财政一般预算分级平衡情况表（汇总）0524 4" xfId="18081"/>
    <cellStyle name="差_缺口县区测算" xfId="18082"/>
    <cellStyle name="差_教育(按照总人口测算）—20080416_财力性转移支付2010年预算参考数_03_2010年各地区一般预算平衡表_2010年地方财政一般预算分级平衡情况表（汇总）0524 5" xfId="18083"/>
    <cellStyle name="差_教育(按照总人口测算）—20080416_财力性转移支付2010年预算参考数_03_2010年各地区一般预算平衡表_净集中" xfId="18084"/>
    <cellStyle name="差_其他部门(按照总人口测算）—20080416_不含人员经费系数_财力性转移支付2010年预算参考数_30云南 2 2" xfId="18085"/>
    <cellStyle name="差_教育(按照总人口测算）—20080416_财力性转移支付2010年预算参考数_03_2010年各地区一般预算平衡表_净集中 2" xfId="18086"/>
    <cellStyle name="差_教育(按照总人口测算）—20080416_财力性转移支付2010年预算参考数_03_2010年各地区一般预算平衡表_净集中 3" xfId="18087"/>
    <cellStyle name="好_市辖区测算20080510_不含人员经费系数_财力性转移支付2010年预算参考数_小册子（2010）张" xfId="18088"/>
    <cellStyle name="差_教育(按照总人口测算）—20080416_财力性转移支付2010年预算参考数_30云南" xfId="18089"/>
    <cellStyle name="好_卫生(按照总人口测算）—20080416_民生政策最低支出需求_财力性转移支付2010年预算参考数 2 7" xfId="18090"/>
    <cellStyle name="差_教育(按照总人口测算）—20080416_财力性转移支付2010年预算参考数_30云南 2" xfId="18091"/>
    <cellStyle name="差_县市旗测算-新科目（20080627）_县市旗测算-新科目（含人口规模效应）_财力性转移支付2010年预算参考数_隋心对账单定稿0514" xfId="18092"/>
    <cellStyle name="好_市辖区测算-新科目（20080626）_不含人员经费系数_财力性转移支付2010年预算参考数 3" xfId="18093"/>
    <cellStyle name="好_一般预算支出口径剔除表_华东 2 4" xfId="18094"/>
    <cellStyle name="差_教育(按照总人口测算）—20080416_财力性转移支付2010年预算参考数_30云南 2 2" xfId="18095"/>
    <cellStyle name="差_县市旗测算-新科目（20080627）_县市旗测算-新科目（含人口规模效应）_财力性转移支付2010年预算参考数_隋心对账单定稿0514 2" xfId="18096"/>
    <cellStyle name="好 2 2 11 2 9" xfId="18097"/>
    <cellStyle name="好_市辖区测算-新科目（20080626）_不含人员经费系数_财力性转移支付2010年预算参考数 3 2" xfId="18098"/>
    <cellStyle name="好_卫生(按照总人口测算）—20080416_民生政策最低支出需求_财力性转移支付2010年预算参考数 2 8" xfId="18099"/>
    <cellStyle name="差_教育(按照总人口测算）—20080416_财力性转移支付2010年预算参考数_30云南 3" xfId="18100"/>
    <cellStyle name="好_市辖区测算-新科目（20080626）_不含人员经费系数_财力性转移支付2010年预算参考数 4" xfId="18101"/>
    <cellStyle name="差_教育(按照总人口测算）—20080416_财力性转移支付2010年预算参考数_30云南 3 2" xfId="18102"/>
    <cellStyle name="好_市辖区测算-新科目（20080626）_不含人员经费系数_财力性转移支付2010年预算参考数 4 2" xfId="18103"/>
    <cellStyle name="链接单元格 8" xfId="18104"/>
    <cellStyle name="差_教育(按照总人口测算）—20080416_财力性转移支付2010年预算参考数_30云南 4" xfId="18105"/>
    <cellStyle name="好_市辖区测算-新科目（20080626）_不含人员经费系数_财力性转移支付2010年预算参考数 5" xfId="18106"/>
    <cellStyle name="差_教育(按照总人口测算）—20080416_财力性转移支付2010年预算参考数_华东" xfId="18107"/>
    <cellStyle name="好_县市旗测算20080508_不含人员经费系数_财力性转移支付2010年预算参考数 2 8" xfId="18108"/>
    <cellStyle name="差_教育(按照总人口测算）—20080416_财力性转移支付2010年预算参考数_华东 2" xfId="18109"/>
    <cellStyle name="好_Book1_隋心对账单定稿0514 2 5" xfId="18110"/>
    <cellStyle name="差_教育(按照总人口测算）—20080416_财力性转移支付2010年预算参考数_隋心对账单定稿0514" xfId="18111"/>
    <cellStyle name="差_缺口县区测算(按2007支出增长25%测算)_财力性转移支付2010年预算参考数" xfId="18112"/>
    <cellStyle name="差_教育(按照总人口测算）—20080416_财力性转移支付2010年预算参考数_隋心对账单定稿0514 2" xfId="18113"/>
    <cellStyle name="差_缺口县区测算(按2007支出增长25%测算)_财力性转移支付2010年预算参考数 2" xfId="18114"/>
    <cellStyle name="差_教育(按照总人口测算）—20080416_财力性转移支付2010年预算参考数_小册子（2010）张" xfId="18115"/>
    <cellStyle name="好_2006年全省财力计算表（中央、决算）_隋心对账单定稿0514 2 7" xfId="18116"/>
    <cellStyle name="好_20河南_华东 2 7" xfId="18117"/>
    <cellStyle name="差_教育(按照总人口测算）—20080416_合并" xfId="18118"/>
    <cellStyle name="差_教育(按照总人口测算）—20080416_合并 2" xfId="18119"/>
    <cellStyle name="差_教育(按照总人口测算）—20080416_华东" xfId="18120"/>
    <cellStyle name="差_教育(按照总人口测算）—20080416_华东 2" xfId="18121"/>
    <cellStyle name="好_20河南_财力性转移支付2010年预算参考数_合并 2 4" xfId="18122"/>
    <cellStyle name="好_总人口_财力性转移支付2010年预算参考数_03_2010年各地区一般预算平衡表_2010年地方财政一般预算分级平衡情况表（汇总）0524 2" xfId="18123"/>
    <cellStyle name="好_县区合并测算20080421_不含人员经费系数_华东 2 4" xfId="18124"/>
    <cellStyle name="差_教育(按照总人口测算）—20080416_民生政策最低支出需求" xfId="18125"/>
    <cellStyle name="差_教育(按照总人口测算）—20080416_民生政策最低支出需求 2" xfId="18126"/>
    <cellStyle name="好_分县成本差异系数_不含人员经费系数_财力性转移支付2010年预算参考数_隋心对账单定稿0514 3" xfId="18127"/>
    <cellStyle name="差_教育(按照总人口测算）—20080416_民生政策最低支出需求 2 2" xfId="18128"/>
    <cellStyle name="差_教育(按照总人口测算）—20080416_民生政策最低支出需求 2 2 2" xfId="18129"/>
    <cellStyle name="差_教育(按照总人口测算）—20080416_民生政策最低支出需求 2 3" xfId="18130"/>
    <cellStyle name="差_教育(按照总人口测算）—20080416_民生政策最低支出需求 2 3 2" xfId="18131"/>
    <cellStyle name="差_其他部门(按照总人口测算）—20080416_民生政策最低支出需求_03_2010年各地区一般预算平衡表_2010年地方财政一般预算分级平衡情况表（汇总）0524 5" xfId="18132"/>
    <cellStyle name="差_教育(按照总人口测算）—20080416_民生政策最低支出需求 2 4" xfId="18133"/>
    <cellStyle name="差_教育(按照总人口测算）—20080416_民生政策最低支出需求 3" xfId="18134"/>
    <cellStyle name="差_教育(按照总人口测算）—20080416_民生政策最低支出需求 3 2" xfId="18135"/>
    <cellStyle name="差_教育(按照总人口测算）—20080416_民生政策最低支出需求 4" xfId="18136"/>
    <cellStyle name="好_行政（人员）_财力性转移支付2010年预算参考数_合并 2" xfId="18137"/>
    <cellStyle name="差_教育(按照总人口测算）—20080416_民生政策最低支出需求 4 2" xfId="18138"/>
    <cellStyle name="差_缺口县区测算(按核定人数)_财力性转移支付2010年预算参考数 4" xfId="18139"/>
    <cellStyle name="好_行政（人员）_财力性转移支付2010年预算参考数_合并 2 2" xfId="18140"/>
    <cellStyle name="差_教育(按照总人口测算）—20080416_民生政策最低支出需求 5" xfId="18141"/>
    <cellStyle name="好_Book2_财力性转移支付2010年预算参考数_03_2010年各地区一般预算平衡表_2010年地方财政一般预算分级平衡情况表（汇总）0524" xfId="18142"/>
    <cellStyle name="好_成本差异系数_财力性转移支付2010年预算参考数_03_2010年各地区一般预算平衡表 2" xfId="18143"/>
    <cellStyle name="好_行政（人员）_财力性转移支付2010年预算参考数_合并 3" xfId="18144"/>
    <cellStyle name="差_教育(按照总人口测算）—20080416_民生政策最低支出需求_03_2010年各地区一般预算平衡表" xfId="18145"/>
    <cellStyle name="差_教育(按照总人口测算）—20080416_民生政策最低支出需求_03_2010年各地区一般预算平衡表 2" xfId="18146"/>
    <cellStyle name="差_教育(按照总人口测算）—20080416_民生政策最低支出需求_03_2010年各地区一般预算平衡表 3" xfId="18147"/>
    <cellStyle name="差_教育(按照总人口测算）—20080416_民生政策最低支出需求_03_2010年各地区一般预算平衡表 4" xfId="18148"/>
    <cellStyle name="差_教育(按照总人口测算）—20080416_民生政策最低支出需求_03_2010年各地区一般预算平衡表 5" xfId="18149"/>
    <cellStyle name="差_教育(按照总人口测算）—20080416_民生政策最低支出需求_03_2010年各地区一般预算平衡表_04财力类2010" xfId="18150"/>
    <cellStyle name="好_行政(燃修费)_不含人员经费系数_财力性转移支付2010年预算参考数_03_2010年各地区一般预算平衡表_2010年地方财政一般预算分级平衡情况表（汇总）0524 2 7" xfId="18151"/>
    <cellStyle name="差_教育(按照总人口测算）—20080416_民生政策最低支出需求_03_2010年各地区一般预算平衡表_04财力类2010 2" xfId="18152"/>
    <cellStyle name="常规 2 2 6 2 6" xfId="18153"/>
    <cellStyle name="差_教育(按照总人口测算）—20080416_民生政策最低支出需求_03_2010年各地区一般预算平衡表_04财力类2010 3" xfId="18154"/>
    <cellStyle name="常规 2 2 6 2 7" xfId="18155"/>
    <cellStyle name="差_教育(按照总人口测算）—20080416_民生政策最低支出需求_03_2010年各地区一般预算平衡表_2010年地方财政一般预算分级平衡情况表（汇总）0524" xfId="18156"/>
    <cellStyle name="好_行政(燃修费)_民生政策最低支出需求_03_2010年各地区一般预算平衡表 6" xfId="18157"/>
    <cellStyle name="差_教育(按照总人口测算）—20080416_民生政策最低支出需求_03_2010年各地区一般预算平衡表_2010年地方财政一般预算分级平衡情况表（汇总）0524 2" xfId="18158"/>
    <cellStyle name="差_教育(按照总人口测算）—20080416_民生政策最低支出需求_03_2010年各地区一般预算平衡表_2010年地方财政一般预算分级平衡情况表（汇总）0524 3" xfId="18159"/>
    <cellStyle name="差_教育(按照总人口测算）—20080416_民生政策最低支出需求_03_2010年各地区一般预算平衡表_2010年地方财政一般预算分级平衡情况表（汇总）0524 4" xfId="18160"/>
    <cellStyle name="好_行政(燃修费)_不含人员经费系数_30云南 2" xfId="18161"/>
    <cellStyle name="差_教育(按照总人口测算）—20080416_民生政策最低支出需求_03_2010年各地区一般预算平衡表_2010年地方财政一般预算分级平衡情况表（汇总）0524 5" xfId="18162"/>
    <cellStyle name="好_行政(燃修费)_不含人员经费系数_30云南 3" xfId="18163"/>
    <cellStyle name="差_教育(按照总人口测算）—20080416_民生政策最低支出需求_03_2010年各地区一般预算平衡表_净集中" xfId="18164"/>
    <cellStyle name="差_市辖区测算-新科目（20080626）_县市旗测算-新科目（含人口规模效应）_03_2010年各地区一般预算平衡表_2010年地方财政一般预算分级平衡情况表（汇总）0524 2" xfId="18165"/>
    <cellStyle name="差_教育(按照总人口测算）—20080416_民生政策最低支出需求_03_2010年各地区一般预算平衡表_净集中 2" xfId="18166"/>
    <cellStyle name="差_市辖区测算-新科目（20080626）_县市旗测算-新科目（含人口规模效应）_03_2010年各地区一般预算平衡表_2010年地方财政一般预算分级平衡情况表（汇总）0524 2 2" xfId="18167"/>
    <cellStyle name="差_教育(按照总人口测算）—20080416_民生政策最低支出需求_30云南 4" xfId="18168"/>
    <cellStyle name="强调文字颜色 4 2 2 2 4" xfId="18169"/>
    <cellStyle name="好_汇总表_03_2010年各地区一般预算平衡表_2010年地方财政一般预算分级平衡情况表（汇总）0524 4" xfId="18170"/>
    <cellStyle name="差_教育(按照总人口测算）—20080416_民生政策最低支出需求_财力性转移支付2010年预算参考数" xfId="18171"/>
    <cellStyle name="好_农林水和城市维护标准支出20080505－县区合计_不含人员经费系数_财力性转移支付2010年预算参考数_合并 2 6" xfId="18172"/>
    <cellStyle name="差_教育(按照总人口测算）—20080416_民生政策最低支出需求_财力性转移支付2010年预算参考数 2" xfId="18173"/>
    <cellStyle name="好_行政(燃修费)_民生政策最低支出需求 2 6" xfId="18174"/>
    <cellStyle name="差_教育(按照总人口测算）—20080416_民生政策最低支出需求_财力性转移支付2010年预算参考数 2 2" xfId="18175"/>
    <cellStyle name="差_教育(按照总人口测算）—20080416_民生政策最低支出需求_财力性转移支付2010年预算参考数 2 2 2" xfId="18176"/>
    <cellStyle name="差_教育(按照总人口测算）—20080416_民生政策最低支出需求_财力性转移支付2010年预算参考数 2 3" xfId="18177"/>
    <cellStyle name="差_教育(按照总人口测算）—20080416_民生政策最低支出需求_财力性转移支付2010年预算参考数 2 3 2" xfId="18178"/>
    <cellStyle name="差_教育(按照总人口测算）—20080416_民生政策最低支出需求_财力性转移支付2010年预算参考数 2 4" xfId="18179"/>
    <cellStyle name="差_教育(按照总人口测算）—20080416_民生政策最低支出需求_财力性转移支付2010年预算参考数 3" xfId="18180"/>
    <cellStyle name="好_行政(燃修费)_民生政策最低支出需求 2 7" xfId="18181"/>
    <cellStyle name="差_教育(按照总人口测算）—20080416_民生政策最低支出需求_财力性转移支付2010年预算参考数 3 2" xfId="18182"/>
    <cellStyle name="差_教育(按照总人口测算）—20080416_民生政策最低支出需求_财力性转移支付2010年预算参考数 4" xfId="18183"/>
    <cellStyle name="好_行政(燃修费)_民生政策最低支出需求 2 8" xfId="18184"/>
    <cellStyle name="差_教育(按照总人口测算）—20080416_民生政策最低支出需求_财力性转移支付2010年预算参考数 4 2" xfId="18185"/>
    <cellStyle name="差_教育(按照总人口测算）—20080416_民生政策最低支出需求_财力性转移支付2010年预算参考数 5" xfId="18186"/>
    <cellStyle name="差_教育(按照总人口测算）—20080416_民生政策最低支出需求_财力性转移支付2010年预算参考数_03_2010年各地区一般预算平衡表" xfId="18187"/>
    <cellStyle name="差_教育(按照总人口测算）—20080416_民生政策最低支出需求_财力性转移支付2010年预算参考数_03_2010年各地区一般预算平衡表 2" xfId="18188"/>
    <cellStyle name="好_成本差异系数（含人口规模）_财力性转移支付2010年预算参考数_03_2010年各地区一般预算平衡表_04财力类2010" xfId="18189"/>
    <cellStyle name="差_教育(按照总人口测算）—20080416_民生政策最低支出需求_财力性转移支付2010年预算参考数_03_2010年各地区一般预算平衡表 3" xfId="18190"/>
    <cellStyle name="差_教育(按照总人口测算）—20080416_民生政策最低支出需求_财力性转移支付2010年预算参考数_03_2010年各地区一般预算平衡表 4" xfId="18191"/>
    <cellStyle name="差_教育(按照总人口测算）—20080416_民生政策最低支出需求_财力性转移支付2010年预算参考数_03_2010年各地区一般预算平衡表 5" xfId="18192"/>
    <cellStyle name="差_教育(按照总人口测算）—20080416_民生政策最低支出需求_财力性转移支付2010年预算参考数_03_2010年各地区一般预算平衡表_2010年地方财政一般预算分级平衡情况表（汇总）0524" xfId="18193"/>
    <cellStyle name="好 2 2 2 2 2 3" xfId="18194"/>
    <cellStyle name="差_教育(按照总人口测算）—20080416_民生政策最低支出需求_财力性转移支付2010年预算参考数_30云南" xfId="18195"/>
    <cellStyle name="好_农林水和城市维护标准支出20080505－县区合计_民生政策最低支出需求_财力性转移支付2010年预算参考数_华东 2 3" xfId="18196"/>
    <cellStyle name="差_教育(按照总人口测算）—20080416_民生政策最低支出需求_财力性转移支付2010年预算参考数_30云南 2" xfId="18197"/>
    <cellStyle name="差_教育(按照总人口测算）—20080416_民生政策最低支出需求_财力性转移支付2010年预算参考数_30云南 3" xfId="18198"/>
    <cellStyle name="好_行政公检法测算_县市旗测算-新科目（含人口规模效应）_合并 2 2" xfId="18199"/>
    <cellStyle name="好_市辖区测算-新科目（20080626）_不含人员经费系数_合并" xfId="18200"/>
    <cellStyle name="差_教育(按照总人口测算）—20080416_民生政策最低支出需求_财力性转移支付2010年预算参考数_30云南 3 2" xfId="18201"/>
    <cellStyle name="好_2007年一般预算支出剔除_财力性转移支付2010年预算参考数_03_2010年各地区一般预算平衡表 6" xfId="18202"/>
    <cellStyle name="差_县市旗测算-新科目（20080627）_不含人员经费系数_03_2010年各地区一般预算平衡表_2010年地方财政一般预算分级平衡情况表（汇总）0524 2 2" xfId="18203"/>
    <cellStyle name="差_教育(按照总人口测算）—20080416_民生政策最低支出需求_财力性转移支付2010年预算参考数_合并" xfId="18204"/>
    <cellStyle name="好_分县成本差异系数_不含人员经费系数_30云南" xfId="18205"/>
    <cellStyle name="好_农林水和城市维护标准支出20080505－县区合计_财力性转移支付2010年预算参考数_03_2010年各地区一般预算平衡表_2010年地方财政一般预算分级平衡情况表（汇总）0524 2 3" xfId="18206"/>
    <cellStyle name="差_教育(按照总人口测算）—20080416_民生政策最低支出需求_财力性转移支付2010年预算参考数_合并 2" xfId="18207"/>
    <cellStyle name="好_分县成本差异系数_不含人员经费系数_30云南 2" xfId="18208"/>
    <cellStyle name="差_教育(按照总人口测算）—20080416_民生政策最低支出需求_财力性转移支付2010年预算参考数_华东" xfId="18209"/>
    <cellStyle name="差_县市旗测算20080508" xfId="18210"/>
    <cellStyle name="差_教育(按照总人口测算）—20080416_民生政策最低支出需求_财力性转移支付2010年预算参考数_华东 2" xfId="18211"/>
    <cellStyle name="差_县市旗测算20080508 2" xfId="18212"/>
    <cellStyle name="差_教育(按照总人口测算）—20080416_民生政策最低支出需求_财力性转移支付2010年预算参考数_小册子（2010）张" xfId="18213"/>
    <cellStyle name="差_教育(按照总人口测算）—20080416_民生政策最低支出需求_财力性转移支付2010年预算参考数_小册子（2010）张 3" xfId="18214"/>
    <cellStyle name="差_总人口_03_2010年各地区一般预算平衡表_2010年地方财政一般预算分级平衡情况表（汇总）0524" xfId="18215"/>
    <cellStyle name="差_教育(按照总人口测算）—20080416_民生政策最低支出需求_财力性转移支付2010年预算参考数_小册子（2010）张 3 2" xfId="18216"/>
    <cellStyle name="差_总人口_03_2010年各地区一般预算平衡表_2010年地方财政一般预算分级平衡情况表（汇总）0524 2" xfId="18217"/>
    <cellStyle name="差_教育(按照总人口测算）—20080416_民生政策最低支出需求_财力性转移支付2010年预算参考数_小册子（2010）张 4" xfId="18218"/>
    <cellStyle name="好_山东省民生支出标准_03_2010年各地区一般预算平衡表_2010年地方财政一般预算分级平衡情况表（汇总）0524 2" xfId="18219"/>
    <cellStyle name="差_教育(按照总人口测算）—20080416_民生政策最低支出需求_合并" xfId="18220"/>
    <cellStyle name="差_教育(按照总人口测算）—20080416_民生政策最低支出需求_华东 2" xfId="18221"/>
    <cellStyle name="好_(财政总决算简表-2010年)数据-分县收支（国库处提供）" xfId="18222"/>
    <cellStyle name="差_教育(按照总人口测算）—20080416_民生政策最低支出需求_隋心对账单定稿0514" xfId="18223"/>
    <cellStyle name="常规 3 19" xfId="18224"/>
    <cellStyle name="常规 3 24" xfId="18225"/>
    <cellStyle name="差_教育(按照总人口测算）—20080416_民生政策最低支出需求_隋心对账单定稿0514 2" xfId="18226"/>
    <cellStyle name="差_缺口县区测算（11.13）_30云南 3" xfId="18227"/>
    <cellStyle name="好_市辖区测算-新科目（20080626）_03_2010年各地区一般预算平衡表 5" xfId="18228"/>
    <cellStyle name="差_教育(按照总人口测算）—20080416_民生政策最低支出需求_小册子（2010）张" xfId="18229"/>
    <cellStyle name="好_成本差异系数（含人口规模）_合并 2 3" xfId="18230"/>
    <cellStyle name="差_教育(按照总人口测算）—20080416_民生政策最低支出需求_小册子（2010）张 2" xfId="18231"/>
    <cellStyle name="好_县市旗测算-新科目（20080626）_民生政策最低支出需求_财力性转移支付2010年预算参考数_隋心对账单定稿0514 3" xfId="18232"/>
    <cellStyle name="差_教育(按照总人口测算）—20080416_民生政策最低支出需求_小册子（2010）张 2 2" xfId="18233"/>
    <cellStyle name="差_教育(按照总人口测算）—20080416_民生政策最低支出需求_小册子（2010）张 4" xfId="18234"/>
    <cellStyle name="差_教育(按照总人口测算）—20080416_隋心对账单定稿0514" xfId="18235"/>
    <cellStyle name="差_教育(按照总人口测算）—20080416_隋心对账单定稿0514 2" xfId="18236"/>
    <cellStyle name="差_教育(按照总人口测算）—20080416_县市旗测算-新科目（含人口规模效应）" xfId="18237"/>
    <cellStyle name="好_行政公检法测算_民生政策最低支出需求_财力性转移支付2010年预算参考数_合并 2 5" xfId="18238"/>
    <cellStyle name="好_教育(按照总人口测算）—20080416_县市旗测算-新科目（含人口规模效应）_华东" xfId="18239"/>
    <cellStyle name="好_县区合并测算20080421_不含人员经费系数_财力性转移支付2010年预算参考数_03_2010年各地区一般预算平衡表_2010年地方财政一般预算分级平衡情况表（汇总）0524 4" xfId="18240"/>
    <cellStyle name="差_教育(按照总人口测算）—20080416_县市旗测算-新科目（含人口规模效应） 2" xfId="18241"/>
    <cellStyle name="好_教育(按照总人口测算）—20080416_县市旗测算-新科目（含人口规模效应）_华东 2" xfId="18242"/>
    <cellStyle name="差_教育(按照总人口测算）—20080416_县市旗测算-新科目（含人口规模效应） 2 2" xfId="18243"/>
    <cellStyle name="好_教育(按照总人口测算）—20080416_县市旗测算-新科目（含人口规模效应）_华东 2 2" xfId="18244"/>
    <cellStyle name="差_教育(按照总人口测算）—20080416_县市旗测算-新科目（含人口规模效应） 2 2 2" xfId="18245"/>
    <cellStyle name="差_市辖区测算20080510_隋心对账单定稿0514" xfId="18246"/>
    <cellStyle name="差_教育(按照总人口测算）—20080416_县市旗测算-新科目（含人口规模效应） 2 3" xfId="18247"/>
    <cellStyle name="好_教育(按照总人口测算）—20080416_县市旗测算-新科目（含人口规模效应）_华东 2 3" xfId="18248"/>
    <cellStyle name="差_教育(按照总人口测算）—20080416_县市旗测算-新科目（含人口规模效应） 2 3 2" xfId="18249"/>
    <cellStyle name="差_教育(按照总人口测算）—20080416_县市旗测算-新科目（含人口规模效应） 2 4" xfId="18250"/>
    <cellStyle name="好_教育(按照总人口测算）—20080416_县市旗测算-新科目（含人口规模效应）_华东 2 4" xfId="18251"/>
    <cellStyle name="差_教育(按照总人口测算）—20080416_县市旗测算-新科目（含人口规模效应） 3" xfId="18252"/>
    <cellStyle name="差_县市旗测算-新科目（20080627）_不含人员经费系数_财力性转移支付2010年预算参考数_03_2010年各地区一般预算平衡表_04财力类2010 2" xfId="18253"/>
    <cellStyle name="好_教育(按照总人口测算）—20080416_县市旗测算-新科目（含人口规模效应）_华东 3" xfId="18254"/>
    <cellStyle name="差_教育(按照总人口测算）—20080416_县市旗测算-新科目（含人口规模效应） 3 2" xfId="18255"/>
    <cellStyle name="差_教育(按照总人口测算）—20080416_县市旗测算-新科目（含人口规模效应） 4" xfId="18256"/>
    <cellStyle name="差_平邑_财力性转移支付2010年预算参考数_30云南" xfId="18257"/>
    <cellStyle name="差_县市旗测算-新科目（20080627）_不含人员经费系数_财力性转移支付2010年预算参考数_03_2010年各地区一般预算平衡表_04财力类2010 3" xfId="18258"/>
    <cellStyle name="差_教育(按照总人口测算）—20080416_县市旗测算-新科目（含人口规模效应） 4 2" xfId="18259"/>
    <cellStyle name="差_平邑_财力性转移支付2010年预算参考数_30云南 2" xfId="18260"/>
    <cellStyle name="差_县区合并测算20080423(按照各省比重）_民生政策最低支出需求_财力性转移支付2010年预算参考数_03_2010年各地区一般预算平衡表_2010年地方财政一般预算分级平衡情况表（汇总）0524 2 5" xfId="18261"/>
    <cellStyle name="差_教育(按照总人口测算）—20080416_县市旗测算-新科目（含人口规模效应） 5" xfId="18262"/>
    <cellStyle name="好_市辖区测算-新科目（20080626）_财力性转移支付2010年预算参考数 3" xfId="18263"/>
    <cellStyle name="差_教育(按照总人口测算）—20080416_县市旗测算-新科目（含人口规模效应）_03_2010年各地区一般预算平衡表" xfId="18264"/>
    <cellStyle name="差_教育(按照总人口测算）—20080416_县市旗测算-新科目（含人口规模效应）_03_2010年各地区一般预算平衡表 2" xfId="18265"/>
    <cellStyle name="差_教育(按照总人口测算）—20080416_县市旗测算-新科目（含人口规模效应）_03_2010年各地区一般预算平衡表 3" xfId="18266"/>
    <cellStyle name="差_教育(按照总人口测算）—20080416_县市旗测算-新科目（含人口规模效应）_03_2010年各地区一般预算平衡表 4" xfId="18267"/>
    <cellStyle name="差_教育(按照总人口测算）—20080416_县市旗测算-新科目（含人口规模效应）_03_2010年各地区一般预算平衡表 5" xfId="18268"/>
    <cellStyle name="差_教育(按照总人口测算）—20080416_县市旗测算-新科目（含人口规模效应）_03_2010年各地区一般预算平衡表 6" xfId="18269"/>
    <cellStyle name="差_教育(按照总人口测算）—20080416_县市旗测算-新科目（含人口规模效应）_03_2010年各地区一般预算平衡表_04财力类2010 2" xfId="18270"/>
    <cellStyle name="好_自行调整差异系数顺序_03_2010年各地区一般预算平衡表 2" xfId="18271"/>
    <cellStyle name="差_教育(按照总人口测算）—20080416_县市旗测算-新科目（含人口规模效应）_03_2010年各地区一般预算平衡表_2010年地方财政一般预算分级平衡情况表（汇总）0524" xfId="18272"/>
    <cellStyle name="差_县区合并测算20080423(按照各省比重）_隋心对账单定稿0514 2 2" xfId="18273"/>
    <cellStyle name="好_分县成本差异系数_03_2010年各地区一般预算平衡表_2010年地方财政一般预算分级平衡情况表（汇总）0524 2 5" xfId="18274"/>
    <cellStyle name="差_教育(按照总人口测算）—20080416_县市旗测算-新科目（含人口规模效应）_03_2010年各地区一般预算平衡表_2010年地方财政一般预算分级平衡情况表（汇总）0524 2" xfId="18275"/>
    <cellStyle name="差_教育(按照总人口测算）—20080416_县市旗测算-新科目（含人口规模效应）_03_2010年各地区一般预算平衡表_2010年地方财政一般预算分级平衡情况表（汇总）0524 3" xfId="18276"/>
    <cellStyle name="差_教育(按照总人口测算）—20080416_县市旗测算-新科目（含人口规模效应）_03_2010年各地区一般预算平衡表_2010年地方财政一般预算分级平衡情况表（汇总）0524 4" xfId="18277"/>
    <cellStyle name="差_教育(按照总人口测算）—20080416_县市旗测算-新科目（含人口规模效应）_03_2010年各地区一般预算平衡表_净集中" xfId="18278"/>
    <cellStyle name="差_教育(按照总人口测算）—20080416_县市旗测算-新科目（含人口规模效应）_03_2010年各地区一般预算平衡表_净集中 2" xfId="18279"/>
    <cellStyle name="差_农林水和城市维护标准支出20080505－县区合计_县市旗测算-新科目（含人口规模效应）_隋心对账单定稿0514" xfId="18280"/>
    <cellStyle name="差_教育(按照总人口测算）—20080416_县市旗测算-新科目（含人口规模效应）_30云南" xfId="18281"/>
    <cellStyle name="差_教育(按照总人口测算）—20080416_县市旗测算-新科目（含人口规模效应）_30云南 2" xfId="18282"/>
    <cellStyle name="好_河南 缺口县区测算(地方填报)_财力性转移支付2010年预算参考数_隋心对账单定稿0514 2 5" xfId="18283"/>
    <cellStyle name="好_汇总表4 5" xfId="18284"/>
    <cellStyle name="差_教育(按照总人口测算）—20080416_县市旗测算-新科目（含人口规模效应）_30云南 2 2" xfId="18285"/>
    <cellStyle name="好_34青海_03_2010年各地区一般预算平衡表" xfId="18286"/>
    <cellStyle name="差_教育(按照总人口测算）—20080416_县市旗测算-新科目（含人口规模效应）_30云南 3" xfId="18287"/>
    <cellStyle name="好_河南 缺口县区测算(地方填报)_财力性转移支付2010年预算参考数_隋心对账单定稿0514 2 6" xfId="18288"/>
    <cellStyle name="差_教育(按照总人口测算）—20080416_县市旗测算-新科目（含人口规模效应）_30云南 3 2" xfId="18289"/>
    <cellStyle name="差_教育(按照总人口测算）—20080416_县市旗测算-新科目（含人口规模效应）_30云南 4" xfId="18290"/>
    <cellStyle name="好_河南 缺口县区测算(地方填报)_财力性转移支付2010年预算参考数_隋心对账单定稿0514 2 7" xfId="18291"/>
    <cellStyle name="差_教育(按照总人口测算）—20080416_县市旗测算-新科目（含人口规模效应）_财力性转移支付2010年预算参考数" xfId="18292"/>
    <cellStyle name="好_30云南 2 2" xfId="18293"/>
    <cellStyle name="差_教育(按照总人口测算）—20080416_县市旗测算-新科目（含人口规模效应）_财力性转移支付2010年预算参考数 2" xfId="18294"/>
    <cellStyle name="好_30云南 2 2 2" xfId="18295"/>
    <cellStyle name="强调文字颜色 1 2 2 11 9" xfId="18296"/>
    <cellStyle name="差_教育(按照总人口测算）—20080416_县市旗测算-新科目（含人口规模效应）_财力性转移支付2010年预算参考数 2 2" xfId="18297"/>
    <cellStyle name="差_教育(按照总人口测算）—20080416_县市旗测算-新科目（含人口规模效应）_财力性转移支付2010年预算参考数 2 2 2" xfId="18298"/>
    <cellStyle name="差_教育(按照总人口测算）—20080416_县市旗测算-新科目（含人口规模效应）_财力性转移支付2010年预算参考数 2 3" xfId="18299"/>
    <cellStyle name="差_教育(按照总人口测算）—20080416_县市旗测算-新科目（含人口规模效应）_财力性转移支付2010年预算参考数 2 3 2" xfId="18300"/>
    <cellStyle name="差_教育(按照总人口测算）—20080416_县市旗测算-新科目（含人口规模效应）_财力性转移支付2010年预算参考数 2 4" xfId="18301"/>
    <cellStyle name="差_其他部门(按照总人口测算）—20080416_县市旗测算-新科目（含人口规模效应）_财力性转移支付2010年预算参考数 3 2" xfId="18302"/>
    <cellStyle name="差_教育(按照总人口测算）—20080416_县市旗测算-新科目（含人口规模效应）_财力性转移支付2010年预算参考数 3" xfId="18303"/>
    <cellStyle name="好_行政（人员）_小册子（2010）张 2" xfId="18304"/>
    <cellStyle name="差_教育(按照总人口测算）—20080416_县市旗测算-新科目（含人口规模效应）_财力性转移支付2010年预算参考数 3 2" xfId="18305"/>
    <cellStyle name="好_行政（人员）_小册子（2010）张 2 2" xfId="18306"/>
    <cellStyle name="差_教育(按照总人口测算）—20080416_县市旗测算-新科目（含人口规模效应）_财力性转移支付2010年预算参考数 4" xfId="18307"/>
    <cellStyle name="好_行政（人员）_小册子（2010）张 3" xfId="18308"/>
    <cellStyle name="差_教育(按照总人口测算）—20080416_县市旗测算-新科目（含人口规模效应）_财力性转移支付2010年预算参考数 4 2" xfId="18309"/>
    <cellStyle name="好_1_03_2010年各地区一般预算平衡表_2010年地方财政一般预算分级平衡情况表（汇总）0524 3" xfId="18310"/>
    <cellStyle name="好_行政（人员）_小册子（2010）张 3 2" xfId="18311"/>
    <cellStyle name="好_农林水和城市维护标准支出20080505－县区合计_民生政策最低支出需求_03_2010年各地区一般预算平衡表_2010年地方财政一般预算分级平衡情况表（汇总）0524 2 5" xfId="18312"/>
    <cellStyle name="差_教育(按照总人口测算）—20080416_县市旗测算-新科目（含人口规模效应）_财力性转移支付2010年预算参考数 5" xfId="18313"/>
    <cellStyle name="差_教育(按照总人口测算）—20080416_县市旗测算-新科目（含人口规模效应）_财力性转移支付2010年预算参考数_03_2010年各地区一般预算平衡表" xfId="18314"/>
    <cellStyle name="差_教育(按照总人口测算）—20080416_县市旗测算-新科目（含人口规模效应）_财力性转移支付2010年预算参考数_03_2010年各地区一般预算平衡表 2" xfId="18315"/>
    <cellStyle name="差_县市旗测算20080508_县市旗测算-新科目（含人口规模效应）_财力性转移支付2010年预算参考数_华东" xfId="18316"/>
    <cellStyle name="差_教育(按照总人口测算）—20080416_县市旗测算-新科目（含人口规模效应）_财力性转移支付2010年预算参考数_03_2010年各地区一般预算平衡表 3" xfId="18317"/>
    <cellStyle name="差_教育(按照总人口测算）—20080416_县市旗测算-新科目（含人口规模效应）_财力性转移支付2010年预算参考数_03_2010年各地区一般预算平衡表 4" xfId="18318"/>
    <cellStyle name="好_市辖区测算-新科目（20080626）_民生政策最低支出需求_财力性转移支付2010年预算参考数_30云南" xfId="18319"/>
    <cellStyle name="差_教育(按照总人口测算）—20080416_县市旗测算-新科目（含人口规模效应）_财力性转移支付2010年预算参考数_03_2010年各地区一般预算平衡表 5" xfId="18320"/>
    <cellStyle name="差_教育(按照总人口测算）—20080416_县市旗测算-新科目（含人口规模效应）_财力性转移支付2010年预算参考数_03_2010年各地区一般预算平衡表 6" xfId="18321"/>
    <cellStyle name="差_县区合并测算20080421_县市旗测算-新科目（含人口规模效应）_隋心对账单定稿0514 2 2" xfId="18322"/>
    <cellStyle name="差_教育(按照总人口测算）—20080416_县市旗测算-新科目（含人口规模效应）_财力性转移支付2010年预算参考数_03_2010年各地区一般预算平衡表_04财力类2010" xfId="18323"/>
    <cellStyle name="差_县市旗测算-新科目（20080626）_财力性转移支付2010年预算参考数 2 4" xfId="18324"/>
    <cellStyle name="差_教育(按照总人口测算）—20080416_县市旗测算-新科目（含人口规模效应）_财力性转移支付2010年预算参考数_03_2010年各地区一般预算平衡表_2010年地方财政一般预算分级平衡情况表（汇总）0524" xfId="18325"/>
    <cellStyle name="差_文体广播事业(按照总人口测算）—20080416_县市旗测算-新科目（含人口规模效应）_财力性转移支付2010年预算参考数_小册子（2010）张 3" xfId="18326"/>
    <cellStyle name="差_教育(按照总人口测算）—20080416_县市旗测算-新科目（含人口规模效应）_财力性转移支付2010年预算参考数_03_2010年各地区一般预算平衡表_2010年地方财政一般预算分级平衡情况表（汇总）0524 2" xfId="18327"/>
    <cellStyle name="差_教育(按照总人口测算）—20080416_县市旗测算-新科目（含人口规模效应）_财力性转移支付2010年预算参考数_03_2010年各地区一般预算平衡表_2010年地方财政一般预算分级平衡情况表（汇总）0524 3" xfId="18328"/>
    <cellStyle name="差_缺口县区测算(按2007支出增长25%测算)_财力性转移支付2010年预算参考数_03_2010年各地区一般预算平衡表_净集中" xfId="18329"/>
    <cellStyle name="差_卫生(按照总人口测算）—20080416_县市旗测算-新科目（含人口规模效应）_03_2010年各地区一般预算平衡表_2010年地方财政一般预算分级平衡情况表（汇总）0524" xfId="18330"/>
    <cellStyle name="差_教育(按照总人口测算）—20080416_县市旗测算-新科目（含人口规模效应）_财力性转移支付2010年预算参考数_03_2010年各地区一般预算平衡表_净集中" xfId="18331"/>
    <cellStyle name="好_34青海_1_03_2010年各地区一般预算平衡表_2010年地方财政一般预算分级平衡情况表（汇总）0524 2 3" xfId="18332"/>
    <cellStyle name="差_教育(按照总人口测算）—20080416_县市旗测算-新科目（含人口规模效应）_财力性转移支付2010年预算参考数_30云南" xfId="18333"/>
    <cellStyle name="好_30云南_1_小册子（2010）张" xfId="18334"/>
    <cellStyle name="差_教育(按照总人口测算）—20080416_县市旗测算-新科目（含人口规模效应）_财力性转移支付2010年预算参考数_30云南 2" xfId="18335"/>
    <cellStyle name="好_30云南_1_小册子（2010）张 2" xfId="18336"/>
    <cellStyle name="差_教育(按照总人口测算）—20080416_县市旗测算-新科目（含人口规模效应）_财力性转移支付2010年预算参考数_30云南 2 2" xfId="18337"/>
    <cellStyle name="好_30云南_1_小册子（2010）张 2 2" xfId="18338"/>
    <cellStyle name="好_27重庆_隋心对账单定稿0514 2 7" xfId="18339"/>
    <cellStyle name="差_教育(按照总人口测算）—20080416_县市旗测算-新科目（含人口规模效应）_财力性转移支付2010年预算参考数_30云南 3" xfId="18340"/>
    <cellStyle name="好_30云南_1_小册子（2010）张 3" xfId="18341"/>
    <cellStyle name="差_县区合并测算20080423(按照各省比重）_县市旗测算-新科目（含人口规模效应）_财力性转移支付2010年预算参考数 3 2" xfId="18342"/>
    <cellStyle name="差_教育(按照总人口测算）—20080416_县市旗测算-新科目（含人口规模效应）_财力性转移支付2010年预算参考数_30云南 3 2" xfId="18343"/>
    <cellStyle name="差_县区合并测算20080423(按照各省比重）_不含人员经费系数_隋心对账单定稿0514 2 4" xfId="18344"/>
    <cellStyle name="好_30云南_1_小册子（2010）张 3 2" xfId="18345"/>
    <cellStyle name="差_教育(按照总人口测算）—20080416_县市旗测算-新科目（含人口规模效应）_财力性转移支付2010年预算参考数_30云南 4" xfId="18346"/>
    <cellStyle name="好_30云南_1_小册子（2010）张 4" xfId="18347"/>
    <cellStyle name="差_教育(按照总人口测算）—20080416_县市旗测算-新科目（含人口规模效应）_财力性转移支付2010年预算参考数_合并" xfId="18348"/>
    <cellStyle name="好_行政（人员）_民生政策最低支出需求_财力性转移支付2010年预算参考数 2 7" xfId="18349"/>
    <cellStyle name="差_教育(按照总人口测算）—20080416_县市旗测算-新科目（含人口规模效应）_财力性转移支付2010年预算参考数_合并 2" xfId="18350"/>
    <cellStyle name="差_文体广播事业(按照总人口测算）—20080416_不含人员经费系数_30云南" xfId="18351"/>
    <cellStyle name="差_教育(按照总人口测算）—20080416_县市旗测算-新科目（含人口规模效应）_财力性转移支付2010年预算参考数_华东" xfId="18352"/>
    <cellStyle name="强调 3 2 2" xfId="18353"/>
    <cellStyle name="差_教育(按照总人口测算）—20080416_县市旗测算-新科目（含人口规模效应）_财力性转移支付2010年预算参考数_华东 2" xfId="18354"/>
    <cellStyle name="差_教育(按照总人口测算）—20080416_县市旗测算-新科目（含人口规模效应）_财力性转移支付2010年预算参考数_隋心对账单定稿0514 2" xfId="18355"/>
    <cellStyle name="好_奖励补助测算7.23 4" xfId="18356"/>
    <cellStyle name="差_教育(按照总人口测算）—20080416_县市旗测算-新科目（含人口规模效应）_合并 2" xfId="18357"/>
    <cellStyle name="差_农林水和城市维护标准支出20080505－县区合计_县市旗测算-新科目（含人口规模效应）_03_2010年各地区一般预算平衡表 5" xfId="18358"/>
    <cellStyle name="差_教育(按照总人口测算）—20080416_县市旗测算-新科目（含人口规模效应）_华东" xfId="18359"/>
    <cellStyle name="好_市辖区测算-新科目（20080626）_民生政策最低支出需求_财力性转移支付2010年预算参考数_03_2010年各地区一般预算平衡表 5" xfId="18360"/>
    <cellStyle name="差_教育(按照总人口测算）—20080416_县市旗测算-新科目（含人口规模效应）_华东 2" xfId="18361"/>
    <cellStyle name="差_教育(按照总人口测算）—20080416_县市旗测算-新科目（含人口规模效应）_小册子（2010）张" xfId="18362"/>
    <cellStyle name="差_教育(按照总人口测算）—20080416_县市旗测算-新科目（含人口规模效应）_小册子（2010）张 2" xfId="18363"/>
    <cellStyle name="差_教育(按照总人口测算）—20080416_县市旗测算-新科目（含人口规模效应）_小册子（2010）张 2 2" xfId="18364"/>
    <cellStyle name="差_教育(按照总人口测算）—20080416_县市旗测算-新科目（含人口规模效应）_小册子（2010）张 3" xfId="18365"/>
    <cellStyle name="差_教育(按照总人口测算）—20080416_县市旗测算-新科目（含人口规模效应）_小册子（2010）张 3 2" xfId="18366"/>
    <cellStyle name="差_教育(按照总人口测算）—20080416_县市旗测算-新科目（含人口规模效应）_小册子（2010）张 4" xfId="18367"/>
    <cellStyle name="好_河南 缺口县区测算(地方填报白)_隋心对账单定稿0514 2 2" xfId="18368"/>
    <cellStyle name="好_市辖区测算-新科目（20080626）_县市旗测算-新科目（含人口规模效应）_03_2010年各地区一般预算平衡表 5" xfId="18369"/>
    <cellStyle name="差_教育(按照总人口测算）—20080416_小册子（2010）张" xfId="18370"/>
    <cellStyle name="差_教育(按照总人口测算）—20080416_小册子（2010）张 2" xfId="18371"/>
    <cellStyle name="差_教育(按照总人口测算）—20080416_小册子（2010）张 3" xfId="18372"/>
    <cellStyle name="差_教育(按照总人口测算）—20080416_小册子（2010）张 3 2" xfId="18373"/>
    <cellStyle name="差_民生政策最低支出需求_财力性转移支付2010年预算参考数_隋心对账单定稿0514" xfId="18374"/>
    <cellStyle name="差_教育厅提供义务教育及高中教师人数（2009年1月6日）" xfId="18375"/>
    <cellStyle name="差_县区合并测算20080421_县市旗测算-新科目（含人口规模效应）_合并" xfId="18376"/>
    <cellStyle name="差_总人口_03_2010年各地区一般预算平衡表_2010年地方财政一般预算分级平衡情况表（汇总）0524 5" xfId="18377"/>
    <cellStyle name="好_地方配套按人均增幅控制8.30xl 3" xfId="18378"/>
    <cellStyle name="差_教育厅提供义务教育及高中教师人数（2009年1月6日） 2" xfId="18379"/>
    <cellStyle name="差_县区合并测算20080421_县市旗测算-新科目（含人口规模效应）_合并 2" xfId="18380"/>
    <cellStyle name="差_教育厅提供义务教育及高中教师人数（2009年1月6日） 2 2" xfId="18381"/>
    <cellStyle name="差_县区合并测算20080421_县市旗测算-新科目（含人口规模效应）_合并 2 2" xfId="18382"/>
    <cellStyle name="差_教育厅提供义务教育及高中教师人数（2009年1月6日） 6" xfId="18383"/>
    <cellStyle name="差_卫生(按照总人口测算）—20080416_03_2010年各地区一般预算平衡表 5" xfId="18384"/>
    <cellStyle name="差_教育厅提供义务教育及高中教师人数（2009年1月6日） 7" xfId="18385"/>
    <cellStyle name="差_卫生(按照总人口测算）—20080416_03_2010年各地区一般预算平衡表 6" xfId="18386"/>
    <cellStyle name="差_教育厅提供义务教育及高中教师人数（2009年1月6日） 8" xfId="18387"/>
    <cellStyle name="差_历年教师人数 2 2" xfId="18388"/>
    <cellStyle name="差_历年教师人数 2 3" xfId="18389"/>
    <cellStyle name="差_历年教师人数 2 4" xfId="18390"/>
    <cellStyle name="好_缺口县区测算(按2007支出增长25%测算)_财力性转移支付2010年预算参考数_华东 2 2" xfId="18391"/>
    <cellStyle name="差_历年教师人数 4" xfId="18392"/>
    <cellStyle name="差_历年教师人数 6" xfId="18393"/>
    <cellStyle name="差_丽江汇总" xfId="18394"/>
    <cellStyle name="常规 3 26" xfId="18395"/>
    <cellStyle name="常规 3 31" xfId="18396"/>
    <cellStyle name="差_丽江汇总 2" xfId="18397"/>
    <cellStyle name="好_2006年22湖南_财力性转移支付2010年预算参考数_隋心对账单定稿0514 2 6" xfId="18398"/>
    <cellStyle name="差_丽江汇总 2 2" xfId="18399"/>
    <cellStyle name="差_丽江汇总 2 3" xfId="18400"/>
    <cellStyle name="差_丽江汇总 2 4" xfId="18401"/>
    <cellStyle name="差_丽江汇总 3" xfId="18402"/>
    <cellStyle name="好_2006年22湖南_财力性转移支付2010年预算参考数_隋心对账单定稿0514 2 7" xfId="18403"/>
    <cellStyle name="差_县市旗测算-新科目（20080626）_30云南" xfId="18404"/>
    <cellStyle name="差_丽江汇总 4" xfId="18405"/>
    <cellStyle name="差_丽江汇总 5" xfId="18406"/>
    <cellStyle name="差_丽江汇总 6" xfId="18407"/>
    <cellStyle name="差_丽江汇总_华东" xfId="18408"/>
    <cellStyle name="差_卫生(按照总人口测算）—20080416_民生政策最低支出需求_小册子（2010）张 2" xfId="18409"/>
    <cellStyle name="常规 147" xfId="18410"/>
    <cellStyle name="常规 152" xfId="18411"/>
    <cellStyle name="常规 202" xfId="18412"/>
    <cellStyle name="常规 5 7" xfId="18413"/>
    <cellStyle name="好_28四川_财力性转移支付2010年预算参考数_隋心对账单定稿0514 2" xfId="18414"/>
    <cellStyle name="差_丽江汇总_隋心对账单定稿0514" xfId="18415"/>
    <cellStyle name="差_民生政策最低支出需求 2 2" xfId="18416"/>
    <cellStyle name="好_人员工资和公用经费3_合并 2 6" xfId="18417"/>
    <cellStyle name="好_成本差异系数（含人口规模）_财力性转移支付2010年预算参考数_小册子（2010）张 2 2" xfId="18418"/>
    <cellStyle name="差_民生政策最低支出需求 2 2 2" xfId="18419"/>
    <cellStyle name="好_市辖区测算20080510_不含人员经费系数 2 7" xfId="18420"/>
    <cellStyle name="差_民生政策最低支出需求 2 3" xfId="18421"/>
    <cellStyle name="好_人员工资和公用经费3_合并 2 7" xfId="18422"/>
    <cellStyle name="差_民生政策最低支出需求 2 3 2" xfId="18423"/>
    <cellStyle name="差_民生政策最低支出需求 2 4" xfId="18424"/>
    <cellStyle name="差_民生政策最低支出需求 3 2" xfId="18425"/>
    <cellStyle name="好_成本差异系数（含人口规模）_财力性转移支付2010年预算参考数_小册子（2010）张 3 2" xfId="18426"/>
    <cellStyle name="差_民生政策最低支出需求 5" xfId="18427"/>
    <cellStyle name="好_人员工资和公用经费2_财力性转移支付2010年预算参考数_03_2010年各地区一般预算平衡表 6" xfId="18428"/>
    <cellStyle name="差_民生政策最低支出需求_03_2010年各地区一般预算平衡表" xfId="18429"/>
    <cellStyle name="好_河南 缺口县区测算(地方填报)_财力性转移支付2010年预算参考数_隋心对账单定稿0514" xfId="18430"/>
    <cellStyle name="差_民生政策最低支出需求_03_2010年各地区一般预算平衡表 6" xfId="18431"/>
    <cellStyle name="好_核定人数对比_财力性转移支付2010年预算参考数_03_2010年各地区一般预算平衡表" xfId="18432"/>
    <cellStyle name="差_民生政策最低支出需求_03_2010年各地区一般预算平衡表_04财力类2010" xfId="18433"/>
    <cellStyle name="差_民生政策最低支出需求_03_2010年各地区一般预算平衡表_04财力类2010 2" xfId="18434"/>
    <cellStyle name="差_民生政策最低支出需求_03_2010年各地区一般预算平衡表_04财力类2010 3" xfId="18435"/>
    <cellStyle name="差_民生政策最低支出需求_03_2010年各地区一般预算平衡表_2010年地方财政一般预算分级平衡情况表（汇总）0524" xfId="18436"/>
    <cellStyle name="常规 21 2 2 2 3" xfId="18437"/>
    <cellStyle name="差_民生政策最低支出需求_03_2010年各地区一般预算平衡表_2010年地方财政一般预算分级平衡情况表（汇总）0524 2" xfId="18438"/>
    <cellStyle name="差_民生政策最低支出需求_03_2010年各地区一般预算平衡表_2010年地方财政一般预算分级平衡情况表（汇总）0524 3" xfId="18439"/>
    <cellStyle name="差_农林水和城市维护标准支出20080505－县区合计_民生政策最低支出需求_华东" xfId="18440"/>
    <cellStyle name="差_缺口县区测算（11.13）_财力性转移支付2010年预算参考数_03_2010年各地区一般预算平衡表_净集中 2" xfId="18441"/>
    <cellStyle name="差_民生政策最低支出需求_03_2010年各地区一般预算平衡表_2010年地方财政一般预算分级平衡情况表（汇总）0524 4" xfId="18442"/>
    <cellStyle name="差_缺口县区测算（11.13）_财力性转移支付2010年预算参考数_03_2010年各地区一般预算平衡表_净集中 3" xfId="18443"/>
    <cellStyle name="警告文本 2 2 10" xfId="18444"/>
    <cellStyle name="差_民生政策最低支出需求_03_2010年各地区一般预算平衡表_2010年地方财政一般预算分级平衡情况表（汇总）0524 5" xfId="18445"/>
    <cellStyle name="差_民生政策最低支出需求_03_2010年各地区一般预算平衡表_净集中 2" xfId="18446"/>
    <cellStyle name="差_民生政策最低支出需求_03_2010年各地区一般预算平衡表_净集中 3" xfId="18447"/>
    <cellStyle name="差_人员工资和公用经费2_30云南 3 2" xfId="18448"/>
    <cellStyle name="差_民生政策最低支出需求_30云南" xfId="18449"/>
    <cellStyle name="常规 9 35" xfId="18450"/>
    <cellStyle name="常规 9 40" xfId="18451"/>
    <cellStyle name="差_民生政策最低支出需求_30云南 2" xfId="18452"/>
    <cellStyle name="差_民生政策最低支出需求_30云南 2 2" xfId="18453"/>
    <cellStyle name="差_民生政策最低支出需求_30云南 3" xfId="18454"/>
    <cellStyle name="差_民生政策最低支出需求_30云南 4" xfId="18455"/>
    <cellStyle name="差_民生政策最低支出需求_财力性转移支付2010年预算参考数 2" xfId="18456"/>
    <cellStyle name="差_民生政策最低支出需求_财力性转移支付2010年预算参考数 2 3 2" xfId="18457"/>
    <cellStyle name="差_民生政策最低支出需求_财力性转移支付2010年预算参考数 3" xfId="18458"/>
    <cellStyle name="差_民生政策最低支出需求_财力性转移支付2010年预算参考数 3 2" xfId="18459"/>
    <cellStyle name="常规 2 2 2 6 2 2 8" xfId="18460"/>
    <cellStyle name="差_市辖区测算-新科目（20080626）_县市旗测算-新科目（含人口规模效应）_财力性转移支付2010年预算参考数 2 5" xfId="18461"/>
    <cellStyle name="差_民生政策最低支出需求_财力性转移支付2010年预算参考数 4" xfId="18462"/>
    <cellStyle name="好_测算结果 2" xfId="18463"/>
    <cellStyle name="差_民生政策最低支出需求_财力性转移支付2010年预算参考数 5" xfId="18464"/>
    <cellStyle name="好_测算结果 3" xfId="18465"/>
    <cellStyle name="差_民生政策最低支出需求_财力性转移支付2010年预算参考数_03_2010年各地区一般预算平衡表 3" xfId="18466"/>
    <cellStyle name="差_民生政策最低支出需求_财力性转移支付2010年预算参考数_03_2010年各地区一般预算平衡表 5" xfId="18467"/>
    <cellStyle name="好_县市旗测算-新科目（20080627）_民生政策最低支出需求_财力性转移支付2010年预算参考数_03_2010年各地区一般预算平衡表_2010年地方财政一般预算分级平衡情况表（汇总）0524 3" xfId="18468"/>
    <cellStyle name="差_民生政策最低支出需求_财力性转移支付2010年预算参考数_03_2010年各地区一般预算平衡表 6" xfId="18469"/>
    <cellStyle name="好_县市旗测算-新科目（20080627）_民生政策最低支出需求_财力性转移支付2010年预算参考数_03_2010年各地区一般预算平衡表_2010年地方财政一般预算分级平衡情况表（汇总）0524 4" xfId="18470"/>
    <cellStyle name="差_民生政策最低支出需求_财力性转移支付2010年预算参考数_03_2010年各地区一般预算平衡表_04财力类2010" xfId="18471"/>
    <cellStyle name="差_民生政策最低支出需求_财力性转移支付2010年预算参考数_03_2010年各地区一般预算平衡表_04财力类2010 2" xfId="18472"/>
    <cellStyle name="差_民生政策最低支出需求_财力性转移支付2010年预算参考数_03_2010年各地区一般预算平衡表_04财力类2010 3" xfId="18473"/>
    <cellStyle name="好_2008年支出核定_隋心对账单定稿0514" xfId="18474"/>
    <cellStyle name="差_民生政策最低支出需求_财力性转移支付2010年预算参考数_03_2010年各地区一般预算平衡表_2010年地方财政一般预算分级平衡情况表（汇总）0524 2" xfId="18475"/>
    <cellStyle name="差_卫生(按照总人口测算）—20080416_财力性转移支付2010年预算参考数_03_2010年各地区一般预算平衡表_04财力类2010" xfId="18476"/>
    <cellStyle name="差_民生政策最低支出需求_财力性转移支付2010年预算参考数_03_2010年各地区一般预算平衡表_2010年地方财政一般预算分级平衡情况表（汇总）0524 3" xfId="18477"/>
    <cellStyle name="差_民生政策最低支出需求_财力性转移支付2010年预算参考数_03_2010年各地区一般预算平衡表_2010年地方财政一般预算分级平衡情况表（汇总）0524 4" xfId="18478"/>
    <cellStyle name="差_农林水和城市维护标准支出20080505－县区合计_不含人员经费系数_03_2010年各地区一般预算平衡表_04财力类2010" xfId="18479"/>
    <cellStyle name="差_民生政策最低支出需求_财力性转移支付2010年预算参考数_03_2010年各地区一般预算平衡表_2010年地方财政一般预算分级平衡情况表（汇总）0524 5" xfId="18480"/>
    <cellStyle name="好_县区合并测算20080421_民生政策最低支出需求_财力性转移支付2010年预算参考数 2" xfId="18481"/>
    <cellStyle name="差_民生政策最低支出需求_财力性转移支付2010年预算参考数_30云南" xfId="18482"/>
    <cellStyle name="差_农林水和城市维护标准支出20080505－县区合计_小册子（2010）张 2" xfId="18483"/>
    <cellStyle name="差_民生政策最低支出需求_财力性转移支付2010年预算参考数_30云南 2" xfId="18484"/>
    <cellStyle name="差_农林水和城市维护标准支出20080505－县区合计_小册子（2010）张 2 2" xfId="18485"/>
    <cellStyle name="差_民生政策最低支出需求_财力性转移支付2010年预算参考数_30云南 2 2" xfId="18486"/>
    <cellStyle name="好_附表_财力性转移支付2010年预算参考数 2 3" xfId="18487"/>
    <cellStyle name="差_民生政策最低支出需求_财力性转移支付2010年预算参考数_30云南 3" xfId="18488"/>
    <cellStyle name="差_民生政策最低支出需求_财力性转移支付2010年预算参考数_30云南 3 2" xfId="18489"/>
    <cellStyle name="差_民生政策最低支出需求_财力性转移支付2010年预算参考数_30云南 4" xfId="18490"/>
    <cellStyle name="差_民生政策最低支出需求_财力性转移支付2010年预算参考数_合并" xfId="18491"/>
    <cellStyle name="差_云南省2008年转移支付测算——州市本级考核部分及政策性测算" xfId="18492"/>
    <cellStyle name="差_县市旗测算20080508_财力性转移支付2010年预算参考数_03_2010年各地区一般预算平衡表 5" xfId="18493"/>
    <cellStyle name="差_民生政策最低支出需求_财力性转移支付2010年预算参考数_合并 2" xfId="18494"/>
    <cellStyle name="差_云南省2008年转移支付测算——州市本级考核部分及政策性测算 2" xfId="18495"/>
    <cellStyle name="好_汇总表4_隋心对账单定稿0514 2 6" xfId="18496"/>
    <cellStyle name="差_民生政策最低支出需求_财力性转移支付2010年预算参考数_华东" xfId="18497"/>
    <cellStyle name="差_县区合并测算20080423(按照各省比重）_民生政策最低支出需求_合并 2 4" xfId="18498"/>
    <cellStyle name="差_民生政策最低支出需求_财力性转移支付2010年预算参考数_隋心对账单定稿0514 2" xfId="18499"/>
    <cellStyle name="差_县区合并测算20080421_财力性转移支付2010年预算参考数_03_2010年各地区一般预算平衡表_2010年地方财政一般预算分级平衡情况表（汇总）0524 2 7" xfId="18500"/>
    <cellStyle name="好_行政（人员）_不含人员经费系数_财力性转移支付2010年预算参考数_合并 2 4" xfId="18501"/>
    <cellStyle name="差_民生政策最低支出需求_财力性转移支付2010年预算参考数_小册子（2010）张" xfId="18502"/>
    <cellStyle name="差_民生政策最低支出需求_财力性转移支付2010年预算参考数_小册子（2010）张 2" xfId="18503"/>
    <cellStyle name="好_22湖南_财力性转移支付2010年预算参考数_华东 2 7" xfId="18504"/>
    <cellStyle name="差_民生政策最低支出需求_财力性转移支付2010年预算参考数_小册子（2010）张 3" xfId="18505"/>
    <cellStyle name="差_民生政策最低支出需求_财力性转移支付2010年预算参考数_小册子（2010）张 3 2" xfId="18506"/>
    <cellStyle name="好_行政（人员）_县市旗测算-新科目（含人口规模效应） 2 3" xfId="18507"/>
    <cellStyle name="差_民生政策最低支出需求_财力性转移支付2010年预算参考数_小册子（2010）张 4" xfId="18508"/>
    <cellStyle name="差_民生政策最低支出需求_合并" xfId="18509"/>
    <cellStyle name="差_民生政策最低支出需求_合并 2" xfId="18510"/>
    <cellStyle name="好_行政(燃修费)_财力性转移支付2010年预算参考数" xfId="18511"/>
    <cellStyle name="差_民生政策最低支出需求_华东 2" xfId="18512"/>
    <cellStyle name="好_测算结果_财力性转移支付2010年预算参考数_03_2010年各地区一般预算平衡表_2010年地方财政一般预算分级平衡情况表（汇总）0524 2 2" xfId="18513"/>
    <cellStyle name="好_县市旗测算20080508_财力性转移支付2010年预算参考数 2" xfId="18514"/>
    <cellStyle name="差_民生政策最低支出需求_隋心对账单定稿0514" xfId="18515"/>
    <cellStyle name="好_县市旗测算20080508_财力性转移支付2010年预算参考数 2 2" xfId="18516"/>
    <cellStyle name="差_民生政策最低支出需求_隋心对账单定稿0514 2" xfId="18517"/>
    <cellStyle name="差_民生政策最低支出需求_小册子（2010）张 2 2" xfId="18518"/>
    <cellStyle name="检查单元格 2 5" xfId="18519"/>
    <cellStyle name="差_民生政策最低支出需求_小册子（2010）张 3" xfId="18520"/>
    <cellStyle name="差_民生政策最低支出需求_小册子（2010）张 3 2" xfId="18521"/>
    <cellStyle name="差_能值与重要性合成分类" xfId="18522"/>
    <cellStyle name="差_能值与重要性合成分类 2" xfId="18523"/>
    <cellStyle name="好_其他部门(按照总人口测算）—20080416_合并 2 5" xfId="18524"/>
    <cellStyle name="差_能值与重要性合成分类_2.2009年云南省生态功能区转移支付总表" xfId="18525"/>
    <cellStyle name="差_能值与重要性合成分类_2.2009年云南省生态功能区转移支付总表 2" xfId="18526"/>
    <cellStyle name="好_市辖区测算20080510_县市旗测算-新科目（含人口规模效应）_隋心对账单定稿0514 2 5" xfId="18527"/>
    <cellStyle name="差_能值与重要性合成分类_2.2010年云南省生态功能区转移支付总表" xfId="18528"/>
    <cellStyle name="差_能值与重要性合成分类_2.2010年云南省生态功能区转移支付总表 2" xfId="18529"/>
    <cellStyle name="差_能值与重要性合成分类_2.云南省生态功能区转移支付总表" xfId="18530"/>
    <cellStyle name="好_农林水和城市维护标准支出20080505－县区合计_不含人员经费系数_财力性转移支付2010年预算参考数_03_2010年各地区一般预算平衡表_净集中 2" xfId="18531"/>
    <cellStyle name="差_能值与重要性合成分类_2.云南省生态功能区转移支付总表 2" xfId="18532"/>
    <cellStyle name="差_能值与重要性合成分类_4.2010年国家重点生态功能区保护性转移支付生态测算表" xfId="18533"/>
    <cellStyle name="差_年度可用财力情况" xfId="18534"/>
    <cellStyle name="差_年度可用财力情况 2" xfId="18535"/>
    <cellStyle name="差_一般预算支出口径剔除表_合并 2 4" xfId="18536"/>
    <cellStyle name="差_年度可用财力情况 2 2" xfId="18537"/>
    <cellStyle name="差_年度可用财力情况 3 2" xfId="18538"/>
    <cellStyle name="差_农林水和城市维护标准支出20080505－县区合计" xfId="18539"/>
    <cellStyle name="常规 29 2 4" xfId="18540"/>
    <cellStyle name="好_汇总表4_财力性转移支付2010年预算参考数 3" xfId="18541"/>
    <cellStyle name="差_农林水和城市维护标准支出20080505－县区合计 2" xfId="18542"/>
    <cellStyle name="差_总人口_隋心对账单定稿0514 2 4" xfId="18543"/>
    <cellStyle name="好_汇总表4_财力性转移支付2010年预算参考数 3 2" xfId="18544"/>
    <cellStyle name="好_其他部门(按照总人口测算）—20080416_财力性转移支付2010年预算参考数_华东 2 4" xfId="18545"/>
    <cellStyle name="好_山东省民生支出标准_03_2010年各地区一般预算平衡表 4" xfId="18546"/>
    <cellStyle name="差_农林水和城市维护标准支出20080505－县区合计 2 2" xfId="18547"/>
    <cellStyle name="差_农林水和城市维护标准支出20080505－县区合计 2 2 2" xfId="18548"/>
    <cellStyle name="差_农林水和城市维护标准支出20080505－县区合计 2 3 2" xfId="18549"/>
    <cellStyle name="好_县市旗测算-新科目（20080626）_县市旗测算-新科目（含人口规模效应）_华东 2 3" xfId="18550"/>
    <cellStyle name="差_市辖区测算-新科目（20080626）_财力性转移支付2010年预算参考数 2 4" xfId="18551"/>
    <cellStyle name="差_危改资金测算_财力性转移支付2010年预算参考数_03_2010年各地区一般预算平衡表_净集中 3" xfId="18552"/>
    <cellStyle name="好_市辖区测算-新科目（20080626）_不含人员经费系数 3" xfId="18553"/>
    <cellStyle name="好_山东省民生支出标准_03_2010年各地区一般预算平衡表 6" xfId="18554"/>
    <cellStyle name="差_农林水和城市维护标准支出20080505－县区合计 2 4" xfId="18555"/>
    <cellStyle name="好_文体广播部门_合并" xfId="18556"/>
    <cellStyle name="差_农林水和城市维护标准支出20080505－县区合计 5" xfId="18557"/>
    <cellStyle name="差_总人口_隋心对账单定稿0514 2 7" xfId="18558"/>
    <cellStyle name="好_其他部门(按照总人口测算）—20080416_财力性转移支付2010年预算参考数_华东 2 7" xfId="18559"/>
    <cellStyle name="差_农林水和城市维护标准支出20080505－县区合计_03_2010年各地区一般预算平衡表" xfId="18560"/>
    <cellStyle name="差_市辖区测算-新科目（20080626）_民生政策最低支出需求 2 5" xfId="18561"/>
    <cellStyle name="差_县市旗测算20080508 2 6" xfId="18562"/>
    <cellStyle name="好_2006年水利统计指标统计表_03_2010年各地区一般预算平衡表_2010年地方财政一般预算分级平衡情况表（汇总）0524 2 4" xfId="18563"/>
    <cellStyle name="差_农林水和城市维护标准支出20080505－县区合计_03_2010年各地区一般预算平衡表 2" xfId="18564"/>
    <cellStyle name="常规 19 6" xfId="18565"/>
    <cellStyle name="常规 24 6" xfId="18566"/>
    <cellStyle name="差_农林水和城市维护标准支出20080505－县区合计_03_2010年各地区一般预算平衡表 3" xfId="18567"/>
    <cellStyle name="常规 19 7" xfId="18568"/>
    <cellStyle name="常规 24 7" xfId="18569"/>
    <cellStyle name="差_农林水和城市维护标准支出20080505－县区合计_03_2010年各地区一般预算平衡表 4" xfId="18570"/>
    <cellStyle name="常规 19 8" xfId="18571"/>
    <cellStyle name="常规 24 8" xfId="18572"/>
    <cellStyle name="差_农林水和城市维护标准支出20080505－县区合计_03_2010年各地区一般预算平衡表 5" xfId="18573"/>
    <cellStyle name="常规 19 9" xfId="18574"/>
    <cellStyle name="常规 24 9" xfId="18575"/>
    <cellStyle name="好_行政公检法测算_县市旗测算-新科目（含人口规模效应）_财力性转移支付2010年预算参考数_30云南" xfId="18576"/>
    <cellStyle name="差_农林水和城市维护标准支出20080505－县区合计_03_2010年各地区一般预算平衡表 6" xfId="18577"/>
    <cellStyle name="差_农林水和城市维护标准支出20080505－县区合计_03_2010年各地区一般预算平衡表_2010年地方财政一般预算分级平衡情况表（汇总）0524" xfId="18578"/>
    <cellStyle name="差_农林水和城市维护标准支出20080505－县区合计_03_2010年各地区一般预算平衡表_2010年地方财政一般预算分级平衡情况表（汇总）0524 2" xfId="18579"/>
    <cellStyle name="差_农林水和城市维护标准支出20080505－县区合计_03_2010年各地区一般预算平衡表_2010年地方财政一般预算分级平衡情况表（汇总）0524 3" xfId="18580"/>
    <cellStyle name="好_县市旗测算-新科目（20080627）_民生政策最低支出需求_财力性转移支付2010年预算参考数" xfId="18581"/>
    <cellStyle name="差_农林水和城市维护标准支出20080505－县区合计_03_2010年各地区一般预算平衡表_2010年地方财政一般预算分级平衡情况表（汇总）0524 4" xfId="18582"/>
    <cellStyle name="差_农林水和城市维护标准支出20080505－县区合计_03_2010年各地区一般预算平衡表_2010年地方财政一般预算分级平衡情况表（汇总）0524 5" xfId="18583"/>
    <cellStyle name="差_农林水和城市维护标准支出20080505－县区合计_03_2010年各地区一般预算平衡表_净集中" xfId="18584"/>
    <cellStyle name="差_农林水和城市维护标准支出20080505－县区合计_03_2010年各地区一般预算平衡表_净集中 2" xfId="18585"/>
    <cellStyle name="差_农林水和城市维护标准支出20080505－县区合计_03_2010年各地区一般预算平衡表_净集中 3" xfId="18586"/>
    <cellStyle name="差_农林水和城市维护标准支出20080505－县区合计_30云南 3" xfId="18587"/>
    <cellStyle name="好_行政（人员）_不含人员经费系数_03_2010年各地区一般预算平衡表_2010年地方财政一般预算分级平衡情况表（汇总）0524 2 5" xfId="18588"/>
    <cellStyle name="差_农林水和城市维护标准支出20080505－县区合计_30云南 3 2" xfId="18589"/>
    <cellStyle name="好_行政（人员）_03_2010年各地区一般预算平衡表_04财力类2010 3" xfId="18590"/>
    <cellStyle name="好_人员工资和公用经费2_财力性转移支付2010年预算参考数_03_2010年各地区一般预算平衡表_2010年地方财政一般预算分级平衡情况表（汇总）0524 2 8" xfId="18591"/>
    <cellStyle name="差_农林水和城市维护标准支出20080505－县区合计_30云南 4" xfId="18592"/>
    <cellStyle name="好_行政（人员）_不含人员经费系数_03_2010年各地区一般预算平衡表_2010年地方财政一般预算分级平衡情况表（汇总）0524 2 6" xfId="18593"/>
    <cellStyle name="差_农林水和城市维护标准支出20080505－县区合计_不含人员经费系数" xfId="18594"/>
    <cellStyle name="好_行政(燃修费)_03_2010年各地区一般预算平衡表_04财力类2010" xfId="18595"/>
    <cellStyle name="差_农林水和城市维护标准支出20080505－县区合计_不含人员经费系数 2 2" xfId="18596"/>
    <cellStyle name="差_农林水和城市维护标准支出20080505－县区合计_不含人员经费系数 2 2 2" xfId="18597"/>
    <cellStyle name="差_农林水和城市维护标准支出20080505－县区合计_不含人员经费系数 2 4" xfId="18598"/>
    <cellStyle name="差_农林水和城市维护标准支出20080505－县区合计_不含人员经费系数_03_2010年各地区一般预算平衡表 2" xfId="18599"/>
    <cellStyle name="常规 2 2 3 6 12" xfId="18600"/>
    <cellStyle name="好_2007一般预算支出口径剔除表_财力性转移支付2010年预算参考数_隋心对账单定稿0514 2 2" xfId="18601"/>
    <cellStyle name="差_农林水和城市维护标准支出20080505－县区合计_不含人员经费系数_03_2010年各地区一般预算平衡表 3" xfId="18602"/>
    <cellStyle name="差_县市旗测算20080508_小册子（2010）张 3 2" xfId="18603"/>
    <cellStyle name="常规 2 2 3 6 13" xfId="18604"/>
    <cellStyle name="好_2007一般预算支出口径剔除表_财力性转移支付2010年预算参考数_隋心对账单定稿0514 2 3" xfId="18605"/>
    <cellStyle name="差_农林水和城市维护标准支出20080505－县区合计_不含人员经费系数_03_2010年各地区一般预算平衡表 4" xfId="18606"/>
    <cellStyle name="好_2007一般预算支出口径剔除表_财力性转移支付2010年预算参考数_隋心对账单定稿0514 2 4" xfId="18607"/>
    <cellStyle name="差_农林水和城市维护标准支出20080505－县区合计_不含人员经费系数_03_2010年各地区一般预算平衡表_04财力类2010 2" xfId="18608"/>
    <cellStyle name="好_县市旗测算-新科目（20080627）_不含人员经费系数_财力性转移支付2010年预算参考数_合并 2 7" xfId="18609"/>
    <cellStyle name="差_农林水和城市维护标准支出20080505－县区合计_不含人员经费系数_03_2010年各地区一般预算平衡表_04财力类2010 3" xfId="18610"/>
    <cellStyle name="差_其他部门(按照总人口测算）—20080416_县市旗测算-新科目（含人口规模效应）_财力性转移支付2010年预算参考数_小册子（2010）张 3 2" xfId="18611"/>
    <cellStyle name="差_农林水和城市维护标准支出20080505－县区合计_不含人员经费系数_03_2010年各地区一般预算平衡表_2010年地方财政一般预算分级平衡情况表（汇总）0524 2" xfId="18612"/>
    <cellStyle name="差_农林水和城市维护标准支出20080505－县区合计_不含人员经费系数_03_2010年各地区一般预算平衡表_2010年地方财政一般预算分级平衡情况表（汇总）0524 3" xfId="18613"/>
    <cellStyle name="差_农林水和城市维护标准支出20080505－县区合计_不含人员经费系数_03_2010年各地区一般预算平衡表_2010年地方财政一般预算分级平衡情况表（汇总）0524 4" xfId="18614"/>
    <cellStyle name="差_农林水和城市维护标准支出20080505－县区合计_不含人员经费系数_03_2010年各地区一般预算平衡表_2010年地方财政一般预算分级平衡情况表（汇总）0524 5" xfId="18615"/>
    <cellStyle name="差_农林水和城市维护标准支出20080505－县区合计_不含人员经费系数_03_2010年各地区一般预算平衡表_净集中 2" xfId="18616"/>
    <cellStyle name="差_农林水和城市维护标准支出20080505－县区合计_不含人员经费系数_03_2010年各地区一般预算平衡表_净集中 3" xfId="18617"/>
    <cellStyle name="差_农林水和城市维护标准支出20080505－县区合计_不含人员经费系数_30云南" xfId="18618"/>
    <cellStyle name="好_行政（人员）_不含人员经费系数_财力性转移支付2010年预算参考数_03_2010年各地区一般预算平衡表 4" xfId="18619"/>
    <cellStyle name="好_2006年30云南_隋心对账单定稿0514 2 6" xfId="18620"/>
    <cellStyle name="差_农林水和城市维护标准支出20080505－县区合计_不含人员经费系数_30云南 2" xfId="18621"/>
    <cellStyle name="差_农林水和城市维护标准支出20080505－县区合计_不含人员经费系数_30云南 2 2" xfId="18622"/>
    <cellStyle name="差_农林水和城市维护标准支出20080505－县区合计_不含人员经费系数_30云南 3" xfId="18623"/>
    <cellStyle name="差_农林水和城市维护标准支出20080505－县区合计_不含人员经费系数_30云南 3 2" xfId="18624"/>
    <cellStyle name="差_县区合并测算20080423(按照各省比重）_民生政策最低支出需求_03_2010年各地区一般预算平衡表 6" xfId="18625"/>
    <cellStyle name="好_0706丘北县" xfId="18626"/>
    <cellStyle name="差_农林水和城市维护标准支出20080505－县区合计_不含人员经费系数_30云南 4" xfId="18627"/>
    <cellStyle name="好_1_财力性转移支付2010年预算参考数 2" xfId="18628"/>
    <cellStyle name="差_农林水和城市维护标准支出20080505－县区合计_不含人员经费系数_财力性转移支付2010年预算参考数" xfId="18629"/>
    <cellStyle name="差_农林水和城市维护标准支出20080505－县区合计_不含人员经费系数_财力性转移支付2010年预算参考数 2" xfId="18630"/>
    <cellStyle name="差_县区合并测算20080423(按照各省比重）_不含人员经费系数_财力性转移支付2010年预算参考数_华东 2 4" xfId="18631"/>
    <cellStyle name="差_农林水和城市维护标准支出20080505－县区合计_不含人员经费系数_财力性转移支付2010年预算参考数 2 2" xfId="18632"/>
    <cellStyle name="好_14安徽_03_2010年各地区一般预算平衡表_净集中 3" xfId="18633"/>
    <cellStyle name="差_农林水和城市维护标准支出20080505－县区合计_不含人员经费系数_财力性转移支付2010年预算参考数 2 2 2" xfId="18634"/>
    <cellStyle name="好_危改资金测算_财力性转移支付2010年预算参考数_03_2010年各地区一般预算平衡表_2010年地方财政一般预算分级平衡情况表（汇总）0524 2 3" xfId="18635"/>
    <cellStyle name="差_农林水和城市维护标准支出20080505－县区合计_不含人员经费系数_财力性转移支付2010年预算参考数 2 3" xfId="18636"/>
    <cellStyle name="差_农林水和城市维护标准支出20080505－县区合计_不含人员经费系数_财力性转移支付2010年预算参考数 2 3 2" xfId="18637"/>
    <cellStyle name="差_农林水和城市维护标准支出20080505－县区合计_不含人员经费系数_财力性转移支付2010年预算参考数 2 4" xfId="18638"/>
    <cellStyle name="差_农林水和城市维护标准支出20080505－县区合计_不含人员经费系数_财力性转移支付2010年预算参考数 3" xfId="18639"/>
    <cellStyle name="差_县区合并测算20080423(按照各省比重）_不含人员经费系数_财力性转移支付2010年预算参考数_华东 2 5" xfId="18640"/>
    <cellStyle name="差_农林水和城市维护标准支出20080505－县区合计_不含人员经费系数_财力性转移支付2010年预算参考数 3 2" xfId="18641"/>
    <cellStyle name="差_云南省2008年转移支付测算——州市本级考核部分及政策性测算_财力性转移支付2010年预算参考数_合并 2 7" xfId="18642"/>
    <cellStyle name="差_农林水和城市维护标准支出20080505－县区合计_不含人员经费系数_财力性转移支付2010年预算参考数 4" xfId="18643"/>
    <cellStyle name="差_县区合并测算20080423(按照各省比重）_不含人员经费系数_财力性转移支付2010年预算参考数_华东 2 6" xfId="18644"/>
    <cellStyle name="差_农林水和城市维护标准支出20080505－县区合计_不含人员经费系数_财力性转移支付2010年预算参考数 4 2" xfId="18645"/>
    <cellStyle name="差_农林水和城市维护标准支出20080505－县区合计_不含人员经费系数_财力性转移支付2010年预算参考数 5" xfId="18646"/>
    <cellStyle name="差_县区合并测算20080423(按照各省比重）_不含人员经费系数_财力性转移支付2010年预算参考数_华东 2 7" xfId="18647"/>
    <cellStyle name="差_农林水和城市维护标准支出20080505－县区合计_不含人员经费系数_财力性转移支付2010年预算参考数_03_2010年各地区一般预算平衡表" xfId="18648"/>
    <cellStyle name="好_行政公检法测算_县市旗测算-新科目（含人口规模效应）_财力性转移支付2010年预算参考数 2 3" xfId="18649"/>
    <cellStyle name="差_农林水和城市维护标准支出20080505－县区合计_不含人员经费系数_财力性转移支付2010年预算参考数_03_2010年各地区一般预算平衡表 2" xfId="18650"/>
    <cellStyle name="好_2006年全省财力计算表（中央、决算）_华东 2 4" xfId="18651"/>
    <cellStyle name="差_农林水和城市维护标准支出20080505－县区合计_不含人员经费系数_财力性转移支付2010年预算参考数_03_2010年各地区一般预算平衡表 3" xfId="18652"/>
    <cellStyle name="好_2006年全省财力计算表（中央、决算）_华东 2 5" xfId="18653"/>
    <cellStyle name="差_农林水和城市维护标准支出20080505－县区合计_不含人员经费系数_财力性转移支付2010年预算参考数_03_2010年各地区一般预算平衡表 6" xfId="18654"/>
    <cellStyle name="差_农林水和城市维护标准支出20080505－县区合计_不含人员经费系数_财力性转移支付2010年预算参考数_03_2010年各地区一般预算平衡表_04财力类2010" xfId="18655"/>
    <cellStyle name="差_农林水和城市维护标准支出20080505－县区合计_不含人员经费系数_财力性转移支付2010年预算参考数_03_2010年各地区一般预算平衡表_2010年地方财政一般预算分级平衡情况表（汇总）0524" xfId="18656"/>
    <cellStyle name="差_农林水和城市维护标准支出20080505－县区合计_不含人员经费系数_财力性转移支付2010年预算参考数_03_2010年各地区一般预算平衡表_2010年地方财政一般预算分级平衡情况表（汇总）0524 2" xfId="18657"/>
    <cellStyle name="差_一般预算支出口径剔除表_隋心对账单定稿0514 2 6" xfId="18658"/>
    <cellStyle name="好_行政（人员）_民生政策最低支出需求_财力性转移支付2010年预算参考数 5" xfId="18659"/>
    <cellStyle name="好_县区合并测算20080421_民生政策最低支出需求_合并" xfId="18660"/>
    <cellStyle name="差_农林水和城市维护标准支出20080505－县区合计_不含人员经费系数_财力性转移支付2010年预算参考数_03_2010年各地区一般预算平衡表_2010年地方财政一般预算分级平衡情况表（汇总）0524 5" xfId="18661"/>
    <cellStyle name="好_2_小册子（2010）张 3" xfId="18662"/>
    <cellStyle name="差_农林水和城市维护标准支出20080505－县区合计_不含人员经费系数_财力性转移支付2010年预算参考数_03_2010年各地区一般预算平衡表_净集中" xfId="18663"/>
    <cellStyle name="好_人员工资和公用经费 2 7" xfId="18664"/>
    <cellStyle name="常规 11 37" xfId="18665"/>
    <cellStyle name="差_农林水和城市维护标准支出20080505－县区合计_不含人员经费系数_财力性转移支付2010年预算参考数_03_2010年各地区一般预算平衡表_净集中 2" xfId="18666"/>
    <cellStyle name="好_市辖区测算-新科目（20080626）_县市旗测算-新科目（含人口规模效应）_03_2010年各地区一般预算平衡表 2 3" xfId="18667"/>
    <cellStyle name="差_农林水和城市维护标准支出20080505－县区合计_不含人员经费系数_财力性转移支付2010年预算参考数_03_2010年各地区一般预算平衡表_净集中 3" xfId="18668"/>
    <cellStyle name="差_农林水和城市维护标准支出20080505－县区合计_不含人员经费系数_财力性转移支付2010年预算参考数_30云南" xfId="18669"/>
    <cellStyle name="好_其他部门(按照总人口测算）—20080416_民生政策最低支出需求_小册子（2010）张" xfId="18670"/>
    <cellStyle name="差_农林水和城市维护标准支出20080505－县区合计_不含人员经费系数_财力性转移支付2010年预算参考数_30云南 3" xfId="18671"/>
    <cellStyle name="常规 167" xfId="18672"/>
    <cellStyle name="常规 172" xfId="18673"/>
    <cellStyle name="常规 217" xfId="18674"/>
    <cellStyle name="常规 222" xfId="18675"/>
    <cellStyle name="好_其他部门(按照总人口测算）—20080416_民生政策最低支出需求_小册子（2010）张 3" xfId="18676"/>
    <cellStyle name="差_农林水和城市维护标准支出20080505－县区合计_不含人员经费系数_财力性转移支付2010年预算参考数_30云南 3 2" xfId="18677"/>
    <cellStyle name="好_其他部门(按照总人口测算）—20080416_民生政策最低支出需求_小册子（2010）张 3 2" xfId="18678"/>
    <cellStyle name="差_农林水和城市维护标准支出20080505－县区合计_不含人员经费系数_财力性转移支付2010年预算参考数_30云南 4" xfId="18679"/>
    <cellStyle name="好_云南省2008年转移支付测算——州市本级考核部分及政策性测算_小册子（2010）张 2" xfId="18680"/>
    <cellStyle name="常规 168" xfId="18681"/>
    <cellStyle name="常规 173" xfId="18682"/>
    <cellStyle name="常规 218" xfId="18683"/>
    <cellStyle name="常规 223" xfId="18684"/>
    <cellStyle name="好_其他部门(按照总人口测算）—20080416_民生政策最低支出需求_小册子（2010）张 4" xfId="18685"/>
    <cellStyle name="差_农林水和城市维护标准支出20080505－县区合计_不含人员经费系数_财力性转移支付2010年预算参考数_合并" xfId="18686"/>
    <cellStyle name="差_农林水和城市维护标准支出20080505－县区合计_不含人员经费系数_财力性转移支付2010年预算参考数_合并 2" xfId="18687"/>
    <cellStyle name="差_农林水和城市维护标准支出20080505－县区合计_不含人员经费系数_财力性转移支付2010年预算参考数_华东" xfId="18688"/>
    <cellStyle name="差_市辖区测算-新科目（20080626）_县市旗测算-新科目（含人口规模效应）_合并" xfId="18689"/>
    <cellStyle name="差_市辖区测算-新科目（20080626）_县市旗测算-新科目（含人口规模效应）_合并 2" xfId="18690"/>
    <cellStyle name="好_20河南_财力性转移支付2010年预算参考数_03_2010年各地区一般预算平衡表 3" xfId="18691"/>
    <cellStyle name="好_农林水和城市维护标准支出20080505－县区合计_县市旗测算-新科目（含人口规模效应）_03_2010年各地区一般预算平衡表_2010年地方财政一般预算分级平衡情况表（汇总）0524 4" xfId="18692"/>
    <cellStyle name="差_农林水和城市维护标准支出20080505－县区合计_不含人员经费系数_财力性转移支付2010年预算参考数_华东 2" xfId="18693"/>
    <cellStyle name="好_农林水和城市维护标准支出20080505－县区合计 4" xfId="18694"/>
    <cellStyle name="差_农林水和城市维护标准支出20080505－县区合计_不含人员经费系数_财力性转移支付2010年预算参考数_隋心对账单定稿0514" xfId="18695"/>
    <cellStyle name="差_农林水和城市维护标准支出20080505－县区合计_不含人员经费系数_财力性转移支付2010年预算参考数_隋心对账单定稿0514 2" xfId="18696"/>
    <cellStyle name="差_农林水和城市维护标准支出20080505－县区合计_不含人员经费系数_财力性转移支付2010年预算参考数_小册子（2010）张" xfId="18697"/>
    <cellStyle name="好_00省级(打印) 7" xfId="18698"/>
    <cellStyle name="差_农林水和城市维护标准支出20080505－县区合计_不含人员经费系数_财力性转移支付2010年预算参考数_小册子（2010）张 2" xfId="18699"/>
    <cellStyle name="差_农林水和城市维护标准支出20080505－县区合计_不含人员经费系数_财力性转移支付2010年预算参考数_小册子（2010）张 2 2" xfId="18700"/>
    <cellStyle name="好_一般预算支出口径剔除表_隋心对账单定稿0514 2 6" xfId="18701"/>
    <cellStyle name="差_农林水和城市维护标准支出20080505－县区合计_不含人员经费系数_财力性转移支付2010年预算参考数_小册子（2010）张 3" xfId="18702"/>
    <cellStyle name="差_农林水和城市维护标准支出20080505－县区合计_不含人员经费系数_财力性转移支付2010年预算参考数_小册子（2010）张 3 2" xfId="18703"/>
    <cellStyle name="好_03昭通_合并 2 7" xfId="18704"/>
    <cellStyle name="好_附表_隋心对账单定稿0514" xfId="18705"/>
    <cellStyle name="差_农林水和城市维护标准支出20080505－县区合计_不含人员经费系数_华东" xfId="18706"/>
    <cellStyle name="差_农林水和城市维护标准支出20080505－县区合计_不含人员经费系数_华东 2" xfId="18707"/>
    <cellStyle name="好_汇总_03_2010年各地区一般预算平衡表 5" xfId="18708"/>
    <cellStyle name="差_农林水和城市维护标准支出20080505－县区合计_不含人员经费系数_隋心对账单定稿0514" xfId="18709"/>
    <cellStyle name="差_县区合并测算20080421_不含人员经费系数_财力性转移支付2010年预算参考数_合并 2 3" xfId="18710"/>
    <cellStyle name="差_农林水和城市维护标准支出20080505－县区合计_不含人员经费系数_隋心对账单定稿0514 2" xfId="18711"/>
    <cellStyle name="差_农林水和城市维护标准支出20080505－县区合计_不含人员经费系数_小册子（2010）张" xfId="18712"/>
    <cellStyle name="差_县市旗测算20080508_财力性转移支付2010年预算参考数_华东" xfId="18713"/>
    <cellStyle name="差_农林水和城市维护标准支出20080505－县区合计_不含人员经费系数_小册子（2010）张 2" xfId="18714"/>
    <cellStyle name="差_县市旗测算20080508_财力性转移支付2010年预算参考数_华东 2" xfId="18715"/>
    <cellStyle name="差_农林水和城市维护标准支出20080505－县区合计_不含人员经费系数_小册子（2010）张 2 2" xfId="18716"/>
    <cellStyle name="差_县市旗测算20080508_财力性转移支付2010年预算参考数_华东 2 2" xfId="18717"/>
    <cellStyle name="差_市辖区测算20080510_县市旗测算-新科目（含人口规模效应）_财力性转移支付2010年预算参考数 3" xfId="18718"/>
    <cellStyle name="差_农林水和城市维护标准支出20080505－县区合计_不含人员经费系数_小册子（2010）张 3" xfId="18719"/>
    <cellStyle name="差_农林水和城市维护标准支出20080505－县区合计_不含人员经费系数_小册子（2010）张 4" xfId="18720"/>
    <cellStyle name="差_农林水和城市维护标准支出20080505－县区合计_财力性转移支付2010年预算参考数" xfId="18721"/>
    <cellStyle name="常规 26 14" xfId="18722"/>
    <cellStyle name="差_农林水和城市维护标准支出20080505－县区合计_财力性转移支付2010年预算参考数 2" xfId="18723"/>
    <cellStyle name="差_农林水和城市维护标准支出20080505－县区合计_财力性转移支付2010年预算参考数 2 3" xfId="18724"/>
    <cellStyle name="差_农林水和城市维护标准支出20080505－县区合计_财力性转移支付2010年预算参考数 3 2" xfId="18725"/>
    <cellStyle name="好_行政公检法测算 4" xfId="18726"/>
    <cellStyle name="差_农林水和城市维护标准支出20080505－县区合计_财力性转移支付2010年预算参考数 4" xfId="18727"/>
    <cellStyle name="差_农林水和城市维护标准支出20080505－县区合计_财力性转移支付2010年预算参考数 4 2" xfId="18728"/>
    <cellStyle name="差_农林水和城市维护标准支出20080505－县区合计_财力性转移支付2010年预算参考数 5" xfId="18729"/>
    <cellStyle name="差_农林水和城市维护标准支出20080505－县区合计_财力性转移支付2010年预算参考数_03_2010年各地区一般预算平衡表 2" xfId="18730"/>
    <cellStyle name="常规 17 39" xfId="18731"/>
    <cellStyle name="常规 22 39" xfId="18732"/>
    <cellStyle name="差_农林水和城市维护标准支出20080505－县区合计_财力性转移支付2010年预算参考数_03_2010年各地区一般预算平衡表 3" xfId="18733"/>
    <cellStyle name="差_农林水和城市维护标准支出20080505－县区合计_财力性转移支付2010年预算参考数_03_2010年各地区一般预算平衡表 4" xfId="18734"/>
    <cellStyle name="差_农林水和城市维护标准支出20080505－县区合计_财力性转移支付2010年预算参考数_03_2010年各地区一般预算平衡表 5" xfId="18735"/>
    <cellStyle name="差_农林水和城市维护标准支出20080505－县区合计_财力性转移支付2010年预算参考数_03_2010年各地区一般预算平衡表_04财力类2010" xfId="18736"/>
    <cellStyle name="差_县区合并测算20080421_民生政策最低支出需求_小册子（2010）张 2" xfId="18737"/>
    <cellStyle name="差_农林水和城市维护标准支出20080505－县区合计_财力性转移支付2010年预算参考数_03_2010年各地区一般预算平衡表_04财力类2010 2" xfId="18738"/>
    <cellStyle name="差_县区合并测算20080421_民生政策最低支出需求_小册子（2010）张 2 2" xfId="18739"/>
    <cellStyle name="差_农林水和城市维护标准支出20080505－县区合计_财力性转移支付2010年预算参考数_03_2010年各地区一般预算平衡表_04财力类2010 3" xfId="18740"/>
    <cellStyle name="差_农林水和城市维护标准支出20080505－县区合计_财力性转移支付2010年预算参考数_03_2010年各地区一般预算平衡表_2010年地方财政一般预算分级平衡情况表（汇总）0524 4" xfId="18741"/>
    <cellStyle name="解释性文本 3 2 2" xfId="18742"/>
    <cellStyle name="差_农林水和城市维护标准支出20080505－县区合计_财力性转移支付2010年预算参考数_03_2010年各地区一般预算平衡表_2010年地方财政一般预算分级平衡情况表（汇总）0524 5" xfId="18743"/>
    <cellStyle name="差_农林水和城市维护标准支出20080505－县区合计_财力性转移支付2010年预算参考数_03_2010年各地区一般预算平衡表_净集中" xfId="18744"/>
    <cellStyle name="好_07临沂_隋心对账单定稿0514 2 5" xfId="18745"/>
    <cellStyle name="好_分县成本差异系数_财力性转移支付2010年预算参考数 4" xfId="18746"/>
    <cellStyle name="差_农林水和城市维护标准支出20080505－县区合计_财力性转移支付2010年预算参考数_03_2010年各地区一般预算平衡表_净集中 2" xfId="18747"/>
    <cellStyle name="好_农林水和城市维护标准支出20080505－县区合计_不含人员经费系数_财力性转移支付2010年预算参考数_03_2010年各地区一般预算平衡表 5" xfId="18748"/>
    <cellStyle name="差_农林水和城市维护标准支出20080505－县区合计_财力性转移支付2010年预算参考数_03_2010年各地区一般预算平衡表_净集中 3" xfId="18749"/>
    <cellStyle name="好_农林水和城市维护标准支出20080505－县区合计_不含人员经费系数_财力性转移支付2010年预算参考数_03_2010年各地区一般预算平衡表 6" xfId="18750"/>
    <cellStyle name="差_农林水和城市维护标准支出20080505－县区合计_财力性转移支付2010年预算参考数_30云南" xfId="18751"/>
    <cellStyle name="差_农林水和城市维护标准支出20080505－县区合计_财力性转移支付2010年预算参考数_30云南 3" xfId="18752"/>
    <cellStyle name="差_农林水和城市维护标准支出20080505－县区合计_财力性转移支付2010年预算参考数_30云南 3 2" xfId="18753"/>
    <cellStyle name="常规 4 3 2 3" xfId="18754"/>
    <cellStyle name="差_农林水和城市维护标准支出20080505－县区合计_财力性转移支付2010年预算参考数_30云南 4" xfId="18755"/>
    <cellStyle name="好_530623_2006年县级财政报表附表 2_2.云南省生态功能区转移支付总表" xfId="18756"/>
    <cellStyle name="差_农林水和城市维护标准支出20080505－县区合计_财力性转移支付2010年预算参考数_合并" xfId="18757"/>
    <cellStyle name="差_农林水和城市维护标准支出20080505－县区合计_财力性转移支付2010年预算参考数_合并 2" xfId="18758"/>
    <cellStyle name="好_文体广播事业(按照总人口测算）—20080416_县市旗测算-新科目（含人口规模效应）_财力性转移支付2010年预算参考数_华东 2 7" xfId="18759"/>
    <cellStyle name="差_农林水和城市维护标准支出20080505－县区合计_财力性转移支付2010年预算参考数_华东" xfId="18760"/>
    <cellStyle name="常规 2 2 14 9" xfId="18761"/>
    <cellStyle name="差_农林水和城市维护标准支出20080505－县区合计_财力性转移支付2010年预算参考数_华东 2" xfId="18762"/>
    <cellStyle name="好_其他部门(按照总人口测算）—20080416_不含人员经费系数_财力性转移支付2010年预算参考数_合并 2 5" xfId="18763"/>
    <cellStyle name="差_农林水和城市维护标准支出20080505－县区合计_财力性转移支付2010年预算参考数_隋心对账单定稿0514" xfId="18764"/>
    <cellStyle name="差_农林水和城市维护标准支出20080505－县区合计_财力性转移支付2010年预算参考数_隋心对账单定稿0514 2" xfId="18765"/>
    <cellStyle name="常规 2 3 2 5 2 5" xfId="18766"/>
    <cellStyle name="差_农林水和城市维护标准支出20080505－县区合计_财力性转移支付2010年预算参考数_小册子（2010）张" xfId="18767"/>
    <cellStyle name="好_县区合并测算20080423(按照各省比重）_民生政策最低支出需求 2 5" xfId="18768"/>
    <cellStyle name="差_县市旗测算20080508_不含人员经费系数_财力性转移支付2010年预算参考数_小册子（2010）张 3" xfId="18769"/>
    <cellStyle name="差_农林水和城市维护标准支出20080505－县区合计_财力性转移支付2010年预算参考数_小册子（2010）张 2" xfId="18770"/>
    <cellStyle name="差_县市旗测算20080508_不含人员经费系数_财力性转移支付2010年预算参考数_小册子（2010）张 3 2" xfId="18771"/>
    <cellStyle name="差_县市旗测算20080508_03_2010年各地区一般预算平衡表_04财力类2010" xfId="18772"/>
    <cellStyle name="差_县市旗测算20080508_县市旗测算-新科目（含人口规模效应）_财力性转移支付2010年预算参考数_03_2010年各地区一般预算平衡表_2010年地方财政一般预算分级平衡情况表（汇总）0524 2 5" xfId="18773"/>
    <cellStyle name="差_农林水和城市维护标准支出20080505－县区合计_财力性转移支付2010年预算参考数_小册子（2010）张 2 2" xfId="18774"/>
    <cellStyle name="好_卫生(按照总人口测算）—20080416_财力性转移支付2010年预算参考数_30云南 3" xfId="18775"/>
    <cellStyle name="差_县市旗测算20080508_03_2010年各地区一般预算平衡表_04财力类2010 2" xfId="18776"/>
    <cellStyle name="好_汇总_财力性转移支付2010年预算参考数_华东 2 6" xfId="18777"/>
    <cellStyle name="差_农林水和城市维护标准支出20080505－县区合计_财力性转移支付2010年预算参考数_小册子（2010）张 3" xfId="18778"/>
    <cellStyle name="好_市辖区测算20080510_财力性转移支付2010年预算参考数_30云南" xfId="18779"/>
    <cellStyle name="差_县市旗测算20080508_县市旗测算-新科目（含人口规模效应）_财力性转移支付2010年预算参考数_03_2010年各地区一般预算平衡表_2010年地方财政一般预算分级平衡情况表（汇总）0524 2 6" xfId="18780"/>
    <cellStyle name="差_农林水和城市维护标准支出20080505－县区合计_财力性转移支付2010年预算参考数_小册子（2010）张 3 2" xfId="18781"/>
    <cellStyle name="好_市辖区测算20080510_财力性转移支付2010年预算参考数_30云南 2" xfId="18782"/>
    <cellStyle name="差_农林水和城市维护标准支出20080505－县区合计_财力性转移支付2010年预算参考数_小册子（2010）张 4" xfId="18783"/>
    <cellStyle name="差_县市旗测算20080508_县市旗测算-新科目（含人口规模效应）_财力性转移支付2010年预算参考数_03_2010年各地区一般预算平衡表_2010年地方财政一般预算分级平衡情况表（汇总）0524 2 7" xfId="18784"/>
    <cellStyle name="差_农林水和城市维护标准支出20080505－县区合计_合并" xfId="18785"/>
    <cellStyle name="差_农林水和城市维护标准支出20080505－县区合计_合并 2" xfId="18786"/>
    <cellStyle name="差_农林水和城市维护标准支出20080505－县区合计_华东" xfId="18787"/>
    <cellStyle name="差_农林水和城市维护标准支出20080505－县区合计_华东 2" xfId="18788"/>
    <cellStyle name="差_农林水和城市维护标准支出20080505－县区合计_民生政策最低支出需求 2" xfId="18789"/>
    <cellStyle name="好_行政公检法测算_财力性转移支付2010年预算参考数_03_2010年各地区一般预算平衡表_净集中 3" xfId="18790"/>
    <cellStyle name="好_1110洱源县_03_2010年各地区一般预算平衡表_2010年地方财政一般预算分级平衡情况表（汇总）0524 2 2" xfId="18791"/>
    <cellStyle name="差_农林水和城市维护标准支出20080505－县区合计_民生政策最低支出需求 2 2" xfId="18792"/>
    <cellStyle name="差_农林水和城市维护标准支出20080505－县区合计_民生政策最低支出需求 2 2 2" xfId="18793"/>
    <cellStyle name="差_农林水和城市维护标准支出20080505－县区合计_民生政策最低支出需求 2 3" xfId="18794"/>
    <cellStyle name="差_农林水和城市维护标准支出20080505－县区合计_民生政策最低支出需求 2 4" xfId="18795"/>
    <cellStyle name="差_农林水和城市维护标准支出20080505－县区合计_民生政策最低支出需求 3" xfId="18796"/>
    <cellStyle name="好_1110洱源县_03_2010年各地区一般预算平衡表_2010年地方财政一般预算分级平衡情况表（汇总）0524 2 3" xfId="18797"/>
    <cellStyle name="差_农林水和城市维护标准支出20080505－县区合计_民生政策最低支出需求 3 2" xfId="18798"/>
    <cellStyle name="好_1110洱源县 2 6" xfId="18799"/>
    <cellStyle name="差_农林水和城市维护标准支出20080505－县区合计_民生政策最低支出需求 4" xfId="18800"/>
    <cellStyle name="差_市辖区测算20080510_合并" xfId="18801"/>
    <cellStyle name="好_1110洱源县_03_2010年各地区一般预算平衡表_2010年地方财政一般预算分级平衡情况表（汇总）0524 2 4" xfId="18802"/>
    <cellStyle name="差_农林水和城市维护标准支出20080505－县区合计_民生政策最低支出需求 5" xfId="18803"/>
    <cellStyle name="好_1110洱源县_03_2010年各地区一般预算平衡表_2010年地方财政一般预算分级平衡情况表（汇总）0524 2 5" xfId="18804"/>
    <cellStyle name="差_农林水和城市维护标准支出20080505－县区合计_民生政策最低支出需求_03_2010年各地区一般预算平衡表 2" xfId="18805"/>
    <cellStyle name="好_行政公检法测算_县市旗测算-新科目（含人口规模效应）_隋心对账单定稿0514 2 2" xfId="18806"/>
    <cellStyle name="差_农林水和城市维护标准支出20080505－县区合计_民生政策最低支出需求_03_2010年各地区一般预算平衡表 3" xfId="18807"/>
    <cellStyle name="好_行政公检法测算_县市旗测算-新科目（含人口规模效应）_隋心对账单定稿0514 2 3" xfId="18808"/>
    <cellStyle name="差_农林水和城市维护标准支出20080505－县区合计_民生政策最低支出需求_03_2010年各地区一般预算平衡表 4" xfId="18809"/>
    <cellStyle name="输出 8 2" xfId="18810"/>
    <cellStyle name="好_行政公检法测算_县市旗测算-新科目（含人口规模效应）_隋心对账单定稿0514 2 4" xfId="18811"/>
    <cellStyle name="差_农林水和城市维护标准支出20080505－县区合计_民生政策最低支出需求_03_2010年各地区一般预算平衡表 5" xfId="18812"/>
    <cellStyle name="好_行政公检法测算_县市旗测算-新科目（含人口规模效应）_隋心对账单定稿0514 2 5" xfId="18813"/>
    <cellStyle name="差_农林水和城市维护标准支出20080505－县区合计_民生政策最低支出需求_03_2010年各地区一般预算平衡表 6" xfId="18814"/>
    <cellStyle name="好_行政公检法测算_县市旗测算-新科目（含人口规模效应）_隋心对账单定稿0514 2 6" xfId="18815"/>
    <cellStyle name="差_农林水和城市维护标准支出20080505－县区合计_民生政策最低支出需求_03_2010年各地区一般预算平衡表_04财力类2010 2" xfId="18816"/>
    <cellStyle name="常规 23 2 2 6" xfId="18817"/>
    <cellStyle name="好_危改资金测算_03_2010年各地区一般预算平衡表_2010年地方财政一般预算分级平衡情况表（汇总）0524 2 7" xfId="18818"/>
    <cellStyle name="好_其他部门(按照总人口测算）—20080416_县市旗测算-新科目（含人口规模效应）_合并 3" xfId="18819"/>
    <cellStyle name="差_农林水和城市维护标准支出20080505－县区合计_民生政策最低支出需求_03_2010年各地区一般预算平衡表_04财力类2010 3" xfId="18820"/>
    <cellStyle name="常规 23 2 2 7" xfId="18821"/>
    <cellStyle name="差_农林水和城市维护标准支出20080505－县区合计_民生政策最低支出需求_03_2010年各地区一般预算平衡表_2010年地方财政一般预算分级平衡情况表（汇总）0524" xfId="18822"/>
    <cellStyle name="差_农林水和城市维护标准支出20080505－县区合计_民生政策最低支出需求_03_2010年各地区一般预算平衡表_2010年地方财政一般预算分级平衡情况表（汇总）0524 2" xfId="18823"/>
    <cellStyle name="差_县市旗测算20080508_不含人员经费系数 2 5" xfId="18824"/>
    <cellStyle name="好_分县成本差异系数_财力性转移支付2010年预算参考数_小册子（2010）张 3" xfId="18825"/>
    <cellStyle name="差_农林水和城市维护标准支出20080505－县区合计_民生政策最低支出需求_03_2010年各地区一般预算平衡表_2010年地方财政一般预算分级平衡情况表（汇总）0524 3" xfId="18826"/>
    <cellStyle name="好_核定人数下发表_隋心对账单定稿0514 2" xfId="18827"/>
    <cellStyle name="差_县市旗测算20080508_不含人员经费系数 2 6" xfId="18828"/>
    <cellStyle name="差_农林水和城市维护标准支出20080505－县区合计_民生政策最低支出需求_03_2010年各地区一般预算平衡表_2010年地方财政一般预算分级平衡情况表（汇总）0524 5" xfId="18829"/>
    <cellStyle name="差_农林水和城市维护标准支出20080505－县区合计_民生政策最低支出需求_30云南 2" xfId="18830"/>
    <cellStyle name="好_县区合并测算20080421_民生政策最低支出需求_03_2010年各地区一般预算平衡表_2010年地方财政一般预算分级平衡情况表（汇总）0524 2 8" xfId="18831"/>
    <cellStyle name="差_农林水和城市维护标准支出20080505－县区合计_民生政策最低支出需求_30云南 2 2" xfId="18832"/>
    <cellStyle name="好_行政（人员）_民生政策最低支出需求_30云南 3" xfId="18833"/>
    <cellStyle name="差_农林水和城市维护标准支出20080505－县区合计_民生政策最低支出需求_30云南 3" xfId="18834"/>
    <cellStyle name="差_农林水和城市维护标准支出20080505－县区合计_民生政策最低支出需求_30云南 3 2" xfId="18835"/>
    <cellStyle name="差_农林水和城市维护标准支出20080505－县区合计_民生政策最低支出需求_财力性转移支付2010年预算参考数" xfId="18836"/>
    <cellStyle name="差_县市旗测算20080508_隋心对账单定稿0514 2 2" xfId="18837"/>
    <cellStyle name="差_农林水和城市维护标准支出20080505－县区合计_民生政策最低支出需求_财力性转移支付2010年预算参考数 2" xfId="18838"/>
    <cellStyle name="常规 27 29" xfId="18839"/>
    <cellStyle name="常规 27 34" xfId="18840"/>
    <cellStyle name="差_农林水和城市维护标准支出20080505－县区合计_民生政策最低支出需求_财力性转移支付2010年预算参考数 2 2" xfId="18841"/>
    <cellStyle name="好_2007一般预算支出口径剔除表 2 4" xfId="18842"/>
    <cellStyle name="差_农林水和城市维护标准支出20080505－县区合计_民生政策最低支出需求_财力性转移支付2010年预算参考数 2 2 2" xfId="18843"/>
    <cellStyle name="好_教育(按照总人口测算）—20080416_民生政策最低支出需求_财力性转移支付2010年预算参考数_03_2010年各地区一般预算平衡表 3" xfId="18844"/>
    <cellStyle name="差_农林水和城市维护标准支出20080505－县区合计_民生政策最低支出需求_财力性转移支付2010年预算参考数 2 3" xfId="18845"/>
    <cellStyle name="常规 45 2" xfId="18846"/>
    <cellStyle name="常规 50 2" xfId="18847"/>
    <cellStyle name="好_2_财力性转移支付2010年预算参考数_03_2010年各地区一般预算平衡表" xfId="18848"/>
    <cellStyle name="好_2007一般预算支出口径剔除表 2 5" xfId="18849"/>
    <cellStyle name="差_农林水和城市维护标准支出20080505－县区合计_民生政策最低支出需求_财力性转移支付2010年预算参考数 2 3 2" xfId="18850"/>
    <cellStyle name="好_2_财力性转移支付2010年预算参考数_03_2010年各地区一般预算平衡表 2" xfId="18851"/>
    <cellStyle name="差_农林水和城市维护标准支出20080505－县区合计_民生政策最低支出需求_财力性转移支付2010年预算参考数 2 4" xfId="18852"/>
    <cellStyle name="好_文体广播事业(按照总人口测算）—20080416_县市旗测算-新科目（含人口规模效应）_财力性转移支付2010年预算参考数_隋心对账单定稿0514 2" xfId="18853"/>
    <cellStyle name="好_2006年水利统计指标统计表_03_2010年各地区一般预算平衡表" xfId="18854"/>
    <cellStyle name="好_2007一般预算支出口径剔除表 2 6" xfId="18855"/>
    <cellStyle name="差_农林水和城市维护标准支出20080505－县区合计_民生政策最低支出需求_财力性转移支付2010年预算参考数 3" xfId="18856"/>
    <cellStyle name="好_市辖区测算-新科目（20080626）_民生政策最低支出需求_财力性转移支付2010年预算参考数_华东 2" xfId="18857"/>
    <cellStyle name="常规 27 35" xfId="18858"/>
    <cellStyle name="常规 27 40" xfId="18859"/>
    <cellStyle name="差_农林水和城市维护标准支出20080505－县区合计_民生政策最低支出需求_财力性转移支付2010年预算参考数 3 2" xfId="18860"/>
    <cellStyle name="差_农林水和城市维护标准支出20080505－县区合计_民生政策最低支出需求_财力性转移支付2010年预算参考数 4" xfId="18861"/>
    <cellStyle name="好_市辖区测算-新科目（20080626）_民生政策最低支出需求_财力性转移支付2010年预算参考数_华东 3" xfId="18862"/>
    <cellStyle name="常规 27 36" xfId="18863"/>
    <cellStyle name="差_农林水和城市维护标准支出20080505－县区合计_民生政策最低支出需求_财力性转移支付2010年预算参考数 4 2" xfId="18864"/>
    <cellStyle name="差_农林水和城市维护标准支出20080505－县区合计_民生政策最低支出需求_财力性转移支付2010年预算参考数 5" xfId="18865"/>
    <cellStyle name="常规 27 37" xfId="18866"/>
    <cellStyle name="常规 6 3 2" xfId="18867"/>
    <cellStyle name="差_农林水和城市维护标准支出20080505－县区合计_民生政策最低支出需求_财力性转移支付2010年预算参考数_03_2010年各地区一般预算平衡表 3" xfId="18868"/>
    <cellStyle name="差_农林水和城市维护标准支出20080505－县区合计_民生政策最低支出需求_财力性转移支付2010年预算参考数_03_2010年各地区一般预算平衡表 4" xfId="18869"/>
    <cellStyle name="常规 72 2" xfId="18870"/>
    <cellStyle name="差_农林水和城市维护标准支出20080505－县区合计_民生政策最低支出需求_财力性转移支付2010年预算参考数_03_2010年各地区一般预算平衡表 5" xfId="18871"/>
    <cellStyle name="差_农林水和城市维护标准支出20080505－县区合计_民生政策最低支出需求_财力性转移支付2010年预算参考数_03_2010年各地区一般预算平衡表 6" xfId="18872"/>
    <cellStyle name="差_其他部门(按照总人口测算）—20080416_民生政策最低支出需求_财力性转移支付2010年预算参考数_03_2010年各地区一般预算平衡表_2010年地方财政一般预算分级平衡情况表（汇总）0524 2" xfId="18873"/>
    <cellStyle name="好_市辖区测算20080510_不含人员经费系数_03_2010年各地区一般预算平衡表_2010年地方财政一般预算分级平衡情况表（汇总）0524 2 2" xfId="18874"/>
    <cellStyle name="差_农林水和城市维护标准支出20080505－县区合计_民生政策最低支出需求_财力性转移支付2010年预算参考数_03_2010年各地区一般预算平衡表_04财力类2010" xfId="18875"/>
    <cellStyle name="差_农林水和城市维护标准支出20080505－县区合计_民生政策最低支出需求_财力性转移支付2010年预算参考数_03_2010年各地区一般预算平衡表_04财力类2010 2" xfId="18876"/>
    <cellStyle name="好_缺口县区测算（11.13）_03_2010年各地区一般预算平衡表_04财力类2010 3" xfId="18877"/>
    <cellStyle name="好_危改资金测算 2 8" xfId="18878"/>
    <cellStyle name="差_农林水和城市维护标准支出20080505－县区合计_民生政策最低支出需求_财力性转移支付2010年预算参考数_03_2010年各地区一般预算平衡表_04财力类2010 3" xfId="18879"/>
    <cellStyle name="差_农林水和城市维护标准支出20080505－县区合计_民生政策最低支出需求_财力性转移支付2010年预算参考数_03_2010年各地区一般预算平衡表_2010年地方财政一般预算分级平衡情况表（汇总）0524" xfId="18880"/>
    <cellStyle name="好_汇总 2 3" xfId="18881"/>
    <cellStyle name="差_农林水和城市维护标准支出20080505－县区合计_民生政策最低支出需求_财力性转移支付2010年预算参考数_03_2010年各地区一般预算平衡表_2010年地方财政一般预算分级平衡情况表（汇总）0524 2" xfId="18882"/>
    <cellStyle name="差_农林水和城市维护标准支出20080505－县区合计_民生政策最低支出需求_财力性转移支付2010年预算参考数_03_2010年各地区一般预算平衡表_2010年地方财政一般预算分级平衡情况表（汇总）0524 3" xfId="18883"/>
    <cellStyle name="差_农林水和城市维护标准支出20080505－县区合计_民生政策最低支出需求_财力性转移支付2010年预算参考数_03_2010年各地区一般预算平衡表_2010年地方财政一般预算分级平衡情况表（汇总）0524 4" xfId="18884"/>
    <cellStyle name="差_农林水和城市维护标准支出20080505－县区合计_民生政策最低支出需求_财力性转移支付2010年预算参考数_03_2010年各地区一般预算平衡表_2010年地方财政一般预算分级平衡情况表（汇总）0524 5" xfId="18885"/>
    <cellStyle name="差_农林水和城市维护标准支出20080505－县区合计_民生政策最低支出需求_财力性转移支付2010年预算参考数_03_2010年各地区一般预算平衡表_净集中" xfId="18886"/>
    <cellStyle name="好_奖励补助测算7.25 (version 1) (version 1) 2 4" xfId="18887"/>
    <cellStyle name="差_农林水和城市维护标准支出20080505－县区合计_民生政策最低支出需求_财力性转移支付2010年预算参考数_03_2010年各地区一般预算平衡表_净集中 2" xfId="18888"/>
    <cellStyle name="差_农林水和城市维护标准支出20080505－县区合计_民生政策最低支出需求_财力性转移支付2010年预算参考数_03_2010年各地区一般预算平衡表_净集中 3" xfId="18889"/>
    <cellStyle name="差_农林水和城市维护标准支出20080505－县区合计_民生政策最低支出需求_财力性转移支付2010年预算参考数_30云南" xfId="18890"/>
    <cellStyle name="差_总人口_财力性转移支付2010年预算参考数_03_2010年各地区一般预算平衡表_2010年地方财政一般预算分级平衡情况表（汇总）0524 2" xfId="18891"/>
    <cellStyle name="差_农林水和城市维护标准支出20080505－县区合计_民生政策最低支出需求_财力性转移支付2010年预算参考数_30云南 2" xfId="18892"/>
    <cellStyle name="差_总人口_财力性转移支付2010年预算参考数_03_2010年各地区一般预算平衡表_2010年地方财政一般预算分级平衡情况表（汇总）0524 2 2" xfId="18893"/>
    <cellStyle name="差_农林水和城市维护标准支出20080505－县区合计_民生政策最低支出需求_财力性转移支付2010年预算参考数_30云南 2 2" xfId="18894"/>
    <cellStyle name="好_其他部门(按照总人口测算）—20080416_隋心对账单定稿0514" xfId="18895"/>
    <cellStyle name="差_农林水和城市维护标准支出20080505－县区合计_民生政策最低支出需求_财力性转移支付2010年预算参考数_30云南 3" xfId="18896"/>
    <cellStyle name="差_总人口_财力性转移支付2010年预算参考数_03_2010年各地区一般预算平衡表_2010年地方财政一般预算分级平衡情况表（汇总）0524 2 3" xfId="18897"/>
    <cellStyle name="差_农林水和城市维护标准支出20080505－县区合计_民生政策最低支出需求_财力性转移支付2010年预算参考数_30云南 3 2" xfId="18898"/>
    <cellStyle name="差_卫生(按照总人口测算）—20080416_民生政策最低支出需求_03_2010年各地区一般预算平衡表" xfId="18899"/>
    <cellStyle name="差_农林水和城市维护标准支出20080505－县区合计_民生政策最低支出需求_财力性转移支付2010年预算参考数_30云南 4" xfId="18900"/>
    <cellStyle name="差_总人口_财力性转移支付2010年预算参考数_03_2010年各地区一般预算平衡表_2010年地方财政一般预算分级平衡情况表（汇总）0524 2 4" xfId="18901"/>
    <cellStyle name="差_农林水和城市维护标准支出20080505－县区合计_民生政策最低支出需求_财力性转移支付2010年预算参考数_合并 2" xfId="18902"/>
    <cellStyle name="好_市辖区测算20080510_民生政策最低支出需求_隋心对账单定稿0514 2 2" xfId="18903"/>
    <cellStyle name="差_农林水和城市维护标准支出20080505－县区合计_民生政策最低支出需求_财力性转移支付2010年预算参考数_华东 2" xfId="18904"/>
    <cellStyle name="好_市辖区测算-新科目（20080626）_县市旗测算-新科目（含人口规模效应）_03_2010年各地区一般预算平衡表_2010年地方财政一般预算分级平衡情况表（汇总）0524 4" xfId="18905"/>
    <cellStyle name="差_农林水和城市维护标准支出20080505－县区合计_民生政策最低支出需求_财力性转移支付2010年预算参考数_隋心对账单定稿0514" xfId="18906"/>
    <cellStyle name="差_农林水和城市维护标准支出20080505－县区合计_民生政策最低支出需求_财力性转移支付2010年预算参考数_隋心对账单定稿0514 2" xfId="18907"/>
    <cellStyle name="差_农林水和城市维护标准支出20080505－县区合计_民生政策最低支出需求_财力性转移支付2010年预算参考数_小册子（2010）张" xfId="18908"/>
    <cellStyle name="差_农林水和城市维护标准支出20080505－县区合计_民生政策最低支出需求_财力性转移支付2010年预算参考数_小册子（2010）张 2" xfId="18909"/>
    <cellStyle name="差_农林水和城市维护标准支出20080505－县区合计_民生政策最低支出需求_财力性转移支付2010年预算参考数_小册子（2010）张 2 2" xfId="18910"/>
    <cellStyle name="差_农林水和城市维护标准支出20080505－县区合计_民生政策最低支出需求_财力性转移支付2010年预算参考数_小册子（2010）张 3" xfId="18911"/>
    <cellStyle name="差_农林水和城市维护标准支出20080505－县区合计_民生政策最低支出需求_财力性转移支付2010年预算参考数_小册子（2010）张 3 2" xfId="18912"/>
    <cellStyle name="差_农林水和城市维护标准支出20080505－县区合计_民生政策最低支出需求_华东 2" xfId="18913"/>
    <cellStyle name="差_农林水和城市维护标准支出20080505－县区合计_民生政策最低支出需求_隋心对账单定稿0514" xfId="18914"/>
    <cellStyle name="常规 10 10" xfId="18915"/>
    <cellStyle name="差_农林水和城市维护标准支出20080505－县区合计_民生政策最低支出需求_隋心对账单定稿0514 2" xfId="18916"/>
    <cellStyle name="差_卫生部门_财力性转移支付2010年预算参考数_小册子（2010）张 3" xfId="18917"/>
    <cellStyle name="差_农林水和城市维护标准支出20080505－县区合计_民生政策最低支出需求_小册子（2010）张 3" xfId="18918"/>
    <cellStyle name="差_农林水和城市维护标准支出20080505－县区合计_民生政策最低支出需求_小册子（2010）张 3 2" xfId="18919"/>
    <cellStyle name="差_农林水和城市维护标准支出20080505－县区合计_民生政策最低支出需求_小册子（2010）张 4" xfId="18920"/>
    <cellStyle name="差_农林水和城市维护标准支出20080505－县区合计_隋心对账单定稿0514" xfId="18921"/>
    <cellStyle name="差_农林水和城市维护标准支出20080505－县区合计_隋心对账单定稿0514 2" xfId="18922"/>
    <cellStyle name="差_农林水和城市维护标准支出20080505－县区合计_县市旗测算-新科目（含人口规模效应）" xfId="18923"/>
    <cellStyle name="差_农林水和城市维护标准支出20080505－县区合计_县市旗测算-新科目（含人口规模效应） 2 2 2" xfId="18924"/>
    <cellStyle name="差_农林水和城市维护标准支出20080505－县区合计_县市旗测算-新科目（含人口规模效应） 2 3" xfId="18925"/>
    <cellStyle name="好_市辖区测算20080510_民生政策最低支出需求_30云南 2" xfId="18926"/>
    <cellStyle name="常规 58" xfId="18927"/>
    <cellStyle name="常规 63" xfId="18928"/>
    <cellStyle name="差_农林水和城市维护标准支出20080505－县区合计_县市旗测算-新科目（含人口规模效应） 2 3 2" xfId="18929"/>
    <cellStyle name="好_市辖区测算20080510_民生政策最低支出需求_30云南 2 2" xfId="18930"/>
    <cellStyle name="常规 9 37" xfId="18931"/>
    <cellStyle name="好_民生政策最低支出需求_30云南 3" xfId="18932"/>
    <cellStyle name="差_农林水和城市维护标准支出20080505－县区合计_县市旗测算-新科目（含人口规模效应） 2 4" xfId="18933"/>
    <cellStyle name="好_市辖区测算20080510_民生政策最低支出需求_30云南 3" xfId="18934"/>
    <cellStyle name="常规 59" xfId="18935"/>
    <cellStyle name="常规 64" xfId="18936"/>
    <cellStyle name="差_农林水和城市维护标准支出20080505－县区合计_县市旗测算-新科目（含人口规模效应） 4 2" xfId="18937"/>
    <cellStyle name="差_农林水和城市维护标准支出20080505－县区合计_县市旗测算-新科目（含人口规模效应） 5" xfId="18938"/>
    <cellStyle name="好_汇总表_财力性转移支付2010年预算参考数_华东 2 4" xfId="18939"/>
    <cellStyle name="差_农林水和城市维护标准支出20080505－县区合计_县市旗测算-新科目（含人口规模效应）_03_2010年各地区一般预算平衡表" xfId="18940"/>
    <cellStyle name="好_2006年水利统计指标统计表 2 4" xfId="18941"/>
    <cellStyle name="差_农林水和城市维护标准支出20080505－县区合计_县市旗测算-新科目（含人口规模效应）_03_2010年各地区一般预算平衡表 4" xfId="18942"/>
    <cellStyle name="差_农林水和城市维护标准支出20080505－县区合计_县市旗测算-新科目（含人口规模效应）_03_2010年各地区一般预算平衡表 6" xfId="18943"/>
    <cellStyle name="好_汇总表4_03_2010年各地区一般预算平衡表_04财力类2010 2" xfId="18944"/>
    <cellStyle name="差_农林水和城市维护标准支出20080505－县区合计_县市旗测算-新科目（含人口规模效应）_03_2010年各地区一般预算平衡表_04财力类2010 2" xfId="18945"/>
    <cellStyle name="差_农林水和城市维护标准支出20080505－县区合计_县市旗测算-新科目（含人口规模效应）_03_2010年各地区一般预算平衡表_04财力类2010 3" xfId="18946"/>
    <cellStyle name="差_农林水和城市维护标准支出20080505－县区合计_县市旗测算-新科目（含人口规模效应）_03_2010年各地区一般预算平衡表_2010年地方财政一般预算分级平衡情况表（汇总）0524 3" xfId="18947"/>
    <cellStyle name="好 2 2 3" xfId="18948"/>
    <cellStyle name="差_农林水和城市维护标准支出20080505－县区合计_县市旗测算-新科目（含人口规模效应）_03_2010年各地区一般预算平衡表_2010年地方财政一般预算分级平衡情况表（汇总）0524 4" xfId="18949"/>
    <cellStyle name="差_县区合并测算20080423(按照各省比重）_民生政策最低支出需求_30云南 2" xfId="18950"/>
    <cellStyle name="好 2 2 4" xfId="18951"/>
    <cellStyle name="差_农林水和城市维护标准支出20080505－县区合计_县市旗测算-新科目（含人口规模效应）_03_2010年各地区一般预算平衡表_净集中" xfId="18952"/>
    <cellStyle name="差_农林水和城市维护标准支出20080505－县区合计_县市旗测算-新科目（含人口规模效应）_03_2010年各地区一般预算平衡表_净集中 2" xfId="18953"/>
    <cellStyle name="差_县区合并测算20080423(按照各省比重）_财力性转移支付2010年预算参考数_华东" xfId="18954"/>
    <cellStyle name="好_分析缺口率_隋心对账单定稿0514 2 5" xfId="18955"/>
    <cellStyle name="差_农林水和城市维护标准支出20080505－县区合计_县市旗测算-新科目（含人口规模效应）_03_2010年各地区一般预算平衡表_净集中 3" xfId="18956"/>
    <cellStyle name="好_分析缺口率_隋心对账单定稿0514 2 6" xfId="18957"/>
    <cellStyle name="差_农林水和城市维护标准支出20080505－县区合计_县市旗测算-新科目（含人口规模效应）_30云南" xfId="18958"/>
    <cellStyle name="好_县市旗测算20080508_不含人员经费系数 2 7" xfId="18959"/>
    <cellStyle name="常规 7 2 3 2" xfId="18960"/>
    <cellStyle name="差_农林水和城市维护标准支出20080505－县区合计_县市旗测算-新科目（含人口规模效应）_30云南 2 2" xfId="18961"/>
    <cellStyle name="差_农林水和城市维护标准支出20080505－县区合计_县市旗测算-新科目（含人口规模效应）_30云南 3 2" xfId="18962"/>
    <cellStyle name="差_农林水和城市维护标准支出20080505－县区合计_县市旗测算-新科目（含人口规模效应）_财力性转移支付2010年预算参考数 2" xfId="18963"/>
    <cellStyle name="差_卫生(按照总人口测算）—20080416_财力性转移支付2010年预算参考数_华东 2 4" xfId="18964"/>
    <cellStyle name="差_农林水和城市维护标准支出20080505－县区合计_县市旗测算-新科目（含人口规模效应）_财力性转移支付2010年预算参考数 2 2" xfId="18965"/>
    <cellStyle name="差_农林水和城市维护标准支出20080505－县区合计_县市旗测算-新科目（含人口规模效应）_财力性转移支付2010年预算参考数 2 3" xfId="18966"/>
    <cellStyle name="好_Book1_财力性转移支付2010年预算参考数_03_2010年各地区一般预算平衡表_2010年地方财政一般预算分级平衡情况表（汇总）0524" xfId="18967"/>
    <cellStyle name="差_农林水和城市维护标准支出20080505－县区合计_县市旗测算-新科目（含人口规模效应）_财力性转移支付2010年预算参考数 2 3 2" xfId="18968"/>
    <cellStyle name="好_Book1_财力性转移支付2010年预算参考数_03_2010年各地区一般预算平衡表_2010年地方财政一般预算分级平衡情况表（汇总）0524 2" xfId="18969"/>
    <cellStyle name="差_农林水和城市维护标准支出20080505－县区合计_县市旗测算-新科目（含人口规模效应）_财力性转移支付2010年预算参考数 2 4" xfId="18970"/>
    <cellStyle name="好_教育(按照总人口测算）—20080416_县市旗测算-新科目（含人口规模效应）_隋心对账单定稿0514" xfId="18971"/>
    <cellStyle name="差_农林水和城市维护标准支出20080505－县区合计_县市旗测算-新科目（含人口规模效应）_财力性转移支付2010年预算参考数 3" xfId="18972"/>
    <cellStyle name="差_卫生(按照总人口测算）—20080416_财力性转移支付2010年预算参考数_华东 2 5" xfId="18973"/>
    <cellStyle name="差_农林水和城市维护标准支出20080505－县区合计_县市旗测算-新科目（含人口规模效应）_财力性转移支付2010年预算参考数 3 2" xfId="18974"/>
    <cellStyle name="差_县市旗测算-新科目（20080627）_县市旗测算-新科目（含人口规模效应）_华东" xfId="18975"/>
    <cellStyle name="差_农林水和城市维护标准支出20080505－县区合计_县市旗测算-新科目（含人口规模效应）_财力性转移支付2010年预算参考数 4" xfId="18976"/>
    <cellStyle name="差_卫生(按照总人口测算）—20080416_财力性转移支付2010年预算参考数_华东 2 6" xfId="18977"/>
    <cellStyle name="好_2010年标准财政收入" xfId="18978"/>
    <cellStyle name="差_农林水和城市维护标准支出20080505－县区合计_县市旗测算-新科目（含人口规模效应）_财力性转移支付2010年预算参考数 4 2" xfId="18979"/>
    <cellStyle name="差_文体广播事业(按照总人口测算）—20080416_30云南 4" xfId="18980"/>
    <cellStyle name="好_2010年标准财政收入 2" xfId="18981"/>
    <cellStyle name="差_农林水和城市维护标准支出20080505－县区合计_县市旗测算-新科目（含人口规模效应）_财力性转移支付2010年预算参考数 5" xfId="18982"/>
    <cellStyle name="差_卫生(按照总人口测算）—20080416_财力性转移支付2010年预算参考数_华东 2 7" xfId="18983"/>
    <cellStyle name="差_农林水和城市维护标准支出20080505－县区合计_县市旗测算-新科目（含人口规模效应）_财力性转移支付2010年预算参考数_03_2010年各地区一般预算平衡表 2" xfId="18984"/>
    <cellStyle name="警告文本 2 2 2 2 2 6" xfId="18985"/>
    <cellStyle name="好_文体广播事业(按照总人口测算）—20080416_财力性转移支付2010年预算参考数_03_2010年各地区一般预算平衡表_2010年地方财政一般预算分级平衡情况表（汇总）0524 2 2" xfId="18986"/>
    <cellStyle name="差_农林水和城市维护标准支出20080505－县区合计_县市旗测算-新科目（含人口规模效应）_财力性转移支付2010年预算参考数_03_2010年各地区一般预算平衡表 3" xfId="18987"/>
    <cellStyle name="好_30云南_1_华东 2 2" xfId="18988"/>
    <cellStyle name="警告文本 2 2 2 2 2 7" xfId="18989"/>
    <cellStyle name="好_文体广播事业(按照总人口测算）—20080416_财力性转移支付2010年预算参考数_03_2010年各地区一般预算平衡表_2010年地方财政一般预算分级平衡情况表（汇总）0524 2 3" xfId="18990"/>
    <cellStyle name="差_农林水和城市维护标准支出20080505－县区合计_县市旗测算-新科目（含人口规模效应）_财力性转移支付2010年预算参考数_03_2010年各地区一般预算平衡表 4" xfId="18991"/>
    <cellStyle name="好_30云南_1_华东 2 3" xfId="18992"/>
    <cellStyle name="警告文本 2 2 2 2 2 8" xfId="18993"/>
    <cellStyle name="好_文体广播事业(按照总人口测算）—20080416_财力性转移支付2010年预算参考数_03_2010年各地区一般预算平衡表_2010年地方财政一般预算分级平衡情况表（汇总）0524 2 4" xfId="18994"/>
    <cellStyle name="差_农林水和城市维护标准支出20080505－县区合计_县市旗测算-新科目（含人口规模效应）_财力性转移支付2010年预算参考数_03_2010年各地区一般预算平衡表 5" xfId="18995"/>
    <cellStyle name="好_30云南_1_华东 2 4" xfId="18996"/>
    <cellStyle name="警告文本 2 2 2 2 2 9" xfId="18997"/>
    <cellStyle name="好_文体广播事业(按照总人口测算）—20080416_财力性转移支付2010年预算参考数_03_2010年各地区一般预算平衡表_2010年地方财政一般预算分级平衡情况表（汇总）0524 2 5" xfId="18998"/>
    <cellStyle name="差_农林水和城市维护标准支出20080505－县区合计_县市旗测算-新科目（含人口规模效应）_财力性转移支付2010年预算参考数_03_2010年各地区一般预算平衡表 6" xfId="18999"/>
    <cellStyle name="好_30云南_1_华东 2 5" xfId="19000"/>
    <cellStyle name="差_农林水和城市维护标准支出20080505－县区合计_县市旗测算-新科目（含人口规模效应）_财力性转移支付2010年预算参考数_03_2010年各地区一般预算平衡表_04财力类2010" xfId="19001"/>
    <cellStyle name="差_农林水和城市维护标准支出20080505－县区合计_县市旗测算-新科目（含人口规模效应）_财力性转移支付2010年预算参考数_03_2010年各地区一般预算平衡表_04财力类2010 2" xfId="19002"/>
    <cellStyle name="差_农林水和城市维护标准支出20080505－县区合计_县市旗测算-新科目（含人口规模效应）_财力性转移支付2010年预算参考数_03_2010年各地区一般预算平衡表_04财力类2010 3" xfId="19003"/>
    <cellStyle name="差_人员工资和公用经费_30云南" xfId="19004"/>
    <cellStyle name="差_农林水和城市维护标准支出20080505－县区合计_县市旗测算-新科目（含人口规模效应）_财力性转移支付2010年预算参考数_03_2010年各地区一般预算平衡表_2010年地方财政一般预算分级平衡情况表（汇总）0524" xfId="19005"/>
    <cellStyle name="好_行政(燃修费)_民生政策最低支出需求_隋心对账单定稿0514 2 4" xfId="19006"/>
    <cellStyle name="差_农林水和城市维护标准支出20080505－县区合计_县市旗测算-新科目（含人口规模效应）_财力性转移支付2010年预算参考数_03_2010年各地区一般预算平衡表_2010年地方财政一般预算分级平衡情况表（汇总）0524 2" xfId="19007"/>
    <cellStyle name="差_农林水和城市维护标准支出20080505－县区合计_县市旗测算-新科目（含人口规模效应）_财力性转移支付2010年预算参考数_03_2010年各地区一般预算平衡表_2010年地方财政一般预算分级平衡情况表（汇总）0524 3" xfId="19008"/>
    <cellStyle name="差_农林水和城市维护标准支出20080505－县区合计_县市旗测算-新科目（含人口规模效应）_财力性转移支付2010年预算参考数_03_2010年各地区一般预算平衡表_2010年地方财政一般预算分级平衡情况表（汇总）0524 4" xfId="19009"/>
    <cellStyle name="差_市辖区测算20080510_县市旗测算-新科目（含人口规模效应）_03_2010年各地区一般预算平衡表" xfId="19010"/>
    <cellStyle name="差_农林水和城市维护标准支出20080505－县区合计_县市旗测算-新科目（含人口规模效应）_财力性转移支付2010年预算参考数_03_2010年各地区一般预算平衡表_2010年地方财政一般预算分级平衡情况表（汇总）0524 5" xfId="19011"/>
    <cellStyle name="差_农林水和城市维护标准支出20080505－县区合计_县市旗测算-新科目（含人口规模效应）_财力性转移支付2010年预算参考数_03_2010年各地区一般预算平衡表_净集中" xfId="19012"/>
    <cellStyle name="差_农林水和城市维护标准支出20080505－县区合计_县市旗测算-新科目（含人口规模效应）_财力性转移支付2010年预算参考数_03_2010年各地区一般预算平衡表_净集中 2" xfId="19013"/>
    <cellStyle name="差_农林水和城市维护标准支出20080505－县区合计_县市旗测算-新科目（含人口规模效应）_财力性转移支付2010年预算参考数_03_2010年各地区一般预算平衡表_净集中 3" xfId="19014"/>
    <cellStyle name="差_农林水和城市维护标准支出20080505－县区合计_县市旗测算-新科目（含人口规模效应）_财力性转移支付2010年预算参考数_30云南" xfId="19015"/>
    <cellStyle name="差_市辖区测算20080510_县市旗测算-新科目（含人口规模效应）_财力性转移支付2010年预算参考数_隋心对账单定稿0514 2" xfId="19016"/>
    <cellStyle name="差_农林水和城市维护标准支出20080505－县区合计_县市旗测算-新科目（含人口规模效应）_财力性转移支付2010年预算参考数_30云南 2" xfId="19017"/>
    <cellStyle name="差_青海 缺口县区测算(地方填报)_财力性转移支付2010年预算参考数 4" xfId="19018"/>
    <cellStyle name="差_青海 缺口县区测算(地方填报)_财力性转移支付2010年预算参考数 4 2" xfId="19019"/>
    <cellStyle name="差_农林水和城市维护标准支出20080505－县区合计_县市旗测算-新科目（含人口规模效应）_财力性转移支付2010年预算参考数_30云南 2 2" xfId="19020"/>
    <cellStyle name="好_2006年22湖南_03_2010年各地区一般预算平衡表_2010年地方财政一般预算分级平衡情况表（汇总）0524 2 6" xfId="19021"/>
    <cellStyle name="差_农林水和城市维护标准支出20080505－县区合计_县市旗测算-新科目（含人口规模效应）_财力性转移支付2010年预算参考数_30云南 3" xfId="19022"/>
    <cellStyle name="差_青海 缺口县区测算(地方填报)_财力性转移支付2010年预算参考数 5" xfId="19023"/>
    <cellStyle name="差_农林水和城市维护标准支出20080505－县区合计_县市旗测算-新科目（含人口规模效应）_财力性转移支付2010年预算参考数_30云南 3 2" xfId="19024"/>
    <cellStyle name="差_农林水和城市维护标准支出20080505－县区合计_县市旗测算-新科目（含人口规模效应）_财力性转移支付2010年预算参考数_合并" xfId="19025"/>
    <cellStyle name="好_2006年水利统计指标统计表_财力性转移支付2010年预算参考数_03_2010年各地区一般预算平衡表_04财力类2010 3" xfId="19026"/>
    <cellStyle name="差_农林水和城市维护标准支出20080505－县区合计_县市旗测算-新科目（含人口规模效应）_财力性转移支付2010年预算参考数_合并 2" xfId="19027"/>
    <cellStyle name="好_文体广播事业(按照总人口测算）—20080416_县市旗测算-新科目（含人口规模效应）_财力性转移支付2010年预算参考数_03_2010年各地区一般预算平衡表 4" xfId="19028"/>
    <cellStyle name="差_农林水和城市维护标准支出20080505－县区合计_县市旗测算-新科目（含人口规模效应）_财力性转移支付2010年预算参考数_华东 2" xfId="19029"/>
    <cellStyle name="好_行政公检法测算_不含人员经费系数_财力性转移支付2010年预算参考数_03_2010年各地区一般预算平衡表" xfId="19030"/>
    <cellStyle name="好_教育(按照总人口测算）—20080416_民生政策最低支出需求_财力性转移支付2010年预算参考数_合并 2 4" xfId="19031"/>
    <cellStyle name="差_农林水和城市维护标准支出20080505－县区合计_县市旗测算-新科目（含人口规模效应）_财力性转移支付2010年预算参考数_隋心对账单定稿0514" xfId="19032"/>
    <cellStyle name="常规 10 3 4" xfId="19033"/>
    <cellStyle name="差_农林水和城市维护标准支出20080505－县区合计_县市旗测算-新科目（含人口规模效应）_财力性转移支付2010年预算参考数_隋心对账单定稿0514 2" xfId="19034"/>
    <cellStyle name="好_行政公检法测算_民生政策最低支出需求_隋心对账单定稿0514 3" xfId="19035"/>
    <cellStyle name="差_农林水和城市维护标准支出20080505－县区合计_县市旗测算-新科目（含人口规模效应）_财力性转移支付2010年预算参考数_小册子（2010）张 2" xfId="19036"/>
    <cellStyle name="差_县区合并测算20080423(按照各省比重）_县市旗测算-新科目（含人口规模效应）_隋心对账单定稿0514 2 7" xfId="19037"/>
    <cellStyle name="差_县市旗测算-新科目（20080626）_县市旗测算-新科目（含人口规模效应）_03_2010年各地区一般预算平衡表_2010年地方财政一般预算分级平衡情况表（汇总）0524" xfId="19038"/>
    <cellStyle name="好_34青海_1 4" xfId="19039"/>
    <cellStyle name="好_教育(按照总人口测算）—20080416_不含人员经费系数_财力性转移支付2010年预算参考数_03_2010年各地区一般预算平衡表 4" xfId="19040"/>
    <cellStyle name="差_农林水和城市维护标准支出20080505－县区合计_县市旗测算-新科目（含人口规模效应）_财力性转移支付2010年预算参考数_小册子（2010）张 2 2" xfId="19041"/>
    <cellStyle name="差_县市旗测算-新科目（20080626）_县市旗测算-新科目（含人口规模效应）_03_2010年各地区一般预算平衡表_2010年地方财政一般预算分级平衡情况表（汇总）0524 2" xfId="19042"/>
    <cellStyle name="好_34青海_1 4 2" xfId="19043"/>
    <cellStyle name="差_农林水和城市维护标准支出20080505－县区合计_县市旗测算-新科目（含人口规模效应）_财力性转移支付2010年预算参考数_小册子（2010）张 3" xfId="19044"/>
    <cellStyle name="好_34青海_1 5" xfId="19045"/>
    <cellStyle name="好_教育(按照总人口测算）—20080416_不含人员经费系数_财力性转移支付2010年预算参考数_03_2010年各地区一般预算平衡表 5" xfId="19046"/>
    <cellStyle name="差_农林水和城市维护标准支出20080505－县区合计_县市旗测算-新科目（含人口规模效应）_财力性转移支付2010年预算参考数_小册子（2010）张 3 2" xfId="19047"/>
    <cellStyle name="差_农林水和城市维护标准支出20080505－县区合计_县市旗测算-新科目（含人口规模效应）_财力性转移支付2010年预算参考数_小册子（2010）张 4" xfId="19048"/>
    <cellStyle name="好_教育(按照总人口测算）—20080416_不含人员经费系数_财力性转移支付2010年预算参考数_03_2010年各地区一般预算平衡表 6" xfId="19049"/>
    <cellStyle name="差_农林水和城市维护标准支出20080505－县区合计_县市旗测算-新科目（含人口规模效应）_华东 2" xfId="19050"/>
    <cellStyle name="差_农林水和城市维护标准支出20080505－县区合计_县市旗测算-新科目（含人口规模效应）_隋心对账单定稿0514 2" xfId="19051"/>
    <cellStyle name="差_农林水和城市维护标准支出20080505－县区合计_县市旗测算-新科目（含人口规模效应）_小册子（2010）张" xfId="19052"/>
    <cellStyle name="差_农林水和城市维护标准支出20080505－县区合计_县市旗测算-新科目（含人口规模效应）_小册子（2010）张 2" xfId="19053"/>
    <cellStyle name="差_农林水和城市维护标准支出20080505－县区合计_县市旗测算-新科目（含人口规模效应）_小册子（2010）张 2 2" xfId="19054"/>
    <cellStyle name="差_农林水和城市维护标准支出20080505－县区合计_县市旗测算-新科目（含人口规模效应）_小册子（2010）张 3" xfId="19055"/>
    <cellStyle name="差_缺口县区测算(财政部标准)_03_2010年各地区一般预算平衡表" xfId="19056"/>
    <cellStyle name="差_缺口县区测算(财政部标准)_03_2010年各地区一般预算平衡表 2" xfId="19057"/>
    <cellStyle name="差_农林水和城市维护标准支出20080505－县区合计_县市旗测算-新科目（含人口规模效应）_小册子（2010）张 3 2" xfId="19058"/>
    <cellStyle name="好_行政(燃修费)_县市旗测算-新科目（含人口规模效应）_小册子（2010）张" xfId="19059"/>
    <cellStyle name="差_农林水和城市维护标准支出20080505－县区合计_小册子（2010）张" xfId="19060"/>
    <cellStyle name="差_农林水和城市维护标准支出20080505－县区合计_小册子（2010）张 3" xfId="19061"/>
    <cellStyle name="差_农林水和城市维护标准支出20080505－县区合计_小册子（2010）张 3 2" xfId="19062"/>
    <cellStyle name="差_农林水和城市维护标准支出20080505－县区合计_小册子（2010）张 4" xfId="19063"/>
    <cellStyle name="好_分县成本差异系数_不含人员经费系数_03_2010年各地区一般预算平衡表_04财力类2010" xfId="19064"/>
    <cellStyle name="差_平邑 2" xfId="19065"/>
    <cellStyle name="差_平邑 2 2" xfId="19066"/>
    <cellStyle name="好_县市旗测算-新科目（20080626）_县市旗测算-新科目（含人口规模效应）_财力性转移支付2010年预算参考数_03_2010年各地区一般预算平衡表_净集中" xfId="19067"/>
    <cellStyle name="差_平邑 2 3" xfId="19068"/>
    <cellStyle name="差_平邑 2 3 2" xfId="19069"/>
    <cellStyle name="好_2008年全省汇总收支计算表_财力性转移支付2010年预算参考数_03_2010年各地区一般预算平衡表_净集中 3" xfId="19070"/>
    <cellStyle name="好_行政(燃修费)_县市旗测算-新科目（含人口规模效应） 3" xfId="19071"/>
    <cellStyle name="差_平邑 2 4" xfId="19072"/>
    <cellStyle name="差_平邑 3" xfId="19073"/>
    <cellStyle name="好_27重庆_财力性转移支付2010年预算参考数" xfId="19074"/>
    <cellStyle name="差_平邑 3 2" xfId="19075"/>
    <cellStyle name="好_27重庆_财力性转移支付2010年预算参考数 2" xfId="19076"/>
    <cellStyle name="差_平邑 4" xfId="19077"/>
    <cellStyle name="差_县市旗测算-新科目（20080627）_县市旗测算-新科目（含人口规模效应）_03_2010年各地区一般预算平衡表_净集中 2" xfId="19078"/>
    <cellStyle name="差_平邑 4 2" xfId="19079"/>
    <cellStyle name="差_山东省民生支出标准_03_2010年各地区一般预算平衡表_净集中 3" xfId="19080"/>
    <cellStyle name="差_平邑_03_2010年各地区一般预算平衡表" xfId="19081"/>
    <cellStyle name="差_平邑_03_2010年各地区一般预算平衡表 2" xfId="19082"/>
    <cellStyle name="差_平邑_03_2010年各地区一般预算平衡表 5" xfId="19083"/>
    <cellStyle name="差_平邑_03_2010年各地区一般预算平衡表_04财力类2010" xfId="19084"/>
    <cellStyle name="差_文体广播事业(按照总人口测算）—20080416_民生政策最低支出需求_合并 2 4" xfId="19085"/>
    <cellStyle name="差_平邑_03_2010年各地区一般预算平衡表_04财力类2010 3" xfId="19086"/>
    <cellStyle name="常规 6 2 2 5" xfId="19087"/>
    <cellStyle name="常规 3 39" xfId="19088"/>
    <cellStyle name="好_行政(燃修费)_华东" xfId="19089"/>
    <cellStyle name="差_平邑_03_2010年各地区一般预算平衡表_2010年地方财政一般预算分级平衡情况表（汇总）0524" xfId="19090"/>
    <cellStyle name="好_财政供养人员_03_2010年各地区一般预算平衡表_2010年地方财政一般预算分级平衡情况表（汇总）0524 2 6" xfId="19091"/>
    <cellStyle name="好_人员工资和公用经费_财力性转移支付2010年预算参考数_03_2010年各地区一般预算平衡表_2010年地方财政一般预算分级平衡情况表（汇总）0524 2 4" xfId="19092"/>
    <cellStyle name="好_12滨州_30云南 3" xfId="19093"/>
    <cellStyle name="好_县区合并测算20080423(按照各省比重）_合并" xfId="19094"/>
    <cellStyle name="差_平邑_03_2010年各地区一般预算平衡表_2010年地方财政一般预算分级平衡情况表（汇总）0524 2" xfId="19095"/>
    <cellStyle name="差_平邑_03_2010年各地区一般预算平衡表_2010年地方财政一般预算分级平衡情况表（汇总）0524 4" xfId="19096"/>
    <cellStyle name="差_平邑_03_2010年各地区一般预算平衡表_2010年地方财政一般预算分级平衡情况表（汇总）0524 5" xfId="19097"/>
    <cellStyle name="差_平邑_03_2010年各地区一般预算平衡表_净集中" xfId="19098"/>
    <cellStyle name="差_平邑_03_2010年各地区一般预算平衡表_净集中 2" xfId="19099"/>
    <cellStyle name="差_平邑_03_2010年各地区一般预算平衡表_净集中 3" xfId="19100"/>
    <cellStyle name="差_平邑_30云南 3" xfId="19101"/>
    <cellStyle name="差_平邑_30云南 3 2" xfId="19102"/>
    <cellStyle name="好_2006年34青海_03_2010年各地区一般预算平衡表_2010年地方财政一般预算分级平衡情况表（汇总）0524 2 5" xfId="19103"/>
    <cellStyle name="差_平邑_财力性转移支付2010年预算参考数" xfId="19104"/>
    <cellStyle name="差_市辖区测算20080510_民生政策最低支出需求_财力性转移支付2010年预算参考数_03_2010年各地区一般预算平衡表_2010年地方财政一般预算分级平衡情况表（汇总）0524 2" xfId="19105"/>
    <cellStyle name="好_34青海_1_03_2010年各地区一般预算平衡表_2010年地方财政一般预算分级平衡情况表（汇总）0524 4" xfId="19106"/>
    <cellStyle name="差_平邑_财力性转移支付2010年预算参考数 2" xfId="19107"/>
    <cellStyle name="好_2006年22湖南_财力性转移支付2010年预算参考数_03_2010年各地区一般预算平衡表_2010年地方财政一般预算分级平衡情况表（汇总）0524 2 7" xfId="19108"/>
    <cellStyle name="差_平邑_财力性转移支付2010年预算参考数 2 2 2" xfId="19109"/>
    <cellStyle name="差_平邑_财力性转移支付2010年预算参考数 2 3" xfId="19110"/>
    <cellStyle name="差_平邑_财力性转移支付2010年预算参考数 2 3 2" xfId="19111"/>
    <cellStyle name="差_平邑_财力性转移支付2010年预算参考数 2 4" xfId="19112"/>
    <cellStyle name="差_平邑_财力性转移支付2010年预算参考数 3" xfId="19113"/>
    <cellStyle name="差_平邑_财力性转移支付2010年预算参考数 3 2" xfId="19114"/>
    <cellStyle name="差_平邑_财力性转移支付2010年预算参考数 4" xfId="19115"/>
    <cellStyle name="差_云南 缺口县区测算(地方填报) 2" xfId="19116"/>
    <cellStyle name="差_云南省2008年转移支付测算——州市本级考核部分及政策性测算_财力性转移支付2010年预算参考数_03_2010年各地区一般预算平衡表 2 2" xfId="19117"/>
    <cellStyle name="差_平邑_财力性转移支付2010年预算参考数 4 2" xfId="19118"/>
    <cellStyle name="好_文体广播事业(按照总人口测算）—20080416_不含人员经费系数_合并 3" xfId="19119"/>
    <cellStyle name="差_云南 缺口县区测算(地方填报) 2 2" xfId="19120"/>
    <cellStyle name="差_平邑_财力性转移支付2010年预算参考数 5" xfId="19121"/>
    <cellStyle name="差_云南 缺口县区测算(地方填报) 3" xfId="19122"/>
    <cellStyle name="差_平邑_财力性转移支付2010年预算参考数_03_2010年各地区一般预算平衡表 2" xfId="19123"/>
    <cellStyle name="差_县市旗测算20080508_不含人员经费系数_财力性转移支付2010年预算参考数_03_2010年各地区一般预算平衡表 5" xfId="19124"/>
    <cellStyle name="好_平邑_03_2010年各地区一般预算平衡表 3" xfId="19125"/>
    <cellStyle name="差_平邑_财力性转移支付2010年预算参考数_03_2010年各地区一般预算平衡表 3" xfId="19126"/>
    <cellStyle name="差_县市旗测算20080508_不含人员经费系数_财力性转移支付2010年预算参考数_03_2010年各地区一般预算平衡表 6" xfId="19127"/>
    <cellStyle name="好_平邑_03_2010年各地区一般预算平衡表 4" xfId="19128"/>
    <cellStyle name="差_平邑_财力性转移支付2010年预算参考数_03_2010年各地区一般预算平衡表 4" xfId="19129"/>
    <cellStyle name="好_平邑_03_2010年各地区一般预算平衡表 5" xfId="19130"/>
    <cellStyle name="差_平邑_财力性转移支付2010年预算参考数_03_2010年各地区一般预算平衡表 5" xfId="19131"/>
    <cellStyle name="好_平邑_03_2010年各地区一般预算平衡表 6" xfId="19132"/>
    <cellStyle name="计算 2 10" xfId="19133"/>
    <cellStyle name="差_平邑_财力性转移支付2010年预算参考数_03_2010年各地区一般预算平衡表 6" xfId="19134"/>
    <cellStyle name="好_2006年水利统计指标统计表_财力性转移支付2010年预算参考数_03_2010年各地区一般预算平衡表_2010年地方财政一般预算分级平衡情况表（汇总）0524 2 2" xfId="19135"/>
    <cellStyle name="差_平邑_财力性转移支付2010年预算参考数_03_2010年各地区一般预算平衡表_04财力类2010 2" xfId="19136"/>
    <cellStyle name="差_县市旗测算20080508_不含人员经费系数_财力性转移支付2010年预算参考数_隋心对账单定稿0514 2 2" xfId="19137"/>
    <cellStyle name="差_平邑_财力性转移支付2010年预算参考数_03_2010年各地区一般预算平衡表_04财力类2010 3" xfId="19138"/>
    <cellStyle name="差_县市旗测算20080508_不含人员经费系数_财力性转移支付2010年预算参考数_隋心对账单定稿0514 2 3" xfId="19139"/>
    <cellStyle name="差_平邑_财力性转移支付2010年预算参考数_03_2010年各地区一般预算平衡表_2010年地方财政一般预算分级平衡情况表（汇总）0524" xfId="19140"/>
    <cellStyle name="差_县区合并测算20080421_县市旗测算-新科目（含人口规模效应）_财力性转移支付2010年预算参考数_小册子（2010）张 2" xfId="19141"/>
    <cellStyle name="好 2 2 2 3" xfId="19142"/>
    <cellStyle name="差_平邑_财力性转移支付2010年预算参考数_03_2010年各地区一般预算平衡表_2010年地方财政一般预算分级平衡情况表（汇总）0524 2" xfId="19143"/>
    <cellStyle name="差_平邑_财力性转移支付2010年预算参考数_03_2010年各地区一般预算平衡表_2010年地方财政一般预算分级平衡情况表（汇总）0524 3" xfId="19144"/>
    <cellStyle name="差_平邑_财力性转移支付2010年预算参考数_03_2010年各地区一般预算平衡表_2010年地方财政一般预算分级平衡情况表（汇总）0524 4" xfId="19145"/>
    <cellStyle name="差_平邑_财力性转移支付2010年预算参考数_03_2010年各地区一般预算平衡表_2010年地方财政一般预算分级平衡情况表（汇总）0524 5" xfId="19146"/>
    <cellStyle name="差_平邑_财力性转移支付2010年预算参考数_03_2010年各地区一般预算平衡表_净集中" xfId="19147"/>
    <cellStyle name="差_平邑_财力性转移支付2010年预算参考数_03_2010年各地区一般预算平衡表_净集中 2" xfId="19148"/>
    <cellStyle name="差_平邑_财力性转移支付2010年预算参考数_03_2010年各地区一般预算平衡表_净集中 3" xfId="19149"/>
    <cellStyle name="差_平邑_财力性转移支付2010年预算参考数_30云南 2 2" xfId="19150"/>
    <cellStyle name="差_平邑_财力性转移支付2010年预算参考数_30云南 3" xfId="19151"/>
    <cellStyle name="差_县区合并测算20080423(按照各省比重）_民生政策最低支出需求_财力性转移支付2010年预算参考数_03_2010年各地区一般预算平衡表_2010年地方财政一般预算分级平衡情况表（汇总）0524 2 6" xfId="19152"/>
    <cellStyle name="差_平邑_财力性转移支付2010年预算参考数_30云南 3 2" xfId="19153"/>
    <cellStyle name="差_平邑_财力性转移支付2010年预算参考数_30云南 4" xfId="19154"/>
    <cellStyle name="好_其他部门(按照总人口测算）—20080416_民生政策最低支出需求_30云南" xfId="19155"/>
    <cellStyle name="差_县区合并测算20080423(按照各省比重）_民生政策最低支出需求_财力性转移支付2010年预算参考数_03_2010年各地区一般预算平衡表_2010年地方财政一般预算分级平衡情况表（汇总）0524 2 7" xfId="19156"/>
    <cellStyle name="差_平邑_财力性转移支付2010年预算参考数_合并" xfId="19157"/>
    <cellStyle name="差_平邑_财力性转移支付2010年预算参考数_合并 2" xfId="19158"/>
    <cellStyle name="差_平邑_财力性转移支付2010年预算参考数_华东" xfId="19159"/>
    <cellStyle name="差_平邑_财力性转移支付2010年预算参考数_华东 2" xfId="19160"/>
    <cellStyle name="差_县区合并测算20080421_不含人员经费系数_财力性转移支付2010年预算参考数_30云南 3" xfId="19161"/>
    <cellStyle name="差_平邑_财力性转移支付2010年预算参考数_小册子（2010）张 3 2" xfId="19162"/>
    <cellStyle name="好_县区合并测算20080421_县市旗测算-新科目（含人口规模效应）_财力性转移支付2010年预算参考数_03_2010年各地区一般预算平衡表_2010年地方财政一般预算分级平衡情况表（汇总）0524 2 4" xfId="19163"/>
    <cellStyle name="差_平邑_合并" xfId="19164"/>
    <cellStyle name="差_平邑_合并 2" xfId="19165"/>
    <cellStyle name="差_平邑_华东 2" xfId="19166"/>
    <cellStyle name="差_平邑_隋心对账单定稿0514" xfId="19167"/>
    <cellStyle name="差_危改资金测算_财力性转移支付2010年预算参考数_隋心对账单定稿0514 2 3" xfId="19168"/>
    <cellStyle name="差_平邑_小册子（2010）张" xfId="19169"/>
    <cellStyle name="差_卫生(按照总人口测算）—20080416_不含人员经费系数_小册子（2010）张 2" xfId="19170"/>
    <cellStyle name="差_平邑_小册子（2010）张 2" xfId="19171"/>
    <cellStyle name="差_卫生(按照总人口测算）—20080416_不含人员经费系数_小册子（2010）张 2 2" xfId="19172"/>
    <cellStyle name="差_平邑_小册子（2010）张 2 2" xfId="19173"/>
    <cellStyle name="差_平邑_小册子（2010）张 3" xfId="19174"/>
    <cellStyle name="差_平邑_小册子（2010）张 3 2" xfId="19175"/>
    <cellStyle name="好_测算结果_合并 2 4" xfId="19176"/>
    <cellStyle name="差_平邑_小册子（2010）张 4" xfId="19177"/>
    <cellStyle name="差_其他部门(按照总人口测算）—20080416" xfId="19178"/>
    <cellStyle name="差_其他部门(按照总人口测算）—20080416 2" xfId="19179"/>
    <cellStyle name="差_县市旗测算20080508_民生政策最低支出需求_03_2010年各地区一般预算平衡表_2010年地方财政一般预算分级平衡情况表（汇总）0524 2 5" xfId="19180"/>
    <cellStyle name="差_缺口县区测算(财政部标准)_03_2010年各地区一般预算平衡表 6" xfId="19181"/>
    <cellStyle name="差_其他部门(按照总人口测算）—20080416 2 2 2" xfId="19182"/>
    <cellStyle name="好_附表_小册子（2010）张 3 2" xfId="19183"/>
    <cellStyle name="差_其他部门(按照总人口测算）—20080416 3" xfId="19184"/>
    <cellStyle name="差_县市旗测算20080508_民生政策最低支出需求_03_2010年各地区一般预算平衡表_2010年地方财政一般预算分级平衡情况表（汇总）0524 2 6" xfId="19185"/>
    <cellStyle name="差_其他部门(按照总人口测算）—20080416 4" xfId="19186"/>
    <cellStyle name="差_县区合并测算20080421_小册子（2010）张 2 2" xfId="19187"/>
    <cellStyle name="差_县市旗测算20080508_民生政策最低支出需求_03_2010年各地区一般预算平衡表_2010年地方财政一般预算分级平衡情况表（汇总）0524 2 7" xfId="19188"/>
    <cellStyle name="差_其他部门(按照总人口测算）—20080416 4 2" xfId="19189"/>
    <cellStyle name="常规 5 2 8" xfId="19190"/>
    <cellStyle name="好_第五部分(才淼、饶永宏）_华东 2 6" xfId="19191"/>
    <cellStyle name="差_其他部门(按照总人口测算）—20080416_03_2010年各地区一般预算平衡表 2" xfId="19192"/>
    <cellStyle name="差_其他部门(按照总人口测算）—20080416_03_2010年各地区一般预算平衡表 3" xfId="19193"/>
    <cellStyle name="差_其他部门(按照总人口测算）—20080416_03_2010年各地区一般预算平衡表 4" xfId="19194"/>
    <cellStyle name="差_其他部门(按照总人口测算）—20080416_03_2010年各地区一般预算平衡表 5" xfId="19195"/>
    <cellStyle name="差_其他部门(按照总人口测算）—20080416_03_2010年各地区一般预算平衡表 6" xfId="19196"/>
    <cellStyle name="差_缺口县区测算(按核定人数)_财力性转移支付2010年预算参考数_合并" xfId="19197"/>
    <cellStyle name="好_县区合并测算20080423(按照各省比重）_民生政策最低支出需求_财力性转移支付2010年预算参考数_隋心对账单定稿0514 2 6" xfId="19198"/>
    <cellStyle name="差_其他部门(按照总人口测算）—20080416_03_2010年各地区一般预算平衡表_04财力类2010" xfId="19199"/>
    <cellStyle name="好_2_财力性转移支付2010年预算参考数_合并 2 7" xfId="19200"/>
    <cellStyle name="好_人员工资和公用经费3_财力性转移支付2010年预算参考数 2" xfId="19201"/>
    <cellStyle name="差_其他部门(按照总人口测算）—20080416_03_2010年各地区一般预算平衡表_04财力类2010 2" xfId="19202"/>
    <cellStyle name="差_其他部门(按照总人口测算）—20080416_03_2010年各地区一般预算平衡表_04财力类2010 3" xfId="19203"/>
    <cellStyle name="差_其他部门(按照总人口测算）—20080416_03_2010年各地区一般预算平衡表_2010年地方财政一般预算分级平衡情况表（汇总）0524 2" xfId="19204"/>
    <cellStyle name="好_危改资金测算_财力性转移支付2010年预算参考数_03_2010年各地区一般预算平衡表_净集中" xfId="19205"/>
    <cellStyle name="差_其他部门(按照总人口测算）—20080416_03_2010年各地区一般预算平衡表_2010年地方财政一般预算分级平衡情况表（汇总）0524 4" xfId="19206"/>
    <cellStyle name="差_其他部门(按照总人口测算）—20080416_03_2010年各地区一般预算平衡表_2010年地方财政一般预算分级平衡情况表（汇总）0524 5" xfId="19207"/>
    <cellStyle name="差_其他部门(按照总人口测算）—20080416_03_2010年各地区一般预算平衡表_净集中 2" xfId="19208"/>
    <cellStyle name="好_县市旗测算20080508_民生政策最低支出需求_03_2010年各地区一般预算平衡表_2010年地方财政一般预算分级平衡情况表（汇总）0524 3" xfId="19209"/>
    <cellStyle name="千位分隔[0] 2 6" xfId="19210"/>
    <cellStyle name="差_其他部门(按照总人口测算）—20080416_03_2010年各地区一般预算平衡表_净集中 3" xfId="19211"/>
    <cellStyle name="好_县市旗测算20080508_民生政策最低支出需求_03_2010年各地区一般预算平衡表_2010年地方财政一般预算分级平衡情况表（汇总）0524 4" xfId="19212"/>
    <cellStyle name="千位分隔[0] 2 7" xfId="19213"/>
    <cellStyle name="好_汇总表_财力性转移支付2010年预算参考数_03_2010年各地区一般预算平衡表_04财力类2010 2" xfId="19214"/>
    <cellStyle name="差_其他部门(按照总人口测算）—20080416_30云南 2 2" xfId="19215"/>
    <cellStyle name="差_其他部门(按照总人口测算）—20080416_30云南 3 2" xfId="19216"/>
    <cellStyle name="差_其他部门(按照总人口测算）—20080416_30云南 4" xfId="19217"/>
    <cellStyle name="差_其他部门(按照总人口测算）—20080416_不含人员经费系数" xfId="19218"/>
    <cellStyle name="差_其他部门(按照总人口测算）—20080416_不含人员经费系数 2" xfId="19219"/>
    <cellStyle name="差_其他部门(按照总人口测算）—20080416_不含人员经费系数 2 2" xfId="19220"/>
    <cellStyle name="差_其他部门(按照总人口测算）—20080416_不含人员经费系数 2 2 2" xfId="19221"/>
    <cellStyle name="强调文字颜色 2 2 2 13" xfId="19222"/>
    <cellStyle name="差_其他部门(按照总人口测算）—20080416_不含人员经费系数 2 3" xfId="19223"/>
    <cellStyle name="差_其他部门(按照总人口测算）—20080416_不含人员经费系数 2 3 2" xfId="19224"/>
    <cellStyle name="差_其他部门(按照总人口测算）—20080416_不含人员经费系数 2 4" xfId="19225"/>
    <cellStyle name="差_其他部门(按照总人口测算）—20080416_不含人员经费系数 3" xfId="19226"/>
    <cellStyle name="差_其他部门(按照总人口测算）—20080416_不含人员经费系数 3 2" xfId="19227"/>
    <cellStyle name="差_其他部门(按照总人口测算）—20080416_不含人员经费系数 4" xfId="19228"/>
    <cellStyle name="好_其他部门(按照总人口测算）—20080416_财力性转移支付2010年预算参考数_合并" xfId="19229"/>
    <cellStyle name="差_其他部门(按照总人口测算）—20080416_不含人员经费系数 4 2" xfId="19230"/>
    <cellStyle name="差_卫生(按照总人口测算）—20080416_不含人员经费系数_03_2010年各地区一般预算平衡表 3" xfId="19231"/>
    <cellStyle name="好_其他部门(按照总人口测算）—20080416_财力性转移支付2010年预算参考数_合并 2" xfId="19232"/>
    <cellStyle name="差_其他部门(按照总人口测算）—20080416_不含人员经费系数 5" xfId="19233"/>
    <cellStyle name="差_其他部门(按照总人口测算）—20080416_不含人员经费系数_03_2010年各地区一般预算平衡表 2" xfId="19234"/>
    <cellStyle name="好_县区合并测算20080421_民生政策最低支出需求_小册子（2010）张 3" xfId="19235"/>
    <cellStyle name="好_0605石屏县_隋心对账单定稿0514" xfId="19236"/>
    <cellStyle name="差_其他部门(按照总人口测算）—20080416_不含人员经费系数_03_2010年各地区一般预算平衡表 3" xfId="19237"/>
    <cellStyle name="差_其他部门(按照总人口测算）—20080416_不含人员经费系数_03_2010年各地区一般预算平衡表 4" xfId="19238"/>
    <cellStyle name="差_其他部门(按照总人口测算）—20080416_不含人员经费系数_03_2010年各地区一般预算平衡表 5" xfId="19239"/>
    <cellStyle name="差_其他部门(按照总人口测算）—20080416_不含人员经费系数_03_2010年各地区一般预算平衡表 6" xfId="19240"/>
    <cellStyle name="差_其他部门(按照总人口测算）—20080416_不含人员经费系数_03_2010年各地区一般预算平衡表_04财力类2010" xfId="19241"/>
    <cellStyle name="好_行政公检法测算_县市旗测算-新科目（含人口规模效应）_华东 2" xfId="19242"/>
    <cellStyle name="差_其他部门(按照总人口测算）—20080416_不含人员经费系数_03_2010年各地区一般预算平衡表_04财力类2010 2" xfId="19243"/>
    <cellStyle name="差_自行调整差异系数顺序_财力性转移支付2010年预算参考数_03_2010年各地区一般预算平衡表_2010年地方财政一般预算分级平衡情况表（汇总）0524 2 5" xfId="19244"/>
    <cellStyle name="好_行政(燃修费)_县市旗测算-新科目（含人口规模效应）_财力性转移支付2010年预算参考数 5" xfId="19245"/>
    <cellStyle name="好_行政公检法测算_县市旗测算-新科目（含人口规模效应）_华东 2 2" xfId="19246"/>
    <cellStyle name="差_其他部门(按照总人口测算）—20080416_不含人员经费系数_03_2010年各地区一般预算平衡表_04财力类2010 3" xfId="19247"/>
    <cellStyle name="差_自行调整差异系数顺序_财力性转移支付2010年预算参考数_03_2010年各地区一般预算平衡表_2010年地方财政一般预算分级平衡情况表（汇总）0524 2 6" xfId="19248"/>
    <cellStyle name="好_行政公检法测算_县市旗测算-新科目（含人口规模效应）_华东 2 3" xfId="19249"/>
    <cellStyle name="差_其他部门(按照总人口测算）—20080416_不含人员经费系数_03_2010年各地区一般预算平衡表_2010年地方财政一般预算分级平衡情况表（汇总）0524" xfId="19250"/>
    <cellStyle name="好_缺口县区测算(按核定人数)_财力性转移支付2010年预算参考数_华东 2 5" xfId="19251"/>
    <cellStyle name="差_同德_03_2010年各地区一般预算平衡表_2010年地方财政一般预算分级平衡情况表（汇总）0524 2 7" xfId="19252"/>
    <cellStyle name="好_2006年水利统计指标统计表_华东 2 4" xfId="19253"/>
    <cellStyle name="差_其他部门(按照总人口测算）—20080416_不含人员经费系数_03_2010年各地区一般预算平衡表_2010年地方财政一般预算分级平衡情况表（汇总）0524 2" xfId="19254"/>
    <cellStyle name="差_其他部门(按照总人口测算）—20080416_不含人员经费系数_03_2010年各地区一般预算平衡表_2010年地方财政一般预算分级平衡情况表（汇总）0524 3" xfId="19255"/>
    <cellStyle name="差_其他部门(按照总人口测算）—20080416_不含人员经费系数_03_2010年各地区一般预算平衡表_净集中" xfId="19256"/>
    <cellStyle name="差_其他部门(按照总人口测算）—20080416_不含人员经费系数_03_2010年各地区一般预算平衡表_净集中 2" xfId="19257"/>
    <cellStyle name="好_2006年28四川 2 6" xfId="19258"/>
    <cellStyle name="差_其他部门(按照总人口测算）—20080416_不含人员经费系数_30云南" xfId="19259"/>
    <cellStyle name="差_市辖区测算-新科目（20080626）_财力性转移支付2010年预算参考数_03_2010年各地区一般预算平衡表_04财力类2010 2" xfId="19260"/>
    <cellStyle name="差_其他部门(按照总人口测算）—20080416_不含人员经费系数_30云南 3" xfId="19261"/>
    <cellStyle name="好_文体广播事业(按照总人口测算）—20080416_财力性转移支付2010年预算参考数_03_2010年各地区一般预算平衡表_净集中" xfId="19262"/>
    <cellStyle name="差_其他部门(按照总人口测算）—20080416_不含人员经费系数_30云南 3 2" xfId="19263"/>
    <cellStyle name="好_文体广播事业(按照总人口测算）—20080416_财力性转移支付2010年预算参考数_03_2010年各地区一般预算平衡表_净集中 2" xfId="19264"/>
    <cellStyle name="差_其他部门(按照总人口测算）—20080416_不含人员经费系数_30云南 4" xfId="19265"/>
    <cellStyle name="差_其他部门(按照总人口测算）—20080416_不含人员经费系数_财力性转移支付2010年预算参考数" xfId="19266"/>
    <cellStyle name="差_其他部门(按照总人口测算）—20080416_不含人员经费系数_财力性转移支付2010年预算参考数 2" xfId="19267"/>
    <cellStyle name="差_其他部门(按照总人口测算）—20080416_不含人员经费系数_财力性转移支付2010年预算参考数 2 2" xfId="19268"/>
    <cellStyle name="差_其他部门(按照总人口测算）—20080416_不含人员经费系数_财力性转移支付2010年预算参考数 2 2 2" xfId="19269"/>
    <cellStyle name="差_其他部门(按照总人口测算）—20080416_不含人员经费系数_财力性转移支付2010年预算参考数 2 3" xfId="19270"/>
    <cellStyle name="差_其他部门(按照总人口测算）—20080416_不含人员经费系数_财力性转移支付2010年预算参考数 2 3 2" xfId="19271"/>
    <cellStyle name="差_其他部门(按照总人口测算）—20080416_不含人员经费系数_财力性转移支付2010年预算参考数 2 4" xfId="19272"/>
    <cellStyle name="好_缺口县区测算（11.13）_财力性转移支付2010年预算参考数 2" xfId="19273"/>
    <cellStyle name="差_其他部门(按照总人口测算）—20080416_不含人员经费系数_财力性转移支付2010年预算参考数 3" xfId="19274"/>
    <cellStyle name="差_市辖区测算20080510_民生政策最低支出需求 2" xfId="19275"/>
    <cellStyle name="差_其他部门(按照总人口测算）—20080416_不含人员经费系数_财力性转移支付2010年预算参考数 3 2" xfId="19276"/>
    <cellStyle name="差_市辖区测算20080510_民生政策最低支出需求 2 2" xfId="19277"/>
    <cellStyle name="好_测算结果_财力性转移支付2010年预算参考数_03_2010年各地区一般预算平衡表 4" xfId="19278"/>
    <cellStyle name="差_其他部门(按照总人口测算）—20080416_不含人员经费系数_财力性转移支付2010年预算参考数 4" xfId="19279"/>
    <cellStyle name="差_市辖区测算20080510_民生政策最低支出需求 3" xfId="19280"/>
    <cellStyle name="差_其他部门(按照总人口测算）—20080416_不含人员经费系数_财力性转移支付2010年预算参考数 4 2" xfId="19281"/>
    <cellStyle name="差_市辖区测算20080510_民生政策最低支出需求 3 2" xfId="19282"/>
    <cellStyle name="好_市辖区测算20080510_县市旗测算-新科目（含人口规模效应）_财力性转移支付2010年预算参考数_03_2010年各地区一般预算平衡表_2010年地方财政一般预算分级平衡情况表（汇总）0524 3" xfId="19283"/>
    <cellStyle name="差_其他部门(按照总人口测算）—20080416_不含人员经费系数_财力性转移支付2010年预算参考数_03_2010年各地区一般预算平衡表" xfId="19284"/>
    <cellStyle name="差_其他部门(按照总人口测算）—20080416_不含人员经费系数_财力性转移支付2010年预算参考数_03_2010年各地区一般预算平衡表 2" xfId="19285"/>
    <cellStyle name="差_其他部门(按照总人口测算）—20080416_不含人员经费系数_财力性转移支付2010年预算参考数_03_2010年各地区一般预算平衡表 5" xfId="19286"/>
    <cellStyle name="常规 21 2 2 4" xfId="19287"/>
    <cellStyle name="差_其他部门(按照总人口测算）—20080416_不含人员经费系数_财力性转移支付2010年预算参考数_03_2010年各地区一般预算平衡表 6" xfId="19288"/>
    <cellStyle name="常规 21 2 2 5" xfId="19289"/>
    <cellStyle name="差_其他部门(按照总人口测算）—20080416_不含人员经费系数_财力性转移支付2010年预算参考数_03_2010年各地区一般预算平衡表_04财力类2010" xfId="19290"/>
    <cellStyle name="差_其他部门(按照总人口测算）—20080416_不含人员经费系数_财力性转移支付2010年预算参考数_03_2010年各地区一般预算平衡表_04财力类2010 2" xfId="19291"/>
    <cellStyle name="差_其他部门(按照总人口测算）—20080416_不含人员经费系数_财力性转移支付2010年预算参考数_03_2010年各地区一般预算平衡表_04财力类2010 3" xfId="19292"/>
    <cellStyle name="差_卫生(按照总人口测算）—20080416_民生政策最低支出需求_财力性转移支付2010年预算参考数_隋心对账单定稿0514 2 4" xfId="19293"/>
    <cellStyle name="差_其他部门(按照总人口测算）—20080416_不含人员经费系数_财力性转移支付2010年预算参考数_03_2010年各地区一般预算平衡表_2010年地方财政一般预算分级平衡情况表（汇总）0524" xfId="19294"/>
    <cellStyle name="差_一般预算支出口径剔除表_03_2010年各地区一般预算平衡表_净集中 3" xfId="19295"/>
    <cellStyle name="差_其他部门(按照总人口测算）—20080416_不含人员经费系数_财力性转移支付2010年预算参考数_03_2010年各地区一般预算平衡表_2010年地方财政一般预算分级平衡情况表（汇总）0524 4" xfId="19296"/>
    <cellStyle name="汇总 2 6" xfId="19297"/>
    <cellStyle name="差_其他部门(按照总人口测算）—20080416_不含人员经费系数_财力性转移支付2010年预算参考数_03_2010年各地区一般预算平衡表_2010年地方财政一般预算分级平衡情况表（汇总）0524 5" xfId="19298"/>
    <cellStyle name="差_危改资金测算_财力性转移支付2010年预算参考数_03_2010年各地区一般预算平衡表_04财力类2010 2" xfId="19299"/>
    <cellStyle name="汇总 2 7" xfId="19300"/>
    <cellStyle name="差_其他部门(按照总人口测算）—20080416_不含人员经费系数_财力性转移支付2010年预算参考数_03_2010年各地区一般预算平衡表_净集中 2" xfId="19301"/>
    <cellStyle name="差_其他部门(按照总人口测算）—20080416_不含人员经费系数_财力性转移支付2010年预算参考数_03_2010年各地区一般预算平衡表_净集中 3" xfId="19302"/>
    <cellStyle name="差_其他部门(按照总人口测算）—20080416_不含人员经费系数_财力性转移支付2010年预算参考数_30云南" xfId="19303"/>
    <cellStyle name="差_人员工资和公用经费2_财力性转移支付2010年预算参考数_小册子（2010）张 3" xfId="19304"/>
    <cellStyle name="好_县市旗测算-新科目（20080626）_03_2010年各地区一般预算平衡表 3" xfId="19305"/>
    <cellStyle name="差_其他部门(按照总人口测算）—20080416_不含人员经费系数_财力性转移支付2010年预算参考数_30云南 2" xfId="19306"/>
    <cellStyle name="差_人员工资和公用经费2_财力性转移支付2010年预算参考数_小册子（2010）张 3 2" xfId="19307"/>
    <cellStyle name="差_其他部门(按照总人口测算）—20080416_不含人员经费系数_财力性转移支付2010年预算参考数_30云南 3" xfId="19308"/>
    <cellStyle name="差_其他部门(按照总人口测算）—20080416_不含人员经费系数_财力性转移支付2010年预算参考数_30云南 3 2" xfId="19309"/>
    <cellStyle name="差_其他部门(按照总人口测算）—20080416_不含人员经费系数_财力性转移支付2010年预算参考数_30云南 4" xfId="19310"/>
    <cellStyle name="差_县区合并测算20080423(按照各省比重）_县市旗测算-新科目（含人口规模效应）_小册子（2010）张 2" xfId="19311"/>
    <cellStyle name="差_其他部门(按照总人口测算）—20080416_不含人员经费系数_财力性转移支付2010年预算参考数_合并" xfId="19312"/>
    <cellStyle name="差_云南 缺口县区测算(地方填报)_合并 2" xfId="19313"/>
    <cellStyle name="差_其他部门(按照总人口测算）—20080416_不含人员经费系数_财力性转移支付2010年预算参考数_合并 2" xfId="19314"/>
    <cellStyle name="差_云南 缺口县区测算(地方填报)_合并 2 2" xfId="19315"/>
    <cellStyle name="好_河南 缺口县区测算(地方填报白)_财力性转移支付2010年预算参考数_03_2010年各地区一般预算平衡表 6" xfId="19316"/>
    <cellStyle name="差_其他部门(按照总人口测算）—20080416_不含人员经费系数_财力性转移支付2010年预算参考数_华东" xfId="19317"/>
    <cellStyle name="样式 1 2 10" xfId="19318"/>
    <cellStyle name="差_其他部门(按照总人口测算）—20080416_不含人员经费系数_财力性转移支付2010年预算参考数_隋心对账单定稿0514" xfId="19319"/>
    <cellStyle name="差_其他部门(按照总人口测算）—20080416_不含人员经费系数_财力性转移支付2010年预算参考数_隋心对账单定稿0514 2" xfId="19320"/>
    <cellStyle name="差_县市旗测算-新科目（20080627）_县市旗测算-新科目（含人口规模效应）_华东 2 4" xfId="19321"/>
    <cellStyle name="好_Book2_03_2010年各地区一般预算平衡表_2010年地方财政一般预算分级平衡情况表（汇总）0524 2 3" xfId="19322"/>
    <cellStyle name="差_其他部门(按照总人口测算）—20080416_不含人员经费系数_财力性转移支付2010年预算参考数_小册子（2010）张 3" xfId="19323"/>
    <cellStyle name="差_其他部门(按照总人口测算）—20080416_不含人员经费系数_财力性转移支付2010年预算参考数_小册子（2010）张 3 2" xfId="19324"/>
    <cellStyle name="差_其他部门(按照总人口测算）—20080416_不含人员经费系数_财力性转移支付2010年预算参考数_小册子（2010）张 4" xfId="19325"/>
    <cellStyle name="差_其他部门(按照总人口测算）—20080416_不含人员经费系数_合并 2" xfId="19326"/>
    <cellStyle name="差_其他部门(按照总人口测算）—20080416_不含人员经费系数_华东" xfId="19327"/>
    <cellStyle name="差_其他部门(按照总人口测算）—20080416_不含人员经费系数_华东 2" xfId="19328"/>
    <cellStyle name="差_缺口县区测算(按核定人数)_03_2010年各地区一般预算平衡表 4" xfId="19329"/>
    <cellStyle name="差_其他部门(按照总人口测算）—20080416_不含人员经费系数_隋心对账单定稿0514" xfId="19330"/>
    <cellStyle name="好_自行调整差异系数顺序 2 6" xfId="19331"/>
    <cellStyle name="差_其他部门(按照总人口测算）—20080416_不含人员经费系数_小册子（2010）张" xfId="19332"/>
    <cellStyle name="常规 15 9" xfId="19333"/>
    <cellStyle name="常规 20 9" xfId="19334"/>
    <cellStyle name="好_汇总表4_华东 2 2" xfId="19335"/>
    <cellStyle name="差_其他部门(按照总人口测算）—20080416_不含人员经费系数_小册子（2010）张 2" xfId="19336"/>
    <cellStyle name="好_县市旗测算20080508_不含人员经费系数_财力性转移支付2010年预算参考数_华东 3" xfId="19337"/>
    <cellStyle name="差_县市旗测算20080508_不含人员经费系数_财力性转移支付2010年预算参考数_03_2010年各地区一般预算平衡表_净集中" xfId="19338"/>
    <cellStyle name="差_其他部门(按照总人口测算）—20080416_不含人员经费系数_小册子（2010）张 2 2" xfId="19339"/>
    <cellStyle name="差_县市旗测算20080508_不含人员经费系数_财力性转移支付2010年预算参考数_03_2010年各地区一般预算平衡表_净集中 2" xfId="19340"/>
    <cellStyle name="差_其他部门(按照总人口测算）—20080416_不含人员经费系数_小册子（2010）张 3" xfId="19341"/>
    <cellStyle name="差_其他部门(按照总人口测算）—20080416_不含人员经费系数_小册子（2010）张 3 2" xfId="19342"/>
    <cellStyle name="差_其他部门(按照总人口测算）—20080416_不含人员经费系数_小册子（2010）张 4" xfId="19343"/>
    <cellStyle name="差_县区合并测算20080423(按照各省比重）_县市旗测算-新科目（含人口规模效应）_财力性转移支付2010年预算参考数_30云南 2" xfId="19344"/>
    <cellStyle name="好_山东省民生支出标准_财力性转移支付2010年预算参考数_03_2010年各地区一般预算平衡表_2010年地方财政一般预算分级平衡情况表（汇总）0524 2 2" xfId="19345"/>
    <cellStyle name="差_其他部门(按照总人口测算）—20080416_财力性转移支付2010年预算参考数" xfId="19346"/>
    <cellStyle name="差_其他部门(按照总人口测算）—20080416_财力性转移支付2010年预算参考数 2 2" xfId="19347"/>
    <cellStyle name="差_其他部门(按照总人口测算）—20080416_财力性转移支付2010年预算参考数 2 2 2" xfId="19348"/>
    <cellStyle name="差_其他部门(按照总人口测算）—20080416_财力性转移支付2010年预算参考数 2 3" xfId="19349"/>
    <cellStyle name="差_其他部门(按照总人口测算）—20080416_财力性转移支付2010年预算参考数 2 4" xfId="19350"/>
    <cellStyle name="好_核定人数下发表_03_2010年各地区一般预算平衡表_04财力类2010" xfId="19351"/>
    <cellStyle name="差_其他部门(按照总人口测算）—20080416_财力性转移支付2010年预算参考数 3" xfId="19352"/>
    <cellStyle name="常规 21 10" xfId="19353"/>
    <cellStyle name="差_其他部门(按照总人口测算）—20080416_财力性转移支付2010年预算参考数 3 2" xfId="19354"/>
    <cellStyle name="差_其他部门(按照总人口测算）—20080416_财力性转移支付2010年预算参考数 4" xfId="19355"/>
    <cellStyle name="常规 21 11" xfId="19356"/>
    <cellStyle name="差_其他部门(按照总人口测算）—20080416_财力性转移支付2010年预算参考数 4 2" xfId="19357"/>
    <cellStyle name="差_其他部门(按照总人口测算）—20080416_财力性转移支付2010年预算参考数 5" xfId="19358"/>
    <cellStyle name="常规 21 12" xfId="19359"/>
    <cellStyle name="差_其他部门(按照总人口测算）—20080416_财力性转移支付2010年预算参考数_03_2010年各地区一般预算平衡表" xfId="19360"/>
    <cellStyle name="差_其他部门(按照总人口测算）—20080416_财力性转移支付2010年预算参考数_03_2010年各地区一般预算平衡表 2" xfId="19361"/>
    <cellStyle name="好_5334_2006年迪庆县级财政报表附表_合并 2 3" xfId="19362"/>
    <cellStyle name="差_其他部门(按照总人口测算）—20080416_财力性转移支付2010年预算参考数_03_2010年各地区一般预算平衡表 3" xfId="19363"/>
    <cellStyle name="好_5334_2006年迪庆县级财政报表附表_合并 2 4" xfId="19364"/>
    <cellStyle name="差_其他部门(按照总人口测算）—20080416_财力性转移支付2010年预算参考数_03_2010年各地区一般预算平衡表 4" xfId="19365"/>
    <cellStyle name="好_5334_2006年迪庆县级财政报表附表_合并 2 5" xfId="19366"/>
    <cellStyle name="好_行政公检法测算_县市旗测算-新科目（含人口规模效应）_华东" xfId="19367"/>
    <cellStyle name="差_其他部门(按照总人口测算）—20080416_财力性转移支付2010年预算参考数_03_2010年各地区一般预算平衡表 5" xfId="19368"/>
    <cellStyle name="好_5334_2006年迪庆县级财政报表附表_合并 2 6" xfId="19369"/>
    <cellStyle name="差_其他部门(按照总人口测算）—20080416_财力性转移支付2010年预算参考数_03_2010年各地区一般预算平衡表 6" xfId="19370"/>
    <cellStyle name="好_5334_2006年迪庆县级财政报表附表_合并 2 7" xfId="19371"/>
    <cellStyle name="差_其他部门(按照总人口测算）—20080416_财力性转移支付2010年预算参考数_03_2010年各地区一般预算平衡表_04财力类2010" xfId="19372"/>
    <cellStyle name="好_行政公检法测算_03_2010年各地区一般预算平衡表 5" xfId="19373"/>
    <cellStyle name="差_其他部门(按照总人口测算）—20080416_财力性转移支付2010年预算参考数_03_2010年各地区一般预算平衡表_04财力类2010 2" xfId="19374"/>
    <cellStyle name="好_民生政策最低支出需求_华东 2 5" xfId="19375"/>
    <cellStyle name="好_其他部门(按照总人口测算）—20080416_民生政策最低支出需求_03_2010年各地区一般预算平衡表" xfId="19376"/>
    <cellStyle name="差_山东省民生支出标准_财力性转移支付2010年预算参考数_03_2010年各地区一般预算平衡表_2010年地方财政一般预算分级平衡情况表（汇总）0524" xfId="19377"/>
    <cellStyle name="好_测算结果汇总_03_2010年各地区一般预算平衡表_04财力类2010" xfId="19378"/>
    <cellStyle name="差_其他部门(按照总人口测算）—20080416_财力性转移支付2010年预算参考数_03_2010年各地区一般预算平衡表_04财力类2010 3" xfId="19379"/>
    <cellStyle name="好_民生政策最低支出需求_华东 2 6" xfId="19380"/>
    <cellStyle name="差_其他部门(按照总人口测算）—20080416_财力性转移支付2010年预算参考数_03_2010年各地区一般预算平衡表_2010年地方财政一般预算分级平衡情况表（汇总）0524 4" xfId="19381"/>
    <cellStyle name="好_卫生部门_财力性转移支付2010年预算参考数 2 2" xfId="19382"/>
    <cellStyle name="差_其他部门(按照总人口测算）—20080416_财力性转移支付2010年预算参考数_03_2010年各地区一般预算平衡表_2010年地方财政一般预算分级平衡情况表（汇总）0524 5" xfId="19383"/>
    <cellStyle name="好_卫生部门_财力性转移支付2010年预算参考数 2 3" xfId="19384"/>
    <cellStyle name="差_其他部门(按照总人口测算）—20080416_财力性转移支付2010年预算参考数_03_2010年各地区一般预算平衡表_净集中" xfId="19385"/>
    <cellStyle name="好_成本差异系数（含人口规模）_财力性转移支付2010年预算参考数 3" xfId="19386"/>
    <cellStyle name="差_其他部门(按照总人口测算）—20080416_财力性转移支付2010年预算参考数_30云南" xfId="19387"/>
    <cellStyle name="好_2008年支出调整_财力性转移支付2010年预算参考数_隋心对账单定稿0514 2 3" xfId="19388"/>
    <cellStyle name="好_附表_财力性转移支付2010年预算参考数_03_2010年各地区一般预算平衡表 2" xfId="19389"/>
    <cellStyle name="好_市辖区测算-新科目（20080626）_财力性转移支付2010年预算参考数_03_2010年各地区一般预算平衡表 2 3" xfId="19390"/>
    <cellStyle name="差_其他部门(按照总人口测算）—20080416_财力性转移支付2010年预算参考数_30云南 2" xfId="19391"/>
    <cellStyle name="好_附表_财力性转移支付2010年预算参考数_03_2010年各地区一般预算平衡表 2 2" xfId="19392"/>
    <cellStyle name="差_其他部门(按照总人口测算）—20080416_财力性转移支付2010年预算参考数_30云南 3" xfId="19393"/>
    <cellStyle name="好_附表_财力性转移支付2010年预算参考数_03_2010年各地区一般预算平衡表 2 3" xfId="19394"/>
    <cellStyle name="差_其他部门(按照总人口测算）—20080416_财力性转移支付2010年预算参考数_30云南 3 2" xfId="19395"/>
    <cellStyle name="好_县市旗测算-新科目（20080627）_财力性转移支付2010年预算参考数_华东 2 5" xfId="19396"/>
    <cellStyle name="差_其他部门(按照总人口测算）—20080416_财力性转移支付2010年预算参考数_30云南 4" xfId="19397"/>
    <cellStyle name="差_其他部门(按照总人口测算）—20080416_财力性转移支付2010年预算参考数_合并" xfId="19398"/>
    <cellStyle name="差_其他部门(按照总人口测算）—20080416_财力性转移支付2010年预算参考数_合并 2" xfId="19399"/>
    <cellStyle name="差_其他部门(按照总人口测算）—20080416_财力性转移支付2010年预算参考数_华东" xfId="19400"/>
    <cellStyle name="差_人员工资和公用经费3_财力性转移支付2010年预算参考数 2 3 2" xfId="19401"/>
    <cellStyle name="常规 11 2 6" xfId="19402"/>
    <cellStyle name="差_其他部门(按照总人口测算）—20080416_财力性转移支付2010年预算参考数_华东 2" xfId="19403"/>
    <cellStyle name="差_其他部门(按照总人口测算）—20080416_财力性转移支付2010年预算参考数_隋心对账单定稿0514" xfId="19404"/>
    <cellStyle name="差_其他部门(按照总人口测算）—20080416_财力性转移支付2010年预算参考数_隋心对账单定稿0514 2" xfId="19405"/>
    <cellStyle name="好_汇总-县级财政报表附表 4" xfId="19406"/>
    <cellStyle name="差_其他部门(按照总人口测算）—20080416_财力性转移支付2010年预算参考数_小册子（2010）张" xfId="19407"/>
    <cellStyle name="差_其他部门(按照总人口测算）—20080416_财力性转移支付2010年预算参考数_小册子（2010）张 2" xfId="19408"/>
    <cellStyle name="差_市辖区测算-新科目（20080626）_隋心对账单定稿0514 2 5" xfId="19409"/>
    <cellStyle name="差_其他部门(按照总人口测算）—20080416_财力性转移支付2010年预算参考数_小册子（2010）张 2 2" xfId="19410"/>
    <cellStyle name="好_县市旗测算-新科目（20080626）_县市旗测算-新科目（含人口规模效应）_财力性转移支付2010年预算参考数_华东" xfId="19411"/>
    <cellStyle name="差_其他部门(按照总人口测算）—20080416_财力性转移支付2010年预算参考数_小册子（2010）张 3" xfId="19412"/>
    <cellStyle name="差_市辖区测算-新科目（20080626）_隋心对账单定稿0514 2 6" xfId="19413"/>
    <cellStyle name="差_重点民生支出需求测算表社保（农村低保）081112_华东" xfId="19414"/>
    <cellStyle name="差_其他部门(按照总人口测算）—20080416_财力性转移支付2010年预算参考数_小册子（2010）张 3 2" xfId="19415"/>
    <cellStyle name="差_重点民生支出需求测算表社保（农村低保）081112_华东 2" xfId="19416"/>
    <cellStyle name="差_其他部门(按照总人口测算）—20080416_财力性转移支付2010年预算参考数_小册子（2010）张 4" xfId="19417"/>
    <cellStyle name="差_市辖区测算-新科目（20080626）_隋心对账单定稿0514 2 7" xfId="19418"/>
    <cellStyle name="差_自行调整差异系数顺序_财力性转移支付2010年预算参考数_合并 2 2" xfId="19419"/>
    <cellStyle name="差_县市旗测算-新科目（20080626）_民生政策最低支出需求_隋心对账单定稿0514 2" xfId="19420"/>
    <cellStyle name="差_其他部门(按照总人口测算）—20080416_华东" xfId="19421"/>
    <cellStyle name="差_其他部门(按照总人口测算）—20080416_华东 2" xfId="19422"/>
    <cellStyle name="差_其他部门(按照总人口测算）—20080416_民生政策最低支出需求 2" xfId="19423"/>
    <cellStyle name="差_其他部门(按照总人口测算）—20080416_民生政策最低支出需求 2 2" xfId="19424"/>
    <cellStyle name="差_其他部门(按照总人口测算）—20080416_民生政策最低支出需求 2 2 2" xfId="19425"/>
    <cellStyle name="差_其他部门(按照总人口测算）—20080416_民生政策最低支出需求 2 3" xfId="19426"/>
    <cellStyle name="好_行政(燃修费)_民生政策最低支出需求 2 2" xfId="19427"/>
    <cellStyle name="好_分县成本差异系数_民生政策最低支出需求_财力性转移支付2010年预算参考数_03_2010年各地区一般预算平衡表_2010年地方财政一般预算分级平衡情况表（汇总）0524 2 5" xfId="19428"/>
    <cellStyle name="差_其他部门(按照总人口测算）—20080416_民生政策最低支出需求 2 3 2" xfId="19429"/>
    <cellStyle name="好_行政(燃修费)_民生政策最低支出需求 2 2 2" xfId="19430"/>
    <cellStyle name="差_其他部门(按照总人口测算）—20080416_民生政策最低支出需求 2 4" xfId="19431"/>
    <cellStyle name="好_行政(燃修费)_民生政策最低支出需求 2 3" xfId="19432"/>
    <cellStyle name="差_其他部门(按照总人口测算）—20080416_民生政策最低支出需求 3" xfId="19433"/>
    <cellStyle name="差_其他部门(按照总人口测算）—20080416_民生政策最低支出需求 3 2" xfId="19434"/>
    <cellStyle name="差_总人口_30云南" xfId="19435"/>
    <cellStyle name="好_22湖南_华东 2 7" xfId="19436"/>
    <cellStyle name="差_其他部门(按照总人口测算）—20080416_民生政策最低支出需求 4 2" xfId="19437"/>
    <cellStyle name="差_其他部门(按照总人口测算）—20080416_民生政策最低支出需求 5" xfId="19438"/>
    <cellStyle name="好_2008计算资料（8月5）_小册子（2010）张" xfId="19439"/>
    <cellStyle name="差_其他部门(按照总人口测算）—20080416_民生政策最低支出需求_03_2010年各地区一般预算平衡表" xfId="19440"/>
    <cellStyle name="差_其他部门(按照总人口测算）—20080416_民生政策最低支出需求_03_2010年各地区一般预算平衡表 2" xfId="19441"/>
    <cellStyle name="好_2_03_2010年各地区一般预算平衡表_2010年地方财政一般预算分级平衡情况表（汇总）0524 2 4" xfId="19442"/>
    <cellStyle name="差_其他部门(按照总人口测算）—20080416_民生政策最低支出需求_03_2010年各地区一般预算平衡表 3" xfId="19443"/>
    <cellStyle name="好_2_03_2010年各地区一般预算平衡表_2010年地方财政一般预算分级平衡情况表（汇总）0524 2 5" xfId="19444"/>
    <cellStyle name="差_其他部门(按照总人口测算）—20080416_民生政策最低支出需求_03_2010年各地区一般预算平衡表 4" xfId="19445"/>
    <cellStyle name="好_2_03_2010年各地区一般预算平衡表_2010年地方财政一般预算分级平衡情况表（汇总）0524 2 6" xfId="19446"/>
    <cellStyle name="差_其他部门(按照总人口测算）—20080416_民生政策最低支出需求_03_2010年各地区一般预算平衡表 5" xfId="19447"/>
    <cellStyle name="好_2_03_2010年各地区一般预算平衡表_2010年地方财政一般预算分级平衡情况表（汇总）0524 2 7" xfId="19448"/>
    <cellStyle name="差_其他部门(按照总人口测算）—20080416_民生政策最低支出需求_03_2010年各地区一般预算平衡表 6" xfId="19449"/>
    <cellStyle name="好_12滨州_财力性转移支付2010年预算参考数" xfId="19450"/>
    <cellStyle name="差_其他部门(按照总人口测算）—20080416_民生政策最低支出需求_03_2010年各地区一般预算平衡表_04财力类2010" xfId="19451"/>
    <cellStyle name="好_2007年收支情况及2008年收支预计表(汇总表)_华东 2 5" xfId="19452"/>
    <cellStyle name="差_其他部门(按照总人口测算）—20080416_民生政策最低支出需求_03_2010年各地区一般预算平衡表_04财力类2010 2" xfId="19453"/>
    <cellStyle name="常规 4 3 2 6" xfId="19454"/>
    <cellStyle name="差_其他部门(按照总人口测算）—20080416_民生政策最低支出需求_03_2010年各地区一般预算平衡表_2010年地方财政一般预算分级平衡情况表（汇总）0524" xfId="19455"/>
    <cellStyle name="差_县市旗测算-新科目（20080627）_合并 2 7" xfId="19456"/>
    <cellStyle name="差_其他部门(按照总人口测算）—20080416_民生政策最低支出需求_03_2010年各地区一般预算平衡表_2010年地方财政一般预算分级平衡情况表（汇总）0524 2" xfId="19457"/>
    <cellStyle name="好_分县成本差异系数_不含人员经费系数_财力性转移支付2010年预算参考数_03_2010年各地区一般预算平衡表" xfId="19458"/>
    <cellStyle name="差_其他部门(按照总人口测算）—20080416_民生政策最低支出需求_03_2010年各地区一般预算平衡表_2010年地方财政一般预算分级平衡情况表（汇总）0524 3" xfId="19459"/>
    <cellStyle name="好_县市旗测算20080508_财力性转移支付2010年预算参考数_03_2010年各地区一般预算平衡表_净集中 2" xfId="19460"/>
    <cellStyle name="差_其他部门(按照总人口测算）—20080416_民生政策最低支出需求_03_2010年各地区一般预算平衡表_净集中" xfId="19461"/>
    <cellStyle name="差_其他部门(按照总人口测算）—20080416_民生政策最低支出需求_03_2010年各地区一般预算平衡表_净集中 2" xfId="19462"/>
    <cellStyle name="差_其他部门(按照总人口测算）—20080416_民生政策最低支出需求_03_2010年各地区一般预算平衡表_净集中 3" xfId="19463"/>
    <cellStyle name="差_其他部门(按照总人口测算）—20080416_民生政策最低支出需求_30云南" xfId="19464"/>
    <cellStyle name="差_县市旗测算20080508_民生政策最低支出需求 3 2" xfId="19465"/>
    <cellStyle name="好_青海 缺口县区测算(地方填报)_财力性转移支付2010年预算参考数_03_2010年各地区一般预算平衡表 2 2" xfId="19466"/>
    <cellStyle name="好_文体广播事业(按照总人口测算）—20080416_民生政策最低支出需求_财力性转移支付2010年预算参考数_隋心对账单定稿0514 2 2" xfId="19467"/>
    <cellStyle name="差_其他部门(按照总人口测算）—20080416_民生政策最低支出需求_30云南 2" xfId="19468"/>
    <cellStyle name="差_其他部门(按照总人口测算）—20080416_民生政策最低支出需求_30云南 2 2" xfId="19469"/>
    <cellStyle name="差_其他部门(按照总人口测算）—20080416_民生政策最低支出需求_30云南 3" xfId="19470"/>
    <cellStyle name="差_其他部门(按照总人口测算）—20080416_民生政策最低支出需求_30云南 4" xfId="19471"/>
    <cellStyle name="差_其他部门(按照总人口测算）—20080416_民生政策最低支出需求_财力性转移支付2010年预算参考数" xfId="19472"/>
    <cellStyle name="差_其他部门(按照总人口测算）—20080416_民生政策最低支出需求_财力性转移支付2010年预算参考数 2" xfId="19473"/>
    <cellStyle name="差_其他部门(按照总人口测算）—20080416_民生政策最低支出需求_财力性转移支付2010年预算参考数 2 2" xfId="19474"/>
    <cellStyle name="差_其他部门(按照总人口测算）—20080416_民生政策最低支出需求_财力性转移支付2010年预算参考数 2 2 2" xfId="19475"/>
    <cellStyle name="好_2006年全省财力计算表（中央、决算）_隋心对账单定稿0514 2 5" xfId="19476"/>
    <cellStyle name="好_20河南_华东 2 5" xfId="19477"/>
    <cellStyle name="差_其他部门(按照总人口测算）—20080416_民生政策最低支出需求_财力性转移支付2010年预算参考数 2 3" xfId="19478"/>
    <cellStyle name="差_其他部门(按照总人口测算）—20080416_民生政策最低支出需求_财力性转移支付2010年预算参考数 2 3 2" xfId="19479"/>
    <cellStyle name="差_县市旗测算-新科目（20080626）_县市旗测算-新科目（含人口规模效应）_03_2010年各地区一般预算平衡表 5" xfId="19480"/>
    <cellStyle name="好_缺口县区测算_03_2010年各地区一般预算平衡表_2010年地方财政一般预算分级平衡情况表（汇总）0524" xfId="19481"/>
    <cellStyle name="好_民生政策最低支出需求_财力性转移支付2010年预算参考数_隋心对账单定稿0514 2 5" xfId="19482"/>
    <cellStyle name="差_其他部门(按照总人口测算）—20080416_民生政策最低支出需求_财力性转移支付2010年预算参考数 2 4" xfId="19483"/>
    <cellStyle name="差_其他部门(按照总人口测算）—20080416_民生政策最低支出需求_财力性转移支付2010年预算参考数 3" xfId="19484"/>
    <cellStyle name="差_其他部门(按照总人口测算）—20080416_民生政策最低支出需求_财力性转移支付2010年预算参考数 3 2" xfId="19485"/>
    <cellStyle name="好_河南 缺口县区测算(地方填报) 2 5" xfId="19486"/>
    <cellStyle name="差_其他部门(按照总人口测算）—20080416_民生政策最低支出需求_财力性转移支付2010年预算参考数 4 2" xfId="19487"/>
    <cellStyle name="差_其他部门(按照总人口测算）—20080416_民生政策最低支出需求_财力性转移支付2010年预算参考数_03_2010年各地区一般预算平衡表" xfId="19488"/>
    <cellStyle name="差_其他部门(按照总人口测算）—20080416_民生政策最低支出需求_财力性转移支付2010年预算参考数_03_2010年各地区一般预算平衡表 2" xfId="19489"/>
    <cellStyle name="好_行政公检法测算_不含人员经费系数_03_2010年各地区一般预算平衡表 6" xfId="19490"/>
    <cellStyle name="差_其他部门(按照总人口测算）—20080416_民生政策最低支出需求_财力性转移支付2010年预算参考数_03_2010年各地区一般预算平衡表 3" xfId="19491"/>
    <cellStyle name="差_其他部门(按照总人口测算）—20080416_民生政策最低支出需求_财力性转移支付2010年预算参考数_03_2010年各地区一般预算平衡表 4" xfId="19492"/>
    <cellStyle name="差_其他部门(按照总人口测算）—20080416_民生政策最低支出需求_财力性转移支付2010年预算参考数_03_2010年各地区一般预算平衡表 5" xfId="19493"/>
    <cellStyle name="差_其他部门(按照总人口测算）—20080416_民生政策最低支出需求_财力性转移支付2010年预算参考数_03_2010年各地区一般预算平衡表 6" xfId="19494"/>
    <cellStyle name="差_其他部门(按照总人口测算）—20080416_民生政策最低支出需求_财力性转移支付2010年预算参考数_03_2010年各地区一般预算平衡表_04财力类2010" xfId="19495"/>
    <cellStyle name="差_一般预算支出口径剔除表_03_2010年各地区一般预算平衡表_2010年地方财政一般预算分级平衡情况表（汇总）0524 2 2" xfId="19496"/>
    <cellStyle name="差_其他部门(按照总人口测算）—20080416_民生政策最低支出需求_财力性转移支付2010年预算参考数_03_2010年各地区一般预算平衡表_04财力类2010 2" xfId="19497"/>
    <cellStyle name="差_其他部门(按照总人口测算）—20080416_民生政策最低支出需求_财力性转移支付2010年预算参考数_03_2010年各地区一般预算平衡表_04财力类2010 3" xfId="19498"/>
    <cellStyle name="差_其他部门(按照总人口测算）—20080416_民生政策最低支出需求_财力性转移支付2010年预算参考数_03_2010年各地区一般预算平衡表_2010年地方财政一般预算分级平衡情况表（汇总）0524" xfId="19499"/>
    <cellStyle name="差_其他部门(按照总人口测算）—20080416_民生政策最低支出需求_财力性转移支付2010年预算参考数_03_2010年各地区一般预算平衡表_2010年地方财政一般预算分级平衡情况表（汇总）0524 3" xfId="19500"/>
    <cellStyle name="差_其他部门(按照总人口测算）—20080416_民生政策最低支出需求_财力性转移支付2010年预算参考数_03_2010年各地区一般预算平衡表_2010年地方财政一般预算分级平衡情况表（汇总）0524 4" xfId="19501"/>
    <cellStyle name="差_青海 缺口县区测算(地方填报)_03_2010年各地区一般预算平衡表_04财力类2010" xfId="19502"/>
    <cellStyle name="差_其他部门(按照总人口测算）—20080416_民生政策最低支出需求_财力性转移支付2010年预算参考数_03_2010年各地区一般预算平衡表_2010年地方财政一般预算分级平衡情况表（汇总）0524 5" xfId="19503"/>
    <cellStyle name="好_平邑_隋心对账单定稿0514" xfId="19504"/>
    <cellStyle name="差_其他部门(按照总人口测算）—20080416_民生政策最低支出需求_财力性转移支付2010年预算参考数_03_2010年各地区一般预算平衡表_净集中 3" xfId="19505"/>
    <cellStyle name="差_其他部门(按照总人口测算）—20080416_民生政策最低支出需求_财力性转移支付2010年预算参考数_合并" xfId="19506"/>
    <cellStyle name="差_其他部门(按照总人口测算）—20080416_民生政策最低支出需求_财力性转移支付2010年预算参考数_华东" xfId="19507"/>
    <cellStyle name="好_行政公检法测算_不含人员经费系数_合并 2 6" xfId="19508"/>
    <cellStyle name="差_其他部门(按照总人口测算）—20080416_民生政策最低支出需求_财力性转移支付2010年预算参考数_隋心对账单定稿0514" xfId="19509"/>
    <cellStyle name="好_危改资金测算_财力性转移支付2010年预算参考数_合并" xfId="19510"/>
    <cellStyle name="输入 2 4" xfId="19511"/>
    <cellStyle name="常规 2 8 4" xfId="19512"/>
    <cellStyle name="差_其他部门(按照总人口测算）—20080416_民生政策最低支出需求_财力性转移支付2010年预算参考数_隋心对账单定稿0514 2" xfId="19513"/>
    <cellStyle name="好_危改资金测算_财力性转移支付2010年预算参考数_合并 2" xfId="19514"/>
    <cellStyle name="差_其他部门(按照总人口测算）—20080416_民生政策最低支出需求_财力性转移支付2010年预算参考数_小册子（2010）张" xfId="19515"/>
    <cellStyle name="差_同德_财力性转移支付2010年预算参考数_隋心对账单定稿0514 2 2" xfId="19516"/>
    <cellStyle name="好_1_华东 2 4" xfId="19517"/>
    <cellStyle name="差_其他部门(按照总人口测算）—20080416_民生政策最低支出需求_财力性转移支付2010年预算参考数_小册子（2010）张 2 2" xfId="19518"/>
    <cellStyle name="差_其他部门(按照总人口测算）—20080416_民生政策最低支出需求_财力性转移支付2010年预算参考数_小册子（2010）张 3" xfId="19519"/>
    <cellStyle name="好_2008年预计支出与2007年对比 2 5" xfId="19520"/>
    <cellStyle name="差_一般预算支出口径剔除表_财力性转移支付2010年预算参考数_合并 2 4" xfId="19521"/>
    <cellStyle name="强调文字颜色 4 2 4" xfId="19522"/>
    <cellStyle name="差_其他部门(按照总人口测算）—20080416_民生政策最低支出需求_财力性转移支付2010年预算参考数_小册子（2010）张 3 2" xfId="19523"/>
    <cellStyle name="差_其他部门(按照总人口测算）—20080416_民生政策最低支出需求_财力性转移支付2010年预算参考数_小册子（2010）张 4" xfId="19524"/>
    <cellStyle name="差_县区合并测算20080421_财力性转移支付2010年预算参考数_03_2010年各地区一般预算平衡表" xfId="19525"/>
    <cellStyle name="好_2008年预计支出与2007年对比 2 6" xfId="19526"/>
    <cellStyle name="差_一般预算支出口径剔除表_财力性转移支付2010年预算参考数_合并 2 5" xfId="19527"/>
    <cellStyle name="好_县市旗测算-新科目（20080627）_县市旗测算-新科目（含人口规模效应）_财力性转移支付2010年预算参考数_03_2010年各地区一般预算平衡表_2010年地方财政一般预算分级平衡情况表（汇总）0524" xfId="19528"/>
    <cellStyle name="千位分隔 3 3 2 2" xfId="19529"/>
    <cellStyle name="强调文字颜色 4 2 5" xfId="19530"/>
    <cellStyle name="差_其他部门(按照总人口测算）—20080416_民生政策最低支出需求_合并" xfId="19531"/>
    <cellStyle name="差_其他部门(按照总人口测算）—20080416_民生政策最低支出需求_合并 2" xfId="19532"/>
    <cellStyle name="好_河南 缺口县区测算(地方填报)_隋心对账单定稿0514 2 7" xfId="19533"/>
    <cellStyle name="差_其他部门(按照总人口测算）—20080416_民生政策最低支出需求_华东" xfId="19534"/>
    <cellStyle name="好_卫生(按照总人口测算）—20080416_不含人员经费系数_财力性转移支付2010年预算参考数_华东 2 6" xfId="19535"/>
    <cellStyle name="差_其他部门(按照总人口测算）—20080416_民生政策最低支出需求_华东 2" xfId="19536"/>
    <cellStyle name="好_其他部门(按照总人口测算）—20080416_县市旗测算-新科目（含人口规模效应）_03_2010年各地区一般预算平衡表_2010年地方财政一般预算分级平衡情况表（汇总）0524 2 3" xfId="19537"/>
    <cellStyle name="好_11大理_财力性转移支付2010年预算参考数_30云南" xfId="19538"/>
    <cellStyle name="差_其他部门(按照总人口测算）—20080416_民生政策最低支出需求_隋心对账单定稿0514" xfId="19539"/>
    <cellStyle name="好_县区合并测算20080421_不含人员经费系数_财力性转移支付2010年预算参考数_03_2010年各地区一般预算平衡表 5" xfId="19540"/>
    <cellStyle name="差_其他部门(按照总人口测算）—20080416_民生政策最低支出需求_隋心对账单定稿0514 2" xfId="19541"/>
    <cellStyle name="差_其他部门(按照总人口测算）—20080416_民生政策最低支出需求_小册子（2010）张" xfId="19542"/>
    <cellStyle name="差_其他部门(按照总人口测算）—20080416_民生政策最低支出需求_小册子（2010）张 2" xfId="19543"/>
    <cellStyle name="差_其他部门(按照总人口测算）—20080416_民生政策最低支出需求_小册子（2010）张 2 2" xfId="19544"/>
    <cellStyle name="差_其他部门(按照总人口测算）—20080416_民生政策最低支出需求_小册子（2010）张 3" xfId="19545"/>
    <cellStyle name="差_其他部门(按照总人口测算）—20080416_民生政策最低支出需求_小册子（2010）张 3 2" xfId="19546"/>
    <cellStyle name="好_市辖区测算20080510_县市旗测算-新科目（含人口规模效应）_小册子（2010）张" xfId="19547"/>
    <cellStyle name="差_其他部门(按照总人口测算）—20080416_民生政策最低支出需求_小册子（2010）张 4" xfId="19548"/>
    <cellStyle name="差_其他部门(按照总人口测算）—20080416_隋心对账单定稿0514 2" xfId="19549"/>
    <cellStyle name="好_财政供养人员_合并 2 7" xfId="19550"/>
    <cellStyle name="好_缺口县区测算(财政部标准)_03_2010年各地区一般预算平衡表_2010年地方财政一般预算分级平衡情况表（汇总）0524 2 5" xfId="19551"/>
    <cellStyle name="好_行政公检法测算_不含人员经费系数_财力性转移支付2010年预算参考数_03_2010年各地区一般预算平衡表 4" xfId="19552"/>
    <cellStyle name="差_其他部门(按照总人口测算）—20080416_县市旗测算-新科目（含人口规模效应） 2" xfId="19553"/>
    <cellStyle name="差_其他部门(按照总人口测算）—20080416_县市旗测算-新科目（含人口规模效应） 2 2 2" xfId="19554"/>
    <cellStyle name="差_卫生(按照总人口测算）—20080416_03_2010年各地区一般预算平衡表_2010年地方财政一般预算分级平衡情况表（汇总）0524 2 4" xfId="19555"/>
    <cellStyle name="好_行政（人员）_不含人员经费系数_华东 2 5" xfId="19556"/>
    <cellStyle name="差_其他部门(按照总人口测算）—20080416_县市旗测算-新科目（含人口规模效应） 2 3" xfId="19557"/>
    <cellStyle name="差_云南省2008年转移支付测算——州市本级考核部分及政策性测算_合并 2 6" xfId="19558"/>
    <cellStyle name="差_其他部门(按照总人口测算）—20080416_县市旗测算-新科目（含人口规模效应） 2 3 2" xfId="19559"/>
    <cellStyle name="好_2_财力性转移支付2010年预算参考数_30云南 3" xfId="19560"/>
    <cellStyle name="好_行政(燃修费)_县市旗测算-新科目（含人口规模效应）_财力性转移支付2010年预算参考数_03_2010年各地区一般预算平衡表 2 3" xfId="19561"/>
    <cellStyle name="差_其他部门(按照总人口测算）—20080416_县市旗测算-新科目（含人口规模效应） 2 4" xfId="19562"/>
    <cellStyle name="差_云南省2008年转移支付测算——州市本级考核部分及政策性测算_合并 2 7" xfId="19563"/>
    <cellStyle name="差_其他部门(按照总人口测算）—20080416_县市旗测算-新科目（含人口规模效应） 3" xfId="19564"/>
    <cellStyle name="差_其他部门(按照总人口测算）—20080416_县市旗测算-新科目（含人口规模效应） 3 2" xfId="19565"/>
    <cellStyle name="差_其他部门(按照总人口测算）—20080416_县市旗测算-新科目（含人口规模效应） 4" xfId="19566"/>
    <cellStyle name="差_其他部门(按照总人口测算）—20080416_县市旗测算-新科目（含人口规模效应） 4 2" xfId="19567"/>
    <cellStyle name="差_其他部门(按照总人口测算）—20080416_县市旗测算-新科目（含人口规模效应） 5" xfId="19568"/>
    <cellStyle name="差_其他部门(按照总人口测算）—20080416_县市旗测算-新科目（含人口规模效应）_03_2010年各地区一般预算平衡表" xfId="19569"/>
    <cellStyle name="差_其他部门(按照总人口测算）—20080416_县市旗测算-新科目（含人口规模效应）_03_2010年各地区一般预算平衡表 2" xfId="19570"/>
    <cellStyle name="差_其他部门(按照总人口测算）—20080416_县市旗测算-新科目（含人口规模效应）_03_2010年各地区一般预算平衡表 3" xfId="19571"/>
    <cellStyle name="好_M01-1_2010年省对民族地县第二批转移支付测算表" xfId="19572"/>
    <cellStyle name="差_其他部门(按照总人口测算）—20080416_县市旗测算-新科目（含人口规模效应）_03_2010年各地区一般预算平衡表 4" xfId="19573"/>
    <cellStyle name="好_Sheet1_2.云南省生态功能区转移支付总表" xfId="19574"/>
    <cellStyle name="差_其他部门(按照总人口测算）—20080416_县市旗测算-新科目（含人口规模效应）_03_2010年各地区一般预算平衡表 5" xfId="19575"/>
    <cellStyle name="差_其他部门(按照总人口测算）—20080416_县市旗测算-新科目（含人口规模效应）_03_2010年各地区一般预算平衡表_04财力类2010" xfId="19576"/>
    <cellStyle name="差_其他部门(按照总人口测算）—20080416_县市旗测算-新科目（含人口规模效应）_03_2010年各地区一般预算平衡表_04财力类2010 2" xfId="19577"/>
    <cellStyle name="好_农林水和城市维护标准支出20080505－县区合计_民生政策最低支出需求 4" xfId="19578"/>
    <cellStyle name="好_卫生(按照总人口测算）—20080416_不含人员经费系数_合并 2" xfId="19579"/>
    <cellStyle name="差_其他部门(按照总人口测算）—20080416_县市旗测算-新科目（含人口规模效应）_03_2010年各地区一般预算平衡表_04财力类2010 3" xfId="19580"/>
    <cellStyle name="好_农林水和城市维护标准支出20080505－县区合计_民生政策最低支出需求 5" xfId="19581"/>
    <cellStyle name="好_卫生(按照总人口测算）—20080416_不含人员经费系数_合并 3" xfId="19582"/>
    <cellStyle name="差_其他部门(按照总人口测算）—20080416_县市旗测算-新科目（含人口规模效应）_03_2010年各地区一般预算平衡表_2010年地方财政一般预算分级平衡情况表（汇总）0524" xfId="19583"/>
    <cellStyle name="警告文本 11" xfId="19584"/>
    <cellStyle name="差_其他部门(按照总人口测算）—20080416_县市旗测算-新科目（含人口规模效应）_03_2010年各地区一般预算平衡表_2010年地方财政一般预算分级平衡情况表（汇总）0524 2" xfId="19585"/>
    <cellStyle name="差_其他部门(按照总人口测算）—20080416_县市旗测算-新科目（含人口规模效应）_03_2010年各地区一般预算平衡表_2010年地方财政一般预算分级平衡情况表（汇总）0524 3" xfId="19586"/>
    <cellStyle name="差_其他部门(按照总人口测算）—20080416_县市旗测算-新科目（含人口规模效应）_03_2010年各地区一般预算平衡表_2010年地方财政一般预算分级平衡情况表（汇总）0524 4" xfId="19587"/>
    <cellStyle name="差_其他部门(按照总人口测算）—20080416_县市旗测算-新科目（含人口规模效应）_03_2010年各地区一般预算平衡表_2010年地方财政一般预算分级平衡情况表（汇总）0524 5" xfId="19588"/>
    <cellStyle name="差_其他部门(按照总人口测算）—20080416_县市旗测算-新科目（含人口规模效应）_03_2010年各地区一般预算平衡表_净集中" xfId="19589"/>
    <cellStyle name="好_14安徽_小册子（2010）张 2" xfId="19590"/>
    <cellStyle name="差_其他部门(按照总人口测算）—20080416_县市旗测算-新科目（含人口规模效应）_03_2010年各地区一般预算平衡表_净集中 2" xfId="19591"/>
    <cellStyle name="好_人员工资和公用经费3 2 5" xfId="19592"/>
    <cellStyle name="好_行政(燃修费)_不含人员经费系数_财力性转移支付2010年预算参考数 3" xfId="19593"/>
    <cellStyle name="好_农林水和城市维护标准支出20080505－县区合计_财力性转移支付2010年预算参考数_03_2010年各地区一般预算平衡表_2010年地方财政一般预算分级平衡情况表（汇总）0524" xfId="19594"/>
    <cellStyle name="差_其他部门(按照总人口测算）—20080416_县市旗测算-新科目（含人口规模效应）_03_2010年各地区一般预算平衡表_净集中 3" xfId="19595"/>
    <cellStyle name="好_人员工资和公用经费3 2 6" xfId="19596"/>
    <cellStyle name="常规 5_03支出类2010" xfId="19597"/>
    <cellStyle name="好_行政(燃修费)_不含人员经费系数_财力性转移支付2010年预算参考数 4" xfId="19598"/>
    <cellStyle name="差_其他部门(按照总人口测算）—20080416_县市旗测算-新科目（含人口规模效应）_30云南 2" xfId="19599"/>
    <cellStyle name="差_缺口县区测算_财力性转移支付2010年预算参考数_03_2010年各地区一般预算平衡表 6" xfId="19600"/>
    <cellStyle name="差_其他部门(按照总人口测算）—20080416_县市旗测算-新科目（含人口规模效应）_30云南 2 2" xfId="19601"/>
    <cellStyle name="差_其他部门(按照总人口测算）—20080416_县市旗测算-新科目（含人口规模效应）_30云南 3" xfId="19602"/>
    <cellStyle name="好_民生政策最低支出需求_财力性转移支付2010年预算参考数 5" xfId="19603"/>
    <cellStyle name="好_农林水和城市维护标准支出20080505－县区合计_民生政策最低支出需求_财力性转移支付2010年预算参考数_03_2010年各地区一般预算平衡表_净集中 3" xfId="19604"/>
    <cellStyle name="差_其他部门(按照总人口测算）—20080416_县市旗测算-新科目（含人口规模效应）_30云南 3 2" xfId="19605"/>
    <cellStyle name="好_其他部门(按照总人口测算）—20080416_民生政策最低支出需求_财力性转移支付2010年预算参考数_03_2010年各地区一般预算平衡表 2 3" xfId="19606"/>
    <cellStyle name="差_其他部门(按照总人口测算）—20080416_县市旗测算-新科目（含人口规模效应）_30云南 4" xfId="19607"/>
    <cellStyle name="差_其他部门(按照总人口测算）—20080416_县市旗测算-新科目（含人口规模效应）_财力性转移支付2010年预算参考数" xfId="19608"/>
    <cellStyle name="差_其他部门(按照总人口测算）—20080416_县市旗测算-新科目（含人口规模效应）_财力性转移支付2010年预算参考数 2" xfId="19609"/>
    <cellStyle name="差_其他部门(按照总人口测算）—20080416_县市旗测算-新科目（含人口规模效应）_财力性转移支付2010年预算参考数 2 2" xfId="19610"/>
    <cellStyle name="差_其他部门(按照总人口测算）—20080416_县市旗测算-新科目（含人口规模效应）_财力性转移支付2010年预算参考数 2 2 2" xfId="19611"/>
    <cellStyle name="好_分县成本差异系数_不含人员经费系数_财力性转移支付2010年预算参考数_华东 2 3" xfId="19612"/>
    <cellStyle name="好_人员工资和公用经费2_小册子（2010）张 3" xfId="19613"/>
    <cellStyle name="好_县区合并测算20080423(按照各省比重）_县市旗测算-新科目（含人口规模效应）_财力性转移支付2010年预算参考数_小册子（2010）张 2" xfId="19614"/>
    <cellStyle name="差_其他部门(按照总人口测算）—20080416_县市旗测算-新科目（含人口规模效应）_财力性转移支付2010年预算参考数 2 3" xfId="19615"/>
    <cellStyle name="差_县市旗测算20080508_县市旗测算-新科目（含人口规模效应）_小册子（2010）张 2" xfId="19616"/>
    <cellStyle name="差_其他部门(按照总人口测算）—20080416_县市旗测算-新科目（含人口规模效应）_财力性转移支付2010年预算参考数 2 3 2" xfId="19617"/>
    <cellStyle name="差_县市旗测算20080508_县市旗测算-新科目（含人口规模效应）_小册子（2010）张 2 2" xfId="19618"/>
    <cellStyle name="差_其他部门(按照总人口测算）—20080416_县市旗测算-新科目（含人口规模效应）_财力性转移支付2010年预算参考数 2 4" xfId="19619"/>
    <cellStyle name="差_县市旗测算20080508_县市旗测算-新科目（含人口规模效应）_小册子（2010）张 3" xfId="19620"/>
    <cellStyle name="差_县市旗测算-新科目（20080627）_华东" xfId="19621"/>
    <cellStyle name="差_其他部门(按照总人口测算）—20080416_县市旗测算-新科目（含人口规模效应）_财力性转移支付2010年预算参考数 3" xfId="19622"/>
    <cellStyle name="差_其他部门(按照总人口测算）—20080416_县市旗测算-新科目（含人口规模效应）_财力性转移支付2010年预算参考数 4" xfId="19623"/>
    <cellStyle name="差_其他部门(按照总人口测算）—20080416_县市旗测算-新科目（含人口规模效应）_财力性转移支付2010年预算参考数 4 2" xfId="19624"/>
    <cellStyle name="差_其他部门(按照总人口测算）—20080416_县市旗测算-新科目（含人口规模效应）_财力性转移支付2010年预算参考数 5" xfId="19625"/>
    <cellStyle name="差_其他部门(按照总人口测算）—20080416_县市旗测算-新科目（含人口规模效应）_财力性转移支付2010年预算参考数_03_2010年各地区一般预算平衡表 5" xfId="19626"/>
    <cellStyle name="好_缺口县区测算_财力性转移支付2010年预算参考数_03_2010年各地区一般预算平衡表_2010年地方财政一般预算分级平衡情况表（汇总）0524 2 7" xfId="19627"/>
    <cellStyle name="好_缺口县区测算（11.13）_财力性转移支付2010年预算参考数_合并 2 2" xfId="19628"/>
    <cellStyle name="差_其他部门(按照总人口测算）—20080416_县市旗测算-新科目（含人口规模效应）_财力性转移支付2010年预算参考数_03_2010年各地区一般预算平衡表 6" xfId="19629"/>
    <cellStyle name="好_Book2_财力性转移支付2010年预算参考数_30云南" xfId="19630"/>
    <cellStyle name="好_缺口县区测算（11.13）_小册子（2010）张" xfId="19631"/>
    <cellStyle name="好_缺口县区测算_财力性转移支付2010年预算参考数_03_2010年各地区一般预算平衡表_2010年地方财政一般预算分级平衡情况表（汇总）0524 2 8" xfId="19632"/>
    <cellStyle name="好_缺口县区测算（11.13）_财力性转移支付2010年预算参考数_合并 2 3" xfId="19633"/>
    <cellStyle name="差_其他部门(按照总人口测算）—20080416_县市旗测算-新科目（含人口规模效应）_财力性转移支付2010年预算参考数_03_2010年各地区一般预算平衡表_04财力类2010" xfId="19634"/>
    <cellStyle name="差_其他部门(按照总人口测算）—20080416_县市旗测算-新科目（含人口规模效应）_财力性转移支付2010年预算参考数_03_2010年各地区一般预算平衡表_04财力类2010 2" xfId="19635"/>
    <cellStyle name="好_09黑龙江_财力性转移支付2010年预算参考数_03_2010年各地区一般预算平衡表_2010年地方财政一般预算分级平衡情况表（汇总）0524 2 4" xfId="19636"/>
    <cellStyle name="差_其他部门(按照总人口测算）—20080416_县市旗测算-新科目（含人口规模效应）_财力性转移支付2010年预算参考数_03_2010年各地区一般预算平衡表_04财力类2010 3" xfId="19637"/>
    <cellStyle name="好_09黑龙江_财力性转移支付2010年预算参考数_03_2010年各地区一般预算平衡表_2010年地方财政一般预算分级平衡情况表（汇总）0524 2 5" xfId="19638"/>
    <cellStyle name="差_其他部门(按照总人口测算）—20080416_县市旗测算-新科目（含人口规模效应）_财力性转移支付2010年预算参考数_03_2010年各地区一般预算平衡表_2010年地方财政一般预算分级平衡情况表（汇总）0524" xfId="19639"/>
    <cellStyle name="差_其他部门(按照总人口测算）—20080416_县市旗测算-新科目（含人口规模效应）_财力性转移支付2010年预算参考数_03_2010年各地区一般预算平衡表_2010年地方财政一般预算分级平衡情况表（汇总）0524 2" xfId="19640"/>
    <cellStyle name="差_其他部门(按照总人口测算）—20080416_县市旗测算-新科目（含人口规模效应）_财力性转移支付2010年预算参考数_03_2010年各地区一般预算平衡表_净集中 2" xfId="19641"/>
    <cellStyle name="差_其他部门(按照总人口测算）—20080416_县市旗测算-新科目（含人口规模效应）_财力性转移支付2010年预算参考数_03_2010年各地区一般预算平衡表_净集中 3" xfId="19642"/>
    <cellStyle name="好_成本差异系数（含人口规模）_合并 2 2" xfId="19643"/>
    <cellStyle name="差_其他部门(按照总人口测算）—20080416_县市旗测算-新科目（含人口规模效应）_财力性转移支付2010年预算参考数_30云南" xfId="19644"/>
    <cellStyle name="差_其他部门(按照总人口测算）—20080416_县市旗测算-新科目（含人口规模效应）_财力性转移支付2010年预算参考数_30云南 2" xfId="19645"/>
    <cellStyle name="差_其他部门(按照总人口测算）—20080416_县市旗测算-新科目（含人口规模效应）_财力性转移支付2010年预算参考数_30云南 3" xfId="19646"/>
    <cellStyle name="好_缺口县区测算（11.13）_30云南 2" xfId="19647"/>
    <cellStyle name="差_其他部门(按照总人口测算）—20080416_县市旗测算-新科目（含人口规模效应）_财力性转移支付2010年预算参考数_30云南 3 2" xfId="19648"/>
    <cellStyle name="差_卫生(按照总人口测算）—20080416_不含人员经费系数_财力性转移支付2010年预算参考数_华东 2 5" xfId="19649"/>
    <cellStyle name="好_缺口县区测算（11.13）_30云南 2 2" xfId="19650"/>
    <cellStyle name="差_其他部门(按照总人口测算）—20080416_县市旗测算-新科目（含人口规模效应）_财力性转移支付2010年预算参考数_30云南 4" xfId="19651"/>
    <cellStyle name="好_缺口县区测算（11.13）_30云南 3" xfId="19652"/>
    <cellStyle name="差_其他部门(按照总人口测算）—20080416_县市旗测算-新科目（含人口规模效应）_财力性转移支付2010年预算参考数_隋心对账单定稿0514 2" xfId="19653"/>
    <cellStyle name="差_其他部门(按照总人口测算）—20080416_县市旗测算-新科目（含人口规模效应）_财力性转移支付2010年预算参考数_小册子（2010）张" xfId="19654"/>
    <cellStyle name="差_其他部门(按照总人口测算）—20080416_县市旗测算-新科目（含人口规模效应）_财力性转移支付2010年预算参考数_小册子（2010）张 2" xfId="19655"/>
    <cellStyle name="好_Book1_1_Book1_Book1_Book1_Book1" xfId="19656"/>
    <cellStyle name="差_其他部门(按照总人口测算）—20080416_县市旗测算-新科目（含人口规模效应）_财力性转移支付2010年预算参考数_小册子（2010）张 2 2" xfId="19657"/>
    <cellStyle name="好_Book1_1_Book1_Book1_Book1_Book1 2" xfId="19658"/>
    <cellStyle name="差_总人口_财力性转移支付2010年预算参考数_华东" xfId="19659"/>
    <cellStyle name="差_其他部门(按照总人口测算）—20080416_县市旗测算-新科目（含人口规模效应）_财力性转移支付2010年预算参考数_小册子（2010）张 3" xfId="19660"/>
    <cellStyle name="差_其他部门(按照总人口测算）—20080416_县市旗测算-新科目（含人口规模效应）_财力性转移支付2010年预算参考数_小册子（2010）张 4" xfId="19661"/>
    <cellStyle name="差_其他部门(按照总人口测算）—20080416_县市旗测算-新科目（含人口规模效应）_合并" xfId="19662"/>
    <cellStyle name="差_其他部门(按照总人口测算）—20080416_县市旗测算-新科目（含人口规模效应）_合并 2" xfId="19663"/>
    <cellStyle name="差_其他部门(按照总人口测算）—20080416_县市旗测算-新科目（含人口规模效应）_华东" xfId="19664"/>
    <cellStyle name="差_其他部门(按照总人口测算）—20080416_县市旗测算-新科目（含人口规模效应）_隋心对账单定稿0514" xfId="19665"/>
    <cellStyle name="常规 12 2 3" xfId="19666"/>
    <cellStyle name="差_其他部门(按照总人口测算）—20080416_县市旗测算-新科目（含人口规模效应）_隋心对账单定稿0514 2" xfId="19667"/>
    <cellStyle name="差_其他部门(按照总人口测算）—20080416_县市旗测算-新科目（含人口规模效应）_小册子（2010）张" xfId="19668"/>
    <cellStyle name="差_文体广播事业(按照总人口测算）—20080416_县市旗测算-新科目（含人口规模效应）_03_2010年各地区一般预算平衡表_2010年地方财政一般预算分级平衡情况表（汇总）0524 2" xfId="19669"/>
    <cellStyle name="差_其他部门(按照总人口测算）—20080416_县市旗测算-新科目（含人口规模效应）_小册子（2010）张 2" xfId="19670"/>
    <cellStyle name="好_2006年在职人员情况 4" xfId="19671"/>
    <cellStyle name="差_文体广播事业(按照总人口测算）—20080416_县市旗测算-新科目（含人口规模效应）_03_2010年各地区一般预算平衡表_2010年地方财政一般预算分级平衡情况表（汇总）0524 2 2" xfId="19672"/>
    <cellStyle name="常规 385" xfId="19673"/>
    <cellStyle name="常规 390" xfId="19674"/>
    <cellStyle name="差_其他部门(按照总人口测算）—20080416_县市旗测算-新科目（含人口规模效应）_小册子（2010）张 2 2" xfId="19675"/>
    <cellStyle name="着色 4" xfId="19676"/>
    <cellStyle name="好_2007一般预算支出口径剔除表_财力性转移支付2010年预算参考数_03_2010年各地区一般预算平衡表_净集中 3" xfId="19677"/>
    <cellStyle name="差_其他部门(按照总人口测算）—20080416_县市旗测算-新科目（含人口规模效应）_小册子（2010）张 3" xfId="19678"/>
    <cellStyle name="好_30云南_1_30云南" xfId="19679"/>
    <cellStyle name="差_文体广播事业(按照总人口测算）—20080416_县市旗测算-新科目（含人口规模效应）_03_2010年各地区一般预算平衡表_2010年地方财政一般预算分级平衡情况表（汇总）0524 2 3" xfId="19680"/>
    <cellStyle name="常规 386" xfId="19681"/>
    <cellStyle name="常规 391" xfId="19682"/>
    <cellStyle name="差_其他部门(按照总人口测算）—20080416_县市旗测算-新科目（含人口规模效应）_小册子（2010）张 3 2" xfId="19683"/>
    <cellStyle name="好_30云南_1_30云南 2" xfId="19684"/>
    <cellStyle name="好_测算结果_小册子（2010）张" xfId="19685"/>
    <cellStyle name="差_其他部门(按照总人口测算）—20080416_县市旗测算-新科目（含人口规模效应）_小册子（2010）张 4" xfId="19686"/>
    <cellStyle name="差_文体广播事业(按照总人口测算）—20080416_县市旗测算-新科目（含人口规模效应）_03_2010年各地区一般预算平衡表_2010年地方财政一般预算分级平衡情况表（汇总）0524 2 4" xfId="19687"/>
    <cellStyle name="常规 387" xfId="19688"/>
    <cellStyle name="常规 392" xfId="19689"/>
    <cellStyle name="常规 8 2" xfId="19690"/>
    <cellStyle name="好_县区合并测算20080421_不含人员经费系数_财力性转移支付2010年预算参考数_小册子（2010）张 2" xfId="19691"/>
    <cellStyle name="差_其他部门(按照总人口测算）—20080416_小册子（2010）张 2" xfId="19692"/>
    <cellStyle name="差_县市旗测算20080508 2 3 2" xfId="19693"/>
    <cellStyle name="差_市辖区测算-新科目（20080626）_民生政策最低支出需求 2 2 2" xfId="19694"/>
    <cellStyle name="常规 21 6" xfId="19695"/>
    <cellStyle name="好_34青海_1_财力性转移支付2010年预算参考数_30云南 3" xfId="19696"/>
    <cellStyle name="差_其他部门(按照总人口测算）—20080416_小册子（2010）张 2 2" xfId="19697"/>
    <cellStyle name="好_文体广播事业(按照总人口测算）—20080416_财力性转移支付2010年预算参考数_华东 2 5" xfId="19698"/>
    <cellStyle name="常规 21 6 2" xfId="19699"/>
    <cellStyle name="好_34青海_1_财力性转移支付2010年预算参考数_30云南 3 2" xfId="19700"/>
    <cellStyle name="差_其他部门(按照总人口测算）—20080416_小册子（2010）张 3" xfId="19701"/>
    <cellStyle name="常规 21 7" xfId="19702"/>
    <cellStyle name="差_其他部门(按照总人口测算）—20080416_小册子（2010）张 3 2" xfId="19703"/>
    <cellStyle name="好_缺口县区测算_03_2010年各地区一般预算平衡表 3" xfId="19704"/>
    <cellStyle name="差_其他部门(按照总人口测算）—20080416_小册子（2010）张 4" xfId="19705"/>
    <cellStyle name="常规 21 8" xfId="19706"/>
    <cellStyle name="差_青海 缺口县区测算(地方填报)" xfId="19707"/>
    <cellStyle name="差_青海 缺口县区测算(地方填报) 2 2" xfId="19708"/>
    <cellStyle name="差_青海 缺口县区测算(地方填报) 2 3" xfId="19709"/>
    <cellStyle name="差_青海 缺口县区测算(地方填报) 2 3 2" xfId="19710"/>
    <cellStyle name="好_行政（人员）_县市旗测算-新科目（含人口规模效应）_03_2010年各地区一般预算平衡表_净集中 3" xfId="19711"/>
    <cellStyle name="差_青海 缺口县区测算(地方填报) 3" xfId="19712"/>
    <cellStyle name="差_青海 缺口县区测算(地方填报) 3 2" xfId="19713"/>
    <cellStyle name="好_汇总表_财力性转移支付2010年预算参考数_03_2010年各地区一般预算平衡表_2010年地方财政一般预算分级平衡情况表（汇总）0524 2 4" xfId="19714"/>
    <cellStyle name="好_教育(按照总人口测算）—20080416_民生政策最低支出需求_财力性转移支付2010年预算参考数_小册子（2010）张 3" xfId="19715"/>
    <cellStyle name="差_青海 缺口县区测算(地方填报) 4" xfId="19716"/>
    <cellStyle name="差_青海 缺口县区测算(地方填报) 4 2" xfId="19717"/>
    <cellStyle name="警告文本 2 2 2 2 7" xfId="19718"/>
    <cellStyle name="差_青海 缺口县区测算(地方填报) 5" xfId="19719"/>
    <cellStyle name="好_行政公检法测算_县市旗测算-新科目（含人口规模效应）_30云南 2" xfId="19720"/>
    <cellStyle name="好_县市旗测算-新科目（20080626）_民生政策最低支出需求_财力性转移支付2010年预算参考数_合并" xfId="19721"/>
    <cellStyle name="差_青海 缺口县区测算(地方填报)_03_2010年各地区一般预算平衡表 3" xfId="19722"/>
    <cellStyle name="差_市辖区测算-新科目（20080626） 2" xfId="19723"/>
    <cellStyle name="差_青海 缺口县区测算(地方填报)_03_2010年各地区一般预算平衡表 4" xfId="19724"/>
    <cellStyle name="差_市辖区测算-新科目（20080626） 3" xfId="19725"/>
    <cellStyle name="差_青海 缺口县区测算(地方填报)_03_2010年各地区一般预算平衡表 5" xfId="19726"/>
    <cellStyle name="差_市辖区测算-新科目（20080626） 4" xfId="19727"/>
    <cellStyle name="差_青海 缺口县区测算(地方填报)_03_2010年各地区一般预算平衡表 6" xfId="19728"/>
    <cellStyle name="差_市辖区测算-新科目（20080626） 5" xfId="19729"/>
    <cellStyle name="差_青海 缺口县区测算(地方填报)_03_2010年各地区一般预算平衡表_04财力类2010 2" xfId="19730"/>
    <cellStyle name="差_青海 缺口县区测算(地方填报)_03_2010年各地区一般预算平衡表_04财力类2010 3" xfId="19731"/>
    <cellStyle name="好_卫生部门_财力性转移支付2010年预算参考数_合并 2 4" xfId="19732"/>
    <cellStyle name="差_青海 缺口县区测算(地方填报)_03_2010年各地区一般预算平衡表_2010年地方财政一般预算分级平衡情况表（汇总）0524" xfId="19733"/>
    <cellStyle name="好_自行调整差异系数顺序_小册子（2010）张 2" xfId="19734"/>
    <cellStyle name="差_市辖区测算-新科目（20080626）_不含人员经费系数_财力性转移支付2010年预算参考数_03_2010年各地区一般预算平衡表_净集中" xfId="19735"/>
    <cellStyle name="好_2006年22湖南_财力性转移支付2010年预算参考数_03_2010年各地区一般预算平衡表 3" xfId="19736"/>
    <cellStyle name="差_青海 缺口县区测算(地方填报)_03_2010年各地区一般预算平衡表_2010年地方财政一般预算分级平衡情况表（汇总）0524 5" xfId="19737"/>
    <cellStyle name="差_青海 缺口县区测算(地方填报)_03_2010年各地区一般预算平衡表_净集中" xfId="19738"/>
    <cellStyle name="好_缺口县区测算(按2007支出增长25%测算)_财力性转移支付2010年预算参考数_合并 2 5" xfId="19739"/>
    <cellStyle name="差_青海 缺口县区测算(地方填报)_03_2010年各地区一般预算平衡表_净集中 2" xfId="19740"/>
    <cellStyle name="差_青海 缺口县区测算(地方填报)_03_2010年各地区一般预算平衡表_净集中 3" xfId="19741"/>
    <cellStyle name="差_青海 缺口县区测算(地方填报)_30云南" xfId="19742"/>
    <cellStyle name="差_危改资金测算_03_2010年各地区一般预算平衡表_2010年地方财政一般预算分级平衡情况表（汇总）0524 3" xfId="19743"/>
    <cellStyle name="差_青海 缺口县区测算(地方填报)_30云南 2" xfId="19744"/>
    <cellStyle name="好_安徽 缺口县区测算(地方填报)1_财力性转移支付2010年预算参考数_合并 2 4" xfId="19745"/>
    <cellStyle name="差_青海 缺口县区测算(地方填报)_30云南 3" xfId="19746"/>
    <cellStyle name="好_安徽 缺口县区测算(地方填报)1_财力性转移支付2010年预算参考数_合并 2 5" xfId="19747"/>
    <cellStyle name="差_青海 缺口县区测算(地方填报)_30云南 3 2" xfId="19748"/>
    <cellStyle name="差_青海 缺口县区测算(地方填报)_财力性转移支付2010年预算参考数" xfId="19749"/>
    <cellStyle name="差_县区合并测算20080423(按照各省比重）_民生政策最低支出需求_30云南 3 2" xfId="19750"/>
    <cellStyle name="好_农林水和城市维护标准支出20080505－县区合计_县市旗测算-新科目（含人口规模效应）_财力性转移支付2010年预算参考数_华东" xfId="19751"/>
    <cellStyle name="差_青海 缺口县区测算(地方填报)_财力性转移支付2010年预算参考数 2" xfId="19752"/>
    <cellStyle name="好_农林水和城市维护标准支出20080505－县区合计_县市旗测算-新科目（含人口规模效应）_财力性转移支付2010年预算参考数_华东 2" xfId="19753"/>
    <cellStyle name="差_青海 缺口县区测算(地方填报)_财力性转移支付2010年预算参考数 2 2" xfId="19754"/>
    <cellStyle name="好_农林水和城市维护标准支出20080505－县区合计_县市旗测算-新科目（含人口规模效应）_财力性转移支付2010年预算参考数_华东 2 2" xfId="19755"/>
    <cellStyle name="差_青海 缺口县区测算(地方填报)_财力性转移支付2010年预算参考数 2 2 2" xfId="19756"/>
    <cellStyle name="差_青海 缺口县区测算(地方填报)_财力性转移支付2010年预算参考数 2 3" xfId="19757"/>
    <cellStyle name="好_农林水和城市维护标准支出20080505－县区合计_县市旗测算-新科目（含人口规模效应）_财力性转移支付2010年预算参考数_华东 2 3" xfId="19758"/>
    <cellStyle name="差_青海 缺口县区测算(地方填报)_财力性转移支付2010年预算参考数 2 4" xfId="19759"/>
    <cellStyle name="好_农林水和城市维护标准支出20080505－县区合计_县市旗测算-新科目（含人口规模效应）_财力性转移支付2010年预算参考数_华东 2 4" xfId="19760"/>
    <cellStyle name="差_青海 缺口县区测算(地方填报)_财力性转移支付2010年预算参考数 3" xfId="19761"/>
    <cellStyle name="好_农林水和城市维护标准支出20080505－县区合计_县市旗测算-新科目（含人口规模效应）_财力性转移支付2010年预算参考数_华东 3" xfId="19762"/>
    <cellStyle name="差_青海 缺口县区测算(地方填报)_财力性转移支付2010年预算参考数 3 2" xfId="19763"/>
    <cellStyle name="好_0605石屏县_隋心对账单定稿0514 2 7" xfId="19764"/>
    <cellStyle name="差_青海 缺口县区测算(地方填报)_财力性转移支付2010年预算参考数_03_2010年各地区一般预算平衡表" xfId="19765"/>
    <cellStyle name="差_青海 缺口县区测算(地方填报)_财力性转移支付2010年预算参考数_03_2010年各地区一般预算平衡表 2" xfId="19766"/>
    <cellStyle name="差_青海 缺口县区测算(地方填报)_财力性转移支付2010年预算参考数_03_2010年各地区一般预算平衡表 3" xfId="19767"/>
    <cellStyle name="好_县市旗测算-新科目（20080626）_不含人员经费系数_03_2010年各地区一般预算平衡表_净集中 2" xfId="19768"/>
    <cellStyle name="差_青海 缺口县区测算(地方填报)_财力性转移支付2010年预算参考数_03_2010年各地区一般预算平衡表 5" xfId="19769"/>
    <cellStyle name="差_青海 缺口县区测算(地方填报)_财力性转移支付2010年预算参考数_03_2010年各地区一般预算平衡表 6" xfId="19770"/>
    <cellStyle name="差_青海 缺口县区测算(地方填报)_财力性转移支付2010年预算参考数_03_2010年各地区一般预算平衡表_04财力类2010" xfId="19771"/>
    <cellStyle name="好_测算结果_03_2010年各地区一般预算平衡表 5" xfId="19772"/>
    <cellStyle name="好_分县成本差异系数_民生政策最低支出需求_财力性转移支付2010年预算参考数_隋心对账单定稿0514 2 4" xfId="19773"/>
    <cellStyle name="差_青海 缺口县区测算(地方填报)_财力性转移支付2010年预算参考数_03_2010年各地区一般预算平衡表_04财力类2010 2" xfId="19774"/>
    <cellStyle name="差_青海 缺口县区测算(地方填报)_财力性转移支付2010年预算参考数_03_2010年各地区一般预算平衡表_04财力类2010 3" xfId="19775"/>
    <cellStyle name="好_5334_2006年迪庆县级财政报表附表 2_2.2010年云南省生态功能区转移支付总表" xfId="19776"/>
    <cellStyle name="差_青海 缺口县区测算(地方填报)_财力性转移支付2010年预算参考数_03_2010年各地区一般预算平衡表_2010年地方财政一般预算分级平衡情况表（汇总）0524" xfId="19777"/>
    <cellStyle name="好_行政公检法测算_民生政策最低支出需求_03_2010年各地区一般预算平衡表_净集中 3" xfId="19778"/>
    <cellStyle name="差_青海 缺口县区测算(地方填报)_财力性转移支付2010年预算参考数_03_2010年各地区一般预算平衡表_2010年地方财政一般预算分级平衡情况表（汇总）0524 2" xfId="19779"/>
    <cellStyle name="好_汇总-县级财政报表附表_隋心对账单定稿0514" xfId="19780"/>
    <cellStyle name="差_青海 缺口县区测算(地方填报)_财力性转移支付2010年预算参考数_03_2010年各地区一般预算平衡表_2010年地方财政一般预算分级平衡情况表（汇总）0524 3" xfId="19781"/>
    <cellStyle name="差_青海 缺口县区测算(地方填报)_财力性转移支付2010年预算参考数_03_2010年各地区一般预算平衡表_2010年地方财政一般预算分级平衡情况表（汇总）0524 4" xfId="19782"/>
    <cellStyle name="差_青海 缺口县区测算(地方填报)_财力性转移支付2010年预算参考数_03_2010年各地区一般预算平衡表_2010年地方财政一般预算分级平衡情况表（汇总）0524 5" xfId="19783"/>
    <cellStyle name="差_青海 缺口县区测算(地方填报)_财力性转移支付2010年预算参考数_03_2010年各地区一般预算平衡表_净集中" xfId="19784"/>
    <cellStyle name="差_缺口县区测算(按2007支出增长25%测算)_财力性转移支付2010年预算参考数_华东 2" xfId="19785"/>
    <cellStyle name="差_青海 缺口县区测算(地方填报)_财力性转移支付2010年预算参考数_30云南" xfId="19786"/>
    <cellStyle name="好_11大理_03_2010年各地区一般预算平衡表_04财力类2010" xfId="19787"/>
    <cellStyle name="好_其他部门(按照总人口测算）—20080416_财力性转移支付2010年预算参考数_03_2010年各地区一般预算平衡表_04财力类2010 3" xfId="19788"/>
    <cellStyle name="差_青海 缺口县区测算(地方填报)_财力性转移支付2010年预算参考数_30云南 2" xfId="19789"/>
    <cellStyle name="好_11大理_03_2010年各地区一般预算平衡表_04财力类2010 2" xfId="19790"/>
    <cellStyle name="差_青海 缺口县区测算(地方填报)_财力性转移支付2010年预算参考数_30云南 3" xfId="19791"/>
    <cellStyle name="好_11大理_03_2010年各地区一般预算平衡表_04财力类2010 3" xfId="19792"/>
    <cellStyle name="好_2007年一般预算支出剔除_财力性转移支付2010年预算参考数" xfId="19793"/>
    <cellStyle name="差_青海 缺口县区测算(地方填报)_财力性转移支付2010年预算参考数_30云南 4" xfId="19794"/>
    <cellStyle name="差_青海 缺口县区测算(地方填报)_财力性转移支付2010年预算参考数_合并 2" xfId="19795"/>
    <cellStyle name="好_历年教师人数 6" xfId="19796"/>
    <cellStyle name="差_青海 缺口县区测算(地方填报)_财力性转移支付2010年预算参考数_华东" xfId="19797"/>
    <cellStyle name="差_青海 缺口县区测算(地方填报)_财力性转移支付2010年预算参考数_华东 2" xfId="19798"/>
    <cellStyle name="差_青海 缺口县区测算(地方填报)_财力性转移支付2010年预算参考数_隋心对账单定稿0514 2" xfId="19799"/>
    <cellStyle name="强调文字颜色 2 2 10" xfId="19800"/>
    <cellStyle name="差_青海 缺口县区测算(地方填报)_财力性转移支付2010年预算参考数_小册子（2010）张 3" xfId="19801"/>
    <cellStyle name="差_青海 缺口县区测算(地方填报)_财力性转移支付2010年预算参考数_小册子（2010）张 3 2" xfId="19802"/>
    <cellStyle name="差_青海 缺口县区测算(地方填报)_财力性转移支付2010年预算参考数_小册子（2010）张 4" xfId="19803"/>
    <cellStyle name="差_青海 缺口县区测算(地方填报)_合并" xfId="19804"/>
    <cellStyle name="常规 25 19" xfId="19805"/>
    <cellStyle name="常规 25 24" xfId="19806"/>
    <cellStyle name="好_河南 缺口县区测算(地方填报白)" xfId="19807"/>
    <cellStyle name="好_20河南_财力性转移支付2010年预算参考数_03_2010年各地区一般预算平衡表_净集中 2" xfId="19808"/>
    <cellStyle name="差_青海 缺口县区测算(地方填报)_合并 2" xfId="19809"/>
    <cellStyle name="好_河南 缺口县区测算(地方填报白) 2" xfId="19810"/>
    <cellStyle name="差_青海 缺口县区测算(地方填报)_华东" xfId="19811"/>
    <cellStyle name="好_卫生(按照总人口测算）—20080416_县市旗测算-新科目（含人口规模效应）_华东 3" xfId="19812"/>
    <cellStyle name="好_分年度可用财力情况 3" xfId="19813"/>
    <cellStyle name="差_县区合并测算20080423(按照各省比重）_民生政策最低支出需求_财力性转移支付2010年预算参考数_隋心对账单定稿0514 2 2" xfId="19814"/>
    <cellStyle name="好_2006年22湖南 4" xfId="19815"/>
    <cellStyle name="差_青海 缺口县区测算(地方填报)_隋心对账单定稿0514" xfId="19816"/>
    <cellStyle name="差_县区合并测算20080423(按照各省比重）_不含人员经费系数_财力性转移支付2010年预算参考数_30云南 2" xfId="19817"/>
    <cellStyle name="差_青海 缺口县区测算(地方填报)_隋心对账单定稿0514 2" xfId="19818"/>
    <cellStyle name="差_县区合并测算20080423(按照各省比重）_不含人员经费系数_财力性转移支付2010年预算参考数_30云南 2 2" xfId="19819"/>
    <cellStyle name="差_总人口_财力性转移支付2010年预算参考数_30云南 3" xfId="19820"/>
    <cellStyle name="差_青海 缺口县区测算(地方填报)_小册子（2010）张" xfId="19821"/>
    <cellStyle name="差_青海 缺口县区测算(地方填报)_小册子（2010）张 2" xfId="19822"/>
    <cellStyle name="差_青海 缺口县区测算(地方填报)_小册子（2010）张 2 2" xfId="19823"/>
    <cellStyle name="差_青海 缺口县区测算(地方填报)_小册子（2010）张 3" xfId="19824"/>
    <cellStyle name="差_青海 缺口县区测算(地方填报)_小册子（2010）张 3 2" xfId="19825"/>
    <cellStyle name="差_青海 缺口县区测算(地方填报)_小册子（2010）张 4" xfId="19826"/>
    <cellStyle name="差_全省公共卫生与基层医疗卫生事业单位绩效工资测算表！ 2" xfId="19827"/>
    <cellStyle name="好_34青海_1_合并" xfId="19828"/>
    <cellStyle name="差_全省公共卫生与基层医疗卫生事业单位绩效工资测算表！ 3 2" xfId="19829"/>
    <cellStyle name="好_青海 缺口县区测算(地方填报)_财力性转移支付2010年预算参考数 2 7" xfId="19830"/>
    <cellStyle name="差_全省公共卫生与基层医疗卫生事业单位绩效工资测算表！ 4" xfId="19831"/>
    <cellStyle name="好_2007年收支情况及2008年收支预计表(汇总表)_03_2010年各地区一般预算平衡表_净集中 3" xfId="19832"/>
    <cellStyle name="差_缺口县区测算 2 2 2" xfId="19833"/>
    <cellStyle name="差_缺口县区测算 2 3" xfId="19834"/>
    <cellStyle name="差_缺口县区测算 2 4" xfId="19835"/>
    <cellStyle name="差_缺口县区测算 3 2" xfId="19836"/>
    <cellStyle name="好_附表_财力性转移支付2010年预算参考数 2 4" xfId="19837"/>
    <cellStyle name="差_缺口县区测算 4" xfId="19838"/>
    <cellStyle name="好_2007一般预算支出口径剔除表_03_2010年各地区一般预算平衡表 2 2" xfId="19839"/>
    <cellStyle name="好_测算结果_03_2010年各地区一般预算平衡表_2010年地方财政一般预算分级平衡情况表（汇总）0524 2 5" xfId="19840"/>
    <cellStyle name="差_缺口县区测算 4 2" xfId="19841"/>
    <cellStyle name="差_缺口县区测算 5" xfId="19842"/>
    <cellStyle name="好_测算结果_03_2010年各地区一般预算平衡表_2010年地方财政一般预算分级平衡情况表（汇总）0524 2 6" xfId="19843"/>
    <cellStyle name="差_缺口县区测算（11.13）" xfId="19844"/>
    <cellStyle name="差_缺口县区测算（11.13） 2" xfId="19845"/>
    <cellStyle name="好_分县成本差异系数_民生政策最低支出需求_03_2010年各地区一般预算平衡表_2010年地方财政一般预算分级平衡情况表（汇总）0524 2 4" xfId="19846"/>
    <cellStyle name="差_缺口县区测算（11.13） 2 2" xfId="19847"/>
    <cellStyle name="差_缺口县区测算（11.13） 2 2 2" xfId="19848"/>
    <cellStyle name="差_缺口县区测算（11.13） 2 4" xfId="19849"/>
    <cellStyle name="好_县区合并测算20080423(按照各省比重）_县市旗测算-新科目（含人口规模效应）_华东 2 7" xfId="19850"/>
    <cellStyle name="差_县区合并测算20080423(按照各省比重）_民生政策最低支出需求_财力性转移支付2010年预算参考数_华东 2" xfId="19851"/>
    <cellStyle name="差_缺口县区测算（11.13） 3" xfId="19852"/>
    <cellStyle name="好_分县成本差异系数_民生政策最低支出需求_03_2010年各地区一般预算平衡表_2010年地方财政一般预算分级平衡情况表（汇总）0524 2 5" xfId="19853"/>
    <cellStyle name="差_缺口县区测算（11.13） 3 2" xfId="19854"/>
    <cellStyle name="差_缺口县区测算（11.13） 4" xfId="19855"/>
    <cellStyle name="好_分县成本差异系数_民生政策最低支出需求_03_2010年各地区一般预算平衡表_2010年地方财政一般预算分级平衡情况表（汇总）0524 2 6" xfId="19856"/>
    <cellStyle name="差_缺口县区测算（11.13） 4 2" xfId="19857"/>
    <cellStyle name="好_市辖区测算20080510_不含人员经费系数_财力性转移支付2010年预算参考数_隋心对账单定稿0514" xfId="19858"/>
    <cellStyle name="差_缺口县区测算（11.13） 5" xfId="19859"/>
    <cellStyle name="好_分县成本差异系数_民生政策最低支出需求_03_2010年各地区一般预算平衡表_2010年地方财政一般预算分级平衡情况表（汇总）0524 2 7" xfId="19860"/>
    <cellStyle name="差_缺口县区测算（11.13）_03_2010年各地区一般预算平衡表" xfId="19861"/>
    <cellStyle name="差_缺口县区测算（11.13）_03_2010年各地区一般预算平衡表 2" xfId="19862"/>
    <cellStyle name="常规 18 13" xfId="19863"/>
    <cellStyle name="常规 23 13" xfId="19864"/>
    <cellStyle name="差_缺口县区测算（11.13）_03_2010年各地区一般预算平衡表 3" xfId="19865"/>
    <cellStyle name="常规 18 14" xfId="19866"/>
    <cellStyle name="常规 23 14" xfId="19867"/>
    <cellStyle name="差_缺口县区测算（11.13）_03_2010年各地区一般预算平衡表 4" xfId="19868"/>
    <cellStyle name="常规 18 15" xfId="19869"/>
    <cellStyle name="常规 18 20" xfId="19870"/>
    <cellStyle name="常规 23 15" xfId="19871"/>
    <cellStyle name="常规 23 20" xfId="19872"/>
    <cellStyle name="差_缺口县区测算（11.13）_03_2010年各地区一般预算平衡表 6" xfId="19873"/>
    <cellStyle name="常规 18 17" xfId="19874"/>
    <cellStyle name="常规 18 22" xfId="19875"/>
    <cellStyle name="常规 23 17" xfId="19876"/>
    <cellStyle name="常规 23 22" xfId="19877"/>
    <cellStyle name="差_缺口县区测算（11.13）_03_2010年各地区一般预算平衡表_04财力类2010 2" xfId="19878"/>
    <cellStyle name="好_行政（人员）_不含人员经费系数_华东" xfId="19879"/>
    <cellStyle name="差_缺口县区测算（11.13）_03_2010年各地区一般预算平衡表_04财力类2010 3" xfId="19880"/>
    <cellStyle name="差_缺口县区测算（11.13）_03_2010年各地区一般预算平衡表_2010年地方财政一般预算分级平衡情况表（汇总）0524 3" xfId="19881"/>
    <cellStyle name="常规 12 16" xfId="19882"/>
    <cellStyle name="常规 12 21" xfId="19883"/>
    <cellStyle name="好_2007一般预算支出口径剔除表_03_2010年各地区一般预算平衡表 5" xfId="19884"/>
    <cellStyle name="差_缺口县区测算（11.13）_03_2010年各地区一般预算平衡表_2010年地方财政一般预算分级平衡情况表（汇总）0524 5" xfId="19885"/>
    <cellStyle name="差_县级公安机关公用经费标准奖励测算方案（定稿） 2" xfId="19886"/>
    <cellStyle name="常规 12 18" xfId="19887"/>
    <cellStyle name="常规 12 23" xfId="19888"/>
    <cellStyle name="好_县区合并测算20080421_不含人员经费系数_财力性转移支付2010年预算参考数 2" xfId="19889"/>
    <cellStyle name="差_缺口县区测算（11.13）_03_2010年各地区一般预算平衡表_净集中" xfId="19890"/>
    <cellStyle name="好_2006年全省财力计算表（中央、决算） 2 6" xfId="19891"/>
    <cellStyle name="差_缺口县区测算（11.13）_30云南 2" xfId="19892"/>
    <cellStyle name="好_市辖区测算-新科目（20080626）_03_2010年各地区一般预算平衡表 4" xfId="19893"/>
    <cellStyle name="差_缺口县区测算（11.13）_30云南 2 2" xfId="19894"/>
    <cellStyle name="好_04财力类 4" xfId="19895"/>
    <cellStyle name="差_缺口县区测算（11.13）_30云南 3 2" xfId="19896"/>
    <cellStyle name="差_缺口县区测算（11.13）_30云南 4" xfId="19897"/>
    <cellStyle name="好_市辖区测算-新科目（20080626）_03_2010年各地区一般预算平衡表 6" xfId="19898"/>
    <cellStyle name="差_缺口县区测算（11.13）_财力性转移支付2010年预算参考数" xfId="19899"/>
    <cellStyle name="差_缺口县区测算（11.13）_财力性转移支付2010年预算参考数 2" xfId="19900"/>
    <cellStyle name="差_缺口县区测算（11.13）_财力性转移支付2010年预算参考数 2 2" xfId="19901"/>
    <cellStyle name="差_县市旗测算-新科目（20080627）_县市旗测算-新科目（含人口规模效应）_财力性转移支付2010年预算参考数_03_2010年各地区一般预算平衡表_2010年地方财政一般预算分级平衡情况表（汇总）0524 2 3" xfId="19902"/>
    <cellStyle name="差_人员工资和公用经费_03_2010年各地区一般预算平衡表_净集中" xfId="19903"/>
    <cellStyle name="差_县市旗测算-新科目（20080627）_县市旗测算-新科目（含人口规模效应）_财力性转移支付2010年预算参考数_03_2010年各地区一般预算平衡表_2010年地方财政一般预算分级平衡情况表（汇总）0524 2 4" xfId="19904"/>
    <cellStyle name="差_缺口县区测算（11.13）_财力性转移支付2010年预算参考数 2 3" xfId="19905"/>
    <cellStyle name="好_2007一般预算支出口径剔除表_03_2010年各地区一般预算平衡表_2010年地方财政一般预算分级平衡情况表（汇总）0524 2" xfId="19906"/>
    <cellStyle name="好_核定人数下发表_03_2010年各地区一般预算平衡表 2" xfId="19907"/>
    <cellStyle name="差_人员工资和公用经费_03_2010年各地区一般预算平衡表_净集中 2" xfId="19908"/>
    <cellStyle name="差_缺口县区测算（11.13）_财力性转移支付2010年预算参考数 2 3 2" xfId="19909"/>
    <cellStyle name="好_2007一般预算支出口径剔除表_03_2010年各地区一般预算平衡表_2010年地方财政一般预算分级平衡情况表（汇总）0524 2 2" xfId="19910"/>
    <cellStyle name="好_核定人数下发表_03_2010年各地区一般预算平衡表 2 2" xfId="19911"/>
    <cellStyle name="差_县市旗测算-新科目（20080627）_县市旗测算-新科目（含人口规模效应）_财力性转移支付2010年预算参考数_03_2010年各地区一般预算平衡表_2010年地方财政一般预算分级平衡情况表（汇总）0524 2 5" xfId="19912"/>
    <cellStyle name="好_县市旗测算-新科目（20080627）_财力性转移支付2010年预算参考数_隋心对账单定稿0514 2 2" xfId="19913"/>
    <cellStyle name="差_缺口县区测算（11.13）_财力性转移支付2010年预算参考数 2 4" xfId="19914"/>
    <cellStyle name="好_2007一般预算支出口径剔除表_03_2010年各地区一般预算平衡表_2010年地方财政一般预算分级平衡情况表（汇总）0524 3" xfId="19915"/>
    <cellStyle name="好_核定人数下发表_03_2010年各地区一般预算平衡表 3" xfId="19916"/>
    <cellStyle name="差_缺口县区测算（11.13）_财力性转移支付2010年预算参考数 3" xfId="19917"/>
    <cellStyle name="差_缺口县区测算（11.13）_财力性转移支付2010年预算参考数 3 2" xfId="19918"/>
    <cellStyle name="好_县市旗测算-新科目（20080627）_财力性转移支付2010年预算参考数_03_2010年各地区一般预算平衡表_净集中" xfId="19919"/>
    <cellStyle name="差_缺口县区测算（11.13）_财力性转移支付2010年预算参考数 4" xfId="19920"/>
    <cellStyle name="好_11大理_财力性转移支付2010年预算参考数_华东" xfId="19921"/>
    <cellStyle name="差_缺口县区测算（11.13）_财力性转移支付2010年预算参考数 4 2" xfId="19922"/>
    <cellStyle name="好_核定人数下发表 2 6" xfId="19923"/>
    <cellStyle name="差_缺口县区测算（11.13）_财力性转移支付2010年预算参考数 5" xfId="19924"/>
    <cellStyle name="差_缺口县区测算（11.13）_财力性转移支付2010年预算参考数_03_2010年各地区一般预算平衡表 3" xfId="19925"/>
    <cellStyle name="差_缺口县区测算(按2007支出增长25%测算)_财力性转移支付2010年预算参考数_小册子（2010）张 2 2" xfId="19926"/>
    <cellStyle name="差_缺口县区测算（11.13）_财力性转移支付2010年预算参考数_03_2010年各地区一般预算平衡表 4" xfId="19927"/>
    <cellStyle name="差_缺口县区测算（11.13）_财力性转移支付2010年预算参考数_03_2010年各地区一般预算平衡表 6" xfId="19928"/>
    <cellStyle name="差_县区合并测算20080423(按照各省比重）_县市旗测算-新科目（含人口规模效应）_财力性转移支付2010年预算参考数_03_2010年各地区一般预算平衡表_04财力类2010 3" xfId="19929"/>
    <cellStyle name="好_2010年县级基本财力保障测算 2" xfId="19930"/>
    <cellStyle name="差_缺口县区测算（11.13）_财力性转移支付2010年预算参考数_03_2010年各地区一般预算平衡表_2010年地方财政一般预算分级平衡情况表（汇总）0524" xfId="19931"/>
    <cellStyle name="好_卫生(按照总人口测算）—20080416_县市旗测算-新科目（含人口规模效应）_03_2010年各地区一般预算平衡表_2010年地方财政一般预算分级平衡情况表（汇总）0524 2 5" xfId="19932"/>
    <cellStyle name="差_缺口县区测算（11.13）_财力性转移支付2010年预算参考数_03_2010年各地区一般预算平衡表_2010年地方财政一般预算分级平衡情况表（汇总）0524 2" xfId="19933"/>
    <cellStyle name="检查单元格 2 2 2 2 2 6" xfId="19934"/>
    <cellStyle name="差_卫生(按照总人口测算）—20080416_不含人员经费系数_03_2010年各地区一般预算平衡表_2010年地方财政一般预算分级平衡情况表（汇总）0524 2 3" xfId="19935"/>
    <cellStyle name="好_卫生(按照总人口测算）—20080416_县市旗测算-新科目（含人口规模效应）_03_2010年各地区一般预算平衡表_2010年地方财政一般预算分级平衡情况表（汇总）0524 2 6" xfId="19936"/>
    <cellStyle name="差_缺口县区测算（11.13）_财力性转移支付2010年预算参考数_03_2010年各地区一般预算平衡表_2010年地方财政一般预算分级平衡情况表（汇总）0524 3" xfId="19937"/>
    <cellStyle name="检查单元格 2 2 2 2 2 7" xfId="19938"/>
    <cellStyle name="差_卫生(按照总人口测算）—20080416_不含人员经费系数_03_2010年各地区一般预算平衡表_2010年地方财政一般预算分级平衡情况表（汇总）0524 2 4" xfId="19939"/>
    <cellStyle name="好_卫生(按照总人口测算）—20080416_县市旗测算-新科目（含人口规模效应）_03_2010年各地区一般预算平衡表_2010年地方财政一般预算分级平衡情况表（汇总）0524 2 7" xfId="19940"/>
    <cellStyle name="差_缺口县区测算（11.13）_财力性转移支付2010年预算参考数_03_2010年各地区一般预算平衡表_2010年地方财政一般预算分级平衡情况表（汇总）0524 4" xfId="19941"/>
    <cellStyle name="检查单元格 2 2 2 2 2 8" xfId="19942"/>
    <cellStyle name="差_卫生(按照总人口测算）—20080416_不含人员经费系数_03_2010年各地区一般预算平衡表_2010年地方财政一般预算分级平衡情况表（汇总）0524 2 5" xfId="19943"/>
    <cellStyle name="好_卫生(按照总人口测算）—20080416_县市旗测算-新科目（含人口规模效应）_03_2010年各地区一般预算平衡表_2010年地方财政一般预算分级平衡情况表（汇总）0524 2 8" xfId="19944"/>
    <cellStyle name="差_缺口县区测算（11.13）_财力性转移支付2010年预算参考数_03_2010年各地区一般预算平衡表_2010年地方财政一般预算分级平衡情况表（汇总）0524 5" xfId="19945"/>
    <cellStyle name="检查单元格 2 2 2 2 2 9" xfId="19946"/>
    <cellStyle name="差_卫生(按照总人口测算）—20080416_不含人员经费系数_03_2010年各地区一般预算平衡表_2010年地方财政一般预算分级平衡情况表（汇总）0524 2 6" xfId="19947"/>
    <cellStyle name="差_缺口县区测算（11.13）_财力性转移支付2010年预算参考数_03_2010年各地区一般预算平衡表_净集中" xfId="19948"/>
    <cellStyle name="好_核定人数下发表_财力性转移支付2010年预算参考数_03_2010年各地区一般预算平衡表_2010年地方财政一般预算分级平衡情况表（汇总）0524 2 2" xfId="19949"/>
    <cellStyle name="好_行政（人员）_民生政策最低支出需求_财力性转移支付2010年预算参考数_合并 2 2" xfId="19950"/>
    <cellStyle name="检查单元格 2 9" xfId="19951"/>
    <cellStyle name="差_缺口县区测算（11.13）_财力性转移支付2010年预算参考数_30云南 2 2" xfId="19952"/>
    <cellStyle name="好_教育(按照总人口测算）—20080416_民生政策最低支出需求_30云南 2" xfId="19953"/>
    <cellStyle name="差_缺口县区测算（11.13）_财力性转移支付2010年预算参考数_30云南 3" xfId="19954"/>
    <cellStyle name="好_行政（人员）_民生政策最低支出需求_财力性转移支付2010年预算参考数_合并 3" xfId="19955"/>
    <cellStyle name="差_缺口县区测算（11.13）_财力性转移支付2010年预算参考数_30云南 3 2" xfId="19956"/>
    <cellStyle name="差_缺口县区测算（11.13）_财力性转移支付2010年预算参考数_30云南 4" xfId="19957"/>
    <cellStyle name="差_缺口县区测算（11.13）_财力性转移支付2010年预算参考数_合并 2" xfId="19958"/>
    <cellStyle name="好_汇总表4_03_2010年各地区一般预算平衡表_净集中" xfId="19959"/>
    <cellStyle name="差_缺口县区测算（11.13）_财力性转移支付2010年预算参考数_华东 2" xfId="19960"/>
    <cellStyle name="差_一般预算支出口径剔除表_财力性转移支付2010年预算参考数_03_2010年各地区一般预算平衡表_2010年地方财政一般预算分级平衡情况表（汇总）0524 2 2" xfId="19961"/>
    <cellStyle name="差_缺口县区测算（11.13）_财力性转移支付2010年预算参考数_小册子（2010）张" xfId="19962"/>
    <cellStyle name="差_缺口县区测算（11.13）_财力性转移支付2010年预算参考数_小册子（2010）张 2" xfId="19963"/>
    <cellStyle name="差_市辖区测算20080510_县市旗测算-新科目（含人口规模效应）_财力性转移支付2010年预算参考数_小册子（2010）张" xfId="19964"/>
    <cellStyle name="差_缺口县区测算（11.13）_财力性转移支付2010年预算参考数_小册子（2010）张 2 2" xfId="19965"/>
    <cellStyle name="差_市辖区测算20080510_县市旗测算-新科目（含人口规模效应）_财力性转移支付2010年预算参考数_小册子（2010）张 2" xfId="19966"/>
    <cellStyle name="差_缺口县区测算（11.13）_财力性转移支付2010年预算参考数_小册子（2010）张 3" xfId="19967"/>
    <cellStyle name="差_缺口县区测算（11.13）_财力性转移支付2010年预算参考数_小册子（2010）张 3 2" xfId="19968"/>
    <cellStyle name="差_缺口县区测算（11.13）_财力性转移支付2010年预算参考数_小册子（2010）张 4" xfId="19969"/>
    <cellStyle name="差_缺口县区测算（11.13）_合并" xfId="19970"/>
    <cellStyle name="好_县区合并测算20080421_县市旗测算-新科目（含人口规模效应） 5" xfId="19971"/>
    <cellStyle name="差_缺口县区测算（11.13）_隋心对账单定稿0514" xfId="19972"/>
    <cellStyle name="差_缺口县区测算（11.13）_隋心对账单定稿0514 2" xfId="19973"/>
    <cellStyle name="差_缺口县区测算（11.13）_小册子（2010）张" xfId="19974"/>
    <cellStyle name="好_行政(燃修费)_民生政策最低支出需求_财力性转移支付2010年预算参考数_华东" xfId="19975"/>
    <cellStyle name="好_县市旗测算-新科目（20080626）_民生政策最低支出需求_财力性转移支付2010年预算参考数_合并 2 3" xfId="19976"/>
    <cellStyle name="差_缺口县区测算（11.13）_小册子（2010）张 2" xfId="19977"/>
    <cellStyle name="好_行政(燃修费)_民生政策最低支出需求_财力性转移支付2010年预算参考数_华东 2" xfId="19978"/>
    <cellStyle name="好_教育(按照总人口测算）—20080416_县市旗测算-新科目（含人口规模效应）_财力性转移支付2010年预算参考数 4" xfId="19979"/>
    <cellStyle name="差_缺口县区测算（11.13）_小册子（2010）张 2 2" xfId="19980"/>
    <cellStyle name="常规 11 2 26" xfId="19981"/>
    <cellStyle name="常规 11 2 31" xfId="19982"/>
    <cellStyle name="好_行政(燃修费)_民生政策最低支出需求_财力性转移支付2010年预算参考数_华东 2 2" xfId="19983"/>
    <cellStyle name="好_行政（人员）_县市旗测算-新科目（含人口规模效应）_财力性转移支付2010年预算参考数_03_2010年各地区一般预算平衡表_净集中" xfId="19984"/>
    <cellStyle name="好_教育(按照总人口测算）—20080416_县市旗测算-新科目（含人口规模效应）_财力性转移支付2010年预算参考数 4 2" xfId="19985"/>
    <cellStyle name="好_市辖区测算20080510_不含人员经费系数_财力性转移支付2010年预算参考数_合并 3" xfId="19986"/>
    <cellStyle name="差_缺口县区测算（11.13）_小册子（2010）张 3 2" xfId="19987"/>
    <cellStyle name="好_县市旗测算-新科目（20080626）_民生政策最低支出需求_财力性转移支付2010年预算参考数_合并 2 5" xfId="19988"/>
    <cellStyle name="差_缺口县区测算（11.13）_小册子（2010）张 4" xfId="19989"/>
    <cellStyle name="差_缺口县区测算(按2007支出增长25%测算) 2 3" xfId="19990"/>
    <cellStyle name="差_文体广播事业(按照总人口测算）—20080416_不含人员经费系数_03_2010年各地区一般预算平衡表_净集中 2" xfId="19991"/>
    <cellStyle name="差_缺口县区测算(按2007支出增长25%测算) 2 3 2" xfId="19992"/>
    <cellStyle name="差_缺口县区测算(按2007支出增长25%测算) 2 4" xfId="19993"/>
    <cellStyle name="差_文体广播事业(按照总人口测算）—20080416_不含人员经费系数_03_2010年各地区一般预算平衡表_净集中 3" xfId="19994"/>
    <cellStyle name="差_缺口县区测算(按2007支出增长25%测算) 4 2" xfId="19995"/>
    <cellStyle name="差_缺口县区测算(按2007支出增长25%测算) 5" xfId="19996"/>
    <cellStyle name="差_缺口县区测算(按2007支出增长25%测算)_03_2010年各地区一般预算平衡表" xfId="19997"/>
    <cellStyle name="差_缺口县区测算(按2007支出增长25%测算)_03_2010年各地区一般预算平衡表 2" xfId="19998"/>
    <cellStyle name="好_县市旗测算20080508_民生政策最低支出需求_财力性转移支付2010年预算参考数_合并 2 6" xfId="19999"/>
    <cellStyle name="好_28四川_财力性转移支付2010年预算参考数_03_2010年各地区一般预算平衡表_2010年地方财政一般预算分级平衡情况表（汇总）0524" xfId="20000"/>
    <cellStyle name="差_缺口县区测算(按2007支出增长25%测算)_03_2010年各地区一般预算平衡表 3" xfId="20001"/>
    <cellStyle name="好_县市旗测算20080508_民生政策最低支出需求_财力性转移支付2010年预算参考数_合并 2 7" xfId="20002"/>
    <cellStyle name="差_缺口县区测算(按2007支出增长25%测算)_03_2010年各地区一般预算平衡表 4" xfId="20003"/>
    <cellStyle name="差_缺口县区测算(按2007支出增长25%测算)_03_2010年各地区一般预算平衡表 5" xfId="20004"/>
    <cellStyle name="好_汇总表_30云南 2" xfId="20005"/>
    <cellStyle name="差_缺口县区测算(按2007支出增长25%测算)_03_2010年各地区一般预算平衡表 6" xfId="20006"/>
    <cellStyle name="好_汇总表_30云南 3" xfId="20007"/>
    <cellStyle name="差_缺口县区测算(按2007支出增长25%测算)_03_2010年各地区一般预算平衡表_04财力类2010" xfId="20008"/>
    <cellStyle name="差_缺口县区测算(按2007支出增长25%测算)_03_2010年各地区一般预算平衡表_04财力类2010 2" xfId="20009"/>
    <cellStyle name="差_缺口县区测算(按2007支出增长25%测算)_03_2010年各地区一般预算平衡表_04财力类2010 3" xfId="20010"/>
    <cellStyle name="差_缺口县区测算(按2007支出增长25%测算)_03_2010年各地区一般预算平衡表_2010年地方财政一般预算分级平衡情况表（汇总）0524" xfId="20011"/>
    <cellStyle name="差_缺口县区测算(按2007支出增长25%测算)_03_2010年各地区一般预算平衡表_2010年地方财政一般预算分级平衡情况表（汇总）0524 2" xfId="20012"/>
    <cellStyle name="差_缺口县区测算(按2007支出增长25%测算)_03_2010年各地区一般预算平衡表_2010年地方财政一般预算分级平衡情况表（汇总）0524 3" xfId="20013"/>
    <cellStyle name="差_缺口县区测算(按2007支出增长25%测算)_03_2010年各地区一般预算平衡表_2010年地方财政一般预算分级平衡情况表（汇总）0524 4" xfId="20014"/>
    <cellStyle name="差_缺口县区测算(按2007支出增长25%测算)_03_2010年各地区一般预算平衡表_2010年地方财政一般预算分级平衡情况表（汇总）0524 5" xfId="20015"/>
    <cellStyle name="差_缺口县区测算(按2007支出增长25%测算)_03_2010年各地区一般预算平衡表_净集中" xfId="20016"/>
    <cellStyle name="差_缺口县区测算(按2007支出增长25%测算)_03_2010年各地区一般预算平衡表_净集中 2" xfId="20017"/>
    <cellStyle name="好_其他部门(按照总人口测算）—20080416_小册子（2010）张 3" xfId="20018"/>
    <cellStyle name="差_缺口县区测算(按2007支出增长25%测算)_03_2010年各地区一般预算平衡表_净集中 3" xfId="20019"/>
    <cellStyle name="好_其他部门(按照总人口测算）—20080416_小册子（2010）张 4" xfId="20020"/>
    <cellStyle name="差_缺口县区测算(按2007支出增长25%测算)_30云南 3 2" xfId="20021"/>
    <cellStyle name="差_缺口县区测算(按2007支出增长25%测算)_财力性转移支付2010年预算参考数 2 2" xfId="20022"/>
    <cellStyle name="常规 3 14" xfId="20023"/>
    <cellStyle name="差_缺口县区测算(按2007支出增长25%测算)_财力性转移支付2010年预算参考数 2 2 2" xfId="20024"/>
    <cellStyle name="差_缺口县区测算(按2007支出增长25%测算)_财力性转移支付2010年预算参考数 2 3" xfId="20025"/>
    <cellStyle name="常规 3 15" xfId="20026"/>
    <cellStyle name="常规 3 20" xfId="20027"/>
    <cellStyle name="差_缺口县区测算(按2007支出增长25%测算)_财力性转移支付2010年预算参考数 2 3 2" xfId="20028"/>
    <cellStyle name="差_缺口县区测算(按2007支出增长25%测算)_财力性转移支付2010年预算参考数 2 4" xfId="20029"/>
    <cellStyle name="常规 3 16" xfId="20030"/>
    <cellStyle name="常规 3 21" xfId="20031"/>
    <cellStyle name="差_缺口县区测算(按2007支出增长25%测算)_财力性转移支付2010年预算参考数 3" xfId="20032"/>
    <cellStyle name="好_市辖区测算-新科目（20080626）_合并 2 5" xfId="20033"/>
    <cellStyle name="差_缺口县区测算(按2007支出增长25%测算)_财力性转移支付2010年预算参考数 3 2" xfId="20034"/>
    <cellStyle name="差_缺口县区测算(按2007支出增长25%测算)_财力性转移支付2010年预算参考数 4" xfId="20035"/>
    <cellStyle name="差_缺口县区测算(按2007支出增长25%测算)_财力性转移支付2010年预算参考数 4 2" xfId="20036"/>
    <cellStyle name="好_2006年全省财力计算表（中央、决算） 2_2.云南省生态功能区转移支付总表" xfId="20037"/>
    <cellStyle name="差_缺口县区测算(按2007支出增长25%测算)_财力性转移支付2010年预算参考数 5" xfId="20038"/>
    <cellStyle name="差_缺口县区测算(按2007支出增长25%测算)_财力性转移支付2010年预算参考数_03_2010年各地区一般预算平衡表" xfId="20039"/>
    <cellStyle name="差_缺口县区测算(按2007支出增长25%测算)_财力性转移支付2010年预算参考数_03_2010年各地区一般预算平衡表 2" xfId="20040"/>
    <cellStyle name="差_缺口县区测算(按2007支出增长25%测算)_财力性转移支付2010年预算参考数_03_2010年各地区一般预算平衡表 3" xfId="20041"/>
    <cellStyle name="差_缺口县区测算(按2007支出增长25%测算)_财力性转移支付2010年预算参考数_03_2010年各地区一般预算平衡表 4" xfId="20042"/>
    <cellStyle name="差_缺口县区测算(按2007支出增长25%测算)_财力性转移支付2010年预算参考数_03_2010年各地区一般预算平衡表 6" xfId="20043"/>
    <cellStyle name="千位分隔 4 7 2" xfId="20044"/>
    <cellStyle name="差_缺口县区测算(按2007支出增长25%测算)_财力性转移支付2010年预算参考数_03_2010年各地区一般预算平衡表_04财力类2010" xfId="20045"/>
    <cellStyle name="差_县市旗测算-新科目（20080627）_不含人员经费系数_合并 2 7" xfId="20046"/>
    <cellStyle name="差_缺口县区测算(按2007支出增长25%测算)_财力性转移支付2010年预算参考数_03_2010年各地区一般预算平衡表_04财力类2010 2" xfId="20047"/>
    <cellStyle name="好_2008年全省汇总收支计算表_财力性转移支付2010年预算参考数_合并 2 4" xfId="20048"/>
    <cellStyle name="差_缺口县区测算(按2007支出增长25%测算)_财力性转移支付2010年预算参考数_03_2010年各地区一般预算平衡表_04财力类2010 3" xfId="20049"/>
    <cellStyle name="好_2008年全省汇总收支计算表_财力性转移支付2010年预算参考数_合并 2 5" xfId="20050"/>
    <cellStyle name="差_缺口县区测算(按2007支出增长25%测算)_财力性转移支付2010年预算参考数_03_2010年各地区一般预算平衡表_2010年地方财政一般预算分级平衡情况表（汇总）0524" xfId="20051"/>
    <cellStyle name="差_缺口县区测算(按2007支出增长25%测算)_财力性转移支付2010年预算参考数_03_2010年各地区一般预算平衡表_2010年地方财政一般预算分级平衡情况表（汇总）0524 2" xfId="20052"/>
    <cellStyle name="差_缺口县区测算(按2007支出增长25%测算)_财力性转移支付2010年预算参考数_03_2010年各地区一般预算平衡表_2010年地方财政一般预算分级平衡情况表（汇总）0524 3" xfId="20053"/>
    <cellStyle name="常规 2 2 6 2 2 2" xfId="20054"/>
    <cellStyle name="差_缺口县区测算(按2007支出增长25%测算)_财力性转移支付2010年预算参考数_03_2010年各地区一般预算平衡表_2010年地方财政一般预算分级平衡情况表（汇总）0524 5" xfId="20055"/>
    <cellStyle name="常规 2 2 6 2 2 4" xfId="20056"/>
    <cellStyle name="好_2007年收支情况及2008年收支预计表(汇总表)_财力性转移支付2010年预算参考数_03_2010年各地区一般预算平衡表_净集中 2" xfId="20057"/>
    <cellStyle name="差_缺口县区测算(按2007支出增长25%测算)_财力性转移支付2010年预算参考数_03_2010年各地区一般预算平衡表_净集中 2" xfId="20058"/>
    <cellStyle name="差_卫生(按照总人口测算）—20080416_县市旗测算-新科目（含人口规模效应）_03_2010年各地区一般预算平衡表_2010年地方财政一般预算分级平衡情况表（汇总）0524 2" xfId="20059"/>
    <cellStyle name="差_缺口县区测算(按2007支出增长25%测算)_财力性转移支付2010年预算参考数_30云南" xfId="20060"/>
    <cellStyle name="好_07临沂_隋心对账单定稿0514 2 3" xfId="20061"/>
    <cellStyle name="好_分县成本差异系数_财力性转移支付2010年预算参考数 2" xfId="20062"/>
    <cellStyle name="差_缺口县区测算(按2007支出增长25%测算)_财力性转移支付2010年预算参考数_30云南 2" xfId="20063"/>
    <cellStyle name="好_分县成本差异系数_财力性转移支付2010年预算参考数 2 2" xfId="20064"/>
    <cellStyle name="差_缺口县区测算(按2007支出增长25%测算)_财力性转移支付2010年预算参考数_30云南 2 2" xfId="20065"/>
    <cellStyle name="好_分县成本差异系数_财力性转移支付2010年预算参考数 2 2 2" xfId="20066"/>
    <cellStyle name="差_缺口县区测算(按2007支出增长25%测算)_财力性转移支付2010年预算参考数_30云南 3" xfId="20067"/>
    <cellStyle name="好_分县成本差异系数_财力性转移支付2010年预算参考数 2 3" xfId="20068"/>
    <cellStyle name="差_缺口县区测算(按2007支出增长25%测算)_财力性转移支付2010年预算参考数_30云南 4" xfId="20069"/>
    <cellStyle name="好_分县成本差异系数_财力性转移支付2010年预算参考数 2 4" xfId="20070"/>
    <cellStyle name="差_缺口县区测算(按2007支出增长25%测算)_财力性转移支付2010年预算参考数_合并" xfId="20071"/>
    <cellStyle name="差_缺口县区测算(按2007支出增长25%测算)_财力性转移支付2010年预算参考数_合并 2" xfId="20072"/>
    <cellStyle name="差_文体广播事业(按照总人口测算）—20080416_民生政策最低支出需求_合并 2 3" xfId="20073"/>
    <cellStyle name="差_缺口县区测算(按2007支出增长25%测算)_财力性转移支付2010年预算参考数_华东" xfId="20074"/>
    <cellStyle name="差_缺口县区测算(按2007支出增长25%测算)_财力性转移支付2010年预算参考数_小册子（2010）张" xfId="20075"/>
    <cellStyle name="差_市辖区测算-新科目（20080626）_县市旗测算-新科目（含人口规模效应）_财力性转移支付2010年预算参考数 2 3" xfId="20076"/>
    <cellStyle name="常规 2 2 2 6 2 2 6" xfId="20077"/>
    <cellStyle name="差_缺口县区测算(按2007支出增长25%测算)_财力性转移支付2010年预算参考数_小册子（2010）张 2" xfId="20078"/>
    <cellStyle name="差_市辖区测算-新科目（20080626）_县市旗测算-新科目（含人口规模效应）_财力性转移支付2010年预算参考数 2 3 2" xfId="20079"/>
    <cellStyle name="好_2012年结算单（最终稿） 2 6" xfId="20080"/>
    <cellStyle name="差_缺口县区测算(按2007支出增长25%测算)_华东" xfId="20081"/>
    <cellStyle name="差_缺口县区测算(按2007支出增长25%测算)_隋心对账单定稿0514" xfId="20082"/>
    <cellStyle name="好_农林水和城市维护标准支出20080505－县区合计_隋心对账单定稿0514 2 2" xfId="20083"/>
    <cellStyle name="差_缺口县区测算(按2007支出增长25%测算)_隋心对账单定稿0514 2" xfId="20084"/>
    <cellStyle name="好_县市旗测算-新科目（20080627）_03_2010年各地区一般预算平衡表_04财力类2010 3" xfId="20085"/>
    <cellStyle name="差_缺口县区测算(按2007支出增长25%测算)_小册子（2010）张" xfId="20086"/>
    <cellStyle name="差_县市旗测算-新科目（20080627）_财力性转移支付2010年预算参考数_03_2010年各地区一般预算平衡表" xfId="20087"/>
    <cellStyle name="好_测算结果_财力性转移支付2010年预算参考数_合并" xfId="20088"/>
    <cellStyle name="好_分县成本差异系数_不含人员经费系数_财力性转移支付2010年预算参考数 2" xfId="20089"/>
    <cellStyle name="差_缺口县区测算(按2007支出增长25%测算)_小册子（2010）张 2" xfId="20090"/>
    <cellStyle name="差_县市旗测算-新科目（20080627）_财力性转移支付2010年预算参考数_03_2010年各地区一般预算平衡表 2" xfId="20091"/>
    <cellStyle name="好_测算结果_财力性转移支付2010年预算参考数_合并 2" xfId="20092"/>
    <cellStyle name="好_分县成本差异系数_不含人员经费系数_财力性转移支付2010年预算参考数 2 2" xfId="20093"/>
    <cellStyle name="差_县市旗测算-新科目（20080627）_财力性转移支付2010年预算参考数_03_2010年各地区一般预算平衡表 2 2" xfId="20094"/>
    <cellStyle name="差_一般预算支出口径剔除表_03_2010年各地区一般预算平衡表_04财力类2010 3" xfId="20095"/>
    <cellStyle name="差_缺口县区测算(按2007支出增长25%测算)_小册子（2010）张 2 2" xfId="20096"/>
    <cellStyle name="好_教育(按照总人口测算）—20080416_财力性转移支付2010年预算参考数_03_2010年各地区一般预算平衡表_04财力类2010" xfId="20097"/>
    <cellStyle name="好_县区合并测算20080423(按照各省比重）_财力性转移支付2010年预算参考数_03_2010年各地区一般预算平衡表_净集中" xfId="20098"/>
    <cellStyle name="好_测算结果_财力性转移支付2010年预算参考数_合并 2 2" xfId="20099"/>
    <cellStyle name="好_分县成本差异系数_不含人员经费系数_财力性转移支付2010年预算参考数 2 2 2" xfId="20100"/>
    <cellStyle name="差_缺口县区测算(按2007支出增长25%测算)_小册子（2010）张 3 2" xfId="20101"/>
    <cellStyle name="好_分县成本差异系数_不含人员经费系数_财力性转移支付2010年预算参考数 2 3 2" xfId="20102"/>
    <cellStyle name="差_缺口县区测算(按2007支出增长25%测算)_小册子（2010）张 4" xfId="20103"/>
    <cellStyle name="差_县市旗测算-新科目（20080627）_财力性转移支付2010年预算参考数_03_2010年各地区一般预算平衡表 4" xfId="20104"/>
    <cellStyle name="好_分县成本差异系数_不含人员经费系数_财力性转移支付2010年预算参考数 2 4" xfId="20105"/>
    <cellStyle name="差_缺口县区测算(按核定人数) 2 3" xfId="20106"/>
    <cellStyle name="差_缺口县区测算(按核定人数) 2 3 2" xfId="20107"/>
    <cellStyle name="差_缺口县区测算(按核定人数) 2 4" xfId="20108"/>
    <cellStyle name="好_Book1_财力性转移支付2010年预算参考数_合并" xfId="20109"/>
    <cellStyle name="差_缺口县区测算(按核定人数) 4 2" xfId="20110"/>
    <cellStyle name="好_00省级(打印)_华东" xfId="20111"/>
    <cellStyle name="差_缺口县区测算(按核定人数)_03_2010年各地区一般预算平衡表" xfId="20112"/>
    <cellStyle name="好_县区合并测算20080423(按照各省比重）_县市旗测算-新科目（含人口规模效应）_03_2010年各地区一般预算平衡表_2010年地方财政一般预算分级平衡情况表（汇总）0524 2 7" xfId="20113"/>
    <cellStyle name="差_缺口县区测算(按核定人数)_03_2010年各地区一般预算平衡表 2" xfId="20114"/>
    <cellStyle name="差_缺口县区测算(按核定人数)_03_2010年各地区一般预算平衡表 3" xfId="20115"/>
    <cellStyle name="差_缺口县区测算(按核定人数)_03_2010年各地区一般预算平衡表 5" xfId="20116"/>
    <cellStyle name="差_缺口县区测算(按核定人数)_03_2010年各地区一般预算平衡表 6" xfId="20117"/>
    <cellStyle name="差_缺口县区测算(按核定人数)_03_2010年各地区一般预算平衡表_04财力类2010" xfId="20118"/>
    <cellStyle name="差_文体广播事业(按照总人口测算）—20080416_县市旗测算-新科目（含人口规模效应）_财力性转移支付2010年预算参考数 2 5" xfId="20119"/>
    <cellStyle name="差_缺口县区测算(按核定人数)_03_2010年各地区一般预算平衡表_04财力类2010 3" xfId="20120"/>
    <cellStyle name="好_缺口县区测算(按核定人数)_财力性转移支付2010年预算参考数_合并 2" xfId="20121"/>
    <cellStyle name="常规 7 2 39" xfId="20122"/>
    <cellStyle name="差_缺口县区测算(按核定人数)_03_2010年各地区一般预算平衡表_2010年地方财政一般预算分级平衡情况表（汇总）0524 3" xfId="20123"/>
    <cellStyle name="好_汇总-县级财政报表附表 2_2.2010年云南省生态功能区转移支付总表" xfId="20124"/>
    <cellStyle name="差_缺口县区测算(按核定人数)_03_2010年各地区一般预算平衡表_2010年地方财政一般预算分级平衡情况表（汇总）0524 4" xfId="20125"/>
    <cellStyle name="差_缺口县区测算(按核定人数)_03_2010年各地区一般预算平衡表_2010年地方财政一般预算分级平衡情况表（汇总）0524 5" xfId="20126"/>
    <cellStyle name="好_其他部门(按照总人口测算）—20080416_不含人员经费系数_财力性转移支付2010年预算参考数_03_2010年各地区一般预算平衡表_2010年地方财政一般预算分级平衡情况表（汇总）0524" xfId="20127"/>
    <cellStyle name="好_28四川_03_2010年各地区一般预算平衡表_净集中" xfId="20128"/>
    <cellStyle name="差_缺口县区测算(按核定人数)_03_2010年各地区一般预算平衡表_净集中" xfId="20129"/>
    <cellStyle name="差_缺口县区测算(按核定人数)_03_2010年各地区一般预算平衡表_净集中 2" xfId="20130"/>
    <cellStyle name="差_缺口县区测算(按核定人数)_03_2010年各地区一般预算平衡表_净集中 3" xfId="20131"/>
    <cellStyle name="差_缺口县区测算(按核定人数)_30云南" xfId="20132"/>
    <cellStyle name="差_县区合并测算20080421_县市旗测算-新科目（含人口规模效应）_财力性转移支付2010年预算参考数_30云南 3 2" xfId="20133"/>
    <cellStyle name="差_缺口县区测算(按核定人数)_30云南 2" xfId="20134"/>
    <cellStyle name="差_县市旗测算20080508_财力性转移支付2010年预算参考数 2 3" xfId="20135"/>
    <cellStyle name="差_缺口县区测算(按核定人数)_30云南 2 2" xfId="20136"/>
    <cellStyle name="差_县市旗测算20080508_财力性转移支付2010年预算参考数 2 3 2" xfId="20137"/>
    <cellStyle name="常规 2 3 2 19" xfId="20138"/>
    <cellStyle name="常规 2 3 2 24" xfId="20139"/>
    <cellStyle name="差_缺口县区测算(按核定人数)_30云南 3" xfId="20140"/>
    <cellStyle name="差_县市旗测算20080508_财力性转移支付2010年预算参考数 2 4" xfId="20141"/>
    <cellStyle name="差_缺口县区测算(按核定人数)_30云南 3 2" xfId="20142"/>
    <cellStyle name="差_缺口县区测算(按核定人数)_30云南 4" xfId="20143"/>
    <cellStyle name="差_县市旗测算20080508_财力性转移支付2010年预算参考数 2 5" xfId="20144"/>
    <cellStyle name="好_核定人数对比_30云南 2" xfId="20145"/>
    <cellStyle name="差_缺口县区测算(按核定人数)_财力性转移支付2010年预算参考数" xfId="20146"/>
    <cellStyle name="差_缺口县区测算(按核定人数)_财力性转移支付2010年预算参考数 2" xfId="20147"/>
    <cellStyle name="差_缺口县区测算(按核定人数)_财力性转移支付2010年预算参考数 2 2" xfId="20148"/>
    <cellStyle name="差_缺口县区测算(按核定人数)_财力性转移支付2010年预算参考数 2 2 2" xfId="20149"/>
    <cellStyle name="差_自行调整差异系数顺序_财力性转移支付2010年预算参考数_03_2010年各地区一般预算平衡表_净集中" xfId="20150"/>
    <cellStyle name="好_卫生部门_隋心对账单定稿0514 3" xfId="20151"/>
    <cellStyle name="差_缺口县区测算(按核定人数)_财力性转移支付2010年预算参考数 2 4" xfId="20152"/>
    <cellStyle name="好_河南 缺口县区测算(地方填报白)_合并 3" xfId="20153"/>
    <cellStyle name="差_缺口县区测算(按核定人数)_财力性转移支付2010年预算参考数 3" xfId="20154"/>
    <cellStyle name="差_缺口县区测算(按核定人数)_财力性转移支付2010年预算参考数 3 2" xfId="20155"/>
    <cellStyle name="差_缺口县区测算(按核定人数)_财力性转移支付2010年预算参考数 4 2" xfId="20156"/>
    <cellStyle name="好_2_财力性转移支付2010年预算参考数 2 5" xfId="20157"/>
    <cellStyle name="差_缺口县区测算(按核定人数)_财力性转移支付2010年预算参考数 5" xfId="20158"/>
    <cellStyle name="好_行政（人员）_财力性转移支付2010年预算参考数_合并 2 3" xfId="20159"/>
    <cellStyle name="差_缺口县区测算(按核定人数)_财力性转移支付2010年预算参考数_03_2010年各地区一般预算平衡表 2" xfId="20160"/>
    <cellStyle name="差_县市旗测算-新科目（20080626）_不含人员经费系数 2" xfId="20161"/>
    <cellStyle name="差_缺口县区测算(按核定人数)_财力性转移支付2010年预算参考数_03_2010年各地区一般预算平衡表 3" xfId="20162"/>
    <cellStyle name="差_县市旗测算-新科目（20080626）_不含人员经费系数 3" xfId="20163"/>
    <cellStyle name="差_缺口县区测算(按核定人数)_财力性转移支付2010年预算参考数_03_2010年各地区一般预算平衡表 4" xfId="20164"/>
    <cellStyle name="差_县市旗测算-新科目（20080626）_不含人员经费系数 4" xfId="20165"/>
    <cellStyle name="差_缺口县区测算(按核定人数)_财力性转移支付2010年预算参考数_03_2010年各地区一般预算平衡表 5" xfId="20166"/>
    <cellStyle name="差_县市旗测算-新科目（20080626）_不含人员经费系数 5" xfId="20167"/>
    <cellStyle name="差_缺口县区测算(按核定人数)_财力性转移支付2010年预算参考数_03_2010年各地区一般预算平衡表 6" xfId="20168"/>
    <cellStyle name="差_缺口县区测算(按核定人数)_财力性转移支付2010年预算参考数_03_2010年各地区一般预算平衡表_04财力类2010 2" xfId="20169"/>
    <cellStyle name="差_缺口县区测算(按核定人数)_财力性转移支付2010年预算参考数_03_2010年各地区一般预算平衡表_04财力类2010 3" xfId="20170"/>
    <cellStyle name="好_分县成本差异系数_财力性转移支付2010年预算参考数_华东" xfId="20171"/>
    <cellStyle name="差_缺口县区测算(按核定人数)_财力性转移支付2010年预算参考数_03_2010年各地区一般预算平衡表_2010年地方财政一般预算分级平衡情况表（汇总）0524" xfId="20172"/>
    <cellStyle name="常规 9 29" xfId="20173"/>
    <cellStyle name="常规 9 34" xfId="20174"/>
    <cellStyle name="差_缺口县区测算(按核定人数)_财力性转移支付2010年预算参考数_03_2010年各地区一般预算平衡表_2010年地方财政一般预算分级平衡情况表（汇总）0524 2" xfId="20175"/>
    <cellStyle name="好_1_财力性转移支付2010年预算参考数_隋心对账单定稿0514 2 3" xfId="20176"/>
    <cellStyle name="差_缺口县区测算(按核定人数)_财力性转移支付2010年预算参考数_03_2010年各地区一般预算平衡表_2010年地方财政一般预算分级平衡情况表（汇总）0524 3" xfId="20177"/>
    <cellStyle name="好_1_财力性转移支付2010年预算参考数_隋心对账单定稿0514 2 4" xfId="20178"/>
    <cellStyle name="差_缺口县区测算(按核定人数)_财力性转移支付2010年预算参考数_03_2010年各地区一般预算平衡表_2010年地方财政一般预算分级平衡情况表（汇总）0524 5" xfId="20179"/>
    <cellStyle name="好_缺口县区测算(按核定人数)_合并 2" xfId="20180"/>
    <cellStyle name="好_1_财力性转移支付2010年预算参考数_隋心对账单定稿0514 2 6" xfId="20181"/>
    <cellStyle name="差_缺口县区测算(按核定人数)_财力性转移支付2010年预算参考数_03_2010年各地区一般预算平衡表_净集中" xfId="20182"/>
    <cellStyle name="好_行政（人员）_财力性转移支付2010年预算参考数 4" xfId="20183"/>
    <cellStyle name="好_汇总表4_财力性转移支付2010年预算参考数_隋心对账单定稿0514 2 6" xfId="20184"/>
    <cellStyle name="差_缺口县区测算(按核定人数)_财力性转移支付2010年预算参考数_03_2010年各地区一般预算平衡表_净集中 2" xfId="20185"/>
    <cellStyle name="差_缺口县区测算(按核定人数)_财力性转移支付2010年预算参考数_03_2010年各地区一般预算平衡表_净集中 3" xfId="20186"/>
    <cellStyle name="好_县市旗测算20080508_财力性转移支付2010年预算参考数" xfId="20187"/>
    <cellStyle name="差_缺口县区测算(按核定人数)_财力性转移支付2010年预算参考数_30云南 2 2" xfId="20188"/>
    <cellStyle name="好_09黑龙江_合并 2 4" xfId="20189"/>
    <cellStyle name="差_缺口县区测算(按核定人数)_财力性转移支付2010年预算参考数_30云南 3 2" xfId="20190"/>
    <cellStyle name="好_缺口县区测算（11.13）_财力性转移支付2010年预算参考数_30云南 3" xfId="20191"/>
    <cellStyle name="差_缺口县区测算(按核定人数)_财力性转移支付2010年预算参考数_30云南 4" xfId="20192"/>
    <cellStyle name="好_行政（人员）_隋心对账单定稿0514 2 5" xfId="20193"/>
    <cellStyle name="差_缺口县区测算(按核定人数)_财力性转移支付2010年预算参考数_合并 2" xfId="20194"/>
    <cellStyle name="差_缺口县区测算(按核定人数)_财力性转移支付2010年预算参考数_华东" xfId="20195"/>
    <cellStyle name="差_缺口县区测算(按核定人数)_财力性转移支付2010年预算参考数_华东 2" xfId="20196"/>
    <cellStyle name="差_缺口县区测算(按核定人数)_财力性转移支付2010年预算参考数_隋心对账单定稿0514" xfId="20197"/>
    <cellStyle name="差_缺口县区测算(按核定人数)_财力性转移支付2010年预算参考数_隋心对账单定稿0514 2" xfId="20198"/>
    <cellStyle name="好_其他部门(按照总人口测算）—20080416_不含人员经费系数_03_2010年各地区一般预算平衡表" xfId="20199"/>
    <cellStyle name="差_缺口县区测算(按核定人数)_财力性转移支付2010年预算参考数_小册子（2010）张 3 2" xfId="20200"/>
    <cellStyle name="好_27重庆_30云南 2 2" xfId="20201"/>
    <cellStyle name="差_市辖区测算-新科目（20080626）_合并 2 7" xfId="20202"/>
    <cellStyle name="差_缺口县区测算(按核定人数)_合并" xfId="20203"/>
    <cellStyle name="好_M03a 3" xfId="20204"/>
    <cellStyle name="差_缺口县区测算(按核定人数)_华东" xfId="20205"/>
    <cellStyle name="差_同德_03_2010年各地区一般预算平衡表 3" xfId="20206"/>
    <cellStyle name="差_缺口县区测算(按核定人数)_华东 2" xfId="20207"/>
    <cellStyle name="差_缺口县区测算(按核定人数)_隋心对账单定稿0514" xfId="20208"/>
    <cellStyle name="差_缺口县区测算(按核定人数)_隋心对账单定稿0514 2" xfId="20209"/>
    <cellStyle name="好_2006年27重庆_财力性转移支付2010年预算参考数_03_2010年各地区一般预算平衡表 4" xfId="20210"/>
    <cellStyle name="常规 2 2 3 6 2 2 8" xfId="20211"/>
    <cellStyle name="差_缺口县区测算(按核定人数)_小册子（2010）张" xfId="20212"/>
    <cellStyle name="计算 2 2 2 7" xfId="20213"/>
    <cellStyle name="差_缺口县区测算(按核定人数)_小册子（2010）张 2" xfId="20214"/>
    <cellStyle name="差_县区合并测算20080423(按照各省比重）_民生政策最低支出需求_小册子（2010）张" xfId="20215"/>
    <cellStyle name="注释 14" xfId="20216"/>
    <cellStyle name="差_缺口县区测算(按核定人数)_小册子（2010）张 2 2" xfId="20217"/>
    <cellStyle name="差_县区合并测算20080423(按照各省比重）_民生政策最低支出需求_小册子（2010）张 2" xfId="20218"/>
    <cellStyle name="差_缺口县区测算(按核定人数)_小册子（2010）张 3" xfId="20219"/>
    <cellStyle name="差_缺口县区测算(按核定人数)_小册子（2010）张 3 2" xfId="20220"/>
    <cellStyle name="差_缺口县区测算(按核定人数)_小册子（2010）张 4" xfId="20221"/>
    <cellStyle name="差_缺口县区测算(财政部标准)" xfId="20222"/>
    <cellStyle name="差_缺口县区测算(财政部标准) 2" xfId="20223"/>
    <cellStyle name="好_Sheet1" xfId="20224"/>
    <cellStyle name="差_缺口县区测算(财政部标准) 2 3" xfId="20225"/>
    <cellStyle name="好_Sheet1 3" xfId="20226"/>
    <cellStyle name="差_缺口县区测算(财政部标准) 2 3 2" xfId="20227"/>
    <cellStyle name="好_Sheet1 3 2" xfId="20228"/>
    <cellStyle name="差_缺口县区测算(财政部标准) 2 4" xfId="20229"/>
    <cellStyle name="好_Sheet1 4" xfId="20230"/>
    <cellStyle name="差_缺口县区测算(财政部标准) 3" xfId="20231"/>
    <cellStyle name="好_Sheet2" xfId="20232"/>
    <cellStyle name="好_县区合并测算20080421_财力性转移支付2010年预算参考数_合并 2 2" xfId="20233"/>
    <cellStyle name="差_缺口县区测算(财政部标准) 3 2" xfId="20234"/>
    <cellStyle name="差_文体广播事业(按照总人口测算）—20080416_县市旗测算-新科目（含人口规模效应）_合并 2 3" xfId="20235"/>
    <cellStyle name="好_2006年27重庆_财力性转移支付2010年预算参考数 2 7" xfId="20236"/>
    <cellStyle name="好_27重庆_财力性转移支付2010年预算参考数_30云南 2" xfId="20237"/>
    <cellStyle name="差_缺口县区测算(财政部标准) 4" xfId="20238"/>
    <cellStyle name="好_Sheet3" xfId="20239"/>
    <cellStyle name="好_县区合并测算20080421_财力性转移支付2010年预算参考数_合并 2 3" xfId="20240"/>
    <cellStyle name="差_缺口县区测算(财政部标准) 4 2" xfId="20241"/>
    <cellStyle name="强调文字颜色 4 2 2 10" xfId="20242"/>
    <cellStyle name="好_27重庆_财力性转移支付2010年预算参考数_30云南 2 2" xfId="20243"/>
    <cellStyle name="好_27重庆_财力性转移支付2010年预算参考数_30云南 3" xfId="20244"/>
    <cellStyle name="差_缺口县区测算(财政部标准) 5" xfId="20245"/>
    <cellStyle name="好_Sheet4" xfId="20246"/>
    <cellStyle name="好_县区合并测算20080421_财力性转移支付2010年预算参考数_合并 2 4" xfId="20247"/>
    <cellStyle name="差_缺口县区测算(财政部标准)_03_2010年各地区一般预算平衡表 3" xfId="20248"/>
    <cellStyle name="差_缺口县区测算(财政部标准)_03_2010年各地区一般预算平衡表 4" xfId="20249"/>
    <cellStyle name="差_缺口县区测算(财政部标准)_03_2010年各地区一般预算平衡表_04财力类2010" xfId="20250"/>
    <cellStyle name="差_缺口县区测算(财政部标准)_03_2010年各地区一般预算平衡表_04财力类2010 3" xfId="20251"/>
    <cellStyle name="差_缺口县区测算(财政部标准)_03_2010年各地区一般预算平衡表_2010年地方财政一般预算分级平衡情况表（汇总）0524" xfId="20252"/>
    <cellStyle name="好_自行调整差异系数顺序_03_2010年各地区一般预算平衡表_2010年地方财政一般预算分级平衡情况表（汇总）0524 2 5" xfId="20253"/>
    <cellStyle name="差_缺口县区测算(财政部标准)_03_2010年各地区一般预算平衡表_2010年地方财政一般预算分级平衡情况表（汇总）0524 2" xfId="20254"/>
    <cellStyle name="差_缺口县区测算(财政部标准)_03_2010年各地区一般预算平衡表_净集中 2" xfId="20255"/>
    <cellStyle name="差_缺口县区测算(财政部标准)_03_2010年各地区一般预算平衡表_净集中 3" xfId="20256"/>
    <cellStyle name="差_缺口县区测算(财政部标准)_30云南" xfId="20257"/>
    <cellStyle name="差_缺口县区测算(财政部标准)_30云南 2" xfId="20258"/>
    <cellStyle name="差_缺口县区测算(财政部标准)_30云南 2 2" xfId="20259"/>
    <cellStyle name="好_市辖区测算20080510_03_2010年各地区一般预算平衡表_2010年地方财政一般预算分级平衡情况表（汇总）0524 2 7" xfId="20260"/>
    <cellStyle name="常规 38 3" xfId="20261"/>
    <cellStyle name="常规 43 3" xfId="20262"/>
    <cellStyle name="常规 7 38" xfId="20263"/>
    <cellStyle name="差_缺口县区测算(财政部标准)_30云南 3" xfId="20264"/>
    <cellStyle name="差_缺口县区测算(财政部标准)_30云南 3 2" xfId="20265"/>
    <cellStyle name="常规 39 3" xfId="20266"/>
    <cellStyle name="差_缺口县区测算(财政部标准)_30云南 4" xfId="20267"/>
    <cellStyle name="好_文体广播事业(按照总人口测算）—20080416_县市旗测算-新科目（含人口规模效应）_财力性转移支付2010年预算参考数_隋心对账单定稿0514" xfId="20268"/>
    <cellStyle name="差_缺口县区测算(财政部标准)_财力性转移支付2010年预算参考数" xfId="20269"/>
    <cellStyle name="差_缺口县区测算(财政部标准)_财力性转移支付2010年预算参考数 2" xfId="20270"/>
    <cellStyle name="好_2006年28四川_财力性转移支付2010年预算参考数_03_2010年各地区一般预算平衡表_2010年地方财政一般预算分级平衡情况表（汇总）0524 2 5" xfId="20271"/>
    <cellStyle name="差_缺口县区测算(财政部标准)_财力性转移支付2010年预算参考数 2 2" xfId="20272"/>
    <cellStyle name="差_县区合并测算20080421_民生政策最低支出需求_隋心对账单定稿0514" xfId="20273"/>
    <cellStyle name="差_缺口县区测算(财政部标准)_财力性转移支付2010年预算参考数 2 2 2" xfId="20274"/>
    <cellStyle name="差_县区合并测算20080421_民生政策最低支出需求_隋心对账单定稿0514 2" xfId="20275"/>
    <cellStyle name="差_缺口县区测算(财政部标准)_财力性转移支付2010年预算参考数 2 3" xfId="20276"/>
    <cellStyle name="差_缺口县区测算(财政部标准)_财力性转移支付2010年预算参考数 2 3 2" xfId="20277"/>
    <cellStyle name="差_缺口县区测算(财政部标准)_财力性转移支付2010年预算参考数 2 4" xfId="20278"/>
    <cellStyle name="差_危改资金测算" xfId="20279"/>
    <cellStyle name="差_缺口县区测算(财政部标准)_财力性转移支付2010年预算参考数 3" xfId="20280"/>
    <cellStyle name="好_2006年28四川_财力性转移支付2010年预算参考数_03_2010年各地区一般预算平衡表_2010年地方财政一般预算分级平衡情况表（汇总）0524 2 6" xfId="20281"/>
    <cellStyle name="差_缺口县区测算(财政部标准)_财力性转移支付2010年预算参考数_03_2010年各地区一般预算平衡表 2" xfId="20282"/>
    <cellStyle name="差_缺口县区测算(财政部标准)_财力性转移支付2010年预算参考数_03_2010年各地区一般预算平衡表 3" xfId="20283"/>
    <cellStyle name="差_缺口县区测算(财政部标准)_财力性转移支付2010年预算参考数_03_2010年各地区一般预算平衡表 4" xfId="20284"/>
    <cellStyle name="差_缺口县区测算(财政部标准)_财力性转移支付2010年预算参考数_03_2010年各地区一般预算平衡表 5" xfId="20285"/>
    <cellStyle name="好_县市旗测算-新科目（20080627）_不含人员经费系数_财力性转移支付2010年预算参考数_30云南" xfId="20286"/>
    <cellStyle name="差_缺口县区测算(财政部标准)_财力性转移支付2010年预算参考数_03_2010年各地区一般预算平衡表 6" xfId="20287"/>
    <cellStyle name="差_缺口县区测算(财政部标准)_财力性转移支付2010年预算参考数_03_2010年各地区一般预算平衡表_04财力类2010" xfId="20288"/>
    <cellStyle name="差_缺口县区测算(财政部标准)_财力性转移支付2010年预算参考数_03_2010年各地区一般预算平衡表_04财力类2010 2" xfId="20289"/>
    <cellStyle name="好_09黑龙江 2 5" xfId="20290"/>
    <cellStyle name="好_2007年一般预算支出剔除_财力性转移支付2010年预算参考数_华东 2 5" xfId="20291"/>
    <cellStyle name="差_缺口县区测算(财政部标准)_财力性转移支付2010年预算参考数_03_2010年各地区一般预算平衡表_04财力类2010 3" xfId="20292"/>
    <cellStyle name="好_09黑龙江 2 6" xfId="20293"/>
    <cellStyle name="好_2007年一般预算支出剔除_财力性转移支付2010年预算参考数_华东 2 6" xfId="20294"/>
    <cellStyle name="差_缺口县区测算(财政部标准)_财力性转移支付2010年预算参考数_03_2010年各地区一般预算平衡表_2010年地方财政一般预算分级平衡情况表（汇总）0524" xfId="20295"/>
    <cellStyle name="差_缺口县区测算(财政部标准)_财力性转移支付2010年预算参考数_03_2010年各地区一般预算平衡表_2010年地方财政一般预算分级平衡情况表（汇总）0524 2" xfId="20296"/>
    <cellStyle name="差_缺口县区测算(财政部标准)_财力性转移支付2010年预算参考数_03_2010年各地区一般预算平衡表_2010年地方财政一般预算分级平衡情况表（汇总）0524 3" xfId="20297"/>
    <cellStyle name="差_缺口县区测算(财政部标准)_财力性转移支付2010年预算参考数_03_2010年各地区一般预算平衡表_2010年地方财政一般预算分级平衡情况表（汇总）0524 4" xfId="20298"/>
    <cellStyle name="差_缺口县区测算(财政部标准)_财力性转移支付2010年预算参考数_03_2010年各地区一般预算平衡表_2010年地方财政一般预算分级平衡情况表（汇总）0524 5" xfId="20299"/>
    <cellStyle name="差_缺口县区测算(财政部标准)_财力性转移支付2010年预算参考数_03_2010年各地区一般预算平衡表_净集中 2" xfId="20300"/>
    <cellStyle name="差_缺口县区测算(财政部标准)_财力性转移支付2010年预算参考数_03_2010年各地区一般预算平衡表_净集中 3" xfId="20301"/>
    <cellStyle name="差_缺口县区测算(财政部标准)_财力性转移支付2010年预算参考数_30云南" xfId="20302"/>
    <cellStyle name="差_缺口县区测算(财政部标准)_财力性转移支付2010年预算参考数_30云南 2" xfId="20303"/>
    <cellStyle name="差_缺口县区测算_03_2010年各地区一般预算平衡表_净集中" xfId="20304"/>
    <cellStyle name="差_缺口县区测算(财政部标准)_财力性转移支付2010年预算参考数_30云南 2 2" xfId="20305"/>
    <cellStyle name="差_缺口县区测算_03_2010年各地区一般预算平衡表_净集中 2" xfId="20306"/>
    <cellStyle name="差_缺口县区测算(财政部标准)_财力性转移支付2010年预算参考数_30云南 3" xfId="20307"/>
    <cellStyle name="差_缺口县区测算(财政部标准)_财力性转移支付2010年预算参考数_30云南 3 2" xfId="20308"/>
    <cellStyle name="差_缺口县区测算(财政部标准)_财力性转移支付2010年预算参考数_30云南 4" xfId="20309"/>
    <cellStyle name="好_市辖区测算-新科目（20080626）_县市旗测算-新科目（含人口规模效应）_财力性转移支付2010年预算参考数_华东 2 3" xfId="20310"/>
    <cellStyle name="好_绩效的最后结果" xfId="20311"/>
    <cellStyle name="差_缺口县区测算(财政部标准)_财力性转移支付2010年预算参考数_合并" xfId="20312"/>
    <cellStyle name="差_缺口县区测算(财政部标准)_财力性转移支付2010年预算参考数_合并 2" xfId="20313"/>
    <cellStyle name="差_缺口县区测算(财政部标准)_财力性转移支付2010年预算参考数_华东" xfId="20314"/>
    <cellStyle name="差_总人口_03_2010年各地区一般预算平衡表_2010年地方财政一般预算分级平衡情况表（汇总）0524 2 5" xfId="20315"/>
    <cellStyle name="差_缺口县区测算(财政部标准)_财力性转移支付2010年预算参考数_华东 2" xfId="20316"/>
    <cellStyle name="差_缺口县区测算(财政部标准)_财力性转移支付2010年预算参考数_隋心对账单定稿0514" xfId="20317"/>
    <cellStyle name="差_缺口县区测算(财政部标准)_财力性转移支付2010年预算参考数_隋心对账单定稿0514 2" xfId="20318"/>
    <cellStyle name="差_缺口县区测算(财政部标准)_财力性转移支付2010年预算参考数_小册子（2010）张" xfId="20319"/>
    <cellStyle name="差_缺口县区测算(财政部标准)_财力性转移支付2010年预算参考数_小册子（2010）张 2" xfId="20320"/>
    <cellStyle name="差_下半年禁毒办案经费分配2544.3万元" xfId="20321"/>
    <cellStyle name="差_缺口县区测算(财政部标准)_财力性转移支付2010年预算参考数_小册子（2010）张 2 2" xfId="20322"/>
    <cellStyle name="差_下半年禁毒办案经费分配2544.3万元 2" xfId="20323"/>
    <cellStyle name="差_缺口县区测算(财政部标准)_财力性转移支付2010年预算参考数_小册子（2010）张 3" xfId="20324"/>
    <cellStyle name="差_缺口县区测算(财政部标准)_财力性转移支付2010年预算参考数_小册子（2010）张 3 2" xfId="20325"/>
    <cellStyle name="差_缺口县区测算(财政部标准)_财力性转移支付2010年预算参考数_小册子（2010）张 4" xfId="20326"/>
    <cellStyle name="差_缺口县区测算(财政部标准)_合并" xfId="20327"/>
    <cellStyle name="好_2007一般预算支出口径剔除表_财力性转移支付2010年预算参考数_华东 2 2" xfId="20328"/>
    <cellStyle name="差_缺口县区测算(财政部标准)_合并 2" xfId="20329"/>
    <cellStyle name="差_缺口县区测算(财政部标准)_华东" xfId="20330"/>
    <cellStyle name="差_缺口县区测算(财政部标准)_华东 2" xfId="20331"/>
    <cellStyle name="好_28四川_财力性转移支付2010年预算参考数_合并" xfId="20332"/>
    <cellStyle name="差_缺口县区测算(财政部标准)_隋心对账单定稿0514" xfId="20333"/>
    <cellStyle name="差_缺口县区测算(财政部标准)_隋心对账单定稿0514 2" xfId="20334"/>
    <cellStyle name="好_2010年县级基本财力保障测算 3" xfId="20335"/>
    <cellStyle name="差_缺口县区测算(财政部标准)_小册子（2010）张" xfId="20336"/>
    <cellStyle name="差_缺口县区测算(财政部标准)_小册子（2010）张 2" xfId="20337"/>
    <cellStyle name="好_2006年水利统计指标统计表_03_2010年各地区一般预算平衡表 4" xfId="20338"/>
    <cellStyle name="差_缺口县区测算(财政部标准)_小册子（2010）张 3" xfId="20339"/>
    <cellStyle name="好_2006年水利统计指标统计表_03_2010年各地区一般预算平衡表 5" xfId="20340"/>
    <cellStyle name="差_缺口县区测算(财政部标准)_小册子（2010）张 3 2" xfId="20341"/>
    <cellStyle name="好_汇总表4_财力性转移支付2010年预算参考数_30云南 3" xfId="20342"/>
    <cellStyle name="强调 2 8" xfId="20343"/>
    <cellStyle name="差_缺口县区测算(财政部标准)_小册子（2010）张 4" xfId="20344"/>
    <cellStyle name="好_2006年水利统计指标统计表_03_2010年各地区一般预算平衡表 6" xfId="20345"/>
    <cellStyle name="好_河南 缺口县区测算(地方填报白)_财力性转移支付2010年预算参考数_03_2010年各地区一般预算平衡表" xfId="20346"/>
    <cellStyle name="好_文体广播事业(按照总人口测算）—20080416_县市旗测算-新科目（含人口规模效应）_财力性转移支付2010年预算参考数_隋心对账单定稿0514 2 6" xfId="20347"/>
    <cellStyle name="差_缺口县区测算_03_2010年各地区一般预算平衡表" xfId="20348"/>
    <cellStyle name="好_县市旗测算-新科目（20080626）_县市旗测算-新科目（含人口规模效应）_财力性转移支付2010年预算参考数_隋心对账单定稿0514 2 6" xfId="20349"/>
    <cellStyle name="差_缺口县区测算_03_2010年各地区一般预算平衡表 2" xfId="20350"/>
    <cellStyle name="好_文体广播事业(按照总人口测算）—20080416_县市旗测算-新科目（含人口规模效应）_合并 2 3" xfId="20351"/>
    <cellStyle name="差_缺口县区测算_03_2010年各地区一般预算平衡表 3" xfId="20352"/>
    <cellStyle name="差_同德_合并 2 2" xfId="20353"/>
    <cellStyle name="好_文体广播事业(按照总人口测算）—20080416_县市旗测算-新科目（含人口规模效应）_合并 2 4" xfId="20354"/>
    <cellStyle name="差_同德_合并 2 4" xfId="20355"/>
    <cellStyle name="差_缺口县区测算_03_2010年各地区一般预算平衡表 5" xfId="20356"/>
    <cellStyle name="好_2006年水利统计指标统计表_03_2010年各地区一般预算平衡表_2010年地方财政一般预算分级平衡情况表（汇总）0524 3" xfId="20357"/>
    <cellStyle name="好_文体广播事业(按照总人口测算）—20080416_县市旗测算-新科目（含人口规模效应）_合并 2 6" xfId="20358"/>
    <cellStyle name="差_同德_合并 2 5" xfId="20359"/>
    <cellStyle name="差_缺口县区测算_03_2010年各地区一般预算平衡表 6" xfId="20360"/>
    <cellStyle name="好_2006年水利统计指标统计表_03_2010年各地区一般预算平衡表_2010年地方财政一般预算分级平衡情况表（汇总）0524 4" xfId="20361"/>
    <cellStyle name="好_文体广播事业(按照总人口测算）—20080416_县市旗测算-新科目（含人口规模效应）_合并 2 7" xfId="20362"/>
    <cellStyle name="差_缺口县区测算_03_2010年各地区一般预算平衡表_04财力类2010 2" xfId="20363"/>
    <cellStyle name="差_缺口县区测算_03_2010年各地区一般预算平衡表_04财力类2010 3" xfId="20364"/>
    <cellStyle name="差_缺口县区测算_03_2010年各地区一般预算平衡表_2010年地方财政一般预算分级平衡情况表（汇总）0524" xfId="20365"/>
    <cellStyle name="差_缺口县区测算_03_2010年各地区一般预算平衡表_2010年地方财政一般预算分级平衡情况表（汇总）0524 2" xfId="20366"/>
    <cellStyle name="差_缺口县区测算_03_2010年各地区一般预算平衡表_2010年地方财政一般预算分级平衡情况表（汇总）0524 3" xfId="20367"/>
    <cellStyle name="差_缺口县区测算_03_2010年各地区一般预算平衡表_2010年地方财政一般预算分级平衡情况表（汇总）0524 5" xfId="20368"/>
    <cellStyle name="好_行政公检法测算_财力性转移支付2010年预算参考数_华东 2 2" xfId="20369"/>
    <cellStyle name="好_分析缺口率_小册子（2010）张 3" xfId="20370"/>
    <cellStyle name="差_缺口县区测算_03_2010年各地区一般预算平衡表_净集中 3" xfId="20371"/>
    <cellStyle name="差_缺口县区测算_30云南" xfId="20372"/>
    <cellStyle name="差_卫生(按照总人口测算）—20080416_县市旗测算-新科目（含人口规模效应）_财力性转移支付2010年预算参考数_合并 2 2" xfId="20373"/>
    <cellStyle name="好_2006年22湖南_03_2010年各地区一般预算平衡表 5" xfId="20374"/>
    <cellStyle name="差_缺口县区测算_30云南 2" xfId="20375"/>
    <cellStyle name="差_缺口县区测算_30云南 2 2" xfId="20376"/>
    <cellStyle name="差_缺口县区测算_30云南 3" xfId="20377"/>
    <cellStyle name="差_缺口县区测算_30云南 3 2" xfId="20378"/>
    <cellStyle name="差_缺口县区测算_财力性转移支付2010年预算参考数" xfId="20379"/>
    <cellStyle name="差_缺口县区测算_财力性转移支付2010年预算参考数 2" xfId="20380"/>
    <cellStyle name="差_缺口县区测算_财力性转移支付2010年预算参考数 2 2" xfId="20381"/>
    <cellStyle name="常规 26 10" xfId="20382"/>
    <cellStyle name="差_县市旗测算-新科目（20080627）_县市旗测算-新科目（含人口规模效应）_财力性转移支付2010年预算参考数 5" xfId="20383"/>
    <cellStyle name="差_缺口县区测算_财力性转移支付2010年预算参考数 2 2 2" xfId="20384"/>
    <cellStyle name="常规 26 11" xfId="20385"/>
    <cellStyle name="差_缺口县区测算_财力性转移支付2010年预算参考数 2 3" xfId="20386"/>
    <cellStyle name="好_平邑_隋心对账单定稿0514 2" xfId="20387"/>
    <cellStyle name="常规 26 12" xfId="20388"/>
    <cellStyle name="差_缺口县区测算_财力性转移支付2010年预算参考数 2 4" xfId="20389"/>
    <cellStyle name="好_平邑_隋心对账单定稿0514 3" xfId="20390"/>
    <cellStyle name="差_缺口县区测算_财力性转移支付2010年预算参考数 3" xfId="20391"/>
    <cellStyle name="好_教育(按照总人口测算）—20080416_不含人员经费系数_华东 2 2" xfId="20392"/>
    <cellStyle name="差_缺口县区测算_财力性转移支付2010年预算参考数 3 2" xfId="20393"/>
    <cellStyle name="好_市辖区测算20080510_不含人员经费系数_财力性转移支付2010年预算参考数_30云南 2 2" xfId="20394"/>
    <cellStyle name="好_2006年33甘肃 2 7" xfId="20395"/>
    <cellStyle name="好_Book2_财力性转移支付2010年预算参考数_华东" xfId="20396"/>
    <cellStyle name="差_缺口县区测算_财力性转移支付2010年预算参考数 4" xfId="20397"/>
    <cellStyle name="好_教育(按照总人口测算）—20080416_不含人员经费系数_华东 2 3" xfId="20398"/>
    <cellStyle name="差_缺口县区测算_财力性转移支付2010年预算参考数 4 2" xfId="20399"/>
    <cellStyle name="差_缺口县区测算_财力性转移支付2010年预算参考数 5" xfId="20400"/>
    <cellStyle name="好_教育(按照总人口测算）—20080416_不含人员经费系数_华东 2 4" xfId="20401"/>
    <cellStyle name="强调文字颜色 3 2 2 2 2 9" xfId="20402"/>
    <cellStyle name="差_缺口县区测算_财力性转移支付2010年预算参考数_03_2010年各地区一般预算平衡表 3" xfId="20403"/>
    <cellStyle name="好_检验表 2 3" xfId="20404"/>
    <cellStyle name="好_农林水和城市维护标准支出20080505－县区合计_不含人员经费系数_合并 2 6" xfId="20405"/>
    <cellStyle name="差_缺口县区测算_财力性转移支付2010年预算参考数_03_2010年各地区一般预算平衡表 4" xfId="20406"/>
    <cellStyle name="好_检验表 2 4" xfId="20407"/>
    <cellStyle name="好_农林水和城市维护标准支出20080505－县区合计_不含人员经费系数_合并 2 7" xfId="20408"/>
    <cellStyle name="差_缺口县区测算_财力性转移支付2010年预算参考数_03_2010年各地区一般预算平衡表 5" xfId="20409"/>
    <cellStyle name="差_缺口县区测算_财力性转移支付2010年预算参考数_03_2010年各地区一般预算平衡表_04财力类2010" xfId="20410"/>
    <cellStyle name="好_行政（人员）_民生政策最低支出需求_合并 2 6" xfId="20411"/>
    <cellStyle name="差_缺口县区测算_财力性转移支付2010年预算参考数_03_2010年各地区一般预算平衡表_04财力类2010 2" xfId="20412"/>
    <cellStyle name="差_缺口县区测算_财力性转移支付2010年预算参考数_03_2010年各地区一般预算平衡表_04财力类2010 3" xfId="20413"/>
    <cellStyle name="差_缺口县区测算_财力性转移支付2010年预算参考数_03_2010年各地区一般预算平衡表_2010年地方财政一般预算分级平衡情况表（汇总）0524 3" xfId="20414"/>
    <cellStyle name="差_缺口县区测算_财力性转移支付2010年预算参考数_03_2010年各地区一般预算平衡表_净集中" xfId="20415"/>
    <cellStyle name="差_缺口县区测算_财力性转移支付2010年预算参考数_03_2010年各地区一般预算平衡表_净集中 2" xfId="20416"/>
    <cellStyle name="差_缺口县区测算_财力性转移支付2010年预算参考数_30云南" xfId="20417"/>
    <cellStyle name="差_县区合并测算20080421_财力性转移支付2010年预算参考数_03_2010年各地区一般预算平衡表 3" xfId="20418"/>
    <cellStyle name="差_缺口县区测算_财力性转移支付2010年预算参考数_30云南 2 2" xfId="20419"/>
    <cellStyle name="好_成本差异系数（含人口规模）_30云南" xfId="20420"/>
    <cellStyle name="差_缺口县区测算_财力性转移支付2010年预算参考数_30云南 3 2" xfId="20421"/>
    <cellStyle name="好_行政(燃修费)_县市旗测算-新科目（含人口规模效应）_财力性转移支付2010年预算参考数_华东 2" xfId="20422"/>
    <cellStyle name="差_缺口县区测算_财力性转移支付2010年预算参考数_合并" xfId="20423"/>
    <cellStyle name="好_市辖区测算20080510_县市旗测算-新科目（含人口规模效应）_财力性转移支付2010年预算参考数_03_2010年各地区一般预算平衡表_2010年地方财政一般预算分级平衡情况表（汇总）0524 2" xfId="20424"/>
    <cellStyle name="差_缺口县区测算_财力性转移支付2010年预算参考数_合并 2" xfId="20425"/>
    <cellStyle name="好_市辖区测算20080510_县市旗测算-新科目（含人口规模效应）_财力性转移支付2010年预算参考数_03_2010年各地区一般预算平衡表_2010年地方财政一般预算分级平衡情况表（汇总）0524 2 2" xfId="20426"/>
    <cellStyle name="小数 2 3" xfId="20427"/>
    <cellStyle name="好_缺口县区测算(财政部标准)_财力性转移支付2010年预算参考数_合并 2 6" xfId="20428"/>
    <cellStyle name="好_2008年全省汇总收支计算表_03_2010年各地区一般预算平衡表_2010年地方财政一般预算分级平衡情况表（汇总）0524 2 7" xfId="20429"/>
    <cellStyle name="差_缺口县区测算_财力性转移支付2010年预算参考数_华东" xfId="20430"/>
    <cellStyle name="差_缺口县区测算_财力性转移支付2010年预算参考数_小册子（2010）张" xfId="20431"/>
    <cellStyle name="常规 4 29" xfId="20432"/>
    <cellStyle name="常规 4 34" xfId="20433"/>
    <cellStyle name="适中 2 2 2 2 6" xfId="20434"/>
    <cellStyle name="差_缺口县区测算_财力性转移支付2010年预算参考数_小册子（2010）张 2" xfId="20435"/>
    <cellStyle name="差_缺口县区测算_财力性转移支付2010年预算参考数_小册子（2010）张 2 2" xfId="20436"/>
    <cellStyle name="好_其他部门(按照总人口测算）—20080416_县市旗测算-新科目（含人口规模效应）_隋心对账单定稿0514 2 6" xfId="20437"/>
    <cellStyle name="差_缺口县区测算_财力性转移支付2010年预算参考数_小册子（2010）张 3 2" xfId="20438"/>
    <cellStyle name="差_缺口县区测算_合并" xfId="20439"/>
    <cellStyle name="差_市辖区测算-新科目（20080626）_不含人员经费系数_财力性转移支付2010年预算参考数_隋心对账单定稿0514" xfId="20440"/>
    <cellStyle name="好_总人口_隋心对账单定稿0514 2 4" xfId="20441"/>
    <cellStyle name="差_缺口县区测算_合并 2" xfId="20442"/>
    <cellStyle name="差_市辖区测算-新科目（20080626）_不含人员经费系数_财力性转移支付2010年预算参考数_隋心对账单定稿0514 2" xfId="20443"/>
    <cellStyle name="差_缺口县区测算_华东" xfId="20444"/>
    <cellStyle name="差_缺口县区测算_华东 2" xfId="20445"/>
    <cellStyle name="差_缺口县区测算_隋心对账单定稿0514" xfId="20446"/>
    <cellStyle name="好_行政公检法测算_财力性转移支付2010年预算参考数_隋心对账单定稿0514 2 5" xfId="20447"/>
    <cellStyle name="差_缺口县区测算_隋心对账单定稿0514 2" xfId="20448"/>
    <cellStyle name="差_缺口县区测算_小册子（2010）张" xfId="20449"/>
    <cellStyle name="差_缺口县区测算_小册子（2010）张 2" xfId="20450"/>
    <cellStyle name="差_缺口县区测算_小册子（2010）张 2 2" xfId="20451"/>
    <cellStyle name="好_2006年22湖南_03_2010年各地区一般预算平衡表_2010年地方财政一般预算分级平衡情况表（汇总）0524 2 7" xfId="20452"/>
    <cellStyle name="差_缺口县区测算_小册子（2010）张 3" xfId="20453"/>
    <cellStyle name="差_缺口县区测算_小册子（2010）张 3 2" xfId="20454"/>
    <cellStyle name="差_缺口县区测算_小册子（2010）张 4" xfId="20455"/>
    <cellStyle name="差_人员工资和公用经费" xfId="20456"/>
    <cellStyle name="差_人员工资和公用经费 2" xfId="20457"/>
    <cellStyle name="好_分县成本差异系数_03_2010年各地区一般预算平衡表_04财力类2010 3" xfId="20458"/>
    <cellStyle name="强调文字颜色 2 2 2 11 5" xfId="20459"/>
    <cellStyle name="好_Book2_03_2010年各地区一般预算平衡表_2010年地方财政一般预算分级平衡情况表（汇总）0524 4" xfId="20460"/>
    <cellStyle name="差_人员工资和公用经费 2 2" xfId="20461"/>
    <cellStyle name="差_人员工资和公用经费 2 2 2" xfId="20462"/>
    <cellStyle name="好_其他部门(按照总人口测算）—20080416_民生政策最低支出需求_财力性转移支付2010年预算参考数_03_2010年各地区一般预算平衡表_2010年地方财政一般预算分级平衡情况表（汇总）0524 4" xfId="20463"/>
    <cellStyle name="差_人员工资和公用经费 2 3" xfId="20464"/>
    <cellStyle name="差_人员工资和公用经费 2 3 2" xfId="20465"/>
    <cellStyle name="好_分析缺口率_财力性转移支付2010年预算参考数_03_2010年各地区一般预算平衡表 4" xfId="20466"/>
    <cellStyle name="差_人员工资和公用经费 2 4" xfId="20467"/>
    <cellStyle name="差_人员工资和公用经费 3" xfId="20468"/>
    <cellStyle name="强调文字颜色 2 2 2 11 6" xfId="20469"/>
    <cellStyle name="好_Book2_03_2010年各地区一般预算平衡表_2010年地方财政一般预算分级平衡情况表（汇总）0524 5" xfId="20470"/>
    <cellStyle name="差_人员工资和公用经费 3 2" xfId="20471"/>
    <cellStyle name="好_03昭通_隋心对账单定稿0514 2 5" xfId="20472"/>
    <cellStyle name="差_人员工资和公用经费 4" xfId="20473"/>
    <cellStyle name="强调文字颜色 2 2 2 11 7" xfId="20474"/>
    <cellStyle name="差_人员工资和公用经费 4 2" xfId="20475"/>
    <cellStyle name="差_人员工资和公用经费 5" xfId="20476"/>
    <cellStyle name="强调文字颜色 2 2 2 11 8" xfId="20477"/>
    <cellStyle name="差_人员工资和公用经费_03_2010年各地区一般预算平衡表" xfId="20478"/>
    <cellStyle name="好_教育(按照总人口测算）—20080416_民生政策最低支出需求_财力性转移支付2010年预算参考数 5" xfId="20479"/>
    <cellStyle name="差_人员工资和公用经费_03_2010年各地区一般预算平衡表 2" xfId="20480"/>
    <cellStyle name="差_人员工资和公用经费_03_2010年各地区一般预算平衡表 3" xfId="20481"/>
    <cellStyle name="差_人员工资和公用经费_03_2010年各地区一般预算平衡表 4" xfId="20482"/>
    <cellStyle name="差_人员工资和公用经费_03_2010年各地区一般预算平衡表 5" xfId="20483"/>
    <cellStyle name="差_人员工资和公用经费_03_2010年各地区一般预算平衡表 6" xfId="20484"/>
    <cellStyle name="差_人员工资和公用经费_03_2010年各地区一般预算平衡表_04财力类2010" xfId="20485"/>
    <cellStyle name="差_人员工资和公用经费_03_2010年各地区一般预算平衡表_04财力类2010 2" xfId="20486"/>
    <cellStyle name="差_人员工资和公用经费_03_2010年各地区一般预算平衡表_04财力类2010 3" xfId="20487"/>
    <cellStyle name="好_青海 缺口县区测算(地方填报)_03_2010年各地区一般预算平衡表_2010年地方财政一般预算分级平衡情况表（汇总）0524 2" xfId="20488"/>
    <cellStyle name="差_人员工资和公用经费_03_2010年各地区一般预算平衡表_2010年地方财政一般预算分级平衡情况表（汇总）0524" xfId="20489"/>
    <cellStyle name="差_人员工资和公用经费_03_2010年各地区一般预算平衡表_2010年地方财政一般预算分级平衡情况表（汇总）0524 2" xfId="20490"/>
    <cellStyle name="千位分隔[0] 2 16" xfId="20491"/>
    <cellStyle name="千位分隔[0] 2 21" xfId="20492"/>
    <cellStyle name="好_14安徽_隋心对账单定稿0514 2 6" xfId="20493"/>
    <cellStyle name="差_人员工资和公用经费_03_2010年各地区一般预算平衡表_2010年地方财政一般预算分级平衡情况表（汇总）0524 3" xfId="20494"/>
    <cellStyle name="千位分隔[0] 2 17" xfId="20495"/>
    <cellStyle name="千位分隔[0] 2 22" xfId="20496"/>
    <cellStyle name="好_14安徽_隋心对账单定稿0514 2 7" xfId="20497"/>
    <cellStyle name="差_人员工资和公用经费_03_2010年各地区一般预算平衡表_2010年地方财政一般预算分级平衡情况表（汇总）0524 5" xfId="20498"/>
    <cellStyle name="千位分隔[0] 2 19" xfId="20499"/>
    <cellStyle name="千位分隔[0] 2 24" xfId="20500"/>
    <cellStyle name="差_人员工资和公用经费_03_2010年各地区一般预算平衡表_净集中 3" xfId="20501"/>
    <cellStyle name="好_2007一般预算支出口径剔除表_03_2010年各地区一般预算平衡表_2010年地方财政一般预算分级平衡情况表（汇总）0524 2 3" xfId="20502"/>
    <cellStyle name="好_核定人数下发表_03_2010年各地区一般预算平衡表 2 3" xfId="20503"/>
    <cellStyle name="差_人员工资和公用经费_30云南 2" xfId="20504"/>
    <cellStyle name="好_缺口县区测算（11.13）_03_2010年各地区一般预算平衡表 6" xfId="20505"/>
    <cellStyle name="差_人员工资和公用经费_30云南 2 2" xfId="20506"/>
    <cellStyle name="好_教育(按照总人口测算）—20080416_县市旗测算-新科目（含人口规模效应）_财力性转移支付2010年预算参考数_华东 2 5" xfId="20507"/>
    <cellStyle name="差_人员工资和公用经费_30云南 3 2" xfId="20508"/>
    <cellStyle name="差_人员工资和公用经费_30云南 4" xfId="20509"/>
    <cellStyle name="差_人员工资和公用经费_财力性转移支付2010年预算参考数" xfId="20510"/>
    <cellStyle name="差_人员工资和公用经费_财力性转移支付2010年预算参考数 2" xfId="20511"/>
    <cellStyle name="差_人员工资和公用经费_财力性转移支付2010年预算参考数 2 2" xfId="20512"/>
    <cellStyle name="差_人员工资和公用经费_财力性转移支付2010年预算参考数 2 2 2" xfId="20513"/>
    <cellStyle name="差_人员工资和公用经费_财力性转移支付2010年预算参考数 2 3" xfId="20514"/>
    <cellStyle name="差_人员工资和公用经费_财力性转移支付2010年预算参考数 2 3 2" xfId="20515"/>
    <cellStyle name="差_人员工资和公用经费_财力性转移支付2010年预算参考数 2 4" xfId="20516"/>
    <cellStyle name="差_人员工资和公用经费_财力性转移支付2010年预算参考数 3" xfId="20517"/>
    <cellStyle name="好_22湖南 2" xfId="20518"/>
    <cellStyle name="好_卫生(按照总人口测算）—20080416_财力性转移支付2010年预算参考数_03_2010年各地区一般预算平衡表 6" xfId="20519"/>
    <cellStyle name="差_人员工资和公用经费_财力性转移支付2010年预算参考数 3 2" xfId="20520"/>
    <cellStyle name="好_22湖南 2 2" xfId="20521"/>
    <cellStyle name="差_人员工资和公用经费_财力性转移支付2010年预算参考数 5" xfId="20522"/>
    <cellStyle name="好_22湖南 4" xfId="20523"/>
    <cellStyle name="好_行政（人员）_03_2010年各地区一般预算平衡表_04财力类2010" xfId="20524"/>
    <cellStyle name="好_总人口_03_2010年各地区一般预算平衡表_2010年地方财政一般预算分级平衡情况表（汇总）0524 2 2" xfId="20525"/>
    <cellStyle name="差_人员工资和公用经费_财力性转移支付2010年预算参考数_03_2010年各地区一般预算平衡表" xfId="20526"/>
    <cellStyle name="差_市辖区测算20080510_不含人员经费系数_03_2010年各地区一般预算平衡表 3" xfId="20527"/>
    <cellStyle name="差_文体广播事业(按照总人口测算）—20080416_不含人员经费系数_财力性转移支付2010年预算参考数_合并 2 6" xfId="20528"/>
    <cellStyle name="好_文体广播事业(按照总人口测算）—20080416_民生政策最低支出需求_03_2010年各地区一般预算平衡表_净集中 2" xfId="20529"/>
    <cellStyle name="差_人员工资和公用经费_财力性转移支付2010年预算参考数_03_2010年各地区一般预算平衡表 2" xfId="20530"/>
    <cellStyle name="差_人员工资和公用经费_财力性转移支付2010年预算参考数_03_2010年各地区一般预算平衡表 3" xfId="20531"/>
    <cellStyle name="差_人员工资和公用经费_财力性转移支付2010年预算参考数_03_2010年各地区一般预算平衡表 4" xfId="20532"/>
    <cellStyle name="差_人员工资和公用经费_财力性转移支付2010年预算参考数_03_2010年各地区一般预算平衡表 5" xfId="20533"/>
    <cellStyle name="差_人员工资和公用经费_财力性转移支付2010年预算参考数_03_2010年各地区一般预算平衡表 6" xfId="20534"/>
    <cellStyle name="差_人员工资和公用经费_财力性转移支付2010年预算参考数_03_2010年各地区一般预算平衡表_04财力类2010 3" xfId="20535"/>
    <cellStyle name="差_人员工资和公用经费_财力性转移支付2010年预算参考数_03_2010年各地区一般预算平衡表_2010年地方财政一般预算分级平衡情况表（汇总）0524" xfId="20536"/>
    <cellStyle name="常规 2 2 3 15" xfId="20537"/>
    <cellStyle name="常规 2 2 3 20" xfId="20538"/>
    <cellStyle name="差_人员工资和公用经费_财力性转移支付2010年预算参考数_03_2010年各地区一般预算平衡表_2010年地方财政一般预算分级平衡情况表（汇总）0524 2" xfId="20539"/>
    <cellStyle name="差_人员工资和公用经费_财力性转移支付2010年预算参考数_03_2010年各地区一般预算平衡表_2010年地方财政一般预算分级平衡情况表（汇总）0524 4" xfId="20540"/>
    <cellStyle name="差_人员工资和公用经费_财力性转移支付2010年预算参考数_03_2010年各地区一般预算平衡表_净集中 3" xfId="20541"/>
    <cellStyle name="差_人员工资和公用经费_财力性转移支付2010年预算参考数_30云南" xfId="20542"/>
    <cellStyle name="差_人员工资和公用经费_财力性转移支付2010年预算参考数_30云南 2" xfId="20543"/>
    <cellStyle name="好 2 2 2 2 2 5" xfId="20544"/>
    <cellStyle name="差_人员工资和公用经费_财力性转移支付2010年预算参考数_30云南 2 2" xfId="20545"/>
    <cellStyle name="好_核定人数下发表_财力性转移支付2010年预算参考数_30云南" xfId="20546"/>
    <cellStyle name="差_人员工资和公用经费_财力性转移支付2010年预算参考数_30云南 3" xfId="20547"/>
    <cellStyle name="好 2 2 2 2 2 6" xfId="20548"/>
    <cellStyle name="差_人员工资和公用经费_财力性转移支付2010年预算参考数_30云南 3 2" xfId="20549"/>
    <cellStyle name="好_危改资金测算_财力性转移支付2010年预算参考数_华东 2 7" xfId="20550"/>
    <cellStyle name="差_人员工资和公用经费_财力性转移支付2010年预算参考数_30云南 4" xfId="20551"/>
    <cellStyle name="好 2 2 2 2 2 7" xfId="20552"/>
    <cellStyle name="好_2008年支出调整" xfId="20553"/>
    <cellStyle name="差_人员工资和公用经费_财力性转移支付2010年预算参考数_合并" xfId="20554"/>
    <cellStyle name="好_2006年30云南_隋心对账单定稿0514 2 4" xfId="20555"/>
    <cellStyle name="好_行政（人员）_不含人员经费系数_财力性转移支付2010年预算参考数_03_2010年各地区一般预算平衡表 2" xfId="20556"/>
    <cellStyle name="差_人员工资和公用经费_财力性转移支付2010年预算参考数_合并 2" xfId="20557"/>
    <cellStyle name="好_行政（人员）_不含人员经费系数_财力性转移支付2010年预算参考数_03_2010年各地区一般预算平衡表 2 2" xfId="20558"/>
    <cellStyle name="差_人员工资和公用经费_财力性转移支付2010年预算参考数_华东" xfId="20559"/>
    <cellStyle name="差_人员工资和公用经费_财力性转移支付2010年预算参考数_华东 2" xfId="20560"/>
    <cellStyle name="好_教育(按照总人口测算）—20080416_03_2010年各地区一般预算平衡表_2010年地方财政一般预算分级平衡情况表（汇总）0524 2 5" xfId="20561"/>
    <cellStyle name="好_安徽 缺口县区测算(地方填报)1_隋心对账单定稿0514 2 4" xfId="20562"/>
    <cellStyle name="好_其他部门(按照总人口测算）—20080416_县市旗测算-新科目（含人口规模效应）_财力性转移支付2010年预算参考数_合并 3" xfId="20563"/>
    <cellStyle name="差_人员工资和公用经费_财力性转移支付2010年预算参考数_小册子（2010）张 3" xfId="20564"/>
    <cellStyle name="差_人员工资和公用经费_财力性转移支付2010年预算参考数_小册子（2010）张 4" xfId="20565"/>
    <cellStyle name="差_人员工资和公用经费_合并 2" xfId="20566"/>
    <cellStyle name="好_2_财力性转移支付2010年预算参考数 5" xfId="20567"/>
    <cellStyle name="差_人员工资和公用经费_华东 2" xfId="20568"/>
    <cellStyle name="差_人员工资和公用经费_隋心对账单定稿0514" xfId="20569"/>
    <cellStyle name="差_卫生(按照总人口测算）—20080416_财力性转移支付2010年预算参考数_03_2010年各地区一般预算平衡表_2010年地方财政一般预算分级平衡情况表（汇总）0524 2 6" xfId="20570"/>
    <cellStyle name="好_文体广播部门 2" xfId="20571"/>
    <cellStyle name="差_人员工资和公用经费_隋心对账单定稿0514 2" xfId="20572"/>
    <cellStyle name="好_同德 2 5" xfId="20573"/>
    <cellStyle name="差_人员工资和公用经费_小册子（2010）张" xfId="20574"/>
    <cellStyle name="好_汇总_财力性转移支付2010年预算参考数_隋心对账单定稿0514 2 2" xfId="20575"/>
    <cellStyle name="差_人员工资和公用经费_小册子（2010）张 2" xfId="20576"/>
    <cellStyle name="差_自行调整差异系数顺序_财力性转移支付2010年预算参考数_华东 2 3" xfId="20577"/>
    <cellStyle name="差_人员工资和公用经费_小册子（2010）张 2 2" xfId="20578"/>
    <cellStyle name="差_人员工资和公用经费_小册子（2010）张 3" xfId="20579"/>
    <cellStyle name="差_自行调整差异系数顺序_财力性转移支付2010年预算参考数_华东 2 4" xfId="20580"/>
    <cellStyle name="差_县市旗测算-新科目（20080627）_县市旗测算-新科目（含人口规模效应）_财力性转移支付2010年预算参考数_03_2010年各地区一般预算平衡表_04财力类2010 2" xfId="20581"/>
    <cellStyle name="差_人员工资和公用经费_小册子（2010）张 3 2" xfId="20582"/>
    <cellStyle name="差_云南 缺口县区测算(地方填报) 2 6" xfId="20583"/>
    <cellStyle name="差_人员工资和公用经费2" xfId="20584"/>
    <cellStyle name="差_人员工资和公用经费2 2" xfId="20585"/>
    <cellStyle name="差_人员工资和公用经费2 2 2" xfId="20586"/>
    <cellStyle name="差_人员工资和公用经费2 2 2 2" xfId="20587"/>
    <cellStyle name="差_人员工资和公用经费2 2 3" xfId="20588"/>
    <cellStyle name="差_人员工资和公用经费2 2 3 2" xfId="20589"/>
    <cellStyle name="差_人员工资和公用经费2 2 4" xfId="20590"/>
    <cellStyle name="差_人员工资和公用经费2 3" xfId="20591"/>
    <cellStyle name="差_人员工资和公用经费2 3 2" xfId="20592"/>
    <cellStyle name="差_人员工资和公用经费2 4" xfId="20593"/>
    <cellStyle name="差_人员工资和公用经费2 4 2" xfId="20594"/>
    <cellStyle name="好_人员工资和公用经费3_合并 2 3" xfId="20595"/>
    <cellStyle name="差_人员工资和公用经费2 5" xfId="20596"/>
    <cellStyle name="差_人员工资和公用经费2_03_2010年各地区一般预算平衡表" xfId="20597"/>
    <cellStyle name="差_卫生(按照总人口测算）—20080416_民生政策最低支出需求 3" xfId="20598"/>
    <cellStyle name="差_人员工资和公用经费2_03_2010年各地区一般预算平衡表 2" xfId="20599"/>
    <cellStyle name="差_同德_财力性转移支付2010年预算参考数_03_2010年各地区一般预算平衡表_2010年地方财政一般预算分级平衡情况表（汇总）0524" xfId="20600"/>
    <cellStyle name="差_人员工资和公用经费2_03_2010年各地区一般预算平衡表 3" xfId="20601"/>
    <cellStyle name="差_人员工资和公用经费2_03_2010年各地区一般预算平衡表 4" xfId="20602"/>
    <cellStyle name="差_人员工资和公用经费2_03_2010年各地区一般预算平衡表 5" xfId="20603"/>
    <cellStyle name="差_人员工资和公用经费2_03_2010年各地区一般预算平衡表 6" xfId="20604"/>
    <cellStyle name="好_09黑龙江_华东 2" xfId="20605"/>
    <cellStyle name="差_重点支出奖励（6.19） 3" xfId="20606"/>
    <cellStyle name="差_人员工资和公用经费2_03_2010年各地区一般预算平衡表_04财力类2010" xfId="20607"/>
    <cellStyle name="好_2006年22湖南_华东 2 5" xfId="20608"/>
    <cellStyle name="差_人员工资和公用经费2_03_2010年各地区一般预算平衡表_04财力类2010 2" xfId="20609"/>
    <cellStyle name="差_人员工资和公用经费2_03_2010年各地区一般预算平衡表_04财力类2010 3" xfId="20610"/>
    <cellStyle name="差_人员工资和公用经费2_03_2010年各地区一般预算平衡表_2010年地方财政一般预算分级平衡情况表（汇总）0524" xfId="20611"/>
    <cellStyle name="差_人员工资和公用经费2_03_2010年各地区一般预算平衡表_2010年地方财政一般预算分级平衡情况表（汇总）0524 2" xfId="20612"/>
    <cellStyle name="差_人员工资和公用经费2_03_2010年各地区一般预算平衡表_2010年地方财政一般预算分级平衡情况表（汇总）0524 3" xfId="20613"/>
    <cellStyle name="差_人员工资和公用经费2_03_2010年各地区一般预算平衡表_2010年地方财政一般预算分级平衡情况表（汇总）0524 4" xfId="20614"/>
    <cellStyle name="差_人员工资和公用经费2_03_2010年各地区一般预算平衡表_2010年地方财政一般预算分级平衡情况表（汇总）0524 5" xfId="20615"/>
    <cellStyle name="差_人员工资和公用经费2_03_2010年各地区一般预算平衡表_净集中" xfId="20616"/>
    <cellStyle name="差_人员工资和公用经费2_03_2010年各地区一般预算平衡表_净集中 2" xfId="20617"/>
    <cellStyle name="差_文体广播事业(按照总人口测算）—20080416_民生政策最低支出需求_03_2010年各地区一般预算平衡表_2010年地方财政一般预算分级平衡情况表（汇总）0524 2 3" xfId="20618"/>
    <cellStyle name="差_人员工资和公用经费2_03_2010年各地区一般预算平衡表_净集中 3" xfId="20619"/>
    <cellStyle name="差_文体广播事业(按照总人口测算）—20080416_民生政策最低支出需求_03_2010年各地区一般预算平衡表_2010年地方财政一般预算分级平衡情况表（汇总）0524 2 4" xfId="20620"/>
    <cellStyle name="差_人员工资和公用经费2_财力性转移支付2010年预算参考数" xfId="20621"/>
    <cellStyle name="好_2006年22湖南 2 3" xfId="20622"/>
    <cellStyle name="差_人员工资和公用经费2_财力性转移支付2010年预算参考数 2" xfId="20623"/>
    <cellStyle name="好_2006年22湖南 2 3 2" xfId="20624"/>
    <cellStyle name="差_人员工资和公用经费2_财力性转移支付2010年预算参考数 2 2" xfId="20625"/>
    <cellStyle name="差_人员工资和公用经费2_财力性转移支付2010年预算参考数 2 2 2" xfId="20626"/>
    <cellStyle name="好_分县成本差异系数_隋心对账单定稿0514" xfId="20627"/>
    <cellStyle name="好_测算结果 2 5" xfId="20628"/>
    <cellStyle name="差_人员工资和公用经费2_财力性转移支付2010年预算参考数 3" xfId="20629"/>
    <cellStyle name="差_人员工资和公用经费2_财力性转移支付2010年预算参考数 3 2" xfId="20630"/>
    <cellStyle name="差_县区合并测算20080421_财力性转移支付2010年预算参考数 2 6" xfId="20631"/>
    <cellStyle name="差_人员工资和公用经费2_财力性转移支付2010年预算参考数 4 2" xfId="20632"/>
    <cellStyle name="好_2008年支出调整_03_2010年各地区一般预算平衡表_2010年地方财政一般预算分级平衡情况表（汇总）0524 2 7" xfId="20633"/>
    <cellStyle name="好_28四川_财力性转移支付2010年预算参考数 2" xfId="20634"/>
    <cellStyle name="差_人员工资和公用经费2_财力性转移支付2010年预算参考数 5" xfId="20635"/>
    <cellStyle name="差_人员工资和公用经费2_财力性转移支付2010年预算参考数_03_2010年各地区一般预算平衡表 2" xfId="20636"/>
    <cellStyle name="差_人员工资和公用经费2_财力性转移支付2010年预算参考数_03_2010年各地区一般预算平衡表 4" xfId="20637"/>
    <cellStyle name="好_行政公检法测算_民生政策最低支出需求_财力性转移支付2010年预算参考数_03_2010年各地区一般预算平衡表 3" xfId="20638"/>
    <cellStyle name="好_其他部门(按照总人口测算）—20080416_财力性转移支付2010年预算参考数_合并 2 2" xfId="20639"/>
    <cellStyle name="差_人员工资和公用经费2_财力性转移支付2010年预算参考数_03_2010年各地区一般预算平衡表_04财力类2010" xfId="20640"/>
    <cellStyle name="好_其他部门(按照总人口测算）—20080416_民生政策最低支出需求_03_2010年各地区一般预算平衡表_2010年地方财政一般预算分级平衡情况表（汇总）0524 2 5" xfId="20641"/>
    <cellStyle name="差_人员工资和公用经费2_财力性转移支付2010年预算参考数_03_2010年各地区一般预算平衡表_04财力类2010 2" xfId="20642"/>
    <cellStyle name="差_人员工资和公用经费2_财力性转移支付2010年预算参考数_03_2010年各地区一般预算平衡表_04财力类2010 3" xfId="20643"/>
    <cellStyle name="差_人员工资和公用经费2_财力性转移支付2010年预算参考数_03_2010年各地区一般预算平衡表_2010年地方财政一般预算分级平衡情况表（汇总）0524" xfId="20644"/>
    <cellStyle name="强调文字颜色 5 2 2 11 2 5" xfId="20645"/>
    <cellStyle name="差_人员工资和公用经费2_财力性转移支付2010年预算参考数_03_2010年各地区一般预算平衡表_2010年地方财政一般预算分级平衡情况表（汇总）0524 2" xfId="20646"/>
    <cellStyle name="好_一般预算支出口径剔除表_财力性转移支付2010年预算参考数_03_2010年各地区一般预算平衡表_2010年地方财政一般预算分级平衡情况表（汇总）0524 2 7" xfId="20647"/>
    <cellStyle name="差_人员工资和公用经费2_财力性转移支付2010年预算参考数_03_2010年各地区一般预算平衡表_2010年地方财政一般预算分级平衡情况表（汇总）0524 3" xfId="20648"/>
    <cellStyle name="好_一般预算支出口径剔除表_财力性转移支付2010年预算参考数_03_2010年各地区一般预算平衡表_2010年地方财政一般预算分级平衡情况表（汇总）0524 2 8" xfId="20649"/>
    <cellStyle name="差_人员工资和公用经费2_财力性转移支付2010年预算参考数_03_2010年各地区一般预算平衡表_2010年地方财政一般预算分级平衡情况表（汇总）0524 5" xfId="20650"/>
    <cellStyle name="好_30云南_1_财力性转移支付2010年预算参考数_小册子（2010）张 3" xfId="20651"/>
    <cellStyle name="差_人员工资和公用经费2_财力性转移支付2010年预算参考数_30云南" xfId="20652"/>
    <cellStyle name="差_人员工资和公用经费2_财力性转移支付2010年预算参考数_30云南 2" xfId="20653"/>
    <cellStyle name="差_人员工资和公用经费2_财力性转移支付2010年预算参考数_30云南 3" xfId="20654"/>
    <cellStyle name="差_人员工资和公用经费2_财力性转移支付2010年预算参考数_30云南 3 2" xfId="20655"/>
    <cellStyle name="差_人员工资和公用经费2_财力性转移支付2010年预算参考数_30云南 4" xfId="20656"/>
    <cellStyle name="差_人员工资和公用经费2_财力性转移支付2010年预算参考数_合并" xfId="20657"/>
    <cellStyle name="好_2008年支出调整_03_2010年各地区一般预算平衡表_2010年地方财政一般预算分级平衡情况表（汇总）0524" xfId="20658"/>
    <cellStyle name="差_人员工资和公用经费2_财力性转移支付2010年预算参考数_合并 2" xfId="20659"/>
    <cellStyle name="常规 2 2 3 6 8" xfId="20660"/>
    <cellStyle name="常规 7 15" xfId="20661"/>
    <cellStyle name="常规 7 20" xfId="20662"/>
    <cellStyle name="好_2008年支出调整_03_2010年各地区一般预算平衡表_2010年地方财政一般预算分级平衡情况表（汇总）0524 2" xfId="20663"/>
    <cellStyle name="差_人员工资和公用经费2_财力性转移支付2010年预算参考数_华东" xfId="20664"/>
    <cellStyle name="常规 2 3 2" xfId="20665"/>
    <cellStyle name="好_农林水和城市维护标准支出20080505－县区合计_不含人员经费系数_财力性转移支付2010年预算参考数_隋心对账单定稿0514 2 5" xfId="20666"/>
    <cellStyle name="差_县区合并测算20080423(按照各省比重）_县市旗测算-新科目（含人口规模效应）_财力性转移支付2010年预算参考数_隋心对账单定稿0514 2 6" xfId="20667"/>
    <cellStyle name="差_人员工资和公用经费2_财力性转移支付2010年预算参考数_华东 2" xfId="20668"/>
    <cellStyle name="常规 2 3 2 2" xfId="20669"/>
    <cellStyle name="差_人员工资和公用经费2_财力性转移支付2010年预算参考数_小册子（2010）张" xfId="20670"/>
    <cellStyle name="好_县市旗测算-新科目（20080626）_03_2010年各地区一般预算平衡表" xfId="20671"/>
    <cellStyle name="差_人员工资和公用经费2_财力性转移支付2010年预算参考数_小册子（2010）张 4" xfId="20672"/>
    <cellStyle name="好_县市旗测算-新科目（20080626）_03_2010年各地区一般预算平衡表 4" xfId="20673"/>
    <cellStyle name="差_人员工资和公用经费2_华东 2" xfId="20674"/>
    <cellStyle name="好_0605石屏 4" xfId="20675"/>
    <cellStyle name="差_人员工资和公用经费2_隋心对账单定稿0514" xfId="20676"/>
    <cellStyle name="差_人员工资和公用经费2_小册子（2010）张" xfId="20677"/>
    <cellStyle name="好_教育(按照总人口测算）—20080416_不含人员经费系数_财力性转移支付2010年预算参考数 5" xfId="20678"/>
    <cellStyle name="差_人员工资和公用经费2_小册子（2010）张 2" xfId="20679"/>
    <cellStyle name="差_人员工资和公用经费2_小册子（2010）张 2 2" xfId="20680"/>
    <cellStyle name="差_人员工资和公用经费2_小册子（2010）张 3 2" xfId="20681"/>
    <cellStyle name="差_人员工资和公用经费2_小册子（2010）张 4" xfId="20682"/>
    <cellStyle name="差_人员工资和公用经费3" xfId="20683"/>
    <cellStyle name="差_人员工资和公用经费3 2" xfId="20684"/>
    <cellStyle name="差_人员工资和公用经费3 2 2" xfId="20685"/>
    <cellStyle name="好_34青海_03_2010年各地区一般预算平衡表_净集中" xfId="20686"/>
    <cellStyle name="差_人员工资和公用经费3 2 2 2" xfId="20687"/>
    <cellStyle name="好_34青海_03_2010年各地区一般预算平衡表_净集中 2" xfId="20688"/>
    <cellStyle name="好_其他部门(按照总人口测算）—20080416_华东" xfId="20689"/>
    <cellStyle name="差_人员工资和公用经费3 2 3" xfId="20690"/>
    <cellStyle name="差_文体广播事业(按照总人口测算）—20080416_不含人员经费系数_财力性转移支付2010年预算参考数" xfId="20691"/>
    <cellStyle name="好_县区合并测算20080423(按照各省比重）_30云南 3" xfId="20692"/>
    <cellStyle name="好_11大理_03_2010年各地区一般预算平衡表_2010年地方财政一般预算分级平衡情况表（汇总）0524" xfId="20693"/>
    <cellStyle name="差_人员工资和公用经费3 2 3 2" xfId="20694"/>
    <cellStyle name="差_文体广播事业(按照总人口测算）—20080416_不含人员经费系数_财力性转移支付2010年预算参考数 2" xfId="20695"/>
    <cellStyle name="好_县区合并测算20080423(按照各省比重）_30云南 3 2" xfId="20696"/>
    <cellStyle name="好_11大理_03_2010年各地区一般预算平衡表_2010年地方财政一般预算分级平衡情况表（汇总）0524 2" xfId="20697"/>
    <cellStyle name="好_其他部门(按照总人口测算）—20080416_不含人员经费系数_财力性转移支付2010年预算参考数_小册子（2010）张" xfId="20698"/>
    <cellStyle name="差_人员工资和公用经费3 2 4" xfId="20699"/>
    <cellStyle name="差_人员工资和公用经费3 3" xfId="20700"/>
    <cellStyle name="差_人员工资和公用经费3 3 2" xfId="20701"/>
    <cellStyle name="差_县市旗测算-新科目（20080627）_不含人员经费系数_华东 2 4" xfId="20702"/>
    <cellStyle name="差_人员工资和公用经费3 4" xfId="20703"/>
    <cellStyle name="差_人员工资和公用经费3 4 2" xfId="20704"/>
    <cellStyle name="差_人员工资和公用经费3 5" xfId="20705"/>
    <cellStyle name="差_人员工资和公用经费3_03_2010年各地区一般预算平衡表" xfId="20706"/>
    <cellStyle name="好_34青海_1_财力性转移支付2010年预算参考数_隋心对账单定稿0514 2 2" xfId="20707"/>
    <cellStyle name="差_人员工资和公用经费3_03_2010年各地区一般预算平衡表 2" xfId="20708"/>
    <cellStyle name="差_人员工资和公用经费3_03_2010年各地区一般预算平衡表 3" xfId="20709"/>
    <cellStyle name="差_人员工资和公用经费3_03_2010年各地区一般预算平衡表 4" xfId="20710"/>
    <cellStyle name="差_人员工资和公用经费3_03_2010年各地区一般预算平衡表 5" xfId="20711"/>
    <cellStyle name="差_山东省民生支出标准_隋心对账单定稿0514" xfId="20712"/>
    <cellStyle name="差_县区合并测算20080421_民生政策最低支出需求_财力性转移支付2010年预算参考数_03_2010年各地区一般预算平衡表_2010年地方财政一般预算分级平衡情况表（汇总）0524 2 2" xfId="20713"/>
    <cellStyle name="差_人员工资和公用经费3_03_2010年各地区一般预算平衡表 6" xfId="20714"/>
    <cellStyle name="差_县区合并测算20080421_民生政策最低支出需求_财力性转移支付2010年预算参考数_03_2010年各地区一般预算平衡表_2010年地方财政一般预算分级平衡情况表（汇总）0524 2 3" xfId="20715"/>
    <cellStyle name="差_人员工资和公用经费3_03_2010年各地区一般预算平衡表_2010年地方财政一般预算分级平衡情况表（汇总）0524 3" xfId="20716"/>
    <cellStyle name="差_人员工资和公用经费3_03_2010年各地区一般预算平衡表_2010年地方财政一般预算分级平衡情况表（汇总）0524 5" xfId="20717"/>
    <cellStyle name="差_人员工资和公用经费3_03_2010年各地区一般预算平衡表_净集中" xfId="20718"/>
    <cellStyle name="差_人员工资和公用经费3_03_2010年各地区一般预算平衡表_净集中 2" xfId="20719"/>
    <cellStyle name="差_人员工资和公用经费3_03_2010年各地区一般预算平衡表_净集中 3" xfId="20720"/>
    <cellStyle name="差_人员工资和公用经费3_30云南" xfId="20721"/>
    <cellStyle name="差_市辖区测算20080510_03_2010年各地区一般预算平衡表 3" xfId="20722"/>
    <cellStyle name="差_人员工资和公用经费3_30云南 2" xfId="20723"/>
    <cellStyle name="差_人员工资和公用经费3_30云南 2 2" xfId="20724"/>
    <cellStyle name="好_2006年22湖南_财力性转移支付2010年预算参考数" xfId="20725"/>
    <cellStyle name="检查单元格 2 2 17" xfId="20726"/>
    <cellStyle name="差_人员工资和公用经费3_30云南 3" xfId="20727"/>
    <cellStyle name="好_2009年一般性转移支付标准工资 2" xfId="20728"/>
    <cellStyle name="差_人员工资和公用经费3_30云南 4" xfId="20729"/>
    <cellStyle name="好_2009年一般性转移支付标准工资 3" xfId="20730"/>
    <cellStyle name="差_人员工资和公用经费3_财力性转移支付2010年预算参考数" xfId="20731"/>
    <cellStyle name="差_人员工资和公用经费3_财力性转移支付2010年预算参考数 2" xfId="20732"/>
    <cellStyle name="差_人员工资和公用经费3_财力性转移支付2010年预算参考数 2 2" xfId="20733"/>
    <cellStyle name="差_人员工资和公用经费3_财力性转移支付2010年预算参考数 2 3" xfId="20734"/>
    <cellStyle name="差_人员工资和公用经费3_财力性转移支付2010年预算参考数 2 4" xfId="20735"/>
    <cellStyle name="差_人员工资和公用经费3_财力性转移支付2010年预算参考数 3 2" xfId="20736"/>
    <cellStyle name="差_人员工资和公用经费3_财力性转移支付2010年预算参考数 4 2" xfId="20737"/>
    <cellStyle name="差_人员工资和公用经费3_财力性转移支付2010年预算参考数 5" xfId="20738"/>
    <cellStyle name="差_人员工资和公用经费3_财力性转移支付2010年预算参考数_03_2010年各地区一般预算平衡表" xfId="20739"/>
    <cellStyle name="差_人员工资和公用经费3_财力性转移支付2010年预算参考数_03_2010年各地区一般预算平衡表 2" xfId="20740"/>
    <cellStyle name="强调文字颜色 5 10" xfId="20741"/>
    <cellStyle name="差_人员工资和公用经费3_财力性转移支付2010年预算参考数_03_2010年各地区一般预算平衡表 3" xfId="20742"/>
    <cellStyle name="强调文字颜色 5 11" xfId="20743"/>
    <cellStyle name="差_人员工资和公用经费3_财力性转移支付2010年预算参考数_03_2010年各地区一般预算平衡表 4" xfId="20744"/>
    <cellStyle name="差_人员工资和公用经费3_财力性转移支付2010年预算参考数_03_2010年各地区一般预算平衡表 5" xfId="20745"/>
    <cellStyle name="差_人员工资和公用经费3_财力性转移支付2010年预算参考数_03_2010年各地区一般预算平衡表 6" xfId="20746"/>
    <cellStyle name="好_缺口县区测算（11.13）_华东" xfId="20747"/>
    <cellStyle name="差_县市旗测算-新科目（20080626）_不含人员经费系数_财力性转移支付2010年预算参考数_03_2010年各地区一般预算平衡表_2010年地方财政一般预算分级平衡情况表（汇总）0524 3" xfId="20748"/>
    <cellStyle name="常规 25 5" xfId="20749"/>
    <cellStyle name="常规 30 5" xfId="20750"/>
    <cellStyle name="差_人员工资和公用经费3_财力性转移支付2010年预算参考数_03_2010年各地区一般预算平衡表_04财力类2010 2" xfId="20751"/>
    <cellStyle name="好_缺口县区测算（11.13）_03_2010年各地区一般预算平衡表_2010年地方财政一般预算分级平衡情况表（汇总）0524 2 8" xfId="20752"/>
    <cellStyle name="差_人员工资和公用经费3_财力性转移支付2010年预算参考数_03_2010年各地区一般预算平衡表_2010年地方财政一般预算分级平衡情况表（汇总）0524 3" xfId="20753"/>
    <cellStyle name="差_文体广播事业(按照总人口测算）—20080416_县市旗测算-新科目（含人口规模效应）_财力性转移支付2010年预算参考数_30云南 2" xfId="20754"/>
    <cellStyle name="差_人员工资和公用经费3_财力性转移支付2010年预算参考数_03_2010年各地区一般预算平衡表_2010年地方财政一般预算分级平衡情况表（汇总）0524 4" xfId="20755"/>
    <cellStyle name="差_文体广播事业(按照总人口测算）—20080416_县市旗测算-新科目（含人口规模效应）_财力性转移支付2010年预算参考数_30云南 3" xfId="20756"/>
    <cellStyle name="差_人员工资和公用经费3_财力性转移支付2010年预算参考数_03_2010年各地区一般预算平衡表_2010年地方财政一般预算分级平衡情况表（汇总）0524 5" xfId="20757"/>
    <cellStyle name="差_文体广播事业(按照总人口测算）—20080416_县市旗测算-新科目（含人口规模效应）_财力性转移支付2010年预算参考数_30云南 4" xfId="20758"/>
    <cellStyle name="差_人员工资和公用经费3_财力性转移支付2010年预算参考数_03_2010年各地区一般预算平衡表_净集中" xfId="20759"/>
    <cellStyle name="差_山东省民生支出标准_03_2010年各地区一般预算平衡表" xfId="20760"/>
    <cellStyle name="差_人员工资和公用经费3_财力性转移支付2010年预算参考数_03_2010年各地区一般预算平衡表_净集中 2" xfId="20761"/>
    <cellStyle name="差_山东省民生支出标准_03_2010年各地区一般预算平衡表 2" xfId="20762"/>
    <cellStyle name="差_人员工资和公用经费3_财力性转移支付2010年预算参考数_03_2010年各地区一般预算平衡表_净集中 3" xfId="20763"/>
    <cellStyle name="好_城建部门_合并" xfId="20764"/>
    <cellStyle name="差_山东省民生支出标准_03_2010年各地区一般预算平衡表 3" xfId="20765"/>
    <cellStyle name="差_人员工资和公用经费3_财力性转移支付2010年预算参考数_30云南" xfId="20766"/>
    <cellStyle name="差_人员工资和公用经费3_财力性转移支付2010年预算参考数_30云南 2" xfId="20767"/>
    <cellStyle name="差_人员工资和公用经费3_财力性转移支付2010年预算参考数_30云南 2 2" xfId="20768"/>
    <cellStyle name="差_人员工资和公用经费3_财力性转移支付2010年预算参考数_30云南 3" xfId="20769"/>
    <cellStyle name="好_民生政策最低支出需求 2" xfId="20770"/>
    <cellStyle name="好_2_财力性转移支付2010年预算参考数_隋心对账单定稿0514 2" xfId="20771"/>
    <cellStyle name="好_平邑_财力性转移支付2010年预算参考数 2 2" xfId="20772"/>
    <cellStyle name="差_人员工资和公用经费3_财力性转移支付2010年预算参考数_30云南 3 2" xfId="20773"/>
    <cellStyle name="好_30云南_1_隋心对账单定稿0514 2 5" xfId="20774"/>
    <cellStyle name="好_民生政策最低支出需求 2 2" xfId="20775"/>
    <cellStyle name="好_2_财力性转移支付2010年预算参考数_隋心对账单定稿0514 2 2" xfId="20776"/>
    <cellStyle name="好_平邑_财力性转移支付2010年预算参考数 2 2 2" xfId="20777"/>
    <cellStyle name="差_人员工资和公用经费3_财力性转移支付2010年预算参考数_合并" xfId="20778"/>
    <cellStyle name="好_行政（人员）_民生政策最低支出需求_03_2010年各地区一般预算平衡表_04财力类2010 2" xfId="20779"/>
    <cellStyle name="差_人员工资和公用经费3_财力性转移支付2010年预算参考数_合并 2" xfId="20780"/>
    <cellStyle name="差_人员工资和公用经费3_财力性转移支付2010年预算参考数_华东" xfId="20781"/>
    <cellStyle name="好_云南省2008年转移支付测算——州市本级考核部分及政策性测算_财力性转移支付2010年预算参考数_合并 2 2" xfId="20782"/>
    <cellStyle name="差_卫生(按照总人口测算）—20080416_不含人员经费系数_隋心对账单定稿0514 2 3" xfId="20783"/>
    <cellStyle name="差_人员工资和公用经费3_财力性转移支付2010年预算参考数_华东 2" xfId="20784"/>
    <cellStyle name="好_28四川_财力性转移支付2010年预算参考数_03_2010年各地区一般预算平衡表_2010年地方财政一般预算分级平衡情况表（汇总）0524 3" xfId="20785"/>
    <cellStyle name="差_人员工资和公用经费3_财力性转移支付2010年预算参考数_隋心对账单定稿0514" xfId="20786"/>
    <cellStyle name="差_县市旗测算20080508_县市旗测算-新科目（含人口规模效应）_华东 2 7" xfId="20787"/>
    <cellStyle name="好_14安徽_财力性转移支付2010年预算参考数_小册子（2010）张 2" xfId="20788"/>
    <cellStyle name="好_县区合并测算20080421_不含人员经费系数 2 7" xfId="20789"/>
    <cellStyle name="差_人员工资和公用经费3_财力性转移支付2010年预算参考数_隋心对账单定稿0514 2" xfId="20790"/>
    <cellStyle name="差_人员工资和公用经费3_财力性转移支付2010年预算参考数_小册子（2010）张" xfId="20791"/>
    <cellStyle name="差_人员工资和公用经费3_财力性转移支付2010年预算参考数_小册子（2010）张 3" xfId="20792"/>
    <cellStyle name="差_人员工资和公用经费3_财力性转移支付2010年预算参考数_小册子（2010）张 3 2" xfId="20793"/>
    <cellStyle name="好_县市旗测算-新科目（20080626）_县市旗测算-新科目（含人口规模效应）_合并 2" xfId="20794"/>
    <cellStyle name="差_人员工资和公用经费3_财力性转移支付2010年预算参考数_小册子（2010）张 4" xfId="20795"/>
    <cellStyle name="好_山东省民生支出标准_财力性转移支付2010年预算参考数_03_2010年各地区一般预算平衡表_2010年地方财政一般预算分级平衡情况表（汇总）0524 5" xfId="20796"/>
    <cellStyle name="差_人员工资和公用经费3_合并 2" xfId="20797"/>
    <cellStyle name="差_人员工资和公用经费3_华东" xfId="20798"/>
    <cellStyle name="差_人员工资和公用经费3_隋心对账单定稿0514 2" xfId="20799"/>
    <cellStyle name="差_县市旗测算-新科目（20080626）_民生政策最低支出需求_30云南 2" xfId="20800"/>
    <cellStyle name="差_人员工资和公用经费3_小册子（2010）张" xfId="20801"/>
    <cellStyle name="好_14安徽_财力性转移支付2010年预算参考数_隋心对账单定稿0514 2 4" xfId="20802"/>
    <cellStyle name="差_人员工资和公用经费3_小册子（2010）张 2" xfId="20803"/>
    <cellStyle name="差_人员工资和公用经费3_小册子（2010）张 3" xfId="20804"/>
    <cellStyle name="差_人员工资和公用经费3_小册子（2010）张 4" xfId="20805"/>
    <cellStyle name="差_人员数据06+06-05" xfId="20806"/>
    <cellStyle name="差_人员数据06+06-05 2" xfId="20807"/>
    <cellStyle name="好_文体广播事业(按照总人口测算）—20080416_不含人员经费系数_财力性转移支付2010年预算参考数 5" xfId="20808"/>
    <cellStyle name="差_人员数据06+06-05 2 2" xfId="20809"/>
    <cellStyle name="差_同德_03_2010年各地区一般预算平衡表_2010年地方财政一般预算分级平衡情况表（汇总）0524 5" xfId="20810"/>
    <cellStyle name="好_总人口_华东 2 3" xfId="20811"/>
    <cellStyle name="差_人员数据06+06-05 3" xfId="20812"/>
    <cellStyle name="差_人员数据06+06-05 4" xfId="20813"/>
    <cellStyle name="差_三季度－表二" xfId="20814"/>
    <cellStyle name="差_云南省2008年转移支付测算——州市本级考核部分及政策性测算_财力性转移支付2010年预算参考数_小册子（2010）张 2" xfId="20815"/>
    <cellStyle name="差_三季度－表二 2" xfId="20816"/>
    <cellStyle name="差_云南省2008年转移支付测算——州市本级考核部分及政策性测算_财力性转移支付2010年预算参考数_小册子（2010）张 2 2" xfId="20817"/>
    <cellStyle name="差_三季度－表二 2 2" xfId="20818"/>
    <cellStyle name="差_卫生(按照总人口测算）—20080416_县市旗测算-新科目（含人口规模效应）_财力性转移支付2010年预算参考数_华东 2 3" xfId="20819"/>
    <cellStyle name="好_教育(按照总人口测算）—20080416_不含人员经费系数_财力性转移支付2010年预算参考数_03_2010年各地区一般预算平衡表_2010年地方财政一般预算分级平衡情况表（汇总）0524 2 6" xfId="20820"/>
    <cellStyle name="好_不含人员经费系数_财力性转移支付2010年预算参考数_隋心对账单定稿0514 2 5" xfId="20821"/>
    <cellStyle name="差_三季度－表二 2 3" xfId="20822"/>
    <cellStyle name="差_卫生(按照总人口测算）—20080416_县市旗测算-新科目（含人口规模效应）_财力性转移支付2010年预算参考数_华东 2 4" xfId="20823"/>
    <cellStyle name="好_教育(按照总人口测算）—20080416_不含人员经费系数_财力性转移支付2010年预算参考数_03_2010年各地区一般预算平衡表_2010年地方财政一般预算分级平衡情况表（汇总）0524 2 7" xfId="20824"/>
    <cellStyle name="差_市辖区测算20080510_不含人员经费系数_30云南 2" xfId="20825"/>
    <cellStyle name="好_不含人员经费系数_财力性转移支付2010年预算参考数_隋心对账单定稿0514 2 6" xfId="20826"/>
    <cellStyle name="差_三季度－表二 2 4" xfId="20827"/>
    <cellStyle name="差_卫生(按照总人口测算）—20080416_县市旗测算-新科目（含人口规模效应）_财力性转移支付2010年预算参考数_华东 2 5" xfId="20828"/>
    <cellStyle name="好_教育(按照总人口测算）—20080416_不含人员经费系数_财力性转移支付2010年预算参考数_03_2010年各地区一般预算平衡表_2010年地方财政一般预算分级平衡情况表（汇总）0524 2 8" xfId="20829"/>
    <cellStyle name="好_县市旗测算-新科目（20080626）_不含人员经费系数_03_2010年各地区一般预算平衡表_04财力类2010" xfId="20830"/>
    <cellStyle name="差_市辖区测算20080510_不含人员经费系数_30云南 3" xfId="20831"/>
    <cellStyle name="好_不含人员经费系数_财力性转移支付2010年预算参考数_隋心对账单定稿0514 2 7" xfId="20832"/>
    <cellStyle name="差_三季度－表二 3" xfId="20833"/>
    <cellStyle name="差_三季度－表二 4" xfId="20834"/>
    <cellStyle name="差_山东省民生支出标准" xfId="20835"/>
    <cellStyle name="差_县市旗测算20080508_03_2010年各地区一般预算平衡表 6" xfId="20836"/>
    <cellStyle name="差_山东省民生支出标准 2" xfId="20837"/>
    <cellStyle name="差_山东省民生支出标准 2 2" xfId="20838"/>
    <cellStyle name="差_山东省民生支出标准 2 2 2" xfId="20839"/>
    <cellStyle name="好_农林水和城市维护标准支出20080505－县区合计_不含人员经费系数_合并 2 4" xfId="20840"/>
    <cellStyle name="强调文字颜色 3 2 2 2 2 7" xfId="20841"/>
    <cellStyle name="差_山东省民生支出标准 2 3" xfId="20842"/>
    <cellStyle name="差_县市旗测算-新科目（20080626）_不含人员经费系数_隋心对账单定稿0514 2" xfId="20843"/>
    <cellStyle name="好_2006年28四川_财力性转移支付2010年预算参考数_30云南 2" xfId="20844"/>
    <cellStyle name="差_县市旗测算-新科目（20080626）_不含人员经费系数_隋心对账单定稿0514 2 2" xfId="20845"/>
    <cellStyle name="差_山东省民生支出标准 2 3 2" xfId="20846"/>
    <cellStyle name="好_其他部门(按照总人口测算）—20080416 2 6" xfId="20847"/>
    <cellStyle name="好_2006年28四川_财力性转移支付2010年预算参考数_30云南 2 2" xfId="20848"/>
    <cellStyle name="差_山东省民生支出标准 2 4" xfId="20849"/>
    <cellStyle name="好_2006年28四川_财力性转移支付2010年预算参考数_30云南 3" xfId="20850"/>
    <cellStyle name="好_危改资金测算_财力性转移支付2010年预算参考数_小册子（2010）张" xfId="20851"/>
    <cellStyle name="差_山东省民生支出标准 3" xfId="20852"/>
    <cellStyle name="差_山东省民生支出标准 3 2" xfId="20853"/>
    <cellStyle name="好_缺口县区测算（11.13）_财力性转移支付2010年预算参考数_合并" xfId="20854"/>
    <cellStyle name="差_山东省民生支出标准 4 2" xfId="20855"/>
    <cellStyle name="好_云南 缺口县区测算(地方填报)_财力性转移支付2010年预算参考数_03_2010年各地区一般预算平衡表_2010年地方财政一般预算分级平衡情况表（汇总）0524" xfId="20856"/>
    <cellStyle name="差_山东省民生支出标准 5" xfId="20857"/>
    <cellStyle name="差_山东省民生支出标准_03_2010年各地区一般预算平衡表 4" xfId="20858"/>
    <cellStyle name="差_山东省民生支出标准_03_2010年各地区一般预算平衡表 5" xfId="20859"/>
    <cellStyle name="好_2008年一般预算支出预计" xfId="20860"/>
    <cellStyle name="差_山东省民生支出标准_03_2010年各地区一般预算平衡表 6" xfId="20861"/>
    <cellStyle name="差_山东省民生支出标准_03_2010年各地区一般预算平衡表_04财力类2010" xfId="20862"/>
    <cellStyle name="差_山东省民生支出标准_03_2010年各地区一般预算平衡表_2010年地方财政一般预算分级平衡情况表（汇总）0524 2" xfId="20863"/>
    <cellStyle name="差_山东省民生支出标准_03_2010年各地区一般预算平衡表_2010年地方财政一般预算分级平衡情况表（汇总）0524 3" xfId="20864"/>
    <cellStyle name="差_山东省民生支出标准_03_2010年各地区一般预算平衡表_2010年地方财政一般预算分级平衡情况表（汇总）0524 4" xfId="20865"/>
    <cellStyle name="差_山东省民生支出标准_30云南" xfId="20866"/>
    <cellStyle name="差_山东省民生支出标准_30云南 2" xfId="20867"/>
    <cellStyle name="好_0605石屏县_财力性转移支付2010年预算参考数_03_2010年各地区一般预算平衡表" xfId="20868"/>
    <cellStyle name="差_山东省民生支出标准_30云南 2 2" xfId="20869"/>
    <cellStyle name="好_0605石屏县_财力性转移支付2010年预算参考数_03_2010年各地区一般预算平衡表 2" xfId="20870"/>
    <cellStyle name="差_山东省民生支出标准_30云南 3" xfId="20871"/>
    <cellStyle name="差_山东省民生支出标准_30云南 3 2" xfId="20872"/>
    <cellStyle name="差_山东省民生支出标准_财力性转移支付2010年预算参考数" xfId="20873"/>
    <cellStyle name="差_山东省民生支出标准_财力性转移支付2010年预算参考数 2" xfId="20874"/>
    <cellStyle name="差_县市旗测算20080508_民生政策最低支出需求_财力性转移支付2010年预算参考数_华东 2 5" xfId="20875"/>
    <cellStyle name="差_山东省民生支出标准_财力性转移支付2010年预算参考数 2 2" xfId="20876"/>
    <cellStyle name="差_山东省民生支出标准_财力性转移支付2010年预算参考数 2 2 2" xfId="20877"/>
    <cellStyle name="差_山东省民生支出标准_财力性转移支付2010年预算参考数 2 3" xfId="20878"/>
    <cellStyle name="差_山东省民生支出标准_财力性转移支付2010年预算参考数 2 3 2" xfId="20879"/>
    <cellStyle name="差_山东省民生支出标准_财力性转移支付2010年预算参考数 3 2" xfId="20880"/>
    <cellStyle name="差_山东省民生支出标准_财力性转移支付2010年预算参考数 4 2" xfId="20881"/>
    <cellStyle name="差_山东省民生支出标准_财力性转移支付2010年预算参考数 5" xfId="20882"/>
    <cellStyle name="差_山东省民生支出标准_财力性转移支付2010年预算参考数_03_2010年各地区一般预算平衡表" xfId="20883"/>
    <cellStyle name="差_山东省民生支出标准_财力性转移支付2010年预算参考数_03_2010年各地区一般预算平衡表 2" xfId="20884"/>
    <cellStyle name="差_山东省民生支出标准_财力性转移支付2010年预算参考数_03_2010年各地区一般预算平衡表 3" xfId="20885"/>
    <cellStyle name="差_山东省民生支出标准_财力性转移支付2010年预算参考数_03_2010年各地区一般预算平衡表 4" xfId="20886"/>
    <cellStyle name="差_山东省民生支出标准_财力性转移支付2010年预算参考数_03_2010年各地区一般预算平衡表 5" xfId="20887"/>
    <cellStyle name="差_山东省民生支出标准_财力性转移支付2010年预算参考数_03_2010年各地区一般预算平衡表 6" xfId="20888"/>
    <cellStyle name="差_山东省民生支出标准_财力性转移支付2010年预算参考数_03_2010年各地区一般预算平衡表_04财力类2010" xfId="20889"/>
    <cellStyle name="差_山东省民生支出标准_财力性转移支付2010年预算参考数_03_2010年各地区一般预算平衡表_04财力类2010 2" xfId="20890"/>
    <cellStyle name="差_山东省民生支出标准_财力性转移支付2010年预算参考数_03_2010年各地区一般预算平衡表_04财力类2010 3" xfId="20891"/>
    <cellStyle name="差_山东省民生支出标准_财力性转移支付2010年预算参考数_03_2010年各地区一般预算平衡表_2010年地方财政一般预算分级平衡情况表（汇总）0524 2" xfId="20892"/>
    <cellStyle name="好_测算结果汇总_03_2010年各地区一般预算平衡表_04财力类2010 2" xfId="20893"/>
    <cellStyle name="好_其他部门(按照总人口测算）—20080416_民生政策最低支出需求_03_2010年各地区一般预算平衡表 2" xfId="20894"/>
    <cellStyle name="差_山东省民生支出标准_财力性转移支付2010年预算参考数_03_2010年各地区一般预算平衡表_2010年地方财政一般预算分级平衡情况表（汇总）0524 3" xfId="20895"/>
    <cellStyle name="好_测算结果汇总_03_2010年各地区一般预算平衡表_04财力类2010 3" xfId="20896"/>
    <cellStyle name="好_其他部门(按照总人口测算）—20080416_民生政策最低支出需求_03_2010年各地区一般预算平衡表 3" xfId="20897"/>
    <cellStyle name="差_山东省民生支出标准_财力性转移支付2010年预算参考数_03_2010年各地区一般预算平衡表_2010年地方财政一般预算分级平衡情况表（汇总）0524 5" xfId="20898"/>
    <cellStyle name="好_其他部门(按照总人口测算）—20080416_民生政策最低支出需求_03_2010年各地区一般预算平衡表 5" xfId="20899"/>
    <cellStyle name="差_山东省民生支出标准_财力性转移支付2010年预算参考数_03_2010年各地区一般预算平衡表_净集中" xfId="20900"/>
    <cellStyle name="差_山东省民生支出标准_财力性转移支付2010年预算参考数_03_2010年各地区一般预算平衡表_净集中 2" xfId="20901"/>
    <cellStyle name="好_分析缺口率_财力性转移支付2010年预算参考数 4" xfId="20902"/>
    <cellStyle name="差_山东省民生支出标准_财力性转移支付2010年预算参考数_03_2010年各地区一般预算平衡表_净集中 3" xfId="20903"/>
    <cellStyle name="好_分析缺口率_财力性转移支付2010年预算参考数 5" xfId="20904"/>
    <cellStyle name="差_山东省民生支出标准_财力性转移支付2010年预算参考数_30云南" xfId="20905"/>
    <cellStyle name="差_山东省民生支出标准_财力性转移支付2010年预算参考数_30云南 2" xfId="20906"/>
    <cellStyle name="差_山东省民生支出标准_财力性转移支付2010年预算参考数_30云南 2 2" xfId="20907"/>
    <cellStyle name="差_山东省民生支出标准_财力性转移支付2010年预算参考数_30云南 3" xfId="20908"/>
    <cellStyle name="差_山东省民生支出标准_财力性转移支付2010年预算参考数_30云南 3 2" xfId="20909"/>
    <cellStyle name="差_山东省民生支出标准_财力性转移支付2010年预算参考数_30云南 4" xfId="20910"/>
    <cellStyle name="差_山东省民生支出标准_财力性转移支付2010年预算参考数_合并" xfId="20911"/>
    <cellStyle name="好_民生政策最低支出需求_财力性转移支付2010年预算参考数 2 6" xfId="20912"/>
    <cellStyle name="差_山东省民生支出标准_财力性转移支付2010年预算参考数_合并 2" xfId="20913"/>
    <cellStyle name="差_山东省民生支出标准_财力性转移支付2010年预算参考数_华东" xfId="20914"/>
    <cellStyle name="差_山东省民生支出标准_财力性转移支付2010年预算参考数_华东 2" xfId="20915"/>
    <cellStyle name="差_县区合并测算20080421_不含人员经费系数_华东 2 6" xfId="20916"/>
    <cellStyle name="好_行政（人员）_民生政策最低支出需求_小册子（2010）张 3" xfId="20917"/>
    <cellStyle name="差_山东省民生支出标准_财力性转移支付2010年预算参考数_隋心对账单定稿0514" xfId="20918"/>
    <cellStyle name="差_自行调整差异系数顺序_财力性转移支付2010年预算参考数_03_2010年各地区一般预算平衡表_2010年地方财政一般预算分级平衡情况表（汇总）0524 2" xfId="20919"/>
    <cellStyle name="好_行政(燃修费)_县市旗测算-新科目（含人口规模效应）_财力性转移支付2010年预算参考数" xfId="20920"/>
    <cellStyle name="差_山东省民生支出标准_财力性转移支付2010年预算参考数_隋心对账单定稿0514 2" xfId="20921"/>
    <cellStyle name="差_自行调整差异系数顺序_财力性转移支付2010年预算参考数_03_2010年各地区一般预算平衡表_2010年地方财政一般预算分级平衡情况表（汇总）0524 2 2" xfId="20922"/>
    <cellStyle name="好_安徽 缺口县区测算(地方填报)1_03_2010年各地区一般预算平衡表_2010年地方财政一般预算分级平衡情况表（汇总）0524 5" xfId="20923"/>
    <cellStyle name="好_行政(燃修费)_县市旗测算-新科目（含人口规模效应）_财力性转移支付2010年预算参考数 2" xfId="20924"/>
    <cellStyle name="差_山东省民生支出标准_财力性转移支付2010年预算参考数_小册子（2010）张" xfId="20925"/>
    <cellStyle name="好_其他部门(按照总人口测算）—20080416_县市旗测算-新科目（含人口规模效应）_华东 3" xfId="20926"/>
    <cellStyle name="差_山东省民生支出标准_财力性转移支付2010年预算参考数_小册子（2010）张 2" xfId="20927"/>
    <cellStyle name="好_检验表 5" xfId="20928"/>
    <cellStyle name="差_山东省民生支出标准_财力性转移支付2010年预算参考数_小册子（2010）张 2 2" xfId="20929"/>
    <cellStyle name="好_缺口县区测算（11.13）_财力性转移支付2010年预算参考数_华东 2 7" xfId="20930"/>
    <cellStyle name="差_卫生(按照总人口测算）—20080416_不含人员经费系数_财力性转移支付2010年预算参考数_华东 2" xfId="20931"/>
    <cellStyle name="差_山东省民生支出标准_财力性转移支付2010年预算参考数_小册子（2010）张 3" xfId="20932"/>
    <cellStyle name="好_检验表 6" xfId="20933"/>
    <cellStyle name="差_山东省民生支出标准_合并" xfId="20934"/>
    <cellStyle name="好_县区合并测算20080423(按照各省比重）_财力性转移支付2010年预算参考数_隋心对账单定稿0514 3" xfId="20935"/>
    <cellStyle name="差_山东省民生支出标准_合并 2" xfId="20936"/>
    <cellStyle name="差_山东省民生支出标准_隋心对账单定稿0514 2" xfId="20937"/>
    <cellStyle name="差_山东省民生支出标准_小册子（2010）张" xfId="20938"/>
    <cellStyle name="差_山东省民生支出标准_小册子（2010）张 3" xfId="20939"/>
    <cellStyle name="好_市辖区测算20080510_财力性转移支付2010年预算参考数_隋心对账单定稿0514 2 4" xfId="20940"/>
    <cellStyle name="差_山东省民生支出标准_小册子（2010）张 3 2" xfId="20941"/>
    <cellStyle name="好_汇总-县级财政报表附表 2 7" xfId="20942"/>
    <cellStyle name="差_县区合并测算20080423(按照各省比重）_财力性转移支付2010年预算参考数 2 6" xfId="20943"/>
    <cellStyle name="好_1_03_2010年各地区一般预算平衡表_04财力类2010" xfId="20944"/>
    <cellStyle name="好_文体广播事业(按照总人口测算）—20080416_县市旗测算-新科目（含人口规模效应）_财力性转移支付2010年预算参考数_03_2010年各地区一般预算平衡表_2010年地方财政一般预算分级平衡情况表（汇总）0524 2 3" xfId="20945"/>
    <cellStyle name="差_山东省民生支出标准_小册子（2010）张 4" xfId="20946"/>
    <cellStyle name="好_市辖区测算20080510_财力性转移支付2010年预算参考数_隋心对账单定稿0514 2 5" xfId="20947"/>
    <cellStyle name="差_生态特殊支出情况表" xfId="20948"/>
    <cellStyle name="常规 2 3 2 4" xfId="20949"/>
    <cellStyle name="差_生态特殊支出情况表 2" xfId="20950"/>
    <cellStyle name="差_市辖区测算20080510" xfId="20951"/>
    <cellStyle name="差_云南省2008年转移支付测算——州市本级考核部分及政策性测算_财力性转移支付2010年预算参考数_小册子（2010）张 3" xfId="20952"/>
    <cellStyle name="差_市辖区测算20080510 2 2 2" xfId="20953"/>
    <cellStyle name="好_行政(燃修费)_财力性转移支付2010年预算参考数_合并 2 2" xfId="20954"/>
    <cellStyle name="好_县市旗测算20080508_县市旗测算-新科目（含人口规模效应）_华东 2" xfId="20955"/>
    <cellStyle name="差_市辖区测算20080510 2 3" xfId="20956"/>
    <cellStyle name="好_县市旗测算20080508_03_2010年各地区一般预算平衡表_04财力类2010 2" xfId="20957"/>
    <cellStyle name="好_行政(燃修费)_财力性转移支付2010年预算参考数_合并 3" xfId="20958"/>
    <cellStyle name="差_市辖区测算20080510 2 3 2" xfId="20959"/>
    <cellStyle name="差_市辖区测算20080510 2 4" xfId="20960"/>
    <cellStyle name="好_县市旗测算20080508_03_2010年各地区一般预算平衡表_04财力类2010 3" xfId="20961"/>
    <cellStyle name="好_文体广播事业(按照总人口测算）—20080416_03_2010年各地区一般预算平衡表_04财力类2010 2" xfId="20962"/>
    <cellStyle name="差_市辖区测算20080510 3" xfId="20963"/>
    <cellStyle name="差_卫生(按照总人口测算）—20080416_不含人员经费系数_财力性转移支付2010年预算参考数_03_2010年各地区一般预算平衡表 4" xfId="20964"/>
    <cellStyle name="好_文体广播事业(按照总人口测算）—20080416_03_2010年各地区一般预算平衡表_04财力类2010 3" xfId="20965"/>
    <cellStyle name="差_市辖区测算20080510 4" xfId="20966"/>
    <cellStyle name="好_09黑龙江_财力性转移支付2010年预算参考数_03_2010年各地区一般预算平衡表_04财力类2010" xfId="20967"/>
    <cellStyle name="差_卫生(按照总人口测算）—20080416_不含人员经费系数_财力性转移支付2010年预算参考数_03_2010年各地区一般预算平衡表 5" xfId="20968"/>
    <cellStyle name="差_市辖区测算20080510 4 2" xfId="20969"/>
    <cellStyle name="好_09黑龙江_财力性转移支付2010年预算参考数_03_2010年各地区一般预算平衡表_04财力类2010 2" xfId="20970"/>
    <cellStyle name="差_市辖区测算20080510 5" xfId="20971"/>
    <cellStyle name="差_卫生(按照总人口测算）—20080416_不含人员经费系数_财力性转移支付2010年预算参考数_03_2010年各地区一般预算平衡表 6" xfId="20972"/>
    <cellStyle name="差_县区合并测算20080423(按照各省比重）_民生政策最低支出需求_财力性转移支付2010年预算参考数_小册子（2010）张 3" xfId="20973"/>
    <cellStyle name="差_市辖区测算20080510_03_2010年各地区一般预算平衡表" xfId="20974"/>
    <cellStyle name="差_县市旗测算-新科目（20080627）_不含人员经费系数_隋心对账单定稿0514 2 7" xfId="20975"/>
    <cellStyle name="差_市辖区测算20080510_03_2010年各地区一般预算平衡表 2" xfId="20976"/>
    <cellStyle name="差_自行调整差异系数顺序_财力性转移支付2010年预算参考数_03_2010年各地区一般预算平衡表_04财力类2010 3" xfId="20977"/>
    <cellStyle name="差_市辖区测算20080510_03_2010年各地区一般预算平衡表 4" xfId="20978"/>
    <cellStyle name="差_市辖区测算20080510_03_2010年各地区一般预算平衡表 5" xfId="20979"/>
    <cellStyle name="差_市辖区测算20080510_03_2010年各地区一般预算平衡表 6" xfId="20980"/>
    <cellStyle name="好_2006年34青海_隋心对账单定稿0514 2 2" xfId="20981"/>
    <cellStyle name="差_市辖区测算20080510_03_2010年各地区一般预算平衡表_04财力类2010 2" xfId="20982"/>
    <cellStyle name="好_2007年收支情况及2008年收支预计表(汇总表)_财力性转移支付2010年预算参考数_03_2010年各地区一般预算平衡表 4" xfId="20983"/>
    <cellStyle name="好_分析缺口率_财力性转移支付2010年预算参考数 2 2" xfId="20984"/>
    <cellStyle name="差_市辖区测算20080510_03_2010年各地区一般预算平衡表_04财力类2010 3" xfId="20985"/>
    <cellStyle name="好_2007年收支情况及2008年收支预计表(汇总表)_财力性转移支付2010年预算参考数_03_2010年各地区一般预算平衡表 5" xfId="20986"/>
    <cellStyle name="差_市辖区测算-新科目（20080626）_不含人员经费系数_财力性转移支付2010年预算参考数_华东 2 2" xfId="20987"/>
    <cellStyle name="好_分析缺口率_财力性转移支付2010年预算参考数 2 3" xfId="20988"/>
    <cellStyle name="差_市辖区测算20080510_03_2010年各地区一般预算平衡表_2010年地方财政一般预算分级平衡情况表（汇总）0524" xfId="20989"/>
    <cellStyle name="差_市辖区测算20080510_03_2010年各地区一般预算平衡表_2010年地方财政一般预算分级平衡情况表（汇总）0524 5" xfId="20990"/>
    <cellStyle name="差_市辖区测算20080510_03_2010年各地区一般预算平衡表_净集中" xfId="20991"/>
    <cellStyle name="好_22湖南_03_2010年各地区一般预算平衡表 2" xfId="20992"/>
    <cellStyle name="差_市辖区测算20080510_03_2010年各地区一般预算平衡表_净集中 2" xfId="20993"/>
    <cellStyle name="好_22湖南_03_2010年各地区一般预算平衡表 2 2" xfId="20994"/>
    <cellStyle name="好_分析缺口率 2 6" xfId="20995"/>
    <cellStyle name="差_市辖区测算20080510_03_2010年各地区一般预算平衡表_净集中 3" xfId="20996"/>
    <cellStyle name="好_分析缺口率 2 7" xfId="20997"/>
    <cellStyle name="好_核定人数下发表_财力性转移支付2010年预算参考数_华东 2" xfId="20998"/>
    <cellStyle name="差_市辖区测算20080510_30云南" xfId="20999"/>
    <cellStyle name="差_市辖区测算20080510_30云南 2" xfId="21000"/>
    <cellStyle name="差_市辖区测算20080510_30云南 3" xfId="21001"/>
    <cellStyle name="差_市辖区测算20080510_30云南 3 2" xfId="21002"/>
    <cellStyle name="好_J03 3" xfId="21003"/>
    <cellStyle name="好_卫生(按照总人口测算）—20080416_不含人员经费系数_财力性转移支付2010年预算参考数_03_2010年各地区一般预算平衡表_2010年地方财政一般预算分级平衡情况表（汇总）0524 2 3" xfId="21004"/>
    <cellStyle name="差_市辖区测算20080510_30云南 4" xfId="21005"/>
    <cellStyle name="差_市辖区测算20080510_不含人员经费系数" xfId="21006"/>
    <cellStyle name="好_测算结果_财力性转移支付2010年预算参考数_03_2010年各地区一般预算平衡表_2010年地方财政一般预算分级平衡情况表（汇总）0524 2 5" xfId="21007"/>
    <cellStyle name="差_市辖区测算20080510_不含人员经费系数 2" xfId="21008"/>
    <cellStyle name="差_县市旗测算-新科目（20080627）_不含人员经费系数_03_2010年各地区一般预算平衡表_04财力类2010 3" xfId="21009"/>
    <cellStyle name="差_市辖区测算20080510_不含人员经费系数 2 2 2" xfId="21010"/>
    <cellStyle name="差_市辖区测算20080510_不含人员经费系数 3" xfId="21011"/>
    <cellStyle name="好_县区合并测算20080423(按照各省比重）_县市旗测算-新科目（含人口规模效应）_财力性转移支付2010年预算参考数_隋心对账单定稿0514 2" xfId="21012"/>
    <cellStyle name="差_市辖区测算20080510_不含人员经费系数 3 2" xfId="21013"/>
    <cellStyle name="好_县区合并测算20080423(按照各省比重）_县市旗测算-新科目（含人口规模效应）_财力性转移支付2010年预算参考数_隋心对账单定稿0514 2 2" xfId="21014"/>
    <cellStyle name="差_市辖区测算20080510_不含人员经费系数 4" xfId="21015"/>
    <cellStyle name="好_县区合并测算20080423(按照各省比重）_县市旗测算-新科目（含人口规模效应）_财力性转移支付2010年预算参考数_隋心对账单定稿0514 3" xfId="21016"/>
    <cellStyle name="差_市辖区测算20080510_不含人员经费系数 4 2" xfId="21017"/>
    <cellStyle name="差_市辖区测算20080510_不含人员经费系数 5" xfId="21018"/>
    <cellStyle name="差_市辖区测算20080510_不含人员经费系数_03_2010年各地区一般预算平衡表" xfId="21019"/>
    <cellStyle name="差_市辖区测算20080510_不含人员经费系数_03_2010年各地区一般预算平衡表 2" xfId="21020"/>
    <cellStyle name="差_文体广播事业(按照总人口测算）—20080416_不含人员经费系数_财力性转移支付2010年预算参考数_合并 2 5" xfId="21021"/>
    <cellStyle name="差_市辖区测算20080510_不含人员经费系数_03_2010年各地区一般预算平衡表 4" xfId="21022"/>
    <cellStyle name="差_文体广播事业(按照总人口测算）—20080416_不含人员经费系数_财力性转移支付2010年预算参考数_合并 2 7" xfId="21023"/>
    <cellStyle name="好_文体广播事业(按照总人口测算）—20080416_民生政策最低支出需求_03_2010年各地区一般预算平衡表_净集中 3" xfId="21024"/>
    <cellStyle name="好_总人口_03_2010年各地区一般预算平衡表_2010年地方财政一般预算分级平衡情况表（汇总）0524 2 3" xfId="21025"/>
    <cellStyle name="好_2006年28四川_财力性转移支付2010年预算参考数_隋心对账单定稿0514 2 2" xfId="21026"/>
    <cellStyle name="好_云南 缺口县区测算(地方填报)_财力性转移支付2010年预算参考数_隋心对账单定稿0514" xfId="21027"/>
    <cellStyle name="差_市辖区测算20080510_不含人员经费系数_03_2010年各地区一般预算平衡表_04财力类2010" xfId="21028"/>
    <cellStyle name="差_市辖区测算20080510_不含人员经费系数_03_2010年各地区一般预算平衡表_04财力类2010 2" xfId="21029"/>
    <cellStyle name="差_市辖区测算20080510_不含人员经费系数_03_2010年各地区一般预算平衡表_2010年地方财政一般预算分级平衡情况表（汇总）0524" xfId="21030"/>
    <cellStyle name="差_市辖区测算20080510_不含人员经费系数_03_2010年各地区一般预算平衡表_2010年地方财政一般预算分级平衡情况表（汇总）0524 2" xfId="21031"/>
    <cellStyle name="差_市辖区测算20080510_不含人员经费系数_03_2010年各地区一般预算平衡表_2010年地方财政一般预算分级平衡情况表（汇总）0524 3" xfId="21032"/>
    <cellStyle name="差_市辖区测算20080510_不含人员经费系数_03_2010年各地区一般预算平衡表_2010年地方财政一般预算分级平衡情况表（汇总）0524 4" xfId="21033"/>
    <cellStyle name="差_市辖区测算20080510_不含人员经费系数_03_2010年各地区一般预算平衡表_2010年地方财政一般预算分级平衡情况表（汇总）0524 5" xfId="21034"/>
    <cellStyle name="差_市辖区测算20080510_不含人员经费系数_30云南" xfId="21035"/>
    <cellStyle name="差_县市旗测算-新科目（20080627）_民生政策最低支出需求_财力性转移支付2010年预算参考数 2 7" xfId="21036"/>
    <cellStyle name="好_缺口县区测算(财政部标准)_财力性转移支付2010年预算参考数_华东 3" xfId="21037"/>
    <cellStyle name="差_市辖区测算20080510_不含人员经费系数_30云南 2 2" xfId="21038"/>
    <cellStyle name="好_县市旗测算-新科目（20080626）_不含人员经费系数_03_2010年各地区一般预算平衡表_04财力类2010 2" xfId="21039"/>
    <cellStyle name="差_市辖区测算20080510_不含人员经费系数_30云南 3 2" xfId="21040"/>
    <cellStyle name="差_县区合并测算20080421_财力性转移支付2010年预算参考数 5" xfId="21041"/>
    <cellStyle name="好_2006年27重庆_财力性转移支付2010年预算参考数_03_2010年各地区一般预算平衡表_2010年地方财政一般预算分级平衡情况表（汇总）0524 2 5" xfId="21042"/>
    <cellStyle name="差_市辖区测算20080510_不含人员经费系数_30云南 4" xfId="21043"/>
    <cellStyle name="差_卫生(按照总人口测算）—20080416_县市旗测算-新科目（含人口规模效应）_财力性转移支付2010年预算参考数_华东 2 6" xfId="21044"/>
    <cellStyle name="差_市辖区测算20080510_不含人员经费系数_财力性转移支付2010年预算参考数 3" xfId="21045"/>
    <cellStyle name="差_市辖区测算20080510_不含人员经费系数_财力性转移支付2010年预算参考数 3 2" xfId="21046"/>
    <cellStyle name="差_市辖区测算20080510_不含人员经费系数_财力性转移支付2010年预算参考数 4" xfId="21047"/>
    <cellStyle name="差_市辖区测算20080510_不含人员经费系数_财力性转移支付2010年预算参考数 4 2" xfId="21048"/>
    <cellStyle name="差_市辖区测算20080510_不含人员经费系数_财力性转移支付2010年预算参考数 5" xfId="21049"/>
    <cellStyle name="好_云南省2008年中小学教师人数统计表 2 4" xfId="21050"/>
    <cellStyle name="差_市辖区测算20080510_不含人员经费系数_财力性转移支付2010年预算参考数_03_2010年各地区一般预算平衡表" xfId="21051"/>
    <cellStyle name="差_市辖区测算20080510_不含人员经费系数_财力性转移支付2010年预算参考数_03_2010年各地区一般预算平衡表 3" xfId="21052"/>
    <cellStyle name="差_市辖区测算20080510_不含人员经费系数_财力性转移支付2010年预算参考数_03_2010年各地区一般预算平衡表 4" xfId="21053"/>
    <cellStyle name="差_市辖区测算20080510_不含人员经费系数_财力性转移支付2010年预算参考数_03_2010年各地区一般预算平衡表 5" xfId="21054"/>
    <cellStyle name="差_市辖区测算20080510_不含人员经费系数_财力性转移支付2010年预算参考数_03_2010年各地区一般预算平衡表 6" xfId="21055"/>
    <cellStyle name="差_县市旗测算20080508_民生政策最低支出需求_合并" xfId="21056"/>
    <cellStyle name="好_县区合并测算20080421_不含人员经费系数_03_2010年各地区一般预算平衡表_04财力类2010 3" xfId="21057"/>
    <cellStyle name="差_市辖区测算20080510_不含人员经费系数_财力性转移支付2010年预算参考数_03_2010年各地区一般预算平衡表_04财力类2010" xfId="21058"/>
    <cellStyle name="好_行政（人员）_民生政策最低支出需求_华东" xfId="21059"/>
    <cellStyle name="好_教育(按照总人口测算）—20080416_财力性转移支付2010年预算参考数_合并" xfId="21060"/>
    <cellStyle name="差_市辖区测算20080510_不含人员经费系数_财力性转移支付2010年预算参考数_03_2010年各地区一般预算平衡表_04财力类2010 2" xfId="21061"/>
    <cellStyle name="好_行政（人员）_民生政策最低支出需求_华东 2" xfId="21062"/>
    <cellStyle name="好_行政公检法测算_民生政策最低支出需求_合并 2 4" xfId="21063"/>
    <cellStyle name="好_教育(按照总人口测算）—20080416_财力性转移支付2010年预算参考数_合并 2" xfId="21064"/>
    <cellStyle name="差_市辖区测算20080510_不含人员经费系数_财力性转移支付2010年预算参考数_03_2010年各地区一般预算平衡表_04财力类2010 3" xfId="21065"/>
    <cellStyle name="好_行政（人员）_民生政策最低支出需求_华东 3" xfId="21066"/>
    <cellStyle name="好_行政公检法测算_民生政策最低支出需求_合并 2 5" xfId="21067"/>
    <cellStyle name="好_教育(按照总人口测算）—20080416_财力性转移支付2010年预算参考数_合并 3" xfId="21068"/>
    <cellStyle name="差_市辖区测算20080510_不含人员经费系数_财力性转移支付2010年预算参考数_03_2010年各地区一般预算平衡表_2010年地方财政一般预算分级平衡情况表（汇总）0524 4" xfId="21069"/>
    <cellStyle name="差_县区合并测算20080423(按照各省比重）_县市旗测算-新科目（含人口规模效应）_财力性转移支付2010年预算参考数_华东 2 4" xfId="21070"/>
    <cellStyle name="差_市辖区测算20080510_不含人员经费系数_财力性转移支付2010年预算参考数_03_2010年各地区一般预算平衡表_2010年地方财政一般预算分级平衡情况表（汇总）0524 5" xfId="21071"/>
    <cellStyle name="差_县区合并测算20080423(按照各省比重）_县市旗测算-新科目（含人口规模效应）_财力性转移支付2010年预算参考数_华东 2 5" xfId="21072"/>
    <cellStyle name="差_市辖区测算20080510_不含人员经费系数_财力性转移支付2010年预算参考数_03_2010年各地区一般预算平衡表_净集中" xfId="21073"/>
    <cellStyle name="差_市辖区测算20080510_不含人员经费系数_财力性转移支付2010年预算参考数_03_2010年各地区一般预算平衡表_净集中 2" xfId="21074"/>
    <cellStyle name="差_市辖区测算20080510_不含人员经费系数_财力性转移支付2010年预算参考数_30云南" xfId="21075"/>
    <cellStyle name="差_市辖区测算20080510_不含人员经费系数_财力性转移支付2010年预算参考数_30云南 2" xfId="21076"/>
    <cellStyle name="差_市辖区测算20080510_不含人员经费系数_财力性转移支付2010年预算参考数_30云南 2 2" xfId="21077"/>
    <cellStyle name="差_市辖区测算20080510_不含人员经费系数_财力性转移支付2010年预算参考数_30云南 3" xfId="21078"/>
    <cellStyle name="差_市辖区测算20080510_不含人员经费系数_财力性转移支付2010年预算参考数_30云南 3 2" xfId="21079"/>
    <cellStyle name="好_教师绩效工资测算表（离退休按各地上报数测算）2009年1月1日 6" xfId="21080"/>
    <cellStyle name="差_市辖区测算20080510_不含人员经费系数_财力性转移支付2010年预算参考数_30云南 4" xfId="21081"/>
    <cellStyle name="好_14安徽_隋心对账单定稿0514" xfId="21082"/>
    <cellStyle name="好_教育(按照总人口测算）—20080416_县市旗测算-新科目（含人口规模效应）_财力性转移支付2010年预算参考数_03_2010年各地区一般预算平衡表_净集中 2" xfId="21083"/>
    <cellStyle name="差_市辖区测算20080510_不含人员经费系数_财力性转移支付2010年预算参考数_合并" xfId="21084"/>
    <cellStyle name="差_市辖区测算20080510_不含人员经费系数_财力性转移支付2010年预算参考数_华东" xfId="21085"/>
    <cellStyle name="差_县市旗测算20080508_民生政策最低支出需求_03_2010年各地区一般预算平衡表_净集中" xfId="21086"/>
    <cellStyle name="常规 2" xfId="21087"/>
    <cellStyle name="差_市辖区测算20080510_不含人员经费系数_财力性转移支付2010年预算参考数_华东 2" xfId="21088"/>
    <cellStyle name="差_县市旗测算20080508_民生政策最低支出需求_03_2010年各地区一般预算平衡表_净集中 2" xfId="21089"/>
    <cellStyle name="常规 2 2" xfId="21090"/>
    <cellStyle name="差_市辖区测算20080510_不含人员经费系数_财力性转移支付2010年预算参考数_隋心对账单定稿0514" xfId="21091"/>
    <cellStyle name="差_市辖区测算20080510_不含人员经费系数_财力性转移支付2010年预算参考数_隋心对账单定稿0514 2" xfId="21092"/>
    <cellStyle name="差_市辖区测算20080510_不含人员经费系数_财力性转移支付2010年预算参考数_小册子（2010）张" xfId="21093"/>
    <cellStyle name="好_0605石屏县_财力性转移支付2010年预算参考数_03_2010年各地区一般预算平衡表_2010年地方财政一般预算分级平衡情况表（汇总）0524 2" xfId="21094"/>
    <cellStyle name="差_市辖区测算20080510_不含人员经费系数_财力性转移支付2010年预算参考数_小册子（2010）张 2 2" xfId="21095"/>
    <cellStyle name="好_行政（人员）_县市旗测算-新科目（含人口规模效应）_财力性转移支付2010年预算参考数 2 4" xfId="21096"/>
    <cellStyle name="差_市辖区测算20080510_不含人员经费系数_财力性转移支付2010年预算参考数_小册子（2010）张 3" xfId="21097"/>
    <cellStyle name="好_0605石屏县_财力性转移支付2010年预算参考数_03_2010年各地区一般预算平衡表_2010年地方财政一般预算分级平衡情况表（汇总）0524 2 3" xfId="21098"/>
    <cellStyle name="好_市辖区测算-新科目（20080626）_财力性转移支付2010年预算参考数_华东 2 6" xfId="21099"/>
    <cellStyle name="差_市辖区测算20080510_不含人员经费系数_财力性转移支付2010年预算参考数_小册子（2010）张 3 2" xfId="21100"/>
    <cellStyle name="差_市辖区测算20080510_不含人员经费系数_财力性转移支付2010年预算参考数_小册子（2010）张 4" xfId="21101"/>
    <cellStyle name="好_0605石屏县_财力性转移支付2010年预算参考数_03_2010年各地区一般预算平衡表_2010年地方财政一般预算分级平衡情况表（汇总）0524 2 4" xfId="21102"/>
    <cellStyle name="好_2008年全省汇总收支计算表_财力性转移支付2010年预算参考数_03_2010年各地区一般预算平衡表" xfId="21103"/>
    <cellStyle name="好_市辖区测算-新科目（20080626）_财力性转移支付2010年预算参考数_华东 2 7" xfId="21104"/>
    <cellStyle name="差_市辖区测算20080510_不含人员经费系数_合并" xfId="21105"/>
    <cellStyle name="差_县区合并测算20080423(按照各省比重）_财力性转移支付2010年预算参考数_30云南 2 2" xfId="21106"/>
    <cellStyle name="差_市辖区测算20080510_不含人员经费系数_合并 2" xfId="21107"/>
    <cellStyle name="差_市辖区测算20080510_不含人员经费系数_隋心对账单定稿0514" xfId="21108"/>
    <cellStyle name="好_农林水和城市维护标准支出20080505－县区合计_县市旗测算-新科目（含人口规模效应）_华东 2 7" xfId="21109"/>
    <cellStyle name="差_市辖区测算20080510_不含人员经费系数_隋心对账单定稿0514 2" xfId="21110"/>
    <cellStyle name="好_Book2_财力性转移支付2010年预算参考数 2" xfId="21111"/>
    <cellStyle name="差_市辖区测算20080510_不含人员经费系数_小册子（2010）张" xfId="21112"/>
    <cellStyle name="好_农林水和城市维护标准支出20080505－县区合计_不含人员经费系数_隋心对账单定稿0514 3" xfId="21113"/>
    <cellStyle name="差_市辖区测算20080510_不含人员经费系数_小册子（2010）张 2" xfId="21114"/>
    <cellStyle name="好_Book2_财力性转移支付2010年预算参考数 2 2" xfId="21115"/>
    <cellStyle name="差_市辖区测算20080510_不含人员经费系数_小册子（2010）张 3" xfId="21116"/>
    <cellStyle name="好_Book2_财力性转移支付2010年预算参考数 2 3" xfId="21117"/>
    <cellStyle name="差_市辖区测算20080510_不含人员经费系数_小册子（2010）张 3 2" xfId="21118"/>
    <cellStyle name="好_Book2_财力性转移支付2010年预算参考数 2 3 2" xfId="21119"/>
    <cellStyle name="差_市辖区测算20080510_不含人员经费系数_小册子（2010）张 4" xfId="21120"/>
    <cellStyle name="好_Book2_财力性转移支付2010年预算参考数 2 4" xfId="21121"/>
    <cellStyle name="差_市辖区测算20080510_财力性转移支付2010年预算参考数 2 2" xfId="21122"/>
    <cellStyle name="好_09黑龙江_财力性转移支付2010年预算参考数_合并 2" xfId="21123"/>
    <cellStyle name="差_市辖区测算20080510_财力性转移支付2010年预算参考数 2 2 2" xfId="21124"/>
    <cellStyle name="好_09黑龙江_财力性转移支付2010年预算参考数_合并 2 2" xfId="21125"/>
    <cellStyle name="差_市辖区测算20080510_财力性转移支付2010年预算参考数 2 3" xfId="21126"/>
    <cellStyle name="差_市辖区测算20080510_财力性转移支付2010年预算参考数 2 3 2" xfId="21127"/>
    <cellStyle name="差_市辖区测算20080510_财力性转移支付2010年预算参考数 2 4" xfId="21128"/>
    <cellStyle name="差_市辖区测算20080510_财力性转移支付2010年预算参考数 3" xfId="21129"/>
    <cellStyle name="差_市辖区测算20080510_财力性转移支付2010年预算参考数 4" xfId="21130"/>
    <cellStyle name="差_市辖区测算20080510_财力性转移支付2010年预算参考数 4 2" xfId="21131"/>
    <cellStyle name="差_市辖区测算20080510_财力性转移支付2010年预算参考数 5" xfId="21132"/>
    <cellStyle name="差_市辖区测算20080510_财力性转移支付2010年预算参考数_03_2010年各地区一般预算平衡表" xfId="21133"/>
    <cellStyle name="差_市辖区测算20080510_财力性转移支付2010年预算参考数_03_2010年各地区一般预算平衡表_04财力类2010" xfId="21134"/>
    <cellStyle name="差_市辖区测算20080510_财力性转移支付2010年预算参考数_03_2010年各地区一般预算平衡表_04财力类2010 2" xfId="21135"/>
    <cellStyle name="差_市辖区测算20080510_财力性转移支付2010年预算参考数_03_2010年各地区一般预算平衡表_04财力类2010 3" xfId="21136"/>
    <cellStyle name="差_市辖区测算20080510_财力性转移支付2010年预算参考数_03_2010年各地区一般预算平衡表_2010年地方财政一般预算分级平衡情况表（汇总）0524" xfId="21137"/>
    <cellStyle name="差_市辖区测算20080510_财力性转移支付2010年预算参考数_03_2010年各地区一般预算平衡表_2010年地方财政一般预算分级平衡情况表（汇总）0524 2" xfId="21138"/>
    <cellStyle name="差_市辖区测算20080510_财力性转移支付2010年预算参考数_03_2010年各地区一般预算平衡表_2010年地方财政一般预算分级平衡情况表（汇总）0524 3" xfId="21139"/>
    <cellStyle name="差_市辖区测算20080510_财力性转移支付2010年预算参考数_03_2010年各地区一般预算平衡表_2010年地方财政一般预算分级平衡情况表（汇总）0524 4" xfId="21140"/>
    <cellStyle name="差_市辖区测算20080510_财力性转移支付2010年预算参考数_03_2010年各地区一般预算平衡表_2010年地方财政一般预算分级平衡情况表（汇总）0524 5" xfId="21141"/>
    <cellStyle name="差_市辖区测算20080510_财力性转移支付2010年预算参考数_03_2010年各地区一般预算平衡表_净集中" xfId="21142"/>
    <cellStyle name="差_市辖区测算20080510_财力性转移支付2010年预算参考数_03_2010年各地区一般预算平衡表_净集中 2" xfId="21143"/>
    <cellStyle name="好_青海 缺口县区测算(地方填报)_财力性转移支付2010年预算参考数_03_2010年各地区一般预算平衡表 6" xfId="21144"/>
    <cellStyle name="差_市辖区测算20080510_财力性转移支付2010年预算参考数_03_2010年各地区一般预算平衡表_净集中 3" xfId="21145"/>
    <cellStyle name="差_云南 缺口县区测算(地方填报)" xfId="21146"/>
    <cellStyle name="差_云南省2008年转移支付测算——州市本级考核部分及政策性测算_财力性转移支付2010年预算参考数_03_2010年各地区一般预算平衡表 2" xfId="21147"/>
    <cellStyle name="差_市辖区测算20080510_财力性转移支付2010年预算参考数_30云南" xfId="21148"/>
    <cellStyle name="差_市辖区测算20080510_财力性转移支付2010年预算参考数_30云南 2" xfId="21149"/>
    <cellStyle name="差_市辖区测算20080510_财力性转移支付2010年预算参考数_隋心对账单定稿0514 2" xfId="21150"/>
    <cellStyle name="好_财政供养人员_财力性转移支付2010年预算参考数_合并 2 7" xfId="21151"/>
    <cellStyle name="好_行政(燃修费)_不含人员经费系数_财力性转移支付2010年预算参考数_隋心对账单定稿0514 2 3" xfId="21152"/>
    <cellStyle name="差_市辖区测算20080510_财力性转移支付2010年预算参考数_小册子（2010）张" xfId="21153"/>
    <cellStyle name="差_市辖区测算20080510_财力性转移支付2010年预算参考数_小册子（2010）张 2" xfId="21154"/>
    <cellStyle name="好_县市旗测算-新科目（20080626）_财力性转移支付2010年预算参考数 2 8" xfId="21155"/>
    <cellStyle name="好_县市旗测算20080508_民生政策最低支出需求_03_2010年各地区一般预算平衡表_净集中 2" xfId="21156"/>
    <cellStyle name="差_市辖区测算20080510_财力性转移支付2010年预算参考数_小册子（2010）张 4" xfId="21157"/>
    <cellStyle name="差_市辖区测算20080510_华东" xfId="21158"/>
    <cellStyle name="差_市辖区测算20080510_华东 2" xfId="21159"/>
    <cellStyle name="差_市辖区测算20080510_民生政策最低支出需求" xfId="21160"/>
    <cellStyle name="好_14安徽_财力性转移支付2010年预算参考数_隋心对账单定稿0514 2 5" xfId="21161"/>
    <cellStyle name="好_县市旗测算-新科目（20080627）_民生政策最低支出需求_财力性转移支付2010年预算参考数_03_2010年各地区一般预算平衡表_净集中" xfId="21162"/>
    <cellStyle name="差_市辖区测算20080510_民生政策最低支出需求 2 4" xfId="21163"/>
    <cellStyle name="好_测算结果_财力性转移支付2010年预算参考数_03_2010年各地区一般预算平衡表 6" xfId="21164"/>
    <cellStyle name="好_山东省民生支出标准_财力性转移支付2010年预算参考数_隋心对账单定稿0514" xfId="21165"/>
    <cellStyle name="差_市辖区测算20080510_民生政策最低支出需求 4 2" xfId="21166"/>
    <cellStyle name="差_市辖区测算20080510_民生政策最低支出需求 5" xfId="21167"/>
    <cellStyle name="差_市辖区测算20080510_民生政策最低支出需求_03_2010年各地区一般预算平衡表" xfId="21168"/>
    <cellStyle name="差_市辖区测算20080510_民生政策最低支出需求_03_2010年各地区一般预算平衡表 4" xfId="21169"/>
    <cellStyle name="好 4 2" xfId="21170"/>
    <cellStyle name="好_其他部门(按照总人口测算）—20080416_县市旗测算-新科目（含人口规模效应）_03_2010年各地区一般预算平衡表 3" xfId="21171"/>
    <cellStyle name="好_云南省2008年转移支付测算——州市本级考核部分及政策性测算_隋心对账单定稿0514" xfId="21172"/>
    <cellStyle name="差_市辖区测算20080510_民生政策最低支出需求_03_2010年各地区一般预算平衡表 5" xfId="21173"/>
    <cellStyle name="好 4 3" xfId="21174"/>
    <cellStyle name="好_其他部门(按照总人口测算）—20080416_县市旗测算-新科目（含人口规模效应）_03_2010年各地区一般预算平衡表 4" xfId="21175"/>
    <cellStyle name="差_市辖区测算20080510_民生政策最低支出需求_03_2010年各地区一般预算平衡表 6" xfId="21176"/>
    <cellStyle name="好 4 4" xfId="21177"/>
    <cellStyle name="好_其他部门(按照总人口测算）—20080416_县市旗测算-新科目（含人口规模效应）_03_2010年各地区一般预算平衡表 5" xfId="21178"/>
    <cellStyle name="好_山东省民生支出标准_03_2010年各地区一般预算平衡表_2010年地方财政一般预算分级平衡情况表（汇总）0524 2 6" xfId="21179"/>
    <cellStyle name="差_市辖区测算20080510_民生政策最低支出需求_03_2010年各地区一般预算平衡表_04财力类2010" xfId="21180"/>
    <cellStyle name="差_市辖区测算20080510_民生政策最低支出需求_03_2010年各地区一般预算平衡表_04财力类2010 2" xfId="21181"/>
    <cellStyle name="差_市辖区测算20080510_民生政策最低支出需求_03_2010年各地区一般预算平衡表_04财力类2010 3" xfId="21182"/>
    <cellStyle name="好_27重庆_小册子（2010）张 2" xfId="21183"/>
    <cellStyle name="差_市辖区测算20080510_民生政策最低支出需求_03_2010年各地区一般预算平衡表_2010年地方财政一般预算分级平衡情况表（汇总）0524" xfId="21184"/>
    <cellStyle name="差_市辖区测算20080510_民生政策最低支出需求_03_2010年各地区一般预算平衡表_2010年地方财政一般预算分级平衡情况表（汇总）0524 2" xfId="21185"/>
    <cellStyle name="好_Book2_财力性转移支付2010年预算参考数_03_2010年各地区一般预算平衡表_2010年地方财政一般预算分级平衡情况表（汇总）0524 2 5" xfId="21186"/>
    <cellStyle name="差_市辖区测算20080510_民生政策最低支出需求_03_2010年各地区一般预算平衡表_2010年地方财政一般预算分级平衡情况表（汇总）0524 3" xfId="21187"/>
    <cellStyle name="好_Book2_财力性转移支付2010年预算参考数_03_2010年各地区一般预算平衡表_2010年地方财政一般预算分级平衡情况表（汇总）0524 2 6" xfId="21188"/>
    <cellStyle name="差_市辖区测算20080510_民生政策最低支出需求_03_2010年各地区一般预算平衡表_2010年地方财政一般预算分级平衡情况表（汇总）0524 4" xfId="21189"/>
    <cellStyle name="好_Book2_财力性转移支付2010年预算参考数_03_2010年各地区一般预算平衡表_2010年地方财政一般预算分级平衡情况表（汇总）0524 2 7" xfId="21190"/>
    <cellStyle name="差_市辖区测算20080510_民生政策最低支出需求_03_2010年各地区一般预算平衡表_2010年地方财政一般预算分级平衡情况表（汇总）0524 5" xfId="21191"/>
    <cellStyle name="好_县市旗测算-新科目（20080626）_县市旗测算-新科目（含人口规模效应） 2" xfId="21192"/>
    <cellStyle name="差_卫生(按照总人口测算）—20080416_县市旗测算-新科目（含人口规模效应）_财力性转移支付2010年预算参考数 4 2" xfId="21193"/>
    <cellStyle name="差_县市旗测算20080508_县市旗测算-新科目（含人口规模效应）_财力性转移支付2010年预算参考数_30云南 3 2" xfId="21194"/>
    <cellStyle name="差_市辖区测算20080510_民生政策最低支出需求_03_2010年各地区一般预算平衡表_净集中" xfId="21195"/>
    <cellStyle name="差_市辖区测算20080510_民生政策最低支出需求_03_2010年各地区一般预算平衡表_净集中 2" xfId="21196"/>
    <cellStyle name="差_市辖区测算20080510_民生政策最低支出需求_03_2010年各地区一般预算平衡表_净集中 3" xfId="21197"/>
    <cellStyle name="差_市辖区测算20080510_民生政策最低支出需求_30云南" xfId="21198"/>
    <cellStyle name="好 5 2" xfId="21199"/>
    <cellStyle name="差_市辖区测算20080510_民生政策最低支出需求_30云南 2" xfId="21200"/>
    <cellStyle name="差_市辖区测算20080510_民生政策最低支出需求_30云南 3" xfId="21201"/>
    <cellStyle name="差_市辖区测算20080510_民生政策最低支出需求_30云南 4" xfId="21202"/>
    <cellStyle name="好_行政公检法测算_财力性转移支付2010年预算参考数_30云南" xfId="21203"/>
    <cellStyle name="差_市辖区测算20080510_民生政策最低支出需求_财力性转移支付2010年预算参考数" xfId="21204"/>
    <cellStyle name="差_卫生(按照总人口测算）—20080416_民生政策最低支出需求_财力性转移支付2010年预算参考数_合并 2 7" xfId="21205"/>
    <cellStyle name="差_市辖区测算20080510_民生政策最低支出需求_财力性转移支付2010年预算参考数 2" xfId="21206"/>
    <cellStyle name="差_市辖区测算20080510_民生政策最低支出需求_财力性转移支付2010年预算参考数 2 2" xfId="21207"/>
    <cellStyle name="差_市辖区测算20080510_民生政策最低支出需求_财力性转移支付2010年预算参考数 2 3" xfId="21208"/>
    <cellStyle name="差_市辖区测算20080510_民生政策最低支出需求_财力性转移支付2010年预算参考数 3" xfId="21209"/>
    <cellStyle name="差_市辖区测算20080510_民生政策最低支出需求_财力性转移支付2010年预算参考数 4" xfId="21210"/>
    <cellStyle name="好_0605石屏 3 2" xfId="21211"/>
    <cellStyle name="差_市辖区测算20080510_民生政策最低支出需求_财力性转移支付2010年预算参考数 5" xfId="21212"/>
    <cellStyle name="差_市辖区测算20080510_民生政策最低支出需求_财力性转移支付2010年预算参考数_03_2010年各地区一般预算平衡表" xfId="21213"/>
    <cellStyle name="好_教育(按照总人口测算）—20080416_县市旗测算-新科目（含人口规模效应）_财力性转移支付2010年预算参考数_03_2010年各地区一般预算平衡表 4" xfId="21214"/>
    <cellStyle name="千位分隔 3 6" xfId="21215"/>
    <cellStyle name="差_市辖区测算20080510_民生政策最低支出需求_财力性转移支付2010年预算参考数_03_2010年各地区一般预算平衡表 2" xfId="21216"/>
    <cellStyle name="差_市辖区测算20080510_民生政策最低支出需求_财力性转移支付2010年预算参考数_03_2010年各地区一般预算平衡表 3" xfId="21217"/>
    <cellStyle name="差_总人口_合并" xfId="21218"/>
    <cellStyle name="差_市辖区测算20080510_民生政策最低支出需求_财力性转移支付2010年预算参考数_03_2010年各地区一般预算平衡表 4" xfId="21219"/>
    <cellStyle name="好_市辖区测算20080510_财力性转移支付2010年预算参考数_03_2010年各地区一般预算平衡表_04财力类2010" xfId="21220"/>
    <cellStyle name="差_市辖区测算20080510_民生政策最低支出需求_财力性转移支付2010年预算参考数_03_2010年各地区一般预算平衡表 5" xfId="21221"/>
    <cellStyle name="差_市辖区测算20080510_民生政策最低支出需求_财力性转移支付2010年预算参考数_03_2010年各地区一般预算平衡表 6" xfId="21222"/>
    <cellStyle name="差_市辖区测算20080510_民生政策最低支出需求_财力性转移支付2010年预算参考数_03_2010年各地区一般预算平衡表_04财力类2010" xfId="21223"/>
    <cellStyle name="差_市辖区测算20080510_民生政策最低支出需求_财力性转移支付2010年预算参考数_03_2010年各地区一般预算平衡表_04财力类2010 2" xfId="21224"/>
    <cellStyle name="好_2008年支出调整_财力性转移支付2010年预算参考数_30云南 3" xfId="21225"/>
    <cellStyle name="差_市辖区测算20080510_民生政策最低支出需求_财力性转移支付2010年预算参考数_03_2010年各地区一般预算平衡表_04财力类2010 3" xfId="21226"/>
    <cellStyle name="差_市辖区测算20080510_民生政策最低支出需求_财力性转移支付2010年预算参考数_03_2010年各地区一般预算平衡表_2010年地方财政一般预算分级平衡情况表（汇总）0524" xfId="21227"/>
    <cellStyle name="差_市辖区测算20080510_民生政策最低支出需求_财力性转移支付2010年预算参考数_03_2010年各地区一般预算平衡表_2010年地方财政一般预算分级平衡情况表（汇总）0524 3" xfId="21228"/>
    <cellStyle name="好_34青海_1_03_2010年各地区一般预算平衡表_2010年地方财政一般预算分级平衡情况表（汇总）0524 5" xfId="21229"/>
    <cellStyle name="差_市辖区测算20080510_民生政策最低支出需求_财力性转移支付2010年预算参考数_03_2010年各地区一般预算平衡表_2010年地方财政一般预算分级平衡情况表（汇总）0524 4" xfId="21230"/>
    <cellStyle name="差_市辖区测算20080510_民生政策最低支出需求_财力性转移支付2010年预算参考数_03_2010年各地区一般预算平衡表_2010年地方财政一般预算分级平衡情况表（汇总）0524 5" xfId="21231"/>
    <cellStyle name="差_县市旗测算20080508_不含人员经费系数 2" xfId="21232"/>
    <cellStyle name="差_市辖区测算20080510_民生政策最低支出需求_财力性转移支付2010年预算参考数_03_2010年各地区一般预算平衡表_净集中" xfId="21233"/>
    <cellStyle name="好_2007一般预算支出口径剔除表_合并" xfId="21234"/>
    <cellStyle name="差_市辖区测算20080510_民生政策最低支出需求_财力性转移支付2010年预算参考数_03_2010年各地区一般预算平衡表_净集中 2" xfId="21235"/>
    <cellStyle name="好_2006年33甘肃_30云南" xfId="21236"/>
    <cellStyle name="好_2007一般预算支出口径剔除表_合并 2" xfId="21237"/>
    <cellStyle name="差_市辖区测算20080510_民生政策最低支出需求_财力性转移支付2010年预算参考数_30云南" xfId="21238"/>
    <cellStyle name="差_市辖区测算20080510_民生政策最低支出需求_财力性转移支付2010年预算参考数_30云南 2" xfId="21239"/>
    <cellStyle name="差_市辖区测算20080510_民生政策最低支出需求_财力性转移支付2010年预算参考数_30云南 3" xfId="21240"/>
    <cellStyle name="差_市辖区测算20080510_民生政策最低支出需求_财力性转移支付2010年预算参考数_30云南 3 2" xfId="21241"/>
    <cellStyle name="差_市辖区测算20080510_民生政策最低支出需求_财力性转移支付2010年预算参考数_30云南 4" xfId="21242"/>
    <cellStyle name="差_市辖区测算20080510_民生政策最低支出需求_财力性转移支付2010年预算参考数_合并" xfId="21243"/>
    <cellStyle name="差_指标五" xfId="21244"/>
    <cellStyle name="差_市辖区测算20080510_民生政策最低支出需求_财力性转移支付2010年预算参考数_隋心对账单定稿0514" xfId="21245"/>
    <cellStyle name="差_市辖区测算20080510_民生政策最低支出需求_财力性转移支付2010年预算参考数_隋心对账单定稿0514 2" xfId="21246"/>
    <cellStyle name="差_市辖区测算20080510_民生政策最低支出需求_财力性转移支付2010年预算参考数_小册子（2010）张" xfId="21247"/>
    <cellStyle name="差_市辖区测算20080510_民生政策最低支出需求_财力性转移支付2010年预算参考数_小册子（2010）张 2" xfId="21248"/>
    <cellStyle name="常规 3 3 4" xfId="21249"/>
    <cellStyle name="好_县区合并测算20080421_不含人员经费系数 4" xfId="21250"/>
    <cellStyle name="差_市辖区测算20080510_民生政策最低支出需求_财力性转移支付2010年预算参考数_小册子（2010）张 2 2" xfId="21251"/>
    <cellStyle name="好_青海 缺口县区测算(地方填报)_财力性转移支付2010年预算参考数_30云南 3" xfId="21252"/>
    <cellStyle name="好_县区合并测算20080421_不含人员经费系数 4 2" xfId="21253"/>
    <cellStyle name="差_市辖区测算20080510_民生政策最低支出需求_财力性转移支付2010年预算参考数_小册子（2010）张 3" xfId="21254"/>
    <cellStyle name="常规 3 3 5" xfId="21255"/>
    <cellStyle name="好_县区合并测算20080421_不含人员经费系数 5" xfId="21256"/>
    <cellStyle name="差_市辖区测算20080510_民生政策最低支出需求_财力性转移支付2010年预算参考数_小册子（2010）张 3 2" xfId="21257"/>
    <cellStyle name="差_市辖区测算20080510_民生政策最低支出需求_财力性转移支付2010年预算参考数_小册子（2010）张 4" xfId="21258"/>
    <cellStyle name="常规 3 3 6" xfId="21259"/>
    <cellStyle name="差_市辖区测算20080510_民生政策最低支出需求_合并" xfId="21260"/>
    <cellStyle name="差_市辖区测算20080510_民生政策最低支出需求_合并 2" xfId="21261"/>
    <cellStyle name="差_市辖区测算20080510_民生政策最低支出需求_隋心对账单定稿0514" xfId="21262"/>
    <cellStyle name="好_0502通海县_华东 2 4" xfId="21263"/>
    <cellStyle name="差_市辖区测算20080510_民生政策最低支出需求_隋心对账单定稿0514 2" xfId="21264"/>
    <cellStyle name="差_市辖区测算20080510_民生政策最低支出需求_小册子（2010）张" xfId="21265"/>
    <cellStyle name="常规 26 13" xfId="21266"/>
    <cellStyle name="差_市辖区测算20080510_民生政策最低支出需求_小册子（2010）张 2" xfId="21267"/>
    <cellStyle name="差_市辖区测算20080510_民生政策最低支出需求_小册子（2010）张 2 2" xfId="21268"/>
    <cellStyle name="好_2_03_2010年各地区一般预算平衡表_2010年地方财政一般预算分级平衡情况表（汇总）0524 5" xfId="21269"/>
    <cellStyle name="强调文字颜色 6 2 2 11 7" xfId="21270"/>
    <cellStyle name="差_市辖区测算20080510_民生政策最低支出需求_小册子（2010）张 4" xfId="21271"/>
    <cellStyle name="好_县市旗测算-新科目（20080626）_不含人员经费系数_合并 2 6" xfId="21272"/>
    <cellStyle name="好_县区合并测算20080423(按照各省比重）_民生政策最低支出需求_财力性转移支付2010年预算参考数_合并 2 5" xfId="21273"/>
    <cellStyle name="好_测算结果汇总_财力性转移支付2010年预算参考数_30云南 3" xfId="21274"/>
    <cellStyle name="好_缺口县区测算(财政部标准)_华东 3" xfId="21275"/>
    <cellStyle name="差_市辖区测算20080510_隋心对账单定稿0514 2" xfId="21276"/>
    <cellStyle name="差_市辖区测算20080510_县市旗测算-新科目（含人口规模效应）" xfId="21277"/>
    <cellStyle name="差_市辖区测算20080510_县市旗测算-新科目（含人口规模效应） 2" xfId="21278"/>
    <cellStyle name="好_GDP_4.2010年国家重点生态功能区保护性转移支付生态测算表" xfId="21279"/>
    <cellStyle name="好_行政公检法测算_不含人员经费系数 4" xfId="21280"/>
    <cellStyle name="差_市辖区测算20080510_县市旗测算-新科目（含人口规模效应） 2 3" xfId="21281"/>
    <cellStyle name="差_市辖区测算20080510_县市旗测算-新科目（含人口规模效应） 3" xfId="21282"/>
    <cellStyle name="好_行政公检法测算_不含人员经费系数 5" xfId="21283"/>
    <cellStyle name="差_市辖区测算20080510_县市旗测算-新科目（含人口规模效应） 4" xfId="21284"/>
    <cellStyle name="差_市辖区测算20080510_县市旗测算-新科目（含人口规模效应） 4 2" xfId="21285"/>
    <cellStyle name="好_总人口_03_2010年各地区一般预算平衡表_净集中 3" xfId="21286"/>
    <cellStyle name="差_市辖区测算20080510_县市旗测算-新科目（含人口规模效应）_03_2010年各地区一般预算平衡表 2" xfId="21287"/>
    <cellStyle name="差_市辖区测算20080510_县市旗测算-新科目（含人口规模效应）_03_2010年各地区一般预算平衡表_04财力类2010" xfId="21288"/>
    <cellStyle name="差_市辖区测算20080510_县市旗测算-新科目（含人口规模效应）_03_2010年各地区一般预算平衡表_04财力类2010 2" xfId="21289"/>
    <cellStyle name="差_市辖区测算20080510_县市旗测算-新科目（含人口规模效应）_03_2010年各地区一般预算平衡表_04财力类2010 3" xfId="21290"/>
    <cellStyle name="差_市辖区测算20080510_县市旗测算-新科目（含人口规模效应）_03_2010年各地区一般预算平衡表_2010年地方财政一般预算分级平衡情况表（汇总）0524 2" xfId="21291"/>
    <cellStyle name="差_市辖区测算20080510_县市旗测算-新科目（含人口规模效应）_03_2010年各地区一般预算平衡表_2010年地方财政一般预算分级平衡情况表（汇总）0524 3" xfId="21292"/>
    <cellStyle name="差_市辖区测算20080510_县市旗测算-新科目（含人口规模效应）_03_2010年各地区一般预算平衡表_2010年地方财政一般预算分级平衡情况表（汇总）0524 4" xfId="21293"/>
    <cellStyle name="差_市辖区测算20080510_县市旗测算-新科目（含人口规模效应）_03_2010年各地区一般预算平衡表_2010年地方财政一般预算分级平衡情况表（汇总）0524 5" xfId="21294"/>
    <cellStyle name="差_市辖区测算20080510_县市旗测算-新科目（含人口规模效应）_03_2010年各地区一般预算平衡表_净集中" xfId="21295"/>
    <cellStyle name="好_成本差异系数_隋心对账单定稿0514 2 6" xfId="21296"/>
    <cellStyle name="差_县市旗测算20080508_财力性转移支付2010年预算参考数_03_2010年各地区一般预算平衡表" xfId="21297"/>
    <cellStyle name="差_卫生(按照总人口测算）—20080416_财力性转移支付2010年预算参考数_03_2010年各地区一般预算平衡表_净集中" xfId="21298"/>
    <cellStyle name="好_市辖区测算20080510_民生政策最低支出需求_财力性转移支付2010年预算参考数_小册子（2010）张 3" xfId="21299"/>
    <cellStyle name="差_市辖区测算20080510_县市旗测算-新科目（含人口规模效应）_30云南 2 2" xfId="21300"/>
    <cellStyle name="差_县区合并测算20080421_不含人员经费系数_03_2010年各地区一般预算平衡表_04财力类2010" xfId="21301"/>
    <cellStyle name="差_市辖区测算20080510_县市旗测算-新科目（含人口规模效应）_30云南 3" xfId="21302"/>
    <cellStyle name="差_市辖区测算20080510_县市旗测算-新科目（含人口规模效应）_30云南 3 2" xfId="21303"/>
    <cellStyle name="好_2006年34青海_财力性转移支付2010年预算参考数_华东 2 4" xfId="21304"/>
    <cellStyle name="差_市辖区测算20080510_县市旗测算-新科目（含人口规模效应）_30云南 4" xfId="21305"/>
    <cellStyle name="差_市辖区测算20080510_县市旗测算-新科目（含人口规模效应）_财力性转移支付2010年预算参考数" xfId="21306"/>
    <cellStyle name="差_市辖区测算20080510_县市旗测算-新科目（含人口规模效应）_财力性转移支付2010年预算参考数 2" xfId="21307"/>
    <cellStyle name="好_山东省民生支出标准_30云南" xfId="21308"/>
    <cellStyle name="差_县市旗测算20080508_县市旗测算-新科目（含人口规模效应） 5" xfId="21309"/>
    <cellStyle name="好_县市旗测算20080508_县市旗测算-新科目（含人口规模效应）_财力性转移支付2010年预算参考数_小册子（2010）张" xfId="21310"/>
    <cellStyle name="差_市辖区测算20080510_县市旗测算-新科目（含人口规模效应）_财力性转移支付2010年预算参考数 2 2" xfId="21311"/>
    <cellStyle name="好_山东省民生支出标准_30云南 2" xfId="21312"/>
    <cellStyle name="差_市辖区测算20080510_县市旗测算-新科目（含人口规模效应）_财力性转移支付2010年预算参考数 2 2 2" xfId="21313"/>
    <cellStyle name="常规 2 2 6 13" xfId="21314"/>
    <cellStyle name="好_山东省民生支出标准_30云南 2 2" xfId="21315"/>
    <cellStyle name="差_市辖区测算20080510_县市旗测算-新科目（含人口规模效应）_财力性转移支付2010年预算参考数 2 3" xfId="21316"/>
    <cellStyle name="好_山东省民生支出标准_30云南 3" xfId="21317"/>
    <cellStyle name="差_市辖区测算20080510_县市旗测算-新科目（含人口规模效应）_财力性转移支付2010年预算参考数 4" xfId="21318"/>
    <cellStyle name="差_县市旗测算20080508_财力性转移支付2010年预算参考数_华东 2 3" xfId="21319"/>
    <cellStyle name="差_市辖区测算20080510_县市旗测算-新科目（含人口规模效应）_财力性转移支付2010年预算参考数 5" xfId="21320"/>
    <cellStyle name="差_县市旗测算20080508_财力性转移支付2010年预算参考数_华东 2 4" xfId="21321"/>
    <cellStyle name="差_市辖区测算20080510_县市旗测算-新科目（含人口规模效应）_财力性转移支付2010年预算参考数_03_2010年各地区一般预算平衡表" xfId="21322"/>
    <cellStyle name="差_市辖区测算20080510_县市旗测算-新科目（含人口规模效应）_财力性转移支付2010年预算参考数_03_2010年各地区一般预算平衡表 2" xfId="21323"/>
    <cellStyle name="差_市辖区测算20080510_县市旗测算-新科目（含人口规模效应）_财力性转移支付2010年预算参考数_03_2010年各地区一般预算平衡表 6" xfId="21324"/>
    <cellStyle name="差_云南省2008年转移支付测算——州市本级考核部分及政策性测算_财力性转移支付2010年预算参考数_03_2010年各地区一般预算平衡表_2010年地方财政一般预算分级平衡情况表（汇总）0524 2" xfId="21325"/>
    <cellStyle name="差_市辖区测算20080510_县市旗测算-新科目（含人口规模效应）_财力性转移支付2010年预算参考数_03_2010年各地区一般预算平衡表_04财力类2010 2" xfId="21326"/>
    <cellStyle name="差_市辖区测算20080510_县市旗测算-新科目（含人口规模效应）_财力性转移支付2010年预算参考数_03_2010年各地区一般预算平衡表_04财力类2010 3" xfId="21327"/>
    <cellStyle name="差_市辖区测算20080510_县市旗测算-新科目（含人口规模效应）_财力性转移支付2010年预算参考数_03_2010年各地区一般预算平衡表_2010年地方财政一般预算分级平衡情况表（汇总）0524 5" xfId="21328"/>
    <cellStyle name="差_市辖区测算20080510_县市旗测算-新科目（含人口规模效应）_财力性转移支付2010年预算参考数_03_2010年各地区一般预算平衡表_净集中" xfId="21329"/>
    <cellStyle name="好_不含人员经费系数_03_2010年各地区一般预算平衡表_净集中 3" xfId="21330"/>
    <cellStyle name="差_市辖区测算20080510_县市旗测算-新科目（含人口规模效应）_财力性转移支付2010年预算参考数_03_2010年各地区一般预算平衡表_净集中 2" xfId="21331"/>
    <cellStyle name="差_市辖区测算20080510_县市旗测算-新科目（含人口规模效应）_财力性转移支付2010年预算参考数_30云南" xfId="21332"/>
    <cellStyle name="强调文字颜色 1 2 2 2 2 2 2" xfId="21333"/>
    <cellStyle name="差_市辖区测算20080510_县市旗测算-新科目（含人口规模效应）_财力性转移支付2010年预算参考数_30云南 2" xfId="21334"/>
    <cellStyle name="差_县市旗测算-新科目（20080626）_不含人员经费系数_财力性转移支付2010年预算参考数_隋心对账单定稿0514" xfId="21335"/>
    <cellStyle name="差_市辖区测算20080510_县市旗测算-新科目（含人口规模效应）_财力性转移支付2010年预算参考数_30云南 3" xfId="21336"/>
    <cellStyle name="好_文体广播事业(按照总人口测算）—20080416_民生政策最低支出需求_财力性转移支付2010年预算参考数_小册子（2010）张 3" xfId="21337"/>
    <cellStyle name="好_教育(按照总人口测算）—20080416_民生政策最低支出需求_财力性转移支付2010年预算参考数_03_2010年各地区一般预算平衡表" xfId="21338"/>
    <cellStyle name="差_市辖区测算20080510_县市旗测算-新科目（含人口规模效应）_财力性转移支付2010年预算参考数_30云南 3 2" xfId="21339"/>
    <cellStyle name="常规 2 2 6 9" xfId="21340"/>
    <cellStyle name="好_文体广播事业(按照总人口测算）—20080416_民生政策最低支出需求_财力性转移支付2010年预算参考数_小册子（2010）张 3 2" xfId="21341"/>
    <cellStyle name="好_教育(按照总人口测算）—20080416_民生政策最低支出需求_财力性转移支付2010年预算参考数_03_2010年各地区一般预算平衡表 2" xfId="21342"/>
    <cellStyle name="差_市辖区测算20080510_县市旗测算-新科目（含人口规模效应）_财力性转移支付2010年预算参考数_30云南 4" xfId="21343"/>
    <cellStyle name="差_市辖区测算20080510_县市旗测算-新科目（含人口规模效应）_财力性转移支付2010年预算参考数_合并" xfId="21344"/>
    <cellStyle name="好_行政公检法测算_民生政策最低支出需求_财力性转移支付2010年预算参考数_30云南" xfId="21345"/>
    <cellStyle name="差_市辖区测算20080510_县市旗测算-新科目（含人口规模效应）_财力性转移支付2010年预算参考数_合并 2" xfId="21346"/>
    <cellStyle name="好_行政公检法测算_民生政策最低支出需求_财力性转移支付2010年预算参考数_30云南 2" xfId="21347"/>
    <cellStyle name="差_市辖区测算20080510_县市旗测算-新科目（含人口规模效应）_财力性转移支付2010年预算参考数_华东" xfId="21348"/>
    <cellStyle name="差_市辖区测算20080510_县市旗测算-新科目（含人口规模效应）_财力性转移支付2010年预算参考数_华东 2" xfId="21349"/>
    <cellStyle name="常规 10 37" xfId="21350"/>
    <cellStyle name="差_市辖区测算20080510_县市旗测算-新科目（含人口规模效应）_财力性转移支付2010年预算参考数_隋心对账单定稿0514" xfId="21351"/>
    <cellStyle name="差_市辖区测算20080510_县市旗测算-新科目（含人口规模效应）_财力性转移支付2010年预算参考数_小册子（2010）张 3" xfId="21352"/>
    <cellStyle name="差_市辖区测算20080510_县市旗测算-新科目（含人口规模效应）_财力性转移支付2010年预算参考数_小册子（2010）张 4" xfId="21353"/>
    <cellStyle name="差_市辖区测算20080510_县市旗测算-新科目（含人口规模效应）_合并" xfId="21354"/>
    <cellStyle name="差_市辖区测算20080510_县市旗测算-新科目（含人口规模效应）_华东" xfId="21355"/>
    <cellStyle name="差_市辖区测算20080510_县市旗测算-新科目（含人口规模效应）_华东 2" xfId="21356"/>
    <cellStyle name="差_市辖区测算20080510_县市旗测算-新科目（含人口规模效应）_隋心对账单定稿0514 2" xfId="21357"/>
    <cellStyle name="差_市辖区测算20080510_县市旗测算-新科目（含人口规模效应）_小册子（2010）张" xfId="21358"/>
    <cellStyle name="差_市辖区测算20080510_县市旗测算-新科目（含人口规模效应）_小册子（2010）张 2" xfId="21359"/>
    <cellStyle name="好_农林水和城市维护标准支出20080505－县区合计_民生政策最低支出需求_隋心对账单定稿0514 2 5" xfId="21360"/>
    <cellStyle name="差_市辖区测算20080510_县市旗测算-新科目（含人口规模效应）_小册子（2010）张 2 2" xfId="21361"/>
    <cellStyle name="差_市辖区测算20080510_县市旗测算-新科目（含人口规模效应）_小册子（2010）张 3" xfId="21362"/>
    <cellStyle name="好_农林水和城市维护标准支出20080505－县区合计_民生政策最低支出需求_隋心对账单定稿0514 2 6" xfId="21363"/>
    <cellStyle name="差_市辖区测算20080510_县市旗测算-新科目（含人口规模效应）_小册子（2010）张 4" xfId="21364"/>
    <cellStyle name="好_农林水和城市维护标准支出20080505－县区合计_民生政策最低支出需求_隋心对账单定稿0514 2 7" xfId="21365"/>
    <cellStyle name="差_市辖区测算20080510_小册子（2010）张 2 2" xfId="21366"/>
    <cellStyle name="好_22湖南_财力性转移支付2010年预算参考数 2 2 2" xfId="21367"/>
    <cellStyle name="差_市辖区测算20080510_小册子（2010）张 3 2" xfId="21368"/>
    <cellStyle name="好_22湖南_财力性转移支付2010年预算参考数 2 3 2" xfId="21369"/>
    <cellStyle name="好_行政（人员）_县市旗测算-新科目（含人口规模效应）_财力性转移支付2010年预算参考数 3" xfId="21370"/>
    <cellStyle name="差_市辖区测算-新科目（20080626） 2 2" xfId="21371"/>
    <cellStyle name="差_市辖区测算-新科目（20080626） 2 3" xfId="21372"/>
    <cellStyle name="差_县区合并测算20080421_民生政策最低支出需求_财力性转移支付2010年预算参考数_03_2010年各地区一般预算平衡表 2" xfId="21373"/>
    <cellStyle name="差_市辖区测算-新科目（20080626） 2 3 2" xfId="21374"/>
    <cellStyle name="差_县区合并测算20080421_民生政策最低支出需求_财力性转移支付2010年预算参考数_03_2010年各地区一般预算平衡表 2 2" xfId="21375"/>
    <cellStyle name="差_卫生(按照总人口测算）—20080416_不含人员经费系数_03_2010年各地区一般预算平衡表_2010年地方财政一般预算分级平衡情况表（汇总）0524 2 7" xfId="21376"/>
    <cellStyle name="差_市辖区测算-新科目（20080626） 2 4" xfId="21377"/>
    <cellStyle name="差_县区合并测算20080421_民生政策最低支出需求_财力性转移支付2010年预算参考数_03_2010年各地区一般预算平衡表 3" xfId="21378"/>
    <cellStyle name="好_农林水和城市维护标准支出20080505－县区合计_民生政策最低支出需求_财力性转移支付2010年预算参考数_03_2010年各地区一般预算平衡表_净集中" xfId="21379"/>
    <cellStyle name="好_其他部门(按照总人口测算）—20080416_民生政策最低支出需求_财力性转移支付2010年预算参考数_03_2010年各地区一般预算平衡表 2" xfId="21380"/>
    <cellStyle name="差_市辖区测算-新科目（20080626） 3 2" xfId="21381"/>
    <cellStyle name="好_行政(燃修费)_不含人员经费系数_华东 2 6" xfId="21382"/>
    <cellStyle name="差_市辖区测算-新科目（20080626）_03_2010年各地区一般预算平衡表" xfId="21383"/>
    <cellStyle name="差_市辖区测算-新科目（20080626）_03_2010年各地区一般预算平衡表 2" xfId="21384"/>
    <cellStyle name="好_2008年一般预算支出预计_隋心对账单定稿0514 2 4" xfId="21385"/>
    <cellStyle name="差_市辖区测算-新科目（20080626）_03_2010年各地区一般预算平衡表 3" xfId="21386"/>
    <cellStyle name="好_2008年一般预算支出预计_隋心对账单定稿0514 2 5" xfId="21387"/>
    <cellStyle name="差_市辖区测算-新科目（20080626）_03_2010年各地区一般预算平衡表 5" xfId="21388"/>
    <cellStyle name="好_2008年一般预算支出预计_隋心对账单定稿0514 2 7" xfId="21389"/>
    <cellStyle name="差_市辖区测算-新科目（20080626）_03_2010年各地区一般预算平衡表 6" xfId="21390"/>
    <cellStyle name="好_县区合并测算20080423(按照各省比重）_小册子（2010）张 2 2" xfId="21391"/>
    <cellStyle name="差_一般预算支出口径剔除表_财力性转移支付2010年预算参考数 3 2" xfId="21392"/>
    <cellStyle name="差_市辖区测算-新科目（20080626）_03_2010年各地区一般预算平衡表_2010年地方财政一般预算分级平衡情况表（汇总）0524" xfId="21393"/>
    <cellStyle name="差_市辖区测算-新科目（20080626）_03_2010年各地区一般预算平衡表_2010年地方财政一般预算分级平衡情况表（汇总）0524 2" xfId="21394"/>
    <cellStyle name="差_市辖区测算-新科目（20080626）_03_2010年各地区一般预算平衡表_2010年地方财政一般预算分级平衡情况表（汇总）0524 3" xfId="21395"/>
    <cellStyle name="差_市辖区测算-新科目（20080626）_03_2010年各地区一般预算平衡表_2010年地方财政一般预算分级平衡情况表（汇总）0524 4" xfId="21396"/>
    <cellStyle name="好_检验表（调整后）_合并" xfId="21397"/>
    <cellStyle name="差_市辖区测算-新科目（20080626）_03_2010年各地区一般预算平衡表_2010年地方财政一般预算分级平衡情况表（汇总）0524 5" xfId="21398"/>
    <cellStyle name="好_农林水和城市维护标准支出20080505－县区合计_县市旗测算-新科目（含人口规模效应）_财力性转移支付2010年预算参考数_03_2010年各地区一般预算平衡表" xfId="21399"/>
    <cellStyle name="差_市辖区测算-新科目（20080626）_03_2010年各地区一般预算平衡表_净集中" xfId="21400"/>
    <cellStyle name="差_市辖区测算-新科目（20080626）_03_2010年各地区一般预算平衡表_净集中 2" xfId="21401"/>
    <cellStyle name="差_县区合并测算20080423(按照各省比重）_民生政策最低支出需求_财力性转移支付2010年预算参考数_03_2010年各地区一般预算平衡表_2010年地方财政一般预算分级平衡情况表（汇总）0524 2 3" xfId="21402"/>
    <cellStyle name="差_市辖区测算-新科目（20080626）_03_2010年各地区一般预算平衡表_净集中 3" xfId="21403"/>
    <cellStyle name="差_县区合并测算20080423(按照各省比重）_民生政策最低支出需求_财力性转移支付2010年预算参考数_03_2010年各地区一般预算平衡表_2010年地方财政一般预算分级平衡情况表（汇总）0524 2 4" xfId="21404"/>
    <cellStyle name="差_市辖区测算-新科目（20080626）_30云南 3" xfId="21405"/>
    <cellStyle name="差_市辖区测算-新科目（20080626）_30云南 3 2" xfId="21406"/>
    <cellStyle name="好_市辖区测算20080510_县市旗测算-新科目（含人口规模效应）_财力性转移支付2010年预算参考数_03_2010年各地区一般预算平衡表_2010年地方财政一般预算分级平衡情况表（汇总）0524 2 7" xfId="21407"/>
    <cellStyle name="小数 2 8" xfId="21408"/>
    <cellStyle name="差_市辖区测算-新科目（20080626）_不含人员经费系数 2 2" xfId="21409"/>
    <cellStyle name="差_市辖区测算-新科目（20080626）_不含人员经费系数 2 3" xfId="21410"/>
    <cellStyle name="差_市辖区测算-新科目（20080626）_不含人员经费系数 3" xfId="21411"/>
    <cellStyle name="好 2 2 11 2 4" xfId="21412"/>
    <cellStyle name="差_市辖区测算-新科目（20080626）_不含人员经费系数 3 2" xfId="21413"/>
    <cellStyle name="好_行政公检法测算_03_2010年各地区一般预算平衡表_2010年地方财政一般预算分级平衡情况表（汇总）0524 4" xfId="21414"/>
    <cellStyle name="差_市辖区测算-新科目（20080626）_不含人员经费系数 4" xfId="21415"/>
    <cellStyle name="好 2 2 11 2 5" xfId="21416"/>
    <cellStyle name="好_缺口县区测算_财力性转移支付2010年预算参考数_华东 3" xfId="21417"/>
    <cellStyle name="差_市辖区测算-新科目（20080626）_不含人员经费系数 4 2" xfId="21418"/>
    <cellStyle name="差_市辖区测算-新科目（20080626）_不含人员经费系数 5" xfId="21419"/>
    <cellStyle name="好 2 2 11 2 6" xfId="21420"/>
    <cellStyle name="好_市辖区测算-新科目（20080626）_不含人员经费系数_03_2010年各地区一般预算平衡表_2010年地方财政一般预算分级平衡情况表（汇总）0524 5" xfId="21421"/>
    <cellStyle name="差_市辖区测算-新科目（20080626）_不含人员经费系数_03_2010年各地区一般预算平衡表_2010年地方财政一般预算分级平衡情况表（汇总）0524" xfId="21422"/>
    <cellStyle name="差_市辖区测算-新科目（20080626）_不含人员经费系数_03_2010年各地区一般预算平衡表_2010年地方财政一般预算分级平衡情况表（汇总）0524 2" xfId="21423"/>
    <cellStyle name="差_市辖区测算-新科目（20080626）_不含人员经费系数_03_2010年各地区一般预算平衡表_2010年地方财政一般预算分级平衡情况表（汇总）0524 3" xfId="21424"/>
    <cellStyle name="差_市辖区测算-新科目（20080626）_不含人员经费系数_03_2010年各地区一般预算平衡表_2010年地方财政一般预算分级平衡情况表（汇总）0524 4" xfId="21425"/>
    <cellStyle name="差_市辖区测算-新科目（20080626）_不含人员经费系数_03_2010年各地区一般预算平衡表_2010年地方财政一般预算分级平衡情况表（汇总）0524 5" xfId="21426"/>
    <cellStyle name="差_市辖区测算-新科目（20080626）_不含人员经费系数_03_2010年各地区一般预算平衡表_净集中" xfId="21427"/>
    <cellStyle name="差_市辖区测算-新科目（20080626）_不含人员经费系数_03_2010年各地区一般预算平衡表_净集中 2" xfId="21428"/>
    <cellStyle name="差_市辖区测算-新科目（20080626）_不含人员经费系数_03_2010年各地区一般预算平衡表_净集中 3" xfId="21429"/>
    <cellStyle name="差_市辖区测算-新科目（20080626）_不含人员经费系数_30云南" xfId="21430"/>
    <cellStyle name="好_行政(燃修费)_县市旗测算-新科目（含人口规模效应）_财力性转移支付2010年预算参考数_03_2010年各地区一般预算平衡表_净集中" xfId="21431"/>
    <cellStyle name="好_分县成本差异系数_民生政策最低支出需求_财力性转移支付2010年预算参考数_30云南 3" xfId="21432"/>
    <cellStyle name="差_市辖区测算-新科目（20080626）_不含人员经费系数_30云南 2" xfId="21433"/>
    <cellStyle name="好_行政(燃修费)_县市旗测算-新科目（含人口规模效应）_财力性转移支付2010年预算参考数_03_2010年各地区一般预算平衡表_净集中 2" xfId="21434"/>
    <cellStyle name="差_市辖区测算-新科目（20080626）_不含人员经费系数_30云南 2 2" xfId="21435"/>
    <cellStyle name="好_缺口县区测算_财力性转移支付2010年预算参考数_合并 2 5" xfId="21436"/>
    <cellStyle name="好_分县成本差异系数_民生政策最低支出需求_财力性转移支付2010年预算参考数_30云南 3 2" xfId="21437"/>
    <cellStyle name="好_分县成本差异系数_民生政策最低支出需求_财力性转移支付2010年预算参考数_30云南 4" xfId="21438"/>
    <cellStyle name="差_市辖区测算-新科目（20080626）_不含人员经费系数_30云南 3" xfId="21439"/>
    <cellStyle name="好_行政(燃修费)_县市旗测算-新科目（含人口规模效应）_财力性转移支付2010年预算参考数_03_2010年各地区一般预算平衡表_净集中 3" xfId="21440"/>
    <cellStyle name="差_市辖区测算-新科目（20080626）_不含人员经费系数_财力性转移支付2010年预算参考数 2 2" xfId="21441"/>
    <cellStyle name="好_2006年33甘肃_合并" xfId="21442"/>
    <cellStyle name="差_市辖区测算-新科目（20080626）_不含人员经费系数_财力性转移支付2010年预算参考数 2 3" xfId="21443"/>
    <cellStyle name="差_市辖区测算-新科目（20080626）_不含人员经费系数_财力性转移支付2010年预算参考数 2 4" xfId="21444"/>
    <cellStyle name="差_市辖区测算-新科目（20080626）_不含人员经费系数_财力性转移支付2010年预算参考数 2 5" xfId="21445"/>
    <cellStyle name="差_市辖区测算-新科目（20080626）_不含人员经费系数_财力性转移支付2010年预算参考数 2 6" xfId="21446"/>
    <cellStyle name="差_市辖区测算-新科目（20080626）_不含人员经费系数_财力性转移支付2010年预算参考数 2 7" xfId="21447"/>
    <cellStyle name="差_市辖区测算-新科目（20080626）_不含人员经费系数_财力性转移支付2010年预算参考数 3" xfId="21448"/>
    <cellStyle name="差_卫生(按照总人口测算）—20080416_不含人员经费系数_财力性转移支付2010年预算参考数_华东 2 7" xfId="21449"/>
    <cellStyle name="差_市辖区测算-新科目（20080626）_不含人员经费系数_财力性转移支付2010年预算参考数 4" xfId="21450"/>
    <cellStyle name="差_市辖区测算-新科目（20080626）_不含人员经费系数_财力性转移支付2010年预算参考数 5" xfId="21451"/>
    <cellStyle name="差_市辖区测算-新科目（20080626）_不含人员经费系数_财力性转移支付2010年预算参考数_03_2010年各地区一般预算平衡表 5" xfId="21452"/>
    <cellStyle name="差_市辖区测算-新科目（20080626）_不含人员经费系数_财力性转移支付2010年预算参考数_03_2010年各地区一般预算平衡表 6" xfId="21453"/>
    <cellStyle name="差_市辖区测算-新科目（20080626）_不含人员经费系数_财力性转移支付2010年预算参考数_03_2010年各地区一般预算平衡表_04财力类2010" xfId="21454"/>
    <cellStyle name="差_市辖区测算-新科目（20080626）_不含人员经费系数_财力性转移支付2010年预算参考数_03_2010年各地区一般预算平衡表_04财力类2010 2" xfId="21455"/>
    <cellStyle name="差_市辖区测算-新科目（20080626）_不含人员经费系数_财力性转移支付2010年预算参考数_03_2010年各地区一般预算平衡表_04财力类2010 3" xfId="21456"/>
    <cellStyle name="差_市辖区测算-新科目（20080626）_不含人员经费系数_财力性转移支付2010年预算参考数_03_2010年各地区一般预算平衡表_2010年地方财政一般预算分级平衡情况表（汇总）0524" xfId="21457"/>
    <cellStyle name="好_行政（人员）_县市旗测算-新科目（含人口规模效应）_财力性转移支付2010年预算参考数 2 8" xfId="21458"/>
    <cellStyle name="好_云南省2008年转移支付测算——州市本级考核部分及政策性测算_财力性转移支付2010年预算参考数_03_2010年各地区一般预算平衡表 3" xfId="21459"/>
    <cellStyle name="差_市辖区测算-新科目（20080626）_不含人员经费系数_财力性转移支付2010年预算参考数_03_2010年各地区一般预算平衡表_2010年地方财政一般预算分级平衡情况表（汇总）0524 2" xfId="21460"/>
    <cellStyle name="差_市辖区测算-新科目（20080626）_不含人员经费系数_财力性转移支付2010年预算参考数_03_2010年各地区一般预算平衡表_2010年地方财政一般预算分级平衡情况表（汇总）0524 2 4" xfId="21461"/>
    <cellStyle name="好_农林水和城市维护标准支出20080505－县区合计_民生政策最低支出需求_隋心对账单定稿0514" xfId="21462"/>
    <cellStyle name="差_市辖区测算-新科目（20080626）_不含人员经费系数_财力性转移支付2010年预算参考数_03_2010年各地区一般预算平衡表_2010年地方财政一般预算分级平衡情况表（汇总）0524 2 5" xfId="21463"/>
    <cellStyle name="差_市辖区测算-新科目（20080626）_不含人员经费系数_财力性转移支付2010年预算参考数_03_2010年各地区一般预算平衡表_2010年地方财政一般预算分级平衡情况表（汇总）0524 2 6" xfId="21464"/>
    <cellStyle name="好_34青海_1_03_2010年各地区一般预算平衡表 2" xfId="21465"/>
    <cellStyle name="差_市辖区测算-新科目（20080626）_不含人员经费系数_财力性转移支付2010年预算参考数_03_2010年各地区一般预算平衡表_2010年地方财政一般预算分级平衡情况表（汇总）0524 2 7" xfId="21466"/>
    <cellStyle name="好_34青海_1_03_2010年各地区一般预算平衡表 3" xfId="21467"/>
    <cellStyle name="好_1007永仁县" xfId="21468"/>
    <cellStyle name="差_市辖区测算-新科目（20080626）_不含人员经费系数_财力性转移支付2010年预算参考数_03_2010年各地区一般预算平衡表_2010年地方财政一般预算分级平衡情况表（汇总）0524 3" xfId="21469"/>
    <cellStyle name="差_市辖区测算-新科目（20080626）_不含人员经费系数_财力性转移支付2010年预算参考数_03_2010年各地区一般预算平衡表_2010年地方财政一般预算分级平衡情况表（汇总）0524 4" xfId="21470"/>
    <cellStyle name="差_市辖区测算-新科目（20080626）_不含人员经费系数_财力性转移支付2010年预算参考数_合并" xfId="21471"/>
    <cellStyle name="差_卫生(按照总人口测算）—20080416_不含人员经费系数_财力性转移支付2010年预算参考数_03_2010年各地区一般预算平衡表_2010年地方财政一般预算分级平衡情况表（汇总）0524 2 5" xfId="21472"/>
    <cellStyle name="差_市辖区测算-新科目（20080626）_不含人员经费系数_财力性转移支付2010年预算参考数_合并 2" xfId="21473"/>
    <cellStyle name="差_市辖区测算-新科目（20080626）_不含人员经费系数_财力性转移支付2010年预算参考数_合并 2 2" xfId="21474"/>
    <cellStyle name="好_行政(燃修费)_隋心对账单定稿0514 2 3" xfId="21475"/>
    <cellStyle name="好_人员工资和公用经费2_财力性转移支付2010年预算参考数_华东 2 3" xfId="21476"/>
    <cellStyle name="差_市辖区测算-新科目（20080626）_不含人员经费系数_财力性转移支付2010年预算参考数_合并 2 3" xfId="21477"/>
    <cellStyle name="好_行政(燃修费)_隋心对账单定稿0514 2 4" xfId="21478"/>
    <cellStyle name="好_人员工资和公用经费2_财力性转移支付2010年预算参考数_华东 2 4" xfId="21479"/>
    <cellStyle name="差_市辖区测算-新科目（20080626）_不含人员经费系数_财力性转移支付2010年预算参考数_华东" xfId="21480"/>
    <cellStyle name="好_教育(按照总人口测算）—20080416_不含人员经费系数_财力性转移支付2010年预算参考数 2 6" xfId="21481"/>
    <cellStyle name="差_市辖区测算-新科目（20080626）_不含人员经费系数_财力性转移支付2010年预算参考数_华东 2" xfId="21482"/>
    <cellStyle name="差_市辖区测算-新科目（20080626）_不含人员经费系数_财力性转移支付2010年预算参考数_华东 2 3" xfId="21483"/>
    <cellStyle name="好_分析缺口率_财力性转移支付2010年预算参考数 2 4" xfId="21484"/>
    <cellStyle name="好_2007年收支情况及2008年收支预计表(汇总表)_财力性转移支付2010年预算参考数_03_2010年各地区一般预算平衡表 6" xfId="21485"/>
    <cellStyle name="差_市辖区测算-新科目（20080626）_不含人员经费系数_财力性转移支付2010年预算参考数_华东 2 4" xfId="21486"/>
    <cellStyle name="好_分析缺口率_财力性转移支付2010年预算参考数 2 5" xfId="21487"/>
    <cellStyle name="差_市辖区测算-新科目（20080626）_不含人员经费系数_财力性转移支付2010年预算参考数_隋心对账单定稿0514 2 2" xfId="21488"/>
    <cellStyle name="好_县市旗测算20080508_不含人员经费系数_03_2010年各地区一般预算平衡表_2010年地方财政一般预算分级平衡情况表（汇总）0524 2 6" xfId="21489"/>
    <cellStyle name="好_县市旗测算20080508_华东" xfId="21490"/>
    <cellStyle name="差_市辖区测算-新科目（20080626）_不含人员经费系数_财力性转移支付2010年预算参考数_隋心对账单定稿0514 2 3" xfId="21491"/>
    <cellStyle name="好_县市旗测算20080508_不含人员经费系数_03_2010年各地区一般预算平衡表_2010年地方财政一般预算分级平衡情况表（汇总）0524 2 7" xfId="21492"/>
    <cellStyle name="差_市辖区测算-新科目（20080626）_不含人员经费系数_财力性转移支付2010年预算参考数_隋心对账单定稿0514 2 4" xfId="21493"/>
    <cellStyle name="好_县市旗测算20080508_不含人员经费系数_03_2010年各地区一般预算平衡表_2010年地方财政一般预算分级平衡情况表（汇总）0524 2 8" xfId="21494"/>
    <cellStyle name="差_市辖区测算-新科目（20080626）_不含人员经费系数_财力性转移支付2010年预算参考数_隋心对账单定稿0514 2 5" xfId="21495"/>
    <cellStyle name="差_市辖区测算-新科目（20080626）_不含人员经费系数_财力性转移支付2010年预算参考数_隋心对账单定稿0514 2 6" xfId="21496"/>
    <cellStyle name="差_市辖区测算-新科目（20080626）_不含人员经费系数_财力性转移支付2010年预算参考数_隋心对账单定稿0514 2 7" xfId="21497"/>
    <cellStyle name="差_市辖区测算-新科目（20080626）_不含人员经费系数_财力性转移支付2010年预算参考数_小册子（2010）张" xfId="21498"/>
    <cellStyle name="差_市辖区测算-新科目（20080626）_不含人员经费系数_财力性转移支付2010年预算参考数_小册子（2010）张 2" xfId="21499"/>
    <cellStyle name="好_《2008年云南省财政运行数据资料汇编》付浩" xfId="21500"/>
    <cellStyle name="强调文字颜色 6 2 2 2 2" xfId="21501"/>
    <cellStyle name="差_市辖区测算-新科目（20080626）_不含人员经费系数_财力性转移支付2010年预算参考数_小册子（2010）张 3" xfId="21502"/>
    <cellStyle name="强调文字颜色 6 2 2 2 2 2" xfId="21503"/>
    <cellStyle name="差_市辖区测算-新科目（20080626）_不含人员经费系数_财力性转移支付2010年预算参考数_小册子（2010）张 3 2" xfId="21504"/>
    <cellStyle name="差_市辖区测算-新科目（20080626）_不含人员经费系数_合并" xfId="21505"/>
    <cellStyle name="差_市辖区测算-新科目（20080626）_不含人员经费系数_合并 2" xfId="21506"/>
    <cellStyle name="差_市辖区测算-新科目（20080626）_不含人员经费系数_合并 2 4" xfId="21507"/>
    <cellStyle name="好_分县成本差异系数_民生政策最低支出需求_财力性转移支付2010年预算参考数_合并 2 5" xfId="21508"/>
    <cellStyle name="差_同德_03_2010年各地区一般预算平衡表_2010年地方财政一般预算分级平衡情况表（汇总）0524" xfId="21509"/>
    <cellStyle name="差_市辖区测算-新科目（20080626）_不含人员经费系数_合并 2 5" xfId="21510"/>
    <cellStyle name="好_分县成本差异系数_民生政策最低支出需求_财力性转移支付2010年预算参考数_合并 2 6" xfId="21511"/>
    <cellStyle name="差_市辖区测算-新科目（20080626）_不含人员经费系数_合并 2 7" xfId="21512"/>
    <cellStyle name="差_市辖区测算-新科目（20080626）_不含人员经费系数_华东" xfId="21513"/>
    <cellStyle name="好_28四川_财力性转移支付2010年预算参考数_03_2010年各地区一般预算平衡表 2 2" xfId="21514"/>
    <cellStyle name="差_市辖区测算-新科目（20080626）_不含人员经费系数_华东 2 2" xfId="21515"/>
    <cellStyle name="好_2007年一般预算支出剔除_财力性转移支付2010年预算参考数_隋心对账单定稿0514 2 4" xfId="21516"/>
    <cellStyle name="好_分县成本差异系数_民生政策最低支出需求_财力性转移支付2010年预算参考数_华东 2 3" xfId="21517"/>
    <cellStyle name="差_市辖区测算-新科目（20080626）_不含人员经费系数_华东 2 3" xfId="21518"/>
    <cellStyle name="好_2007年一般预算支出剔除_财力性转移支付2010年预算参考数_隋心对账单定稿0514 2 5" xfId="21519"/>
    <cellStyle name="好_分县成本差异系数_民生政策最低支出需求_财力性转移支付2010年预算参考数_华东 2 4" xfId="21520"/>
    <cellStyle name="差_市辖区测算-新科目（20080626）_不含人员经费系数_华东 2 4" xfId="21521"/>
    <cellStyle name="好_2007年一般预算支出剔除_财力性转移支付2010年预算参考数_隋心对账单定稿0514 2 6" xfId="21522"/>
    <cellStyle name="好_分县成本差异系数_民生政策最低支出需求_财力性转移支付2010年预算参考数_华东 2 5" xfId="21523"/>
    <cellStyle name="差_市辖区测算-新科目（20080626）_不含人员经费系数_华东 2 5" xfId="21524"/>
    <cellStyle name="好_2007年一般预算支出剔除_财力性转移支付2010年预算参考数_隋心对账单定稿0514 2 7" xfId="21525"/>
    <cellStyle name="好_分县成本差异系数_民生政策最低支出需求_财力性转移支付2010年预算参考数_华东 2 6" xfId="21526"/>
    <cellStyle name="差_市辖区测算-新科目（20080626）_不含人员经费系数_华东 2 6" xfId="21527"/>
    <cellStyle name="好_分县成本差异系数_民生政策最低支出需求_财力性转移支付2010年预算参考数_华东 2 7" xfId="21528"/>
    <cellStyle name="差_市辖区测算-新科目（20080626）_不含人员经费系数_华东 2 7" xfId="21529"/>
    <cellStyle name="差_市辖区测算-新科目（20080626）_不含人员经费系数_隋心对账单定稿0514" xfId="21530"/>
    <cellStyle name="差_市辖区测算-新科目（20080626）_不含人员经费系数_隋心对账单定稿0514 2" xfId="21531"/>
    <cellStyle name="好_汇总-县级财政报表附表_隋心对账单定稿0514 2 3" xfId="21532"/>
    <cellStyle name="差_市辖区测算-新科目（20080626）_不含人员经费系数_隋心对账单定稿0514 2 2" xfId="21533"/>
    <cellStyle name="差_市辖区测算-新科目（20080626）_不含人员经费系数_隋心对账单定稿0514 2 3" xfId="21534"/>
    <cellStyle name="差_市辖区测算-新科目（20080626）_不含人员经费系数_隋心对账单定稿0514 2 4" xfId="21535"/>
    <cellStyle name="差_市辖区测算-新科目（20080626）_不含人员经费系数_隋心对账单定稿0514 2 5" xfId="21536"/>
    <cellStyle name="差_市辖区测算-新科目（20080626）_不含人员经费系数_隋心对账单定稿0514 2 6" xfId="21537"/>
    <cellStyle name="差_市辖区测算-新科目（20080626）_不含人员经费系数_小册子（2010）张" xfId="21538"/>
    <cellStyle name="好_1_合并 2 4" xfId="21539"/>
    <cellStyle name="差_市辖区测算-新科目（20080626）_不含人员经费系数_小册子（2010）张 2" xfId="21540"/>
    <cellStyle name="差_市辖区测算-新科目（20080626）_不含人员经费系数_小册子（2010）张 3" xfId="21541"/>
    <cellStyle name="差_市辖区测算-新科目（20080626）_财力性转移支付2010年预算参考数" xfId="21542"/>
    <cellStyle name="差_市辖区测算-新科目（20080626）_财力性转移支付2010年预算参考数 2" xfId="21543"/>
    <cellStyle name="好_2008年预计支出与2007年对比_隋心对账单定稿0514" xfId="21544"/>
    <cellStyle name="好_34青海_1_03_2010年各地区一般预算平衡表_2010年地方财政一般预算分级平衡情况表（汇总）0524 2 5" xfId="21545"/>
    <cellStyle name="差_市辖区测算-新科目（20080626）_财力性转移支付2010年预算参考数 2 3" xfId="21546"/>
    <cellStyle name="差_危改资金测算_财力性转移支付2010年预算参考数_03_2010年各地区一般预算平衡表_净集中 2" xfId="21547"/>
    <cellStyle name="好_市辖区测算-新科目（20080626）_不含人员经费系数 2" xfId="21548"/>
    <cellStyle name="差_市辖区测算-新科目（20080626）_财力性转移支付2010年预算参考数 2 3 2" xfId="21549"/>
    <cellStyle name="差_县区合并测算20080423(按照各省比重）_民生政策最低支出需求 2 6" xfId="21550"/>
    <cellStyle name="好_市辖区测算-新科目（20080626）_不含人员经费系数 2 2" xfId="21551"/>
    <cellStyle name="差_市辖区测算-新科目（20080626）_财力性转移支付2010年预算参考数 2 5" xfId="21552"/>
    <cellStyle name="好_市辖区测算-新科目（20080626）_不含人员经费系数 4" xfId="21553"/>
    <cellStyle name="差_县区合并测算20080423(按照各省比重）_民生政策最低支出需求_隋心对账单定稿0514" xfId="21554"/>
    <cellStyle name="好_汇总表_03_2010年各地区一般预算平衡表_04财力类2010" xfId="21555"/>
    <cellStyle name="好_县市旗测算-新科目（20080626）_县市旗测算-新科目（含人口规模效应）_华东 2 4" xfId="21556"/>
    <cellStyle name="差_市辖区测算-新科目（20080626）_财力性转移支付2010年预算参考数 2 6" xfId="21557"/>
    <cellStyle name="好_市辖区测算-新科目（20080626）_不含人员经费系数 5" xfId="21558"/>
    <cellStyle name="差_市辖区测算-新科目（20080626）_财力性转移支付2010年预算参考数 2 7" xfId="21559"/>
    <cellStyle name="差_市辖区测算-新科目（20080626）_财力性转移支付2010年预算参考数 3" xfId="21560"/>
    <cellStyle name="好_34青海_1_03_2010年各地区一般预算平衡表_2010年地方财政一般预算分级平衡情况表（汇总）0524 2 6" xfId="21561"/>
    <cellStyle name="差_市辖区测算-新科目（20080626）_财力性转移支付2010年预算参考数 4" xfId="21562"/>
    <cellStyle name="好_34青海_1_03_2010年各地区一般预算平衡表_2010年地方财政一般预算分级平衡情况表（汇总）0524 2 7" xfId="21563"/>
    <cellStyle name="差_市辖区测算-新科目（20080626）_财力性转移支付2010年预算参考数 5" xfId="21564"/>
    <cellStyle name="差_市辖区测算-新科目（20080626）_财力性转移支付2010年预算参考数_03_2010年各地区一般预算平衡表 2" xfId="21565"/>
    <cellStyle name="差_市辖区测算-新科目（20080626）_财力性转移支付2010年预算参考数_03_2010年各地区一般预算平衡表 2 2" xfId="21566"/>
    <cellStyle name="差_市辖区测算-新科目（20080626）_财力性转移支付2010年预算参考数_03_2010年各地区一般预算平衡表 3" xfId="21567"/>
    <cellStyle name="差_市辖区测算-新科目（20080626）_财力性转移支付2010年预算参考数_03_2010年各地区一般预算平衡表 4" xfId="21568"/>
    <cellStyle name="差_市辖区测算-新科目（20080626）_财力性转移支付2010年预算参考数_03_2010年各地区一般预算平衡表_04财力类2010" xfId="21569"/>
    <cellStyle name="差_市辖区测算-新科目（20080626）_财力性转移支付2010年预算参考数_03_2010年各地区一般预算平衡表_04财力类2010 3" xfId="21570"/>
    <cellStyle name="差_市辖区测算-新科目（20080626）_财力性转移支付2010年预算参考数_03_2010年各地区一般预算平衡表_2010年地方财政一般预算分级平衡情况表（汇总）0524" xfId="21571"/>
    <cellStyle name="差_市辖区测算-新科目（20080626）_财力性转移支付2010年预算参考数_03_2010年各地区一般预算平衡表_2010年地方财政一般预算分级平衡情况表（汇总）0524 2" xfId="21572"/>
    <cellStyle name="差_市辖区测算-新科目（20080626）_财力性转移支付2010年预算参考数_03_2010年各地区一般预算平衡表_2010年地方财政一般预算分级平衡情况表（汇总）0524 2 2" xfId="21573"/>
    <cellStyle name="常规 13 3 4" xfId="21574"/>
    <cellStyle name="差_市辖区测算-新科目（20080626）_财力性转移支付2010年预算参考数_03_2010年各地区一般预算平衡表_2010年地方财政一般预算分级平衡情况表（汇总）0524 2 3" xfId="21575"/>
    <cellStyle name="常规 13 3 5" xfId="21576"/>
    <cellStyle name="差_市辖区测算-新科目（20080626）_财力性转移支付2010年预算参考数_03_2010年各地区一般预算平衡表_2010年地方财政一般预算分级平衡情况表（汇总）0524 2 7" xfId="21577"/>
    <cellStyle name="好_530623_2006年县级财政报表附表_隋心对账单定稿0514 2" xfId="21578"/>
    <cellStyle name="差_县市旗测算-新科目（20080627）_财力性转移支付2010年预算参考数_隋心对账单定稿0514 2 5" xfId="21579"/>
    <cellStyle name="常规 13 3 9" xfId="21580"/>
    <cellStyle name="差_市辖区测算-新科目（20080626）_财力性转移支付2010年预算参考数_03_2010年各地区一般预算平衡表_2010年地方财政一般预算分级平衡情况表（汇总）0524 4" xfId="21581"/>
    <cellStyle name="好_核定人数对比_财力性转移支付2010年预算参考数_小册子（2010）张" xfId="21582"/>
    <cellStyle name="差_市辖区测算-新科目（20080626）_财力性转移支付2010年预算参考数_03_2010年各地区一般预算平衡表_2010年地方财政一般预算分级平衡情况表（汇总）0524 5" xfId="21583"/>
    <cellStyle name="差_市辖区测算-新科目（20080626）_财力性转移支付2010年预算参考数_03_2010年各地区一般预算平衡表_净集中" xfId="21584"/>
    <cellStyle name="差_县市旗测算20080508_民生政策最低支出需求_财力性转移支付2010年预算参考数 2" xfId="21585"/>
    <cellStyle name="差_市辖区测算-新科目（20080626）_财力性转移支付2010年预算参考数_03_2010年各地区一般预算平衡表_净集中 2" xfId="21586"/>
    <cellStyle name="差_县市旗测算20080508_民生政策最低支出需求_财力性转移支付2010年预算参考数 2 2" xfId="21587"/>
    <cellStyle name="差_市辖区测算-新科目（20080626）_财力性转移支付2010年预算参考数_03_2010年各地区一般预算平衡表_净集中 3" xfId="21588"/>
    <cellStyle name="差_县市旗测算20080508_民生政策最低支出需求_财力性转移支付2010年预算参考数 2 3" xfId="21589"/>
    <cellStyle name="差_市辖区测算-新科目（20080626）_财力性转移支付2010年预算参考数_30云南 2 2" xfId="21590"/>
    <cellStyle name="差_市辖区测算-新科目（20080626）_县市旗测算-新科目（含人口规模效应）_财力性转移支付2010年预算参考数_03_2010年各地区一般预算平衡表_净集中" xfId="21591"/>
    <cellStyle name="差_市辖区测算-新科目（20080626）_财力性转移支付2010年预算参考数_30云南 3" xfId="21592"/>
    <cellStyle name="差_一般预算支出口径剔除表_财力性转移支付2010年预算参考数 2 3 2" xfId="21593"/>
    <cellStyle name="差_市辖区测算-新科目（20080626）_财力性转移支付2010年预算参考数_30云南 4" xfId="21594"/>
    <cellStyle name="好_其他部门(按照总人口测算）—20080416_民生政策最低支出需求_03_2010年各地区一般预算平衡表_2010年地方财政一般预算分级平衡情况表（汇总）0524 2" xfId="21595"/>
    <cellStyle name="差_市辖区测算-新科目（20080626）_财力性转移支付2010年预算参考数_合并" xfId="21596"/>
    <cellStyle name="好_gdp" xfId="21597"/>
    <cellStyle name="好_安徽 缺口县区测算(地方填报)1_财力性转移支付2010年预算参考数_03_2010年各地区一般预算平衡表 5" xfId="21598"/>
    <cellStyle name="差_市辖区测算-新科目（20080626）_财力性转移支付2010年预算参考数_合并 2" xfId="21599"/>
    <cellStyle name="好_gdp 2" xfId="21600"/>
    <cellStyle name="好_民生政策最低支出需求_03_2010年各地区一般预算平衡表_2010年地方财政一般预算分级平衡情况表（汇总）0524 2 8" xfId="21601"/>
    <cellStyle name="好_山东省民生支出标准_财力性转移支付2010年预算参考数_30云南 3" xfId="21602"/>
    <cellStyle name="差_市辖区测算-新科目（20080626）_财力性转移支付2010年预算参考数_合并 2 2" xfId="21603"/>
    <cellStyle name="好_gdp 2 2" xfId="21604"/>
    <cellStyle name="差_市辖区测算-新科目（20080626）_财力性转移支付2010年预算参考数_合并 2 3" xfId="21605"/>
    <cellStyle name="好_2006年水利统计指标统计表_合并" xfId="21606"/>
    <cellStyle name="好_gdp 2 3" xfId="21607"/>
    <cellStyle name="差_市辖区测算-新科目（20080626）_财力性转移支付2010年预算参考数_合并 2 4" xfId="21608"/>
    <cellStyle name="差_县市旗测算-新科目（20080626）_县市旗测算-新科目（含人口规模效应） 4 2" xfId="21609"/>
    <cellStyle name="好_gdp 2 4" xfId="21610"/>
    <cellStyle name="差_市辖区测算-新科目（20080626）_财力性转移支付2010年预算参考数_合并 2 5" xfId="21611"/>
    <cellStyle name="好_gdp 2 5" xfId="21612"/>
    <cellStyle name="好_其他部门(按照总人口测算）—20080416_县市旗测算-新科目（含人口规模效应）_03_2010年各地区一般预算平衡表_2010年地方财政一般预算分级平衡情况表（汇总）0524 2" xfId="21613"/>
    <cellStyle name="差_市辖区测算-新科目（20080626）_财力性转移支付2010年预算参考数_合并 2 6" xfId="21614"/>
    <cellStyle name="好_gdp 2 6" xfId="21615"/>
    <cellStyle name="好_其他部门(按照总人口测算）—20080416_县市旗测算-新科目（含人口规模效应）_03_2010年各地区一般预算平衡表_2010年地方财政一般预算分级平衡情况表（汇总）0524 3" xfId="21616"/>
    <cellStyle name="差_市辖区测算-新科目（20080626）_财力性转移支付2010年预算参考数_合并 2 7" xfId="21617"/>
    <cellStyle name="好_gdp 2 7" xfId="21618"/>
    <cellStyle name="好_其他部门(按照总人口测算）—20080416_县市旗测算-新科目（含人口规模效应）_03_2010年各地区一般预算平衡表_2010年地方财政一般预算分级平衡情况表（汇总）0524 4" xfId="21619"/>
    <cellStyle name="差_市辖区测算-新科目（20080626）_财力性转移支付2010年预算参考数_华东 2" xfId="21620"/>
    <cellStyle name="好_其他部门(按照总人口测算）—20080416_财力性转移支付2010年预算参考数_03_2010年各地区一般预算平衡表_04财力类2010 2" xfId="21621"/>
    <cellStyle name="差_市辖区测算-新科目（20080626）_财力性转移支付2010年预算参考数_华东 2 3" xfId="21622"/>
    <cellStyle name="好_0502通海县 2_2.云南省生态功能区转移支付总表" xfId="21623"/>
    <cellStyle name="差_市辖区测算-新科目（20080626）_财力性转移支付2010年预算参考数_华东 2 5" xfId="21624"/>
    <cellStyle name="差_市辖区测算-新科目（20080626）_财力性转移支付2010年预算参考数_华东 2 6" xfId="21625"/>
    <cellStyle name="差_市辖区测算-新科目（20080626）_财力性转移支付2010年预算参考数_华东 2 7" xfId="21626"/>
    <cellStyle name="差_市辖区测算-新科目（20080626）_财力性转移支付2010年预算参考数_隋心对账单定稿0514" xfId="21627"/>
    <cellStyle name="好_教育(按照总人口测算）—20080416_合并 2" xfId="21628"/>
    <cellStyle name="差_市辖区测算-新科目（20080626）_财力性转移支付2010年预算参考数_隋心对账单定稿0514 2" xfId="21629"/>
    <cellStyle name="好_教育(按照总人口测算）—20080416_合并 2 2" xfId="21630"/>
    <cellStyle name="差_市辖区测算-新科目（20080626）_财力性转移支付2010年预算参考数_隋心对账单定稿0514 2 2" xfId="21631"/>
    <cellStyle name="差_市辖区测算-新科目（20080626）_财力性转移支付2010年预算参考数_隋心对账单定稿0514 2 3" xfId="21632"/>
    <cellStyle name="差_市辖区测算-新科目（20080626）_财力性转移支付2010年预算参考数_隋心对账单定稿0514 2 4" xfId="21633"/>
    <cellStyle name="差_市辖区测算-新科目（20080626）_财力性转移支付2010年预算参考数_隋心对账单定稿0514 2 5" xfId="21634"/>
    <cellStyle name="差_市辖区测算-新科目（20080626）_财力性转移支付2010年预算参考数_隋心对账单定稿0514 2 6" xfId="21635"/>
    <cellStyle name="差_市辖区测算-新科目（20080626）_财力性转移支付2010年预算参考数_隋心对账单定稿0514 2 7" xfId="21636"/>
    <cellStyle name="差_县区合并测算20080423(按照各省比重）_华东 2" xfId="21637"/>
    <cellStyle name="差_市辖区测算-新科目（20080626）_财力性转移支付2010年预算参考数_小册子（2010）张" xfId="21638"/>
    <cellStyle name="好_行政公检法测算_财力性转移支付2010年预算参考数_03_2010年各地区一般预算平衡表_2010年地方财政一般预算分级平衡情况表（汇总）0524 2 7" xfId="21639"/>
    <cellStyle name="好_行政公检法测算_民生政策最低支出需求_03_2010年各地区一般预算平衡表" xfId="21640"/>
    <cellStyle name="差_市辖区测算-新科目（20080626）_财力性转移支付2010年预算参考数_小册子（2010）张 2 2" xfId="21641"/>
    <cellStyle name="好_行政公检法测算_民生政策最低支出需求_03_2010年各地区一般预算平衡表 2 2" xfId="21642"/>
    <cellStyle name="差_市辖区测算-新科目（20080626）_财力性转移支付2010年预算参考数_小册子（2010）张 3 2" xfId="21643"/>
    <cellStyle name="好_2006年22湖南_财力性转移支付2010年预算参考数_隋心对账单定稿0514" xfId="21644"/>
    <cellStyle name="好_缺口县区测算(财政部标准)_隋心对账单定稿0514 2 4" xfId="21645"/>
    <cellStyle name="差_市辖区测算-新科目（20080626）_合并 2" xfId="21646"/>
    <cellStyle name="好_云南 缺口县区测算(地方填报)_财力性转移支付2010年预算参考数_03_2010年各地区一般预算平衡表 2" xfId="21647"/>
    <cellStyle name="差_市辖区测算-新科目（20080626）_合并 2 2" xfId="21648"/>
    <cellStyle name="好_县区合并测算20080423(按照各省比重）_民生政策最低支出需求_财力性转移支付2010年预算参考数 3" xfId="21649"/>
    <cellStyle name="好_云南 缺口县区测算(地方填报)_财力性转移支付2010年预算参考数_03_2010年各地区一般预算平衡表 2 2" xfId="21650"/>
    <cellStyle name="差_市辖区测算-新科目（20080626）_合并 2 3" xfId="21651"/>
    <cellStyle name="好_县区合并测算20080423(按照各省比重）_民生政策最低支出需求_财力性转移支付2010年预算参考数 4" xfId="21652"/>
    <cellStyle name="好_云南 缺口县区测算(地方填报)_财力性转移支付2010年预算参考数_03_2010年各地区一般预算平衡表 2 3" xfId="21653"/>
    <cellStyle name="差_市辖区测算-新科目（20080626）_合并 2 4" xfId="21654"/>
    <cellStyle name="好_县区合并测算20080423(按照各省比重）_民生政策最低支出需求_财力性转移支付2010年预算参考数 5" xfId="21655"/>
    <cellStyle name="差_市辖区测算-新科目（20080626）_合并 2 5" xfId="21656"/>
    <cellStyle name="差_市辖区测算-新科目（20080626）_合并 2 6" xfId="21657"/>
    <cellStyle name="好_M03a 2" xfId="21658"/>
    <cellStyle name="差_市辖区测算-新科目（20080626）_华东 2" xfId="21659"/>
    <cellStyle name="好_县区合并测算20080421_民生政策最低支出需求_财力性转移支付2010年预算参考数_03_2010年各地区一般预算平衡表_2010年地方财政一般预算分级平衡情况表（汇总）0524 5" xfId="21660"/>
    <cellStyle name="差_市辖区测算-新科目（20080626）_民生政策最低支出需求_合并 2 7" xfId="21661"/>
    <cellStyle name="差_市辖区测算-新科目（20080626）_华东 2 2" xfId="21662"/>
    <cellStyle name="差_市辖区测算-新科目（20080626）_华东 2 3" xfId="21663"/>
    <cellStyle name="差_市辖区测算-新科目（20080626）_华东 2 5" xfId="21664"/>
    <cellStyle name="好_教育(按照总人口测算）—20080416_民生政策最低支出需求_财力性转移支付2010年预算参考数_03_2010年各地区一般预算平衡表_2010年地方财政一般预算分级平衡情况表（汇总）0524 2 3" xfId="21665"/>
    <cellStyle name="差_市辖区测算-新科目（20080626）_华东 2 6" xfId="21666"/>
    <cellStyle name="好_教育(按照总人口测算）—20080416_民生政策最低支出需求_财力性转移支付2010年预算参考数_03_2010年各地区一般预算平衡表_2010年地方财政一般预算分级平衡情况表（汇总）0524 2 4" xfId="21667"/>
    <cellStyle name="好_市辖区测算20080510_民生政策最低支出需求_财力性转移支付2010年预算参考数_隋心对账单定稿0514 2" xfId="21668"/>
    <cellStyle name="好_卫生(按照总人口测算）—20080416_不含人员经费系数_03_2010年各地区一般预算平衡表" xfId="21669"/>
    <cellStyle name="差_市辖区测算-新科目（20080626）_华东 2 7" xfId="21670"/>
    <cellStyle name="常规 4 2 4 2" xfId="21671"/>
    <cellStyle name="好_教育(按照总人口测算）—20080416_民生政策最低支出需求_财力性转移支付2010年预算参考数_03_2010年各地区一般预算平衡表_2010年地方财政一般预算分级平衡情况表（汇总）0524 2 5" xfId="21672"/>
    <cellStyle name="好_市辖区测算20080510_民生政策最低支出需求_财力性转移支付2010年预算参考数_隋心对账单定稿0514 3" xfId="21673"/>
    <cellStyle name="差_市辖区测算-新科目（20080626）_民生政策最低支出需求" xfId="21674"/>
    <cellStyle name="差_县市旗测算-新科目（20080627）_民生政策最低支出需求_财力性转移支付2010年预算参考数_03_2010年各地区一般预算平衡表_2010年地方财政一般预算分级平衡情况表（汇总）0524 2 6" xfId="21675"/>
    <cellStyle name="差_市辖区测算-新科目（20080626）_民生政策最低支出需求 2" xfId="21676"/>
    <cellStyle name="差_市辖区测算-新科目（20080626）_民生政策最低支出需求 2 3" xfId="21677"/>
    <cellStyle name="差_县市旗测算20080508 2 4" xfId="21678"/>
    <cellStyle name="差_县市旗测算-新科目（20080626）_县市旗测算-新科目（含人口规模效应）_财力性转移支付2010年预算参考数_03_2010年各地区一般预算平衡表_2010年地方财政一般预算分级平衡情况表（汇总）0524" xfId="21679"/>
    <cellStyle name="好_2006年水利统计指标统计表_03_2010年各地区一般预算平衡表_2010年地方财政一般预算分级平衡情况表（汇总）0524 2 2" xfId="21680"/>
    <cellStyle name="差_市辖区测算-新科目（20080626）_民生政策最低支出需求 2 4" xfId="21681"/>
    <cellStyle name="差_县市旗测算20080508 2 5" xfId="21682"/>
    <cellStyle name="好_2006年水利统计指标统计表_03_2010年各地区一般预算平衡表_2010年地方财政一般预算分级平衡情况表（汇总）0524 2 3" xfId="21683"/>
    <cellStyle name="差_市辖区测算-新科目（20080626）_民生政策最低支出需求 2 6" xfId="21684"/>
    <cellStyle name="差_县市旗测算20080508 2 7" xfId="21685"/>
    <cellStyle name="好_2006年水利统计指标统计表_03_2010年各地区一般预算平衡表_2010年地方财政一般预算分级平衡情况表（汇总）0524 2 5" xfId="21686"/>
    <cellStyle name="差_市辖区测算-新科目（20080626）_民生政策最低支出需求 2 7" xfId="21687"/>
    <cellStyle name="好_2006年水利统计指标统计表_03_2010年各地区一般预算平衡表_2010年地方财政一般预算分级平衡情况表（汇总）0524 2 6" xfId="21688"/>
    <cellStyle name="差_市辖区测算-新科目（20080626）_民生政策最低支出需求 3" xfId="21689"/>
    <cellStyle name="差_市辖区测算-新科目（20080626）_民生政策最低支出需求 3 2" xfId="21690"/>
    <cellStyle name="差_市辖区测算-新科目（20080626）_民生政策最低支出需求 4" xfId="21691"/>
    <cellStyle name="差_市辖区测算-新科目（20080626）_民生政策最低支出需求 5" xfId="21692"/>
    <cellStyle name="差_市辖区测算-新科目（20080626）_民生政策最低支出需求_03_2010年各地区一般预算平衡表" xfId="21693"/>
    <cellStyle name="好_530623_2006年县级财政报表附表 2" xfId="21694"/>
    <cellStyle name="好_农林水和城市维护标准支出20080505－县区合计_财力性转移支付2010年预算参考数_03_2010年各地区一般预算平衡表_2010年地方财政一般预算分级平衡情况表（汇总）0524 3" xfId="21695"/>
    <cellStyle name="好_自行调整差异系数顺序_财力性转移支付2010年预算参考数_隋心对账单定稿0514 2 5" xfId="21696"/>
    <cellStyle name="差_市辖区测算-新科目（20080626）_民生政策最低支出需求_03_2010年各地区一般预算平衡表 2" xfId="21697"/>
    <cellStyle name="好_530623_2006年县级财政报表附表 2 2" xfId="21698"/>
    <cellStyle name="差_市辖区测算-新科目（20080626）_民生政策最低支出需求_03_2010年各地区一般预算平衡表 2 2" xfId="21699"/>
    <cellStyle name="差_市辖区测算-新科目（20080626）_民生政策最低支出需求_03_2010年各地区一般预算平衡表 3" xfId="21700"/>
    <cellStyle name="好_530623_2006年县级财政报表附表 2 3" xfId="21701"/>
    <cellStyle name="差_市辖区测算-新科目（20080626）_民生政策最低支出需求_03_2010年各地区一般预算平衡表 4" xfId="21702"/>
    <cellStyle name="好_530623_2006年县级财政报表附表 2 4" xfId="21703"/>
    <cellStyle name="好_行政公检法测算_民生政策最低支出需求_财力性转移支付2010年预算参考数_03_2010年各地区一般预算平衡表 2 2" xfId="21704"/>
    <cellStyle name="差_市辖区测算-新科目（20080626）_民生政策最低支出需求_03_2010年各地区一般预算平衡表 5" xfId="21705"/>
    <cellStyle name="差_县市旗测算-新科目（20080627）_县市旗测算-新科目（含人口规模效应）_财力性转移支付2010年预算参考数_03_2010年各地区一般预算平衡表 2 2" xfId="21706"/>
    <cellStyle name="好_530623_2006年县级财政报表附表 2 5" xfId="21707"/>
    <cellStyle name="好_行政公检法测算_民生政策最低支出需求_财力性转移支付2010年预算参考数_03_2010年各地区一般预算平衡表 2 3" xfId="21708"/>
    <cellStyle name="差_市辖区测算-新科目（20080626）_民生政策最低支出需求_03_2010年各地区一般预算平衡表 6" xfId="21709"/>
    <cellStyle name="好_2006年28四川_隋心对账单定稿0514 2 2" xfId="21710"/>
    <cellStyle name="好_530623_2006年县级财政报表附表 2 6" xfId="21711"/>
    <cellStyle name="差_市辖区测算-新科目（20080626）_民生政策最低支出需求_03_2010年各地区一般预算平衡表_2010年地方财政一般预算分级平衡情况表（汇总）0524 2 2" xfId="21712"/>
    <cellStyle name="差_市辖区测算-新科目（20080626）_民生政策最低支出需求_03_2010年各地区一般预算平衡表_2010年地方财政一般预算分级平衡情况表（汇总）0524 2 3" xfId="21713"/>
    <cellStyle name="差_市辖区测算-新科目（20080626）_民生政策最低支出需求_03_2010年各地区一般预算平衡表_2010年地方财政一般预算分级平衡情况表（汇总）0524 2 4" xfId="21714"/>
    <cellStyle name="差_市辖区测算-新科目（20080626）_民生政策最低支出需求_03_2010年各地区一般预算平衡表_2010年地方财政一般预算分级平衡情况表（汇总）0524 2 5" xfId="21715"/>
    <cellStyle name="差_市辖区测算-新科目（20080626）_民生政策最低支出需求_03_2010年各地区一般预算平衡表_2010年地方财政一般预算分级平衡情况表（汇总）0524 2 7" xfId="21716"/>
    <cellStyle name="差_市辖区测算-新科目（20080626）_民生政策最低支出需求_03_2010年各地区一般预算平衡表_净集中 3" xfId="21717"/>
    <cellStyle name="好_530629_2006年县级财政报表附表_华东 2 2" xfId="21718"/>
    <cellStyle name="输入 5" xfId="21719"/>
    <cellStyle name="好_Book1_03_2010年各地区一般预算平衡表_净集中 2" xfId="21720"/>
    <cellStyle name="好_行政公检法测算_财力性转移支付2010年预算参考数 3" xfId="21721"/>
    <cellStyle name="差_市辖区测算-新科目（20080626）_民生政策最低支出需求_30云南" xfId="21722"/>
    <cellStyle name="好_行政(燃修费)_县市旗测算-新科目（含人口规模效应） 4" xfId="21723"/>
    <cellStyle name="差_县市旗测算-新科目（20080627）_不含人员经费系数_隋心对账单定稿0514" xfId="21724"/>
    <cellStyle name="差_市辖区测算-新科目（20080626）_民生政策最低支出需求_30云南 2" xfId="21725"/>
    <cellStyle name="差_自行调整差异系数顺序_03_2010年各地区一般预算平衡表_2010年地方财政一般预算分级平衡情况表（汇总）0524 2 6" xfId="21726"/>
    <cellStyle name="差_县市旗测算-新科目（20080627）_不含人员经费系数_隋心对账单定稿0514 2" xfId="21727"/>
    <cellStyle name="差_市辖区测算-新科目（20080626）_民生政策最低支出需求_30云南 2 2" xfId="21728"/>
    <cellStyle name="差_县市旗测算-新科目（20080627）_不含人员经费系数_隋心对账单定稿0514 2 2" xfId="21729"/>
    <cellStyle name="差_市辖区测算-新科目（20080626）_民生政策最低支出需求_30云南 3" xfId="21730"/>
    <cellStyle name="差_自行调整差异系数顺序_03_2010年各地区一般预算平衡表_2010年地方财政一般预算分级平衡情况表（汇总）0524 2 7" xfId="21731"/>
    <cellStyle name="好_21-22" xfId="21732"/>
    <cellStyle name="差_市辖区测算-新科目（20080626）_民生政策最低支出需求_30云南 3 2" xfId="21733"/>
    <cellStyle name="好_20河南_财力性转移支付2010年预算参考数_03_2010年各地区一般预算平衡表 5" xfId="21734"/>
    <cellStyle name="差_市辖区测算-新科目（20080626）_民生政策最低支出需求_财力性转移支付2010年预算参考数" xfId="21735"/>
    <cellStyle name="差_市辖区测算-新科目（20080626）_民生政策最低支出需求_财力性转移支付2010年预算参考数 2" xfId="21736"/>
    <cellStyle name="差_县市旗测算-新科目（20080626）_县市旗测算-新科目（含人口规模效应）_财力性转移支付2010年预算参考数_小册子（2010）张" xfId="21737"/>
    <cellStyle name="好_其他部门(按照总人口测算）—20080416_财力性转移支付2010年预算参考数_03_2010年各地区一般预算平衡表_2010年地方财政一般预算分级平衡情况表（汇总）0524 2 6" xfId="21738"/>
    <cellStyle name="差_市辖区测算-新科目（20080626）_民生政策最低支出需求_财力性转移支付2010年预算参考数 2 2" xfId="21739"/>
    <cellStyle name="差_县市旗测算-新科目（20080626）_县市旗测算-新科目（含人口规模效应）_财力性转移支付2010年预算参考数_小册子（2010）张 2" xfId="21740"/>
    <cellStyle name="好_市辖区测算20080510_民生政策最低支出需求_03_2010年各地区一般预算平衡表_04财力类2010 3" xfId="21741"/>
    <cellStyle name="好_核定人数对比_财力性转移支付2010年预算参考数_30云南" xfId="21742"/>
    <cellStyle name="差_市辖区测算-新科目（20080626）_民生政策最低支出需求_财力性转移支付2010年预算参考数 2 6" xfId="21743"/>
    <cellStyle name="差_市辖区测算-新科目（20080626）_民生政策最低支出需求_财力性转移支付2010年预算参考数 3" xfId="21744"/>
    <cellStyle name="好_其他部门(按照总人口测算）—20080416_财力性转移支付2010年预算参考数_03_2010年各地区一般预算平衡表_2010年地方财政一般预算分级平衡情况表（汇总）0524 2 7" xfId="21745"/>
    <cellStyle name="差_市辖区测算-新科目（20080626）_民生政策最低支出需求_财力性转移支付2010年预算参考数 3 2" xfId="21746"/>
    <cellStyle name="差_市辖区测算-新科目（20080626）_民生政策最低支出需求_财力性转移支付2010年预算参考数 4" xfId="21747"/>
    <cellStyle name="好_其他部门(按照总人口测算）—20080416_财力性转移支付2010年预算参考数_03_2010年各地区一般预算平衡表_2010年地方财政一般预算分级平衡情况表（汇总）0524 2 8" xfId="21748"/>
    <cellStyle name="差_市辖区测算-新科目（20080626）_民生政策最低支出需求_财力性转移支付2010年预算参考数 4 2" xfId="21749"/>
    <cellStyle name="差_市辖区测算-新科目（20080626）_民生政策最低支出需求_财力性转移支付2010年预算参考数 5" xfId="21750"/>
    <cellStyle name="差_市辖区测算-新科目（20080626）_民生政策最低支出需求_财力性转移支付2010年预算参考数_03_2010年各地区一般预算平衡表" xfId="21751"/>
    <cellStyle name="好_2014年横排表 2 3" xfId="21752"/>
    <cellStyle name="好_行政公检法测算 2 8" xfId="21753"/>
    <cellStyle name="好_县市旗测算20080508_县市旗测算-新科目（含人口规模效应）_财力性转移支付2010年预算参考数_合并 3" xfId="21754"/>
    <cellStyle name="差_市辖区测算-新科目（20080626）_民生政策最低支出需求_财力性转移支付2010年预算参考数_03_2010年各地区一般预算平衡表 2" xfId="21755"/>
    <cellStyle name="差_县区合并测算20080421 3" xfId="21756"/>
    <cellStyle name="差_市辖区测算-新科目（20080626）_民生政策最低支出需求_财力性转移支付2010年预算参考数_03_2010年各地区一般预算平衡表 2 2" xfId="21757"/>
    <cellStyle name="差_县区合并测算20080421 3 2" xfId="21758"/>
    <cellStyle name="差_市辖区测算-新科目（20080626）_民生政策最低支出需求_财力性转移支付2010年预算参考数_03_2010年各地区一般预算平衡表 3" xfId="21759"/>
    <cellStyle name="差_县区合并测算20080421 4" xfId="21760"/>
    <cellStyle name="差_市辖区测算-新科目（20080626）_民生政策最低支出需求_财力性转移支付2010年预算参考数_03_2010年各地区一般预算平衡表 4" xfId="21761"/>
    <cellStyle name="差_危改资金测算 2 2 2" xfId="21762"/>
    <cellStyle name="差_县区合并测算20080421 5" xfId="21763"/>
    <cellStyle name="差_市辖区测算-新科目（20080626）_民生政策最低支出需求_财力性转移支付2010年预算参考数_03_2010年各地区一般预算平衡表 5" xfId="21764"/>
    <cellStyle name="差_市辖区测算-新科目（20080626）_民生政策最低支出需求_财力性转移支付2010年预算参考数_03_2010年各地区一般预算平衡表_04财力类2010" xfId="21765"/>
    <cellStyle name="好_Book2_合并 2 2" xfId="21766"/>
    <cellStyle name="差_市辖区测算-新科目（20080626）_民生政策最低支出需求_财力性转移支付2010年预算参考数_03_2010年各地区一般预算平衡表_04财力类2010 2" xfId="21767"/>
    <cellStyle name="差_市辖区测算-新科目（20080626）_民生政策最低支出需求_财力性转移支付2010年预算参考数_03_2010年各地区一般预算平衡表_04财力类2010 3" xfId="21768"/>
    <cellStyle name="差_市辖区测算-新科目（20080626）_民生政策最低支出需求_财力性转移支付2010年预算参考数_03_2010年各地区一般预算平衡表_2010年地方财政一般预算分级平衡情况表（汇总）0524 2" xfId="21769"/>
    <cellStyle name="好_缺口县区测算(财政部标准)_03_2010年各地区一般预算平衡表_04财力类2010" xfId="21770"/>
    <cellStyle name="差_市辖区测算-新科目（20080626）_民生政策最低支出需求_财力性转移支付2010年预算参考数_03_2010年各地区一般预算平衡表_2010年地方财政一般预算分级平衡情况表（汇总）0524 2 3" xfId="21771"/>
    <cellStyle name="好_行政（人员）_合并 2" xfId="21772"/>
    <cellStyle name="好_缺口县区测算(财政部标准)_03_2010年各地区一般预算平衡表_04财力类2010 3" xfId="21773"/>
    <cellStyle name="差_市辖区测算-新科目（20080626）_民生政策最低支出需求_财力性转移支付2010年预算参考数_03_2010年各地区一般预算平衡表_2010年地方财政一般预算分级平衡情况表（汇总）0524 2 4" xfId="21774"/>
    <cellStyle name="好_行政（人员）_合并 3" xfId="21775"/>
    <cellStyle name="差_市辖区测算-新科目（20080626）_民生政策最低支出需求_财力性转移支付2010年预算参考数_03_2010年各地区一般预算平衡表_2010年地方财政一般预算分级平衡情况表（汇总）0524 2 6" xfId="21776"/>
    <cellStyle name="好_2008年预计支出与2007年对比" xfId="21777"/>
    <cellStyle name="差_市辖区测算-新科目（20080626）_民生政策最低支出需求_财力性转移支付2010年预算参考数_03_2010年各地区一般预算平衡表_2010年地方财政一般预算分级平衡情况表（汇总）0524 2 7" xfId="21778"/>
    <cellStyle name="差_市辖区测算-新科目（20080626）_民生政策最低支出需求_财力性转移支付2010年预算参考数_03_2010年各地区一般预算平衡表_2010年地方财政一般预算分级平衡情况表（汇总）0524 3" xfId="21779"/>
    <cellStyle name="差_市辖区测算-新科目（20080626）_民生政策最低支出需求_财力性转移支付2010年预算参考数_03_2010年各地区一般预算平衡表_2010年地方财政一般预算分级平衡情况表（汇总）0524 4" xfId="21780"/>
    <cellStyle name="差_市辖区测算-新科目（20080626）_民生政策最低支出需求_财力性转移支付2010年预算参考数_03_2010年各地区一般预算平衡表_2010年地方财政一般预算分级平衡情况表（汇总）0524 5" xfId="21781"/>
    <cellStyle name="强调文字颜色 2 2 2 2 10" xfId="21782"/>
    <cellStyle name="差_市辖区测算-新科目（20080626）_民生政策最低支出需求_财力性转移支付2010年预算参考数_03_2010年各地区一般预算平衡表_净集中" xfId="21783"/>
    <cellStyle name="差_市辖区测算-新科目（20080626）_民生政策最低支出需求_财力性转移支付2010年预算参考数_03_2010年各地区一般预算平衡表_净集中 2" xfId="21784"/>
    <cellStyle name="差_市辖区测算-新科目（20080626）_民生政策最低支出需求_财力性转移支付2010年预算参考数_03_2010年各地区一般预算平衡表_净集中 3" xfId="21785"/>
    <cellStyle name="好_分县成本差异系数_不含人员经费系数_合并 2 2" xfId="21786"/>
    <cellStyle name="好_山东省民生支出标准_华东 2 4" xfId="21787"/>
    <cellStyle name="差_市辖区测算-新科目（20080626）_民生政策最低支出需求_财力性转移支付2010年预算参考数_30云南 2" xfId="21788"/>
    <cellStyle name="好_山东省民生支出标准_华东 2 5" xfId="21789"/>
    <cellStyle name="差_市辖区测算-新科目（20080626）_民生政策最低支出需求_财力性转移支付2010年预算参考数_30云南 3" xfId="21790"/>
    <cellStyle name="好_2007年一般预算支出剔除_03_2010年各地区一般预算平衡表_04财力类2010" xfId="21791"/>
    <cellStyle name="好_Book1_财力性转移支付2010年预算参考数_30云南 2" xfId="21792"/>
    <cellStyle name="差_市辖区测算-新科目（20080626）_民生政策最低支出需求_财力性转移支付2010年预算参考数_30云南 3 2" xfId="21793"/>
    <cellStyle name="好_2007年一般预算支出剔除_03_2010年各地区一般预算平衡表_04财力类2010 2" xfId="21794"/>
    <cellStyle name="好_Book1_财力性转移支付2010年预算参考数_30云南 2 2" xfId="21795"/>
    <cellStyle name="好_不含人员经费系数_合并" xfId="21796"/>
    <cellStyle name="差_市辖区测算-新科目（20080626）_民生政策最低支出需求_财力性转移支付2010年预算参考数_合并" xfId="21797"/>
    <cellStyle name="差_市辖区测算-新科目（20080626）_民生政策最低支出需求_财力性转移支付2010年预算参考数_华东" xfId="21798"/>
    <cellStyle name="好_缺口县区测算(按2007支出增长25%测算)_华东 2 2" xfId="21799"/>
    <cellStyle name="差_市辖区测算-新科目（20080626）_民生政策最低支出需求_财力性转移支付2010年预算参考数_华东 2" xfId="21800"/>
    <cellStyle name="差_市辖区测算-新科目（20080626）_民生政策最低支出需求_财力性转移支付2010年预算参考数_华东 2 2" xfId="21801"/>
    <cellStyle name="差_市辖区测算-新科目（20080626）_民生政策最低支出需求_财力性转移支付2010年预算参考数_华东 2 3" xfId="21802"/>
    <cellStyle name="好_Book1_财力性转移支付2010年预算参考数_华东 2 2" xfId="21803"/>
    <cellStyle name="差_市辖区测算-新科目（20080626）_民生政策最低支出需求_财力性转移支付2010年预算参考数_隋心对账单定稿0514 2" xfId="21804"/>
    <cellStyle name="差_市辖区测算-新科目（20080626）_民生政策最低支出需求_财力性转移支付2010年预算参考数_隋心对账单定稿0514 2 2" xfId="21805"/>
    <cellStyle name="差_市辖区测算-新科目（20080626）_民生政策最低支出需求_财力性转移支付2010年预算参考数_隋心对账单定稿0514 2 3" xfId="21806"/>
    <cellStyle name="差_市辖区测算-新科目（20080626）_民生政策最低支出需求_财力性转移支付2010年预算参考数_隋心对账单定稿0514 2 4" xfId="21807"/>
    <cellStyle name="差_市辖区测算-新科目（20080626）_民生政策最低支出需求_财力性转移支付2010年预算参考数_隋心对账单定稿0514 2 5" xfId="21808"/>
    <cellStyle name="差_市辖区测算-新科目（20080626）_民生政策最低支出需求_财力性转移支付2010年预算参考数_隋心对账单定稿0514 2 6" xfId="21809"/>
    <cellStyle name="差_市辖区测算-新科目（20080626）_民生政策最低支出需求_财力性转移支付2010年预算参考数_隋心对账单定稿0514 2 7" xfId="21810"/>
    <cellStyle name="差_市辖区测算-新科目（20080626）_民生政策最低支出需求_合并" xfId="21811"/>
    <cellStyle name="差_市辖区测算-新科目（20080626）_民生政策最低支出需求_合并 2" xfId="21812"/>
    <cellStyle name="差_市辖区测算-新科目（20080626）_民生政策最低支出需求_合并 2 2" xfId="21813"/>
    <cellStyle name="差_市辖区测算-新科目（20080626）_民生政策最低支出需求_合并 2 4" xfId="21814"/>
    <cellStyle name="好_县区合并测算20080421_民生政策最低支出需求_财力性转移支付2010年预算参考数_03_2010年各地区一般预算平衡表_2010年地方财政一般预算分级平衡情况表（汇总）0524 2" xfId="21815"/>
    <cellStyle name="差_卫生部门_合并 2" xfId="21816"/>
    <cellStyle name="差_市辖区测算-新科目（20080626）_民生政策最低支出需求_合并 2 5" xfId="21817"/>
    <cellStyle name="差_市辖区测算-新科目（20080626）_民生政策最低支出需求_合并 2 6" xfId="21818"/>
    <cellStyle name="差_市辖区测算-新科目（20080626）_民生政策最低支出需求_华东" xfId="21819"/>
    <cellStyle name="好_14安徽_03_2010年各地区一般预算平衡表_2010年地方财政一般预算分级平衡情况表（汇总）0524" xfId="21820"/>
    <cellStyle name="差_市辖区测算-新科目（20080626）_民生政策最低支出需求_华东 2 3" xfId="21821"/>
    <cellStyle name="常规 2 3 6 2" xfId="21822"/>
    <cellStyle name="好_14安徽_03_2010年各地区一般预算平衡表_2010年地方财政一般预算分级平衡情况表（汇总）0524 2 3" xfId="21823"/>
    <cellStyle name="好_2006年34青海_财力性转移支付2010年预算参考数_03_2010年各地区一般预算平衡表_2010年地方财政一般预算分级平衡情况表（汇总）0524 2 6" xfId="21824"/>
    <cellStyle name="差_市辖区测算-新科目（20080626）_民生政策最低支出需求_华东 2 4" xfId="21825"/>
    <cellStyle name="好_14安徽_03_2010年各地区一般预算平衡表_2010年地方财政一般预算分级平衡情况表（汇总）0524 2 4" xfId="21826"/>
    <cellStyle name="好_2006年34青海_财力性转移支付2010年预算参考数_03_2010年各地区一般预算平衡表_2010年地方财政一般预算分级平衡情况表（汇总）0524 2 7" xfId="21827"/>
    <cellStyle name="差_市辖区测算-新科目（20080626）_民生政策最低支出需求_华东 2 5" xfId="21828"/>
    <cellStyle name="好_14安徽_03_2010年各地区一般预算平衡表_2010年地方财政一般预算分级平衡情况表（汇总）0524 2 5" xfId="21829"/>
    <cellStyle name="差_县市旗测算20080508_县市旗测算-新科目（含人口规模效应）_财力性转移支付2010年预算参考数 4 2" xfId="21830"/>
    <cellStyle name="差_市辖区测算-新科目（20080626）_民生政策最低支出需求_华东 2 6" xfId="21831"/>
    <cellStyle name="好_14安徽_03_2010年各地区一般预算平衡表_2010年地方财政一般预算分级平衡情况表（汇总）0524 2 6" xfId="21832"/>
    <cellStyle name="差_市辖区测算-新科目（20080626）_民生政策最低支出需求_华东 2 7" xfId="21833"/>
    <cellStyle name="好_14安徽_03_2010年各地区一般预算平衡表_2010年地方财政一般预算分级平衡情况表（汇总）0524 2 7" xfId="21834"/>
    <cellStyle name="差_市辖区测算-新科目（20080626）_民生政策最低支出需求_隋心对账单定稿0514 2 3" xfId="21835"/>
    <cellStyle name="常规 2 2 2 14 2 7" xfId="21836"/>
    <cellStyle name="差_市辖区测算-新科目（20080626）_民生政策最低支出需求_隋心对账单定稿0514 2 5" xfId="21837"/>
    <cellStyle name="常规 2 2 2 14 2 9" xfId="21838"/>
    <cellStyle name="差_市辖区测算-新科目（20080626）_民生政策最低支出需求_隋心对账单定稿0514 2 6" xfId="21839"/>
    <cellStyle name="差_市辖区测算-新科目（20080626）_民生政策最低支出需求_小册子（2010）张 4" xfId="21840"/>
    <cellStyle name="好_1_隋心对账单定稿0514" xfId="21841"/>
    <cellStyle name="差_市辖区测算-新科目（20080626）_隋心对账单定稿0514" xfId="21842"/>
    <cellStyle name="差_市辖区测算-新科目（20080626）_隋心对账单定稿0514 2" xfId="21843"/>
    <cellStyle name="千位分隔 7 5" xfId="21844"/>
    <cellStyle name="差_市辖区测算-新科目（20080626）_隋心对账单定稿0514 2 2" xfId="21845"/>
    <cellStyle name="好_成本差异系数_财力性转移支付2010年预算参考数_03_2010年各地区一般预算平衡表 6" xfId="21846"/>
    <cellStyle name="差_市辖区测算-新科目（20080626）_隋心对账单定稿0514 2 3" xfId="21847"/>
    <cellStyle name="差_市辖区测算-新科目（20080626）_隋心对账单定稿0514 2 4" xfId="21848"/>
    <cellStyle name="好_行政(燃修费)_县市旗测算-新科目（含人口规模效应）_03_2010年各地区一般预算平衡表_04财力类2010" xfId="21849"/>
    <cellStyle name="差_市辖区测算-新科目（20080626）_县市旗测算-新科目（含人口规模效应）" xfId="21850"/>
    <cellStyle name="好_农林水和城市维护标准支出20080505－县区合计_03_2010年各地区一般预算平衡表 2 2" xfId="21851"/>
    <cellStyle name="好_测算结果汇总_30云南" xfId="21852"/>
    <cellStyle name="差_市辖区测算-新科目（20080626）_县市旗测算-新科目（含人口规模效应） 2" xfId="21853"/>
    <cellStyle name="好_测算结果汇总_30云南 2" xfId="21854"/>
    <cellStyle name="好_市辖区测算20080510_不含人员经费系数_03_2010年各地区一般预算平衡表 6" xfId="21855"/>
    <cellStyle name="差_市辖区测算-新科目（20080626）_县市旗测算-新科目（含人口规模效应） 2 5" xfId="21856"/>
    <cellStyle name="差_市辖区测算-新科目（20080626）_县市旗测算-新科目（含人口规模效应） 2 6" xfId="21857"/>
    <cellStyle name="好_2007一般预算支出口径剔除表_03_2010年各地区一般预算平衡表" xfId="21858"/>
    <cellStyle name="差_市辖区测算-新科目（20080626）_县市旗测算-新科目（含人口规模效应） 2 7" xfId="21859"/>
    <cellStyle name="好_行政（人员）_县市旗测算-新科目（含人口规模效应）_财力性转移支付2010年预算参考数_03_2010年各地区一般预算平衡表_净集中 2" xfId="21860"/>
    <cellStyle name="差_市辖区测算-新科目（20080626）_县市旗测算-新科目（含人口规模效应） 3" xfId="21861"/>
    <cellStyle name="好_测算结果汇总_30云南 3" xfId="21862"/>
    <cellStyle name="差_市辖区测算-新科目（20080626）_县市旗测算-新科目（含人口规模效应） 3 2" xfId="21863"/>
    <cellStyle name="好_测算结果汇总_30云南 3 2" xfId="21864"/>
    <cellStyle name="差_市辖区测算-新科目（20080626）_县市旗测算-新科目（含人口规模效应） 5" xfId="21865"/>
    <cellStyle name="差_市辖区测算-新科目（20080626）_县市旗测算-新科目（含人口规模效应）_03_2010年各地区一般预算平衡表" xfId="21866"/>
    <cellStyle name="好_卫生(按照总人口测算）—20080416_县市旗测算-新科目（含人口规模效应）_财力性转移支付2010年预算参考数_03_2010年各地区一般预算平衡表_04财力类2010 2" xfId="21867"/>
    <cellStyle name="差_市辖区测算-新科目（20080626）_县市旗测算-新科目（含人口规模效应）_03_2010年各地区一般预算平衡表 2" xfId="21868"/>
    <cellStyle name="差_市辖区测算-新科目（20080626）_县市旗测算-新科目（含人口规模效应）_03_2010年各地区一般预算平衡表 2 2" xfId="21869"/>
    <cellStyle name="差_文体广播事业(按照总人口测算）—20080416_合并 2 3" xfId="21870"/>
    <cellStyle name="差_云南省2008年转移支付测算——州市本级考核部分及政策性测算_财力性转移支付2010年预算参考数_华东 2 7" xfId="21871"/>
    <cellStyle name="差_市辖区测算-新科目（20080626）_县市旗测算-新科目（含人口规模效应）_03_2010年各地区一般预算平衡表 6" xfId="21872"/>
    <cellStyle name="差_市辖区测算-新科目（20080626）_县市旗测算-新科目（含人口规模效应）_03_2010年各地区一般预算平衡表_04财力类2010" xfId="21873"/>
    <cellStyle name="差_市辖区测算-新科目（20080626）_县市旗测算-新科目（含人口规模效应）_03_2010年各地区一般预算平衡表_04财力类2010 2" xfId="21874"/>
    <cellStyle name="差_县市旗测算-新科目（20080626）_县市旗测算-新科目（含人口规模效应）_财力性转移支付2010年预算参考数 2 5" xfId="21875"/>
    <cellStyle name="差_市辖区测算-新科目（20080626）_县市旗测算-新科目（含人口规模效应）_03_2010年各地区一般预算平衡表_2010年地方财政一般预算分级平衡情况表（汇总）0524" xfId="21876"/>
    <cellStyle name="好_2006年水利统计指标统计表 2 5" xfId="21877"/>
    <cellStyle name="差_市辖区测算-新科目（20080626）_县市旗测算-新科目（含人口规模效应）_03_2010年各地区一般预算平衡表_2010年地方财政一般预算分级平衡情况表（汇总）0524 2 4" xfId="21878"/>
    <cellStyle name="差_市辖区测算-新科目（20080626）_县市旗测算-新科目（含人口规模效应）_03_2010年各地区一般预算平衡表_2010年地方财政一般预算分级平衡情况表（汇总）0524 2 6" xfId="21879"/>
    <cellStyle name="好_卫生(按照总人口测算）—20080416_不含人员经费系数_财力性转移支付2010年预算参考数 2 2" xfId="21880"/>
    <cellStyle name="差_县市旗测算-新科目（20080627）_03_2010年各地区一般预算平衡表_2010年地方财政一般预算分级平衡情况表（汇总）0524 2 2" xfId="21881"/>
    <cellStyle name="差_市辖区测算-新科目（20080626）_县市旗测算-新科目（含人口规模效应）_03_2010年各地区一般预算平衡表_2010年地方财政一般预算分级平衡情况表（汇总）0524 3" xfId="21882"/>
    <cellStyle name="好_2006年28四川_财力性转移支付2010年预算参考数_合并 2" xfId="21883"/>
    <cellStyle name="差_市辖区测算-新科目（20080626）_县市旗测算-新科目（含人口规模效应）_03_2010年各地区一般预算平衡表_2010年地方财政一般预算分级平衡情况表（汇总）0524 4" xfId="21884"/>
    <cellStyle name="好_22湖南_03_2010年各地区一般预算平衡表_净集中 2" xfId="21885"/>
    <cellStyle name="差_市辖区测算-新科目（20080626）_县市旗测算-新科目（含人口规模效应）_30云南" xfId="21886"/>
    <cellStyle name="好_行政(燃修费)_民生政策最低支出需求_财力性转移支付2010年预算参考数_合并 2 5" xfId="21887"/>
    <cellStyle name="差_市辖区测算-新科目（20080626）_县市旗测算-新科目（含人口规模效应）_30云南 2" xfId="21888"/>
    <cellStyle name="差_市辖区测算-新科目（20080626）_县市旗测算-新科目（含人口规模效应）_30云南 3" xfId="21889"/>
    <cellStyle name="好_0502通海县_华东 2" xfId="21890"/>
    <cellStyle name="差_市辖区测算-新科目（20080626）_县市旗测算-新科目（含人口规模效应）_30云南 3 2" xfId="21891"/>
    <cellStyle name="好_0502通海县_华东 2 2" xfId="21892"/>
    <cellStyle name="汇总 7 2" xfId="21893"/>
    <cellStyle name="差_市辖区测算-新科目（20080626）_县市旗测算-新科目（含人口规模效应）_30云南 4" xfId="21894"/>
    <cellStyle name="差_市辖区测算-新科目（20080626）_县市旗测算-新科目（含人口规模效应）_财力性转移支付2010年预算参考数 2 2" xfId="21895"/>
    <cellStyle name="常规 2 2 2 6 2 2 5" xfId="21896"/>
    <cellStyle name="差_市辖区测算-新科目（20080626）_县市旗测算-新科目（含人口规模效应）_财力性转移支付2010年预算参考数 2 2 2" xfId="21897"/>
    <cellStyle name="差_市辖区测算-新科目（20080626）_县市旗测算-新科目（含人口规模效应）_财力性转移支付2010年预算参考数 2 4" xfId="21898"/>
    <cellStyle name="好_小册子（2010）张" xfId="21899"/>
    <cellStyle name="常规 2 2 2 6 2 2 7" xfId="21900"/>
    <cellStyle name="好_34青海_1_财力性转移支付2010年预算参考数_华东 2" xfId="21901"/>
    <cellStyle name="常规 2 2 2 6 2 2 9" xfId="21902"/>
    <cellStyle name="差_市辖区测算-新科目（20080626）_县市旗测算-新科目（含人口规模效应）_财力性转移支付2010年预算参考数 2 6" xfId="21903"/>
    <cellStyle name="好_13德宏州2008年地税_5.2010年云南省国家一般生态功能区转移支付补助测算表（州市本级）" xfId="21904"/>
    <cellStyle name="差_市辖区测算-新科目（20080626）_县市旗测算-新科目（含人口规模效应）_财力性转移支付2010年预算参考数 2 7" xfId="21905"/>
    <cellStyle name="差_市辖区测算-新科目（20080626）_县市旗测算-新科目（含人口规模效应）_财力性转移支付2010年预算参考数 3" xfId="21906"/>
    <cellStyle name="差_县区合并测算20080421_不含人员经费系数_财力性转移支付2010年预算参考数_03_2010年各地区一般预算平衡表_2010年地方财政一般预算分级平衡情况表（汇总）0524 4" xfId="21907"/>
    <cellStyle name="差_云南省2008年转移支付测算——州市本级考核部分及政策性测算_隋心对账单定稿0514 2 6" xfId="21908"/>
    <cellStyle name="好_县市旗测算-新科目（20080626）_不含人员经费系数_财力性转移支付2010年预算参考数_华东 2 4" xfId="21909"/>
    <cellStyle name="差_市辖区测算-新科目（20080626）_县市旗测算-新科目（含人口规模效应）_财力性转移支付2010年预算参考数 3 2" xfId="21910"/>
    <cellStyle name="差_市辖区测算-新科目（20080626）_县市旗测算-新科目（含人口规模效应）_财力性转移支付2010年预算参考数 4" xfId="21911"/>
    <cellStyle name="差_县区合并测算20080423(按照各省比重） 3 2" xfId="21912"/>
    <cellStyle name="差_县区合并测算20080421_不含人员经费系数_财力性转移支付2010年预算参考数_03_2010年各地区一般预算平衡表_2010年地方财政一般预算分级平衡情况表（汇总）0524 5" xfId="21913"/>
    <cellStyle name="差_县市旗测算-新科目（20080627）_不含人员经费系数_财力性转移支付2010年预算参考数 2 2" xfId="21914"/>
    <cellStyle name="差_云南省2008年转移支付测算——州市本级考核部分及政策性测算_隋心对账单定稿0514 2 7" xfId="21915"/>
    <cellStyle name="差_市辖区测算-新科目（20080626）_县市旗测算-新科目（含人口规模效应）_财力性转移支付2010年预算参考数 4 2" xfId="21916"/>
    <cellStyle name="差_县市旗测算-新科目（20080627）_不含人员经费系数_财力性转移支付2010年预算参考数 2 2 2" xfId="21917"/>
    <cellStyle name="好_云南 缺口县区测算(地方填报) 5" xfId="21918"/>
    <cellStyle name="好_农林水和城市维护标准支出20080505－县区合计_民生政策最低支出需求_隋心对账单定稿0514 2 4" xfId="21919"/>
    <cellStyle name="差_市辖区测算-新科目（20080626）_县市旗测算-新科目（含人口规模效应）_财力性转移支付2010年预算参考数 5" xfId="21920"/>
    <cellStyle name="差_县市旗测算-新科目（20080627）_不含人员经费系数_财力性转移支付2010年预算参考数 2 3" xfId="21921"/>
    <cellStyle name="差_市辖区测算-新科目（20080626）_县市旗测算-新科目（含人口规模效应）_财力性转移支付2010年预算参考数_03_2010年各地区一般预算平衡表" xfId="21922"/>
    <cellStyle name="差_市辖区测算-新科目（20080626）_县市旗测算-新科目（含人口规模效应）_财力性转移支付2010年预算参考数_03_2010年各地区一般预算平衡表 2" xfId="21923"/>
    <cellStyle name="好_农林水和城市维护标准支出20080505－县区合计_财力性转移支付2010年预算参考数 4" xfId="21924"/>
    <cellStyle name="差_市辖区测算-新科目（20080626）_县市旗测算-新科目（含人口规模效应）_财力性转移支付2010年预算参考数_03_2010年各地区一般预算平衡表 2 2" xfId="21925"/>
    <cellStyle name="常规 2 5 2 5" xfId="21926"/>
    <cellStyle name="差_市辖区测算-新科目（20080626）_县市旗测算-新科目（含人口规模效应）_财力性转移支付2010年预算参考数_03_2010年各地区一般预算平衡表 3" xfId="21927"/>
    <cellStyle name="好_农林水和城市维护标准支出20080505－县区合计_财力性转移支付2010年预算参考数 5" xfId="21928"/>
    <cellStyle name="差_市辖区测算-新科目（20080626）_县市旗测算-新科目（含人口规模效应）_财力性转移支付2010年预算参考数_03_2010年各地区一般预算平衡表 4" xfId="21929"/>
    <cellStyle name="差_市辖区测算-新科目（20080626）_县市旗测算-新科目（含人口规模效应）_财力性转移支付2010年预算参考数_03_2010年各地区一般预算平衡表 6" xfId="21930"/>
    <cellStyle name="差_市辖区测算-新科目（20080626）_县市旗测算-新科目（含人口规模效应）_财力性转移支付2010年预算参考数_03_2010年各地区一般预算平衡表_04财力类2010" xfId="21931"/>
    <cellStyle name="差_市辖区测算-新科目（20080626）_县市旗测算-新科目（含人口规模效应）_财力性转移支付2010年预算参考数_03_2010年各地区一般预算平衡表_04财力类2010 2" xfId="21932"/>
    <cellStyle name="差_市辖区测算-新科目（20080626）_县市旗测算-新科目（含人口规模效应）_财力性转移支付2010年预算参考数_03_2010年各地区一般预算平衡表_2010年地方财政一般预算分级平衡情况表（汇总）0524" xfId="21933"/>
    <cellStyle name="计算 2 2 2 2 2" xfId="21934"/>
    <cellStyle name="差_县市旗测算-新科目（20080627）_县市旗测算-新科目（含人口规模效应）_财力性转移支付2010年预算参考数_合并 2 3" xfId="21935"/>
    <cellStyle name="好_34青海_1_财力性转移支付2010年预算参考数 2 4" xfId="21936"/>
    <cellStyle name="好_市辖区测算-新科目（20080626）_财力性转移支付2010年预算参考数_03_2010年各地区一般预算平衡表_净集中 2" xfId="21937"/>
    <cellStyle name="差_市辖区测算-新科目（20080626）_县市旗测算-新科目（含人口规模效应）_财力性转移支付2010年预算参考数_03_2010年各地区一般预算平衡表_2010年地方财政一般预算分级平衡情况表（汇总）0524 2" xfId="21938"/>
    <cellStyle name="计算 2 2 2 2 2 2" xfId="21939"/>
    <cellStyle name="差_市辖区测算-新科目（20080626）_县市旗测算-新科目（含人口规模效应）_财力性转移支付2010年预算参考数_03_2010年各地区一般预算平衡表_2010年地方财政一般预算分级平衡情况表（汇总）0524 2 2" xfId="21940"/>
    <cellStyle name="差_市辖区测算-新科目（20080626）_县市旗测算-新科目（含人口规模效应）_财力性转移支付2010年预算参考数_03_2010年各地区一般预算平衡表_2010年地方财政一般预算分级平衡情况表（汇总）0524 2 4" xfId="21941"/>
    <cellStyle name="差_市辖区测算-新科目（20080626）_县市旗测算-新科目（含人口规模效应）_财力性转移支付2010年预算参考数_03_2010年各地区一般预算平衡表_2010年地方财政一般预算分级平衡情况表（汇总）0524 2 5" xfId="21942"/>
    <cellStyle name="好_行政（人员）_县市旗测算-新科目（含人口规模效应）_财力性转移支付2010年预算参考数" xfId="21943"/>
    <cellStyle name="差_市辖区测算-新科目（20080626）_县市旗测算-新科目（含人口规模效应）_财力性转移支付2010年预算参考数_03_2010年各地区一般预算平衡表_2010年地方财政一般预算分级平衡情况表（汇总）0524 2 6" xfId="21944"/>
    <cellStyle name="好_县区合并测算20080421_县市旗测算-新科目（含人口规模效应）_财力性转移支付2010年预算参考数_03_2010年各地区一般预算平衡表_2010年地方财政一般预算分级平衡情况表（汇总）0524 2 2" xfId="21945"/>
    <cellStyle name="差_市辖区测算-新科目（20080626）_县市旗测算-新科目（含人口规模效应）_财力性转移支付2010年预算参考数_03_2010年各地区一般预算平衡表_2010年地方财政一般预算分级平衡情况表（汇总）0524 2 7" xfId="21946"/>
    <cellStyle name="好_县区合并测算20080421_县市旗测算-新科目（含人口规模效应）_财力性转移支付2010年预算参考数_03_2010年各地区一般预算平衡表_2010年地方财政一般预算分级平衡情况表（汇总）0524 2 3" xfId="21947"/>
    <cellStyle name="常规_2004年基金预算(二稿)" xfId="21948"/>
    <cellStyle name="差_市辖区测算-新科目（20080626）_县市旗测算-新科目（含人口规模效应）_财力性转移支付2010年预算参考数_03_2010年各地区一般预算平衡表_2010年地方财政一般预算分级平衡情况表（汇总）0524 3" xfId="21949"/>
    <cellStyle name="计算 2 2 2 2 2 3" xfId="21950"/>
    <cellStyle name="差_市辖区测算-新科目（20080626）_县市旗测算-新科目（含人口规模效应）_财力性转移支付2010年预算参考数_03_2010年各地区一般预算平衡表_净集中 2" xfId="21951"/>
    <cellStyle name="差_市辖区测算-新科目（20080626）_县市旗测算-新科目（含人口规模效应）_财力性转移支付2010年预算参考数_30云南" xfId="21952"/>
    <cellStyle name="差_县市旗测算-新科目（20080626）_民生政策最低支出需求 4 2" xfId="21953"/>
    <cellStyle name="差_市辖区测算-新科目（20080626）_县市旗测算-新科目（含人口规模效应）_财力性转移支付2010年预算参考数_30云南 2" xfId="21954"/>
    <cellStyle name="好_2006年水利统计指标统计表_财力性转移支付2010年预算参考数_03_2010年各地区一般预算平衡表_2010年地方财政一般预算分级平衡情况表（汇总）0524 5" xfId="21955"/>
    <cellStyle name="差_市辖区测算-新科目（20080626）_县市旗测算-新科目（含人口规模效应）_财力性转移支付2010年预算参考数_30云南 2 2" xfId="21956"/>
    <cellStyle name="好_市辖区测算-新科目（20080626）_不含人员经费系数_小册子（2010）张" xfId="21957"/>
    <cellStyle name="好_其他部门(按照总人口测算）—20080416_民生政策最低支出需求_03_2010年各地区一般预算平衡表 2 3" xfId="21958"/>
    <cellStyle name="差_市辖区测算-新科目（20080626）_县市旗测算-新科目（含人口规模效应）_财力性转移支付2010年预算参考数_30云南 3" xfId="21959"/>
    <cellStyle name="差_市辖区测算-新科目（20080626）_县市旗测算-新科目（含人口规模效应）_财力性转移支付2010年预算参考数_30云南 3 2" xfId="21960"/>
    <cellStyle name="差_市辖区测算-新科目（20080626）_县市旗测算-新科目（含人口规模效应）_财力性转移支付2010年预算参考数_30云南 4" xfId="21961"/>
    <cellStyle name="差_市辖区测算-新科目（20080626）_县市旗测算-新科目（含人口规模效应）_财力性转移支付2010年预算参考数_合并" xfId="21962"/>
    <cellStyle name="差_市辖区测算-新科目（20080626）_县市旗测算-新科目（含人口规模效应）_财力性转移支付2010年预算参考数_合并 2" xfId="21963"/>
    <cellStyle name="差_市辖区测算-新科目（20080626）_县市旗测算-新科目（含人口规模效应）_财力性转移支付2010年预算参考数_合并 2 2" xfId="21964"/>
    <cellStyle name="差_市辖区测算-新科目（20080626）_县市旗测算-新科目（含人口规模效应）_财力性转移支付2010年预算参考数_合并 2 3" xfId="21965"/>
    <cellStyle name="差_市辖区测算-新科目（20080626）_县市旗测算-新科目（含人口规模效应）_财力性转移支付2010年预算参考数_合并 2 4" xfId="21966"/>
    <cellStyle name="千位分隔[0] 2 3 10" xfId="21967"/>
    <cellStyle name="好_14安徽_财力性转移支付2010年预算参考数_合并" xfId="21968"/>
    <cellStyle name="差_市辖区测算-新科目（20080626）_县市旗测算-新科目（含人口规模效应）_财力性转移支付2010年预算参考数_合并 2 5" xfId="21969"/>
    <cellStyle name="千位分隔[0] 2 3 11" xfId="21970"/>
    <cellStyle name="差_市辖区测算-新科目（20080626）_县市旗测算-新科目（含人口规模效应）_财力性转移支付2010年预算参考数_合并 2 6" xfId="21971"/>
    <cellStyle name="差_市辖区测算-新科目（20080626）_县市旗测算-新科目（含人口规模效应）_财力性转移支付2010年预算参考数_合并 2 7" xfId="21972"/>
    <cellStyle name="差_市辖区测算-新科目（20080626）_县市旗测算-新科目（含人口规模效应）_财力性转移支付2010年预算参考数_华东" xfId="21973"/>
    <cellStyle name="差_市辖区测算-新科目（20080626）_县市旗测算-新科目（含人口规模效应）_财力性转移支付2010年预算参考数_华东 2" xfId="21974"/>
    <cellStyle name="差_市辖区测算-新科目（20080626）_县市旗测算-新科目（含人口规模效应）_财力性转移支付2010年预算参考数_华东 2 2" xfId="21975"/>
    <cellStyle name="差_市辖区测算-新科目（20080626）_县市旗测算-新科目（含人口规模效应）_财力性转移支付2010年预算参考数_华东 2 3" xfId="21976"/>
    <cellStyle name="差_市辖区测算-新科目（20080626）_县市旗测算-新科目（含人口规模效应）_财力性转移支付2010年预算参考数_华东 2 4" xfId="21977"/>
    <cellStyle name="输入 10" xfId="21978"/>
    <cellStyle name="差_市辖区测算-新科目（20080626）_县市旗测算-新科目（含人口规模效应）_财力性转移支付2010年预算参考数_华东 2 5" xfId="21979"/>
    <cellStyle name="输入 11" xfId="21980"/>
    <cellStyle name="差_市辖区测算-新科目（20080626）_县市旗测算-新科目（含人口规模效应）_财力性转移支付2010年预算参考数_华东 2 6" xfId="21981"/>
    <cellStyle name="差_市辖区测算-新科目（20080626）_县市旗测算-新科目（含人口规模效应）_财力性转移支付2010年预算参考数_隋心对账单定稿0514" xfId="21982"/>
    <cellStyle name="好_人员工资和公用经费_财力性转移支付2010年预算参考数_隋心对账单定稿0514" xfId="21983"/>
    <cellStyle name="差_市辖区测算-新科目（20080626）_县市旗测算-新科目（含人口规模效应）_财力性转移支付2010年预算参考数_隋心对账单定稿0514 2" xfId="21984"/>
    <cellStyle name="好_人员工资和公用经费_财力性转移支付2010年预算参考数_隋心对账单定稿0514 2" xfId="21985"/>
    <cellStyle name="差_市辖区测算-新科目（20080626）_县市旗测算-新科目（含人口规模效应）_财力性转移支付2010年预算参考数_隋心对账单定稿0514 2 2" xfId="21986"/>
    <cellStyle name="差_市辖区测算-新科目（20080626）_县市旗测算-新科目（含人口规模效应）_财力性转移支付2010年预算参考数_小册子（2010）张" xfId="21987"/>
    <cellStyle name="差_卫生(按照总人口测算）—20080416_民生政策最低支出需求_华东 2 4" xfId="21988"/>
    <cellStyle name="差_市辖区测算-新科目（20080626）_县市旗测算-新科目（含人口规模效应）_财力性转移支付2010年预算参考数_小册子（2010）张 2" xfId="21989"/>
    <cellStyle name="好_30云南_小册子（2010）张 4" xfId="21990"/>
    <cellStyle name="差_市辖区测算-新科目（20080626）_县市旗测算-新科目（含人口规模效应）_合并 2 2" xfId="21991"/>
    <cellStyle name="好_县市旗测算20080508_财力性转移支付2010年预算参考数 2 3" xfId="21992"/>
    <cellStyle name="差_市辖区测算-新科目（20080626）_县市旗测算-新科目（含人口规模效应）_合并 2 4" xfId="21993"/>
    <cellStyle name="好_县市旗测算20080508_财力性转移支付2010年预算参考数 2 5" xfId="21994"/>
    <cellStyle name="好_核定人数下发表_合并 3" xfId="21995"/>
    <cellStyle name="适中 2 2 2 7" xfId="21996"/>
    <cellStyle name="差_市辖区测算-新科目（20080626）_县市旗测算-新科目（含人口规模效应）_合并 2 5" xfId="21997"/>
    <cellStyle name="好_县市旗测算20080508_财力性转移支付2010年预算参考数 2 6" xfId="21998"/>
    <cellStyle name="差_市辖区测算-新科目（20080626）_县市旗测算-新科目（含人口规模效应）_合并 2 6" xfId="21999"/>
    <cellStyle name="好_县市旗测算20080508_财力性转移支付2010年预算参考数 2 7" xfId="22000"/>
    <cellStyle name="差_市辖区测算-新科目（20080626）_县市旗测算-新科目（含人口规模效应）_合并 2 7" xfId="22001"/>
    <cellStyle name="好_县市旗测算20080508_财力性转移支付2010年预算参考数 2 8" xfId="22002"/>
    <cellStyle name="差_市辖区测算-新科目（20080626）_县市旗测算-新科目（含人口规模效应）_华东" xfId="22003"/>
    <cellStyle name="差_县区合并测算20080421_不含人员经费系数_隋心对账单定稿0514 2 5" xfId="22004"/>
    <cellStyle name="好_河南 缺口县区测算(地方填报白)_财力性转移支付2010年预算参考数 2 3" xfId="22005"/>
    <cellStyle name="差_市辖区测算-新科目（20080626）_县市旗测算-新科目（含人口规模效应）_华东 2" xfId="22006"/>
    <cellStyle name="差_文体广播事业(按照总人口测算）—20080416_县市旗测算-新科目（含人口规模效应）_财力性转移支付2010年预算参考数_华东" xfId="22007"/>
    <cellStyle name="好_卫生部门_财力性转移支付2010年预算参考数_03_2010年各地区一般预算平衡表_2010年地方财政一般预算分级平衡情况表（汇总）0524 5" xfId="22008"/>
    <cellStyle name="差_市辖区测算-新科目（20080626）_县市旗测算-新科目（含人口规模效应）_华东 2 2" xfId="22009"/>
    <cellStyle name="差_文体广播事业(按照总人口测算）—20080416_县市旗测算-新科目（含人口规模效应）_财力性转移支付2010年预算参考数_华东 2" xfId="22010"/>
    <cellStyle name="差_文体广播事业(按照总人口测算）—20080416_县市旗测算-新科目（含人口规模效应）_合并 2 4" xfId="22011"/>
    <cellStyle name="差_市辖区测算-新科目（20080626）_县市旗测算-新科目（含人口规模效应）_华东 2 3" xfId="22012"/>
    <cellStyle name="差_文体广播事业(按照总人口测算）—20080416_县市旗测算-新科目（含人口规模效应）_合并 2 5" xfId="22013"/>
    <cellStyle name="好_30云南_1_财力性转移支付2010年预算参考数" xfId="22014"/>
    <cellStyle name="差_市辖区测算-新科目（20080626）_县市旗测算-新科目（含人口规模效应）_华东 2 4" xfId="22015"/>
    <cellStyle name="差_文体广播事业(按照总人口测算）—20080416_县市旗测算-新科目（含人口规模效应）_合并 2 6" xfId="22016"/>
    <cellStyle name="差_市辖区测算-新科目（20080626）_县市旗测算-新科目（含人口规模效应）_华东 2 5" xfId="22017"/>
    <cellStyle name="差_文体广播事业(按照总人口测算）—20080416_县市旗测算-新科目（含人口规模效应）_合并 2 7" xfId="22018"/>
    <cellStyle name="差_县市旗测算-新科目（20080626）_不含人员经费系数_03_2010年各地区一般预算平衡表" xfId="22019"/>
    <cellStyle name="常规 3 2" xfId="22020"/>
    <cellStyle name="差_市辖区测算-新科目（20080626）_县市旗测算-新科目（含人口规模效应）_华东 2 6" xfId="22021"/>
    <cellStyle name="差_县市旗测算20080508_县市旗测算-新科目（含人口规模效应）_华东" xfId="22022"/>
    <cellStyle name="常规 3 3" xfId="22023"/>
    <cellStyle name="好_县区合并测算20080421_不含人员经费系数" xfId="22024"/>
    <cellStyle name="差_市辖区测算-新科目（20080626）_县市旗测算-新科目（含人口规模效应）_华东 2 7" xfId="22025"/>
    <cellStyle name="常规 3 4" xfId="22026"/>
    <cellStyle name="差_市辖区测算-新科目（20080626）_县市旗测算-新科目（含人口规模效应）_隋心对账单定稿0514" xfId="22027"/>
    <cellStyle name="差_市辖区测算-新科目（20080626）_县市旗测算-新科目（含人口规模效应）_隋心对账单定稿0514 2" xfId="22028"/>
    <cellStyle name="好_行政(燃修费)_不含人员经费系数_财力性转移支付2010年预算参考数_合并" xfId="22029"/>
    <cellStyle name="差_市辖区测算-新科目（20080626）_县市旗测算-新科目（含人口规模效应）_隋心对账单定稿0514 2 2" xfId="22030"/>
    <cellStyle name="好_行政(燃修费)_不含人员经费系数_财力性转移支付2010年预算参考数_合并 2" xfId="22031"/>
    <cellStyle name="差_市辖区测算-新科目（20080626）_县市旗测算-新科目（含人口规模效应）_隋心对账单定稿0514 2 4" xfId="22032"/>
    <cellStyle name="差_市辖区测算-新科目（20080626）_县市旗测算-新科目（含人口规模效应）_隋心对账单定稿0514 2 5" xfId="22033"/>
    <cellStyle name="差_市辖区测算-新科目（20080626）_县市旗测算-新科目（含人口规模效应）_隋心对账单定稿0514 2 6" xfId="22034"/>
    <cellStyle name="好_卫生(按照总人口测算）—20080416_华东 2" xfId="22035"/>
    <cellStyle name="差_市辖区测算-新科目（20080626）_县市旗测算-新科目（含人口规模效应）_隋心对账单定稿0514 2 7" xfId="22036"/>
    <cellStyle name="好_卫生(按照总人口测算）—20080416_华东 3" xfId="22037"/>
    <cellStyle name="差_市辖区测算-新科目（20080626）_县市旗测算-新科目（含人口规模效应）_小册子（2010）张" xfId="22038"/>
    <cellStyle name="差_市辖区测算-新科目（20080626）_县市旗测算-新科目（含人口规模效应）_小册子（2010）张 2" xfId="22039"/>
    <cellStyle name="好_市辖区测算-新科目（20080626）_县市旗测算-新科目（含人口规模效应）_03_2010年各地区一般预算平衡表" xfId="22040"/>
    <cellStyle name="差_市辖区测算-新科目（20080626）_县市旗测算-新科目（含人口规模效应）_小册子（2010）张 2 2" xfId="22041"/>
    <cellStyle name="好_市辖区测算-新科目（20080626）_县市旗测算-新科目（含人口规模效应）_03_2010年各地区一般预算平衡表 2" xfId="22042"/>
    <cellStyle name="差_市辖区测算-新科目（20080626）_小册子（2010）张 2" xfId="22043"/>
    <cellStyle name="差_市辖区测算-新科目（20080626）_小册子（2010）张 2 2" xfId="22044"/>
    <cellStyle name="差_市辖区测算-新科目（20080626）_小册子（2010）张 4" xfId="22045"/>
    <cellStyle name="好_缺口县区测算(按核定人数)_隋心对账单定稿0514 2" xfId="22046"/>
    <cellStyle name="差_隋心对账单定稿0514" xfId="22047"/>
    <cellStyle name="差_隋心对账单定稿0514 2" xfId="22048"/>
    <cellStyle name="差_隋心对账单定稿0514 2 2" xfId="22049"/>
    <cellStyle name="好_县市旗测算-新科目（20080626）_县市旗测算-新科目（含人口规模效应）_财力性转移支付2010年预算参考数 4" xfId="22050"/>
    <cellStyle name="差_隋心对账单定稿0514 2 3" xfId="22051"/>
    <cellStyle name="好_县市旗测算-新科目（20080626）_县市旗测算-新科目（含人口规模效应）_财力性转移支付2010年预算参考数 5" xfId="22052"/>
    <cellStyle name="差_隋心对账单定稿0514 2 5" xfId="22053"/>
    <cellStyle name="差_隋心对账单定稿0514 2 6" xfId="22054"/>
    <cellStyle name="差_隋心对账单定稿0514 2 7" xfId="22055"/>
    <cellStyle name="好_其他部门(按照总人口测算）—20080416_不含人员经费系数 2 3 2" xfId="22056"/>
    <cellStyle name="差_同德 2 3" xfId="22057"/>
    <cellStyle name="差_同德 2 4" xfId="22058"/>
    <cellStyle name="差_同德 2 5" xfId="22059"/>
    <cellStyle name="差_云南 缺口县区测算(地方填报)_财力性转移支付2010年预算参考数_小册子（2010）张 2" xfId="22060"/>
    <cellStyle name="差_同德 2 6" xfId="22061"/>
    <cellStyle name="差_云南 缺口县区测算(地方填报)_财力性转移支付2010年预算参考数_小册子（2010）张 3" xfId="22062"/>
    <cellStyle name="差_同德 2 7" xfId="22063"/>
    <cellStyle name="差_同德 3 2" xfId="22064"/>
    <cellStyle name="差_同德 4 2" xfId="22065"/>
    <cellStyle name="差_同德_03_2010年各地区一般预算平衡表" xfId="22066"/>
    <cellStyle name="差_同德_03_2010年各地区一般预算平衡表 4" xfId="22067"/>
    <cellStyle name="差_同德_03_2010年各地区一般预算平衡表 5" xfId="22068"/>
    <cellStyle name="常规 2 3 2 5 2" xfId="22069"/>
    <cellStyle name="好_县市旗测算-新科目（20080626）_03_2010年各地区一般预算平衡表_2010年地方财政一般预算分级平衡情况表（汇总）0524 3" xfId="22070"/>
    <cellStyle name="差_同德_03_2010年各地区一般预算平衡表_04财力类2010" xfId="22071"/>
    <cellStyle name="差_卫生(按照总人口测算）—20080416_县市旗测算-新科目（含人口规模效应）_03_2010年各地区一般预算平衡表_净集中 2" xfId="22072"/>
    <cellStyle name="好_行政(燃修费)_县市旗测算-新科目（含人口规模效应）_03_2010年各地区一般预算平衡表_2010年地方财政一般预算分级平衡情况表（汇总）0524 5" xfId="22073"/>
    <cellStyle name="差_同德_03_2010年各地区一般预算平衡表_04财力类2010 2" xfId="22074"/>
    <cellStyle name="好_20河南_财力性转移支付2010年预算参考数_隋心对账单定稿0514 2 7" xfId="22075"/>
    <cellStyle name="差_同德_03_2010年各地区一般预算平衡表_04财力类2010 3" xfId="22076"/>
    <cellStyle name="差_同德_03_2010年各地区一般预算平衡表_2010年地方财政一般预算分级平衡情况表（汇总）0524 2" xfId="22077"/>
    <cellStyle name="差_同德_03_2010年各地区一般预算平衡表_2010年地方财政一般预算分级平衡情况表（汇总）0524 2 2" xfId="22078"/>
    <cellStyle name="好_缺口县区测算(按核定人数)_财力性转移支付2010年预算参考数_华东 2 4" xfId="22079"/>
    <cellStyle name="差_同德_03_2010年各地区一般预算平衡表_2010年地方财政一般预算分级平衡情况表（汇总）0524 2 6" xfId="22080"/>
    <cellStyle name="好_2006年水利统计指标统计表_华东 2 3" xfId="22081"/>
    <cellStyle name="差_同德_03_2010年各地区一般预算平衡表_2010年地方财政一般预算分级平衡情况表（汇总）0524 3" xfId="22082"/>
    <cellStyle name="好_核定人数下发表_隋心对账单定稿0514" xfId="22083"/>
    <cellStyle name="差_同德_03_2010年各地区一般预算平衡表_2010年地方财政一般预算分级平衡情况表（汇总）0524 4" xfId="22084"/>
    <cellStyle name="好_总人口_华东 2 2" xfId="22085"/>
    <cellStyle name="差_同德_30云南" xfId="22086"/>
    <cellStyle name="差_县市旗测算-新科目（20080626）_民生政策最低支出需求_华东" xfId="22087"/>
    <cellStyle name="差_同德_30云南 2" xfId="22088"/>
    <cellStyle name="差_县市旗测算-新科目（20080626）_民生政策最低支出需求_华东 2" xfId="22089"/>
    <cellStyle name="差_同德_30云南 3" xfId="22090"/>
    <cellStyle name="差_同德_30云南 3 2" xfId="22091"/>
    <cellStyle name="差_同德_财力性转移支付2010年预算参考数" xfId="22092"/>
    <cellStyle name="差_同德_财力性转移支付2010年预算参考数 2" xfId="22093"/>
    <cellStyle name="差_同德_财力性转移支付2010年预算参考数 2 2" xfId="22094"/>
    <cellStyle name="差_同德_财力性转移支付2010年预算参考数 2 2 2" xfId="22095"/>
    <cellStyle name="好_县市旗测算-新科目（20080626）_县市旗测算-新科目（含人口规模效应） 2 6" xfId="22096"/>
    <cellStyle name="差_同德_财力性转移支付2010年预算参考数 2 3" xfId="22097"/>
    <cellStyle name="差_同德_财力性转移支付2010年预算参考数 2 7" xfId="22098"/>
    <cellStyle name="差_同德_财力性转移支付2010年预算参考数 3" xfId="22099"/>
    <cellStyle name="差_同德_财力性转移支付2010年预算参考数 4" xfId="22100"/>
    <cellStyle name="差_同德_财力性转移支付2010年预算参考数 5" xfId="22101"/>
    <cellStyle name="差_一般预算支出口径剔除表_03_2010年各地区一般预算平衡表 2 2" xfId="22102"/>
    <cellStyle name="差_同德_财力性转移支付2010年预算参考数_03_2010年各地区一般预算平衡表 2" xfId="22103"/>
    <cellStyle name="好_核定人数下发表_03_2010年各地区一般预算平衡表_净集中" xfId="22104"/>
    <cellStyle name="差_同德_财力性转移支付2010年预算参考数_03_2010年各地区一般预算平衡表 2 2" xfId="22105"/>
    <cellStyle name="好_核定人数下发表_03_2010年各地区一般预算平衡表_净集中 2" xfId="22106"/>
    <cellStyle name="差_同德_财力性转移支付2010年预算参考数_03_2010年各地区一般预算平衡表 3" xfId="22107"/>
    <cellStyle name="差_卫生(按照总人口测算）—20080416_财力性转移支付2010年预算参考数_03_2010年各地区一般预算平衡表_净集中 2" xfId="22108"/>
    <cellStyle name="差_县区合并测算20080421_不含人员经费系数_03_2010年各地区一般预算平衡表_04财力类2010 2" xfId="22109"/>
    <cellStyle name="差_同德_财力性转移支付2010年预算参考数_03_2010年各地区一般预算平衡表 5" xfId="22110"/>
    <cellStyle name="差_同德_财力性转移支付2010年预算参考数_03_2010年各地区一般预算平衡表_2010年地方财政一般预算分级平衡情况表（汇总）0524 2" xfId="22111"/>
    <cellStyle name="差_卫生(按照总人口测算）—20080416_不含人员经费系数_财力性转移支付2010年预算参考数" xfId="22112"/>
    <cellStyle name="好_03昭通 5" xfId="22113"/>
    <cellStyle name="差_同德_财力性转移支付2010年预算参考数_03_2010年各地区一般预算平衡表_2010年地方财政一般预算分级平衡情况表（汇总）0524 2 5" xfId="22114"/>
    <cellStyle name="差_卫生(按照总人口测算）—20080416_不含人员经费系数_财力性转移支付2010年预算参考数 5" xfId="22115"/>
    <cellStyle name="差_同德_财力性转移支付2010年预算参考数_03_2010年各地区一般预算平衡表_2010年地方财政一般预算分级平衡情况表（汇总）0524 2 6" xfId="22116"/>
    <cellStyle name="差_同德_财力性转移支付2010年预算参考数_03_2010年各地区一般预算平衡表_2010年地方财政一般预算分级平衡情况表（汇总）0524 2 7" xfId="22117"/>
    <cellStyle name="差_同德_财力性转移支付2010年预算参考数_03_2010年各地区一般预算平衡表_2010年地方财政一般预算分级平衡情况表（汇总）0524 3" xfId="22118"/>
    <cellStyle name="好_03昭通 6" xfId="22119"/>
    <cellStyle name="差_同德_财力性转移支付2010年预算参考数_03_2010年各地区一般预算平衡表_2010年地方财政一般预算分级平衡情况表（汇总）0524 4" xfId="22120"/>
    <cellStyle name="好_03昭通 7" xfId="22121"/>
    <cellStyle name="差_同德_财力性转移支付2010年预算参考数_03_2010年各地区一般预算平衡表_2010年地方财政一般预算分级平衡情况表（汇总）0524 5" xfId="22122"/>
    <cellStyle name="好_03昭通 8" xfId="22123"/>
    <cellStyle name="差_同德_财力性转移支付2010年预算参考数_03_2010年各地区一般预算平衡表_净集中" xfId="22124"/>
    <cellStyle name="差_同德_财力性转移支付2010年预算参考数_03_2010年各地区一般预算平衡表_净集中 2" xfId="22125"/>
    <cellStyle name="差_同德_财力性转移支付2010年预算参考数_03_2010年各地区一般预算平衡表_净集中 3" xfId="22126"/>
    <cellStyle name="差_同德_财力性转移支付2010年预算参考数_30云南 3" xfId="22127"/>
    <cellStyle name="好_其他部门(按照总人口测算）—20080416_隋心对账单定稿0514 2 3" xfId="22128"/>
    <cellStyle name="差_同德_财力性转移支付2010年预算参考数_合并 2 5" xfId="22129"/>
    <cellStyle name="差_同德_财力性转移支付2010年预算参考数_合并 2 6" xfId="22130"/>
    <cellStyle name="差_卫生(按照总人口测算）—20080416_民生政策最低支出需求_03_2010年各地区一般预算平衡表_04财力类2010 2" xfId="22131"/>
    <cellStyle name="差_同德_财力性转移支付2010年预算参考数_合并 2 7" xfId="22132"/>
    <cellStyle name="差_卫生(按照总人口测算）—20080416_民生政策最低支出需求_03_2010年各地区一般预算平衡表_04财力类2010 3" xfId="22133"/>
    <cellStyle name="差_同德_财力性转移支付2010年预算参考数_华东 2 2" xfId="22134"/>
    <cellStyle name="差_同德_财力性转移支付2010年预算参考数_华东 2 3" xfId="22135"/>
    <cellStyle name="差_同德_财力性转移支付2010年预算参考数_华东 2 4" xfId="22136"/>
    <cellStyle name="强调文字颜色 1 7 2" xfId="22137"/>
    <cellStyle name="差_同德_财力性转移支付2010年预算参考数_华东 2 5" xfId="22138"/>
    <cellStyle name="差_同德_财力性转移支付2010年预算参考数_华东 2 6" xfId="22139"/>
    <cellStyle name="差_同德_财力性转移支付2010年预算参考数_华东 2 7" xfId="22140"/>
    <cellStyle name="差_同德_财力性转移支付2010年预算参考数_隋心对账单定稿0514 2 3" xfId="22141"/>
    <cellStyle name="好_1_华东 2 5" xfId="22142"/>
    <cellStyle name="差_同德_财力性转移支付2010年预算参考数_隋心对账单定稿0514 2 5" xfId="22143"/>
    <cellStyle name="好_1_华东 2 7" xfId="22144"/>
    <cellStyle name="差_同德_财力性转移支付2010年预算参考数_隋心对账单定稿0514 2 6" xfId="22145"/>
    <cellStyle name="差_同德_财力性转移支付2010年预算参考数_隋心对账单定稿0514 2 7" xfId="22146"/>
    <cellStyle name="好_县区合并测算20080421_不含人员经费系数_财力性转移支付2010年预算参考数_合并 2 3" xfId="22147"/>
    <cellStyle name="好_危改资金测算_03_2010年各地区一般预算平衡表 2" xfId="22148"/>
    <cellStyle name="差_同德_财力性转移支付2010年预算参考数_小册子（2010）张 2" xfId="22149"/>
    <cellStyle name="好_2006年27重庆_隋心对账单定稿0514" xfId="22150"/>
    <cellStyle name="好_县区合并测算20080421_不含人员经费系数_财力性转移支付2010年预算参考数_合并 2 4" xfId="22151"/>
    <cellStyle name="好_危改资金测算_03_2010年各地区一般预算平衡表 3" xfId="22152"/>
    <cellStyle name="差_同德_财力性转移支付2010年预算参考数_小册子（2010）张 3" xfId="22153"/>
    <cellStyle name="好_县区合并测算20080421_不含人员经费系数_财力性转移支付2010年预算参考数_合并 2 5" xfId="22154"/>
    <cellStyle name="好_危改资金测算_03_2010年各地区一般预算平衡表 4" xfId="22155"/>
    <cellStyle name="差_同德_财力性转移支付2010年预算参考数_小册子（2010）张 4" xfId="22156"/>
    <cellStyle name="好_教育(按照总人口测算）—20080416_不含人员经费系数_财力性转移支付2010年预算参考数_03_2010年各地区一般预算平衡表_净集中" xfId="22157"/>
    <cellStyle name="差_同德_合并 2" xfId="22158"/>
    <cellStyle name="差_同德_合并 2 6" xfId="22159"/>
    <cellStyle name="好_2006年水利统计指标统计表_03_2010年各地区一般预算平衡表_2010年地方财政一般预算分级平衡情况表（汇总）0524 5" xfId="22160"/>
    <cellStyle name="差_同德_合并 2 7" xfId="22161"/>
    <cellStyle name="差_同德_华东 2" xfId="22162"/>
    <cellStyle name="差_同德_隋心对账单定稿0514" xfId="22163"/>
    <cellStyle name="后继超级链接 2 6" xfId="22164"/>
    <cellStyle name="差_同德_隋心对账单定稿0514 2" xfId="22165"/>
    <cellStyle name="好_不含人员经费系数_财力性转移支付2010年预算参考数_合并" xfId="22166"/>
    <cellStyle name="差_同德_隋心对账单定稿0514 2 2" xfId="22167"/>
    <cellStyle name="好_不含人员经费系数_财力性转移支付2010年预算参考数_合并 2" xfId="22168"/>
    <cellStyle name="好_2006年全省财力计算表（中央、决算） 3" xfId="22169"/>
    <cellStyle name="好_2008年全省汇总收支计算表 2 4" xfId="22170"/>
    <cellStyle name="差_同德_隋心对账单定稿0514 2 3" xfId="22171"/>
    <cellStyle name="好_2006年全省财力计算表（中央、决算） 4" xfId="22172"/>
    <cellStyle name="好_2008年全省汇总收支计算表 2 5" xfId="22173"/>
    <cellStyle name="差_同德_隋心对账单定稿0514 2 4" xfId="22174"/>
    <cellStyle name="好_2006年全省财力计算表（中央、决算） 5" xfId="22175"/>
    <cellStyle name="好_2008年全省汇总收支计算表 2 6" xfId="22176"/>
    <cellStyle name="差_同德_隋心对账单定稿0514 2 5" xfId="22177"/>
    <cellStyle name="好_平邑_03_2010年各地区一般预算平衡表_04财力类2010" xfId="22178"/>
    <cellStyle name="好_2006年全省财力计算表（中央、决算） 6" xfId="22179"/>
    <cellStyle name="好_2008年全省汇总收支计算表 2 7" xfId="22180"/>
    <cellStyle name="差_同德_隋心对账单定稿0514 2 6" xfId="22181"/>
    <cellStyle name="好_2006年全省财力计算表（中央、决算） 7" xfId="22182"/>
    <cellStyle name="差_同德_隋心对账单定稿0514 2 7" xfId="22183"/>
    <cellStyle name="好_2006年全省财力计算表（中央、决算） 8" xfId="22184"/>
    <cellStyle name="差_文体广播事业(按照总人口测算）—20080416_03_2010年各地区一般预算平衡表 5" xfId="22185"/>
    <cellStyle name="差_同德_小册子（2010）张" xfId="22186"/>
    <cellStyle name="好_缺口县区测算（11.13）_合并 2 2" xfId="22187"/>
    <cellStyle name="差_同德_小册子（2010）张 2" xfId="22188"/>
    <cellStyle name="差_同德_小册子（2010）张 3" xfId="22189"/>
    <cellStyle name="差_同德_小册子（2010）张 4" xfId="22190"/>
    <cellStyle name="差_危改资金测算 2" xfId="22191"/>
    <cellStyle name="差_危改资金测算 2 2" xfId="22192"/>
    <cellStyle name="差_危改资金测算 2 3" xfId="22193"/>
    <cellStyle name="差_危改资金测算 2 4" xfId="22194"/>
    <cellStyle name="好_09黑龙江_隋心对账单定稿0514 2" xfId="22195"/>
    <cellStyle name="差_危改资金测算 2 5" xfId="22196"/>
    <cellStyle name="差_危改资金测算 2 6" xfId="22197"/>
    <cellStyle name="差_危改资金测算 2 7" xfId="22198"/>
    <cellStyle name="差_危改资金测算 3" xfId="22199"/>
    <cellStyle name="差_危改资金测算 3 2" xfId="22200"/>
    <cellStyle name="差_危改资金测算 4" xfId="22201"/>
    <cellStyle name="好_2007年收支情况及2008年收支预计表(汇总表)_财力性转移支付2010年预算参考数_合并 2 2" xfId="22202"/>
    <cellStyle name="差_危改资金测算_03_2010年各地区一般预算平衡表" xfId="22203"/>
    <cellStyle name="差_自行调整差异系数顺序_合并" xfId="22204"/>
    <cellStyle name="差_危改资金测算_03_2010年各地区一般预算平衡表 2" xfId="22205"/>
    <cellStyle name="差_自行调整差异系数顺序_合并 2" xfId="22206"/>
    <cellStyle name="差_危改资金测算_03_2010年各地区一般预算平衡表 2 2" xfId="22207"/>
    <cellStyle name="差_自行调整差异系数顺序_合并 2 2" xfId="22208"/>
    <cellStyle name="差_危改资金测算_03_2010年各地区一般预算平衡表 3" xfId="22209"/>
    <cellStyle name="差_危改资金测算_03_2010年各地区一般预算平衡表 4" xfId="22210"/>
    <cellStyle name="差_危改资金测算_03_2010年各地区一般预算平衡表 5" xfId="22211"/>
    <cellStyle name="好_第一部分：综合全_隋心对账单定稿0514" xfId="22212"/>
    <cellStyle name="差_危改资金测算_03_2010年各地区一般预算平衡表_2010年地方财政一般预算分级平衡情况表（汇总）0524" xfId="22213"/>
    <cellStyle name="好_城建部门_合并 2" xfId="22214"/>
    <cellStyle name="差_危改资金测算_03_2010年各地区一般预算平衡表_2010年地方财政一般预算分级平衡情况表（汇总）0524 2" xfId="22215"/>
    <cellStyle name="好_县区合并测算20080421_民生政策最低支出需求_财力性转移支付2010年预算参考数_合并" xfId="22216"/>
    <cellStyle name="差_危改资金测算_03_2010年各地区一般预算平衡表_2010年地方财政一般预算分级平衡情况表（汇总）0524 2 3" xfId="22217"/>
    <cellStyle name="差_危改资金测算_03_2010年各地区一般预算平衡表_2010年地方财政一般预算分级平衡情况表（汇总）0524 2 5" xfId="22218"/>
    <cellStyle name="差_危改资金测算_03_2010年各地区一般预算平衡表_2010年地方财政一般预算分级平衡情况表（汇总）0524 2 6" xfId="22219"/>
    <cellStyle name="差_危改资金测算_03_2010年各地区一般预算平衡表_2010年地方财政一般预算分级平衡情况表（汇总）0524 2 7" xfId="22220"/>
    <cellStyle name="差_危改资金测算_03_2010年各地区一般预算平衡表_2010年地方财政一般预算分级平衡情况表（汇总）0524 4" xfId="22221"/>
    <cellStyle name="差_危改资金测算_03_2010年各地区一般预算平衡表_2010年地方财政一般预算分级平衡情况表（汇总）0524 5" xfId="22222"/>
    <cellStyle name="差_危改资金测算_03_2010年各地区一般预算平衡表_净集中" xfId="22223"/>
    <cellStyle name="差_危改资金测算_03_2010年各地区一般预算平衡表_净集中 2" xfId="22224"/>
    <cellStyle name="强调文字颜色 3 2 2 2 2 3" xfId="22225"/>
    <cellStyle name="差_危改资金测算_03_2010年各地区一般预算平衡表_净集中 3" xfId="22226"/>
    <cellStyle name="强调文字颜色 3 2 2 2 2 4" xfId="22227"/>
    <cellStyle name="差_危改资金测算_30云南" xfId="22228"/>
    <cellStyle name="常规 17 8" xfId="22229"/>
    <cellStyle name="常规 22 8" xfId="22230"/>
    <cellStyle name="差_县市旗测算-新科目（20080626）_县市旗测算-新科目（含人口规模效应）_财力性转移支付2010年预算参考数_03_2010年各地区一般预算平衡表_2010年地方财政一般预算分级平衡情况表（汇总）0524 4" xfId="22231"/>
    <cellStyle name="好_00省级(打印) 2 4" xfId="22232"/>
    <cellStyle name="好_2008年支出核定_30云南 3" xfId="22233"/>
    <cellStyle name="差_危改资金测算_财力性转移支付2010年预算参考数" xfId="22234"/>
    <cellStyle name="好_22湖南_03_2010年各地区一般预算平衡表_04财力类2010 2" xfId="22235"/>
    <cellStyle name="差_危改资金测算_财力性转移支付2010年预算参考数 2" xfId="22236"/>
    <cellStyle name="差_危改资金测算_财力性转移支付2010年预算参考数 2 2" xfId="22237"/>
    <cellStyle name="差_危改资金测算_财力性转移支付2010年预算参考数 2 3" xfId="22238"/>
    <cellStyle name="差_县市旗测算-新科目（20080626）_县市旗测算-新科目（含人口规模效应）_财力性转移支付2010年预算参考数_隋心对账单定稿0514" xfId="22239"/>
    <cellStyle name="差_危改资金测算_财力性转移支付2010年预算参考数 2 5" xfId="22240"/>
    <cellStyle name="差_危改资金测算_财力性转移支付2010年预算参考数 2 6" xfId="22241"/>
    <cellStyle name="差_危改资金测算_财力性转移支付2010年预算参考数 2 7" xfId="22242"/>
    <cellStyle name="差_危改资金测算_财力性转移支付2010年预算参考数 3" xfId="22243"/>
    <cellStyle name="差_危改资金测算_财力性转移支付2010年预算参考数 3 2" xfId="22244"/>
    <cellStyle name="差_危改资金测算_财力性转移支付2010年预算参考数 4" xfId="22245"/>
    <cellStyle name="差_危改资金测算_财力性转移支付2010年预算参考数 4 2" xfId="22246"/>
    <cellStyle name="好_缺口县区测算(按核定人数)_小册子（2010）张" xfId="22247"/>
    <cellStyle name="计算 2 6" xfId="22248"/>
    <cellStyle name="好_行政（人员）_县市旗测算-新科目（含人口规模效应）_隋心对账单定稿0514 2 5" xfId="22249"/>
    <cellStyle name="差_危改资金测算_财力性转移支付2010年预算参考数 5" xfId="22250"/>
    <cellStyle name="差_危改资金测算_财力性转移支付2010年预算参考数_03_2010年各地区一般预算平衡表" xfId="22251"/>
    <cellStyle name="差_危改资金测算_财力性转移支付2010年预算参考数_03_2010年各地区一般预算平衡表 2" xfId="22252"/>
    <cellStyle name="差_县区合并测算20080423(按照各省比重）_县市旗测算-新科目（含人口规模效应）_30云南 4" xfId="22253"/>
    <cellStyle name="好_县区合并测算20080423(按照各省比重）_县市旗测算-新科目（含人口规模效应）_财力性转移支付2010年预算参考数_华东 2" xfId="22254"/>
    <cellStyle name="差_危改资金测算_财力性转移支付2010年预算参考数_03_2010年各地区一般预算平衡表 2 2" xfId="22255"/>
    <cellStyle name="差_危改资金测算_财力性转移支付2010年预算参考数_03_2010年各地区一般预算平衡表 4" xfId="22256"/>
    <cellStyle name="差_危改资金测算_财力性转移支付2010年预算参考数_03_2010年各地区一般预算平衡表 5" xfId="22257"/>
    <cellStyle name="好_文体广播事业(按照总人口测算）—20080416_民生政策最低支出需求_财力性转移支付2010年预算参考数_华东" xfId="22258"/>
    <cellStyle name="差_危改资金测算_财力性转移支付2010年预算参考数_03_2010年各地区一般预算平衡表 6" xfId="22259"/>
    <cellStyle name="差_危改资金测算_财力性转移支付2010年预算参考数_03_2010年各地区一般预算平衡表_04财力类2010" xfId="22260"/>
    <cellStyle name="好_县市旗测算-新科目（20080627）_民生政策最低支出需求_03_2010年各地区一般预算平衡表_2010年地方财政一般预算分级平衡情况表（汇总）0524 3" xfId="22261"/>
    <cellStyle name="差_危改资金测算_财力性转移支付2010年预算参考数_03_2010年各地区一般预算平衡表_2010年地方财政一般预算分级平衡情况表（汇总）0524" xfId="22262"/>
    <cellStyle name="差_危改资金测算_财力性转移支付2010年预算参考数_03_2010年各地区一般预算平衡表_2010年地方财政一般预算分级平衡情况表（汇总）0524 2" xfId="22263"/>
    <cellStyle name="差_危改资金测算_财力性转移支付2010年预算参考数_03_2010年各地区一般预算平衡表_2010年地方财政一般预算分级平衡情况表（汇总）0524 2 3" xfId="22264"/>
    <cellStyle name="差_卫生(按照总人口测算）—20080416 5" xfId="22265"/>
    <cellStyle name="好_市辖区测算-新科目（20080626）_不含人员经费系数_财力性转移支付2010年预算参考数_03_2010年各地区一般预算平衡表_2010年地方财政一般预算分级平衡情况表（汇总）0524 2" xfId="22266"/>
    <cellStyle name="差_危改资金测算_财力性转移支付2010年预算参考数_03_2010年各地区一般预算平衡表_2010年地方财政一般预算分级平衡情况表（汇总）0524 2 4" xfId="22267"/>
    <cellStyle name="好_市辖区测算-新科目（20080626）_不含人员经费系数_财力性转移支付2010年预算参考数_03_2010年各地区一般预算平衡表_2010年地方财政一般预算分级平衡情况表（汇总）0524 3" xfId="22268"/>
    <cellStyle name="差_危改资金测算_财力性转移支付2010年预算参考数_03_2010年各地区一般预算平衡表_2010年地方财政一般预算分级平衡情况表（汇总）0524 2 6" xfId="22269"/>
    <cellStyle name="好_市辖区测算-新科目（20080626）_不含人员经费系数_财力性转移支付2010年预算参考数_03_2010年各地区一般预算平衡表_2010年地方财政一般预算分级平衡情况表（汇总）0524 5" xfId="22270"/>
    <cellStyle name="好_县区合并测算20080423(按照各省比重）_民生政策最低支出需求_财力性转移支付2010年预算参考数_隋心对账单定稿0514 3" xfId="22271"/>
    <cellStyle name="差_危改资金测算_财力性转移支付2010年预算参考数_03_2010年各地区一般预算平衡表_2010年地方财政一般预算分级平衡情况表（汇总）0524 2 7" xfId="22272"/>
    <cellStyle name="差_危改资金测算_财力性转移支付2010年预算参考数_03_2010年各地区一般预算平衡表_2010年地方财政一般预算分级平衡情况表（汇总）0524 3" xfId="22273"/>
    <cellStyle name="差_危改资金测算_财力性转移支付2010年预算参考数_03_2010年各地区一般预算平衡表_2010年地方财政一般预算分级平衡情况表（汇总）0524 5" xfId="22274"/>
    <cellStyle name="差_危改资金测算_财力性转移支付2010年预算参考数_03_2010年各地区一般预算平衡表_净集中" xfId="22275"/>
    <cellStyle name="好_市辖区测算-新科目（20080626）_不含人员经费系数" xfId="22276"/>
    <cellStyle name="差_危改资金测算_财力性转移支付2010年预算参考数_30云南" xfId="22277"/>
    <cellStyle name="差_县市旗测算20080508_民生政策最低支出需求_财力性转移支付2010年预算参考数_30云南 3" xfId="22278"/>
    <cellStyle name="差_危改资金测算_财力性转移支付2010年预算参考数_30云南 2" xfId="22279"/>
    <cellStyle name="差_危改资金测算_财力性转移支付2010年预算参考数_30云南 2 2" xfId="22280"/>
    <cellStyle name="差_危改资金测算_财力性转移支付2010年预算参考数_30云南 3" xfId="22281"/>
    <cellStyle name="差_危改资金测算_财力性转移支付2010年预算参考数_30云南 3 2" xfId="22282"/>
    <cellStyle name="差_危改资金测算_财力性转移支付2010年预算参考数_合并" xfId="22283"/>
    <cellStyle name="差_危改资金测算_财力性转移支付2010年预算参考数_合并 2" xfId="22284"/>
    <cellStyle name="差_危改资金测算_财力性转移支付2010年预算参考数_合并 2 2" xfId="22285"/>
    <cellStyle name="差_危改资金测算_财力性转移支付2010年预算参考数_合并 2 3" xfId="22286"/>
    <cellStyle name="差_危改资金测算_财力性转移支付2010年预算参考数_合并 2 4" xfId="22287"/>
    <cellStyle name="差_危改资金测算_财力性转移支付2010年预算参考数_合并 2 5" xfId="22288"/>
    <cellStyle name="差_危改资金测算_财力性转移支付2010年预算参考数_合并 2 6" xfId="22289"/>
    <cellStyle name="好_11大理_隋心对账单定稿0514 2 2" xfId="22290"/>
    <cellStyle name="差_危改资金测算_财力性转移支付2010年预算参考数_合并 2 7" xfId="22291"/>
    <cellStyle name="好_11大理_隋心对账单定稿0514 2 3" xfId="22292"/>
    <cellStyle name="差_危改资金测算_财力性转移支付2010年预算参考数_华东 2 7" xfId="22293"/>
    <cellStyle name="好_不含人员经费系数_合并 2 4" xfId="22294"/>
    <cellStyle name="好_自行调整差异系数顺序_财力性转移支付2010年预算参考数_03_2010年各地区一般预算平衡表_2010年地方财政一般预算分级平衡情况表（汇总）0524 2 2" xfId="22295"/>
    <cellStyle name="差_危改资金测算_财力性转移支付2010年预算参考数_隋心对账单定稿0514" xfId="22296"/>
    <cellStyle name="计算 2 2 2 2" xfId="22297"/>
    <cellStyle name="差_危改资金测算_财力性转移支付2010年预算参考数_隋心对账单定稿0514 2 4" xfId="22298"/>
    <cellStyle name="差_卫生(按照总人口测算）—20080416_不含人员经费系数_小册子（2010）张 3" xfId="22299"/>
    <cellStyle name="计算 2 2 2 3" xfId="22300"/>
    <cellStyle name="差_危改资金测算_财力性转移支付2010年预算参考数_隋心对账单定稿0514 2 5" xfId="22301"/>
    <cellStyle name="计算 2 2 2 5" xfId="22302"/>
    <cellStyle name="差_危改资金测算_财力性转移支付2010年预算参考数_隋心对账单定稿0514 2 7" xfId="22303"/>
    <cellStyle name="差_危改资金测算_财力性转移支付2010年预算参考数_小册子（2010）张" xfId="22304"/>
    <cellStyle name="好_行政公检法测算_民生政策最低支出需求_03_2010年各地区一般预算平衡表_2010年地方财政一般预算分级平衡情况表（汇总）0524" xfId="22305"/>
    <cellStyle name="差_危改资金测算_财力性转移支付2010年预算参考数_小册子（2010）张 3 2" xfId="22306"/>
    <cellStyle name="差_危改资金测算_合并" xfId="22307"/>
    <cellStyle name="差_危改资金测算_合并 2" xfId="22308"/>
    <cellStyle name="差_危改资金测算_合并 2 2" xfId="22309"/>
    <cellStyle name="差_危改资金测算_合并 2 3" xfId="22310"/>
    <cellStyle name="差_危改资金测算_合并 2 4" xfId="22311"/>
    <cellStyle name="差_危改资金测算_华东 2 4" xfId="22312"/>
    <cellStyle name="差_危改资金测算_华东 2 5" xfId="22313"/>
    <cellStyle name="差_危改资金测算_华东 2 6" xfId="22314"/>
    <cellStyle name="差_危改资金测算_华东 2 7" xfId="22315"/>
    <cellStyle name="差_县市旗测算-新科目（20080627）_民生政策最低支出需求 2" xfId="22316"/>
    <cellStyle name="差_危改资金测算_隋心对账单定稿0514 2 6" xfId="22317"/>
    <cellStyle name="差_危改资金测算_隋心对账单定稿0514 2 7" xfId="22318"/>
    <cellStyle name="好_缺口县区测算(按核定人数)_03_2010年各地区一般预算平衡表_2010年地方财政一般预算分级平衡情况表（汇总）0524 2 2" xfId="22319"/>
    <cellStyle name="差_危改资金测算_小册子（2010）张" xfId="22320"/>
    <cellStyle name="差_危改资金测算_小册子（2010）张 2" xfId="22321"/>
    <cellStyle name="差_危改资金测算_小册子（2010）张 3" xfId="22322"/>
    <cellStyle name="差_卫生(按照总人口测算）—20080416 2" xfId="22323"/>
    <cellStyle name="好_34青海_合并 2 6" xfId="22324"/>
    <cellStyle name="差_卫生(按照总人口测算）—20080416 2 2" xfId="22325"/>
    <cellStyle name="差_卫生(按照总人口测算）—20080416 2 2 2" xfId="22326"/>
    <cellStyle name="差_卫生(按照总人口测算）—20080416 2 3" xfId="22327"/>
    <cellStyle name="差_卫生(按照总人口测算）—20080416 2 3 2" xfId="22328"/>
    <cellStyle name="差_卫生(按照总人口测算）—20080416 2 4" xfId="22329"/>
    <cellStyle name="差_卫生(按照总人口测算）—20080416 2 5" xfId="22330"/>
    <cellStyle name="差_卫生(按照总人口测算）—20080416 2 6" xfId="22331"/>
    <cellStyle name="差_卫生(按照总人口测算）—20080416 2 7" xfId="22332"/>
    <cellStyle name="差_卫生(按照总人口测算）—20080416 3" xfId="22333"/>
    <cellStyle name="好_34青海_合并 2 7" xfId="22334"/>
    <cellStyle name="差_卫生(按照总人口测算）—20080416_03_2010年各地区一般预算平衡表_04财力类2010 2" xfId="22335"/>
    <cellStyle name="差_卫生(按照总人口测算）—20080416_03_2010年各地区一般预算平衡表_04财力类2010 3" xfId="22336"/>
    <cellStyle name="差_卫生(按照总人口测算）—20080416_03_2010年各地区一般预算平衡表_2010年地方财政一般预算分级平衡情况表（汇总）0524" xfId="22337"/>
    <cellStyle name="好_行政(燃修费)_民生政策最低支出需求_财力性转移支付2010年预算参考数 2 3" xfId="22338"/>
    <cellStyle name="差_卫生(按照总人口测算）—20080416_03_2010年各地区一般预算平衡表_2010年地方财政一般预算分级平衡情况表（汇总）0524 2" xfId="22339"/>
    <cellStyle name="好_教育(按照总人口测算）—20080416_不含人员经费系数_财力性转移支付2010年预算参考数_华东 2 4" xfId="22340"/>
    <cellStyle name="差_卫生(按照总人口测算）—20080416_03_2010年各地区一般预算平衡表_2010年地方财政一般预算分级平衡情况表（汇总）0524 2 2" xfId="22341"/>
    <cellStyle name="好_测算结果汇总_财力性转移支付2010年预算参考数 5" xfId="22342"/>
    <cellStyle name="好_行政（人员）_不含人员经费系数_华东 2 3" xfId="22343"/>
    <cellStyle name="差_卫生(按照总人口测算）—20080416_03_2010年各地区一般预算平衡表_2010年地方财政一般预算分级平衡情况表（汇总）0524 2 3" xfId="22344"/>
    <cellStyle name="好_行政（人员）_不含人员经费系数_华东 2 4" xfId="22345"/>
    <cellStyle name="差_卫生(按照总人口测算）—20080416_03_2010年各地区一般预算平衡表_2010年地方财政一般预算分级平衡情况表（汇总）0524 2 6" xfId="22346"/>
    <cellStyle name="好_缺口县区测算" xfId="22347"/>
    <cellStyle name="好_行政（人员）_不含人员经费系数_华东 2 7" xfId="22348"/>
    <cellStyle name="差_卫生(按照总人口测算）—20080416_03_2010年各地区一般预算平衡表_2010年地方财政一般预算分级平衡情况表（汇总）0524 3" xfId="22349"/>
    <cellStyle name="好_教育(按照总人口测算）—20080416_不含人员经费系数_财力性转移支付2010年预算参考数_华东 2 5" xfId="22350"/>
    <cellStyle name="差_卫生(按照总人口测算）—20080416_30云南" xfId="22351"/>
    <cellStyle name="好_行政(燃修费)_县市旗测算-新科目（含人口规模效应）_隋心对账单定稿0514 2 2" xfId="22352"/>
    <cellStyle name="差_卫生(按照总人口测算）—20080416_30云南 2 2" xfId="22353"/>
    <cellStyle name="差_卫生(按照总人口测算）—20080416_30云南 3" xfId="22354"/>
    <cellStyle name="好_县区合并测算20080421_县市旗测算-新科目（含人口规模效应）_财力性转移支付2010年预算参考数_03_2010年各地区一般预算平衡表_净集中" xfId="22355"/>
    <cellStyle name="差_卫生(按照总人口测算）—20080416_不含人员经费系数" xfId="22356"/>
    <cellStyle name="好_民生政策最低支出需求_03_2010年各地区一般预算平衡表_2010年地方财政一般预算分级平衡情况表（汇总）0524 2 6" xfId="22357"/>
    <cellStyle name="好_文体广播事业(按照总人口测算）—20080416_县市旗测算-新科目（含人口规模效应）_03_2010年各地区一般预算平衡表" xfId="22358"/>
    <cellStyle name="差_卫生(按照总人口测算）—20080416_不含人员经费系数 2" xfId="22359"/>
    <cellStyle name="好_财政供养人员_财力性转移支付2010年预算参考数_隋心对账单定稿0514" xfId="22360"/>
    <cellStyle name="好_文体广播事业(按照总人口测算）—20080416_县市旗测算-新科目（含人口规模效应）_03_2010年各地区一般预算平衡表 2" xfId="22361"/>
    <cellStyle name="差_卫生(按照总人口测算）—20080416_不含人员经费系数 2 2" xfId="22362"/>
    <cellStyle name="好_财政供养人员_财力性转移支付2010年预算参考数_隋心对账单定稿0514 2" xfId="22363"/>
    <cellStyle name="好_文体广播事业(按照总人口测算）—20080416_县市旗测算-新科目（含人口规模效应）_03_2010年各地区一般预算平衡表 2 2" xfId="22364"/>
    <cellStyle name="好_2006年22湖南_财力性转移支付2010年预算参考数_03_2010年各地区一般预算平衡表_净集中 3" xfId="22365"/>
    <cellStyle name="差_卫生(按照总人口测算）—20080416_不含人员经费系数 2 2 2" xfId="22366"/>
    <cellStyle name="好_财政供养人员_财力性转移支付2010年预算参考数_隋心对账单定稿0514 2 2" xfId="22367"/>
    <cellStyle name="差_卫生(按照总人口测算）—20080416_不含人员经费系数 2 3" xfId="22368"/>
    <cellStyle name="好_文体广播事业(按照总人口测算）—20080416_县市旗测算-新科目（含人口规模效应）_03_2010年各地区一般预算平衡表 2 3" xfId="22369"/>
    <cellStyle name="差_卫生(按照总人口测算）—20080416_不含人员经费系数 2 3 2" xfId="22370"/>
    <cellStyle name="差_卫生(按照总人口测算）—20080416_不含人员经费系数 2 4" xfId="22371"/>
    <cellStyle name="差_卫生(按照总人口测算）—20080416_不含人员经费系数 2 5" xfId="22372"/>
    <cellStyle name="差_卫生(按照总人口测算）—20080416_不含人员经费系数 2 6" xfId="22373"/>
    <cellStyle name="差_卫生(按照总人口测算）—20080416_不含人员经费系数 3" xfId="22374"/>
    <cellStyle name="好_文体广播事业(按照总人口测算）—20080416_县市旗测算-新科目（含人口规模效应）_03_2010年各地区一般预算平衡表 3" xfId="22375"/>
    <cellStyle name="差_卫生(按照总人口测算）—20080416_不含人员经费系数 4" xfId="22376"/>
    <cellStyle name="差_县市旗测算-新科目（20080626）_县市旗测算-新科目（含人口规模效应） 2 2" xfId="22377"/>
    <cellStyle name="好_文体广播事业(按照总人口测算）—20080416_县市旗测算-新科目（含人口规模效应）_03_2010年各地区一般预算平衡表 4" xfId="22378"/>
    <cellStyle name="差_卫生(按照总人口测算）—20080416_不含人员经费系数 5" xfId="22379"/>
    <cellStyle name="差_县市旗测算-新科目（20080626）_县市旗测算-新科目（含人口规模效应） 2 3" xfId="22380"/>
    <cellStyle name="好_农林水和城市维护标准支出20080505－县区合计_财力性转移支付2010年预算参考数_30云南 2" xfId="22381"/>
    <cellStyle name="好_文体广播事业(按照总人口测算）—20080416_县市旗测算-新科目（含人口规模效应）_03_2010年各地区一般预算平衡表 5" xfId="22382"/>
    <cellStyle name="差_卫生(按照总人口测算）—20080416_不含人员经费系数_03_2010年各地区一般预算平衡表" xfId="22383"/>
    <cellStyle name="差_卫生(按照总人口测算）—20080416_不含人员经费系数_03_2010年各地区一般预算平衡表 2" xfId="22384"/>
    <cellStyle name="差_卫生(按照总人口测算）—20080416_不含人员经费系数_03_2010年各地区一般预算平衡表 2 2" xfId="22385"/>
    <cellStyle name="差_卫生(按照总人口测算）—20080416_不含人员经费系数_03_2010年各地区一般预算平衡表 4" xfId="22386"/>
    <cellStyle name="好_其他部门(按照总人口测算）—20080416_财力性转移支付2010年预算参考数_合并 3" xfId="22387"/>
    <cellStyle name="差_卫生(按照总人口测算）—20080416_不含人员经费系数_03_2010年各地区一般预算平衡表 5" xfId="22388"/>
    <cellStyle name="差_县区合并测算20080423(按照各省比重）_县市旗测算-新科目（含人口规模效应）_财力性转移支付2010年预算参考数_30云南" xfId="22389"/>
    <cellStyle name="差_卫生(按照总人口测算）—20080416_不含人员经费系数_03_2010年各地区一般预算平衡表 6" xfId="22390"/>
    <cellStyle name="差_卫生(按照总人口测算）—20080416_不含人员经费系数_03_2010年各地区一般预算平衡表_04财力类2010" xfId="22391"/>
    <cellStyle name="差_卫生(按照总人口测算）—20080416_不含人员经费系数_03_2010年各地区一般预算平衡表_04财力类2010 2" xfId="22392"/>
    <cellStyle name="差_卫生(按照总人口测算）—20080416_不含人员经费系数_03_2010年各地区一般预算平衡表_04财力类2010 3" xfId="22393"/>
    <cellStyle name="差_卫生(按照总人口测算）—20080416_不含人员经费系数_03_2010年各地区一般预算平衡表_2010年地方财政一般预算分级平衡情况表（汇总）0524" xfId="22394"/>
    <cellStyle name="好_样表_2.云南省生态功能区转移支付总表" xfId="22395"/>
    <cellStyle name="差_卫生(按照总人口测算）—20080416_不含人员经费系数_03_2010年各地区一般预算平衡表_2010年地方财政一般预算分级平衡情况表（汇总）0524 2" xfId="22396"/>
    <cellStyle name="检查单元格 2 2 2 2 2 5" xfId="22397"/>
    <cellStyle name="差_卫生(按照总人口测算）—20080416_不含人员经费系数_03_2010年各地区一般预算平衡表_2010年地方财政一般预算分级平衡情况表（汇总）0524 2 2" xfId="22398"/>
    <cellStyle name="好_卫生(按照总人口测算）—20080416_县市旗测算-新科目（含人口规模效应）_03_2010年各地区一般预算平衡表_2010年地方财政一般预算分级平衡情况表（汇总）0524 2 4" xfId="22399"/>
    <cellStyle name="差_卫生(按照总人口测算）—20080416_不含人员经费系数_03_2010年各地区一般预算平衡表_2010年地方财政一般预算分级平衡情况表（汇总）0524 3" xfId="22400"/>
    <cellStyle name="差_卫生(按照总人口测算）—20080416_不含人员经费系数_03_2010年各地区一般预算平衡表_2010年地方财政一般预算分级平衡情况表（汇总）0524 5" xfId="22401"/>
    <cellStyle name="差_卫生(按照总人口测算）—20080416_不含人员经费系数_03_2010年各地区一般预算平衡表_净集中" xfId="22402"/>
    <cellStyle name="好_其他部门(按照总人口测算）—20080416_不含人员经费系数_财力性转移支付2010年预算参考数_合并 2 3" xfId="22403"/>
    <cellStyle name="差_卫生(按照总人口测算）—20080416_不含人员经费系数_03_2010年各地区一般预算平衡表_净集中 2" xfId="22404"/>
    <cellStyle name="好_市辖区测算20080510_县市旗测算-新科目（含人口规模效应）_财力性转移支付2010年预算参考数_小册子（2010）张 3" xfId="22405"/>
    <cellStyle name="差_卫生(按照总人口测算）—20080416_不含人员经费系数_03_2010年各地区一般预算平衡表_净集中 3" xfId="22406"/>
    <cellStyle name="好_市辖区测算20080510_县市旗测算-新科目（含人口规模效应）_财力性转移支付2010年预算参考数_小册子（2010）张 4" xfId="22407"/>
    <cellStyle name="差_卫生(按照总人口测算）—20080416_不含人员经费系数_30云南" xfId="22408"/>
    <cellStyle name="差_县市旗测算-新科目（20080627）_民生政策最低支出需求_财力性转移支付2010年预算参考数_03_2010年各地区一般预算平衡表_2010年地方财政一般预算分级平衡情况表（汇总）0524 2" xfId="22409"/>
    <cellStyle name="好_0702砚山县2008年地税_2.2009年云南省生态功能区转移支付总表" xfId="22410"/>
    <cellStyle name="好_山东省民生支出标准_隋心对账单定稿0514 2 7" xfId="22411"/>
    <cellStyle name="好_汇总表_财力性转移支付2010年预算参考数_03_2010年各地区一般预算平衡表_净集中" xfId="22412"/>
    <cellStyle name="差_卫生(按照总人口测算）—20080416_不含人员经费系数_30云南 2" xfId="22413"/>
    <cellStyle name="差_县市旗测算-新科目（20080627）_民生政策最低支出需求_财力性转移支付2010年预算参考数_03_2010年各地区一般预算平衡表_2010年地方财政一般预算分级平衡情况表（汇总）0524 2 2" xfId="22414"/>
    <cellStyle name="好_汇总表_财力性转移支付2010年预算参考数_03_2010年各地区一般预算平衡表_净集中 2" xfId="22415"/>
    <cellStyle name="差_卫生(按照总人口测算）—20080416_不含人员经费系数_30云南 3" xfId="22416"/>
    <cellStyle name="差_县市旗测算-新科目（20080627）_民生政策最低支出需求_财力性转移支付2010年预算参考数_03_2010年各地区一般预算平衡表_2010年地方财政一般预算分级平衡情况表（汇总）0524 2 3" xfId="22417"/>
    <cellStyle name="好_汇总表_财力性转移支付2010年预算参考数_03_2010年各地区一般预算平衡表_净集中 3" xfId="22418"/>
    <cellStyle name="差_卫生(按照总人口测算）—20080416_不含人员经费系数_30云南 3 2" xfId="22419"/>
    <cellStyle name="差_卫生(按照总人口测算）—20080416_不含人员经费系数_财力性转移支付2010年预算参考数 2 3" xfId="22420"/>
    <cellStyle name="好_11大理_财力性转移支付2010年预算参考数_03_2010年各地区一般预算平衡表" xfId="22421"/>
    <cellStyle name="差_卫生(按照总人口测算）—20080416_不含人员经费系数_财力性转移支付2010年预算参考数 2 4" xfId="22422"/>
    <cellStyle name="差_卫生(按照总人口测算）—20080416_不含人员经费系数_财力性转移支付2010年预算参考数 2 5" xfId="22423"/>
    <cellStyle name="好_县市旗测算-新科目（20080627）_县市旗测算-新科目（含人口规模效应）_03_2010年各地区一般预算平衡表_2010年地方财政一般预算分级平衡情况表（汇总）0524 2" xfId="22424"/>
    <cellStyle name="差_卫生(按照总人口测算）—20080416_不含人员经费系数_财力性转移支付2010年预算参考数 2 6" xfId="22425"/>
    <cellStyle name="好_县市旗测算-新科目（20080627）_县市旗测算-新科目（含人口规模效应）_03_2010年各地区一般预算平衡表_2010年地方财政一般预算分级平衡情况表（汇总）0524 3" xfId="22426"/>
    <cellStyle name="差_卫生(按照总人口测算）—20080416_不含人员经费系数_财力性转移支付2010年预算参考数 2 7" xfId="22427"/>
    <cellStyle name="好_县市旗测算-新科目（20080627）_县市旗测算-新科目（含人口规模效应）_03_2010年各地区一般预算平衡表_2010年地方财政一般预算分级平衡情况表（汇总）0524 4" xfId="22428"/>
    <cellStyle name="差_卫生(按照总人口测算）—20080416_不含人员经费系数_财力性转移支付2010年预算参考数 3 2" xfId="22429"/>
    <cellStyle name="好_平邑_财力性转移支付2010年预算参考数" xfId="22430"/>
    <cellStyle name="差_卫生(按照总人口测算）—20080416_不含人员经费系数_财力性转移支付2010年预算参考数_03_2010年各地区一般预算平衡表 2" xfId="22431"/>
    <cellStyle name="差_卫生(按照总人口测算）—20080416_不含人员经费系数_财力性转移支付2010年预算参考数_03_2010年各地区一般预算平衡表 2 2" xfId="22432"/>
    <cellStyle name="好_34青海_财力性转移支付2010年预算参考数_合并 2 5" xfId="22433"/>
    <cellStyle name="好_县市旗测算-新科目（20080626）_不含人员经费系数_财力性转移支付2010年预算参考数_合并" xfId="22434"/>
    <cellStyle name="差_卫生(按照总人口测算）—20080416_不含人员经费系数_财力性转移支付2010年预算参考数_03_2010年各地区一般预算平衡表_04财力类2010 2" xfId="22435"/>
    <cellStyle name="差_卫生(按照总人口测算）—20080416_不含人员经费系数_财力性转移支付2010年预算参考数_03_2010年各地区一般预算平衡表_04财力类2010 3" xfId="22436"/>
    <cellStyle name="好_2008年支出调整_财力性转移支付2010年预算参考数_华东 2" xfId="22437"/>
    <cellStyle name="差_卫生(按照总人口测算）—20080416_不含人员经费系数_财力性转移支付2010年预算参考数_03_2010年各地区一般预算平衡表_2010年地方财政一般预算分级平衡情况表（汇总）0524" xfId="22438"/>
    <cellStyle name="差_县区合并测算20080421_华东 2 6" xfId="22439"/>
    <cellStyle name="差_卫生(按照总人口测算）—20080416_不含人员经费系数_财力性转移支付2010年预算参考数_03_2010年各地区一般预算平衡表_2010年地方财政一般预算分级平衡情况表（汇总）0524 2" xfId="22440"/>
    <cellStyle name="好_缺口县区测算(财政部标准)_隋心对账单定稿0514 2 7" xfId="22441"/>
    <cellStyle name="差_卫生(按照总人口测算）—20080416_不含人员经费系数_财力性转移支付2010年预算参考数_03_2010年各地区一般预算平衡表_2010年地方财政一般预算分级平衡情况表（汇总）0524 2 2" xfId="22442"/>
    <cellStyle name="差_卫生(按照总人口测算）—20080416_不含人员经费系数_财力性转移支付2010年预算参考数_03_2010年各地区一般预算平衡表_2010年地方财政一般预算分级平衡情况表（汇总）0524 2 3" xfId="22443"/>
    <cellStyle name="差_卫生(按照总人口测算）—20080416_不含人员经费系数_财力性转移支付2010年预算参考数_03_2010年各地区一般预算平衡表_2010年地方财政一般预算分级平衡情况表（汇总）0524 2 4" xfId="22444"/>
    <cellStyle name="差_卫生(按照总人口测算）—20080416_不含人员经费系数_财力性转移支付2010年预算参考数_03_2010年各地区一般预算平衡表_2010年地方财政一般预算分级平衡情况表（汇总）0524 2 6" xfId="22445"/>
    <cellStyle name="差_卫生(按照总人口测算）—20080416_不含人员经费系数_财力性转移支付2010年预算参考数_03_2010年各地区一般预算平衡表_2010年地方财政一般预算分级平衡情况表（汇总）0524 2 7" xfId="22446"/>
    <cellStyle name="差_卫生(按照总人口测算）—20080416_不含人员经费系数_财力性转移支付2010年预算参考数_03_2010年各地区一般预算平衡表_2010年地方财政一般预算分级平衡情况表（汇总）0524 3" xfId="22447"/>
    <cellStyle name="差_县市旗测算20080508_不含人员经费系数_03_2010年各地区一般预算平衡表 2 2" xfId="22448"/>
    <cellStyle name="差_卫生(按照总人口测算）—20080416_不含人员经费系数_财力性转移支付2010年预算参考数_03_2010年各地区一般预算平衡表_2010年地方财政一般预算分级平衡情况表（汇总）0524 4" xfId="22449"/>
    <cellStyle name="差_卫生(按照总人口测算）—20080416_不含人员经费系数_财力性转移支付2010年预算参考数_03_2010年各地区一般预算平衡表_净集中" xfId="22450"/>
    <cellStyle name="差_卫生(按照总人口测算）—20080416_不含人员经费系数_财力性转移支付2010年预算参考数_03_2010年各地区一般预算平衡表_净集中 3" xfId="22451"/>
    <cellStyle name="差_卫生(按照总人口测算）—20080416_不含人员经费系数_财力性转移支付2010年预算参考数_30云南" xfId="22452"/>
    <cellStyle name="差_卫生(按照总人口测算）—20080416_不含人员经费系数_财力性转移支付2010年预算参考数_30云南 2" xfId="22453"/>
    <cellStyle name="差_卫生(按照总人口测算）—20080416_不含人员经费系数_财力性转移支付2010年预算参考数_30云南 3" xfId="22454"/>
    <cellStyle name="差_卫生(按照总人口测算）—20080416_不含人员经费系数_财力性转移支付2010年预算参考数_合并" xfId="22455"/>
    <cellStyle name="好_缺口县区测算(财政部标准)_合并" xfId="22456"/>
    <cellStyle name="差_卫生(按照总人口测算）—20080416_不含人员经费系数_财力性转移支付2010年预算参考数_合并 2 2" xfId="22457"/>
    <cellStyle name="差_卫生(按照总人口测算）—20080416_不含人员经费系数_财力性转移支付2010年预算参考数_合并 2 3" xfId="22458"/>
    <cellStyle name="差_卫生(按照总人口测算）—20080416_不含人员经费系数_财力性转移支付2010年预算参考数_合并 2 4" xfId="22459"/>
    <cellStyle name="差_卫生(按照总人口测算）—20080416_不含人员经费系数_财力性转移支付2010年预算参考数_合并 2 5" xfId="22460"/>
    <cellStyle name="差_卫生(按照总人口测算）—20080416_不含人员经费系数_财力性转移支付2010年预算参考数_合并 2 6" xfId="22461"/>
    <cellStyle name="差_卫生(按照总人口测算）—20080416_不含人员经费系数_财力性转移支付2010年预算参考数_合并 2 7" xfId="22462"/>
    <cellStyle name="差_卫生(按照总人口测算）—20080416_不含人员经费系数_财力性转移支付2010年预算参考数_华东 2 4" xfId="22463"/>
    <cellStyle name="好_市辖区测算20080510_县市旗测算-新科目（含人口规模效应）_隋心对账单定稿0514 3" xfId="22464"/>
    <cellStyle name="差_卫生(按照总人口测算）—20080416_不含人员经费系数_财力性转移支付2010年预算参考数_隋心对账单定稿0514" xfId="22465"/>
    <cellStyle name="差_卫生(按照总人口测算）—20080416_不含人员经费系数_财力性转移支付2010年预算参考数_隋心对账单定稿0514 2" xfId="22466"/>
    <cellStyle name="好_财政供养人员_隋心对账单定稿0514" xfId="22467"/>
    <cellStyle name="好_附表_隋心对账单定稿0514 2 7" xfId="22468"/>
    <cellStyle name="差_卫生(按照总人口测算）—20080416_不含人员经费系数_财力性转移支付2010年预算参考数_隋心对账单定稿0514 2 2" xfId="22469"/>
    <cellStyle name="好_财政供养人员_隋心对账单定稿0514 2" xfId="22470"/>
    <cellStyle name="差_卫生(按照总人口测算）—20080416_不含人员经费系数_财力性转移支付2010年预算参考数_隋心对账单定稿0514 2 3" xfId="22471"/>
    <cellStyle name="差_下半年禁毒办案经费分配2544.3万元 2 2" xfId="22472"/>
    <cellStyle name="差_卫生(按照总人口测算）—20080416_不含人员经费系数_财力性转移支付2010年预算参考数_小册子（2010）张" xfId="22473"/>
    <cellStyle name="好_分县成本差异系数_不含人员经费系数_03_2010年各地区一般预算平衡表_2010年地方财政一般预算分级平衡情况表（汇总）0524" xfId="22474"/>
    <cellStyle name="差_卫生(按照总人口测算）—20080416_不含人员经费系数_财力性转移支付2010年预算参考数_小册子（2010）张 2" xfId="22475"/>
    <cellStyle name="好_分县成本差异系数_不含人员经费系数_03_2010年各地区一般预算平衡表_2010年地方财政一般预算分级平衡情况表（汇总）0524 2" xfId="22476"/>
    <cellStyle name="差_卫生(按照总人口测算）—20080416_不含人员经费系数_财力性转移支付2010年预算参考数_小册子（2010）张 2 2" xfId="22477"/>
    <cellStyle name="好_分县成本差异系数_不含人员经费系数_03_2010年各地区一般预算平衡表_2010年地方财政一般预算分级平衡情况表（汇总）0524 2 2" xfId="22478"/>
    <cellStyle name="差_卫生(按照总人口测算）—20080416_不含人员经费系数_财力性转移支付2010年预算参考数_小册子（2010）张 3" xfId="22479"/>
    <cellStyle name="好_分县成本差异系数_不含人员经费系数_03_2010年各地区一般预算平衡表_2010年地方财政一般预算分级平衡情况表（汇总）0524 3" xfId="22480"/>
    <cellStyle name="差_卫生(按照总人口测算）—20080416_不含人员经费系数_财力性转移支付2010年预算参考数_小册子（2010）张 3 2" xfId="22481"/>
    <cellStyle name="差_卫生(按照总人口测算）—20080416_不含人员经费系数_财力性转移支付2010年预算参考数_小册子（2010）张 4" xfId="22482"/>
    <cellStyle name="好_分县成本差异系数_不含人员经费系数_03_2010年各地区一般预算平衡表_2010年地方财政一般预算分级平衡情况表（汇总）0524 4" xfId="22483"/>
    <cellStyle name="差_卫生(按照总人口测算）—20080416_不含人员经费系数_合并" xfId="22484"/>
    <cellStyle name="好_云南省2008年转移支付测算——州市本级考核部分及政策性测算_合并 2 6" xfId="22485"/>
    <cellStyle name="差_卫生(按照总人口测算）—20080416_不含人员经费系数_合并 2" xfId="22486"/>
    <cellStyle name="差_卫生(按照总人口测算）—20080416_不含人员经费系数_合并 2 6" xfId="22487"/>
    <cellStyle name="差_卫生(按照总人口测算）—20080416_不含人员经费系数_合并 2 7" xfId="22488"/>
    <cellStyle name="强调文字颜色 1 2 2 11" xfId="22489"/>
    <cellStyle name="差_卫生(按照总人口测算）—20080416_不含人员经费系数_华东" xfId="22490"/>
    <cellStyle name="强调文字颜色 1 2 2 11 2" xfId="22491"/>
    <cellStyle name="差_卫生(按照总人口测算）—20080416_不含人员经费系数_华东 2" xfId="22492"/>
    <cellStyle name="好_县区合并测算20080421_不含人员经费系数_财力性转移支付2010年预算参考数_隋心对账单定稿0514 2 6" xfId="22493"/>
    <cellStyle name="强调文字颜色 1 2 2 11 2 2" xfId="22494"/>
    <cellStyle name="差_卫生(按照总人口测算）—20080416_不含人员经费系数_华东 2 2" xfId="22495"/>
    <cellStyle name="强调文字颜色 1 2 2 11 2 3" xfId="22496"/>
    <cellStyle name="差_卫生(按照总人口测算）—20080416_不含人员经费系数_华东 2 3" xfId="22497"/>
    <cellStyle name="强调文字颜色 1 2 2 11 2 5" xfId="22498"/>
    <cellStyle name="差_卫生(按照总人口测算）—20080416_不含人员经费系数_华东 2 5" xfId="22499"/>
    <cellStyle name="强调文字颜色 1 2 2 11 2 7" xfId="22500"/>
    <cellStyle name="差_卫生(按照总人口测算）—20080416_不含人员经费系数_华东 2 7" xfId="22501"/>
    <cellStyle name="差_卫生(按照总人口测算）—20080416_不含人员经费系数_隋心对账单定稿0514" xfId="22502"/>
    <cellStyle name="差_文体广播事业(按照总人口测算）—20080416_县市旗测算-新科目（含人口规模效应）_03_2010年各地区一般预算平衡表 3" xfId="22503"/>
    <cellStyle name="差_卫生(按照总人口测算）—20080416_不含人员经费系数_隋心对账单定稿0514 2 4" xfId="22504"/>
    <cellStyle name="差_卫生(按照总人口测算）—20080416_不含人员经费系数_隋心对账单定稿0514 2 5" xfId="22505"/>
    <cellStyle name="差_卫生(按照总人口测算）—20080416_不含人员经费系数_小册子（2010）张" xfId="22506"/>
    <cellStyle name="差_卫生(按照总人口测算）—20080416_财力性转移支付2010年预算参考数" xfId="22507"/>
    <cellStyle name="好_教育(按照总人口测算）—20080416_财力性转移支付2010年预算参考数_隋心对账单定稿0514 2 2" xfId="22508"/>
    <cellStyle name="差_卫生(按照总人口测算）—20080416_财力性转移支付2010年预算参考数 2" xfId="22509"/>
    <cellStyle name="差_卫生(按照总人口测算）—20080416_财力性转移支付2010年预算参考数 2 2" xfId="22510"/>
    <cellStyle name="差_卫生(按照总人口测算）—20080416_财力性转移支付2010年预算参考数 2 2 2" xfId="22511"/>
    <cellStyle name="强调文字颜色 1 2 5" xfId="22512"/>
    <cellStyle name="好_28四川_财力性转移支付2010年预算参考数_03_2010年各地区一般预算平衡表_04财力类2010" xfId="22513"/>
    <cellStyle name="差_卫生(按照总人口测算）—20080416_财力性转移支付2010年预算参考数 2 3" xfId="22514"/>
    <cellStyle name="好_530629_2006年县级财政报表附表 2_2.2009年云南省生态功能区转移支付总表" xfId="22515"/>
    <cellStyle name="好_县市旗测算20080508_县市旗测算-新科目（含人口规模效应）_财力性转移支付2010年预算参考数_03_2010年各地区一般预算平衡表" xfId="22516"/>
    <cellStyle name="差_卫生(按照总人口测算）—20080416_财力性转移支付2010年预算参考数 2 4" xfId="22517"/>
    <cellStyle name="差_卫生(按照总人口测算）—20080416_财力性转移支付2010年预算参考数 2 6" xfId="22518"/>
    <cellStyle name="差_卫生(按照总人口测算）—20080416_财力性转移支付2010年预算参考数 3" xfId="22519"/>
    <cellStyle name="差_卫生(按照总人口测算）—20080416_财力性转移支付2010年预算参考数 4" xfId="22520"/>
    <cellStyle name="千位分隔 3 2" xfId="22521"/>
    <cellStyle name="好_2006年34青海_财力性转移支付2010年预算参考数_华东 2" xfId="22522"/>
    <cellStyle name="差_卫生(按照总人口测算）—20080416_财力性转移支付2010年预算参考数_03_2010年各地区一般预算平衡表 2" xfId="22523"/>
    <cellStyle name="好_不含人员经费系数_财力性转移支付2010年预算参考数_30云南 3" xfId="22524"/>
    <cellStyle name="差_卫生(按照总人口测算）—20080416_财力性转移支付2010年预算参考数_03_2010年各地区一般预算平衡表 2 2" xfId="22525"/>
    <cellStyle name="好_附表_财力性转移支付2010年预算参考数_合并 3" xfId="22526"/>
    <cellStyle name="差_卫生(按照总人口测算）—20080416_财力性转移支付2010年预算参考数_03_2010年各地区一般预算平衡表 3" xfId="22527"/>
    <cellStyle name="差_卫生(按照总人口测算）—20080416_财力性转移支付2010年预算参考数_03_2010年各地区一般预算平衡表 4" xfId="22528"/>
    <cellStyle name="差_卫生(按照总人口测算）—20080416_财力性转移支付2010年预算参考数_03_2010年各地区一般预算平衡表 5" xfId="22529"/>
    <cellStyle name="好_教育(按照总人口测算）—20080416_不含人员经费系数_小册子（2010）张" xfId="22530"/>
    <cellStyle name="好_缺口县区测算(按2007支出增长25%测算)_财力性转移支付2010年预算参考数_03_2010年各地区一般预算平衡表_净集中 3" xfId="22531"/>
    <cellStyle name="差_卫生(按照总人口测算）—20080416_财力性转移支付2010年预算参考数_03_2010年各地区一般预算平衡表 6" xfId="22532"/>
    <cellStyle name="适中 5 2" xfId="22533"/>
    <cellStyle name="差_卫生(按照总人口测算）—20080416_财力性转移支付2010年预算参考数_03_2010年各地区一般预算平衡表_04财力类2010 2" xfId="22534"/>
    <cellStyle name="差_卫生(按照总人口测算）—20080416_财力性转移支付2010年预算参考数_03_2010年各地区一般预算平衡表_04财力类2010 3" xfId="22535"/>
    <cellStyle name="差_卫生(按照总人口测算）—20080416_财力性转移支付2010年预算参考数_03_2010年各地区一般预算平衡表_2010年地方财政一般预算分级平衡情况表（汇总）0524" xfId="22536"/>
    <cellStyle name="差_卫生(按照总人口测算）—20080416_财力性转移支付2010年预算参考数_03_2010年各地区一般预算平衡表_2010年地方财政一般预算分级平衡情况表（汇总）0524 2" xfId="22537"/>
    <cellStyle name="差_卫生(按照总人口测算）—20080416_财力性转移支付2010年预算参考数_03_2010年各地区一般预算平衡表_2010年地方财政一般预算分级平衡情况表（汇总）0524 2 3" xfId="22538"/>
    <cellStyle name="差_卫生(按照总人口测算）—20080416_财力性转移支付2010年预算参考数_03_2010年各地区一般预算平衡表_2010年地方财政一般预算分级平衡情况表（汇总）0524 5" xfId="22539"/>
    <cellStyle name="好_卫生(按照总人口测算）—20080416_03_2010年各地区一般预算平衡表_净集中" xfId="22540"/>
    <cellStyle name="差_卫生(按照总人口测算）—20080416_财力性转移支付2010年预算参考数_30云南" xfId="22541"/>
    <cellStyle name="差_卫生(按照总人口测算）—20080416_财力性转移支付2010年预算参考数_30云南 2" xfId="22542"/>
    <cellStyle name="好_其他部门(按照总人口测算）—20080416_民生政策最低支出需求_财力性转移支付2010年预算参考数_03_2010年各地区一般预算平衡表_2010年地方财政一般预算分级平衡情况表（汇总）0524 5" xfId="22543"/>
    <cellStyle name="差_卫生(按照总人口测算）—20080416_财力性转移支付2010年预算参考数_合并" xfId="22544"/>
    <cellStyle name="好_00省级(打印)_华东 2 5" xfId="22545"/>
    <cellStyle name="好_县区合并测算20080421_民生政策最低支出需求_财力性转移支付2010年预算参考数_03_2010年各地区一般预算平衡表_2010年地方财政一般预算分级平衡情况表（汇总）0524 2 4" xfId="22546"/>
    <cellStyle name="差_卫生(按照总人口测算）—20080416_财力性转移支付2010年预算参考数_合并 2" xfId="22547"/>
    <cellStyle name="差_卫生部门_合并 2 4" xfId="22548"/>
    <cellStyle name="好_县市旗测算-新科目（20080626）_民生政策最低支出需求_财力性转移支付2010年预算参考数_30云南" xfId="22549"/>
    <cellStyle name="差_卫生(按照总人口测算）—20080416_财力性转移支付2010年预算参考数_合并 2 4" xfId="22550"/>
    <cellStyle name="差_县区合并测算20080421_民生政策最低支出需求_财力性转移支付2010年预算参考数_30云南" xfId="22551"/>
    <cellStyle name="差_云南省2008年转移支付测算——州市本级考核部分及政策性测算_财力性转移支付2010年预算参考数_03_2010年各地区一般预算平衡表_净集中 3" xfId="22552"/>
    <cellStyle name="好_2006年27重庆_03_2010年各地区一般预算平衡表 5" xfId="22553"/>
    <cellStyle name="好_财政供养人员_财力性转移支付2010年预算参考数_03_2010年各地区一般预算平衡表" xfId="22554"/>
    <cellStyle name="差_卫生(按照总人口测算）—20080416_财力性转移支付2010年预算参考数_合并 2 5" xfId="22555"/>
    <cellStyle name="好_2006年27重庆_03_2010年各地区一般预算平衡表 6" xfId="22556"/>
    <cellStyle name="差_卫生(按照总人口测算）—20080416_财力性转移支付2010年预算参考数_合并 2 6" xfId="22557"/>
    <cellStyle name="差_卫生(按照总人口测算）—20080416_财力性转移支付2010年预算参考数_合并 2 7" xfId="22558"/>
    <cellStyle name="差_县市旗测算20080508_财力性转移支付2010年预算参考数_03_2010年各地区一般预算平衡表_净集中" xfId="22559"/>
    <cellStyle name="差_卫生(按照总人口测算）—20080416_财力性转移支付2010年预算参考数_华东" xfId="22560"/>
    <cellStyle name="好_人员工资和公用经费2_合并 2 4" xfId="22561"/>
    <cellStyle name="差_卫生(按照总人口测算）—20080416_财力性转移支付2010年预算参考数_华东 2" xfId="22562"/>
    <cellStyle name="差_卫生(按照总人口测算）—20080416_财力性转移支付2010年预算参考数_华东 2 2" xfId="22563"/>
    <cellStyle name="差_卫生(按照总人口测算）—20080416_财力性转移支付2010年预算参考数_华东 2 3" xfId="22564"/>
    <cellStyle name="差_卫生(按照总人口测算）—20080416_财力性转移支付2010年预算参考数_隋心对账单定稿0514 2" xfId="22565"/>
    <cellStyle name="常规 13 2 3" xfId="22566"/>
    <cellStyle name="差_卫生(按照总人口测算）—20080416_财力性转移支付2010年预算参考数_隋心对账单定稿0514 2 2" xfId="22567"/>
    <cellStyle name="差_县区合并测算20080423(按照各省比重）_民生政策最低支出需求_财力性转移支付2010年预算参考数 2 4" xfId="22568"/>
    <cellStyle name="好_文体广播事业(按照总人口测算）—20080416_不含人员经费系数_03_2010年各地区一般预算平衡表_2010年地方财政一般预算分级平衡情况表（汇总）0524 2 2" xfId="22569"/>
    <cellStyle name="差_卫生(按照总人口测算）—20080416_财力性转移支付2010年预算参考数_隋心对账单定稿0514 2 3" xfId="22570"/>
    <cellStyle name="差_县区合并测算20080423(按照各省比重）_民生政策最低支出需求_财力性转移支付2010年预算参考数 2 5" xfId="22571"/>
    <cellStyle name="好_平邑 2 2" xfId="22572"/>
    <cellStyle name="差_卫生(按照总人口测算）—20080416_财力性转移支付2010年预算参考数_小册子（2010）张" xfId="22573"/>
    <cellStyle name="差_卫生(按照总人口测算）—20080416_财力性转移支付2010年预算参考数_小册子（2010）张 2 2" xfId="22574"/>
    <cellStyle name="好_财政供养人员_财力性转移支付2010年预算参考数 4" xfId="22575"/>
    <cellStyle name="差_卫生(按照总人口测算）—20080416_财力性转移支付2010年预算参考数_小册子（2010）张 3" xfId="22576"/>
    <cellStyle name="好_县区合并测算20080421_县市旗测算-新科目（含人口规模效应）_财力性转移支付2010年预算参考数 2 5" xfId="22577"/>
    <cellStyle name="检查单元格 7" xfId="22578"/>
    <cellStyle name="好_一般预算支出口径剔除表_财力性转移支付2010年预算参考数_合并 2 4" xfId="22579"/>
    <cellStyle name="差_卫生(按照总人口测算）—20080416_财力性转移支付2010年预算参考数_小册子（2010）张 3 2" xfId="22580"/>
    <cellStyle name="检查单元格 7 2" xfId="22581"/>
    <cellStyle name="差_卫生(按照总人口测算）—20080416_合并" xfId="22582"/>
    <cellStyle name="好_不含人员经费系数_财力性转移支付2010年预算参考数_华东 2" xfId="22583"/>
    <cellStyle name="好_县区合并测算20080423(按照各省比重）_民生政策最低支出需求_03_2010年各地区一般预算平衡表_2010年地方财政一般预算分级平衡情况表（汇总）0524 3" xfId="22584"/>
    <cellStyle name="差_卫生(按照总人口测算）—20080416_合并 2" xfId="22585"/>
    <cellStyle name="好_汇总_财力性转移支付2010年预算参考数 4" xfId="22586"/>
    <cellStyle name="好_不含人员经费系数_财力性转移支付2010年预算参考数_华东 2 2" xfId="22587"/>
    <cellStyle name="差_卫生(按照总人口测算）—20080416_合并 2 2" xfId="22588"/>
    <cellStyle name="差_卫生(按照总人口测算）—20080416_合并 2 3" xfId="22589"/>
    <cellStyle name="差_卫生(按照总人口测算）—20080416_合并 2 5" xfId="22590"/>
    <cellStyle name="差_卫生(按照总人口测算）—20080416_合并 2 6" xfId="22591"/>
    <cellStyle name="差_卫生(按照总人口测算）—20080416_合并 2 7" xfId="22592"/>
    <cellStyle name="差_卫生(按照总人口测算）—20080416_华东" xfId="22593"/>
    <cellStyle name="输入 4 2 2" xfId="22594"/>
    <cellStyle name="好_14安徽_03_2010年各地区一般预算平衡表_净集中 2" xfId="22595"/>
    <cellStyle name="差_卫生(按照总人口测算）—20080416_华东 2" xfId="22596"/>
    <cellStyle name="差_卫生(按照总人口测算）—20080416_华东 2 2" xfId="22597"/>
    <cellStyle name="差_卫生(按照总人口测算）—20080416_民生政策最低支出需求" xfId="22598"/>
    <cellStyle name="好_行政公检法测算_隋心对账单定稿0514 2 4" xfId="22599"/>
    <cellStyle name="差_卫生(按照总人口测算）—20080416_民生政策最低支出需求 2" xfId="22600"/>
    <cellStyle name="差_卫生(按照总人口测算）—20080416_民生政策最低支出需求 2 2" xfId="22601"/>
    <cellStyle name="好_分析缺口率_03_2010年各地区一般预算平衡表_2010年地方财政一般预算分级平衡情况表（汇总）0524 2 7" xfId="22602"/>
    <cellStyle name="差_卫生(按照总人口测算）—20080416_民生政策最低支出需求 2 2 2" xfId="22603"/>
    <cellStyle name="差_卫生(按照总人口测算）—20080416_民生政策最低支出需求 2 3" xfId="22604"/>
    <cellStyle name="差_卫生(按照总人口测算）—20080416_民生政策最低支出需求 2 4" xfId="22605"/>
    <cellStyle name="差_卫生(按照总人口测算）—20080416_民生政策最低支出需求 2 5" xfId="22606"/>
    <cellStyle name="差_卫生(按照总人口测算）—20080416_民生政策最低支出需求 2 6" xfId="22607"/>
    <cellStyle name="好_1_财力性转移支付2010年预算参考数_03_2010年各地区一般预算平衡表 2" xfId="22608"/>
    <cellStyle name="差_卫生(按照总人口测算）—20080416_民生政策最低支出需求 2 7" xfId="22609"/>
    <cellStyle name="好_1_财力性转移支付2010年预算参考数_03_2010年各地区一般预算平衡表 3" xfId="22610"/>
    <cellStyle name="差_卫生(按照总人口测算）—20080416_民生政策最低支出需求 4" xfId="22611"/>
    <cellStyle name="差_卫生(按照总人口测算）—20080416_民生政策最低支出需求 5" xfId="22612"/>
    <cellStyle name="差_卫生(按照总人口测算）—20080416_民生政策最低支出需求_03_2010年各地区一般预算平衡表 2" xfId="22613"/>
    <cellStyle name="差_卫生(按照总人口测算）—20080416_民生政策最低支出需求_03_2010年各地区一般预算平衡表 2 2" xfId="22614"/>
    <cellStyle name="差_卫生(按照总人口测算）—20080416_民生政策最低支出需求_03_2010年各地区一般预算平衡表 3" xfId="22615"/>
    <cellStyle name="差_卫生(按照总人口测算）—20080416_民生政策最低支出需求_03_2010年各地区一般预算平衡表_2010年地方财政一般预算分级平衡情况表（汇总）0524 2 2" xfId="22616"/>
    <cellStyle name="好_成本差异系数（含人口规模）_隋心对账单定稿0514" xfId="22617"/>
    <cellStyle name="差_卫生(按照总人口测算）—20080416_民生政策最低支出需求_03_2010年各地区一般预算平衡表_2010年地方财政一般预算分级平衡情况表（汇总）0524 2 3" xfId="22618"/>
    <cellStyle name="差_卫生(按照总人口测算）—20080416_民生政策最低支出需求_03_2010年各地区一般预算平衡表_2010年地方财政一般预算分级平衡情况表（汇总）0524 2 4" xfId="22619"/>
    <cellStyle name="好_测算结果汇总_隋心对账单定稿0514 2 2" xfId="22620"/>
    <cellStyle name="差_卫生(按照总人口测算）—20080416_民生政策最低支出需求_03_2010年各地区一般预算平衡表_2010年地方财政一般预算分级平衡情况表（汇总）0524 2 5" xfId="22621"/>
    <cellStyle name="好_测算结果汇总_隋心对账单定稿0514 2 3" xfId="22622"/>
    <cellStyle name="差_卫生(按照总人口测算）—20080416_民生政策最低支出需求_03_2010年各地区一般预算平衡表_2010年地方财政一般预算分级平衡情况表（汇总）0524 2 6" xfId="22623"/>
    <cellStyle name="好_测算结果汇总_隋心对账单定稿0514 2 4" xfId="22624"/>
    <cellStyle name="差_卫生(按照总人口测算）—20080416_民生政策最低支出需求_03_2010年各地区一般预算平衡表_2010年地方财政一般预算分级平衡情况表（汇总）0524 2 7" xfId="22625"/>
    <cellStyle name="好_测算结果汇总_隋心对账单定稿0514 2 5" xfId="22626"/>
    <cellStyle name="差_卫生(按照总人口测算）—20080416_民生政策最低支出需求_03_2010年各地区一般预算平衡表_2010年地方财政一般预算分级平衡情况表（汇总）0524 4" xfId="22627"/>
    <cellStyle name="差_卫生(按照总人口测算）—20080416_民生政策最低支出需求_03_2010年各地区一般预算平衡表_净集中" xfId="22628"/>
    <cellStyle name="差_卫生(按照总人口测算）—20080416_民生政策最低支出需求_03_2010年各地区一般预算平衡表_净集中 2" xfId="22629"/>
    <cellStyle name="差_卫生(按照总人口测算）—20080416_民生政策最低支出需求_03_2010年各地区一般预算平衡表_净集中 3" xfId="22630"/>
    <cellStyle name="好_分县成本差异系数_不含人员经费系数_财力性转移支付2010年预算参考数_隋心对账单定稿0514 2" xfId="22631"/>
    <cellStyle name="差_卫生(按照总人口测算）—20080416_民生政策最低支出需求_30云南 3" xfId="22632"/>
    <cellStyle name="好_分县成本差异系数_不含人员经费系数_隋心对账单定稿0514 2 7" xfId="22633"/>
    <cellStyle name="强调文字颜色 1 9 2" xfId="22634"/>
    <cellStyle name="差_卫生(按照总人口测算）—20080416_民生政策最低支出需求_30云南 4" xfId="22635"/>
    <cellStyle name="差_卫生(按照总人口测算）—20080416_民生政策最低支出需求_财力性转移支付2010年预算参考数" xfId="22636"/>
    <cellStyle name="检查单元格 2 2 2 2 3" xfId="22637"/>
    <cellStyle name="差_卫生(按照总人口测算）—20080416_民生政策最低支出需求_财力性转移支付2010年预算参考数 2" xfId="22638"/>
    <cellStyle name="差_卫生(按照总人口测算）—20080416_民生政策最低支出需求_财力性转移支付2010年预算参考数 2 2" xfId="22639"/>
    <cellStyle name="差_文体广播事业(按照总人口测算）—20080416_县市旗测算-新科目（含人口规模效应）_03_2010年各地区一般预算平衡表_2010年地方财政一般预算分级平衡情况表（汇总）0524" xfId="22640"/>
    <cellStyle name="差_卫生(按照总人口测算）—20080416_民生政策最低支出需求_财力性转移支付2010年预算参考数 2 3" xfId="22641"/>
    <cellStyle name="差_卫生(按照总人口测算）—20080416_民生政策最低支出需求_财力性转移支付2010年预算参考数 2 4" xfId="22642"/>
    <cellStyle name="好_行政(燃修费)_县市旗测算-新科目（含人口规模效应）_03_2010年各地区一般预算平衡表_净集中 2" xfId="22643"/>
    <cellStyle name="差_卫生(按照总人口测算）—20080416_民生政策最低支出需求_财力性转移支付2010年预算参考数 2 5" xfId="22644"/>
    <cellStyle name="好_行政(燃修费)_县市旗测算-新科目（含人口规模效应）_03_2010年各地区一般预算平衡表_净集中 3" xfId="22645"/>
    <cellStyle name="差_卫生(按照总人口测算）—20080416_民生政策最低支出需求_财力性转移支付2010年预算参考数 2 6" xfId="22646"/>
    <cellStyle name="差_卫生(按照总人口测算）—20080416_民生政策最低支出需求_财力性转移支付2010年预算参考数 2 7" xfId="22647"/>
    <cellStyle name="差_卫生(按照总人口测算）—20080416_民生政策最低支出需求_财力性转移支付2010年预算参考数 3" xfId="22648"/>
    <cellStyle name="差_卫生(按照总人口测算）—20080416_民生政策最低支出需求_财力性转移支付2010年预算参考数 4" xfId="22649"/>
    <cellStyle name="差_卫生(按照总人口测算）—20080416_民生政策最低支出需求_财力性转移支付2010年预算参考数 5" xfId="22650"/>
    <cellStyle name="差_卫生(按照总人口测算）—20080416_民生政策最低支出需求_财力性转移支付2010年预算参考数_03_2010年各地区一般预算平衡表" xfId="22651"/>
    <cellStyle name="常规 14 39" xfId="22652"/>
    <cellStyle name="差_卫生(按照总人口测算）—20080416_民生政策最低支出需求_财力性转移支付2010年预算参考数_03_2010年各地区一般预算平衡表 2" xfId="22653"/>
    <cellStyle name="好_行政(燃修费)_不含人员经费系数_03_2010年各地区一般预算平衡表_2010年地方财政一般预算分级平衡情况表（汇总）0524 2 6" xfId="22654"/>
    <cellStyle name="差_卫生(按照总人口测算）—20080416_民生政策最低支出需求_财力性转移支付2010年预算参考数_03_2010年各地区一般预算平衡表 2 2" xfId="22655"/>
    <cellStyle name="差_卫生(按照总人口测算）—20080416_民生政策最低支出需求_财力性转移支付2010年预算参考数_03_2010年各地区一般预算平衡表 3" xfId="22656"/>
    <cellStyle name="好_行政(燃修费)_不含人员经费系数_03_2010年各地区一般预算平衡表_2010年地方财政一般预算分级平衡情况表（汇总）0524 2 7" xfId="22657"/>
    <cellStyle name="差_卫生(按照总人口测算）—20080416_民生政策最低支出需求_财力性转移支付2010年预算参考数_03_2010年各地区一般预算平衡表_04财力类2010" xfId="22658"/>
    <cellStyle name="好_530629_2006年县级财政报表附表 2 5" xfId="22659"/>
    <cellStyle name="差_卫生(按照总人口测算）—20080416_民生政策最低支出需求_财力性转移支付2010年预算参考数_03_2010年各地区一般预算平衡表_04财力类2010 2" xfId="22660"/>
    <cellStyle name="差_卫生(按照总人口测算）—20080416_民生政策最低支出需求_财力性转移支付2010年预算参考数_03_2010年各地区一般预算平衡表_04财力类2010 3" xfId="22661"/>
    <cellStyle name="好_安徽 缺口县区测算(地方填报)1_财力性转移支付2010年预算参考数_华东 2 2" xfId="22662"/>
    <cellStyle name="差_卫生(按照总人口测算）—20080416_民生政策最低支出需求_财力性转移支付2010年预算参考数_03_2010年各地区一般预算平衡表_2010年地方财政一般预算分级平衡情况表（汇总）0524 2 2" xfId="22663"/>
    <cellStyle name="差_卫生(按照总人口测算）—20080416_民生政策最低支出需求_财力性转移支付2010年预算参考数_03_2010年各地区一般预算平衡表_2010年地方财政一般预算分级平衡情况表（汇总）0524 2 3" xfId="22664"/>
    <cellStyle name="差_文体广播部门_华东 2" xfId="22665"/>
    <cellStyle name="差_卫生(按照总人口测算）—20080416_民生政策最低支出需求_财力性转移支付2010年预算参考数_03_2010年各地区一般预算平衡表_2010年地方财政一般预算分级平衡情况表（汇总）0524 2 4" xfId="22666"/>
    <cellStyle name="差_卫生(按照总人口测算）—20080416_民生政策最低支出需求_财力性转移支付2010年预算参考数_03_2010年各地区一般预算平衡表_2010年地方财政一般预算分级平衡情况表（汇总）0524 2 5" xfId="22667"/>
    <cellStyle name="差_县区合并测算20080421_不含人员经费系数_财力性转移支付2010年预算参考数_03_2010年各地区一般预算平衡表_净集中 2" xfId="22668"/>
    <cellStyle name="差_卫生(按照总人口测算）—20080416_民生政策最低支出需求_财力性转移支付2010年预算参考数_03_2010年各地区一般预算平衡表_2010年地方财政一般预算分级平衡情况表（汇总）0524 2 6" xfId="22669"/>
    <cellStyle name="差_县区合并测算20080421_不含人员经费系数_财力性转移支付2010年预算参考数_03_2010年各地区一般预算平衡表_净集中 3" xfId="22670"/>
    <cellStyle name="差_卫生(按照总人口测算）—20080416_民生政策最低支出需求_财力性转移支付2010年预算参考数_03_2010年各地区一般预算平衡表_2010年地方财政一般预算分级平衡情况表（汇总）0524 2 7" xfId="22671"/>
    <cellStyle name="好_市辖区测算-新科目（20080626）_民生政策最低支出需求_财力性转移支付2010年预算参考数_30云南 2" xfId="22672"/>
    <cellStyle name="差_卫生(按照总人口测算）—20080416_民生政策最低支出需求_财力性转移支付2010年预算参考数_03_2010年各地区一般预算平衡表_2010年地方财政一般预算分级平衡情况表（汇总）0524 3" xfId="22673"/>
    <cellStyle name="差_县市旗测算-新科目（20080627）_民生政策最低支出需求_小册子（2010）张" xfId="22674"/>
    <cellStyle name="差_卫生(按照总人口测算）—20080416_民生政策最低支出需求_财力性转移支付2010年预算参考数_03_2010年各地区一般预算平衡表_2010年地方财政一般预算分级平衡情况表（汇总）0524 4" xfId="22675"/>
    <cellStyle name="差_卫生(按照总人口测算）—20080416_民生政策最低支出需求_财力性转移支付2010年预算参考数_03_2010年各地区一般预算平衡表_2010年地方财政一般预算分级平衡情况表（汇总）0524 5" xfId="22676"/>
    <cellStyle name="差_卫生(按照总人口测算）—20080416_民生政策最低支出需求_财力性转移支付2010年预算参考数_03_2010年各地区一般预算平衡表_净集中" xfId="22677"/>
    <cellStyle name="好_卫生部门_财力性转移支付2010年预算参考数_03_2010年各地区一般预算平衡表_2010年地方财政一般预算分级平衡情况表（汇总）0524" xfId="22678"/>
    <cellStyle name="差_卫生(按照总人口测算）—20080416_民生政策最低支出需求_财力性转移支付2010年预算参考数_03_2010年各地区一般预算平衡表_净集中 2" xfId="22679"/>
    <cellStyle name="好_人员工资和公用经费3_财力性转移支付2010年预算参考数 3" xfId="22680"/>
    <cellStyle name="好_卫生部门_财力性转移支付2010年预算参考数_03_2010年各地区一般预算平衡表_2010年地方财政一般预算分级平衡情况表（汇总）0524 2" xfId="22681"/>
    <cellStyle name="差_卫生(按照总人口测算）—20080416_民生政策最低支出需求_财力性转移支付2010年预算参考数_30云南 3" xfId="22682"/>
    <cellStyle name="好_县市旗测算-新科目（20080626） 2 4" xfId="22683"/>
    <cellStyle name="差_卫生(按照总人口测算）—20080416_民生政策最低支出需求_财力性转移支付2010年预算参考数_合并 2" xfId="22684"/>
    <cellStyle name="差_卫生(按照总人口测算）—20080416_民生政策最低支出需求_财力性转移支付2010年预算参考数_合并 2 3" xfId="22685"/>
    <cellStyle name="差_卫生(按照总人口测算）—20080416_民生政策最低支出需求_财力性转移支付2010年预算参考数_合并 2 4" xfId="22686"/>
    <cellStyle name="差_卫生(按照总人口测算）—20080416_民生政策最低支出需求_财力性转移支付2010年预算参考数_合并 2 5" xfId="22687"/>
    <cellStyle name="差_卫生(按照总人口测算）—20080416_民生政策最低支出需求_财力性转移支付2010年预算参考数_合并 2 6" xfId="22688"/>
    <cellStyle name="差_卫生(按照总人口测算）—20080416_民生政策最低支出需求_财力性转移支付2010年预算参考数_华东 2 2" xfId="22689"/>
    <cellStyle name="差_卫生(按照总人口测算）—20080416_民生政策最低支出需求_财力性转移支付2010年预算参考数_华东 2 4" xfId="22690"/>
    <cellStyle name="差_文体广播部门" xfId="22691"/>
    <cellStyle name="差_卫生(按照总人口测算）—20080416_民生政策最低支出需求_财力性转移支付2010年预算参考数_华东 2 7" xfId="22692"/>
    <cellStyle name="差_卫生(按照总人口测算）—20080416_民生政策最低支出需求_财力性转移支付2010年预算参考数_隋心对账单定稿0514" xfId="22693"/>
    <cellStyle name="差_卫生(按照总人口测算）—20080416_民生政策最低支出需求_财力性转移支付2010年预算参考数_隋心对账单定稿0514 2" xfId="22694"/>
    <cellStyle name="好_2008年全省汇总收支计算表_财力性转移支付2010年预算参考数 2 6" xfId="22695"/>
    <cellStyle name="差_卫生(按照总人口测算）—20080416_民生政策最低支出需求_财力性转移支付2010年预算参考数_隋心对账单定稿0514 2 2" xfId="22696"/>
    <cellStyle name="好_1110洱源县_隋心对账单定稿0514 2 7" xfId="22697"/>
    <cellStyle name="差_卫生(按照总人口测算）—20080416_民生政策最低支出需求_财力性转移支付2010年预算参考数_隋心对账单定稿0514 2 3" xfId="22698"/>
    <cellStyle name="差_一般预算支出口径剔除表_03_2010年各地区一般预算平衡表_净集中 2" xfId="22699"/>
    <cellStyle name="差_卫生(按照总人口测算）—20080416_民生政策最低支出需求_财力性转移支付2010年预算参考数_隋心对账单定稿0514 2 5" xfId="22700"/>
    <cellStyle name="好_2006年34青海_财力性转移支付2010年预算参考数_03_2010年各地区一般预算平衡表_净集中" xfId="22701"/>
    <cellStyle name="差_卫生(按照总人口测算）—20080416_民生政策最低支出需求_财力性转移支付2010年预算参考数_隋心对账单定稿0514 2 6" xfId="22702"/>
    <cellStyle name="差_卫生(按照总人口测算）—20080416_民生政策最低支出需求_财力性转移支付2010年预算参考数_隋心对账单定稿0514 2 7" xfId="22703"/>
    <cellStyle name="差_卫生(按照总人口测算）—20080416_民生政策最低支出需求_财力性转移支付2010年预算参考数_小册子（2010）张 2" xfId="22704"/>
    <cellStyle name="差_卫生(按照总人口测算）—20080416_民生政策最低支出需求_财力性转移支付2010年预算参考数_小册子（2010）张 3" xfId="22705"/>
    <cellStyle name="差_卫生(按照总人口测算）—20080416_民生政策最低支出需求_合并" xfId="22706"/>
    <cellStyle name="好_人员工资和公用经费2_财力性转移支付2010年预算参考数 2 2" xfId="22707"/>
    <cellStyle name="差_卫生(按照总人口测算）—20080416_民生政策最低支出需求_合并 2 3" xfId="22708"/>
    <cellStyle name="差_文体广播事业(按照总人口测算）—20080416_民生政策最低支出需求_华东 2 6" xfId="22709"/>
    <cellStyle name="差_卫生(按照总人口测算）—20080416_民生政策最低支出需求_合并 2 4" xfId="22710"/>
    <cellStyle name="差_文体广播事业(按照总人口测算）—20080416_民生政策最低支出需求_华东 2 7" xfId="22711"/>
    <cellStyle name="差_卫生(按照总人口测算）—20080416_民生政策最低支出需求_合并 2 5" xfId="22712"/>
    <cellStyle name="差_卫生(按照总人口测算）—20080416_民生政策最低支出需求_华东" xfId="22713"/>
    <cellStyle name="差_卫生(按照总人口测算）—20080416_民生政策最低支出需求_华东 2" xfId="22714"/>
    <cellStyle name="常规 21 3 2 3" xfId="22715"/>
    <cellStyle name="好_成本差异系数（含人口规模）_财力性转移支付2010年预算参考数_隋心对账单定稿0514 2 4" xfId="22716"/>
    <cellStyle name="好_教育(按照总人口测算）—20080416_财力性转移支付2010年预算参考数 4" xfId="22717"/>
    <cellStyle name="差_卫生(按照总人口测算）—20080416_民生政策最低支出需求_华东 2 2" xfId="22718"/>
    <cellStyle name="差_卫生(按照总人口测算）—20080416_民生政策最低支出需求_华东 2 3" xfId="22719"/>
    <cellStyle name="差_卫生(按照总人口测算）—20080416_民生政策最低支出需求_华东 2 5" xfId="22720"/>
    <cellStyle name="差_县市旗测算-新科目（20080627）_县市旗测算-新科目（含人口规模效应）_隋心对账单定稿0514" xfId="22721"/>
    <cellStyle name="差_卫生(按照总人口测算）—20080416_民生政策最低支出需求_华东 2 6" xfId="22722"/>
    <cellStyle name="好_教育(按照总人口测算）—20080416_民生政策最低支出需求_合并" xfId="22723"/>
    <cellStyle name="差_卫生(按照总人口测算）—20080416_民生政策最低支出需求_华东 2 7" xfId="22724"/>
    <cellStyle name="差_卫生(按照总人口测算）—20080416_民生政策最低支出需求_隋心对账单定稿0514" xfId="22725"/>
    <cellStyle name="差_卫生(按照总人口测算）—20080416_民生政策最低支出需求_隋心对账单定稿0514 2" xfId="22726"/>
    <cellStyle name="差_卫生(按照总人口测算）—20080416_民生政策最低支出需求_隋心对账单定稿0514 2 2" xfId="22727"/>
    <cellStyle name="差_卫生(按照总人口测算）—20080416_民生政策最低支出需求_隋心对账单定稿0514 2 5" xfId="22728"/>
    <cellStyle name="差_卫生(按照总人口测算）—20080416_民生政策最低支出需求_隋心对账单定稿0514 2 6" xfId="22729"/>
    <cellStyle name="好_分县成本差异系数_民生政策最低支出需求_财力性转移支付2010年预算参考数_03_2010年各地区一般预算平衡表_04财力类2010" xfId="22730"/>
    <cellStyle name="差_卫生(按照总人口测算）—20080416_民生政策最低支出需求_隋心对账单定稿0514 2 7" xfId="22731"/>
    <cellStyle name="差_卫生(按照总人口测算）—20080416_民生政策最低支出需求_小册子（2010）张" xfId="22732"/>
    <cellStyle name="好_28四川_财力性转移支付2010年预算参考数_隋心对账单定稿0514" xfId="22733"/>
    <cellStyle name="差_卫生(按照总人口测算）—20080416_民生政策最低支出需求_小册子（2010）张 3" xfId="22734"/>
    <cellStyle name="常规 148" xfId="22735"/>
    <cellStyle name="常规 153" xfId="22736"/>
    <cellStyle name="常规 203" xfId="22737"/>
    <cellStyle name="常规 5 8" xfId="22738"/>
    <cellStyle name="差_卫生(按照总人口测算）—20080416_隋心对账单定稿0514" xfId="22739"/>
    <cellStyle name="差_卫生(按照总人口测算）—20080416_隋心对账单定稿0514 2" xfId="22740"/>
    <cellStyle name="差_卫生(按照总人口测算）—20080416_隋心对账单定稿0514 2 6" xfId="22741"/>
    <cellStyle name="好_2006年34青海_财力性转移支付2010年预算参考数_合并 2" xfId="22742"/>
    <cellStyle name="差_卫生(按照总人口测算）—20080416_隋心对账单定稿0514 2 7" xfId="22743"/>
    <cellStyle name="好_1_03_2010年各地区一般预算平衡表_净集中" xfId="22744"/>
    <cellStyle name="差_卫生(按照总人口测算）—20080416_县市旗测算-新科目（含人口规模效应）" xfId="22745"/>
    <cellStyle name="差_卫生(按照总人口测算）—20080416_县市旗测算-新科目（含人口规模效应） 2" xfId="22746"/>
    <cellStyle name="好_财政供养人员_隋心对账单定稿0514 2 5" xfId="22747"/>
    <cellStyle name="差_卫生(按照总人口测算）—20080416_县市旗测算-新科目（含人口规模效应） 2 2" xfId="22748"/>
    <cellStyle name="好_行政(燃修费)_不含人员经费系数_财力性转移支付2010年预算参考数_合并 2 5" xfId="22749"/>
    <cellStyle name="好_县市旗测算-新科目（20080626）_民生政策最低支出需求_03_2010年各地区一般预算平衡表_2010年地方财政一般预算分级平衡情况表（汇总）0524 2 3" xfId="22750"/>
    <cellStyle name="差_卫生(按照总人口测算）—20080416_县市旗测算-新科目（含人口规模效应） 2 5" xfId="22751"/>
    <cellStyle name="差_卫生(按照总人口测算）—20080416_县市旗测算-新科目（含人口规模效应） 2 7" xfId="22752"/>
    <cellStyle name="好_行政公检法测算 2 3" xfId="22753"/>
    <cellStyle name="好_河南 缺口县区测算(地方填报)_隋心对账单定稿0514 3" xfId="22754"/>
    <cellStyle name="差_卫生(按照总人口测算）—20080416_县市旗测算-新科目（含人口规模效应） 3" xfId="22755"/>
    <cellStyle name="好_财政供养人员_隋心对账单定稿0514 2 6" xfId="22756"/>
    <cellStyle name="好_测算结果汇总_财力性转移支付2010年预算参考数_小册子（2010）张" xfId="22757"/>
    <cellStyle name="好_县市旗测算20080508_县市旗测算-新科目（含人口规模效应）_03_2010年各地区一般预算平衡表_2010年地方财政一般预算分级平衡情况表（汇总）0524 2 2" xfId="22758"/>
    <cellStyle name="差_卫生(按照总人口测算）—20080416_县市旗测算-新科目（含人口规模效应） 4" xfId="22759"/>
    <cellStyle name="好_县市旗测算20080508_县市旗测算-新科目（含人口规模效应）_03_2010年各地区一般预算平衡表_2010年地方财政一般预算分级平衡情况表（汇总）0524 2 3" xfId="22760"/>
    <cellStyle name="差_县区合并测算20080421_民生政策最低支出需求_财力性转移支付2010年预算参考数 2" xfId="22761"/>
    <cellStyle name="好_财政供养人员_隋心对账单定稿0514 2 7" xfId="22762"/>
    <cellStyle name="差_卫生(按照总人口测算）—20080416_县市旗测算-新科目（含人口规模效应） 4 2" xfId="22763"/>
    <cellStyle name="差_县区合并测算20080421_民生政策最低支出需求_财力性转移支付2010年预算参考数 2 2" xfId="22764"/>
    <cellStyle name="差_卫生(按照总人口测算）—20080416_县市旗测算-新科目（含人口规模效应）_03_2010年各地区一般预算平衡表" xfId="22765"/>
    <cellStyle name="差_卫生(按照总人口测算）—20080416_县市旗测算-新科目（含人口规模效应）_03_2010年各地区一般预算平衡表_04财力类2010" xfId="22766"/>
    <cellStyle name="差_卫生(按照总人口测算）—20080416_县市旗测算-新科目（含人口规模效应）_03_2010年各地区一般预算平衡表_04财力类2010 2" xfId="22767"/>
    <cellStyle name="好_2007一般预算支出口径剔除表_财力性转移支付2010年预算参考数 3" xfId="22768"/>
    <cellStyle name="差_卫生(按照总人口测算）—20080416_县市旗测算-新科目（含人口规模效应）_03_2010年各地区一般预算平衡表_2010年地方财政一般预算分级平衡情况表（汇总）0524 2 2" xfId="22769"/>
    <cellStyle name="差_卫生(按照总人口测算）—20080416_县市旗测算-新科目（含人口规模效应）_03_2010年各地区一般预算平衡表_2010年地方财政一般预算分级平衡情况表（汇总）0524 2 3" xfId="22770"/>
    <cellStyle name="差_卫生(按照总人口测算）—20080416_县市旗测算-新科目（含人口规模效应）_03_2010年各地区一般预算平衡表_2010年地方财政一般预算分级平衡情况表（汇总）0524 2 4" xfId="22771"/>
    <cellStyle name="差_卫生(按照总人口测算）—20080416_县市旗测算-新科目（含人口规模效应）_03_2010年各地区一般预算平衡表_2010年地方财政一般预算分级平衡情况表（汇总）0524 2 5" xfId="22772"/>
    <cellStyle name="差_卫生(按照总人口测算）—20080416_县市旗测算-新科目（含人口规模效应）_03_2010年各地区一般预算平衡表_2010年地方财政一般预算分级平衡情况表（汇总）0524 2 6" xfId="22773"/>
    <cellStyle name="差_卫生(按照总人口测算）—20080416_县市旗测算-新科目（含人口规模效应）_03_2010年各地区一般预算平衡表_2010年地方财政一般预算分级平衡情况表（汇总）0524 2 7" xfId="22774"/>
    <cellStyle name="差_卫生(按照总人口测算）—20080416_县市旗测算-新科目（含人口规模效应）_03_2010年各地区一般预算平衡表_2010年地方财政一般预算分级平衡情况表（汇总）0524 4" xfId="22775"/>
    <cellStyle name="好_M01-2(州市补助收入) 2_2.2010年云南省生态功能区转移支付总表" xfId="22776"/>
    <cellStyle name="差_卫生(按照总人口测算）—20080416_县市旗测算-新科目（含人口规模效应）_03_2010年各地区一般预算平衡表_2010年地方财政一般预算分级平衡情况表（汇总）0524 5" xfId="22777"/>
    <cellStyle name="差_卫生(按照总人口测算）—20080416_县市旗测算-新科目（含人口规模效应）_03_2010年各地区一般预算平衡表_净集中" xfId="22778"/>
    <cellStyle name="差_卫生(按照总人口测算）—20080416_县市旗测算-新科目（含人口规模效应）_03_2010年各地区一般预算平衡表_净集中 3" xfId="22779"/>
    <cellStyle name="差_卫生(按照总人口测算）—20080416_县市旗测算-新科目（含人口规模效应）_30云南" xfId="22780"/>
    <cellStyle name="超级链接 2 7" xfId="22781"/>
    <cellStyle name="差_卫生(按照总人口测算）—20080416_县市旗测算-新科目（含人口规模效应）_30云南 2" xfId="22782"/>
    <cellStyle name="差_卫生(按照总人口测算）—20080416_县市旗测算-新科目（含人口规模效应）_30云南 3" xfId="22783"/>
    <cellStyle name="差_卫生(按照总人口测算）—20080416_县市旗测算-新科目（含人口规模效应）_财力性转移支付2010年预算参考数" xfId="22784"/>
    <cellStyle name="好_安徽 缺口县区测算(地方填报)1_03_2010年各地区一般预算平衡表_2010年地方财政一般预算分级平衡情况表（汇总）0524 2 2" xfId="22785"/>
    <cellStyle name="差_卫生(按照总人口测算）—20080416_县市旗测算-新科目（含人口规模效应）_财力性转移支付2010年预算参考数 2 2 2" xfId="22786"/>
    <cellStyle name="好 2 9" xfId="22787"/>
    <cellStyle name="差_卫生(按照总人口测算）—20080416_县市旗测算-新科目（含人口规模效应）_财力性转移支付2010年预算参考数 2 3" xfId="22788"/>
    <cellStyle name="差_云南省2008年转移支付测算——州市本级考核部分及政策性测算_财力性转移支付2010年预算参考数_03_2010年各地区一般预算平衡表_2010年地方财政一般预算分级平衡情况表（汇总）0524 2 4" xfId="22789"/>
    <cellStyle name="差_卫生(按照总人口测算）—20080416_县市旗测算-新科目（含人口规模效应）_财力性转移支付2010年预算参考数 2 3 2" xfId="22790"/>
    <cellStyle name="差_卫生(按照总人口测算）—20080416_县市旗测算-新科目（含人口规模效应）_财力性转移支付2010年预算参考数 2 4" xfId="22791"/>
    <cellStyle name="差_云南省2008年转移支付测算——州市本级考核部分及政策性测算_财力性转移支付2010年预算参考数_03_2010年各地区一般预算平衡表_2010年地方财政一般预算分级平衡情况表（汇总）0524 2 5" xfId="22792"/>
    <cellStyle name="差_卫生(按照总人口测算）—20080416_县市旗测算-新科目（含人口规模效应）_财力性转移支付2010年预算参考数 2 5" xfId="22793"/>
    <cellStyle name="差_云南省2008年转移支付测算——州市本级考核部分及政策性测算_财力性转移支付2010年预算参考数_03_2010年各地区一般预算平衡表_2010年地方财政一般预算分级平衡情况表（汇总）0524 2 6" xfId="22794"/>
    <cellStyle name="差_卫生(按照总人口测算）—20080416_县市旗测算-新科目（含人口规模效应）_财力性转移支付2010年预算参考数 2 6" xfId="22795"/>
    <cellStyle name="差_云南省2008年转移支付测算——州市本级考核部分及政策性测算_财力性转移支付2010年预算参考数_03_2010年各地区一般预算平衡表_2010年地方财政一般预算分级平衡情况表（汇总）0524 2 7" xfId="22796"/>
    <cellStyle name="差_卫生(按照总人口测算）—20080416_县市旗测算-新科目（含人口规模效应）_财力性转移支付2010年预算参考数 2 7" xfId="22797"/>
    <cellStyle name="好_2007一般预算支出口径剔除表_华东 2" xfId="22798"/>
    <cellStyle name="差_卫生(按照总人口测算）—20080416_县市旗测算-新科目（含人口规模效应）_财力性转移支付2010年预算参考数 3" xfId="22799"/>
    <cellStyle name="差_县市旗测算20080508_县市旗测算-新科目（含人口规模效应）_财力性转移支付2010年预算参考数_30云南 2" xfId="22800"/>
    <cellStyle name="差_卫生(按照总人口测算）—20080416_县市旗测算-新科目（含人口规模效应）_财力性转移支付2010年预算参考数 3 2" xfId="22801"/>
    <cellStyle name="差_县市旗测算20080508_县市旗测算-新科目（含人口规模效应）_财力性转移支付2010年预算参考数_30云南 2 2" xfId="22802"/>
    <cellStyle name="好_缺口县区测算（11.13）_财力性转移支付2010年预算参考数_03_2010年各地区一般预算平衡表_净集中 3" xfId="22803"/>
    <cellStyle name="好_县市旗测算-新科目（20080626）_县市旗测算-新科目（含人口规模效应）" xfId="22804"/>
    <cellStyle name="差_卫生(按照总人口测算）—20080416_县市旗测算-新科目（含人口规模效应）_财力性转移支付2010年预算参考数 4" xfId="22805"/>
    <cellStyle name="差_县市旗测算20080508_县市旗测算-新科目（含人口规模效应）_财力性转移支付2010年预算参考数_30云南 3" xfId="22806"/>
    <cellStyle name="差_卫生(按照总人口测算）—20080416_县市旗测算-新科目（含人口规模效应）_财力性转移支付2010年预算参考数 5" xfId="22807"/>
    <cellStyle name="差_卫生(按照总人口测算）—20080416_县市旗测算-新科目（含人口规模效应）_财力性转移支付2010年预算参考数_03_2010年各地区一般预算平衡表" xfId="22808"/>
    <cellStyle name="差_卫生(按照总人口测算）—20080416_县市旗测算-新科目（含人口规模效应）_财力性转移支付2010年预算参考数_03_2010年各地区一般预算平衡表 2" xfId="22809"/>
    <cellStyle name="好_其他部门(按照总人口测算）—20080416_县市旗测算-新科目（含人口规模效应）_财力性转移支付2010年预算参考数_合并 2 7" xfId="22810"/>
    <cellStyle name="差_卫生(按照总人口测算）—20080416_县市旗测算-新科目（含人口规模效应）_财力性转移支付2010年预算参考数_03_2010年各地区一般预算平衡表 2 2" xfId="22811"/>
    <cellStyle name="差_卫生(按照总人口测算）—20080416_县市旗测算-新科目（含人口规模效应）_财力性转移支付2010年预算参考数_03_2010年各地区一般预算平衡表 5" xfId="22812"/>
    <cellStyle name="好_行政公检法测算_民生政策最低支出需求_03_2010年各地区一般预算平衡表_2010年地方财政一般预算分级平衡情况表（汇总）0524 2 2" xfId="22813"/>
    <cellStyle name="好_教育(按照总人口测算）—20080416_民生政策最低支出需求_03_2010年各地区一般预算平衡表_2010年地方财政一般预算分级平衡情况表（汇总）0524 3" xfId="22814"/>
    <cellStyle name="差_卫生(按照总人口测算）—20080416_县市旗测算-新科目（含人口规模效应）_财力性转移支付2010年预算参考数_03_2010年各地区一般预算平衡表 6" xfId="22815"/>
    <cellStyle name="好_行政公检法测算_民生政策最低支出需求_03_2010年各地区一般预算平衡表_2010年地方财政一般预算分级平衡情况表（汇总）0524 2 3" xfId="22816"/>
    <cellStyle name="好_教育(按照总人口测算）—20080416_民生政策最低支出需求_03_2010年各地区一般预算平衡表_2010年地方财政一般预算分级平衡情况表（汇总）0524 4" xfId="22817"/>
    <cellStyle name="差_卫生(按照总人口测算）—20080416_县市旗测算-新科目（含人口规模效应）_财力性转移支付2010年预算参考数_03_2010年各地区一般预算平衡表_04财力类2010" xfId="22818"/>
    <cellStyle name="好_县区合并测算20080421_县市旗测算-新科目（含人口规模效应）_30云南 2" xfId="22819"/>
    <cellStyle name="差_县市旗测算-新科目（20080626）_县市旗测算-新科目（含人口规模效应）_财力性转移支付2010年预算参考数_30云南" xfId="22820"/>
    <cellStyle name="差_卫生(按照总人口测算）—20080416_县市旗测算-新科目（含人口规模效应）_财力性转移支付2010年预算参考数_03_2010年各地区一般预算平衡表_04财力类2010 2" xfId="22821"/>
    <cellStyle name="差_县市旗测算-新科目（20080626）_县市旗测算-新科目（含人口规模效应）_财力性转移支付2010年预算参考数_30云南 2" xfId="22822"/>
    <cellStyle name="差_卫生(按照总人口测算）—20080416_县市旗测算-新科目（含人口规模效应）_财力性转移支付2010年预算参考数_03_2010年各地区一般预算平衡表_04财力类2010 3" xfId="22823"/>
    <cellStyle name="差_县市旗测算-新科目（20080626）_县市旗测算-新科目（含人口规模效应）_财力性转移支付2010年预算参考数_30云南 3" xfId="22824"/>
    <cellStyle name="好_1110洱源县_财力性转移支付2010年预算参考数_03_2010年各地区一般预算平衡表_04财力类2010 2" xfId="22825"/>
    <cellStyle name="好_同德_03_2010年各地区一般预算平衡表_2010年地方财政一般预算分级平衡情况表（汇总）0524" xfId="22826"/>
    <cellStyle name="差_卫生(按照总人口测算）—20080416_县市旗测算-新科目（含人口规模效应）_财力性转移支付2010年预算参考数_03_2010年各地区一般预算平衡表_2010年地方财政一般预算分级平衡情况表（汇总）0524" xfId="22827"/>
    <cellStyle name="差_卫生(按照总人口测算）—20080416_县市旗测算-新科目（含人口规模效应）_财力性转移支付2010年预算参考数_03_2010年各地区一般预算平衡表_2010年地方财政一般预算分级平衡情况表（汇总）0524 2" xfId="22828"/>
    <cellStyle name="好_市辖区测算20080510_03_2010年各地区一般预算平衡表_2010年地方财政一般预算分级平衡情况表（汇总）0524" xfId="22829"/>
    <cellStyle name="差_卫生(按照总人口测算）—20080416_县市旗测算-新科目（含人口规模效应）_财力性转移支付2010年预算参考数_03_2010年各地区一般预算平衡表_2010年地方财政一般预算分级平衡情况表（汇总）0524 2 2" xfId="22830"/>
    <cellStyle name="好_市辖区测算20080510_03_2010年各地区一般预算平衡表_2010年地方财政一般预算分级平衡情况表（汇总）0524 2" xfId="22831"/>
    <cellStyle name="差_卫生(按照总人口测算）—20080416_县市旗测算-新科目（含人口规模效应）_财力性转移支付2010年预算参考数_03_2010年各地区一般预算平衡表_2010年地方财政一般预算分级平衡情况表（汇总）0524 2 3" xfId="22832"/>
    <cellStyle name="好_市辖区测算20080510_03_2010年各地区一般预算平衡表_2010年地方财政一般预算分级平衡情况表（汇总）0524 3" xfId="22833"/>
    <cellStyle name="好_2006年水利统计指标统计表_财力性转移支付2010年预算参考数_华东 2 2" xfId="22834"/>
    <cellStyle name="差_卫生(按照总人口测算）—20080416_县市旗测算-新科目（含人口规模效应）_财力性转移支付2010年预算参考数_03_2010年各地区一般预算平衡表_2010年地方财政一般预算分级平衡情况表（汇总）0524 2 4" xfId="22835"/>
    <cellStyle name="好_市辖区测算20080510_03_2010年各地区一般预算平衡表_2010年地方财政一般预算分级平衡情况表（汇总）0524 4" xfId="22836"/>
    <cellStyle name="好_2006年水利统计指标统计表_财力性转移支付2010年预算参考数_华东 2 3" xfId="22837"/>
    <cellStyle name="差_卫生(按照总人口测算）—20080416_县市旗测算-新科目（含人口规模效应）_财力性转移支付2010年预算参考数_03_2010年各地区一般预算平衡表_2010年地方财政一般预算分级平衡情况表（汇总）0524 2 5" xfId="22838"/>
    <cellStyle name="好_市辖区测算20080510_03_2010年各地区一般预算平衡表_2010年地方财政一般预算分级平衡情况表（汇总）0524 5" xfId="22839"/>
    <cellStyle name="好_2006年水利统计指标统计表_财力性转移支付2010年预算参考数_华东 2 4" xfId="22840"/>
    <cellStyle name="差_卫生(按照总人口测算）—20080416_县市旗测算-新科目（含人口规模效应）_财力性转移支付2010年预算参考数_03_2010年各地区一般预算平衡表_2010年地方财政一般预算分级平衡情况表（汇总）0524 2 6" xfId="22841"/>
    <cellStyle name="好_2006年水利统计指标统计表_财力性转移支付2010年预算参考数_华东 2 5" xfId="22842"/>
    <cellStyle name="差_卫生(按照总人口测算）—20080416_县市旗测算-新科目（含人口规模效应）_财力性转移支付2010年预算参考数_03_2010年各地区一般预算平衡表_2010年地方财政一般预算分级平衡情况表（汇总）0524 2 7" xfId="22843"/>
    <cellStyle name="好_2006年水利统计指标统计表_财力性转移支付2010年预算参考数_华东 2 6" xfId="22844"/>
    <cellStyle name="差_卫生(按照总人口测算）—20080416_县市旗测算-新科目（含人口规模效应）_财力性转移支付2010年预算参考数_03_2010年各地区一般预算平衡表_2010年地方财政一般预算分级平衡情况表（汇总）0524 4" xfId="22845"/>
    <cellStyle name="好_教育(按照总人口测算）—20080416_不含人员经费系数_财力性转移支付2010年预算参考数_华东 3" xfId="22846"/>
    <cellStyle name="差_卫生(按照总人口测算）—20080416_县市旗测算-新科目（含人口规模效应）_财力性转移支付2010年预算参考数_03_2010年各地区一般预算平衡表_2010年地方财政一般预算分级平衡情况表（汇总）0524 5" xfId="22847"/>
    <cellStyle name="差_卫生(按照总人口测算）—20080416_县市旗测算-新科目（含人口规模效应）_财力性转移支付2010年预算参考数_30云南 2" xfId="22848"/>
    <cellStyle name="好_核定人数对比_财力性转移支付2010年预算参考数_03_2010年各地区一般预算平衡表_净集中 2" xfId="22849"/>
    <cellStyle name="差_卫生(按照总人口测算）—20080416_县市旗测算-新科目（含人口规模效应）_财力性转移支付2010年预算参考数_30云南 2 2" xfId="22850"/>
    <cellStyle name="差_县区合并测算20080421_财力性转移支付2010年预算参考数_03_2010年各地区一般预算平衡表_2010年地方财政一般预算分级平衡情况表（汇总）0524 2 6" xfId="22851"/>
    <cellStyle name="好_行政（人员）_不含人员经费系数_财力性转移支付2010年预算参考数_合并 2 3" xfId="22852"/>
    <cellStyle name="差_卫生(按照总人口测算）—20080416_县市旗测算-新科目（含人口规模效应）_财力性转移支付2010年预算参考数_30云南 3 2" xfId="22853"/>
    <cellStyle name="差_卫生(按照总人口测算）—20080416_县市旗测算-新科目（含人口规模效应）_财力性转移支付2010年预算参考数_30云南 4" xfId="22854"/>
    <cellStyle name="差_县市旗测算-新科目（20080626）_不含人员经费系数_财力性转移支付2010年预算参考数_小册子（2010）张 2" xfId="22855"/>
    <cellStyle name="差_卫生(按照总人口测算）—20080416_县市旗测算-新科目（含人口规模效应）_财力性转移支付2010年预算参考数_合并" xfId="22856"/>
    <cellStyle name="差_卫生(按照总人口测算）—20080416_县市旗测算-新科目（含人口规模效应）_财力性转移支付2010年预算参考数_合并 2" xfId="22857"/>
    <cellStyle name="好_卫生(按照总人口测算）—20080416_民生政策最低支出需求_财力性转移支付2010年预算参考数_华东 2 7" xfId="22858"/>
    <cellStyle name="差_卫生(按照总人口测算）—20080416_县市旗测算-新科目（含人口规模效应）_财力性转移支付2010年预算参考数_合并 2 3" xfId="22859"/>
    <cellStyle name="好_2006年22湖南_03_2010年各地区一般预算平衡表 6" xfId="22860"/>
    <cellStyle name="差_卫生(按照总人口测算）—20080416_县市旗测算-新科目（含人口规模效应）_财力性转移支付2010年预算参考数_合并 2 4" xfId="22861"/>
    <cellStyle name="差_卫生(按照总人口测算）—20080416_县市旗测算-新科目（含人口规模效应）_财力性转移支付2010年预算参考数_合并 2 5" xfId="22862"/>
    <cellStyle name="好_行政(燃修费)_民生政策最低支出需求_财力性转移支付2010年预算参考数_03_2010年各地区一般预算平衡表 2" xfId="22863"/>
    <cellStyle name="差_卫生(按照总人口测算）—20080416_县市旗测算-新科目（含人口规模效应）_财力性转移支付2010年预算参考数_合并 2 6" xfId="22864"/>
    <cellStyle name="好_行政(燃修费)_民生政策最低支出需求_财力性转移支付2010年预算参考数_03_2010年各地区一般预算平衡表 3" xfId="22865"/>
    <cellStyle name="差_卫生(按照总人口测算）—20080416_县市旗测算-新科目（含人口规模效应）_财力性转移支付2010年预算参考数_合并 2 7" xfId="22866"/>
    <cellStyle name="好_行政(燃修费)_民生政策最低支出需求_财力性转移支付2010年预算参考数_03_2010年各地区一般预算平衡表 4" xfId="22867"/>
    <cellStyle name="差_卫生(按照总人口测算）—20080416_县市旗测算-新科目（含人口规模效应）_财力性转移支付2010年预算参考数_华东 2" xfId="22868"/>
    <cellStyle name="输出 2 2 11 6" xfId="22869"/>
    <cellStyle name="差_卫生(按照总人口测算）—20080416_县市旗测算-新科目（含人口规模效应）_财力性转移支付2010年预算参考数_华东 2 7" xfId="22870"/>
    <cellStyle name="差_卫生(按照总人口测算）—20080416_县市旗测算-新科目（含人口规模效应）_财力性转移支付2010年预算参考数_隋心对账单定稿0514 2" xfId="22871"/>
    <cellStyle name="差_卫生(按照总人口测算）—20080416_县市旗测算-新科目（含人口规模效应）_财力性转移支付2010年预算参考数_隋心对账单定稿0514 2 2" xfId="22872"/>
    <cellStyle name="差_卫生(按照总人口测算）—20080416_县市旗测算-新科目（含人口规模效应）_财力性转移支付2010年预算参考数_隋心对账单定稿0514 2 3" xfId="22873"/>
    <cellStyle name="差_县区合并测算20080423(按照各省比重）_民生政策最低支出需求_财力性转移支付2010年预算参考数_30云南 2 2" xfId="22874"/>
    <cellStyle name="差_卫生(按照总人口测算）—20080416_县市旗测算-新科目（含人口规模效应）_财力性转移支付2010年预算参考数_隋心对账单定稿0514 2 4" xfId="22875"/>
    <cellStyle name="差_卫生(按照总人口测算）—20080416_县市旗测算-新科目（含人口规模效应）_财力性转移支付2010年预算参考数_隋心对账单定稿0514 2 6" xfId="22876"/>
    <cellStyle name="差_卫生(按照总人口测算）—20080416_县市旗测算-新科目（含人口规模效应）_财力性转移支付2010年预算参考数_隋心对账单定稿0514 2 7" xfId="22877"/>
    <cellStyle name="解释性文本 2 2 5" xfId="22878"/>
    <cellStyle name="差_卫生(按照总人口测算）—20080416_县市旗测算-新科目（含人口规模效应）_财力性转移支付2010年预算参考数_小册子（2010）张" xfId="22879"/>
    <cellStyle name="强调文字颜色 1 2" xfId="22880"/>
    <cellStyle name="差_卫生(按照总人口测算）—20080416_县市旗测算-新科目（含人口规模效应）_财力性转移支付2010年预算参考数_小册子（2010）张 2 2" xfId="22881"/>
    <cellStyle name="差_卫生(按照总人口测算）—20080416_县市旗测算-新科目（含人口规模效应）_合并" xfId="22882"/>
    <cellStyle name="差_文体广播事业(按照总人口测算）—20080416_县市旗测算-新科目（含人口规模效应）_03_2010年各地区一般预算平衡表_2010年地方财政一般预算分级平衡情况表（汇总）0524 2 5" xfId="22883"/>
    <cellStyle name="常规 388" xfId="22884"/>
    <cellStyle name="常规 393" xfId="22885"/>
    <cellStyle name="常规 8 3" xfId="22886"/>
    <cellStyle name="好_县区合并测算20080421_不含人员经费系数_财力性转移支付2010年预算参考数_小册子（2010）张 3" xfId="22887"/>
    <cellStyle name="输入 2 2 2 10" xfId="22888"/>
    <cellStyle name="差_卫生(按照总人口测算）—20080416_县市旗测算-新科目（含人口规模效应）_合并 2 2" xfId="22889"/>
    <cellStyle name="差_卫生(按照总人口测算）—20080416_县市旗测算-新科目（含人口规模效应）_合并 2 3" xfId="22890"/>
    <cellStyle name="差_卫生(按照总人口测算）—20080416_县市旗测算-新科目（含人口规模效应）_合并 2 4" xfId="22891"/>
    <cellStyle name="差_卫生(按照总人口测算）—20080416_县市旗测算-新科目（含人口规模效应）_合并 2 5" xfId="22892"/>
    <cellStyle name="差_县区合并测算20080423(按照各省比重）_不含人员经费系数_财力性转移支付2010年预算参考数_小册子（2010）张" xfId="22893"/>
    <cellStyle name="好_安徽 缺口县区测算(地方填报)1_财力性转移支付2010年预算参考数_03_2010年各地区一般预算平衡表_2010年地方财政一般预算分级平衡情况表（汇总）0524" xfId="22894"/>
    <cellStyle name="差_卫生(按照总人口测算）—20080416_县市旗测算-新科目（含人口规模效应）_合并 2 6" xfId="22895"/>
    <cellStyle name="差_卫生(按照总人口测算）—20080416_县市旗测算-新科目（含人口规模效应）_合并 2 7" xfId="22896"/>
    <cellStyle name="差_卫生(按照总人口测算）—20080416_县市旗测算-新科目（含人口规模效应）_华东" xfId="22897"/>
    <cellStyle name="差_卫生(按照总人口测算）—20080416_县市旗测算-新科目（含人口规模效应）_华东 2" xfId="22898"/>
    <cellStyle name="差_卫生(按照总人口测算）—20080416_县市旗测算-新科目（含人口规模效应）_华东 2 2" xfId="22899"/>
    <cellStyle name="差_卫生(按照总人口测算）—20080416_县市旗测算-新科目（含人口规模效应）_华东 2 5" xfId="22900"/>
    <cellStyle name="差_卫生(按照总人口测算）—20080416_县市旗测算-新科目（含人口规模效应）_华东 2 6" xfId="22901"/>
    <cellStyle name="好_公共医疗标准供养人员测算结果 2" xfId="22902"/>
    <cellStyle name="差_卫生(按照总人口测算）—20080416_县市旗测算-新科目（含人口规模效应）_华东 2 7" xfId="22903"/>
    <cellStyle name="好_公共医疗标准供养人员测算结果 3" xfId="22904"/>
    <cellStyle name="差_卫生(按照总人口测算）—20080416_县市旗测算-新科目（含人口规模效应）_隋心对账单定稿0514" xfId="22905"/>
    <cellStyle name="差_卫生(按照总人口测算）—20080416_县市旗测算-新科目（含人口规模效应）_隋心对账单定稿0514 2" xfId="22906"/>
    <cellStyle name="差_卫生(按照总人口测算）—20080416_县市旗测算-新科目（含人口规模效应）_隋心对账单定稿0514 2 2" xfId="22907"/>
    <cellStyle name="差_卫生(按照总人口测算）—20080416_县市旗测算-新科目（含人口规模效应）_隋心对账单定稿0514 2 4" xfId="22908"/>
    <cellStyle name="好_财政供养人员_03_2010年各地区一般预算平衡表_2010年地方财政一般预算分级平衡情况表（汇总）0524 2" xfId="22909"/>
    <cellStyle name="差_卫生(按照总人口测算）—20080416_县市旗测算-新科目（含人口规模效应）_隋心对账单定稿0514 2 5" xfId="22910"/>
    <cellStyle name="好_财政供养人员_03_2010年各地区一般预算平衡表_2010年地方财政一般预算分级平衡情况表（汇总）0524 3" xfId="22911"/>
    <cellStyle name="好_三季度－表二 2" xfId="22912"/>
    <cellStyle name="差_卫生(按照总人口测算）—20080416_县市旗测算-新科目（含人口规模效应）_隋心对账单定稿0514 2 7" xfId="22913"/>
    <cellStyle name="好_县区合并测算20080421_财力性转移支付2010年预算参考数_03_2010年各地区一般预算平衡表_04财力类2010 2" xfId="22914"/>
    <cellStyle name="好_财政供养人员_03_2010年各地区一般预算平衡表_2010年地方财政一般预算分级平衡情况表（汇总）0524 5" xfId="22915"/>
    <cellStyle name="好_三季度－表二 4" xfId="22916"/>
    <cellStyle name="好_山东省民生支出标准_隋心对账单定稿0514 3" xfId="22917"/>
    <cellStyle name="差_卫生(按照总人口测算）—20080416_县市旗测算-新科目（含人口规模效应）_小册子（2010）张" xfId="22918"/>
    <cellStyle name="差_卫生(按照总人口测算）—20080416_县市旗测算-新科目（含人口规模效应）_小册子（2010）张 2" xfId="22919"/>
    <cellStyle name="好_2006年27重庆_财力性转移支付2010年预算参考数_03_2010年各地区一般预算平衡表_2010年地方财政一般预算分级平衡情况表（汇总）0524 2 7" xfId="22920"/>
    <cellStyle name="常规 11 3 2" xfId="22921"/>
    <cellStyle name="差_卫生(按照总人口测算）—20080416_县市旗测算-新科目（含人口规模效应）_小册子（2010）张 3" xfId="22922"/>
    <cellStyle name="好_汇总_财力性转移支付2010年预算参考数_03_2010年各地区一般预算平衡表_2010年地方财政一般预算分级平衡情况表（汇总）0524" xfId="22923"/>
    <cellStyle name="常规 11 3 2 2" xfId="22924"/>
    <cellStyle name="常规 18" xfId="22925"/>
    <cellStyle name="常规 23" xfId="22926"/>
    <cellStyle name="好_河南 缺口县区测算(地方填报白)_财力性转移支付2010年预算参考数_华东 2 5" xfId="22927"/>
    <cellStyle name="差_卫生(按照总人口测算）—20080416_县市旗测算-新科目（含人口规模效应）_小册子（2010）张 3 2" xfId="22928"/>
    <cellStyle name="好_汇总_财力性转移支付2010年预算参考数_03_2010年各地区一般预算平衡表_2010年地方财政一般预算分级平衡情况表（汇总）0524 2" xfId="22929"/>
    <cellStyle name="差_卫生(按照总人口测算）—20080416_小册子（2010）张" xfId="22930"/>
    <cellStyle name="差_卫生部门 2" xfId="22931"/>
    <cellStyle name="差_卫生部门 2 2" xfId="22932"/>
    <cellStyle name="差_文体广播事业(按照总人口测算）—20080416_不含人员经费系数_华东 2 4" xfId="22933"/>
    <cellStyle name="差_卫生部门 2 3" xfId="22934"/>
    <cellStyle name="好_Book1_1" xfId="22935"/>
    <cellStyle name="差_文体广播事业(按照总人口测算）—20080416_不含人员经费系数_华东 2 5" xfId="22936"/>
    <cellStyle name="差_卫生部门 2 4" xfId="22937"/>
    <cellStyle name="好_Book1_2" xfId="22938"/>
    <cellStyle name="差_文体广播事业(按照总人口测算）—20080416_不含人员经费系数_华东 2 6" xfId="22939"/>
    <cellStyle name="差_卫生部门 2 5" xfId="22940"/>
    <cellStyle name="差_文体广播事业(按照总人口测算）—20080416_不含人员经费系数_华东 2 7" xfId="22941"/>
    <cellStyle name="差_卫生部门 2 6" xfId="22942"/>
    <cellStyle name="差_卫生部门 2 7" xfId="22943"/>
    <cellStyle name="差_卫生部门 3" xfId="22944"/>
    <cellStyle name="差_卫生部门 4" xfId="22945"/>
    <cellStyle name="差_卫生部门 5" xfId="22946"/>
    <cellStyle name="差_县市旗测算20080508_隋心对账单定稿0514 2" xfId="22947"/>
    <cellStyle name="差_卫生部门 6" xfId="22948"/>
    <cellStyle name="差_卫生部门_03_2010年各地区一般预算平衡表" xfId="22949"/>
    <cellStyle name="好_缺口县区测算（11.13）_隋心对账单定稿0514 2 5" xfId="22950"/>
    <cellStyle name="差_卫生部门_03_2010年各地区一般预算平衡表 2" xfId="22951"/>
    <cellStyle name="差_样表_2.2009年云南省生态功能区转移支付总表" xfId="22952"/>
    <cellStyle name="好_1110洱源县_财力性转移支付2010年预算参考数_03_2010年各地区一般预算平衡表 6" xfId="22953"/>
    <cellStyle name="好_测算结果_财力性转移支付2010年预算参考数 2 3" xfId="22954"/>
    <cellStyle name="差_卫生部门_03_2010年各地区一般预算平衡表 3" xfId="22955"/>
    <cellStyle name="差_县区合并测算20080423(按照各省比重）_不含人员经费系数_华东 2" xfId="22956"/>
    <cellStyle name="好_测算结果_财力性转移支付2010年预算参考数 2 4" xfId="22957"/>
    <cellStyle name="差_卫生部门_03_2010年各地区一般预算平衡表 4" xfId="22958"/>
    <cellStyle name="差_县区合并测算20080423(按照各省比重） 2 2" xfId="22959"/>
    <cellStyle name="好_测算结果_财力性转移支付2010年预算参考数 2 5" xfId="22960"/>
    <cellStyle name="差_卫生部门_03_2010年各地区一般预算平衡表_04财力类2010" xfId="22961"/>
    <cellStyle name="差_卫生部门_03_2010年各地区一般预算平衡表_04财力类2010 2" xfId="22962"/>
    <cellStyle name="差_卫生部门_03_2010年各地区一般预算平衡表_04财力类2010 3" xfId="22963"/>
    <cellStyle name="差_卫生部门_03_2010年各地区一般预算平衡表_2010年地方财政一般预算分级平衡情况表（汇总）0524 2" xfId="22964"/>
    <cellStyle name="差_卫生部门_03_2010年各地区一般预算平衡表_2010年地方财政一般预算分级平衡情况表（汇总）0524 2 2" xfId="22965"/>
    <cellStyle name="好_缺口县区测算(按核定人数)_财力性转移支付2010年预算参考数_03_2010年各地区一般预算平衡表_2010年地方财政一般预算分级平衡情况表（汇总）0524 2 3" xfId="22966"/>
    <cellStyle name="差_卫生部门_03_2010年各地区一般预算平衡表_2010年地方财政一般预算分级平衡情况表（汇总）0524 2 3" xfId="22967"/>
    <cellStyle name="好_缺口县区测算(按核定人数)_财力性转移支付2010年预算参考数_03_2010年各地区一般预算平衡表_2010年地方财政一般预算分级平衡情况表（汇总）0524 2 4" xfId="22968"/>
    <cellStyle name="差_卫生部门_03_2010年各地区一般预算平衡表_2010年地方财政一般预算分级平衡情况表（汇总）0524 2 4" xfId="22969"/>
    <cellStyle name="好_缺口县区测算(按核定人数)_财力性转移支付2010年预算参考数_03_2010年各地区一般预算平衡表_2010年地方财政一般预算分级平衡情况表（汇总）0524 2 5" xfId="22970"/>
    <cellStyle name="差_卫生部门_03_2010年各地区一般预算平衡表_2010年地方财政一般预算分级平衡情况表（汇总）0524 2 5" xfId="22971"/>
    <cellStyle name="好_缺口县区测算(按核定人数)_财力性转移支付2010年预算参考数_03_2010年各地区一般预算平衡表_2010年地方财政一般预算分级平衡情况表（汇总）0524 2 6" xfId="22972"/>
    <cellStyle name="好_总人口_03_2010年各地区一般预算平衡表_2010年地方财政一般预算分级平衡情况表（汇总）0524 2" xfId="22973"/>
    <cellStyle name="好_文体广播事业(按照总人口测算）—20080416_民生政策最低支出需求_03_2010年各地区一般预算平衡表_净集中" xfId="22974"/>
    <cellStyle name="差_卫生部门_03_2010年各地区一般预算平衡表_2010年地方财政一般预算分级平衡情况表（汇总）0524 2 6" xfId="22975"/>
    <cellStyle name="好_缺口县区测算(按核定人数)_财力性转移支付2010年预算参考数_03_2010年各地区一般预算平衡表_2010年地方财政一般预算分级平衡情况表（汇总）0524 2 7" xfId="22976"/>
    <cellStyle name="好_总人口_03_2010年各地区一般预算平衡表_2010年地方财政一般预算分级平衡情况表（汇总）0524 3" xfId="22977"/>
    <cellStyle name="差_卫生部门_03_2010年各地区一般预算平衡表_2010年地方财政一般预算分级平衡情况表（汇总）0524 2 7" xfId="22978"/>
    <cellStyle name="好_缺口县区测算(按核定人数)_财力性转移支付2010年预算参考数_03_2010年各地区一般预算平衡表_2010年地方财政一般预算分级平衡情况表（汇总）0524 2 8" xfId="22979"/>
    <cellStyle name="好_总人口_03_2010年各地区一般预算平衡表_2010年地方财政一般预算分级平衡情况表（汇总）0524 4" xfId="22980"/>
    <cellStyle name="差_卫生部门_03_2010年各地区一般预算平衡表_净集中 3" xfId="22981"/>
    <cellStyle name="差_卫生部门_财力性转移支付2010年预算参考数" xfId="22982"/>
    <cellStyle name="差_卫生部门_财力性转移支付2010年预算参考数 2" xfId="22983"/>
    <cellStyle name="好_30云南_合并 2 7" xfId="22984"/>
    <cellStyle name="差_卫生部门_财力性转移支付2010年预算参考数 2 2" xfId="22985"/>
    <cellStyle name="好_卫生部门_03_2010年各地区一般预算平衡表_2010年地方财政一般预算分级平衡情况表（汇总）0524" xfId="22986"/>
    <cellStyle name="差_卫生部门_财力性转移支付2010年预算参考数 2 3" xfId="22987"/>
    <cellStyle name="差_卫生部门_财力性转移支付2010年预算参考数 2 3 2" xfId="22988"/>
    <cellStyle name="强调 1 2 2" xfId="22989"/>
    <cellStyle name="好_11大理_财力性转移支付2010年预算参考数_03_2010年各地区一般预算平衡表_04财力类2010" xfId="22990"/>
    <cellStyle name="差_卫生部门_财力性转移支付2010年预算参考数 2 4" xfId="22991"/>
    <cellStyle name="差_卫生部门_财力性转移支付2010年预算参考数 2 5" xfId="22992"/>
    <cellStyle name="好_1110洱源县_财力性转移支付2010年预算参考数_03_2010年各地区一般预算平衡表_2010年地方财政一般预算分级平衡情况表（汇总）0524 2" xfId="22993"/>
    <cellStyle name="差_卫生部门_财力性转移支付2010年预算参考数 2 6" xfId="22994"/>
    <cellStyle name="好_1110洱源县_财力性转移支付2010年预算参考数_03_2010年各地区一般预算平衡表_2010年地方财政一般预算分级平衡情况表（汇总）0524 3" xfId="22995"/>
    <cellStyle name="差_卫生部门_财力性转移支付2010年预算参考数 2 7" xfId="22996"/>
    <cellStyle name="好_1110洱源县_财力性转移支付2010年预算参考数_03_2010年各地区一般预算平衡表_2010年地方财政一般预算分级平衡情况表（汇总）0524 4" xfId="22997"/>
    <cellStyle name="强调 1 6" xfId="22998"/>
    <cellStyle name="差_县区合并测算20080421_不含人员经费系数_财力性转移支付2010年预算参考数_合并" xfId="22999"/>
    <cellStyle name="差_卫生部门_财力性转移支付2010年预算参考数_03_2010年各地区一般预算平衡表" xfId="23000"/>
    <cellStyle name="差_卫生部门_财力性转移支付2010年预算参考数_03_2010年各地区一般预算平衡表 2" xfId="23001"/>
    <cellStyle name="好_农林水和城市维护标准支出20080505－县区合计_民生政策最低支出需求_30云南 3" xfId="23002"/>
    <cellStyle name="好_县市旗测算20080508_民生政策最低支出需求 4" xfId="23003"/>
    <cellStyle name="差_卫生部门_财力性转移支付2010年预算参考数_03_2010年各地区一般预算平衡表 2 2" xfId="23004"/>
    <cellStyle name="差_卫生部门_财力性转移支付2010年预算参考数_03_2010年各地区一般预算平衡表 3" xfId="23005"/>
    <cellStyle name="差_卫生部门_财力性转移支付2010年预算参考数_03_2010年各地区一般预算平衡表 4" xfId="23006"/>
    <cellStyle name="差_卫生部门_财力性转移支付2010年预算参考数_03_2010年各地区一般预算平衡表 5" xfId="23007"/>
    <cellStyle name="差_卫生部门_财力性转移支付2010年预算参考数_03_2010年各地区一般预算平衡表 6" xfId="23008"/>
    <cellStyle name="差_卫生部门_财力性转移支付2010年预算参考数_03_2010年各地区一般预算平衡表_04财力类2010" xfId="23009"/>
    <cellStyle name="差_卫生部门_财力性转移支付2010年预算参考数_03_2010年各地区一般预算平衡表_04财力类2010 2" xfId="23010"/>
    <cellStyle name="差_卫生部门_财力性转移支付2010年预算参考数_03_2010年各地区一般预算平衡表_04财力类2010 3" xfId="23011"/>
    <cellStyle name="差_卫生部门_财力性转移支付2010年预算参考数_03_2010年各地区一般预算平衡表_2010年地方财政一般预算分级平衡情况表（汇总）0524" xfId="23012"/>
    <cellStyle name="差_卫生部门_财力性转移支付2010年预算参考数_03_2010年各地区一般预算平衡表_2010年地方财政一般预算分级平衡情况表（汇总）0524 2" xfId="23013"/>
    <cellStyle name="好_青海 缺口县区测算(地方填报)_财力性转移支付2010年预算参考数_03_2010年各地区一般预算平衡表_净集中" xfId="23014"/>
    <cellStyle name="差_卫生部门_财力性转移支付2010年预算参考数_03_2010年各地区一般预算平衡表_2010年地方财政一般预算分级平衡情况表（汇总）0524 2 2" xfId="23015"/>
    <cellStyle name="好_青海 缺口县区测算(地方填报)_财力性转移支付2010年预算参考数_03_2010年各地区一般预算平衡表_净集中 2" xfId="23016"/>
    <cellStyle name="差_卫生部门_财力性转移支付2010年预算参考数_03_2010年各地区一般预算平衡表_2010年地方财政一般预算分级平衡情况表（汇总）0524 2 4" xfId="23017"/>
    <cellStyle name="好_2006年28四川_隋心对账单定稿0514" xfId="23018"/>
    <cellStyle name="好_2007年一般预算支出剔除_隋心对账单定稿0514 2 3" xfId="23019"/>
    <cellStyle name="差_卫生部门_财力性转移支付2010年预算参考数_03_2010年各地区一般预算平衡表_2010年地方财政一般预算分级平衡情况表（汇总）0524 2 5" xfId="23020"/>
    <cellStyle name="好_2007年一般预算支出剔除_隋心对账单定稿0514 2 4" xfId="23021"/>
    <cellStyle name="差_卫生部门_财力性转移支付2010年预算参考数_03_2010年各地区一般预算平衡表_2010年地方财政一般预算分级平衡情况表（汇总）0524 2 6" xfId="23022"/>
    <cellStyle name="好_2007年一般预算支出剔除_隋心对账单定稿0514 2 5" xfId="23023"/>
    <cellStyle name="差_卫生部门_财力性转移支付2010年预算参考数_03_2010年各地区一般预算平衡表_2010年地方财政一般预算分级平衡情况表（汇总）0524 2 7" xfId="23024"/>
    <cellStyle name="好_2007年一般预算支出剔除_隋心对账单定稿0514 2 6" xfId="23025"/>
    <cellStyle name="差_卫生部门_财力性转移支付2010年预算参考数_03_2010年各地区一般预算平衡表_2010年地方财政一般预算分级平衡情况表（汇总）0524 3" xfId="23026"/>
    <cellStyle name="差_卫生部门_财力性转移支付2010年预算参考数_03_2010年各地区一般预算平衡表_2010年地方财政一般预算分级平衡情况表（汇总）0524 4" xfId="23027"/>
    <cellStyle name="差_卫生部门_财力性转移支付2010年预算参考数_03_2010年各地区一般预算平衡表_2010年地方财政一般预算分级平衡情况表（汇总）0524 5" xfId="23028"/>
    <cellStyle name="差_卫生部门_财力性转移支付2010年预算参考数_03_2010年各地区一般预算平衡表_净集中" xfId="23029"/>
    <cellStyle name="差_卫生部门_财力性转移支付2010年预算参考数_03_2010年各地区一般预算平衡表_净集中 2" xfId="23030"/>
    <cellStyle name="好_Book1_财力性转移支付2010年预算参考数" xfId="23031"/>
    <cellStyle name="差_卫生部门_财力性转移支付2010年预算参考数_03_2010年各地区一般预算平衡表_净集中 3" xfId="23032"/>
    <cellStyle name="差_卫生部门_财力性转移支付2010年预算参考数_30云南 2" xfId="23033"/>
    <cellStyle name="差_卫生部门_财力性转移支付2010年预算参考数_合并" xfId="23034"/>
    <cellStyle name="差_卫生部门_财力性转移支付2010年预算参考数_合并 2" xfId="23035"/>
    <cellStyle name="差_县市旗测算20080508_03_2010年各地区一般预算平衡表_2010年地方财政一般预算分级平衡情况表（汇总）0524 2 5" xfId="23036"/>
    <cellStyle name="差_卫生部门_财力性转移支付2010年预算参考数_合并 2 2" xfId="23037"/>
    <cellStyle name="差_卫生部门_财力性转移支付2010年预算参考数_合并 2 3" xfId="23038"/>
    <cellStyle name="差_卫生部门_财力性转移支付2010年预算参考数_合并 2 4" xfId="23039"/>
    <cellStyle name="差_卫生部门_财力性转移支付2010年预算参考数_合并 2 5" xfId="23040"/>
    <cellStyle name="差_卫生部门_财力性转移支付2010年预算参考数_合并 2 6" xfId="23041"/>
    <cellStyle name="差_卫生部门_财力性转移支付2010年预算参考数_合并 2 7" xfId="23042"/>
    <cellStyle name="差_卫生部门_财力性转移支付2010年预算参考数_华东 2 3" xfId="23043"/>
    <cellStyle name="好_行政(燃修费)_不含人员经费系数_财力性转移支付2010年预算参考数_03_2010年各地区一般预算平衡表 6" xfId="23044"/>
    <cellStyle name="差_卫生部门_财力性转移支付2010年预算参考数_华东 2 4" xfId="23045"/>
    <cellStyle name="差_卫生部门_财力性转移支付2010年预算参考数_华东 2 5" xfId="23046"/>
    <cellStyle name="差_云南省2008年转移支付测算——州市本级考核部分及政策性测算_财力性转移支付2010年预算参考数_03_2010年各地区一般预算平衡表_04财力类2010" xfId="23047"/>
    <cellStyle name="好_行政（人员）_合并 2 2" xfId="23048"/>
    <cellStyle name="差_卫生部门_财力性转移支付2010年预算参考数_华东 2 6" xfId="23049"/>
    <cellStyle name="好_行政（人员）_合并 2 3" xfId="23050"/>
    <cellStyle name="差_卫生部门_财力性转移支付2010年预算参考数_华东 2 7" xfId="23051"/>
    <cellStyle name="好_行政（人员）_合并 2 4" xfId="23052"/>
    <cellStyle name="差_卫生部门_财力性转移支付2010年预算参考数_隋心对账单定稿0514" xfId="23053"/>
    <cellStyle name="差_卫生部门_财力性转移支付2010年预算参考数_隋心对账单定稿0514 2" xfId="23054"/>
    <cellStyle name="差_县市旗测算20080508_民生政策最低支出需求_财力性转移支付2010年预算参考数 2 4" xfId="23055"/>
    <cellStyle name="差_卫生部门_财力性转移支付2010年预算参考数_隋心对账单定稿0514 2 6" xfId="23056"/>
    <cellStyle name="差_卫生部门_财力性转移支付2010年预算参考数_隋心对账单定稿0514 2 7" xfId="23057"/>
    <cellStyle name="差_卫生部门_财力性转移支付2010年预算参考数_小册子（2010）张 2" xfId="23058"/>
    <cellStyle name="好_12滨州 2 2 2" xfId="23059"/>
    <cellStyle name="好_县区合并测算20080421_民生政策最低支出需求_财力性转移支付2010年预算参考数_03_2010年各地区一般预算平衡表_2010年地方财政一般预算分级平衡情况表（汇总）0524" xfId="23060"/>
    <cellStyle name="差_卫生部门_合并" xfId="23061"/>
    <cellStyle name="好_县区合并测算20080421_民生政策最低支出需求_财力性转移支付2010年预算参考数_03_2010年各地区一般预算平衡表_2010年地方财政一般预算分级平衡情况表（汇总）0524 2 2" xfId="23062"/>
    <cellStyle name="差_卫生部门_合并 2 2" xfId="23063"/>
    <cellStyle name="差_业务工作量指标 2 4" xfId="23064"/>
    <cellStyle name="好_2008年支出调整_03_2010年各地区一般预算平衡表_04财力类2010 3" xfId="23065"/>
    <cellStyle name="好_县区合并测算20080421_民生政策最低支出需求_财力性转移支付2010年预算参考数_03_2010年各地区一般预算平衡表_2010年地方财政一般预算分级平衡情况表（汇总）0524 2 5" xfId="23066"/>
    <cellStyle name="差_卫生部门_合并 2 5" xfId="23067"/>
    <cellStyle name="好_12滨州_30云南" xfId="23068"/>
    <cellStyle name="差_卫生部门_华东" xfId="23069"/>
    <cellStyle name="差_卫生部门_华东 2" xfId="23070"/>
    <cellStyle name="常规 14 2 3" xfId="23071"/>
    <cellStyle name="差_卫生部门_华东 2 2" xfId="23072"/>
    <cellStyle name="差_卫生部门_华东 2 3" xfId="23073"/>
    <cellStyle name="差_卫生部门_华东 2 4" xfId="23074"/>
    <cellStyle name="差_卫生部门_华东 2 5" xfId="23075"/>
    <cellStyle name="差_卫生部门_华东 2 6" xfId="23076"/>
    <cellStyle name="差_卫生部门_华东 2 7" xfId="23077"/>
    <cellStyle name="差_卫生部门_隋心对账单定稿0514" xfId="23078"/>
    <cellStyle name="差_卫生部门_隋心对账单定稿0514 2" xfId="23079"/>
    <cellStyle name="好_2007一般预算支出口径剔除表_财力性转移支付2010年预算参考数_合并" xfId="23080"/>
    <cellStyle name="差_卫生部门_隋心对账单定稿0514 2 2" xfId="23081"/>
    <cellStyle name="好_2007一般预算支出口径剔除表_财力性转移支付2010年预算参考数_合并 2" xfId="23082"/>
    <cellStyle name="强调文字颜色 4 2 2 11" xfId="23083"/>
    <cellStyle name="差_卫生部门_隋心对账单定稿0514 2 3" xfId="23084"/>
    <cellStyle name="强调文字颜色 4 2 2 12" xfId="23085"/>
    <cellStyle name="好_34青海_1_财力性转移支付2010年预算参考数_隋心对账单定稿0514" xfId="23086"/>
    <cellStyle name="差_卫生部门_隋心对账单定稿0514 2 4" xfId="23087"/>
    <cellStyle name="好_2008年一般预算支出预计 2" xfId="23088"/>
    <cellStyle name="强调文字颜色 4 2 2 13" xfId="23089"/>
    <cellStyle name="差_自行调整差异系数顺序 2 4" xfId="23090"/>
    <cellStyle name="常规 4 4" xfId="23091"/>
    <cellStyle name="差_卫生部门_隋心对账单定稿0514 2 7" xfId="23092"/>
    <cellStyle name="好_2008年一般预算支出预计 5" xfId="23093"/>
    <cellStyle name="强调文字颜色 4 2 2 16" xfId="23094"/>
    <cellStyle name="强调文字颜色 4 2 2 21" xfId="23095"/>
    <cellStyle name="差_文体广播部门 3" xfId="23096"/>
    <cellStyle name="差_文体广播部门 4" xfId="23097"/>
    <cellStyle name="差_文体广播部门 5" xfId="23098"/>
    <cellStyle name="差_县区合并测算20080421_民生政策最低支出需求_隋心对账单定稿0514 2 2" xfId="23099"/>
    <cellStyle name="差_文体广播部门 6" xfId="23100"/>
    <cellStyle name="差_县区合并测算20080421_民生政策最低支出需求_隋心对账单定稿0514 2 3" xfId="23101"/>
    <cellStyle name="差_文体广播部门_华东" xfId="23102"/>
    <cellStyle name="好_民生政策最低支出需求_03_2010年各地区一般预算平衡表_2010年地方财政一般预算分级平衡情况表（汇总）0524 2 3" xfId="23103"/>
    <cellStyle name="差_文体广播部门_隋心对账单定稿0514" xfId="23104"/>
    <cellStyle name="好_汇总表4_财力性转移支付2010年预算参考数_华东 2 6" xfId="23105"/>
    <cellStyle name="差_文体广播部门_隋心对账单定稿0514 2" xfId="23106"/>
    <cellStyle name="好_青海 缺口县区测算(地方填报)_03_2010年各地区一般预算平衡表_2010年地方财政一般预算分级平衡情况表（汇总）0524 5" xfId="23107"/>
    <cellStyle name="好_行政公检法测算_小册子（2010）张 2 2" xfId="23108"/>
    <cellStyle name="好_农林水和城市维护标准支出20080505－县区合计_财力性转移支付2010年预算参考数_合并 3" xfId="23109"/>
    <cellStyle name="差_文体广播事业(按照总人口测算）—20080416 2 2" xfId="23110"/>
    <cellStyle name="好_其他部门(按照总人口测算）—20080416_不含人员经费系数_小册子（2010）张 2" xfId="23111"/>
    <cellStyle name="好_县区合并测算20080423(按照各省比重）_不含人员经费系数_财力性转移支付2010年预算参考数_小册子（2010）张 3" xfId="23112"/>
    <cellStyle name="好_0702砚山县2008年地税_2.2010年云南省生态功能区转移支付总表 2" xfId="23113"/>
    <cellStyle name="差_文体广播事业(按照总人口测算）—20080416 2 3 2" xfId="23114"/>
    <cellStyle name="好_其他部门(按照总人口测算）—20080416_不含人员经费系数_小册子（2010）张 3 2" xfId="23115"/>
    <cellStyle name="好_1110洱源县_财力性转移支付2010年预算参考数_03_2010年各地区一般预算平衡表_净集中" xfId="23116"/>
    <cellStyle name="好_汇总表_财力性转移支付2010年预算参考数" xfId="23117"/>
    <cellStyle name="差_文体广播事业(按照总人口测算）—20080416 2 4" xfId="23118"/>
    <cellStyle name="好_其他部门(按照总人口测算）—20080416_不含人员经费系数_小册子（2010）张 4" xfId="23119"/>
    <cellStyle name="差_文体广播事业(按照总人口测算）—20080416 2 5" xfId="23120"/>
    <cellStyle name="差_文体广播事业(按照总人口测算）—20080416 2 7" xfId="23121"/>
    <cellStyle name="差_文体广播事业(按照总人口测算）—20080416 3" xfId="23122"/>
    <cellStyle name="好_行政公检法测算_小册子（2010）张 3" xfId="23123"/>
    <cellStyle name="差_文体广播事业(按照总人口测算）—20080416 3 2" xfId="23124"/>
    <cellStyle name="好_行政公检法测算_小册子（2010）张 3 2" xfId="23125"/>
    <cellStyle name="差_文体广播事业(按照总人口测算）—20080416_03_2010年各地区一般预算平衡表" xfId="23126"/>
    <cellStyle name="好_市辖区测算-新科目（20080626）_县市旗测算-新科目（含人口规模效应）_03_2010年各地区一般预算平衡表_2010年地方财政一般预算分级平衡情况表（汇总）0524 2 2" xfId="23127"/>
    <cellStyle name="差_文体广播事业(按照总人口测算）—20080416_03_2010年各地区一般预算平衡表 2" xfId="23128"/>
    <cellStyle name="好_33甘肃_合并 2 7" xfId="23129"/>
    <cellStyle name="差_文体广播事业(按照总人口测算）—20080416_03_2010年各地区一般预算平衡表 2 2" xfId="23130"/>
    <cellStyle name="差_文体广播事业(按照总人口测算）—20080416_03_2010年各地区一般预算平衡表 3" xfId="23131"/>
    <cellStyle name="好_Book1_财力性转移支付2010年预算参考数_小册子（2010）张 2" xfId="23132"/>
    <cellStyle name="差_文体广播事业(按照总人口测算）—20080416_03_2010年各地区一般预算平衡表 4" xfId="23133"/>
    <cellStyle name="好_Book1_财力性转移支付2010年预算参考数_小册子（2010）张 3" xfId="23134"/>
    <cellStyle name="差_文体广播事业(按照总人口测算）—20080416_03_2010年各地区一般预算平衡表 6" xfId="23135"/>
    <cellStyle name="好_缺口县区测算（11.13）_合并 2 3" xfId="23136"/>
    <cellStyle name="差_文体广播事业(按照总人口测算）—20080416_03_2010年各地区一般预算平衡表_04财力类2010" xfId="23137"/>
    <cellStyle name="差_文体广播事业(按照总人口测算）—20080416_03_2010年各地区一般预算平衡表_04财力类2010 2" xfId="23138"/>
    <cellStyle name="好_市辖区测算-新科目（20080626）_不含人员经费系数_财力性转移支付2010年预算参考数_隋心对账单定稿0514 2 6" xfId="23139"/>
    <cellStyle name="差_文体广播事业(按照总人口测算）—20080416_03_2010年各地区一般预算平衡表_2010年地方财政一般预算分级平衡情况表（汇总）0524" xfId="23140"/>
    <cellStyle name="差_文体广播事业(按照总人口测算）—20080416_03_2010年各地区一般预算平衡表_2010年地方财政一般预算分级平衡情况表（汇总）0524 2" xfId="23141"/>
    <cellStyle name="好_缺口县区测算(按2007支出增长25%测算)_财力性转移支付2010年预算参考数" xfId="23142"/>
    <cellStyle name="差_文体广播事业(按照总人口测算）—20080416_03_2010年各地区一般预算平衡表_2010年地方财政一般预算分级平衡情况表（汇总）0524 2 2" xfId="23143"/>
    <cellStyle name="好_缺口县区测算(按2007支出增长25%测算)_财力性转移支付2010年预算参考数 2" xfId="23144"/>
    <cellStyle name="差_文体广播事业(按照总人口测算）—20080416_03_2010年各地区一般预算平衡表_2010年地方财政一般预算分级平衡情况表（汇总）0524 2 6" xfId="23145"/>
    <cellStyle name="好_14安徽_财力性转移支付2010年预算参考数_03_2010年各地区一般预算平衡表 5" xfId="23146"/>
    <cellStyle name="差_文体广播事业(按照总人口测算）—20080416_03_2010年各地区一般预算平衡表_2010年地方财政一般预算分级平衡情况表（汇总）0524 2 7" xfId="23147"/>
    <cellStyle name="好_14安徽_财力性转移支付2010年预算参考数_03_2010年各地区一般预算平衡表 6" xfId="23148"/>
    <cellStyle name="差_文体广播事业(按照总人口测算）—20080416_03_2010年各地区一般预算平衡表_2010年地方财政一般预算分级平衡情况表（汇总）0524 3" xfId="23149"/>
    <cellStyle name="差_文体广播事业(按照总人口测算）—20080416_03_2010年各地区一般预算平衡表_2010年地方财政一般预算分级平衡情况表（汇总）0524 5" xfId="23150"/>
    <cellStyle name="差_文体广播事业(按照总人口测算）—20080416_03_2010年各地区一般预算平衡表_净集中" xfId="23151"/>
    <cellStyle name="常规 4 2 9" xfId="23152"/>
    <cellStyle name="差_文体广播事业(按照总人口测算）—20080416_30云南" xfId="23153"/>
    <cellStyle name="差_文体广播事业(按照总人口测算）—20080416_30云南 3" xfId="23154"/>
    <cellStyle name="差_文体广播事业(按照总人口测算）—20080416_不含人员经费系数 2 2 2" xfId="23155"/>
    <cellStyle name="好_县市旗测算-新科目（20080626）_财力性转移支付2010年预算参考数_隋心对账单定稿0514 3" xfId="23156"/>
    <cellStyle name="好_行政公检法测算_县市旗测算-新科目（含人口规模效应）_财力性转移支付2010年预算参考数_隋心对账单定稿0514 2 7" xfId="23157"/>
    <cellStyle name="差_文体广播事业(按照总人口测算）—20080416_不含人员经费系数 2 3 2" xfId="23158"/>
    <cellStyle name="差_文体广播事业(按照总人口测算）—20080416_不含人员经费系数 2 5" xfId="23159"/>
    <cellStyle name="差_文体广播事业(按照总人口测算）—20080416_不含人员经费系数 2 6" xfId="23160"/>
    <cellStyle name="好_2010年省与中央结算单" xfId="23161"/>
    <cellStyle name="差_文体广播事业(按照总人口测算）—20080416_不含人员经费系数 3" xfId="23162"/>
    <cellStyle name="常规 11 14" xfId="23163"/>
    <cellStyle name="差_文体广播事业(按照总人口测算）—20080416_不含人员经费系数 4" xfId="23164"/>
    <cellStyle name="常规 11 15" xfId="23165"/>
    <cellStyle name="常规 11 20" xfId="23166"/>
    <cellStyle name="差_文体广播事业(按照总人口测算）—20080416_不含人员经费系数 5" xfId="23167"/>
    <cellStyle name="常规 11 16" xfId="23168"/>
    <cellStyle name="常规 11 21" xfId="23169"/>
    <cellStyle name="差_文体广播事业(按照总人口测算）—20080416_不含人员经费系数_03_2010年各地区一般预算平衡表" xfId="23170"/>
    <cellStyle name="好_00省级(打印) 5" xfId="23171"/>
    <cellStyle name="差_文体广播事业(按照总人口测算）—20080416_不含人员经费系数_03_2010年各地区一般预算平衡表 3" xfId="23172"/>
    <cellStyle name="差_样表" xfId="23173"/>
    <cellStyle name="差_文体广播事业(按照总人口测算）—20080416_不含人员经费系数_03_2010年各地区一般预算平衡表 4" xfId="23174"/>
    <cellStyle name="差_总人口_财力性转移支付2010年预算参考数_隋心对账单定稿0514" xfId="23175"/>
    <cellStyle name="差_文体广播事业(按照总人口测算）—20080416_不含人员经费系数_03_2010年各地区一般预算平衡表 5" xfId="23176"/>
    <cellStyle name="差_文体广播事业(按照总人口测算）—20080416_不含人员经费系数_03_2010年各地区一般预算平衡表 6" xfId="23177"/>
    <cellStyle name="差_文体广播事业(按照总人口测算）—20080416_不含人员经费系数_03_2010年各地区一般预算平衡表_2010年地方财政一般预算分级平衡情况表（汇总）0524 2 2" xfId="23178"/>
    <cellStyle name="差_文体广播事业(按照总人口测算）—20080416_不含人员经费系数_03_2010年各地区一般预算平衡表_2010年地方财政一般预算分级平衡情况表（汇总）0524 2 3" xfId="23179"/>
    <cellStyle name="差_文体广播事业(按照总人口测算）—20080416_不含人员经费系数_03_2010年各地区一般预算平衡表_2010年地方财政一般预算分级平衡情况表（汇总）0524 2 4" xfId="23180"/>
    <cellStyle name="差_文体广播事业(按照总人口测算）—20080416_不含人员经费系数_03_2010年各地区一般预算平衡表_2010年地方财政一般预算分级平衡情况表（汇总）0524 2 5" xfId="23181"/>
    <cellStyle name="差_文体广播事业(按照总人口测算）—20080416_不含人员经费系数_03_2010年各地区一般预算平衡表_2010年地方财政一般预算分级平衡情况表（汇总）0524 2 6" xfId="23182"/>
    <cellStyle name="差_样表_2.云南省生态功能区转移支付总表 2" xfId="23183"/>
    <cellStyle name="差_文体广播事业(按照总人口测算）—20080416_不含人员经费系数_03_2010年各地区一般预算平衡表_2010年地方财政一般预算分级平衡情况表（汇总）0524 2 7" xfId="23184"/>
    <cellStyle name="差_文体广播事业(按照总人口测算）—20080416_不含人员经费系数_03_2010年各地区一般预算平衡表_2010年地方财政一般预算分级平衡情况表（汇总）0524 3" xfId="23185"/>
    <cellStyle name="差_文体广播事业(按照总人口测算）—20080416_不含人员经费系数_03_2010年各地区一般预算平衡表_2010年地方财政一般预算分级平衡情况表（汇总）0524 5" xfId="23186"/>
    <cellStyle name="差_文体广播事业(按照总人口测算）—20080416_不含人员经费系数_03_2010年各地区一般预算平衡表_净集中" xfId="23187"/>
    <cellStyle name="差_县市旗测算20080508 5" xfId="23188"/>
    <cellStyle name="差_文体广播事业(按照总人口测算）—20080416_不含人员经费系数_30云南 2" xfId="23189"/>
    <cellStyle name="好_农林水和城市维护标准支出20080505－县区合计_民生政策最低支出需求 2 5" xfId="23190"/>
    <cellStyle name="差_文体广播事业(按照总人口测算）—20080416_不含人员经费系数_30云南 3" xfId="23191"/>
    <cellStyle name="好_农林水和城市维护标准支出20080505－县区合计_民生政策最低支出需求 2 6" xfId="23192"/>
    <cellStyle name="好_人员工资和公用经费2_隋心对账单定稿0514" xfId="23193"/>
    <cellStyle name="差_文体广播事业(按照总人口测算）—20080416_不含人员经费系数_财力性转移支付2010年预算参考数 2 3" xfId="23194"/>
    <cellStyle name="解释性文本 11" xfId="23195"/>
    <cellStyle name="好_11大理_03_2010年各地区一般预算平衡表_2010年地方财政一般预算分级平衡情况表（汇总）0524 2 3" xfId="23196"/>
    <cellStyle name="好_其他部门(按照总人口测算）—20080416_不含人员经费系数_财力性转移支付2010年预算参考数_小册子（2010）张 3" xfId="23197"/>
    <cellStyle name="差_文体广播事业(按照总人口测算）—20080416_不含人员经费系数_财力性转移支付2010年预算参考数 2 3 2" xfId="23198"/>
    <cellStyle name="好_其他部门(按照总人口测算）—20080416_不含人员经费系数_财力性转移支付2010年预算参考数_小册子（2010）张 3 2" xfId="23199"/>
    <cellStyle name="好_行政（人员）_县市旗测算-新科目（含人口规模效应）_财力性转移支付2010年预算参考数_合并 2 7" xfId="23200"/>
    <cellStyle name="差_文体广播事业(按照总人口测算）—20080416_不含人员经费系数_财力性转移支付2010年预算参考数 2 4" xfId="23201"/>
    <cellStyle name="好_11大理_03_2010年各地区一般预算平衡表_2010年地方财政一般预算分级平衡情况表（汇总）0524 2 4" xfId="23202"/>
    <cellStyle name="好_其他部门(按照总人口测算）—20080416_不含人员经费系数_财力性转移支付2010年预算参考数_小册子（2010）张 4" xfId="23203"/>
    <cellStyle name="差_文体广播事业(按照总人口测算）—20080416_不含人员经费系数_财力性转移支付2010年预算参考数 2 5" xfId="23204"/>
    <cellStyle name="好_11大理_03_2010年各地区一般预算平衡表_2010年地方财政一般预算分级平衡情况表（汇总）0524 2 5" xfId="23205"/>
    <cellStyle name="差_文体广播事业(按照总人口测算）—20080416_不含人员经费系数_财力性转移支付2010年预算参考数 2 7" xfId="23206"/>
    <cellStyle name="好_11大理_03_2010年各地区一般预算平衡表_2010年地方财政一般预算分级平衡情况表（汇总）0524 2 7" xfId="23207"/>
    <cellStyle name="差_文体广播事业(按照总人口测算）—20080416_不含人员经费系数_财力性转移支付2010年预算参考数 3" xfId="23208"/>
    <cellStyle name="好_11大理_03_2010年各地区一般预算平衡表_2010年地方财政一般预算分级平衡情况表（汇总）0524 3" xfId="23209"/>
    <cellStyle name="差_文体广播事业(按照总人口测算）—20080416_不含人员经费系数_财力性转移支付2010年预算参考数 3 2" xfId="23210"/>
    <cellStyle name="差_文体广播事业(按照总人口测算）—20080416_不含人员经费系数_财力性转移支付2010年预算参考数 4" xfId="23211"/>
    <cellStyle name="好_11大理_03_2010年各地区一般预算平衡表_2010年地方财政一般预算分级平衡情况表（汇总）0524 4" xfId="23212"/>
    <cellStyle name="差_文体广播事业(按照总人口测算）—20080416_不含人员经费系数_财力性转移支付2010年预算参考数 5" xfId="23213"/>
    <cellStyle name="好_11大理_03_2010年各地区一般预算平衡表_2010年地方财政一般预算分级平衡情况表（汇总）0524 5" xfId="23214"/>
    <cellStyle name="差_文体广播事业(按照总人口测算）—20080416_不含人员经费系数_财力性转移支付2010年预算参考数_03_2010年各地区一般预算平衡表 2 2" xfId="23215"/>
    <cellStyle name="常规 2 2 2 7" xfId="23216"/>
    <cellStyle name="差_文体广播事业(按照总人口测算）—20080416_不含人员经费系数_财力性转移支付2010年预算参考数_03_2010年各地区一般预算平衡表 3" xfId="23217"/>
    <cellStyle name="差_文体广播事业(按照总人口测算）—20080416_不含人员经费系数_财力性转移支付2010年预算参考数_03_2010年各地区一般预算平衡表 5" xfId="23218"/>
    <cellStyle name="好_行政(燃修费)_财力性转移支付2010年预算参考数_03_2010年各地区一般预算平衡表 3" xfId="23219"/>
    <cellStyle name="差_文体广播事业(按照总人口测算）—20080416_不含人员经费系数_财力性转移支付2010年预算参考数_03_2010年各地区一般预算平衡表 6" xfId="23220"/>
    <cellStyle name="好_行政(燃修费)_财力性转移支付2010年预算参考数_03_2010年各地区一般预算平衡表 4" xfId="23221"/>
    <cellStyle name="差_文体广播事业(按照总人口测算）—20080416_不含人员经费系数_财力性转移支付2010年预算参考数_03_2010年各地区一般预算平衡表_04财力类2010" xfId="23222"/>
    <cellStyle name="好_自行调整差异系数顺序_华东 2 2" xfId="23223"/>
    <cellStyle name="好_县市旗测算20080508_不含人员经费系数_隋心对账单定稿0514 2 7" xfId="23224"/>
    <cellStyle name="差_文体广播事业(按照总人口测算）—20080416_不含人员经费系数_财力性转移支付2010年预算参考数_03_2010年各地区一般预算平衡表_04财力类2010 3" xfId="23225"/>
    <cellStyle name="差_县区合并测算20080423(按照各省比重）_民生政策最低支出需求_财力性转移支付2010年预算参考数 5" xfId="23226"/>
    <cellStyle name="差_文体广播事业(按照总人口测算）—20080416_不含人员经费系数_财力性转移支付2010年预算参考数_03_2010年各地区一般预算平衡表_2010年地方财政一般预算分级平衡情况表（汇总）0524 2" xfId="23227"/>
    <cellStyle name="好_县市旗测算-新科目（20080626）_民生政策最低支出需求_03_2010年各地区一般预算平衡表 6" xfId="23228"/>
    <cellStyle name="差_文体广播事业(按照总人口测算）—20080416_不含人员经费系数_财力性转移支付2010年预算参考数_03_2010年各地区一般预算平衡表_2010年地方财政一般预算分级平衡情况表（汇总）0524 2 2" xfId="23229"/>
    <cellStyle name="好_33甘肃_隋心对账单定稿0514 2 6" xfId="23230"/>
    <cellStyle name="好_县区合并测算20080421_03_2010年各地区一般预算平衡表_净集中" xfId="23231"/>
    <cellStyle name="差_文体广播事业(按照总人口测算）—20080416_不含人员经费系数_财力性转移支付2010年预算参考数_03_2010年各地区一般预算平衡表_2010年地方财政一般预算分级平衡情况表（汇总）0524 2 3" xfId="23232"/>
    <cellStyle name="好_33甘肃_隋心对账单定稿0514 2 7" xfId="23233"/>
    <cellStyle name="差_文体广播事业(按照总人口测算）—20080416_不含人员经费系数_财力性转移支付2010年预算参考数_03_2010年各地区一般预算平衡表_2010年地方财政一般预算分级平衡情况表（汇总）0524 2 4" xfId="23234"/>
    <cellStyle name="差_文体广播事业(按照总人口测算）—20080416_不含人员经费系数_财力性转移支付2010年预算参考数_03_2010年各地区一般预算平衡表_2010年地方财政一般预算分级平衡情况表（汇总）0524 2 5" xfId="23235"/>
    <cellStyle name="好_行政(燃修费)_民生政策最低支出需求_03_2010年各地区一般预算平衡表_04财力类2010 2" xfId="23236"/>
    <cellStyle name="差_文体广播事业(按照总人口测算）—20080416_不含人员经费系数_财力性转移支付2010年预算参考数_03_2010年各地区一般预算平衡表_2010年地方财政一般预算分级平衡情况表（汇总）0524 2 6" xfId="23237"/>
    <cellStyle name="好_行政(燃修费)_民生政策最低支出需求_03_2010年各地区一般预算平衡表_04财力类2010 3" xfId="23238"/>
    <cellStyle name="差_文体广播事业(按照总人口测算）—20080416_不含人员经费系数_财力性转移支付2010年预算参考数_03_2010年各地区一般预算平衡表_2010年地方财政一般预算分级平衡情况表（汇总）0524 2 7" xfId="23239"/>
    <cellStyle name="差_文体广播事业(按照总人口测算）—20080416_不含人员经费系数_财力性转移支付2010年预算参考数_03_2010年各地区一般预算平衡表_2010年地方财政一般预算分级平衡情况表（汇总）0524 3" xfId="23240"/>
    <cellStyle name="好_2007年一般预算支出剔除_财力性转移支付2010年预算参考数_03_2010年各地区一般预算平衡表_净集中" xfId="23241"/>
    <cellStyle name="差_文体广播事业(按照总人口测算）—20080416_不含人员经费系数_财力性转移支付2010年预算参考数_03_2010年各地区一般预算平衡表_2010年地方财政一般预算分级平衡情况表（汇总）0524 4" xfId="23242"/>
    <cellStyle name="差_文体广播事业(按照总人口测算）—20080416_不含人员经费系数_财力性转移支付2010年预算参考数_03_2010年各地区一般预算平衡表_2010年地方财政一般预算分级平衡情况表（汇总）0524 5" xfId="23243"/>
    <cellStyle name="差_文体广播事业(按照总人口测算）—20080416_不含人员经费系数_财力性转移支付2010年预算参考数_03_2010年各地区一般预算平衡表_净集中" xfId="23244"/>
    <cellStyle name="差_文体广播事业(按照总人口测算）—20080416_不含人员经费系数_财力性转移支付2010年预算参考数_03_2010年各地区一般预算平衡表_净集中 2" xfId="23245"/>
    <cellStyle name="差_文体广播事业(按照总人口测算）—20080416_不含人员经费系数_财力性转移支付2010年预算参考数_03_2010年各地区一般预算平衡表_净集中 3" xfId="23246"/>
    <cellStyle name="好_文体广播部门_隋心对账单定稿0514" xfId="23247"/>
    <cellStyle name="差_文体广播事业(按照总人口测算）—20080416_不含人员经费系数_财力性转移支付2010年预算参考数_30云南" xfId="23248"/>
    <cellStyle name="差_文体广播事业(按照总人口测算）—20080416_不含人员经费系数_财力性转移支付2010年预算参考数_30云南 2" xfId="23249"/>
    <cellStyle name="差_文体广播事业(按照总人口测算）—20080416_不含人员经费系数_财力性转移支付2010年预算参考数_30云南 2 2" xfId="23250"/>
    <cellStyle name="常规 5 27" xfId="23251"/>
    <cellStyle name="常规 5 32" xfId="23252"/>
    <cellStyle name="好_核定人数对比 2 7" xfId="23253"/>
    <cellStyle name="差_文体广播事业(按照总人口测算）—20080416_不含人员经费系数_财力性转移支付2010年预算参考数_30云南 3" xfId="23254"/>
    <cellStyle name="差_文体广播事业(按照总人口测算）—20080416_不含人员经费系数_财力性转移支付2010年预算参考数_30云南 3 2" xfId="23255"/>
    <cellStyle name="好_34青海_1_财力性转移支付2010年预算参考数_隋心对账单定稿0514 2 5" xfId="23256"/>
    <cellStyle name="差_文体广播事业(按照总人口测算）—20080416_不含人员经费系数_财力性转移支付2010年预算参考数_30云南 4" xfId="23257"/>
    <cellStyle name="差_文体广播事业(按照总人口测算）—20080416_不含人员经费系数_财力性转移支付2010年预算参考数_合并" xfId="23258"/>
    <cellStyle name="好_1110洱源县_财力性转移支付2010年预算参考数_华东 2 7" xfId="23259"/>
    <cellStyle name="差_文体广播事业(按照总人口测算）—20080416_不含人员经费系数_财力性转移支付2010年预算参考数_合并 2 2" xfId="23260"/>
    <cellStyle name="差_文体广播事业(按照总人口测算）—20080416_不含人员经费系数_财力性转移支付2010年预算参考数_合并 2 3" xfId="23261"/>
    <cellStyle name="差_文体广播事业(按照总人口测算）—20080416_不含人员经费系数_财力性转移支付2010年预算参考数_合并 2 4" xfId="23262"/>
    <cellStyle name="差_文体广播事业(按照总人口测算）—20080416_不含人员经费系数_财力性转移支付2010年预算参考数_华东 2" xfId="23263"/>
    <cellStyle name="好_人员工资和公用经费2_财力性转移支付2010年预算参考数_隋心对账单定稿0514 2 4" xfId="23264"/>
    <cellStyle name="好_云南 缺口县区测算(地方填报)_03_2010年各地区一般预算平衡表_2010年地方财政一般预算分级平衡情况表（汇总）0524 2 2" xfId="23265"/>
    <cellStyle name="差_文体广播事业(按照总人口测算）—20080416_不含人员经费系数_财力性转移支付2010年预算参考数_华东 2 2" xfId="23266"/>
    <cellStyle name="差_文体广播事业(按照总人口测算）—20080416_不含人员经费系数_财力性转移支付2010年预算参考数_华东 2 3" xfId="23267"/>
    <cellStyle name="好_11大理 2 3 2" xfId="23268"/>
    <cellStyle name="差_文体广播事业(按照总人口测算）—20080416_不含人员经费系数_财力性转移支付2010年预算参考数_华东 2 4" xfId="23269"/>
    <cellStyle name="好_2008年全省汇总收支计算表_03_2010年各地区一般预算平衡表 2 2" xfId="23270"/>
    <cellStyle name="差_文体广播事业(按照总人口测算）—20080416_不含人员经费系数_财力性转移支付2010年预算参考数_华东 2 7" xfId="23271"/>
    <cellStyle name="好_2006年22湖南_华东" xfId="23272"/>
    <cellStyle name="差_文体广播事业(按照总人口测算）—20080416_不含人员经费系数_财力性转移支付2010年预算参考数_隋心对账单定稿0514" xfId="23273"/>
    <cellStyle name="差_文体广播事业(按照总人口测算）—20080416_不含人员经费系数_财力性转移支付2010年预算参考数_隋心对账单定稿0514 2 6" xfId="23274"/>
    <cellStyle name="差_文体广播事业(按照总人口测算）—20080416_不含人员经费系数_财力性转移支付2010年预算参考数_隋心对账单定稿0514 2 7" xfId="23275"/>
    <cellStyle name="差_文体广播事业(按照总人口测算）—20080416_不含人员经费系数_财力性转移支付2010年预算参考数_小册子（2010）张 2" xfId="23276"/>
    <cellStyle name="好_云南省2008年转移支付测算——州市本级考核部分及政策性测算_财力性转移支付2010年预算参考数_华东 2 4" xfId="23277"/>
    <cellStyle name="差_文体广播事业(按照总人口测算）—20080416_不含人员经费系数_财力性转移支付2010年预算参考数_小册子（2010）张 2 2" xfId="23278"/>
    <cellStyle name="差_文体广播事业(按照总人口测算）—20080416_不含人员经费系数_财力性转移支付2010年预算参考数_小册子（2010）张 3" xfId="23279"/>
    <cellStyle name="差_文体广播事业(按照总人口测算）—20080416_不含人员经费系数_财力性转移支付2010年预算参考数_小册子（2010）张 3 2" xfId="23280"/>
    <cellStyle name="差_文体广播事业(按照总人口测算）—20080416_不含人员经费系数_合并 2 2" xfId="23281"/>
    <cellStyle name="差_文体广播事业(按照总人口测算）—20080416_县市旗测算-新科目（含人口规模效应）_华东 2 3" xfId="23282"/>
    <cellStyle name="好_云南 缺口县区测算(地方填报)_华东 2" xfId="23283"/>
    <cellStyle name="差_文体广播事业(按照总人口测算）—20080416_不含人员经费系数_合并 2 3" xfId="23284"/>
    <cellStyle name="差_文体广播事业(按照总人口测算）—20080416_县市旗测算-新科目（含人口规模效应）_华东 2 4" xfId="23285"/>
    <cellStyle name="好_云南 缺口县区测算(地方填报)_华东 3" xfId="23286"/>
    <cellStyle name="差_文体广播事业(按照总人口测算）—20080416_不含人员经费系数_合并 2 4" xfId="23287"/>
    <cellStyle name="差_文体广播事业(按照总人口测算）—20080416_县市旗测算-新科目（含人口规模效应）_华东 2 5" xfId="23288"/>
    <cellStyle name="差_文体广播事业(按照总人口测算）—20080416_不含人员经费系数_合并 2 5" xfId="23289"/>
    <cellStyle name="差_文体广播事业(按照总人口测算）—20080416_县市旗测算-新科目（含人口规模效应）_华东 2 6" xfId="23290"/>
    <cellStyle name="差_文体广播事业(按照总人口测算）—20080416_不含人员经费系数_合并 2 7" xfId="23291"/>
    <cellStyle name="好_县市旗测算20080508_不含人员经费系数_03_2010年各地区一般预算平衡表_04财力类2010 2" xfId="23292"/>
    <cellStyle name="差_文体广播事业(按照总人口测算）—20080416_不含人员经费系数_华东" xfId="23293"/>
    <cellStyle name="好_农林水和城市维护标准支出20080505－县区合计_县市旗测算-新科目（含人口规模效应）_03_2010年各地区一般预算平衡表 2 3" xfId="23294"/>
    <cellStyle name="差_文体广播事业(按照总人口测算）—20080416_不含人员经费系数_华东 2" xfId="23295"/>
    <cellStyle name="差_文体广播事业(按照总人口测算）—20080416_民生政策最低支出需求_财力性转移支付2010年预算参考数_30云南 4" xfId="23296"/>
    <cellStyle name="好_1110洱源县_财力性转移支付2010年预算参考数 4" xfId="23297"/>
    <cellStyle name="好_缺口县区测算（11.13）_财力性转移支付2010年预算参考数_03_2010年各地区一般预算平衡表 2 3" xfId="23298"/>
    <cellStyle name="差_文体广播事业(按照总人口测算）—20080416_不含人员经费系数_华东 2 2" xfId="23299"/>
    <cellStyle name="差_文体广播事业(按照总人口测算）—20080416_不含人员经费系数_华东 2 3" xfId="23300"/>
    <cellStyle name="差_文体广播事业(按照总人口测算）—20080416_不含人员经费系数_隋心对账单定稿0514" xfId="23301"/>
    <cellStyle name="差_文体广播事业(按照总人口测算）—20080416_不含人员经费系数_隋心对账单定稿0514 2" xfId="23302"/>
    <cellStyle name="差_云南省2008年转移支付测算——州市本级考核部分及政策性测算_华东 2 7" xfId="23303"/>
    <cellStyle name="差_文体广播事业(按照总人口测算）—20080416_不含人员经费系数_隋心对账单定稿0514 2 2" xfId="23304"/>
    <cellStyle name="差_文体广播事业(按照总人口测算）—20080416_不含人员经费系数_隋心对账单定稿0514 2 5" xfId="23305"/>
    <cellStyle name="差_文体广播事业(按照总人口测算）—20080416_不含人员经费系数_小册子（2010）张" xfId="23306"/>
    <cellStyle name="好_20河南_财力性转移支付2010年预算参考数 2" xfId="23307"/>
    <cellStyle name="差_文体广播事业(按照总人口测算）—20080416_不含人员经费系数_小册子（2010）张 4" xfId="23308"/>
    <cellStyle name="好_20河南_财力性转移支付2010年预算参考数 2 4" xfId="23309"/>
    <cellStyle name="差_文体广播事业(按照总人口测算）—20080416_财力性转移支付2010年预算参考数" xfId="23310"/>
    <cellStyle name="差_县市旗测算-新科目（20080626）_不含人员经费系数_财力性转移支付2010年预算参考数_隋心对账单定稿0514 2 2" xfId="23311"/>
    <cellStyle name="好_其他部门(按照总人口测算）—20080416_民生政策最低支出需求_财力性转移支付2010年预算参考数_03_2010年各地区一般预算平衡表_2010年地方财政一般预算分级平衡情况表（汇总）0524 2 4" xfId="23312"/>
    <cellStyle name="差_文体广播事业(按照总人口测算）—20080416_财力性转移支付2010年预算参考数 2" xfId="23313"/>
    <cellStyle name="差_文体广播事业(按照总人口测算）—20080416_财力性转移支付2010年预算参考数 2 2" xfId="23314"/>
    <cellStyle name="差_文体广播事业(按照总人口测算）—20080416_财力性转移支付2010年预算参考数 2 3" xfId="23315"/>
    <cellStyle name="差_文体广播事业(按照总人口测算）—20080416_财力性转移支付2010年预算参考数 2 6" xfId="23316"/>
    <cellStyle name="差_文体广播事业(按照总人口测算）—20080416_财力性转移支付2010年预算参考数 2 7" xfId="23317"/>
    <cellStyle name="差_文体广播事业(按照总人口测算）—20080416_财力性转移支付2010年预算参考数 3" xfId="23318"/>
    <cellStyle name="差_文体广播事业(按照总人口测算）—20080416_财力性转移支付2010年预算参考数 3 2" xfId="23319"/>
    <cellStyle name="差_文体广播事业(按照总人口测算）—20080416_财力性转移支付2010年预算参考数 4" xfId="23320"/>
    <cellStyle name="差_文体广播事业(按照总人口测算）—20080416_财力性转移支付2010年预算参考数 5" xfId="23321"/>
    <cellStyle name="差_文体广播事业(按照总人口测算）—20080416_财力性转移支付2010年预算参考数_03_2010年各地区一般预算平衡表" xfId="23322"/>
    <cellStyle name="差_文体广播事业(按照总人口测算）—20080416_财力性转移支付2010年预算参考数_03_2010年各地区一般预算平衡表 2" xfId="23323"/>
    <cellStyle name="差_文体广播事业(按照总人口测算）—20080416_财力性转移支付2010年预算参考数_03_2010年各地区一般预算平衡表 2 2" xfId="23324"/>
    <cellStyle name="好_同德_财力性转移支付2010年预算参考数 2 4" xfId="23325"/>
    <cellStyle name="差_文体广播事业(按照总人口测算）—20080416_财力性转移支付2010年预算参考数_03_2010年各地区一般预算平衡表 3" xfId="23326"/>
    <cellStyle name="好_1110洱源县 2_4.2010年国家重点生态功能区保护性转移支付生态测算表" xfId="23327"/>
    <cellStyle name="差_文体广播事业(按照总人口测算）—20080416_财力性转移支付2010年预算参考数_03_2010年各地区一般预算平衡表 4" xfId="23328"/>
    <cellStyle name="差_文体广播事业(按照总人口测算）—20080416_财力性转移支付2010年预算参考数_03_2010年各地区一般预算平衡表 5" xfId="23329"/>
    <cellStyle name="好_县区合并测算20080421_县市旗测算-新科目（含人口规模效应）_财力性转移支付2010年预算参考数_合并" xfId="23330"/>
    <cellStyle name="好_行政(燃修费)_不含人员经费系数_隋心对账单定稿0514" xfId="23331"/>
    <cellStyle name="差_县区合并测算20080421_县市旗测算-新科目（含人口规模效应）_财力性转移支付2010年预算参考数" xfId="23332"/>
    <cellStyle name="差_文体广播事业(按照总人口测算）—20080416_财力性转移支付2010年预算参考数_03_2010年各地区一般预算平衡表 6" xfId="23333"/>
    <cellStyle name="差_县市旗测算-新科目（20080626）_民生政策最低支出需求_财力性转移支付2010年预算参考数_小册子（2010）张" xfId="23334"/>
    <cellStyle name="差_文体广播事业(按照总人口测算）—20080416_财力性转移支付2010年预算参考数_03_2010年各地区一般预算平衡表_04财力类2010" xfId="23335"/>
    <cellStyle name="差_文体广播事业(按照总人口测算）—20080416_财力性转移支付2010年预算参考数_03_2010年各地区一般预算平衡表_04财力类2010 2" xfId="23336"/>
    <cellStyle name="常规 14 3 9" xfId="23337"/>
    <cellStyle name="差_文体广播事业(按照总人口测算）—20080416_财力性转移支付2010年预算参考数_03_2010年各地区一般预算平衡表_2010年地方财政一般预算分级平衡情况表（汇总）0524" xfId="23338"/>
    <cellStyle name="差_县市旗测算20080508_不含人员经费系数 3" xfId="23339"/>
    <cellStyle name="差_文体广播事业(按照总人口测算）—20080416_财力性转移支付2010年预算参考数_03_2010年各地区一般预算平衡表_2010年地方财政一般预算分级平衡情况表（汇总）0524 2" xfId="23340"/>
    <cellStyle name="差_文体广播事业(按照总人口测算）—20080416_财力性转移支付2010年预算参考数_03_2010年各地区一般预算平衡表_2010年地方财政一般预算分级平衡情况表（汇总）0524 2 3" xfId="23341"/>
    <cellStyle name="输入 2 2 19" xfId="23342"/>
    <cellStyle name="好_农林水和城市维护标准支出20080505－县区合计_民生政策最低支出需求_财力性转移支付2010年预算参考数 2 7" xfId="23343"/>
    <cellStyle name="差_文体广播事业(按照总人口测算）—20080416_财力性转移支付2010年预算参考数_03_2010年各地区一般预算平衡表_2010年地方财政一般预算分级平衡情况表（汇总）0524 2 5" xfId="23344"/>
    <cellStyle name="好_分县成本差异系数_不含人员经费系数_财力性转移支付2010年预算参考数_隋心对账单定稿0514" xfId="23345"/>
    <cellStyle name="差_文体广播事业(按照总人口测算）—20080416_财力性转移支付2010年预算参考数_03_2010年各地区一般预算平衡表_2010年地方财政一般预算分级平衡情况表（汇总）0524 2 6" xfId="23346"/>
    <cellStyle name="差_文体广播事业(按照总人口测算）—20080416_财力性转移支付2010年预算参考数_03_2010年各地区一般预算平衡表_2010年地方财政一般预算分级平衡情况表（汇总）0524 2 7" xfId="23347"/>
    <cellStyle name="差_文体广播事业(按照总人口测算）—20080416_财力性转移支付2010年预算参考数_03_2010年各地区一般预算平衡表_2010年地方财政一般预算分级平衡情况表（汇总）0524 4" xfId="23348"/>
    <cellStyle name="差_文体广播事业(按照总人口测算）—20080416_财力性转移支付2010年预算参考数_03_2010年各地区一般预算平衡表_2010年地方财政一般预算分级平衡情况表（汇总）0524 5" xfId="23349"/>
    <cellStyle name="差_文体广播事业(按照总人口测算）—20080416_财力性转移支付2010年预算参考数_03_2010年各地区一般预算平衡表_净集中" xfId="23350"/>
    <cellStyle name="差_文体广播事业(按照总人口测算）—20080416_财力性转移支付2010年预算参考数_03_2010年各地区一般预算平衡表_净集中 3" xfId="23351"/>
    <cellStyle name="差_自行调整差异系数顺序_03_2010年各地区一般预算平衡表_2010年地方财政一般预算分级平衡情况表（汇总）0524 2 5" xfId="23352"/>
    <cellStyle name="差_文体广播事业(按照总人口测算）—20080416_财力性转移支付2010年预算参考数_30云南" xfId="23353"/>
    <cellStyle name="好_2007一般预算支出口径剔除表_华东 2 7" xfId="23354"/>
    <cellStyle name="差_文体广播事业(按照总人口测算）—20080416_财力性转移支付2010年预算参考数_30云南 2" xfId="23355"/>
    <cellStyle name="差_县市旗测算-新科目（20080626）_不含人员经费系数_03_2010年各地区一般预算平衡表 2 2" xfId="23356"/>
    <cellStyle name="差_文体广播事业(按照总人口测算）—20080416_财力性转移支付2010年预算参考数_30云南 3" xfId="23357"/>
    <cellStyle name="常规 3 2 2 2" xfId="23358"/>
    <cellStyle name="常规 2 11 2" xfId="23359"/>
    <cellStyle name="差_文体广播事业(按照总人口测算）—20080416_财力性转移支付2010年预算参考数_30云南 4" xfId="23360"/>
    <cellStyle name="常规 3 2 2 3" xfId="23361"/>
    <cellStyle name="好_市辖区测算20080510_县市旗测算-新科目（含人口规模效应）_财力性转移支付2010年预算参考数_合并 2" xfId="23362"/>
    <cellStyle name="差_文体广播事业(按照总人口测算）—20080416_财力性转移支付2010年预算参考数_合并" xfId="23363"/>
    <cellStyle name="差_文体广播事业(按照总人口测算）—20080416_财力性转移支付2010年预算参考数_合并 2 4" xfId="23364"/>
    <cellStyle name="差_县区合并测算20080423(按照各省比重） 2 5" xfId="23365"/>
    <cellStyle name="差_文体广播事业(按照总人口测算）—20080416_财力性转移支付2010年预算参考数_合并 2 5" xfId="23366"/>
    <cellStyle name="差_县区合并测算20080423(按照各省比重） 2 6" xfId="23367"/>
    <cellStyle name="差_文体广播事业(按照总人口测算）—20080416_财力性转移支付2010年预算参考数_合并 2 7" xfId="23368"/>
    <cellStyle name="差_文体广播事业(按照总人口测算）—20080416_财力性转移支付2010年预算参考数_华东 2 2" xfId="23369"/>
    <cellStyle name="差_文体广播事业(按照总人口测算）—20080416_财力性转移支付2010年预算参考数_华东 2 3" xfId="23370"/>
    <cellStyle name="差_文体广播事业(按照总人口测算）—20080416_财力性转移支付2010年预算参考数_华东 2 4" xfId="23371"/>
    <cellStyle name="差_文体广播事业(按照总人口测算）—20080416_财力性转移支付2010年预算参考数_华东 2 6" xfId="23372"/>
    <cellStyle name="差_文体广播事业(按照总人口测算）—20080416_财力性转移支付2010年预算参考数_隋心对账单定稿0514 2 2" xfId="23373"/>
    <cellStyle name="好_1_财力性转移支付2010年预算参考数_华东 2 4" xfId="23374"/>
    <cellStyle name="差_文体广播事业(按照总人口测算）—20080416_财力性转移支付2010年预算参考数_隋心对账单定稿0514 2 3" xfId="23375"/>
    <cellStyle name="好_1_财力性转移支付2010年预算参考数_华东 2 5" xfId="23376"/>
    <cellStyle name="差_文体广播事业(按照总人口测算）—20080416_财力性转移支付2010年预算参考数_隋心对账单定稿0514 2 5" xfId="23377"/>
    <cellStyle name="好_人员工资和公用经费3_03_2010年各地区一般预算平衡表_04财力类2010 2" xfId="23378"/>
    <cellStyle name="好_1_财力性转移支付2010年预算参考数_华东 2 7" xfId="23379"/>
    <cellStyle name="差_文体广播事业(按照总人口测算）—20080416_财力性转移支付2010年预算参考数_隋心对账单定稿0514 2 6" xfId="23380"/>
    <cellStyle name="好_人员工资和公用经费3_03_2010年各地区一般预算平衡表_04财力类2010 3" xfId="23381"/>
    <cellStyle name="差_文体广播事业(按照总人口测算）—20080416_财力性转移支付2010年预算参考数_隋心对账单定稿0514 2 7" xfId="23382"/>
    <cellStyle name="差_文体广播事业(按照总人口测算）—20080416_财力性转移支付2010年预算参考数_小册子（2010）张" xfId="23383"/>
    <cellStyle name="好_缺口县区测算（11.13）_03_2010年各地区一般预算平衡表_2010年地方财政一般预算分级平衡情况表（汇总）0524 4" xfId="23384"/>
    <cellStyle name="差_文体广播事业(按照总人口测算）—20080416_财力性转移支付2010年预算参考数_小册子（2010）张 3" xfId="23385"/>
    <cellStyle name="差_县市旗测算20080508_县市旗测算-新科目（含人口规模效应）_30云南 2" xfId="23386"/>
    <cellStyle name="差_文体广播事业(按照总人口测算）—20080416_合并" xfId="23387"/>
    <cellStyle name="差_文体广播事业(按照总人口测算）—20080416_合并 2" xfId="23388"/>
    <cellStyle name="差_文体广播事业(按照总人口测算）—20080416_合并 2 2" xfId="23389"/>
    <cellStyle name="差_云南省2008年转移支付测算——州市本级考核部分及政策性测算_财力性转移支付2010年预算参考数_华东 2 6" xfId="23390"/>
    <cellStyle name="差_文体广播事业(按照总人口测算）—20080416_合并 2 4" xfId="23391"/>
    <cellStyle name="好_12滨州_财力性转移支付2010年预算参考数_小册子（2010）张" xfId="23392"/>
    <cellStyle name="好_文体广播事业(按照总人口测算）—20080416_不含人员经费系数_财力性转移支付2010年预算参考数_隋心对账单定稿0514 2 2" xfId="23393"/>
    <cellStyle name="差_文体广播事业(按照总人口测算）—20080416_合并 2 5" xfId="23394"/>
    <cellStyle name="差_文体广播事业(按照总人口测算）—20080416_合并 2 6" xfId="23395"/>
    <cellStyle name="差_文体广播事业(按照总人口测算）—20080416_华东 2" xfId="23396"/>
    <cellStyle name="差_文体广播事业(按照总人口测算）—20080416_华东 2 2" xfId="23397"/>
    <cellStyle name="差_县市旗测算-新科目（20080627）_县市旗测算-新科目（含人口规模效应）_03_2010年各地区一般预算平衡表 4" xfId="23398"/>
    <cellStyle name="好_分县成本差异系数_不含人员经费系数_财力性转移支付2010年预算参考数_合并" xfId="23399"/>
    <cellStyle name="差_文体广播事业(按照总人口测算）—20080416_华东 2 3" xfId="23400"/>
    <cellStyle name="差_县市旗测算-新科目（20080627）_县市旗测算-新科目（含人口规模效应）_03_2010年各地区一般预算平衡表 5" xfId="23401"/>
    <cellStyle name="差_文体广播事业(按照总人口测算）—20080416_华东 2 4" xfId="23402"/>
    <cellStyle name="差_县市旗测算-新科目（20080627）_县市旗测算-新科目（含人口规模效应）_03_2010年各地区一般预算平衡表 6" xfId="23403"/>
    <cellStyle name="差_文体广播事业(按照总人口测算）—20080416_华东 2 5" xfId="23404"/>
    <cellStyle name="差_文体广播事业(按照总人口测算）—20080416_华东 2 6" xfId="23405"/>
    <cellStyle name="差_文体广播事业(按照总人口测算）—20080416_华东 2 7" xfId="23406"/>
    <cellStyle name="好_行政公检法测算_民生政策最低支出需求_合并 2" xfId="23407"/>
    <cellStyle name="好_30云南_合并 2 3" xfId="23408"/>
    <cellStyle name="样式 1 6" xfId="23409"/>
    <cellStyle name="差_文体广播事业(按照总人口测算）—20080416_民生政策最低支出需求" xfId="23410"/>
    <cellStyle name="好_行政(燃修费)_县市旗测算-新科目（含人口规模效应）_财力性转移支付2010年预算参考数 2 6" xfId="23411"/>
    <cellStyle name="差_文体广播事业(按照总人口测算）—20080416_民生政策最低支出需求 2" xfId="23412"/>
    <cellStyle name="差_文体广播事业(按照总人口测算）—20080416_民生政策最低支出需求 2 2" xfId="23413"/>
    <cellStyle name="好_30云南_1_03_2010年各地区一般预算平衡表_2010年地方财政一般预算分级平衡情况表（汇总）0524 5" xfId="23414"/>
    <cellStyle name="好_缺口县区测算(财政部标准)_华东" xfId="23415"/>
    <cellStyle name="差_文体广播事业(按照总人口测算）—20080416_民生政策最低支出需求 3" xfId="23416"/>
    <cellStyle name="好_自行调整差异系数顺序_财力性转移支付2010年预算参考数 5" xfId="23417"/>
    <cellStyle name="好_缺口县区测算(财政部标准)_华东 2" xfId="23418"/>
    <cellStyle name="差_文体广播事业(按照总人口测算）—20080416_民生政策最低支出需求 3 2" xfId="23419"/>
    <cellStyle name="差_文体广播事业(按照总人口测算）—20080416_民生政策最低支出需求 4" xfId="23420"/>
    <cellStyle name="差_文体广播事业(按照总人口测算）—20080416_民生政策最低支出需求 5" xfId="23421"/>
    <cellStyle name="差_文体广播事业(按照总人口测算）—20080416_民生政策最低支出需求_03_2010年各地区一般预算平衡表" xfId="23422"/>
    <cellStyle name="差_文体广播事业(按照总人口测算）—20080416_民生政策最低支出需求_03_2010年各地区一般预算平衡表 2" xfId="23423"/>
    <cellStyle name="差_文体广播事业(按照总人口测算）—20080416_民生政策最低支出需求_03_2010年各地区一般预算平衡表 4" xfId="23424"/>
    <cellStyle name="好_市辖区测算20080510_不含人员经费系数_财力性转移支付2010年预算参考数_合并 2 3" xfId="23425"/>
    <cellStyle name="差_文体广播事业(按照总人口测算）—20080416_民生政策最低支出需求_03_2010年各地区一般预算平衡表 5" xfId="23426"/>
    <cellStyle name="好_市辖区测算20080510_不含人员经费系数_财力性转移支付2010年预算参考数_合并 2 4" xfId="23427"/>
    <cellStyle name="好_县市旗测算-新科目（20080627）_不含人员经费系数_合并 2" xfId="23428"/>
    <cellStyle name="差_文体广播事业(按照总人口测算）—20080416_民生政策最低支出需求_03_2010年各地区一般预算平衡表_04财力类2010" xfId="23429"/>
    <cellStyle name="好_教育(按照总人口测算）—20080416_合并 2 6" xfId="23430"/>
    <cellStyle name="差_文体广播事业(按照总人口测算）—20080416_民生政策最低支出需求_03_2010年各地区一般预算平衡表_04财力类2010 2" xfId="23431"/>
    <cellStyle name="差_文体广播事业(按照总人口测算）—20080416_民生政策最低支出需求_03_2010年各地区一般预算平衡表_04财力类2010 3" xfId="23432"/>
    <cellStyle name="差_文体广播事业(按照总人口测算）—20080416_民生政策最低支出需求_03_2010年各地区一般预算平衡表_2010年地方财政一般预算分级平衡情况表（汇总）0524" xfId="23433"/>
    <cellStyle name="差_文体广播事业(按照总人口测算）—20080416_民生政策最低支出需求_03_2010年各地区一般预算平衡表_2010年地方财政一般预算分级平衡情况表（汇总）0524 2" xfId="23434"/>
    <cellStyle name="好_行政(燃修费)_03_2010年各地区一般预算平衡表 5" xfId="23435"/>
    <cellStyle name="好_28四川_隋心对账单定稿0514 2 4" xfId="23436"/>
    <cellStyle name="好_30云南_1 2 3" xfId="23437"/>
    <cellStyle name="差_文体广播事业(按照总人口测算）—20080416_民生政策最低支出需求_03_2010年各地区一般预算平衡表_2010年地方财政一般预算分级平衡情况表（汇总）0524 2 6" xfId="23438"/>
    <cellStyle name="差_总人口_财力性转移支付2010年预算参考数_华东 2 2" xfId="23439"/>
    <cellStyle name="差_文体广播事业(按照总人口测算）—20080416_民生政策最低支出需求_03_2010年各地区一般预算平衡表_2010年地方财政一般预算分级平衡情况表（汇总）0524 2 7" xfId="23440"/>
    <cellStyle name="差_总人口_财力性转移支付2010年预算参考数_华东 2 3" xfId="23441"/>
    <cellStyle name="差_文体广播事业(按照总人口测算）—20080416_民生政策最低支出需求_03_2010年各地区一般预算平衡表_2010年地方财政一般预算分级平衡情况表（汇总）0524 3" xfId="23442"/>
    <cellStyle name="好_行政(燃修费)_03_2010年各地区一般预算平衡表 6" xfId="23443"/>
    <cellStyle name="好_28四川_隋心对账单定稿0514 2 5" xfId="23444"/>
    <cellStyle name="好_30云南_1 2 4" xfId="23445"/>
    <cellStyle name="差_文体广播事业(按照总人口测算）—20080416_民生政策最低支出需求_03_2010年各地区一般预算平衡表_2010年地方财政一般预算分级平衡情况表（汇总）0524 4" xfId="23446"/>
    <cellStyle name="好_28四川_隋心对账单定稿0514 2 6" xfId="23447"/>
    <cellStyle name="好_30云南_1 2 5" xfId="23448"/>
    <cellStyle name="差_文体广播事业(按照总人口测算）—20080416_民生政策最低支出需求_03_2010年各地区一般预算平衡表_2010年地方财政一般预算分级平衡情况表（汇总）0524 5" xfId="23449"/>
    <cellStyle name="好_28四川_隋心对账单定稿0514 2 7" xfId="23450"/>
    <cellStyle name="好_30云南_1 2 6" xfId="23451"/>
    <cellStyle name="汇总 2 2 19" xfId="23452"/>
    <cellStyle name="差_文体广播事业(按照总人口测算）—20080416_民生政策最低支出需求_03_2010年各地区一般预算平衡表_净集中" xfId="23453"/>
    <cellStyle name="差_文体广播事业(按照总人口测算）—20080416_民生政策最低支出需求_03_2010年各地区一般预算平衡表_净集中 2" xfId="23454"/>
    <cellStyle name="差_文体广播事业(按照总人口测算）—20080416_民生政策最低支出需求_03_2010年各地区一般预算平衡表_净集中 3" xfId="23455"/>
    <cellStyle name="好_行政（人员）_财力性转移支付2010年预算参考数_华东 2 2" xfId="23456"/>
    <cellStyle name="好_县区合并测算20080421_财力性转移支付2010年预算参考数_03_2010年各地区一般预算平衡表 4" xfId="23457"/>
    <cellStyle name="差_文体广播事业(按照总人口测算）—20080416_民生政策最低支出需求_30云南 2" xfId="23458"/>
    <cellStyle name="差_文体广播事业(按照总人口测算）—20080416_民生政策最低支出需求_财力性转移支付2010年预算参考数" xfId="23459"/>
    <cellStyle name="好_2006年27重庆_小册子（2010）张 3" xfId="23460"/>
    <cellStyle name="差_文体广播事业(按照总人口测算）—20080416_民生政策最低支出需求_财力性转移支付2010年预算参考数 2 7" xfId="23461"/>
    <cellStyle name="差_文体广播事业(按照总人口测算）—20080416_民生政策最低支出需求_财力性转移支付2010年预算参考数 3" xfId="23462"/>
    <cellStyle name="差_文体广播事业(按照总人口测算）—20080416_民生政策最低支出需求_财力性转移支付2010年预算参考数 4" xfId="23463"/>
    <cellStyle name="差_文体广播事业(按照总人口测算）—20080416_民生政策最低支出需求_财力性转移支付2010年预算参考数 4 2" xfId="23464"/>
    <cellStyle name="好_2008年一般预算支出预计_合并 2 5" xfId="23465"/>
    <cellStyle name="差_文体广播事业(按照总人口测算）—20080416_民生政策最低支出需求_财力性转移支付2010年预算参考数 5" xfId="23466"/>
    <cellStyle name="差_文体广播事业(按照总人口测算）—20080416_民生政策最低支出需求_财力性转移支付2010年预算参考数_03_2010年各地区一般预算平衡表 5" xfId="23467"/>
    <cellStyle name="差_县区合并测算20080421_县市旗测算-新科目（含人口规模效应）_财力性转移支付2010年预算参考数_03_2010年各地区一般预算平衡表_2010年地方财政一般预算分级平衡情况表（汇总）0524 2 2" xfId="23468"/>
    <cellStyle name="差_县市旗测算-新科目（20080627）_县市旗测算-新科目（含人口规模效应）_03_2010年各地区一般预算平衡表_净集中" xfId="23469"/>
    <cellStyle name="差_文体广播事业(按照总人口测算）—20080416_民生政策最低支出需求_财力性转移支付2010年预算参考数_03_2010年各地区一般预算平衡表 6" xfId="23470"/>
    <cellStyle name="差_县区合并测算20080421_县市旗测算-新科目（含人口规模效应）_财力性转移支付2010年预算参考数_03_2010年各地区一般预算平衡表_2010年地方财政一般预算分级平衡情况表（汇总）0524 2 3" xfId="23471"/>
    <cellStyle name="差_县市旗测算-新科目（20080626）_30云南 2" xfId="23472"/>
    <cellStyle name="差_文体广播事业(按照总人口测算）—20080416_民生政策最低支出需求_财力性转移支付2010年预算参考数_03_2010年各地区一般预算平衡表_04财力类2010" xfId="23473"/>
    <cellStyle name="好_13德宏州2008年地税" xfId="23474"/>
    <cellStyle name="差_文体广播事业(按照总人口测算）—20080416_民生政策最低支出需求_财力性转移支付2010年预算参考数_03_2010年各地区一般预算平衡表_04财力类2010 2" xfId="23475"/>
    <cellStyle name="检查单元格 2 2 2 2 5" xfId="23476"/>
    <cellStyle name="好_13德宏州2008年地税 2" xfId="23477"/>
    <cellStyle name="差_文体广播事业(按照总人口测算）—20080416_民生政策最低支出需求_财力性转移支付2010年预算参考数_03_2010年各地区一般预算平衡表_04财力类2010 3" xfId="23478"/>
    <cellStyle name="检查单元格 2 2 2 2 6" xfId="23479"/>
    <cellStyle name="好_13德宏州2008年地税 3" xfId="23480"/>
    <cellStyle name="差_文体广播事业(按照总人口测算）—20080416_民生政策最低支出需求_财力性转移支付2010年预算参考数_03_2010年各地区一般预算平衡表_2010年地方财政一般预算分级平衡情况表（汇总）0524 2 3" xfId="23481"/>
    <cellStyle name="差_云南 缺口县区测算(地方填报)_合并 2 5" xfId="23482"/>
    <cellStyle name="差_文体广播事业(按照总人口测算）—20080416_民生政策最低支出需求_财力性转移支付2010年预算参考数_03_2010年各地区一般预算平衡表_2010年地方财政一般预算分级平衡情况表（汇总）0524 2 4" xfId="23483"/>
    <cellStyle name="好_成本差异系数_03_2010年各地区一般预算平衡表_04财力类2010 2" xfId="23484"/>
    <cellStyle name="差_云南 缺口县区测算(地方填报)_合并 2 6" xfId="23485"/>
    <cellStyle name="差_文体广播事业(按照总人口测算）—20080416_民生政策最低支出需求_财力性转移支付2010年预算参考数_03_2010年各地区一般预算平衡表_2010年地方财政一般预算分级平衡情况表（汇总）0524 2 5" xfId="23486"/>
    <cellStyle name="好_成本差异系数_03_2010年各地区一般预算平衡表_04财力类2010 3" xfId="23487"/>
    <cellStyle name="差_云南 缺口县区测算(地方填报)_合并 2 7" xfId="23488"/>
    <cellStyle name="差_文体广播事业(按照总人口测算）—20080416_民生政策最低支出需求_财力性转移支付2010年预算参考数_03_2010年各地区一般预算平衡表_2010年地方财政一般预算分级平衡情况表（汇总）0524 2 6" xfId="23489"/>
    <cellStyle name="差_文体广播事业(按照总人口测算）—20080416_民生政策最低支出需求_财力性转移支付2010年预算参考数_03_2010年各地区一般预算平衡表_净集中" xfId="23490"/>
    <cellStyle name="差_文体广播事业(按照总人口测算）—20080416_民生政策最低支出需求_财力性转移支付2010年预算参考数_03_2010年各地区一般预算平衡表_净集中 2" xfId="23491"/>
    <cellStyle name="好_成本差异系数（含人口规模）_财力性转移支付2010年预算参考数_03_2010年各地区一般预算平衡表_2010年地方财政一般预算分级平衡情况表（汇总）0524" xfId="23492"/>
    <cellStyle name="差_文体广播事业(按照总人口测算）—20080416_民生政策最低支出需求_财力性转移支付2010年预算参考数_03_2010年各地区一般预算平衡表_净集中 3" xfId="23493"/>
    <cellStyle name="差_文体广播事业(按照总人口测算）—20080416_民生政策最低支出需求_财力性转移支付2010年预算参考数_30云南" xfId="23494"/>
    <cellStyle name="好_1110洱源县_财力性转移支付2010年预算参考数" xfId="23495"/>
    <cellStyle name="差_文体广播事业(按照总人口测算）—20080416_民生政策最低支出需求_财力性转移支付2010年预算参考数_30云南 3" xfId="23496"/>
    <cellStyle name="好_1110洱源县_财力性转移支付2010年预算参考数 3" xfId="23497"/>
    <cellStyle name="好_缺口县区测算（11.13）_财力性转移支付2010年预算参考数_03_2010年各地区一般预算平衡表 2 2" xfId="23498"/>
    <cellStyle name="差_文体广播事业(按照总人口测算）—20080416_民生政策最低支出需求_财力性转移支付2010年预算参考数_合并" xfId="23499"/>
    <cellStyle name="差_文体广播事业(按照总人口测算）—20080416_民生政策最低支出需求_财力性转移支付2010年预算参考数_合并 2" xfId="23500"/>
    <cellStyle name="差_文体广播事业(按照总人口测算）—20080416_民生政策最低支出需求_财力性转移支付2010年预算参考数_合并 2 2" xfId="23501"/>
    <cellStyle name="差_文体广播事业(按照总人口测算）—20080416_民生政策最低支出需求_财力性转移支付2010年预算参考数_合并 2 3" xfId="23502"/>
    <cellStyle name="差_文体广播事业(按照总人口测算）—20080416_民生政策最低支出需求_财力性转移支付2010年预算参考数_华东 2 2" xfId="23503"/>
    <cellStyle name="差_文体广播事业(按照总人口测算）—20080416_民生政策最低支出需求_财力性转移支付2010年预算参考数_华东 2 3" xfId="23504"/>
    <cellStyle name="差_文体广播事业(按照总人口测算）—20080416_民生政策最低支出需求_财力性转移支付2010年预算参考数_华东 2 4" xfId="23505"/>
    <cellStyle name="差_文体广播事业(按照总人口测算）—20080416_民生政策最低支出需求_财力性转移支付2010年预算参考数_华东 2 5" xfId="23506"/>
    <cellStyle name="差_文体广播事业(按照总人口测算）—20080416_民生政策最低支出需求_财力性转移支付2010年预算参考数_华东 2 6" xfId="23507"/>
    <cellStyle name="差_文体广播事业(按照总人口测算）—20080416_民生政策最低支出需求_财力性转移支付2010年预算参考数_华东 2 7" xfId="23508"/>
    <cellStyle name="差_县市旗测算20080508_不含人员经费系数_财力性转移支付2010年预算参考数_03_2010年各地区一般预算平衡表_04财力类2010 2" xfId="23509"/>
    <cellStyle name="差_文体广播事业(按照总人口测算）—20080416_民生政策最低支出需求_财力性转移支付2010年预算参考数_隋心对账单定稿0514" xfId="23510"/>
    <cellStyle name="差_文体广播事业(按照总人口测算）—20080416_民生政策最低支出需求_财力性转移支付2010年预算参考数_隋心对账单定稿0514 2" xfId="23511"/>
    <cellStyle name="差_文体广播事业(按照总人口测算）—20080416_民生政策最低支出需求_财力性转移支付2010年预算参考数_隋心对账单定稿0514 2 2" xfId="23512"/>
    <cellStyle name="差_文体广播事业(按照总人口测算）—20080416_民生政策最低支出需求_财力性转移支付2010年预算参考数_隋心对账单定稿0514 2 3" xfId="23513"/>
    <cellStyle name="差_文体广播事业(按照总人口测算）—20080416_民生政策最低支出需求_财力性转移支付2010年预算参考数_隋心对账单定稿0514 2 7" xfId="23514"/>
    <cellStyle name="好_12滨州 2 3" xfId="23515"/>
    <cellStyle name="好_农林水和城市维护标准支出20080505－县区合计_民生政策最低支出需求_03_2010年各地区一般预算平衡表 4" xfId="23516"/>
    <cellStyle name="差_文体广播事业(按照总人口测算）—20080416_民生政策最低支出需求_财力性转移支付2010年预算参考数_小册子（2010）张" xfId="23517"/>
    <cellStyle name="好_其他部门(按照总人口测算）—20080416_不含人员经费系数_华东 2 4" xfId="23518"/>
    <cellStyle name="好_县市旗测算-新科目（20080627）_民生政策最低支出需求_合并 2 3" xfId="23519"/>
    <cellStyle name="差_文体广播事业(按照总人口测算）—20080416_民生政策最低支出需求_财力性转移支付2010年预算参考数_小册子（2010）张 2" xfId="23520"/>
    <cellStyle name="好_合并 3" xfId="23521"/>
    <cellStyle name="差_文体广播事业(按照总人口测算）—20080416_民生政策最低支出需求_财力性转移支付2010年预算参考数_小册子（2010）张 3" xfId="23522"/>
    <cellStyle name="差_文体广播事业(按照总人口测算）—20080416_民生政策最低支出需求_合并" xfId="23523"/>
    <cellStyle name="好_青海 缺口县区测算(地方填报)_财力性转移支付2010年预算参考数_03_2010年各地区一般预算平衡表_2010年地方财政一般预算分级平衡情况表（汇总）0524 2" xfId="23524"/>
    <cellStyle name="差_文体广播事业(按照总人口测算）—20080416_民生政策最低支出需求_合并 2 5" xfId="23525"/>
    <cellStyle name="差_文体广播事业(按照总人口测算）—20080416_民生政策最低支出需求_合并 2 6" xfId="23526"/>
    <cellStyle name="差_文体广播事业(按照总人口测算）—20080416_民生政策最低支出需求_合并 2 7" xfId="23527"/>
    <cellStyle name="差_文体广播事业(按照总人口测算）—20080416_民生政策最低支出需求_华东" xfId="23528"/>
    <cellStyle name="差_文体广播事业(按照总人口测算）—20080416_民生政策最低支出需求_华东 2 2" xfId="23529"/>
    <cellStyle name="差_文体广播事业(按照总人口测算）—20080416_民生政策最低支出需求_华东 2 3" xfId="23530"/>
    <cellStyle name="差_文体广播事业(按照总人口测算）—20080416_民生政策最低支出需求_隋心对账单定稿0514" xfId="23531"/>
    <cellStyle name="差_文体广播事业(按照总人口测算）—20080416_民生政策最低支出需求_小册子（2010）张 2" xfId="23532"/>
    <cellStyle name="差_文体广播事业(按照总人口测算）—20080416_民生政策最低支出需求_小册子（2010）张 3" xfId="23533"/>
    <cellStyle name="差_文体广播事业(按照总人口测算）—20080416_民生政策最低支出需求_小册子（2010）张 4" xfId="23534"/>
    <cellStyle name="差_文体广播事业(按照总人口测算）—20080416_隋心对账单定稿0514" xfId="23535"/>
    <cellStyle name="差_文体广播事业(按照总人口测算）—20080416_隋心对账单定稿0514 2" xfId="23536"/>
    <cellStyle name="差_县市旗测算-新科目（20080627）_不含人员经费系数_华东 2 6" xfId="23537"/>
    <cellStyle name="检查单元格 2 2 2 3" xfId="23538"/>
    <cellStyle name="差_文体广播事业(按照总人口测算）—20080416_隋心对账单定稿0514 2 2" xfId="23539"/>
    <cellStyle name="强调文字颜色 2 2 2 2 2 2 3" xfId="23540"/>
    <cellStyle name="差_文体广播事业(按照总人口测算）—20080416_隋心对账单定稿0514 2 3" xfId="23541"/>
    <cellStyle name="强调文字颜色 2 2 2 2 2 2 4" xfId="23542"/>
    <cellStyle name="差_文体广播事业(按照总人口测算）—20080416_隋心对账单定稿0514 2 4" xfId="23543"/>
    <cellStyle name="强调文字颜色 2 2 2 2 2 2 5" xfId="23544"/>
    <cellStyle name="差_文体广播事业(按照总人口测算）—20080416_隋心对账单定稿0514 2 5" xfId="23545"/>
    <cellStyle name="强调文字颜色 2 2 2 2 2 2 6" xfId="23546"/>
    <cellStyle name="差_文体广播事业(按照总人口测算）—20080416_隋心对账单定稿0514 2 6" xfId="23547"/>
    <cellStyle name="好_30云南_1_财力性转移支付2010年预算参考数_03_2010年各地区一般预算平衡表" xfId="23548"/>
    <cellStyle name="强调文字颜色 2 2 2 2 2 2 7" xfId="23549"/>
    <cellStyle name="差_文体广播事业(按照总人口测算）—20080416_县市旗测算-新科目（含人口规模效应）" xfId="23550"/>
    <cellStyle name="好_33甘肃_隋心对账单定稿0514 2" xfId="23551"/>
    <cellStyle name="差_文体广播事业(按照总人口测算）—20080416_县市旗测算-新科目（含人口规模效应） 2" xfId="23552"/>
    <cellStyle name="好_33甘肃_隋心对账单定稿0514 2 2" xfId="23553"/>
    <cellStyle name="差_文体广播事业(按照总人口测算）—20080416_县市旗测算-新科目（含人口规模效应） 2 2" xfId="23554"/>
    <cellStyle name="好_2006年22湖南_30云南" xfId="23555"/>
    <cellStyle name="差_文体广播事业(按照总人口测算）—20080416_县市旗测算-新科目（含人口规模效应） 2 4" xfId="23556"/>
    <cellStyle name="好_2_财力性转移支付2010年预算参考数_03_2010年各地区一般预算平衡表_2010年地方财政一般预算分级平衡情况表（汇总）0524 2" xfId="23557"/>
    <cellStyle name="差_文体广播事业(按照总人口测算）—20080416_县市旗测算-新科目（含人口规模效应） 2 5" xfId="23558"/>
    <cellStyle name="好_2_财力性转移支付2010年预算参考数_03_2010年各地区一般预算平衡表_2010年地方财政一般预算分级平衡情况表（汇总）0524 3" xfId="23559"/>
    <cellStyle name="差_文体广播事业(按照总人口测算）—20080416_县市旗测算-新科目（含人口规模效应） 2 6" xfId="23560"/>
    <cellStyle name="好_2_财力性转移支付2010年预算参考数_03_2010年各地区一般预算平衡表_2010年地方财政一般预算分级平衡情况表（汇总）0524 4" xfId="23561"/>
    <cellStyle name="差_文体广播事业(按照总人口测算）—20080416_县市旗测算-新科目（含人口规模效应） 2 7" xfId="23562"/>
    <cellStyle name="好_2_财力性转移支付2010年预算参考数_03_2010年各地区一般预算平衡表_2010年地方财政一般预算分级平衡情况表（汇总）0524 5" xfId="23563"/>
    <cellStyle name="差_文体广播事业(按照总人口测算）—20080416_县市旗测算-新科目（含人口规模效应） 3" xfId="23564"/>
    <cellStyle name="好_33甘肃_隋心对账单定稿0514 2 3" xfId="23565"/>
    <cellStyle name="差_文体广播事业(按照总人口测算）—20080416_县市旗测算-新科目（含人口规模效应） 3 2" xfId="23566"/>
    <cellStyle name="好_教育(按照总人口测算）—20080416_县市旗测算-新科目（含人口规模效应）_财力性转移支付2010年预算参考数_合并 2 7" xfId="23567"/>
    <cellStyle name="好_河南 缺口县区测算(地方填报) 4" xfId="23568"/>
    <cellStyle name="差_文体广播事业(按照总人口测算）—20080416_县市旗测算-新科目（含人口规模效应） 4" xfId="23569"/>
    <cellStyle name="好_33甘肃_隋心对账单定稿0514 2 4" xfId="23570"/>
    <cellStyle name="差_文体广播事业(按照总人口测算）—20080416_县市旗测算-新科目（含人口规模效应） 4 2" xfId="23571"/>
    <cellStyle name="好_山东省民生支出标准_财力性转移支付2010年预算参考数_隋心对账单定稿0514 2 3" xfId="23572"/>
    <cellStyle name="差_文体广播事业(按照总人口测算）—20080416_县市旗测算-新科目（含人口规模效应） 5" xfId="23573"/>
    <cellStyle name="好_33甘肃_隋心对账单定稿0514 2 5" xfId="23574"/>
    <cellStyle name="差_文体广播事业(按照总人口测算）—20080416_县市旗测算-新科目（含人口规模效应）_03_2010年各地区一般预算平衡表" xfId="23575"/>
    <cellStyle name="好_农林水和城市维护标准支出20080505－县区合计_县市旗测算-新科目（含人口规模效应）_财力性转移支付2010年预算参考数 2 3" xfId="23576"/>
    <cellStyle name="差_文体广播事业(按照总人口测算）—20080416_县市旗测算-新科目（含人口规模效应）_03_2010年各地区一般预算平衡表 2" xfId="23577"/>
    <cellStyle name="差_文体广播事业(按照总人口测算）—20080416_县市旗测算-新科目（含人口规模效应）_03_2010年各地区一般预算平衡表 2 2" xfId="23578"/>
    <cellStyle name="好_市辖区测算20080510_合并 3" xfId="23579"/>
    <cellStyle name="差_文体广播事业(按照总人口测算）—20080416_县市旗测算-新科目（含人口规模效应）_03_2010年各地区一般预算平衡表 4" xfId="23580"/>
    <cellStyle name="好_行政(燃修费)_县市旗测算-新科目（含人口规模效应）_合并 2" xfId="23581"/>
    <cellStyle name="好_安徽 缺口县区测算(地方填报)1_财力性转移支付2010年预算参考数_03_2010年各地区一般预算平衡表_净集中" xfId="23582"/>
    <cellStyle name="差_文体广播事业(按照总人口测算）—20080416_县市旗测算-新科目（含人口规模效应）_03_2010年各地区一般预算平衡表 6" xfId="23583"/>
    <cellStyle name="差_文体广播事业(按照总人口测算）—20080416_县市旗测算-新科目（含人口规模效应）_03_2010年各地区一般预算平衡表_04财力类2010" xfId="23584"/>
    <cellStyle name="好_分县成本差异系数_民生政策最低支出需求_03_2010年各地区一般预算平衡表_净集中 2" xfId="23585"/>
    <cellStyle name="好_同德_财力性转移支付2010年预算参考数_隋心对账单定稿0514 2 7" xfId="23586"/>
    <cellStyle name="差_文体广播事业(按照总人口测算）—20080416_县市旗测算-新科目（含人口规模效应）_03_2010年各地区一般预算平衡表_04财力类2010 2" xfId="23587"/>
    <cellStyle name="差_文体广播事业(按照总人口测算）—20080416_县市旗测算-新科目（含人口规模效应）_03_2010年各地区一般预算平衡表_04财力类2010 3" xfId="23588"/>
    <cellStyle name="差_文体广播事业(按照总人口测算）—20080416_县市旗测算-新科目（含人口规模效应）_03_2010年各地区一般预算平衡表_2010年地方财政一般预算分级平衡情况表（汇总）0524 2 6" xfId="23589"/>
    <cellStyle name="常规 389" xfId="23590"/>
    <cellStyle name="常规 394" xfId="23591"/>
    <cellStyle name="常规 8 4" xfId="23592"/>
    <cellStyle name="输入 2 2 2 11" xfId="23593"/>
    <cellStyle name="差_文体广播事业(按照总人口测算）—20080416_县市旗测算-新科目（含人口规模效应）_03_2010年各地区一般预算平衡表_2010年地方财政一般预算分级平衡情况表（汇总）0524 2 7" xfId="23594"/>
    <cellStyle name="常规 395" xfId="23595"/>
    <cellStyle name="常规 8 5" xfId="23596"/>
    <cellStyle name="输入 2 2 2 12" xfId="23597"/>
    <cellStyle name="差_文体广播事业(按照总人口测算）—20080416_县市旗测算-新科目（含人口规模效应）_03_2010年各地区一般预算平衡表_2010年地方财政一般预算分级平衡情况表（汇总）0524 3" xfId="23598"/>
    <cellStyle name="差_文体广播事业(按照总人口测算）—20080416_县市旗测算-新科目（含人口规模效应）_03_2010年各地区一般预算平衡表_2010年地方财政一般预算分级平衡情况表（汇总）0524 4" xfId="23599"/>
    <cellStyle name="差_文体广播事业(按照总人口测算）—20080416_县市旗测算-新科目（含人口规模效应）_03_2010年各地区一般预算平衡表_2010年地方财政一般预算分级平衡情况表（汇总）0524 5" xfId="23600"/>
    <cellStyle name="差_文体广播事业(按照总人口测算）—20080416_县市旗测算-新科目（含人口规模效应）_30云南 3" xfId="23601"/>
    <cellStyle name="好_安徽 缺口县区测算(地方填报)1_03_2010年各地区一般预算平衡表 2" xfId="23602"/>
    <cellStyle name="差_文体广播事业(按照总人口测算）—20080416_县市旗测算-新科目（含人口规模效应）_财力性转移支付2010年预算参考数 2" xfId="23603"/>
    <cellStyle name="差_文体广播事业(按照总人口测算）—20080416_县市旗测算-新科目（含人口规模效应）_财力性转移支付2010年预算参考数 2 2" xfId="23604"/>
    <cellStyle name="常规 11 2 7" xfId="23605"/>
    <cellStyle name="差_文体广播事业(按照总人口测算）—20080416_县市旗测算-新科目（含人口规模效应）_财力性转移支付2010年预算参考数 2 3" xfId="23606"/>
    <cellStyle name="常规 11 2 8" xfId="23607"/>
    <cellStyle name="差_文体广播事业(按照总人口测算）—20080416_县市旗测算-新科目（含人口规模效应）_财力性转移支付2010年预算参考数 2 3 2" xfId="23608"/>
    <cellStyle name="差_文体广播事业(按照总人口测算）—20080416_县市旗测算-新科目（含人口规模效应）_财力性转移支付2010年预算参考数 2 4" xfId="23609"/>
    <cellStyle name="常规 11 2 9" xfId="23610"/>
    <cellStyle name="差_文体广播事业(按照总人口测算）—20080416_县市旗测算-新科目（含人口规模效应）_财力性转移支付2010年预算参考数 2 6" xfId="23611"/>
    <cellStyle name="差_文体广播事业(按照总人口测算）—20080416_县市旗测算-新科目（含人口规模效应）_财力性转移支付2010年预算参考数 2 7" xfId="23612"/>
    <cellStyle name="差_文体广播事业(按照总人口测算）—20080416_县市旗测算-新科目（含人口规模效应）_财力性转移支付2010年预算参考数 3" xfId="23613"/>
    <cellStyle name="差_文体广播事业(按照总人口测算）—20080416_县市旗测算-新科目（含人口规模效应）_财力性转移支付2010年预算参考数 4" xfId="23614"/>
    <cellStyle name="差_文体广播事业(按照总人口测算）—20080416_县市旗测算-新科目（含人口规模效应）_财力性转移支付2010年预算参考数 5" xfId="23615"/>
    <cellStyle name="差_文体广播事业(按照总人口测算）—20080416_县市旗测算-新科目（含人口规模效应）_财力性转移支付2010年预算参考数_03_2010年各地区一般预算平衡表" xfId="23616"/>
    <cellStyle name="差_文体广播事业(按照总人口测算）—20080416_县市旗测算-新科目（含人口规模效应）_财力性转移支付2010年预算参考数_03_2010年各地区一般预算平衡表 2" xfId="23617"/>
    <cellStyle name="差_文体广播事业(按照总人口测算）—20080416_县市旗测算-新科目（含人口规模效应）_财力性转移支付2010年预算参考数_03_2010年各地区一般预算平衡表 2 2" xfId="23618"/>
    <cellStyle name="差_文体广播事业(按照总人口测算）—20080416_县市旗测算-新科目（含人口规模效应）_财力性转移支付2010年预算参考数_03_2010年各地区一般预算平衡表 3" xfId="23619"/>
    <cellStyle name="差_文体广播事业(按照总人口测算）—20080416_县市旗测算-新科目（含人口规模效应）_财力性转移支付2010年预算参考数_03_2010年各地区一般预算平衡表 4" xfId="23620"/>
    <cellStyle name="差_文体广播事业(按照总人口测算）—20080416_县市旗测算-新科目（含人口规模效应）_财力性转移支付2010年预算参考数_03_2010年各地区一般预算平衡表 5" xfId="23621"/>
    <cellStyle name="差_文体广播事业(按照总人口测算）—20080416_县市旗测算-新科目（含人口规模效应）_财力性转移支付2010年预算参考数_03_2010年各地区一般预算平衡表 6" xfId="23622"/>
    <cellStyle name="差_文体广播事业(按照总人口测算）—20080416_县市旗测算-新科目（含人口规模效应）_财力性转移支付2010年预算参考数_03_2010年各地区一般预算平衡表_04财力类2010" xfId="23623"/>
    <cellStyle name="好_山东省民生支出标准_财力性转移支付2010年预算参考数_华东 2 7" xfId="23624"/>
    <cellStyle name="差_文体广播事业(按照总人口测算）—20080416_县市旗测算-新科目（含人口规模效应）_财力性转移支付2010年预算参考数_03_2010年各地区一般预算平衡表_04财力类2010 2" xfId="23625"/>
    <cellStyle name="好_财政供养人员 2 5" xfId="23626"/>
    <cellStyle name="差_文体广播事业(按照总人口测算）—20080416_县市旗测算-新科目（含人口规模效应）_财力性转移支付2010年预算参考数_03_2010年各地区一般预算平衡表_04财力类2010 3" xfId="23627"/>
    <cellStyle name="好_2008年全省汇总收支计算表_03_2010年各地区一般预算平衡表 2" xfId="23628"/>
    <cellStyle name="好_财政供养人员 2 6" xfId="23629"/>
    <cellStyle name="差_文体广播事业(按照总人口测算）—20080416_县市旗测算-新科目（含人口规模效应）_财力性转移支付2010年预算参考数_03_2010年各地区一般预算平衡表_2010年地方财政一般预算分级平衡情况表（汇总）0524" xfId="23630"/>
    <cellStyle name="好_县市旗测算-新科目（20080627）_不含人员经费系数_财力性转移支付2010年预算参考数_03_2010年各地区一般预算平衡表 3" xfId="23631"/>
    <cellStyle name="好_1_财力性转移支付2010年预算参考数_03_2010年各地区一般预算平衡表_2010年地方财政一般预算分级平衡情况表（汇总）0524 2 4" xfId="23632"/>
    <cellStyle name="好_汇总表4_财力性转移支付2010年预算参考数_03_2010年各地区一般预算平衡表_2010年地方财政一般预算分级平衡情况表（汇总）0524 2 3" xfId="23633"/>
    <cellStyle name="差_文体广播事业(按照总人口测算）—20080416_县市旗测算-新科目（含人口规模效应）_财力性转移支付2010年预算参考数_03_2010年各地区一般预算平衡表_2010年地方财政一般预算分级平衡情况表（汇总）0524 2 2" xfId="23634"/>
    <cellStyle name="差_文体广播事业(按照总人口测算）—20080416_县市旗测算-新科目（含人口规模效应）_财力性转移支付2010年预算参考数_03_2010年各地区一般预算平衡表_2010年地方财政一般预算分级平衡情况表（汇总）0524 2 3" xfId="23635"/>
    <cellStyle name="差_县市旗测算20080508_不含人员经费系数_合并 2" xfId="23636"/>
    <cellStyle name="差_文体广播事业(按照总人口测算）—20080416_县市旗测算-新科目（含人口规模效应）_财力性转移支付2010年预算参考数_03_2010年各地区一般预算平衡表_2010年地方财政一般预算分级平衡情况表（汇总）0524 2 4" xfId="23637"/>
    <cellStyle name="差_文体广播事业(按照总人口测算）—20080416_县市旗测算-新科目（含人口规模效应）_财力性转移支付2010年预算参考数_03_2010年各地区一般预算平衡表_2010年地方财政一般预算分级平衡情况表（汇总）0524 2 5" xfId="23638"/>
    <cellStyle name="差_文体广播事业(按照总人口测算）—20080416_县市旗测算-新科目（含人口规模效应）_财力性转移支付2010年预算参考数_03_2010年各地区一般预算平衡表_2010年地方财政一般预算分级平衡情况表（汇总）0524 2 6" xfId="23639"/>
    <cellStyle name="好_0502通海县 2_4.2010年国家重点生态功能区保护性转移支付生态测算表" xfId="23640"/>
    <cellStyle name="差_文体广播事业(按照总人口测算）—20080416_县市旗测算-新科目（含人口规模效应）_财力性转移支付2010年预算参考数_03_2010年各地区一般预算平衡表_2010年地方财政一般预算分级平衡情况表（汇总）0524 2 7" xfId="23641"/>
    <cellStyle name="常规 13 10" xfId="23642"/>
    <cellStyle name="差_文体广播事业(按照总人口测算）—20080416_县市旗测算-新科目（含人口规模效应）_财力性转移支付2010年预算参考数_03_2010年各地区一般预算平衡表_2010年地方财政一般预算分级平衡情况表（汇总）0524 5" xfId="23643"/>
    <cellStyle name="好_行政（人员）_不含人员经费系数_财力性转移支付2010年预算参考数_华东 2 4" xfId="23644"/>
    <cellStyle name="差_文体广播事业(按照总人口测算）—20080416_县市旗测算-新科目（含人口规模效应）_财力性转移支付2010年预算参考数_03_2010年各地区一般预算平衡表_净集中" xfId="23645"/>
    <cellStyle name="差_文体广播事业(按照总人口测算）—20080416_县市旗测算-新科目（含人口规模效应）_财力性转移支付2010年预算参考数_30云南" xfId="23646"/>
    <cellStyle name="差_文体广播事业(按照总人口测算）—20080416_县市旗测算-新科目（含人口规模效应）_财力性转移支付2010年预算参考数_30云南 2 2" xfId="23647"/>
    <cellStyle name="差_文体广播事业(按照总人口测算）—20080416_县市旗测算-新科目（含人口规模效应）_财力性转移支付2010年预算参考数_30云南 3 2" xfId="23648"/>
    <cellStyle name="差_文体广播事业(按照总人口测算）—20080416_县市旗测算-新科目（含人口规模效应）_财力性转移支付2010年预算参考数_合并" xfId="23649"/>
    <cellStyle name="好_农林水和城市维护标准支出20080505－县区合计_民生政策最低支出需求_财力性转移支付2010年预算参考数_合并 2" xfId="23650"/>
    <cellStyle name="差_文体广播事业(按照总人口测算）—20080416_县市旗测算-新科目（含人口规模效应）_财力性转移支付2010年预算参考数_合并 2 3" xfId="23651"/>
    <cellStyle name="差_文体广播事业(按照总人口测算）—20080416_县市旗测算-新科目（含人口规模效应）_财力性转移支付2010年预算参考数_合并 2 4" xfId="23652"/>
    <cellStyle name="差_文体广播事业(按照总人口测算）—20080416_县市旗测算-新科目（含人口规模效应）_财力性转移支付2010年预算参考数_合并 2 5" xfId="23653"/>
    <cellStyle name="差_文体广播事业(按照总人口测算）—20080416_县市旗测算-新科目（含人口规模效应）_财力性转移支付2010年预算参考数_合并 2 6" xfId="23654"/>
    <cellStyle name="差_文体广播事业(按照总人口测算）—20080416_县市旗测算-新科目（含人口规模效应）_财力性转移支付2010年预算参考数_合并 2 7" xfId="23655"/>
    <cellStyle name="差_文体广播事业(按照总人口测算）—20080416_县市旗测算-新科目（含人口规模效应）_财力性转移支付2010年预算参考数_华东 2 3" xfId="23656"/>
    <cellStyle name="好_分析缺口率_03_2010年各地区一般预算平衡表_2010年地方财政一般预算分级平衡情况表（汇总）0524 2" xfId="23657"/>
    <cellStyle name="好_附表_03_2010年各地区一般预算平衡表" xfId="23658"/>
    <cellStyle name="差_文体广播事业(按照总人口测算）—20080416_县市旗测算-新科目（含人口规模效应）_财力性转移支付2010年预算参考数_华东 2 4" xfId="23659"/>
    <cellStyle name="好_分析缺口率_03_2010年各地区一般预算平衡表_2010年地方财政一般预算分级平衡情况表（汇总）0524 3" xfId="23660"/>
    <cellStyle name="差_文体广播事业(按照总人口测算）—20080416_县市旗测算-新科目（含人口规模效应）_财力性转移支付2010年预算参考数_华东 2 5" xfId="23661"/>
    <cellStyle name="好_分析缺口率_03_2010年各地区一般预算平衡表_2010年地方财政一般预算分级平衡情况表（汇总）0524 4" xfId="23662"/>
    <cellStyle name="差_文体广播事业(按照总人口测算）—20080416_县市旗测算-新科目（含人口规模效应）_财力性转移支付2010年预算参考数_华东 2 6" xfId="23663"/>
    <cellStyle name="好_分析缺口率_03_2010年各地区一般预算平衡表_2010年地方财政一般预算分级平衡情况表（汇总）0524 5" xfId="23664"/>
    <cellStyle name="差_文体广播事业(按照总人口测算）—20080416_县市旗测算-新科目（含人口规模效应）_财力性转移支付2010年预算参考数_华东 2 7" xfId="23665"/>
    <cellStyle name="差_文体广播事业(按照总人口测算）—20080416_县市旗测算-新科目（含人口规模效应）_财力性转移支付2010年预算参考数_隋心对账单定稿0514" xfId="23666"/>
    <cellStyle name="差_文体广播事业(按照总人口测算）—20080416_县市旗测算-新科目（含人口规模效应）_财力性转移支付2010年预算参考数_隋心对账单定稿0514 2" xfId="23667"/>
    <cellStyle name="好_2007年收支情况及2008年收支预计表(汇总表)_财力性转移支付2010年预算参考数 4" xfId="23668"/>
    <cellStyle name="差_文体广播事业(按照总人口测算）—20080416_县市旗测算-新科目（含人口规模效应）_财力性转移支付2010年预算参考数_隋心对账单定稿0514 2 2" xfId="23669"/>
    <cellStyle name="好_2006年22湖南_财力性转移支付2010年预算参考数_小册子（2010）张" xfId="23670"/>
    <cellStyle name="好_2006年28四川_财力性转移支付2010年预算参考数_03_2010年各地区一般预算平衡表_2010年地方财政一般预算分级平衡情况表（汇总）0524" xfId="23671"/>
    <cellStyle name="差_文体广播事业(按照总人口测算）—20080416_县市旗测算-新科目（含人口规模效应）_财力性转移支付2010年预算参考数_隋心对账单定稿0514 2 3" xfId="23672"/>
    <cellStyle name="差_文体广播事业(按照总人口测算）—20080416_县市旗测算-新科目（含人口规模效应）_财力性转移支付2010年预算参考数_隋心对账单定稿0514 2 4" xfId="23673"/>
    <cellStyle name="差_文体广播事业(按照总人口测算）—20080416_县市旗测算-新科目（含人口规模效应）_财力性转移支付2010年预算参考数_小册子（2010）张 2 2" xfId="23674"/>
    <cellStyle name="常规 13 36" xfId="23675"/>
    <cellStyle name="好_核定人数下发表_隋心对账单定稿0514 2 3" xfId="23676"/>
    <cellStyle name="差_文体广播事业(按照总人口测算）—20080416_县市旗测算-新科目（含人口规模效应）_财力性转移支付2010年预算参考数_小册子（2010）张 4" xfId="23677"/>
    <cellStyle name="好_20河南_财力性转移支付2010年预算参考数_03_2010年各地区一般预算平衡表_2010年地方财政一般预算分级平衡情况表（汇总）0524" xfId="23678"/>
    <cellStyle name="差_文体广播事业(按照总人口测算）—20080416_县市旗测算-新科目（含人口规模效应）_合并" xfId="23679"/>
    <cellStyle name="差_文体广播事业(按照总人口测算）—20080416_县市旗测算-新科目（含人口规模效应）_合并 2" xfId="23680"/>
    <cellStyle name="好_自行调整差异系数顺序_30云南 3" xfId="23681"/>
    <cellStyle name="差_文体广播事业(按照总人口测算）—20080416_县市旗测算-新科目（含人口规模效应）_合并 2 2" xfId="23682"/>
    <cellStyle name="好_2006年27重庆_财力性转移支付2010年预算参考数 2 6" xfId="23683"/>
    <cellStyle name="好_青海 缺口县区测算(地方填报)_财力性转移支付2010年预算参考数 5" xfId="23684"/>
    <cellStyle name="差_文体广播事业(按照总人口测算）—20080416_县市旗测算-新科目（含人口规模效应）_华东" xfId="23685"/>
    <cellStyle name="好_文体广播事业(按照总人口测算）—20080416_民生政策最低支出需求 2 2" xfId="23686"/>
    <cellStyle name="差_文体广播事业(按照总人口测算）—20080416_县市旗测算-新科目（含人口规模效应）_华东 2" xfId="23687"/>
    <cellStyle name="差_文体广播事业(按照总人口测算）—20080416_县市旗测算-新科目（含人口规模效应）_华东 2 2" xfId="23688"/>
    <cellStyle name="好_测算结果汇总 2 7" xfId="23689"/>
    <cellStyle name="差_文体广播事业(按照总人口测算）—20080416_县市旗测算-新科目（含人口规模效应）_隋心对账单定稿0514 2" xfId="23690"/>
    <cellStyle name="差_文体广播事业(按照总人口测算）—20080416_县市旗测算-新科目（含人口规模效应）_隋心对账单定稿0514 2 2" xfId="23691"/>
    <cellStyle name="好_卫生(按照总人口测算）—20080416_不含人员经费系数_财力性转移支付2010年预算参考数_03_2010年各地区一般预算平衡表_2010年地方财政一般预算分级平衡情况表（汇总）0524 2 6" xfId="23692"/>
    <cellStyle name="差_文体广播事业(按照总人口测算）—20080416_县市旗测算-新科目（含人口规模效应）_隋心对账单定稿0514 2 3" xfId="23693"/>
    <cellStyle name="好_卫生(按照总人口测算）—20080416_不含人员经费系数_财力性转移支付2010年预算参考数_03_2010年各地区一般预算平衡表_2010年地方财政一般预算分级平衡情况表（汇总）0524 2 7" xfId="23694"/>
    <cellStyle name="差_文体广播事业(按照总人口测算）—20080416_县市旗测算-新科目（含人口规模效应）_隋心对账单定稿0514 2 4" xfId="23695"/>
    <cellStyle name="好_卫生(按照总人口测算）—20080416_不含人员经费系数_财力性转移支付2010年预算参考数_03_2010年各地区一般预算平衡表_2010年地方财政一般预算分级平衡情况表（汇总）0524 2 8" xfId="23696"/>
    <cellStyle name="差_文体广播事业(按照总人口测算）—20080416_县市旗测算-新科目（含人口规模效应）_隋心对账单定稿0514 2 7" xfId="23697"/>
    <cellStyle name="差_文体广播事业(按照总人口测算）—20080416_县市旗测算-新科目（含人口规模效应）_小册子（2010）张" xfId="23698"/>
    <cellStyle name="好_34青海_1_小册子（2010）张 3" xfId="23699"/>
    <cellStyle name="差_文体广播事业(按照总人口测算）—20080416_县市旗测算-新科目（含人口规模效应）_小册子（2010）张 2" xfId="23700"/>
    <cellStyle name="好_34青海_1_小册子（2010）张 3 2" xfId="23701"/>
    <cellStyle name="差_文体广播事业(按照总人口测算）—20080416_县市旗测算-新科目（含人口规模效应）_小册子（2010）张 3" xfId="23702"/>
    <cellStyle name="差_文体广播事业(按照总人口测算）—20080416_县市旗测算-新科目（含人口规模效应）_小册子（2010）张 4" xfId="23703"/>
    <cellStyle name="好_平邑_财力性转移支付2010年预算参考数_合并 2 2" xfId="23704"/>
    <cellStyle name="差_文体广播事业(按照总人口测算）—20080416_小册子（2010）张" xfId="23705"/>
    <cellStyle name="差_云南省2008年转移支付测算——州市本级考核部分及政策性测算_财力性转移支付2010年预算参考数 2" xfId="23706"/>
    <cellStyle name="好_市辖区测算-新科目（20080626）_县市旗测算-新科目（含人口规模效应）_财力性转移支付2010年预算参考数_03_2010年各地区一般预算平衡表 2 3" xfId="23707"/>
    <cellStyle name="差_云南 缺口县区测算(地方填报)_财力性转移支付2010年预算参考数 3" xfId="23708"/>
    <cellStyle name="好_河南 缺口县区测算(地方填报) 2 8" xfId="23709"/>
    <cellStyle name="差_文体广播事业(按照总人口测算）—20080416_小册子（2010）张 2" xfId="23710"/>
    <cellStyle name="差_云南省2008年转移支付测算——州市本级考核部分及政策性测算_财力性转移支付2010年预算参考数 2 2" xfId="23711"/>
    <cellStyle name="差_文体广播事业(按照总人口测算）—20080416_小册子（2010）张 2 2" xfId="23712"/>
    <cellStyle name="差_云南省2008年转移支付测算——州市本级考核部分及政策性测算_财力性转移支付2010年预算参考数 2 2 2" xfId="23713"/>
    <cellStyle name="差_文体广播事业(按照总人口测算）—20080416_小册子（2010）张 3" xfId="23714"/>
    <cellStyle name="差_县市旗测算-新科目（20080627）_民生政策最低支出需求_03_2010年各地区一般预算平衡表 2" xfId="23715"/>
    <cellStyle name="差_云南省2008年转移支付测算——州市本级考核部分及政策性测算_财力性转移支付2010年预算参考数 2 3" xfId="23716"/>
    <cellStyle name="差_文体广播事业(按照总人口测算）—20080416_小册子（2010）张 3 2" xfId="23717"/>
    <cellStyle name="差_县市旗测算-新科目（20080627）_民生政策最低支出需求_03_2010年各地区一般预算平衡表 2 2" xfId="23718"/>
    <cellStyle name="差_云南省2008年转移支付测算——州市本级考核部分及政策性测算_财力性转移支付2010年预算参考数 2 3 2" xfId="23719"/>
    <cellStyle name="差_下半年禁毒办案经费分配2544.3万元 3" xfId="23720"/>
    <cellStyle name="差_下半年禁毒办案经费分配2544.3万元 4" xfId="23721"/>
    <cellStyle name="好_Book1_财力性转移支付2010年预算参考数_隋心对账单定稿0514 2 2" xfId="23722"/>
    <cellStyle name="差_下半年禁吸戒毒经费1000万元" xfId="23723"/>
    <cellStyle name="差_下半年禁吸戒毒经费1000万元 3" xfId="23724"/>
    <cellStyle name="差_县级公安机关公用经费标准奖励测算方案（定稿）" xfId="23725"/>
    <cellStyle name="差_县级公安机关公用经费标准奖励测算方案（定稿） 2 2" xfId="23726"/>
    <cellStyle name="好_县市旗测算-新科目（20080627）_县市旗测算-新科目（含人口规模效应）_财力性转移支付2010年预算参考数_03_2010年各地区一般预算平衡表_2010年地方财政一般预算分级平衡情况表（汇总）0524 2 4" xfId="23727"/>
    <cellStyle name="差_县级公安机关公用经费标准奖励测算方案（定稿） 2 3" xfId="23728"/>
    <cellStyle name="好_县市旗测算-新科目（20080627）_县市旗测算-新科目（含人口规模效应）_财力性转移支付2010年预算参考数_03_2010年各地区一般预算平衡表_2010年地方财政一般预算分级平衡情况表（汇总）0524 2 5" xfId="23729"/>
    <cellStyle name="好_县区合并测算20080421_民生政策最低支出需求_合并 2 2" xfId="23730"/>
    <cellStyle name="差_县级公安机关公用经费标准奖励测算方案（定稿） 2 4" xfId="23731"/>
    <cellStyle name="好_县市旗测算-新科目（20080627）_县市旗测算-新科目（含人口规模效应）_财力性转移支付2010年预算参考数_03_2010年各地区一般预算平衡表_2010年地方财政一般预算分级平衡情况表（汇总）0524 2 6" xfId="23732"/>
    <cellStyle name="差_县级公安机关公用经费标准奖励测算方案（定稿） 3" xfId="23733"/>
    <cellStyle name="好_县市旗测算-新科目（20080626）_民生政策最低支出需求_03_2010年各地区一般预算平衡表_净集中 2" xfId="23734"/>
    <cellStyle name="常规 12 19" xfId="23735"/>
    <cellStyle name="常规 12 24" xfId="23736"/>
    <cellStyle name="好_县区合并测算20080421_不含人员经费系数_财力性转移支付2010年预算参考数 3" xfId="23737"/>
    <cellStyle name="差_县级公安机关公用经费标准奖励测算方案（定稿） 4" xfId="23738"/>
    <cellStyle name="好_县市旗测算-新科目（20080626）_民生政策最低支出需求_03_2010年各地区一般预算平衡表_净集中 3" xfId="23739"/>
    <cellStyle name="常规 12 25" xfId="23740"/>
    <cellStyle name="常规 12 30" xfId="23741"/>
    <cellStyle name="好_县区合并测算20080421_不含人员经费系数_财力性转移支付2010年预算参考数 4" xfId="23742"/>
    <cellStyle name="差_县级基础数据" xfId="23743"/>
    <cellStyle name="常规 4 25" xfId="23744"/>
    <cellStyle name="常规 4 30" xfId="23745"/>
    <cellStyle name="差_县级基础数据 2" xfId="23746"/>
    <cellStyle name="差_县级基础数据 3" xfId="23747"/>
    <cellStyle name="差_县级基础数据 4" xfId="23748"/>
    <cellStyle name="差_县区合并测算20080421" xfId="23749"/>
    <cellStyle name="常规 3 17" xfId="23750"/>
    <cellStyle name="常规 3 22" xfId="23751"/>
    <cellStyle name="差_县区合并测算20080421 2" xfId="23752"/>
    <cellStyle name="差_县区合并测算20080421 2 2" xfId="23753"/>
    <cellStyle name="差_县区合并测算20080421 2 3" xfId="23754"/>
    <cellStyle name="好_县市旗测算20080508_华东 2" xfId="23755"/>
    <cellStyle name="差_县区合并测算20080421 2 3 2" xfId="23756"/>
    <cellStyle name="好_县市旗测算20080508_华东 2 2" xfId="23757"/>
    <cellStyle name="差_县区合并测算20080423(按照各省比重）_不含人员经费系数_小册子（2010）张" xfId="23758"/>
    <cellStyle name="好_市辖区测算-新科目（20080626）_合并 2 6" xfId="23759"/>
    <cellStyle name="差_县区合并测算20080421 2 4" xfId="23760"/>
    <cellStyle name="好_县市旗测算20080508_华东 3" xfId="23761"/>
    <cellStyle name="差_县区合并测算20080421_03_2010年各地区一般预算平衡表" xfId="23762"/>
    <cellStyle name="差_县市旗测算20080508_县市旗测算-新科目（含人口规模效应）_财力性转移支付2010年预算参考数 3" xfId="23763"/>
    <cellStyle name="好_30云南_1_合并" xfId="23764"/>
    <cellStyle name="差_县区合并测算20080421_03_2010年各地区一般预算平衡表 2" xfId="23765"/>
    <cellStyle name="差_县市旗测算20080508_县市旗测算-新科目（含人口规模效应）_财力性转移支付2010年预算参考数 3 2" xfId="23766"/>
    <cellStyle name="好_30云南_1_合并 2" xfId="23767"/>
    <cellStyle name="差_县区合并测算20080421_03_2010年各地区一般预算平衡表 2 2" xfId="23768"/>
    <cellStyle name="好_2008年全省汇总收支计算表_华东 2 3" xfId="23769"/>
    <cellStyle name="好_09黑龙江_华东 2 7" xfId="23770"/>
    <cellStyle name="好_30云南_1_合并 2 2" xfId="23771"/>
    <cellStyle name="好_汇总表 2 4" xfId="23772"/>
    <cellStyle name="差_县区合并测算20080421_03_2010年各地区一般预算平衡表_04财力类2010" xfId="23773"/>
    <cellStyle name="差_县区合并测算20080421_03_2010年各地区一般预算平衡表_04财力类2010 2" xfId="23774"/>
    <cellStyle name="常规_2007年云南省向人大报送政府收支预算表格式编制过程表 2 3 2" xfId="23775"/>
    <cellStyle name="差_县区合并测算20080421_03_2010年各地区一般预算平衡表_04财力类2010 3" xfId="23776"/>
    <cellStyle name="好_卫生(按照总人口测算）—20080416_民生政策最低支出需求_03_2010年各地区一般预算平衡表 2 2" xfId="23777"/>
    <cellStyle name="差_县区合并测算20080421_03_2010年各地区一般预算平衡表_2010年地方财政一般预算分级平衡情况表（汇总）0524" xfId="23778"/>
    <cellStyle name="好_行政公检法测算_华东 2 7" xfId="23779"/>
    <cellStyle name="好_华东 2 4" xfId="23780"/>
    <cellStyle name="差_县区合并测算20080421_03_2010年各地区一般预算平衡表_2010年地方财政一般预算分级平衡情况表（汇总）0524 2" xfId="23781"/>
    <cellStyle name="差_县区合并测算20080421_03_2010年各地区一般预算平衡表_2010年地方财政一般预算分级平衡情况表（汇总）0524 2 4" xfId="23782"/>
    <cellStyle name="好_财政供养人员_财力性转移支付2010年预算参考数_隋心对账单定稿0514 2 7" xfId="23783"/>
    <cellStyle name="差_县区合并测算20080421_03_2010年各地区一般预算平衡表_2010年地方财政一般预算分级平衡情况表（汇总）0524 2 5" xfId="23784"/>
    <cellStyle name="差_县区合并测算20080421_03_2010年各地区一般预算平衡表_2010年地方财政一般预算分级平衡情况表（汇总）0524 2 7" xfId="23785"/>
    <cellStyle name="差_县区合并测算20080421_03_2010年各地区一般预算平衡表_2010年地方财政一般预算分级平衡情况表（汇总）0524 3" xfId="23786"/>
    <cellStyle name="好_其他部门(按照总人口测算）—20080416_03_2010年各地区一般预算平衡表_2010年地方财政一般预算分级平衡情况表（汇总）0524 2" xfId="23787"/>
    <cellStyle name="差_县区合并测算20080421_03_2010年各地区一般预算平衡表_2010年地方财政一般预算分级平衡情况表（汇总）0524 4" xfId="23788"/>
    <cellStyle name="好_其他部门(按照总人口测算）—20080416_03_2010年各地区一般预算平衡表_2010年地方财政一般预算分级平衡情况表（汇总）0524 3" xfId="23789"/>
    <cellStyle name="差_县区合并测算20080421_03_2010年各地区一般预算平衡表_净集中" xfId="23790"/>
    <cellStyle name="超链接 2 2 2" xfId="23791"/>
    <cellStyle name="差_县区合并测算20080421_03_2010年各地区一般预算平衡表_净集中 2" xfId="23792"/>
    <cellStyle name="差_县区合并测算20080421_03_2010年各地区一般预算平衡表_净集中 3" xfId="23793"/>
    <cellStyle name="好_行政（人员）_县市旗测算-新科目（含人口规模效应）_财力性转移支付2010年预算参考数_隋心对账单定稿0514 2 2" xfId="23794"/>
    <cellStyle name="差_县区合并测算20080421_30云南 3" xfId="23795"/>
    <cellStyle name="差_县区合并测算20080421_30云南 3 2" xfId="23796"/>
    <cellStyle name="差_县区合并测算20080421_不含人员经费系数" xfId="23797"/>
    <cellStyle name="差_县区合并测算20080421_不含人员经费系数 2" xfId="23798"/>
    <cellStyle name="差_县区合并测算20080421_不含人员经费系数 2 2" xfId="23799"/>
    <cellStyle name="好_县市旗测算20080508_民生政策最低支出需求_财力性转移支付2010年预算参考数_合并" xfId="23800"/>
    <cellStyle name="差_县区合并测算20080421_不含人员经费系数 2 3" xfId="23801"/>
    <cellStyle name="差_县区合并测算20080421_不含人员经费系数 2 5" xfId="23802"/>
    <cellStyle name="差_县区合并测算20080421_不含人员经费系数 3" xfId="23803"/>
    <cellStyle name="差_县区合并测算20080421_不含人员经费系数 4" xfId="23804"/>
    <cellStyle name="差_县区合并测算20080421_不含人员经费系数 5" xfId="23805"/>
    <cellStyle name="好_1110洱源县_财力性转移支付2010年预算参考数_03_2010年各地区一般预算平衡表_净集中 2" xfId="23806"/>
    <cellStyle name="好_汇总表_财力性转移支付2010年预算参考数 2" xfId="23807"/>
    <cellStyle name="差_县区合并测算20080421_不含人员经费系数_03_2010年各地区一般预算平衡表" xfId="23808"/>
    <cellStyle name="差_县区合并测算20080421_不含人员经费系数_03_2010年各地区一般预算平衡表 2" xfId="23809"/>
    <cellStyle name="好_农林水和城市维护标准支出20080505－县区合计_民生政策最低支出需求_财力性转移支付2010年预算参考数_小册子（2010）张 3" xfId="23810"/>
    <cellStyle name="差_县区合并测算20080421_不含人员经费系数_03_2010年各地区一般预算平衡表 2 2" xfId="23811"/>
    <cellStyle name="差_县区合并测算20080421_不含人员经费系数_03_2010年各地区一般预算平衡表_2010年地方财政一般预算分级平衡情况表（汇总）0524" xfId="23812"/>
    <cellStyle name="好_2007年政法部门业务指标 6" xfId="23813"/>
    <cellStyle name="差_县区合并测算20080421_不含人员经费系数_03_2010年各地区一般预算平衡表_2010年地方财政一般预算分级平衡情况表（汇总）0524 2" xfId="23814"/>
    <cellStyle name="好_核定人数对比_财力性转移支付2010年预算参考数_小册子（2010）张 3" xfId="23815"/>
    <cellStyle name="差_县区合并测算20080421_不含人员经费系数_03_2010年各地区一般预算平衡表_2010年地方财政一般预算分级平衡情况表（汇总）0524 2 7" xfId="23816"/>
    <cellStyle name="差_县区合并测算20080421_不含人员经费系数_03_2010年各地区一般预算平衡表_2010年地方财政一般预算分级平衡情况表（汇总）0524 3" xfId="23817"/>
    <cellStyle name="差_县区合并测算20080421_不含人员经费系数_03_2010年各地区一般预算平衡表_2010年地方财政一般预算分级平衡情况表（汇总）0524 4" xfId="23818"/>
    <cellStyle name="差_县区合并测算20080421_不含人员经费系数_03_2010年各地区一般预算平衡表_2010年地方财政一般预算分级平衡情况表（汇总）0524 5" xfId="23819"/>
    <cellStyle name="差_县区合并测算20080421_不含人员经费系数_03_2010年各地区一般预算平衡表_净集中 2" xfId="23820"/>
    <cellStyle name="差_县区合并测算20080421_不含人员经费系数_03_2010年各地区一般预算平衡表_净集中 3" xfId="23821"/>
    <cellStyle name="差_县区合并测算20080421_不含人员经费系数_30云南" xfId="23822"/>
    <cellStyle name="差_县区合并测算20080421_不含人员经费系数_30云南 2" xfId="23823"/>
    <cellStyle name="差_县区合并测算20080421_不含人员经费系数_30云南 3" xfId="23824"/>
    <cellStyle name="差_县区合并测算20080421_不含人员经费系数_30云南 3 2" xfId="23825"/>
    <cellStyle name="差_县区合并测算20080421_不含人员经费系数_30云南 4" xfId="23826"/>
    <cellStyle name="差_县区合并测算20080421_不含人员经费系数_财力性转移支付2010年预算参考数" xfId="23827"/>
    <cellStyle name="好_缺口县区测算(按核定人数)_03_2010年各地区一般预算平衡表 6" xfId="23828"/>
    <cellStyle name="差_县区合并测算20080421_不含人员经费系数_财力性转移支付2010年预算参考数 2" xfId="23829"/>
    <cellStyle name="差_县区合并测算20080421_不含人员经费系数_财力性转移支付2010年预算参考数 2 2" xfId="23830"/>
    <cellStyle name="好_汇总表_华东" xfId="23831"/>
    <cellStyle name="好_12滨州_财力性转移支付2010年预算参考数_华东 2 3" xfId="23832"/>
    <cellStyle name="差_县区合并测算20080421_不含人员经费系数_财力性转移支付2010年预算参考数 2 2 2" xfId="23833"/>
    <cellStyle name="好_汇总表_华东 2" xfId="23834"/>
    <cellStyle name="差_县区合并测算20080421_不含人员经费系数_财力性转移支付2010年预算参考数 2 3" xfId="23835"/>
    <cellStyle name="好_12滨州_财力性转移支付2010年预算参考数_华东 2 4" xfId="23836"/>
    <cellStyle name="差_县区合并测算20080421_不含人员经费系数_财力性转移支付2010年预算参考数 2 4" xfId="23837"/>
    <cellStyle name="好_12滨州_财力性转移支付2010年预算参考数_华东 2 5" xfId="23838"/>
    <cellStyle name="好_gdp_小册子（2010）张" xfId="23839"/>
    <cellStyle name="差_县区合并测算20080421_不含人员经费系数_财力性转移支付2010年预算参考数 2 5" xfId="23840"/>
    <cellStyle name="好_12滨州_财力性转移支付2010年预算参考数_华东 2 6" xfId="23841"/>
    <cellStyle name="差_县区合并测算20080421_不含人员经费系数_财力性转移支付2010年预算参考数 2 6" xfId="23842"/>
    <cellStyle name="好_12滨州_财力性转移支付2010年预算参考数_华东 2 7" xfId="23843"/>
    <cellStyle name="差_县区合并测算20080421_不含人员经费系数_财力性转移支付2010年预算参考数 2 7" xfId="23844"/>
    <cellStyle name="差_县区合并测算20080421_不含人员经费系数_财力性转移支付2010年预算参考数 3" xfId="23845"/>
    <cellStyle name="差_县区合并测算20080421_不含人员经费系数_财力性转移支付2010年预算参考数 4" xfId="23846"/>
    <cellStyle name="差_县区合并测算20080421_不含人员经费系数_财力性转移支付2010年预算参考数 5" xfId="23847"/>
    <cellStyle name="差_县区合并测算20080421_不含人员经费系数_财力性转移支付2010年预算参考数_03_2010年各地区一般预算平衡表" xfId="23848"/>
    <cellStyle name="差_县区合并测算20080421_不含人员经费系数_财力性转移支付2010年预算参考数_03_2010年各地区一般预算平衡表 2" xfId="23849"/>
    <cellStyle name="差_县区合并测算20080421_不含人员经费系数_财力性转移支付2010年预算参考数_03_2010年各地区一般预算平衡表 2 2" xfId="23850"/>
    <cellStyle name="差_县区合并测算20080421_不含人员经费系数_财力性转移支付2010年预算参考数_03_2010年各地区一般预算平衡表 3" xfId="23851"/>
    <cellStyle name="差_县区合并测算20080421_不含人员经费系数_财力性转移支付2010年预算参考数_03_2010年各地区一般预算平衡表 5" xfId="23852"/>
    <cellStyle name="好_2008年支出核定_华东" xfId="23853"/>
    <cellStyle name="差_县区合并测算20080421_不含人员经费系数_财力性转移支付2010年预算参考数_03_2010年各地区一般预算平衡表 6" xfId="23854"/>
    <cellStyle name="好_其他部门(按照总人口测算）—20080416_不含人员经费系数_财力性转移支付2010年预算参考数_隋心对账单定稿0514 2" xfId="23855"/>
    <cellStyle name="差_县区合并测算20080421_不含人员经费系数_财力性转移支付2010年预算参考数_03_2010年各地区一般预算平衡表_04财力类2010" xfId="23856"/>
    <cellStyle name="好_2006年34青海_财力性转移支付2010年预算参考数_隋心对账单定稿0514 2 4" xfId="23857"/>
    <cellStyle name="常规 12 38" xfId="23858"/>
    <cellStyle name="常规 4 3 3" xfId="23859"/>
    <cellStyle name="好_汇总-县级财政报表附表_合并 2" xfId="23860"/>
    <cellStyle name="差_县区合并测算20080421_不含人员经费系数_财力性转移支付2010年预算参考数_03_2010年各地区一般预算平衡表_04财力类2010 2" xfId="23861"/>
    <cellStyle name="好_汇总-县级财政报表附表_合并 2 2" xfId="23862"/>
    <cellStyle name="差_县区合并测算20080421_不含人员经费系数_财力性转移支付2010年预算参考数_03_2010年各地区一般预算平衡表_04财力类2010 3" xfId="23863"/>
    <cellStyle name="差_云南省2008年转移支付测算——州市本级考核部分及政策性测算_财力性转移支付2010年预算参考数_03_2010年各地区一般预算平衡表_2010年地方财政一般预算分级平衡情况表（汇总）0524" xfId="23864"/>
    <cellStyle name="好_汇总-县级财政报表附表_合并 2 3" xfId="23865"/>
    <cellStyle name="差_县区合并测算20080421_不含人员经费系数_财力性转移支付2010年预算参考数_03_2010年各地区一般预算平衡表_2010年地方财政一般预算分级平衡情况表（汇总）0524" xfId="23866"/>
    <cellStyle name="好_测算结果_财力性转移支付2010年预算参考数 3" xfId="23867"/>
    <cellStyle name="差_县区合并测算20080421_不含人员经费系数_财力性转移支付2010年预算参考数_03_2010年各地区一般预算平衡表_2010年地方财政一般预算分级平衡情况表（汇总）0524 2" xfId="23868"/>
    <cellStyle name="差_云南省2008年转移支付测算——州市本级考核部分及政策性测算_隋心对账单定稿0514 2 4" xfId="23869"/>
    <cellStyle name="好_2008年县级公安保障标准落实奖励经费分配测算" xfId="23870"/>
    <cellStyle name="差_县区合并测算20080421_不含人员经费系数_财力性转移支付2010年预算参考数_03_2010年各地区一般预算平衡表_2010年地方财政一般预算分级平衡情况表（汇总）0524 2 2" xfId="23871"/>
    <cellStyle name="好_2008年县级公安保障标准落实奖励经费分配测算 2" xfId="23872"/>
    <cellStyle name="差_县区合并测算20080421_不含人员经费系数_财力性转移支付2010年预算参考数_03_2010年各地区一般预算平衡表_2010年地方财政一般预算分级平衡情况表（汇总）0524 2 3" xfId="23873"/>
    <cellStyle name="好_2008年县级公安保障标准落实奖励经费分配测算 3" xfId="23874"/>
    <cellStyle name="差_县区合并测算20080421_不含人员经费系数_财力性转移支付2010年预算参考数_30云南" xfId="23875"/>
    <cellStyle name="好_行政(燃修费)_不含人员经费系数_财力性转移支付2010年预算参考数_03_2010年各地区一般预算平衡表_2010年地方财政一般预算分级平衡情况表（汇总）0524 2 4" xfId="23876"/>
    <cellStyle name="差_县区合并测算20080421_不含人员经费系数_财力性转移支付2010年预算参考数_30云南 2" xfId="23877"/>
    <cellStyle name="差_县区合并测算20080421_不含人员经费系数_财力性转移支付2010年预算参考数_30云南 2 2" xfId="23878"/>
    <cellStyle name="差_县区合并测算20080421_不含人员经费系数_财力性转移支付2010年预算参考数_30云南 3 2" xfId="23879"/>
    <cellStyle name="差_县市旗测算20080508_民生政策最低支出需求_财力性转移支付2010年预算参考数_隋心对账单定稿0514 2 5" xfId="23880"/>
    <cellStyle name="差_县区合并测算20080421_不含人员经费系数_财力性转移支付2010年预算参考数_合并 2" xfId="23881"/>
    <cellStyle name="差_县区合并测算20080421_不含人员经费系数_财力性转移支付2010年预算参考数_合并 2 2" xfId="23882"/>
    <cellStyle name="差_县区合并测算20080421_不含人员经费系数_财力性转移支付2010年预算参考数_合并 2 4" xfId="23883"/>
    <cellStyle name="差_县区合并测算20080421_不含人员经费系数_财力性转移支付2010年预算参考数_合并 2 5" xfId="23884"/>
    <cellStyle name="好_县区合并测算20080421_县市旗测算-新科目（含人口规模效应）_财力性转移支付2010年预算参考数_隋心对账单定稿0514 2" xfId="23885"/>
    <cellStyle name="差_县区合并测算20080421_不含人员经费系数_财力性转移支付2010年预算参考数_合并 2 6" xfId="23886"/>
    <cellStyle name="好_县区合并测算20080421_县市旗测算-新科目（含人口规模效应）_财力性转移支付2010年预算参考数_隋心对账单定稿0514 3" xfId="23887"/>
    <cellStyle name="差_县区合并测算20080421_不含人员经费系数_财力性转移支付2010年预算参考数_合并 2 7" xfId="23888"/>
    <cellStyle name="差_县区合并测算20080421_不含人员经费系数_财力性转移支付2010年预算参考数_华东" xfId="23889"/>
    <cellStyle name="差_云南 缺口县区测算(地方填报)_30云南 3" xfId="23890"/>
    <cellStyle name="好_教育(按照总人口测算）—20080416_县市旗测算-新科目（含人口规模效应）_财力性转移支付2010年预算参考数_30云南" xfId="23891"/>
    <cellStyle name="差_县区合并测算20080421_不含人员经费系数_财力性转移支付2010年预算参考数_华东 2" xfId="23892"/>
    <cellStyle name="好_07临沂 2 3" xfId="23893"/>
    <cellStyle name="好_教育(按照总人口测算）—20080416_县市旗测算-新科目（含人口规模效应）_财力性转移支付2010年预算参考数_30云南 2" xfId="23894"/>
    <cellStyle name="差_县区合并测算20080421_不含人员经费系数_财力性转移支付2010年预算参考数_华东 2 2" xfId="23895"/>
    <cellStyle name="差_县区合并测算20080421_不含人员经费系数_财力性转移支付2010年预算参考数_华东 2 3" xfId="23896"/>
    <cellStyle name="差_县区合并测算20080421_不含人员经费系数_财力性转移支付2010年预算参考数_华东 2 4" xfId="23897"/>
    <cellStyle name="差_县区合并测算20080421_不含人员经费系数_财力性转移支付2010年预算参考数_华东 2 5" xfId="23898"/>
    <cellStyle name="差_县区合并测算20080421_不含人员经费系数_财力性转移支付2010年预算参考数_华东 2 6" xfId="23899"/>
    <cellStyle name="差_县区合并测算20080421_不含人员经费系数_财力性转移支付2010年预算参考数_华东 2 7" xfId="23900"/>
    <cellStyle name="差_县区合并测算20080421_不含人员经费系数_财力性转移支付2010年预算参考数_隋心对账单定稿0514" xfId="23901"/>
    <cellStyle name="好_市辖区测算20080510_不含人员经费系数_03_2010年各地区一般预算平衡表_2010年地方财政一般预算分级平衡情况表（汇总）0524 2 4" xfId="23902"/>
    <cellStyle name="差_县区合并测算20080421_不含人员经费系数_财力性转移支付2010年预算参考数_隋心对账单定稿0514 2 2" xfId="23903"/>
    <cellStyle name="常规 8 16" xfId="23904"/>
    <cellStyle name="常规 8 21" xfId="23905"/>
    <cellStyle name="差_县区合并测算20080421_不含人员经费系数_财力性转移支付2010年预算参考数_隋心对账单定稿0514 2 3" xfId="23906"/>
    <cellStyle name="常规 8 17" xfId="23907"/>
    <cellStyle name="常规 8 22" xfId="23908"/>
    <cellStyle name="差_县区合并测算20080421_不含人员经费系数_财力性转移支付2010年预算参考数_隋心对账单定稿0514 2 4" xfId="23909"/>
    <cellStyle name="常规 8 18" xfId="23910"/>
    <cellStyle name="常规 8 23" xfId="23911"/>
    <cellStyle name="差_县区合并测算20080421_不含人员经费系数_财力性转移支付2010年预算参考数_隋心对账单定稿0514 2 5" xfId="23912"/>
    <cellStyle name="常规 8 19" xfId="23913"/>
    <cellStyle name="常规 8 24" xfId="23914"/>
    <cellStyle name="好_危改资金测算_03_2010年各地区一般预算平衡表_2010年地方财政一般预算分级平衡情况表（汇总）0524" xfId="23915"/>
    <cellStyle name="差_县区合并测算20080421_不含人员经费系数_财力性转移支付2010年预算参考数_隋心对账单定稿0514 2 6" xfId="23916"/>
    <cellStyle name="常规 8 25" xfId="23917"/>
    <cellStyle name="常规 8 30" xfId="23918"/>
    <cellStyle name="好_0502通海县 2 2" xfId="23919"/>
    <cellStyle name="差_县区合并测算20080421_不含人员经费系数_财力性转移支付2010年预算参考数_隋心对账单定稿0514 2 7" xfId="23920"/>
    <cellStyle name="常规 8 26" xfId="23921"/>
    <cellStyle name="常规 8 31" xfId="23922"/>
    <cellStyle name="好_0502通海县 2 3" xfId="23923"/>
    <cellStyle name="差_县区合并测算20080421_不含人员经费系数_财力性转移支付2010年预算参考数_小册子（2010）张" xfId="23924"/>
    <cellStyle name="好_核定人数下发表 5" xfId="23925"/>
    <cellStyle name="差_县区合并测算20080421_不含人员经费系数_财力性转移支付2010年预算参考数_小册子（2010）张 2" xfId="23926"/>
    <cellStyle name="输出 2 2 2 4" xfId="23927"/>
    <cellStyle name="差_县区合并测算20080421_不含人员经费系数_财力性转移支付2010年预算参考数_小册子（2010）张 3" xfId="23928"/>
    <cellStyle name="输出 2 2 2 5" xfId="23929"/>
    <cellStyle name="差_县区合并测算20080421_不含人员经费系数_合并" xfId="23930"/>
    <cellStyle name="好_行政公检法测算_民生政策最低支出需求_财力性转移支付2010年预算参考数_合并 2 2" xfId="23931"/>
    <cellStyle name="差_县区合并测算20080421_不含人员经费系数_合并 2" xfId="23932"/>
    <cellStyle name="差_县区合并测算20080421_不含人员经费系数_合并 2 2" xfId="23933"/>
    <cellStyle name="差_县区合并测算20080421_不含人员经费系数_合并 2 4" xfId="23934"/>
    <cellStyle name="差_县市旗测算20080508_不含人员经费系数_财力性转移支付2010年预算参考数_03_2010年各地区一般预算平衡表_2010年地方财政一般预算分级平衡情况表（汇总）0524 3" xfId="23935"/>
    <cellStyle name="差_县区合并测算20080421_不含人员经费系数_合并 2 5" xfId="23936"/>
    <cellStyle name="差_县市旗测算20080508_不含人员经费系数_财力性转移支付2010年预算参考数_03_2010年各地区一般预算平衡表_2010年地方财政一般预算分级平衡情况表（汇总）0524 4" xfId="23937"/>
    <cellStyle name="差_县区合并测算20080421_不含人员经费系数_合并 2 6" xfId="23938"/>
    <cellStyle name="差_县市旗测算20080508_不含人员经费系数_财力性转移支付2010年预算参考数_03_2010年各地区一般预算平衡表_2010年地方财政一般预算分级平衡情况表（汇总）0524 5" xfId="23939"/>
    <cellStyle name="差_县区合并测算20080421_不含人员经费系数_合并 2 7" xfId="23940"/>
    <cellStyle name="差_县区合并测算20080421_不含人员经费系数_华东" xfId="23941"/>
    <cellStyle name="好_文体广播事业(按照总人口测算）—20080416_民生政策最低支出需求_财力性转移支付2010年预算参考数_30云南" xfId="23942"/>
    <cellStyle name="差_县区合并测算20080421_不含人员经费系数_华东 2" xfId="23943"/>
    <cellStyle name="好_文体广播事业(按照总人口测算）—20080416_民生政策最低支出需求_财力性转移支付2010年预算参考数_30云南 2" xfId="23944"/>
    <cellStyle name="差_县区合并测算20080421_不含人员经费系数_华东 2 2" xfId="23945"/>
    <cellStyle name="好_Book2_合并 2 4" xfId="23946"/>
    <cellStyle name="强调文字颜色 6 7 2" xfId="23947"/>
    <cellStyle name="差_县市旗测算-新科目（20080626）_不含人员经费系数_财力性转移支付2010年预算参考数_03_2010年各地区一般预算平衡表 3" xfId="23948"/>
    <cellStyle name="好_文体广播事业(按照总人口测算）—20080416_民生政策最低支出需求_财力性转移支付2010年预算参考数_30云南 3" xfId="23949"/>
    <cellStyle name="差_县区合并测算20080421_不含人员经费系数_华东 2 3" xfId="23950"/>
    <cellStyle name="好_Book2_合并 2 5" xfId="23951"/>
    <cellStyle name="差_县市旗测算-新科目（20080626）_不含人员经费系数_财力性转移支付2010年预算参考数_03_2010年各地区一般预算平衡表 4" xfId="23952"/>
    <cellStyle name="差_县区合并测算20080421_不含人员经费系数_华东 2 4" xfId="23953"/>
    <cellStyle name="好_Book2_合并 2 6" xfId="23954"/>
    <cellStyle name="差_县市旗测算-新科目（20080626）_不含人员经费系数_财力性转移支付2010年预算参考数_03_2010年各地区一般预算平衡表 5" xfId="23955"/>
    <cellStyle name="差_县区合并测算20080421_不含人员经费系数_华东 2 5" xfId="23956"/>
    <cellStyle name="好_Book2_合并 2 7" xfId="23957"/>
    <cellStyle name="差_县市旗测算-新科目（20080626）_不含人员经费系数_财力性转移支付2010年预算参考数_03_2010年各地区一般预算平衡表 6" xfId="23958"/>
    <cellStyle name="好_行政（人员）_民生政策最低支出需求_小册子（2010）张 2" xfId="23959"/>
    <cellStyle name="差_县区合并测算20080421_不含人员经费系数_华东 2 7" xfId="23960"/>
    <cellStyle name="差_县区合并测算20080421_不含人员经费系数_隋心对账单定稿0514" xfId="23961"/>
    <cellStyle name="差_县区合并测算20080421_不含人员经费系数_隋心对账单定稿0514 2" xfId="23962"/>
    <cellStyle name="好_其他部门(按照总人口测算）—20080416_县市旗测算-新科目（含人口规模效应）_隋心对账单定稿0514 2 4" xfId="23963"/>
    <cellStyle name="差_县区合并测算20080421_不含人员经费系数_隋心对账单定稿0514 2 2" xfId="23964"/>
    <cellStyle name="好_农林水和城市维护标准支出20080505－县区合计_县市旗测算-新科目（含人口规模效应） 4" xfId="23965"/>
    <cellStyle name="差_一般预算支出口径剔除表 3" xfId="23966"/>
    <cellStyle name="差_县区合并测算20080421_不含人员经费系数_隋心对账单定稿0514 2 3" xfId="23967"/>
    <cellStyle name="好_农林水和城市维护标准支出20080505－县区合计_县市旗测算-新科目（含人口规模效应） 5" xfId="23968"/>
    <cellStyle name="差_一般预算支出口径剔除表 4" xfId="23969"/>
    <cellStyle name="差_县区合并测算20080421_不含人员经费系数_隋心对账单定稿0514 2 4" xfId="23970"/>
    <cellStyle name="差_一般预算支出口径剔除表 5" xfId="23971"/>
    <cellStyle name="好_河南 缺口县区测算(地方填报白)_财力性转移支付2010年预算参考数 2 2" xfId="23972"/>
    <cellStyle name="差_县区合并测算20080421_不含人员经费系数_隋心对账单定稿0514 2 6" xfId="23973"/>
    <cellStyle name="好_河南 缺口县区测算(地方填报白)_财力性转移支付2010年预算参考数 2 4" xfId="23974"/>
    <cellStyle name="差_县区合并测算20080421_不含人员经费系数_隋心对账单定稿0514 2 7" xfId="23975"/>
    <cellStyle name="好_河南 缺口县区测算(地方填报白)_财力性转移支付2010年预算参考数 2 5" xfId="23976"/>
    <cellStyle name="差_县区合并测算20080421_不含人员经费系数_小册子（2010）张" xfId="23977"/>
    <cellStyle name="差_县区合并测算20080421_不含人员经费系数_小册子（2010）张 2" xfId="23978"/>
    <cellStyle name="差_县市旗测算-新科目（20080627）_民生政策最低支出需求 5" xfId="23979"/>
    <cellStyle name="差_县区合并测算20080421_不含人员经费系数_小册子（2010）张 3" xfId="23980"/>
    <cellStyle name="好_县区合并测算20080421_03_2010年各地区一般预算平衡表 5" xfId="23981"/>
    <cellStyle name="差_县区合并测算20080423(按照各省比重）_财力性转移支付2010年预算参考数_隋心对账单定稿0514" xfId="23982"/>
    <cellStyle name="好_卫生(按照总人口测算）—20080416_财力性转移支付2010年预算参考数_隋心对账单定稿0514 2" xfId="23983"/>
    <cellStyle name="差_县区合并测算20080421_不含人员经费系数_小册子（2010）张 4" xfId="23984"/>
    <cellStyle name="差_县区合并测算20080421_财力性转移支付2010年预算参考数" xfId="23985"/>
    <cellStyle name="好_2006年27重庆_财力性转移支付2010年预算参考数_03_2010年各地区一般预算平衡表_2010年地方财政一般预算分级平衡情况表（汇总）0524 2" xfId="23986"/>
    <cellStyle name="差_县区合并测算20080421_财力性转移支付2010年预算参考数 2" xfId="23987"/>
    <cellStyle name="好_2006年27重庆_财力性转移支付2010年预算参考数_03_2010年各地区一般预算平衡表_2010年地方财政一般预算分级平衡情况表（汇总）0524 2 2" xfId="23988"/>
    <cellStyle name="差_县区合并测算20080421_财力性转移支付2010年预算参考数 2 5" xfId="23989"/>
    <cellStyle name="好_县区合并测算20080421_财力性转移支付2010年预算参考数_华东 3" xfId="23990"/>
    <cellStyle name="差_县区合并测算20080421_财力性转移支付2010年预算参考数 2 7" xfId="23991"/>
    <cellStyle name="差_县区合并测算20080421_财力性转移支付2010年预算参考数 3" xfId="23992"/>
    <cellStyle name="好_2006年27重庆_财力性转移支付2010年预算参考数_03_2010年各地区一般预算平衡表_2010年地方财政一般预算分级平衡情况表（汇总）0524 2 3" xfId="23993"/>
    <cellStyle name="差_县区合并测算20080421_财力性转移支付2010年预算参考数 4" xfId="23994"/>
    <cellStyle name="好_文体广播事业(按照总人口测算）—20080416_隋心对账单定稿0514" xfId="23995"/>
    <cellStyle name="好_2006年27重庆_财力性转移支付2010年预算参考数_03_2010年各地区一般预算平衡表_2010年地方财政一般预算分级平衡情况表（汇总）0524 2 4" xfId="23996"/>
    <cellStyle name="差_县区合并测算20080421_财力性转移支付2010年预算参考数_03_2010年各地区一般预算平衡表 2 2" xfId="23997"/>
    <cellStyle name="好_县市旗测算-新科目（20080627）_县市旗测算-新科目（含人口规模效应）_财力性转移支付2010年预算参考数_03_2010年各地区一般预算平衡表_2010年地方财政一般预算分级平衡情况表（汇总）0524 2 2" xfId="23998"/>
    <cellStyle name="好_33甘肃_华东 2" xfId="23999"/>
    <cellStyle name="差_县区合并测算20080421_财力性转移支付2010年预算参考数_03_2010年各地区一般预算平衡表 6" xfId="24000"/>
    <cellStyle name="差_县区合并测算20080421_财力性转移支付2010年预算参考数_03_2010年各地区一般预算平衡表_04财力类2010" xfId="24001"/>
    <cellStyle name="差_县区合并测算20080421_财力性转移支付2010年预算参考数_03_2010年各地区一般预算平衡表_2010年地方财政一般预算分级平衡情况表（汇总）0524" xfId="24002"/>
    <cellStyle name="好_县市旗测算-新科目（20080627）_03_2010年各地区一般预算平衡表 5" xfId="24003"/>
    <cellStyle name="差_县区合并测算20080421_财力性转移支付2010年预算参考数_03_2010年各地区一般预算平衡表_2010年地方财政一般预算分级平衡情况表（汇总）0524 2" xfId="24004"/>
    <cellStyle name="差_县区合并测算20080421_财力性转移支付2010年预算参考数_03_2010年各地区一般预算平衡表_2010年地方财政一般预算分级平衡情况表（汇总）0524 2 2" xfId="24005"/>
    <cellStyle name="差_县区合并测算20080421_财力性转移支付2010年预算参考数_03_2010年各地区一般预算平衡表_2010年地方财政一般预算分级平衡情况表（汇总）0524 2 3" xfId="24006"/>
    <cellStyle name="差_县区合并测算20080421_财力性转移支付2010年预算参考数_03_2010年各地区一般预算平衡表_2010年地方财政一般预算分级平衡情况表（汇总）0524 2 4" xfId="24007"/>
    <cellStyle name="差_县区合并测算20080421_财力性转移支付2010年预算参考数_03_2010年各地区一般预算平衡表_2010年地方财政一般预算分级平衡情况表（汇总）0524 2 5" xfId="24008"/>
    <cellStyle name="好_行政（人员）_不含人员经费系数_财力性转移支付2010年预算参考数_合并 2 2" xfId="24009"/>
    <cellStyle name="好_县市旗测算-新科目（20080627）_03_2010年各地区一般预算平衡表 6" xfId="24010"/>
    <cellStyle name="差_县区合并测算20080421_财力性转移支付2010年预算参考数_03_2010年各地区一般预算平衡表_2010年地方财政一般预算分级平衡情况表（汇总）0524 3" xfId="24011"/>
    <cellStyle name="差_县区合并测算20080421_财力性转移支付2010年预算参考数_03_2010年各地区一般预算平衡表_2010年地方财政一般预算分级平衡情况表（汇总）0524 4" xfId="24012"/>
    <cellStyle name="差_县区合并测算20080421_财力性转移支付2010年预算参考数_03_2010年各地区一般预算平衡表_2010年地方财政一般预算分级平衡情况表（汇总）0524 5" xfId="24013"/>
    <cellStyle name="差_县区合并测算20080421_财力性转移支付2010年预算参考数_03_2010年各地区一般预算平衡表_净集中" xfId="24014"/>
    <cellStyle name="好_2006年22湖南_财力性转移支付2010年预算参考数_03_2010年各地区一般预算平衡表_净集中 2" xfId="24015"/>
    <cellStyle name="差_县区合并测算20080421_财力性转移支付2010年预算参考数_03_2010年各地区一般预算平衡表_净集中 2" xfId="24016"/>
    <cellStyle name="差_县区合并测算20080421_财力性转移支付2010年预算参考数_03_2010年各地区一般预算平衡表_净集中 3" xfId="24017"/>
    <cellStyle name="好_县市旗测算-新科目（20080626）_县市旗测算-新科目（含人口规模效应）_财力性转移支付2010年预算参考数 3" xfId="24018"/>
    <cellStyle name="好_530623_2006年县级财政报表附表 2_5.2010年云南省国家一般生态功能区转移支付补助测算表（州市本级）" xfId="24019"/>
    <cellStyle name="差_县区合并测算20080421_财力性转移支付2010年预算参考数_30云南" xfId="24020"/>
    <cellStyle name="差_县区合并测算20080421_财力性转移支付2010年预算参考数_30云南 2" xfId="24021"/>
    <cellStyle name="汇总 2 2 2 3" xfId="24022"/>
    <cellStyle name="差_县区合并测算20080421_财力性转移支付2010年预算参考数_30云南 2 2" xfId="24023"/>
    <cellStyle name="差_县区合并测算20080421_财力性转移支付2010年预算参考数_30云南 3 2" xfId="24024"/>
    <cellStyle name="差_县区合并测算20080421_财力性转移支付2010年预算参考数_30云南 4" xfId="24025"/>
    <cellStyle name="好_2006年水利统计指标统计表_隋心对账单定稿0514 2" xfId="24026"/>
    <cellStyle name="汇总 2 2 2 5" xfId="24027"/>
    <cellStyle name="差_县区合并测算20080421_财力性转移支付2010年预算参考数_合并 2" xfId="24028"/>
    <cellStyle name="好_安徽 缺口县区测算(地方填报)1_合并 2 2" xfId="24029"/>
    <cellStyle name="差_县区合并测算20080421_财力性转移支付2010年预算参考数_合并 2 2" xfId="24030"/>
    <cellStyle name="好_教育(按照总人口测算）—20080416_县市旗测算-新科目（含人口规模效应）_财力性转移支付2010年预算参考数_03_2010年各地区一般预算平衡表_2010年地方财政一般预算分级平衡情况表（汇总）0524 2 3" xfId="24031"/>
    <cellStyle name="差_县区合并测算20080421_财力性转移支付2010年预算参考数_合并 2 5" xfId="24032"/>
    <cellStyle name="好_教育(按照总人口测算）—20080416_县市旗测算-新科目（含人口规模效应）_财力性转移支付2010年预算参考数_03_2010年各地区一般预算平衡表_2010年地方财政一般预算分级平衡情况表（汇总）0524 2 6" xfId="24033"/>
    <cellStyle name="好_农林水和城市维护标准支出20080505－县区合计_县市旗测算-新科目（含人口规模效应）_财力性转移支付2010年预算参考数_合并 3" xfId="24034"/>
    <cellStyle name="差_县区合并测算20080421_财力性转移支付2010年预算参考数_华东" xfId="24035"/>
    <cellStyle name="好_其他部门(按照总人口测算）—20080416_财力性转移支付2010年预算参考数_小册子（2010）张 2" xfId="24036"/>
    <cellStyle name="差_县区合并测算20080421_财力性转移支付2010年预算参考数_华东 2" xfId="24037"/>
    <cellStyle name="差_县区合并测算20080421_财力性转移支付2010年预算参考数_华东 2 3" xfId="24038"/>
    <cellStyle name="好_民生政策最低支出需求_财力性转移支付2010年预算参考数_03_2010年各地区一般预算平衡表_04财力类2010" xfId="24039"/>
    <cellStyle name="差_县区合并测算20080421_财力性转移支付2010年预算参考数_华东 2 4" xfId="24040"/>
    <cellStyle name="差_县区合并测算20080421_财力性转移支付2010年预算参考数_隋心对账单定稿0514" xfId="24041"/>
    <cellStyle name="差_县区合并测算20080421_财力性转移支付2010年预算参考数_隋心对账单定稿0514 2" xfId="24042"/>
    <cellStyle name="常规 27 4" xfId="24043"/>
    <cellStyle name="差_县区合并测算20080421_财力性转移支付2010年预算参考数_隋心对账单定稿0514 2 2" xfId="24044"/>
    <cellStyle name="好_测算结果_财力性转移支付2010年预算参考数_合并 2 7" xfId="24045"/>
    <cellStyle name="差_县区合并测算20080421_财力性转移支付2010年预算参考数_隋心对账单定稿0514 2 3" xfId="24046"/>
    <cellStyle name="差_县区合并测算20080421_财力性转移支付2010年预算参考数_隋心对账单定稿0514 2 4" xfId="24047"/>
    <cellStyle name="差_县区合并测算20080421_民生政策最低支出需求_03_2010年各地区一般预算平衡表_04财力类2010 2" xfId="24048"/>
    <cellStyle name="好_分析缺口率_03_2010年各地区一般预算平衡表 2" xfId="24049"/>
    <cellStyle name="差_县区合并测算20080421_财力性转移支付2010年预算参考数_隋心对账单定稿0514 2 5" xfId="24050"/>
    <cellStyle name="差_县区合并测算20080421_民生政策最低支出需求_03_2010年各地区一般预算平衡表_04财力类2010 3" xfId="24051"/>
    <cellStyle name="好_分析缺口率_03_2010年各地区一般预算平衡表 3" xfId="24052"/>
    <cellStyle name="差_县区合并测算20080421_财力性转移支付2010年预算参考数_隋心对账单定稿0514 2 6" xfId="24053"/>
    <cellStyle name="好_分析缺口率_03_2010年各地区一般预算平衡表 4" xfId="24054"/>
    <cellStyle name="差_县区合并测算20080421_财力性转移支付2010年预算参考数_隋心对账单定稿0514 2 7" xfId="24055"/>
    <cellStyle name="好_分析缺口率_03_2010年各地区一般预算平衡表 5" xfId="24056"/>
    <cellStyle name="差_县区合并测算20080421_财力性转移支付2010年预算参考数_小册子（2010）张" xfId="24057"/>
    <cellStyle name="好_行政公检法测算_财力性转移支付2010年预算参考数 2 5" xfId="24058"/>
    <cellStyle name="差_县区合并测算20080421_财力性转移支付2010年预算参考数_小册子（2010）张 2" xfId="24059"/>
    <cellStyle name="好_14安徽_财力性转移支付2010年预算参考数 4" xfId="24060"/>
    <cellStyle name="差_县区合并测算20080421_财力性转移支付2010年预算参考数_小册子（2010）张 3" xfId="24061"/>
    <cellStyle name="好_14安徽_财力性转移支付2010年预算参考数 5" xfId="24062"/>
    <cellStyle name="差_县区合并测算20080421_财力性转移支付2010年预算参考数_小册子（2010）张 4" xfId="24063"/>
    <cellStyle name="差_县区合并测算20080421_合并 2 2" xfId="24064"/>
    <cellStyle name="差_县区合并测算20080421_合并 2 3" xfId="24065"/>
    <cellStyle name="好_核定人数下发表_华东" xfId="24066"/>
    <cellStyle name="差_县区合并测算20080421_合并 2 4" xfId="24067"/>
    <cellStyle name="差_县区合并测算20080421_合并 2 5" xfId="24068"/>
    <cellStyle name="差_县区合并测算20080421_合并 2 6" xfId="24069"/>
    <cellStyle name="差_县区合并测算20080421_合并 2 7" xfId="24070"/>
    <cellStyle name="差_县区合并测算20080421_华东" xfId="24071"/>
    <cellStyle name="差_县区合并测算20080421_华东 2" xfId="24072"/>
    <cellStyle name="差_县区合并测算20080421_华东 2 2" xfId="24073"/>
    <cellStyle name="差_县区合并测算20080421_华东 2 3" xfId="24074"/>
    <cellStyle name="差_县区合并测算20080421_华东 2 4" xfId="24075"/>
    <cellStyle name="差_县区合并测算20080421_华东 2 5" xfId="24076"/>
    <cellStyle name="差_县区合并测算20080421_华东 2 7" xfId="24077"/>
    <cellStyle name="差_县区合并测算20080421_民生政策最低支出需求 2" xfId="24078"/>
    <cellStyle name="差_县区合并测算20080421_民生政策最低支出需求 2 2 2" xfId="24079"/>
    <cellStyle name="差_县区合并测算20080421_民生政策最低支出需求 2 3" xfId="24080"/>
    <cellStyle name="警告文本 2 2 2 2 2" xfId="24081"/>
    <cellStyle name="差_县区合并测算20080421_民生政策最低支出需求 2 6" xfId="24082"/>
    <cellStyle name="警告文本 2 2 2 2 5" xfId="24083"/>
    <cellStyle name="差_县区合并测算20080421_民生政策最低支出需求 2 7" xfId="24084"/>
    <cellStyle name="警告文本 2 2 2 2 6" xfId="24085"/>
    <cellStyle name="差_县区合并测算20080421_民生政策最低支出需求 3" xfId="24086"/>
    <cellStyle name="差_县区合并测算20080421_民生政策最低支出需求 4" xfId="24087"/>
    <cellStyle name="差_县区合并测算20080421_民生政策最低支出需求 5" xfId="24088"/>
    <cellStyle name="好_县区合并测算20080423(按照各省比重）_不含人员经费系数_财力性转移支付2010年预算参考数_03_2010年各地区一般预算平衡表 2 3" xfId="24089"/>
    <cellStyle name="差_县区合并测算20080421_民生政策最低支出需求_03_2010年各地区一般预算平衡表" xfId="24090"/>
    <cellStyle name="差_县区合并测算20080421_民生政策最低支出需求_03_2010年各地区一般预算平衡表 2" xfId="24091"/>
    <cellStyle name="差_县区合并测算20080421_民生政策最低支出需求_03_2010年各地区一般预算平衡表 4" xfId="24092"/>
    <cellStyle name="差_县区合并测算20080421_民生政策最低支出需求_03_2010年各地区一般预算平衡表 6" xfId="24093"/>
    <cellStyle name="差_县区合并测算20080421_民生政策最低支出需求_03_2010年各地区一般预算平衡表_04财力类2010" xfId="24094"/>
    <cellStyle name="好_分析缺口率_03_2010年各地区一般预算平衡表" xfId="24095"/>
    <cellStyle name="差_县区合并测算20080421_民生政策最低支出需求_03_2010年各地区一般预算平衡表_2010年地方财政一般预算分级平衡情况表（汇总）0524 2 2" xfId="24096"/>
    <cellStyle name="好_530629_2006年县级财政报表附表 2_4.2010年国家重点生态功能区保护性转移支付生态测算表" xfId="24097"/>
    <cellStyle name="差_县区合并测算20080421_民生政策最低支出需求_03_2010年各地区一般预算平衡表_2010年地方财政一般预算分级平衡情况表（汇总）0524 3" xfId="24098"/>
    <cellStyle name="差_县区合并测算20080421_民生政策最低支出需求_03_2010年各地区一般预算平衡表_2010年地方财政一般预算分级平衡情况表（汇总）0524 4" xfId="24099"/>
    <cellStyle name="差_县区合并测算20080421_民生政策最低支出需求_03_2010年各地区一般预算平衡表_2010年地方财政一般预算分级平衡情况表（汇总）0524 5" xfId="24100"/>
    <cellStyle name="好_青海 缺口县区测算(地方填报)_财力性转移支付2010年预算参考数_03_2010年各地区一般预算平衡表_04财力类2010" xfId="24101"/>
    <cellStyle name="差_县区合并测算20080421_民生政策最低支出需求_03_2010年各地区一般预算平衡表_净集中" xfId="24102"/>
    <cellStyle name="好_行政（人员）_民生政策最低支出需求_华东 2 3" xfId="24103"/>
    <cellStyle name="差_县区合并测算20080421_民生政策最低支出需求_03_2010年各地区一般预算平衡表_净集中 2" xfId="24104"/>
    <cellStyle name="好_教育(按照总人口测算）—20080416_财力性转移支付2010年预算参考数_合并 2 3" xfId="24105"/>
    <cellStyle name="好_行政（人员）_民生政策最低支出需求_华东 2 4" xfId="24106"/>
    <cellStyle name="差_县区合并测算20080421_民生政策最低支出需求_03_2010年各地区一般预算平衡表_净集中 3" xfId="24107"/>
    <cellStyle name="差_县市旗测算20080508_不含人员经费系数_财力性转移支付2010年预算参考数 2 2" xfId="24108"/>
    <cellStyle name="好_教育(按照总人口测算）—20080416_财力性转移支付2010年预算参考数_合并 2 4" xfId="24109"/>
    <cellStyle name="差_县区合并测算20080421_民生政策最低支出需求_30云南" xfId="24110"/>
    <cellStyle name="好_其他部门(按照总人口测算）—20080416_财力性转移支付2010年预算参考数_03_2010年各地区一般预算平衡表_净集中 3" xfId="24111"/>
    <cellStyle name="解释性文本 2 2 16" xfId="24112"/>
    <cellStyle name="解释性文本 2 2 21" xfId="24113"/>
    <cellStyle name="差_县区合并测算20080421_民生政策最低支出需求_30云南 2 2" xfId="24114"/>
    <cellStyle name="差_县区合并测算20080421_民生政策最低支出需求_30云南 3 2" xfId="24115"/>
    <cellStyle name="好_行政公检法测算_财力性转移支付2010年预算参考数_30云南 3" xfId="24116"/>
    <cellStyle name="好_农林水和城市维护标准支出20080505－县区合计_不含人员经费系数_03_2010年各地区一般预算平衡表 2" xfId="24117"/>
    <cellStyle name="差_县区合并测算20080421_民生政策最低支出需求_财力性转移支付2010年预算参考数 2 3" xfId="24118"/>
    <cellStyle name="差_县区合并测算20080421_民生政策最低支出需求_财力性转移支付2010年预算参考数 2 4" xfId="24119"/>
    <cellStyle name="差_县区合并测算20080421_民生政策最低支出需求_财力性转移支付2010年预算参考数 2 5" xfId="24120"/>
    <cellStyle name="差_县区合并测算20080421_民生政策最低支出需求_财力性转移支付2010年预算参考数 2 6" xfId="24121"/>
    <cellStyle name="差_县区合并测算20080421_民生政策最低支出需求_财力性转移支付2010年预算参考数 2 7" xfId="24122"/>
    <cellStyle name="好_河南 缺口县区测算(地方填报)_财力性转移支付2010年预算参考数_03_2010年各地区一般预算平衡表" xfId="24123"/>
    <cellStyle name="好_县市旗测算20080508_县市旗测算-新科目（含人口规模效应）_03_2010年各地区一般预算平衡表_2010年地方财政一般预算分级平衡情况表（汇总）0524 2 5" xfId="24124"/>
    <cellStyle name="差_县区合并测算20080421_民生政策最低支出需求_财力性转移支付2010年预算参考数 4" xfId="24125"/>
    <cellStyle name="好_2008年一般预算支出预计_30云南 3" xfId="24126"/>
    <cellStyle name="差_云南 缺口县区测算(地方填报)_财力性转移支付2010年预算参考数_03_2010年各地区一般预算平衡表_净集中 2" xfId="24127"/>
    <cellStyle name="好_行政(燃修费)_华东 2 3" xfId="24128"/>
    <cellStyle name="好_卫生(按照总人口测算）—20080416_华东 2 5" xfId="24129"/>
    <cellStyle name="差_县区合并测算20080421_民生政策最低支出需求_财力性转移支付2010年预算参考数 4 2" xfId="24130"/>
    <cellStyle name="好_2008年一般预算支出预计_30云南 3 2" xfId="24131"/>
    <cellStyle name="好_县市旗测算20080508_县市旗测算-新科目（含人口规模效应）_03_2010年各地区一般预算平衡表_2010年地方财政一般预算分级平衡情况表（汇总）0524 2 6" xfId="24132"/>
    <cellStyle name="差_县区合并测算20080421_民生政策最低支出需求_财力性转移支付2010年预算参考数 5" xfId="24133"/>
    <cellStyle name="好_2008年一般预算支出预计_30云南 4" xfId="24134"/>
    <cellStyle name="差_云南 缺口县区测算(地方填报)_财力性转移支付2010年预算参考数_03_2010年各地区一般预算平衡表_净集中 3" xfId="24135"/>
    <cellStyle name="好_行政(燃修费)_华东 2 4" xfId="24136"/>
    <cellStyle name="常规 11 25" xfId="24137"/>
    <cellStyle name="常规 11 30" xfId="24138"/>
    <cellStyle name="差_县区合并测算20080421_民生政策最低支出需求_财力性转移支付2010年预算参考数_03_2010年各地区一般预算平衡表" xfId="24139"/>
    <cellStyle name="好_27重庆_财力性转移支付2010年预算参考数_03_2010年各地区一般预算平衡表_04财力类2010 2" xfId="24140"/>
    <cellStyle name="差_县区合并测算20080421_民生政策最低支出需求_财力性转移支付2010年预算参考数_03_2010年各地区一般预算平衡表 4" xfId="24141"/>
    <cellStyle name="好_其他部门(按照总人口测算）—20080416_民生政策最低支出需求_财力性转移支付2010年预算参考数_03_2010年各地区一般预算平衡表 3" xfId="24142"/>
    <cellStyle name="差_县区合并测算20080421_民生政策最低支出需求_财力性转移支付2010年预算参考数_03_2010年各地区一般预算平衡表 5" xfId="24143"/>
    <cellStyle name="好_其他部门(按照总人口测算）—20080416_民生政策最低支出需求_财力性转移支付2010年预算参考数_03_2010年各地区一般预算平衡表 4" xfId="24144"/>
    <cellStyle name="差_县区合并测算20080421_民生政策最低支出需求_财力性转移支付2010年预算参考数_03_2010年各地区一般预算平衡表_04财力类2010" xfId="24145"/>
    <cellStyle name="差_县区合并测算20080421_民生政策最低支出需求_财力性转移支付2010年预算参考数_03_2010年各地区一般预算平衡表_04财力类2010 2" xfId="24146"/>
    <cellStyle name="常规 108" xfId="24147"/>
    <cellStyle name="常规 113" xfId="24148"/>
    <cellStyle name="差_县区合并测算20080421_民生政策最低支出需求_财力性转移支付2010年预算参考数_03_2010年各地区一般预算平衡表_04财力类2010 3" xfId="24149"/>
    <cellStyle name="常规 109" xfId="24150"/>
    <cellStyle name="常规 114" xfId="24151"/>
    <cellStyle name="差_县区合并测算20080421_民生政策最低支出需求_财力性转移支付2010年预算参考数_03_2010年各地区一般预算平衡表_2010年地方财政一般预算分级平衡情况表（汇总）0524" xfId="24152"/>
    <cellStyle name="差_县区合并测算20080421_民生政策最低支出需求_财力性转移支付2010年预算参考数_03_2010年各地区一般预算平衡表_2010年地方财政一般预算分级平衡情况表（汇总）0524 2" xfId="24153"/>
    <cellStyle name="差_县区合并测算20080421_民生政策最低支出需求_财力性转移支付2010年预算参考数_03_2010年各地区一般预算平衡表_2010年地方财政一般预算分级平衡情况表（汇总）0524 2 6" xfId="24154"/>
    <cellStyle name="好_11大理_财力性转移支付2010年预算参考数_合并 2 3" xfId="24155"/>
    <cellStyle name="差_县区合并测算20080421_民生政策最低支出需求_财力性转移支付2010年预算参考数_03_2010年各地区一般预算平衡表_2010年地方财政一般预算分级平衡情况表（汇总）0524 2 7" xfId="24156"/>
    <cellStyle name="好_11大理_财力性转移支付2010年预算参考数_合并 2 4" xfId="24157"/>
    <cellStyle name="差_县区合并测算20080421_民生政策最低支出需求_财力性转移支付2010年预算参考数_03_2010年各地区一般预算平衡表_2010年地方财政一般预算分级平衡情况表（汇总）0524 3" xfId="24158"/>
    <cellStyle name="差_县区合并测算20080421_民生政策最低支出需求_财力性转移支付2010年预算参考数_03_2010年各地区一般预算平衡表_2010年地方财政一般预算分级平衡情况表（汇总）0524 4" xfId="24159"/>
    <cellStyle name="差_县区合并测算20080421_民生政策最低支出需求_财力性转移支付2010年预算参考数_03_2010年各地区一般预算平衡表_2010年地方财政一般预算分级平衡情况表（汇总）0524 5" xfId="24160"/>
    <cellStyle name="差_县区合并测算20080421_民生政策最低支出需求_财力性转移支付2010年预算参考数_03_2010年各地区一般预算平衡表_净集中" xfId="24161"/>
    <cellStyle name="好_人员工资和公用经费3_03_2010年各地区一般预算平衡表_2010年地方财政一般预算分级平衡情况表（汇总）0524 2 6" xfId="24162"/>
    <cellStyle name="差_县区合并测算20080421_民生政策最低支出需求_财力性转移支付2010年预算参考数_03_2010年各地区一般预算平衡表_净集中 2" xfId="24163"/>
    <cellStyle name="好_核定人数对比_财力性转移支付2010年预算参考数_华东 2 5" xfId="24164"/>
    <cellStyle name="差_县区合并测算20080421_民生政策最低支出需求_财力性转移支付2010年预算参考数_03_2010年各地区一般预算平衡表_净集中 3" xfId="24165"/>
    <cellStyle name="好_核定人数对比_财力性转移支付2010年预算参考数_华东 2 6" xfId="24166"/>
    <cellStyle name="差_县区合并测算20080421_民生政策最低支出需求_财力性转移支付2010年预算参考数_30云南 2" xfId="24167"/>
    <cellStyle name="好_财政供养人员_财力性转移支付2010年预算参考数_03_2010年各地区一般预算平衡表 2" xfId="24168"/>
    <cellStyle name="好_汇总表4_华东 2 3" xfId="24169"/>
    <cellStyle name="差_县区合并测算20080421_民生政策最低支出需求_财力性转移支付2010年预算参考数_合并" xfId="24170"/>
    <cellStyle name="好_行政(燃修费)_县市旗测算-新科目（含人口规模效应）_华东 3" xfId="24171"/>
    <cellStyle name="好_其他部门(按照总人口测算）—20080416_不含人员经费系数_03_2010年各地区一般预算平衡表_2010年地方财政一般预算分级平衡情况表（汇总）0524" xfId="24172"/>
    <cellStyle name="好_云南省2008年转移支付测算——州市本级考核部分及政策性测算_合并 2 3" xfId="24173"/>
    <cellStyle name="好_其他部门(按照总人口测算）—20080416_不含人员经费系数_03_2010年各地区一般预算平衡表_2010年地方财政一般预算分级平衡情况表（汇总）0524 2 2" xfId="24174"/>
    <cellStyle name="差_县区合并测算20080421_民生政策最低支出需求_财力性转移支付2010年预算参考数_合并 2 2" xfId="24175"/>
    <cellStyle name="好_其他部门(按照总人口测算）—20080416_不含人员经费系数_财力性转移支付2010年预算参考数 2 3" xfId="24176"/>
    <cellStyle name="好_其他部门(按照总人口测算）—20080416_不含人员经费系数_03_2010年各地区一般预算平衡表_2010年地方财政一般预算分级平衡情况表（汇总）0524 2 3" xfId="24177"/>
    <cellStyle name="差_县区合并测算20080421_民生政策最低支出需求_财力性转移支付2010年预算参考数_合并 2 3" xfId="24178"/>
    <cellStyle name="好_其他部门(按照总人口测算）—20080416_不含人员经费系数_财力性转移支付2010年预算参考数 2 4" xfId="24179"/>
    <cellStyle name="好_其他部门(按照总人口测算）—20080416_不含人员经费系数_03_2010年各地区一般预算平衡表_2010年地方财政一般预算分级平衡情况表（汇总）0524 2 4" xfId="24180"/>
    <cellStyle name="差_县区合并测算20080421_民生政策最低支出需求_财力性转移支付2010年预算参考数_合并 2 4" xfId="24181"/>
    <cellStyle name="好_其他部门(按照总人口测算）—20080416_不含人员经费系数_财力性转移支付2010年预算参考数 2 5" xfId="24182"/>
    <cellStyle name="好_其他部门(按照总人口测算）—20080416_不含人员经费系数_03_2010年各地区一般预算平衡表_2010年地方财政一般预算分级平衡情况表（汇总）0524 2 5" xfId="24183"/>
    <cellStyle name="差_县区合并测算20080421_民生政策最低支出需求_财力性转移支付2010年预算参考数_合并 2 5" xfId="24184"/>
    <cellStyle name="好_其他部门(按照总人口测算）—20080416_不含人员经费系数_财力性转移支付2010年预算参考数 2 6" xfId="24185"/>
    <cellStyle name="好_其他部门(按照总人口测算）—20080416_不含人员经费系数_03_2010年各地区一般预算平衡表_2010年地方财政一般预算分级平衡情况表（汇总）0524 2 7" xfId="24186"/>
    <cellStyle name="差_县区合并测算20080421_民生政策最低支出需求_财力性转移支付2010年预算参考数_合并 2 7" xfId="24187"/>
    <cellStyle name="好_其他部门(按照总人口测算）—20080416_不含人员经费系数_财力性转移支付2010年预算参考数 2 8" xfId="24188"/>
    <cellStyle name="差_县区合并测算20080421_民生政策最低支出需求_财力性转移支付2010年预算参考数_华东" xfId="24189"/>
    <cellStyle name="差_县区合并测算20080421_民生政策最低支出需求_财力性转移支付2010年预算参考数_华东 2" xfId="24190"/>
    <cellStyle name="差_县区合并测算20080421_民生政策最低支出需求_财力性转移支付2010年预算参考数_华东 2 2" xfId="24191"/>
    <cellStyle name="差_县区合并测算20080421_民生政策最低支出需求_财力性转移支付2010年预算参考数_华东 2 3" xfId="24192"/>
    <cellStyle name="差_县区合并测算20080421_民生政策最低支出需求_财力性转移支付2010年预算参考数_华东 2 4" xfId="24193"/>
    <cellStyle name="差_县区合并测算20080421_民生政策最低支出需求_财力性转移支付2010年预算参考数_华东 2 5" xfId="24194"/>
    <cellStyle name="差_县区合并测算20080421_民生政策最低支出需求_财力性转移支付2010年预算参考数_华东 2 6" xfId="24195"/>
    <cellStyle name="差_县区合并测算20080421_民生政策最低支出需求_财力性转移支付2010年预算参考数_华东 2 7" xfId="24196"/>
    <cellStyle name="解释性文本 2 10" xfId="24197"/>
    <cellStyle name="差_县区合并测算20080421_民生政策最低支出需求_财力性转移支付2010年预算参考数_隋心对账单定稿0514" xfId="24198"/>
    <cellStyle name="差_县区合并测算20080421_民生政策最低支出需求_财力性转移支付2010年预算参考数_隋心对账单定稿0514 2 2" xfId="24199"/>
    <cellStyle name="千位分隔 2" xfId="24200"/>
    <cellStyle name="好_行政(燃修费)_不含人员经费系数_财力性转移支付2010年预算参考数_隋心对账单定稿0514 2 4" xfId="24201"/>
    <cellStyle name="差_县区合并测算20080421_民生政策最低支出需求_财力性转移支付2010年预算参考数_隋心对账单定稿0514 2 3" xfId="24202"/>
    <cellStyle name="千位分隔 3" xfId="24203"/>
    <cellStyle name="好_2006年34青海_财力性转移支付2010年预算参考数_华东" xfId="24204"/>
    <cellStyle name="好_行政(燃修费)_不含人员经费系数_财力性转移支付2010年预算参考数_隋心对账单定稿0514 2 5" xfId="24205"/>
    <cellStyle name="差_县区合并测算20080421_民生政策最低支出需求_财力性转移支付2010年预算参考数_隋心对账单定稿0514 2 4" xfId="24206"/>
    <cellStyle name="千位分隔 4" xfId="24207"/>
    <cellStyle name="好_28四川_财力性转移支付2010年预算参考数 2 2" xfId="24208"/>
    <cellStyle name="好_行政(燃修费)_不含人员经费系数_财力性转移支付2010年预算参考数_隋心对账单定稿0514 2 6" xfId="24209"/>
    <cellStyle name="差_县区合并测算20080421_民生政策最低支出需求_财力性转移支付2010年预算参考数_隋心对账单定稿0514 2 5" xfId="24210"/>
    <cellStyle name="千位分隔 5" xfId="24211"/>
    <cellStyle name="好_28四川_财力性转移支付2010年预算参考数 2 3" xfId="24212"/>
    <cellStyle name="好_行政(燃修费)_不含人员经费系数_财力性转移支付2010年预算参考数_隋心对账单定稿0514 2 7" xfId="24213"/>
    <cellStyle name="差_县区合并测算20080421_民生政策最低支出需求_财力性转移支付2010年预算参考数_小册子（2010）张" xfId="24214"/>
    <cellStyle name="差_县区合并测算20080421_民生政策最低支出需求_财力性转移支付2010年预算参考数_小册子（2010）张 2" xfId="24215"/>
    <cellStyle name="差_县市旗测算-新科目（20080626）_不含人员经费系数_财力性转移支付2010年预算参考数 4" xfId="24216"/>
    <cellStyle name="差_县区合并测算20080421_民生政策最低支出需求_财力性转移支付2010年预算参考数_小册子（2010）张 2 2" xfId="24217"/>
    <cellStyle name="差_县市旗测算-新科目（20080626）_不含人员经费系数_财力性转移支付2010年预算参考数 4 2" xfId="24218"/>
    <cellStyle name="差_县区合并测算20080421_民生政策最低支出需求_财力性转移支付2010年预算参考数_小册子（2010）张 4" xfId="24219"/>
    <cellStyle name="差_县区合并测算20080421_民生政策最低支出需求_合并" xfId="24220"/>
    <cellStyle name="好_县市旗测算20080508_不含人员经费系数_合并 2 5" xfId="24221"/>
    <cellStyle name="差_县区合并测算20080421_民生政策最低支出需求_合并 2" xfId="24222"/>
    <cellStyle name="差_县区合并测算20080421_民生政策最低支出需求_合并 2 2" xfId="24223"/>
    <cellStyle name="差_县区合并测算20080421_民生政策最低支出需求_合并 2 3" xfId="24224"/>
    <cellStyle name="差_县区合并测算20080421_民生政策最低支出需求_合并 2 4" xfId="24225"/>
    <cellStyle name="差_县区合并测算20080421_民生政策最低支出需求_合并 2 6" xfId="24226"/>
    <cellStyle name="差_县区合并测算20080421_民生政策最低支出需求_华东" xfId="24227"/>
    <cellStyle name="差_县区合并测算20080421_民生政策最低支出需求_华东 2 3" xfId="24228"/>
    <cellStyle name="差_县区合并测算20080421_民生政策最低支出需求_华东 2 4" xfId="24229"/>
    <cellStyle name="差_县区合并测算20080421_民生政策最低支出需求_华东 2 5" xfId="24230"/>
    <cellStyle name="差_县区合并测算20080421_民生政策最低支出需求_华东 2 6" xfId="24231"/>
    <cellStyle name="差_县区合并测算20080421_民生政策最低支出需求_华东 2 7" xfId="24232"/>
    <cellStyle name="差_县区合并测算20080421_民生政策最低支出需求_隋心对账单定稿0514 2 4" xfId="24233"/>
    <cellStyle name="差_县区合并测算20080421_民生政策最低支出需求_隋心对账单定稿0514 2 7" xfId="24234"/>
    <cellStyle name="好_2014年横排表 2" xfId="24235"/>
    <cellStyle name="差_县区合并测算20080421_民生政策最低支出需求_小册子（2010）张" xfId="24236"/>
    <cellStyle name="差_县区合并测算20080421_民生政策最低支出需求_小册子（2010）张 3" xfId="24237"/>
    <cellStyle name="差_县区合并测算20080421_民生政策最低支出需求_小册子（2010）张 3 2" xfId="24238"/>
    <cellStyle name="差_县区合并测算20080421_民生政策最低支出需求_小册子（2010）张 4" xfId="24239"/>
    <cellStyle name="好_农林水和城市维护标准支出20080505－县区合计_民生政策最低支出需求_华东" xfId="24240"/>
    <cellStyle name="差_县区合并测算20080421_隋心对账单定稿0514" xfId="24241"/>
    <cellStyle name="差_县区合并测算20080421_隋心对账单定稿0514 2" xfId="24242"/>
    <cellStyle name="好_文体广播事业(按照总人口测算）—20080416_财力性转移支付2010年预算参考数_03_2010年各地区一般预算平衡表_2010年地方财政一般预算分级平衡情况表（汇总）0524 5" xfId="24243"/>
    <cellStyle name="差_县区合并测算20080421_隋心对账单定稿0514 2 2" xfId="24244"/>
    <cellStyle name="差_县区合并测算20080421_隋心对账单定稿0514 2 3" xfId="24245"/>
    <cellStyle name="好_行政(燃修费)_财力性转移支付2010年预算参考数_隋心对账单定稿0514 2" xfId="24246"/>
    <cellStyle name="差_县区合并测算20080421_隋心对账单定稿0514 2 4" xfId="24247"/>
    <cellStyle name="好_行政(燃修费)_财力性转移支付2010年预算参考数_隋心对账单定稿0514 3" xfId="24248"/>
    <cellStyle name="好_2007年一般预算支出剔除_财力性转移支付2010年预算参考数_30云南 2" xfId="24249"/>
    <cellStyle name="差_县区合并测算20080421_隋心对账单定稿0514 2 5" xfId="24250"/>
    <cellStyle name="好_农林水和城市维护标准支出20080505－县区合计_财力性转移支付2010年预算参考数_30云南" xfId="24251"/>
    <cellStyle name="好_2007年一般预算支出剔除_财力性转移支付2010年预算参考数_30云南 3" xfId="24252"/>
    <cellStyle name="差_县区合并测算20080421_隋心对账单定稿0514 2 6" xfId="24253"/>
    <cellStyle name="差_县区合并测算20080421_隋心对账单定稿0514 2 7" xfId="24254"/>
    <cellStyle name="好_其他部门(按照总人口测算）—20080416_县市旗测算-新科目（含人口规模效应）_03_2010年各地区一般预算平衡表_2010年地方财政一般预算分级平衡情况表（汇总）0524" xfId="24255"/>
    <cellStyle name="差_县区合并测算20080421_县市旗测算-新科目（含人口规模效应）" xfId="24256"/>
    <cellStyle name="差_县区合并测算20080421_县市旗测算-新科目（含人口规模效应） 2" xfId="24257"/>
    <cellStyle name="差_县区合并测算20080421_县市旗测算-新科目（含人口规模效应） 2 2" xfId="24258"/>
    <cellStyle name="差_县区合并测算20080421_县市旗测算-新科目（含人口规模效应） 2 3" xfId="24259"/>
    <cellStyle name="好_附表_财力性转移支付2010年预算参考数_03_2010年各地区一般预算平衡表_净集中" xfId="24260"/>
    <cellStyle name="差_县区合并测算20080421_县市旗测算-新科目（含人口规模效应） 2 3 2" xfId="24261"/>
    <cellStyle name="好_附表_财力性转移支付2010年预算参考数_03_2010年各地区一般预算平衡表_净集中 2" xfId="24262"/>
    <cellStyle name="差_县区合并测算20080421_县市旗测算-新科目（含人口规模效应） 3" xfId="24263"/>
    <cellStyle name="差_县区合并测算20080421_县市旗测算-新科目（含人口规模效应） 4" xfId="24264"/>
    <cellStyle name="差_县区合并测算20080421_县市旗测算-新科目（含人口规模效应） 5" xfId="24265"/>
    <cellStyle name="差_县区合并测算20080421_县市旗测算-新科目（含人口规模效应）_03_2010年各地区一般预算平衡表" xfId="24266"/>
    <cellStyle name="差_县区合并测算20080421_县市旗测算-新科目（含人口规模效应）_03_2010年各地区一般预算平衡表 2" xfId="24267"/>
    <cellStyle name="差_县区合并测算20080421_县市旗测算-新科目（含人口规模效应）_03_2010年各地区一般预算平衡表 2 2" xfId="24268"/>
    <cellStyle name="好_12滨州_华东 2 7" xfId="24269"/>
    <cellStyle name="差_县区合并测算20080421_县市旗测算-新科目（含人口规模效应）_03_2010年各地区一般预算平衡表 3" xfId="24270"/>
    <cellStyle name="差_县区合并测算20080421_县市旗测算-新科目（含人口规模效应）_03_2010年各地区一般预算平衡表 4" xfId="24271"/>
    <cellStyle name="差_县区合并测算20080421_县市旗测算-新科目（含人口规模效应）_03_2010年各地区一般预算平衡表 6" xfId="24272"/>
    <cellStyle name="差_县区合并测算20080421_县市旗测算-新科目（含人口规模效应）_03_2010年各地区一般预算平衡表_2010年地方财政一般预算分级平衡情况表（汇总）0524 2" xfId="24273"/>
    <cellStyle name="差_县区合并测算20080421_县市旗测算-新科目（含人口规模效应）_03_2010年各地区一般预算平衡表_04财力类2010" xfId="24274"/>
    <cellStyle name="差_县区合并测算20080421_县市旗测算-新科目（含人口规模效应）_03_2010年各地区一般预算平衡表_04财力类2010 3" xfId="24275"/>
    <cellStyle name="好_其他部门(按照总人口测算）—20080416_县市旗测算-新科目（含人口规模效应）_03_2010年各地区一般预算平衡表_04财力类2010 2" xfId="24276"/>
    <cellStyle name="差_县市旗测算-新科目（20080626）_县市旗测算-新科目（含人口规模效应）_合并 2 6" xfId="24277"/>
    <cellStyle name="差_县区合并测算20080421_县市旗测算-新科目（含人口规模效应）_03_2010年各地区一般预算平衡表_2010年地方财政一般预算分级平衡情况表（汇总）0524" xfId="24278"/>
    <cellStyle name="好_汇总-县级财政报表附表 8" xfId="24279"/>
    <cellStyle name="差_县区合并测算20080421_县市旗测算-新科目（含人口规模效应）_03_2010年各地区一般预算平衡表_2010年地方财政一般预算分级平衡情况表（汇总）0524 2 2" xfId="24280"/>
    <cellStyle name="差_县区合并测算20080421_县市旗测算-新科目（含人口规模效应）_03_2010年各地区一般预算平衡表_2010年地方财政一般预算分级平衡情况表（汇总）0524 2 3" xfId="24281"/>
    <cellStyle name="差_县区合并测算20080421_县市旗测算-新科目（含人口规模效应）_03_2010年各地区一般预算平衡表_2010年地方财政一般预算分级平衡情况表（汇总）0524 2 4" xfId="24282"/>
    <cellStyle name="差_县区合并测算20080421_县市旗测算-新科目（含人口规模效应）_03_2010年各地区一般预算平衡表_2010年地方财政一般预算分级平衡情况表（汇总）0524 2 5" xfId="24283"/>
    <cellStyle name="差_县区合并测算20080421_县市旗测算-新科目（含人口规模效应）_03_2010年各地区一般预算平衡表_2010年地方财政一般预算分级平衡情况表（汇总）0524 2 6" xfId="24284"/>
    <cellStyle name="差_县区合并测算20080421_县市旗测算-新科目（含人口规模效应）_03_2010年各地区一般预算平衡表_2010年地方财政一般预算分级平衡情况表（汇总）0524 2 7" xfId="24285"/>
    <cellStyle name="好_云南省2008年转移支付测算——州市本级考核部分及政策性测算_合并" xfId="24286"/>
    <cellStyle name="差_县区合并测算20080421_县市旗测算-新科目（含人口规模效应）_03_2010年各地区一般预算平衡表_2010年地方财政一般预算分级平衡情况表（汇总）0524 3" xfId="24287"/>
    <cellStyle name="差_县区合并测算20080421_县市旗测算-新科目（含人口规模效应）_03_2010年各地区一般预算平衡表_2010年地方财政一般预算分级平衡情况表（汇总）0524 4" xfId="24288"/>
    <cellStyle name="差_县区合并测算20080423(按照各省比重）_不含人员经费系数_财力性转移支付2010年预算参考数_03_2010年各地区一般预算平衡表_净集中" xfId="24289"/>
    <cellStyle name="警告文本 4 4" xfId="24290"/>
    <cellStyle name="差_县区合并测算20080421_县市旗测算-新科目（含人口规模效应）_03_2010年各地区一般预算平衡表_2010年地方财政一般预算分级平衡情况表（汇总）0524 5" xfId="24291"/>
    <cellStyle name="差_县区合并测算20080421_县市旗测算-新科目（含人口规模效应）_03_2010年各地区一般预算平衡表_净集中" xfId="24292"/>
    <cellStyle name="差_县区合并测算20080421_县市旗测算-新科目（含人口规模效应）_30云南" xfId="24293"/>
    <cellStyle name="好_县市旗测算20080508_县市旗测算-新科目（含人口规模效应）_财力性转移支付2010年预算参考数_合并 2 5" xfId="24294"/>
    <cellStyle name="差_县区合并测算20080421_县市旗测算-新科目（含人口规模效应）_30云南 2" xfId="24295"/>
    <cellStyle name="差_县区合并测算20080421_县市旗测算-新科目（含人口规模效应）_30云南 3" xfId="24296"/>
    <cellStyle name="差_县区合并测算20080421_县市旗测算-新科目（含人口规模效应）_30云南 4" xfId="24297"/>
    <cellStyle name="差_县区合并测算20080421_县市旗测算-新科目（含人口规模效应）_财力性转移支付2010年预算参考数 2" xfId="24298"/>
    <cellStyle name="好_云南 缺口县区测算(地方填报)_华东 2 3" xfId="24299"/>
    <cellStyle name="好_县区合并测算20080421_县市旗测算-新科目（含人口规模效应）_财力性转移支付2010年预算参考数_合并 2" xfId="24300"/>
    <cellStyle name="好_行政(燃修费)_不含人员经费系数_隋心对账单定稿0514 2" xfId="24301"/>
    <cellStyle name="差_县区合并测算20080421_县市旗测算-新科目（含人口规模效应）_财力性转移支付2010年预算参考数 2 2" xfId="24302"/>
    <cellStyle name="好_分析缺口率" xfId="24303"/>
    <cellStyle name="好_县区合并测算20080421_县市旗测算-新科目（含人口规模效应）_财力性转移支付2010年预算参考数_合并 2 2" xfId="24304"/>
    <cellStyle name="好_行政(燃修费)_不含人员经费系数_隋心对账单定稿0514 2 2" xfId="24305"/>
    <cellStyle name="差_县区合并测算20080421_县市旗测算-新科目（含人口规模效应）_财力性转移支付2010年预算参考数 2 3" xfId="24306"/>
    <cellStyle name="好_县区合并测算20080421_县市旗测算-新科目（含人口规模效应）_财力性转移支付2010年预算参考数_合并 2 3" xfId="24307"/>
    <cellStyle name="好_行政(燃修费)_不含人员经费系数_隋心对账单定稿0514 2 3" xfId="24308"/>
    <cellStyle name="差_县区合并测算20080421_县市旗测算-新科目（含人口规模效应）_财力性转移支付2010年预算参考数 2 4" xfId="24309"/>
    <cellStyle name="好_县区合并测算20080421_县市旗测算-新科目（含人口规模效应）_财力性转移支付2010年预算参考数_合并 2 4" xfId="24310"/>
    <cellStyle name="好_行政(燃修费)_不含人员经费系数_隋心对账单定稿0514 2 4" xfId="24311"/>
    <cellStyle name="差_县区合并测算20080421_县市旗测算-新科目（含人口规模效应）_财力性转移支付2010年预算参考数 2 5" xfId="24312"/>
    <cellStyle name="好_县区合并测算20080421_县市旗测算-新科目（含人口规模效应）_财力性转移支付2010年预算参考数_合并 2 5" xfId="24313"/>
    <cellStyle name="好_行政(燃修费)_不含人员经费系数_隋心对账单定稿0514 2 5" xfId="24314"/>
    <cellStyle name="差_县区合并测算20080421_县市旗测算-新科目（含人口规模效应）_财力性转移支付2010年预算参考数 2 6" xfId="24315"/>
    <cellStyle name="好_县区合并测算20080421_县市旗测算-新科目（含人口规模效应）_财力性转移支付2010年预算参考数_合并 2 6" xfId="24316"/>
    <cellStyle name="好_行政(燃修费)_不含人员经费系数_隋心对账单定稿0514 2 6" xfId="24317"/>
    <cellStyle name="差_县区合并测算20080421_县市旗测算-新科目（含人口规模效应）_财力性转移支付2010年预算参考数 3" xfId="24318"/>
    <cellStyle name="好_云南 缺口县区测算(地方填报)_华东 2 4" xfId="24319"/>
    <cellStyle name="好_县区合并测算20080421_县市旗测算-新科目（含人口规模效应）_财力性转移支付2010年预算参考数_合并 3" xfId="24320"/>
    <cellStyle name="好_行政(燃修费)_不含人员经费系数_隋心对账单定稿0514 3" xfId="24321"/>
    <cellStyle name="差_县区合并测算20080421_县市旗测算-新科目（含人口规模效应）_财力性转移支付2010年预算参考数 4" xfId="24322"/>
    <cellStyle name="差_县区合并测算20080421_县市旗测算-新科目（含人口规模效应）_财力性转移支付2010年预算参考数 4 2" xfId="24323"/>
    <cellStyle name="常规 9 38" xfId="24324"/>
    <cellStyle name="差_县区合并测算20080421_县市旗测算-新科目（含人口规模效应）_财力性转移支付2010年预算参考数 5" xfId="24325"/>
    <cellStyle name="差_县区合并测算20080421_县市旗测算-新科目（含人口规模效应）_财力性转移支付2010年预算参考数_03_2010年各地区一般预算平衡表 2" xfId="24326"/>
    <cellStyle name="好_同德_合并 2 3" xfId="24327"/>
    <cellStyle name="好_成本差异系数（含人口规模）_财力性转移支付2010年预算参考数_03_2010年各地区一般预算平衡表_2010年地方财政一般预算分级平衡情况表（汇总）0524 2 5" xfId="24328"/>
    <cellStyle name="差_县区合并测算20080421_县市旗测算-新科目（含人口规模效应）_财力性转移支付2010年预算参考数_03_2010年各地区一般预算平衡表 2 2" xfId="24329"/>
    <cellStyle name="差_县区合并测算20080421_县市旗测算-新科目（含人口规模效应）_财力性转移支付2010年预算参考数_03_2010年各地区一般预算平衡表 3" xfId="24330"/>
    <cellStyle name="好_同德_合并 2 4" xfId="24331"/>
    <cellStyle name="好_成本差异系数（含人口规模）_财力性转移支付2010年预算参考数_03_2010年各地区一般预算平衡表_2010年地方财政一般预算分级平衡情况表（汇总）0524 2 6" xfId="24332"/>
    <cellStyle name="差_县市旗测算20080508_不含人员经费系数_华东 2 2" xfId="24333"/>
    <cellStyle name="差_县区合并测算20080421_县市旗测算-新科目（含人口规模效应）_财力性转移支付2010年预算参考数_03_2010年各地区一般预算平衡表 4" xfId="24334"/>
    <cellStyle name="好_2_财力性转移支付2010年预算参考数_03_2010年各地区一般预算平衡表_2010年地方财政一般预算分级平衡情况表（汇总）0524" xfId="24335"/>
    <cellStyle name="好_同德_合并 2 5" xfId="24336"/>
    <cellStyle name="好_成本差异系数（含人口规模）_财力性转移支付2010年预算参考数_03_2010年各地区一般预算平衡表_2010年地方财政一般预算分级平衡情况表（汇总）0524 2 7" xfId="24337"/>
    <cellStyle name="差_县区合并测算20080421_县市旗测算-新科目（含人口规模效应）_财力性转移支付2010年预算参考数_03_2010年各地区一般预算平衡表 5" xfId="24338"/>
    <cellStyle name="好_同德_合并 2 6" xfId="24339"/>
    <cellStyle name="差_县市旗测算20080508_不含人员经费系数_华东 2 3" xfId="24340"/>
    <cellStyle name="差_县区合并测算20080421_县市旗测算-新科目（含人口规模效应）_财力性转移支付2010年预算参考数_03_2010年各地区一般预算平衡表 6" xfId="24341"/>
    <cellStyle name="好_同德_合并 2 7" xfId="24342"/>
    <cellStyle name="差_县市旗测算20080508_不含人员经费系数_华东 2 4" xfId="24343"/>
    <cellStyle name="差_县区合并测算20080421_县市旗测算-新科目（含人口规模效应）_财力性转移支付2010年预算参考数_03_2010年各地区一般预算平衡表_04财力类2010" xfId="24344"/>
    <cellStyle name="好_基础数据表_5.2010年云南省国家一般生态功能区转移支付补助测算表（州市本级）" xfId="24345"/>
    <cellStyle name="好_同德_03_2010年各地区一般预算平衡表_2010年地方财政一般预算分级平衡情况表（汇总）0524 2 3" xfId="24346"/>
    <cellStyle name="好_总人口_财力性转移支付2010年预算参考数_03_2010年各地区一般预算平衡表 2 2" xfId="24347"/>
    <cellStyle name="差_县区合并测算20080421_县市旗测算-新科目（含人口规模效应）_财力性转移支付2010年预算参考数_03_2010年各地区一般预算平衡表_2010年地方财政一般预算分级平衡情况表（汇总）0524" xfId="24348"/>
    <cellStyle name="差_县区合并测算20080421_县市旗测算-新科目（含人口规模效应）_财力性转移支付2010年预算参考数_03_2010年各地区一般预算平衡表_2010年地方财政一般预算分级平衡情况表（汇总）0524 2" xfId="24349"/>
    <cellStyle name="差_县区合并测算20080421_县市旗测算-新科目（含人口规模效应）_财力性转移支付2010年预算参考数_03_2010年各地区一般预算平衡表_2010年地方财政一般预算分级平衡情况表（汇总）0524 2 4" xfId="24350"/>
    <cellStyle name="差_县区合并测算20080423(按照各省比重）_财力性转移支付2010年预算参考数_华东 2 2" xfId="24351"/>
    <cellStyle name="差_县市旗测算-新科目（20080626）_30云南 3" xfId="24352"/>
    <cellStyle name="差_县区合并测算20080421_县市旗测算-新科目（含人口规模效应）_财力性转移支付2010年预算参考数_03_2010年各地区一般预算平衡表_2010年地方财政一般预算分级平衡情况表（汇总）0524 2 5" xfId="24353"/>
    <cellStyle name="差_县区合并测算20080423(按照各省比重）_财力性转移支付2010年预算参考数_华东 2 3" xfId="24354"/>
    <cellStyle name="差_县市旗测算-新科目（20080626）_30云南 4" xfId="24355"/>
    <cellStyle name="差_县区合并测算20080421_县市旗测算-新科目（含人口规模效应）_财力性转移支付2010年预算参考数_03_2010年各地区一般预算平衡表_2010年地方财政一般预算分级平衡情况表（汇总）0524 2 6" xfId="24356"/>
    <cellStyle name="差_县区合并测算20080423(按照各省比重）_财力性转移支付2010年预算参考数_华东 2 4" xfId="24357"/>
    <cellStyle name="差_县区合并测算20080421_县市旗测算-新科目（含人口规模效应）_财力性转移支付2010年预算参考数_03_2010年各地区一般预算平衡表_2010年地方财政一般预算分级平衡情况表（汇总）0524 2 7" xfId="24358"/>
    <cellStyle name="差_县区合并测算20080423(按照各省比重）_财力性转移支付2010年预算参考数_华东 2 5" xfId="24359"/>
    <cellStyle name="差_县区合并测算20080421_县市旗测算-新科目（含人口规模效应）_财力性转移支付2010年预算参考数_03_2010年各地区一般预算平衡表_净集中" xfId="24360"/>
    <cellStyle name="好_27重庆 2 3" xfId="24361"/>
    <cellStyle name="好_行政公检法测算_不含人员经费系数_财力性转移支付2010年预算参考数_合并 2" xfId="24362"/>
    <cellStyle name="差_县区合并测算20080421_县市旗测算-新科目（含人口规模效应）_财力性转移支付2010年预算参考数_03_2010年各地区一般预算平衡表_净集中 2" xfId="24363"/>
    <cellStyle name="好_分县成本差异系数_财力性转移支付2010年预算参考数_隋心对账单定稿0514 2 5" xfId="24364"/>
    <cellStyle name="好_县区合并测算20080423(按照各省比重）_县市旗测算-新科目（含人口规模效应） 5" xfId="24365"/>
    <cellStyle name="好_行政公检法测算_不含人员经费系数_财力性转移支付2010年预算参考数_合并 2 2" xfId="24366"/>
    <cellStyle name="差_县区合并测算20080421_县市旗测算-新科目（含人口规模效应）_财力性转移支付2010年预算参考数_03_2010年各地区一般预算平衡表_净集中 3" xfId="24367"/>
    <cellStyle name="好_分县成本差异系数_财力性转移支付2010年预算参考数_隋心对账单定稿0514 2 6" xfId="24368"/>
    <cellStyle name="好_行政公检法测算_不含人员经费系数_财力性转移支付2010年预算参考数_合并 2 3" xfId="24369"/>
    <cellStyle name="差_县区合并测算20080421_县市旗测算-新科目（含人口规模效应）_财力性转移支付2010年预算参考数_30云南" xfId="24370"/>
    <cellStyle name="差_县区合并测算20080421_县市旗测算-新科目（含人口规模效应）_财力性转移支付2010年预算参考数_30云南 2" xfId="24371"/>
    <cellStyle name="好_农林水和城市维护标准支出20080505－县区合计_民生政策最低支出需求_合并" xfId="24372"/>
    <cellStyle name="差_县区合并测算20080421_县市旗测算-新科目（含人口规模效应）_财力性转移支付2010年预算参考数_30云南 2 2" xfId="24373"/>
    <cellStyle name="好_行政公检法测算_不含人员经费系数_财力性转移支付2010年预算参考数_03_2010年各地区一般预算平衡表 5" xfId="24374"/>
    <cellStyle name="好_农林水和城市维护标准支出20080505－县区合计_民生政策最低支出需求_合并 2" xfId="24375"/>
    <cellStyle name="好_其他部门(按照总人口测算）—20080416_民生政策最低支出需求_03_2010年各地区一般预算平衡表_净集中" xfId="24376"/>
    <cellStyle name="好_缺口县区测算(财政部标准)_03_2010年各地区一般预算平衡表_2010年地方财政一般预算分级平衡情况表（汇总）0524 2 6" xfId="24377"/>
    <cellStyle name="差_县区合并测算20080421_县市旗测算-新科目（含人口规模效应）_财力性转移支付2010年预算参考数_30云南 3" xfId="24378"/>
    <cellStyle name="好_2008年全省汇总收支计算表_财力性转移支付2010年预算参考数_03_2010年各地区一般预算平衡表_04财力类2010 2" xfId="24379"/>
    <cellStyle name="好_民生政策最低支出需求_财力性转移支付2010年预算参考数_03_2010年各地区一般预算平衡表_2010年地方财政一般预算分级平衡情况表（汇总）0524 2 2" xfId="24380"/>
    <cellStyle name="差_县区合并测算20080421_县市旗测算-新科目（含人口规模效应）_财力性转移支付2010年预算参考数_30云南 4" xfId="24381"/>
    <cellStyle name="好_2008年全省汇总收支计算表_财力性转移支付2010年预算参考数_03_2010年各地区一般预算平衡表_04财力类2010 3" xfId="24382"/>
    <cellStyle name="好_民生政策最低支出需求_财力性转移支付2010年预算参考数_03_2010年各地区一般预算平衡表_2010年地方财政一般预算分级平衡情况表（汇总）0524 2 3" xfId="24383"/>
    <cellStyle name="差_县区合并测算20080421_县市旗测算-新科目（含人口规模效应）_财力性转移支付2010年预算参考数_合并" xfId="24384"/>
    <cellStyle name="差_县区合并测算20080421_县市旗测算-新科目（含人口规模效应）_财力性转移支付2010年预算参考数_合并 2" xfId="24385"/>
    <cellStyle name="差_县区合并测算20080421_县市旗测算-新科目（含人口规模效应）_财力性转移支付2010年预算参考数_合并 2 2" xfId="24386"/>
    <cellStyle name="差_县区合并测算20080421_县市旗测算-新科目（含人口规模效应）_财力性转移支付2010年预算参考数_合并 2 3" xfId="24387"/>
    <cellStyle name="差_县区合并测算20080421_县市旗测算-新科目（含人口规模效应）_财力性转移支付2010年预算参考数_合并 2 4" xfId="24388"/>
    <cellStyle name="差_县区合并测算20080421_县市旗测算-新科目（含人口规模效应）_财力性转移支付2010年预算参考数_合并 2 5" xfId="24389"/>
    <cellStyle name="差_县区合并测算20080421_县市旗测算-新科目（含人口规模效应）_财力性转移支付2010年预算参考数_合并 2 6" xfId="24390"/>
    <cellStyle name="好_1_财力性转移支付2010年预算参考数_30云南" xfId="24391"/>
    <cellStyle name="好_11大理_财力性转移支付2010年预算参考数_30云南 2" xfId="24392"/>
    <cellStyle name="差_县区合并测算20080421_县市旗测算-新科目（含人口规模效应）_财力性转移支付2010年预算参考数_合并 2 7" xfId="24393"/>
    <cellStyle name="好_11大理_财力性转移支付2010年预算参考数_30云南 3" xfId="24394"/>
    <cellStyle name="差_县区合并测算20080421_县市旗测算-新科目（含人口规模效应）_财力性转移支付2010年预算参考数_华东 2" xfId="24395"/>
    <cellStyle name="差_县区合并测算20080421_县市旗测算-新科目（含人口规模效应）_财力性转移支付2010年预算参考数_华东 2 2" xfId="24396"/>
    <cellStyle name="差_县区合并测算20080421_县市旗测算-新科目（含人口规模效应）_财力性转移支付2010年预算参考数_华东 2 3" xfId="24397"/>
    <cellStyle name="差_县区合并测算20080421_县市旗测算-新科目（含人口规模效应）_财力性转移支付2010年预算参考数_华东 2 5" xfId="24398"/>
    <cellStyle name="差_县区合并测算20080421_县市旗测算-新科目（含人口规模效应）_财力性转移支付2010年预算参考数_华东 2 7" xfId="24399"/>
    <cellStyle name="差_县区合并测算20080421_县市旗测算-新科目（含人口规模效应）_财力性转移支付2010年预算参考数_隋心对账单定稿0514" xfId="24400"/>
    <cellStyle name="差_县区合并测算20080421_县市旗测算-新科目（含人口规模效应）_财力性转移支付2010年预算参考数_隋心对账单定稿0514 2" xfId="24401"/>
    <cellStyle name="差_县区合并测算20080421_县市旗测算-新科目（含人口规模效应）_财力性转移支付2010年预算参考数_隋心对账单定稿0514 2 2" xfId="24402"/>
    <cellStyle name="差_县区合并测算20080421_县市旗测算-新科目（含人口规模效应）_财力性转移支付2010年预算参考数_隋心对账单定稿0514 2 3" xfId="24403"/>
    <cellStyle name="好_分县成本差异系数_03_2010年各地区一般预算平衡表 2" xfId="24404"/>
    <cellStyle name="好_县市旗测算-新科目（20080626）_不含人员经费系数_财力性转移支付2010年预算参考数_03_2010年各地区一般预算平衡表_2010年地方财政一般预算分级平衡情况表（汇总）0524 2 5" xfId="24405"/>
    <cellStyle name="好_汇总_03_2010年各地区一般预算平衡表 2 2" xfId="24406"/>
    <cellStyle name="差_县区合并测算20080421_县市旗测算-新科目（含人口规模效应）_财力性转移支付2010年预算参考数_隋心对账单定稿0514 2 6" xfId="24407"/>
    <cellStyle name="好_分县成本差异系数_03_2010年各地区一般预算平衡表 5" xfId="24408"/>
    <cellStyle name="差_县区合并测算20080421_县市旗测算-新科目（含人口规模效应）_财力性转移支付2010年预算参考数_隋心对账单定稿0514 2 7" xfId="24409"/>
    <cellStyle name="好_分县成本差异系数_03_2010年各地区一般预算平衡表 6" xfId="24410"/>
    <cellStyle name="好_卫生(按照总人口测算）—20080416_不含人员经费系数_03_2010年各地区一般预算平衡表 2 2" xfId="24411"/>
    <cellStyle name="差_县区合并测算20080421_县市旗测算-新科目（含人口规模效应）_财力性转移支付2010年预算参考数_小册子（2010）张" xfId="24412"/>
    <cellStyle name="差_县区合并测算20080421_县市旗测算-新科目（含人口规模效应）_财力性转移支付2010年预算参考数_小册子（2010）张 3" xfId="24413"/>
    <cellStyle name="好_其他部门(按照总人口测算）—20080416_县市旗测算-新科目（含人口规模效应）_财力性转移支付2010年预算参考数_小册子（2010）张 2" xfId="24414"/>
    <cellStyle name="好 2 2 2 4" xfId="24415"/>
    <cellStyle name="差_县区合并测算20080421_县市旗测算-新科目（含人口规模效应）_财力性转移支付2010年预算参考数_小册子（2010）张 4" xfId="24416"/>
    <cellStyle name="好_其他部门(按照总人口测算）—20080416_县市旗测算-新科目（含人口规模效应）_财力性转移支付2010年预算参考数_小册子（2010）张 3" xfId="24417"/>
    <cellStyle name="好 2 2 2 5" xfId="24418"/>
    <cellStyle name="差_县区合并测算20080421_县市旗测算-新科目（含人口规模效应）_合并 2 3" xfId="24419"/>
    <cellStyle name="差_县区合并测算20080421_县市旗测算-新科目（含人口规模效应）_合并 2 4" xfId="24420"/>
    <cellStyle name="差_县区合并测算20080421_县市旗测算-新科目（含人口规模效应）_合并 2 5" xfId="24421"/>
    <cellStyle name="好_云南省2008年转移支付测算——州市本级考核部分及政策性测算_合并 2" xfId="24422"/>
    <cellStyle name="好_行政(燃修费)_县市旗测算-新科目（含人口规模效应）_华东" xfId="24423"/>
    <cellStyle name="差_县区合并测算20080421_县市旗测算-新科目（含人口规模效应）_合并 2 6" xfId="24424"/>
    <cellStyle name="好_云南省2008年转移支付测算——州市本级考核部分及政策性测算_合并 3" xfId="24425"/>
    <cellStyle name="差_县区合并测算20080421_县市旗测算-新科目（含人口规模效应）_合并 2 7" xfId="24426"/>
    <cellStyle name="强调文字颜色 3 2 2 2 2 2 9" xfId="24427"/>
    <cellStyle name="差_县区合并测算20080421_县市旗测算-新科目（含人口规模效应）_华东" xfId="24428"/>
    <cellStyle name="差_县区合并测算20080421_县市旗测算-新科目（含人口规模效应）_华东 2" xfId="24429"/>
    <cellStyle name="好_2008年支出调整_华东 2 4" xfId="24430"/>
    <cellStyle name="好_2006年27重庆_03_2010年各地区一般预算平衡表_2010年地方财政一般预算分级平衡情况表（汇总）0524 2 6" xfId="24431"/>
    <cellStyle name="差_县区合并测算20080421_县市旗测算-新科目（含人口规模效应）_华东 2 2" xfId="24432"/>
    <cellStyle name="差_县区合并测算20080421_县市旗测算-新科目（含人口规模效应）_华东 2 3" xfId="24433"/>
    <cellStyle name="差_县区合并测算20080421_县市旗测算-新科目（含人口规模效应）_华东 2 4" xfId="24434"/>
    <cellStyle name="差_县区合并测算20080421_县市旗测算-新科目（含人口规模效应）_华东 2 5" xfId="24435"/>
    <cellStyle name="好_12滨州_财力性转移支付2010年预算参考数_03_2010年各地区一般预算平衡表_2010年地方财政一般预算分级平衡情况表（汇总）0524 2 2" xfId="24436"/>
    <cellStyle name="差_县区合并测算20080421_县市旗测算-新科目（含人口规模效应）_华东 2 6" xfId="24437"/>
    <cellStyle name="好_12滨州_财力性转移支付2010年预算参考数_03_2010年各地区一般预算平衡表_2010年地方财政一般预算分级平衡情况表（汇总）0524 2 3" xfId="24438"/>
    <cellStyle name="差_县区合并测算20080421_县市旗测算-新科目（含人口规模效应）_隋心对账单定稿0514" xfId="24439"/>
    <cellStyle name="差_县区合并测算20080421_县市旗测算-新科目（含人口规模效应）_隋心对账单定稿0514 2" xfId="24440"/>
    <cellStyle name="差_县区合并测算20080421_县市旗测算-新科目（含人口规模效应）_隋心对账单定稿0514 2 3" xfId="24441"/>
    <cellStyle name="差_县区合并测算20080421_县市旗测算-新科目（含人口规模效应）_隋心对账单定稿0514 2 4" xfId="24442"/>
    <cellStyle name="差_县区合并测算20080421_县市旗测算-新科目（含人口规模效应）_隋心对账单定稿0514 2 5" xfId="24443"/>
    <cellStyle name="差_县区合并测算20080421_县市旗测算-新科目（含人口规模效应）_隋心对账单定稿0514 2 6" xfId="24444"/>
    <cellStyle name="差_县区合并测算20080421_县市旗测算-新科目（含人口规模效应）_隋心对账单定稿0514 2 7" xfId="24445"/>
    <cellStyle name="差_县区合并测算20080421_县市旗测算-新科目（含人口规模效应）_小册子（2010）张" xfId="24446"/>
    <cellStyle name="差_县区合并测算20080421_县市旗测算-新科目（含人口规模效应）_小册子（2010）张 2" xfId="24447"/>
    <cellStyle name="差_县区合并测算20080421_县市旗测算-新科目（含人口规模效应）_小册子（2010）张 3" xfId="24448"/>
    <cellStyle name="差_县区合并测算20080421_小册子（2010）张" xfId="24449"/>
    <cellStyle name="差_县区合并测算20080421_小册子（2010）张 2" xfId="24450"/>
    <cellStyle name="常规 10 15" xfId="24451"/>
    <cellStyle name="常规 10 20" xfId="24452"/>
    <cellStyle name="差_县区合并测算20080421_小册子（2010）张 3" xfId="24453"/>
    <cellStyle name="常规 10 16" xfId="24454"/>
    <cellStyle name="常规 10 21" xfId="24455"/>
    <cellStyle name="差_县区合并测算20080421_小册子（2010）张 4" xfId="24456"/>
    <cellStyle name="常规 10 17" xfId="24457"/>
    <cellStyle name="常规 10 22" xfId="24458"/>
    <cellStyle name="差_县区合并测算20080423(按照各省比重） 2" xfId="24459"/>
    <cellStyle name="差_县区合并测算20080423(按照各省比重） 2 2 2" xfId="24460"/>
    <cellStyle name="差_县区合并测算20080423(按照各省比重） 3" xfId="24461"/>
    <cellStyle name="差_县市旗测算-新科目（20080627）_不含人员经费系数_财力性转移支付2010年预算参考数 2" xfId="24462"/>
    <cellStyle name="好_县区合并测算20080421_不含人员经费系数_财力性转移支付2010年预算参考数_03_2010年各地区一般预算平衡表_2010年地方财政一般预算分级平衡情况表（汇总）0524 2 2" xfId="24463"/>
    <cellStyle name="差_县区合并测算20080423(按照各省比重） 4" xfId="24464"/>
    <cellStyle name="差_县市旗测算-新科目（20080627）_不含人员经费系数_财力性转移支付2010年预算参考数 3" xfId="24465"/>
    <cellStyle name="好_同德_财力性转移支付2010年预算参考数_华东" xfId="24466"/>
    <cellStyle name="好_县区合并测算20080421_不含人员经费系数_财力性转移支付2010年预算参考数_03_2010年各地区一般预算平衡表_2010年地方财政一般预算分级平衡情况表（汇总）0524 2 3" xfId="24467"/>
    <cellStyle name="差_县区合并测算20080423(按照各省比重） 4 2" xfId="24468"/>
    <cellStyle name="差_县市旗测算-新科目（20080627）_不含人员经费系数_财力性转移支付2010年预算参考数 3 2" xfId="24469"/>
    <cellStyle name="好_同德_财力性转移支付2010年预算参考数_华东 2" xfId="24470"/>
    <cellStyle name="差_县区合并测算20080423(按照各省比重） 5" xfId="24471"/>
    <cellStyle name="差_县市旗测算-新科目（20080627）_不含人员经费系数_财力性转移支付2010年预算参考数 4" xfId="24472"/>
    <cellStyle name="好_县区合并测算20080421_不含人员经费系数_财力性转移支付2010年预算参考数_03_2010年各地区一般预算平衡表_2010年地方财政一般预算分级平衡情况表（汇总）0524 2 4" xfId="24473"/>
    <cellStyle name="差_县区合并测算20080423(按照各省比重）_03_2010年各地区一般预算平衡表 6" xfId="24474"/>
    <cellStyle name="好_行政(燃修费)_不含人员经费系数_华东 2 2" xfId="24475"/>
    <cellStyle name="差_县区合并测算20080423(按照各省比重）_03_2010年各地区一般预算平衡表_04财力类2010" xfId="24476"/>
    <cellStyle name="差_县区合并测算20080423(按照各省比重）_03_2010年各地区一般预算平衡表_04财力类2010 2" xfId="24477"/>
    <cellStyle name="好_文体广播事业(按照总人口测算）—20080416_不含人员经费系数_财力性转移支付2010年预算参考数_03_2010年各地区一般预算平衡表 2 3" xfId="24478"/>
    <cellStyle name="好_行政（人员）_不含人员经费系数 2 5" xfId="24479"/>
    <cellStyle name="差_县区合并测算20080423(按照各省比重）_03_2010年各地区一般预算平衡表_04财力类2010 3" xfId="24480"/>
    <cellStyle name="好_行政（人员）_不含人员经费系数 2 6" xfId="24481"/>
    <cellStyle name="差_县区合并测算20080423(按照各省比重）_03_2010年各地区一般预算平衡表_2010年地方财政一般预算分级平衡情况表（汇总）0524 2 2" xfId="24482"/>
    <cellStyle name="差_县区合并测算20080423(按照各省比重）_03_2010年各地区一般预算平衡表_2010年地方财政一般预算分级平衡情况表（汇总）0524 2 3" xfId="24483"/>
    <cellStyle name="好_河南 缺口县区测算(地方填报)_小册子（2010）张" xfId="24484"/>
    <cellStyle name="差_县区合并测算20080423(按照各省比重）_03_2010年各地区一般预算平衡表_2010年地方财政一般预算分级平衡情况表（汇总）0524 2 4" xfId="24485"/>
    <cellStyle name="差_县区合并测算20080423(按照各省比重）_03_2010年各地区一般预算平衡表_2010年地方财政一般预算分级平衡情况表（汇总）0524 2 5" xfId="24486"/>
    <cellStyle name="差_县区合并测算20080423(按照各省比重）_03_2010年各地区一般预算平衡表_2010年地方财政一般预算分级平衡情况表（汇总）0524 3" xfId="24487"/>
    <cellStyle name="好_文体广播事业(按照总人口测算）—20080416_县市旗测算-新科目（含人口规模效应）_财力性转移支付2010年预算参考数_合并 2 3" xfId="24488"/>
    <cellStyle name="差_县区合并测算20080423(按照各省比重）_03_2010年各地区一般预算平衡表_2010年地方财政一般预算分级平衡情况表（汇总）0524 4" xfId="24489"/>
    <cellStyle name="好_文体广播事业(按照总人口测算）—20080416_县市旗测算-新科目（含人口规模效应）_财力性转移支付2010年预算参考数_合并 2 4" xfId="24490"/>
    <cellStyle name="差_县区合并测算20080423(按照各省比重）_03_2010年各地区一般预算平衡表_净集中" xfId="24491"/>
    <cellStyle name="好_卫生(按照总人口测算）—20080416_03_2010年各地区一般预算平衡表_2010年地方财政一般预算分级平衡情况表（汇总）0524 2 2" xfId="24492"/>
    <cellStyle name="差_县区合并测算20080423(按照各省比重）_03_2010年各地区一般预算平衡表_净集中 2" xfId="24493"/>
    <cellStyle name="差_县区合并测算20080423(按照各省比重）_03_2010年各地区一般预算平衡表_净集中 3" xfId="24494"/>
    <cellStyle name="差_县区合并测算20080423(按照各省比重）_30云南 2 2" xfId="24495"/>
    <cellStyle name="好_20河南_03_2010年各地区一般预算平衡表_04财力类2010 3" xfId="24496"/>
    <cellStyle name="差_县区合并测算20080423(按照各省比重）_30云南 3" xfId="24497"/>
    <cellStyle name="差_县区合并测算20080423(按照各省比重）_30云南 4" xfId="24498"/>
    <cellStyle name="差_县区合并测算20080423(按照各省比重）_民生政策最低支出需求_华东" xfId="24499"/>
    <cellStyle name="差_县区合并测算20080423(按照各省比重）_不含人员经费系数" xfId="24500"/>
    <cellStyle name="好_文体广播事业(按照总人口测算）—20080416_03_2010年各地区一般预算平衡表_净集中 2" xfId="24501"/>
    <cellStyle name="差_县区合并测算20080423(按照各省比重）_不含人员经费系数 2" xfId="24502"/>
    <cellStyle name="差_县区合并测算20080423(按照各省比重）_不含人员经费系数 2 3" xfId="24503"/>
    <cellStyle name="差_县区合并测算20080423(按照各省比重）_不含人员经费系数 2 4" xfId="24504"/>
    <cellStyle name="差_县区合并测算20080423(按照各省比重）_不含人员经费系数 2 5" xfId="24505"/>
    <cellStyle name="常规 2 6 5 2" xfId="24506"/>
    <cellStyle name="差_县区合并测算20080423(按照各省比重）_不含人员经费系数 2 6" xfId="24507"/>
    <cellStyle name="差_县区合并测算20080423(按照各省比重）_不含人员经费系数 2 7" xfId="24508"/>
    <cellStyle name="差_县区合并测算20080423(按照各省比重）_不含人员经费系数 4" xfId="24509"/>
    <cellStyle name="差_县市旗测算-新科目（20080627）_不含人员经费系数_财力性转移支付2010年预算参考数_03_2010年各地区一般预算平衡表 2" xfId="24510"/>
    <cellStyle name="好_分析缺口率_03_2010年各地区一般预算平衡表_04财力类2010 3" xfId="24511"/>
    <cellStyle name="差_县区合并测算20080423(按照各省比重）_不含人员经费系数 4 2" xfId="24512"/>
    <cellStyle name="差_县市旗测算-新科目（20080627）_不含人员经费系数_财力性转移支付2010年预算参考数_03_2010年各地区一般预算平衡表 2 2" xfId="24513"/>
    <cellStyle name="差_县区合并测算20080423(按照各省比重）_不含人员经费系数 5" xfId="24514"/>
    <cellStyle name="差_县市旗测算-新科目（20080627）_不含人员经费系数_财力性转移支付2010年预算参考数_03_2010年各地区一般预算平衡表 3" xfId="24515"/>
    <cellStyle name="差_县区合并测算20080423(按照各省比重）_不含人员经费系数_03_2010年各地区一般预算平衡表" xfId="24516"/>
    <cellStyle name="常规 8 36" xfId="24517"/>
    <cellStyle name="好_市辖区测算-新科目（20080626） 4" xfId="24518"/>
    <cellStyle name="差_县区合并测算20080423(按照各省比重）_不含人员经费系数_03_2010年各地区一般预算平衡表 2" xfId="24519"/>
    <cellStyle name="好_2007年人员分部门统计表 6" xfId="24520"/>
    <cellStyle name="差_县区合并测算20080423(按照各省比重）_不含人员经费系数_03_2010年各地区一般预算平衡表 2 2" xfId="24521"/>
    <cellStyle name="差_县区合并测算20080423(按照各省比重）_不含人员经费系数_03_2010年各地区一般预算平衡表 3" xfId="24522"/>
    <cellStyle name="好_2007年人员分部门统计表 7" xfId="24523"/>
    <cellStyle name="差_县区合并测算20080423(按照各省比重）_不含人员经费系数_03_2010年各地区一般预算平衡表 4" xfId="24524"/>
    <cellStyle name="差_县区合并测算20080423(按照各省比重）_不含人员经费系数_03_2010年各地区一般预算平衡表 5" xfId="24525"/>
    <cellStyle name="差_县区合并测算20080423(按照各省比重）_不含人员经费系数_03_2010年各地区一般预算平衡表 6" xfId="24526"/>
    <cellStyle name="差_县区合并测算20080423(按照各省比重）_不含人员经费系数_03_2010年各地区一般预算平衡表_04财力类2010" xfId="24527"/>
    <cellStyle name="适中 2 11" xfId="24528"/>
    <cellStyle name="计算 7" xfId="24529"/>
    <cellStyle name="好_行政（人员）_县市旗测算-新科目（含人口规模效应）_小册子（2010）张" xfId="24530"/>
    <cellStyle name="差_县区合并测算20080423(按照各省比重）_不含人员经费系数_03_2010年各地区一般预算平衡表_04财力类2010 2" xfId="24531"/>
    <cellStyle name="计算 7 2" xfId="24532"/>
    <cellStyle name="好_行政(燃修费)_不含人员经费系数_财力性转移支付2010年预算参考数_03_2010年各地区一般预算平衡表_2010年地方财政一般预算分级平衡情况表（汇总）0524 2 8" xfId="24533"/>
    <cellStyle name="好_行政（人员）_县市旗测算-新科目（含人口规模效应）_小册子（2010）张 2" xfId="24534"/>
    <cellStyle name="差_县区合并测算20080423(按照各省比重）_不含人员经费系数_03_2010年各地区一般预算平衡表_04财力类2010 3" xfId="24535"/>
    <cellStyle name="好_行政（人员）_县市旗测算-新科目（含人口规模效应）_小册子（2010）张 3" xfId="24536"/>
    <cellStyle name="差_县区合并测算20080423(按照各省比重）_不含人员经费系数_03_2010年各地区一般预算平衡表_2010年地方财政一般预算分级平衡情况表（汇总）0524 2 2" xfId="24537"/>
    <cellStyle name="差_县市旗测算-新科目（20080626） 3 2" xfId="24538"/>
    <cellStyle name="差_县区合并测算20080423(按照各省比重）_不含人员经费系数_03_2010年各地区一般预算平衡表_2010年地方财政一般预算分级平衡情况表（汇总）0524 2 3" xfId="24539"/>
    <cellStyle name="好_市辖区测算-新科目（20080626）_县市旗测算-新科目（含人口规模效应）_财力性转移支付2010年预算参考数_30云南" xfId="24540"/>
    <cellStyle name="好_2007一般预算支出口径剔除表 2" xfId="24541"/>
    <cellStyle name="差_县区合并测算20080423(按照各省比重）_不含人员经费系数_03_2010年各地区一般预算平衡表_2010年地方财政一般预算分级平衡情况表（汇总）0524 2 5" xfId="24542"/>
    <cellStyle name="好_2007一般预算支出口径剔除表 4" xfId="24543"/>
    <cellStyle name="好_县区合并测算20080421_不含人员经费系数_小册子（2010）张" xfId="24544"/>
    <cellStyle name="差_县区合并测算20080423(按照各省比重）_不含人员经费系数_03_2010年各地区一般预算平衡表_2010年地方财政一般预算分级平衡情况表（汇总）0524 2 6" xfId="24545"/>
    <cellStyle name="好_2007一般预算支出口径剔除表 5" xfId="24546"/>
    <cellStyle name="好_市辖区测算-新科目（20080626）" xfId="24547"/>
    <cellStyle name="差_县区合并测算20080423(按照各省比重）_不含人员经费系数_03_2010年各地区一般预算平衡表_2010年地方财政一般预算分级平衡情况表（汇总）0524 3" xfId="24548"/>
    <cellStyle name="差_县市旗测算-新科目（20080626） 4" xfId="24549"/>
    <cellStyle name="好_分县成本差异系数_不含人员经费系数_隋心对账单定稿0514" xfId="24550"/>
    <cellStyle name="差_县区合并测算20080423(按照各省比重）_不含人员经费系数_03_2010年各地区一般预算平衡表_2010年地方财政一般预算分级平衡情况表（汇总）0524 4" xfId="24551"/>
    <cellStyle name="差_县市旗测算-新科目（20080626） 5" xfId="24552"/>
    <cellStyle name="好_0605石屏县_03_2010年各地区一般预算平衡表_2010年地方财政一般预算分级平衡情况表（汇总）0524 2 2" xfId="24553"/>
    <cellStyle name="差_县区合并测算20080423(按照各省比重）_不含人员经费系数_03_2010年各地区一般预算平衡表_2010年地方财政一般预算分级平衡情况表（汇总）0524 5" xfId="24554"/>
    <cellStyle name="好_0605石屏县_03_2010年各地区一般预算平衡表_2010年地方财政一般预算分级平衡情况表（汇总）0524 2 3" xfId="24555"/>
    <cellStyle name="差_县区合并测算20080423(按照各省比重）_不含人员经费系数_03_2010年各地区一般预算平衡表_净集中" xfId="24556"/>
    <cellStyle name="差_县区合并测算20080423(按照各省比重）_不含人员经费系数_03_2010年各地区一般预算平衡表_净集中 2" xfId="24557"/>
    <cellStyle name="差_县区合并测算20080423(按照各省比重）_不含人员经费系数_30云南" xfId="24558"/>
    <cellStyle name="差_县区合并测算20080423(按照各省比重）_不含人员经费系数_30云南 4" xfId="24559"/>
    <cellStyle name="好_行政(燃修费)_县市旗测算-新科目（含人口规模效应）_财力性转移支付2010年预算参考数_03_2010年各地区一般预算平衡表_2010年地方财政一般预算分级平衡情况表（汇总）0524" xfId="24560"/>
    <cellStyle name="差_县区合并测算20080423(按照各省比重）_不含人员经费系数_财力性转移支付2010年预算参考数 2 2 2" xfId="24561"/>
    <cellStyle name="好_汇总表_财力性转移支付2010年预算参考数_小册子（2010）张 2" xfId="24562"/>
    <cellStyle name="差_县区合并测算20080423(按照各省比重）_不含人员经费系数_财力性转移支付2010年预算参考数 2 4" xfId="24563"/>
    <cellStyle name="差_县区合并测算20080423(按照各省比重）_不含人员经费系数_财力性转移支付2010年预算参考数 2 5" xfId="24564"/>
    <cellStyle name="差_县区合并测算20080423(按照各省比重）_不含人员经费系数_财力性转移支付2010年预算参考数 2 6" xfId="24565"/>
    <cellStyle name="差_县区合并测算20080423(按照各省比重）_不含人员经费系数_财力性转移支付2010年预算参考数 2 7" xfId="24566"/>
    <cellStyle name="差_县区合并测算20080423(按照各省比重）_不含人员经费系数_财力性转移支付2010年预算参考数 5" xfId="24567"/>
    <cellStyle name="好_人员工资和公用经费3_隋心对账单定稿0514 3" xfId="24568"/>
    <cellStyle name="差_县区合并测算20080423(按照各省比重）_不含人员经费系数_财力性转移支付2010年预算参考数_03_2010年各地区一般预算平衡表 2 2" xfId="24569"/>
    <cellStyle name="好_云南省2008年中小学教职工情况（教育厅提供20090101加工整理）" xfId="24570"/>
    <cellStyle name="差_县区合并测算20080423(按照各省比重）_不含人员经费系数_财力性转移支付2010年预算参考数_03_2010年各地区一般预算平衡表 4" xfId="24571"/>
    <cellStyle name="差_县区合并测算20080423(按照各省比重）_县市旗测算-新科目（含人口规模效应）_财力性转移支付2010年预算参考数 2" xfId="24572"/>
    <cellStyle name="差_县区合并测算20080423(按照各省比重）_不含人员经费系数_财力性转移支付2010年预算参考数_03_2010年各地区一般预算平衡表 5" xfId="24573"/>
    <cellStyle name="差_县区合并测算20080423(按照各省比重）_县市旗测算-新科目（含人口规模效应）_财力性转移支付2010年预算参考数 3" xfId="24574"/>
    <cellStyle name="差_县区合并测算20080423(按照各省比重）_不含人员经费系数_财力性转移支付2010年预算参考数_03_2010年各地区一般预算平衡表 6" xfId="24575"/>
    <cellStyle name="差_县区合并测算20080423(按照各省比重）_县市旗测算-新科目（含人口规模效应）_财力性转移支付2010年预算参考数 4" xfId="24576"/>
    <cellStyle name="差_县区合并测算20080423(按照各省比重）_不含人员经费系数_财力性转移支付2010年预算参考数_03_2010年各地区一般预算平衡表_04财力类2010 2" xfId="24577"/>
    <cellStyle name="差_县区合并测算20080423(按照各省比重）_不含人员经费系数_财力性转移支付2010年预算参考数_03_2010年各地区一般预算平衡表_2010年地方财政一般预算分级平衡情况表（汇总）0524" xfId="24578"/>
    <cellStyle name="好_第一部分：综合全_合并" xfId="24579"/>
    <cellStyle name="差_县区合并测算20080423(按照各省比重）_不含人员经费系数_财力性转移支付2010年预算参考数_03_2010年各地区一般预算平衡表_2010年地方财政一般预算分级平衡情况表（汇总）0524 2" xfId="24580"/>
    <cellStyle name="好_第一部分：综合全_合并 2" xfId="24581"/>
    <cellStyle name="差_县区合并测算20080423(按照各省比重）_不含人员经费系数_财力性转移支付2010年预算参考数_03_2010年各地区一般预算平衡表_2010年地方财政一般预算分级平衡情况表（汇总）0524 2 2" xfId="24582"/>
    <cellStyle name="差_县区合并测算20080423(按照各省比重）_不含人员经费系数_财力性转移支付2010年预算参考数_03_2010年各地区一般预算平衡表_2010年地方财政一般预算分级平衡情况表（汇总）0524 2 3" xfId="24583"/>
    <cellStyle name="差_县区合并测算20080423(按照各省比重）_不含人员经费系数_财力性转移支付2010年预算参考数_03_2010年各地区一般预算平衡表_2010年地方财政一般预算分级平衡情况表（汇总）0524 2 4" xfId="24584"/>
    <cellStyle name="差_县区合并测算20080423(按照各省比重）_不含人员经费系数_财力性转移支付2010年预算参考数_03_2010年各地区一般预算平衡表_2010年地方财政一般预算分级平衡情况表（汇总）0524 2 5" xfId="24585"/>
    <cellStyle name="好_缺口县区测算(按2007支出增长25%测算)_03_2010年各地区一般预算平衡表_净集中 2" xfId="24586"/>
    <cellStyle name="差_县区合并测算20080423(按照各省比重）_不含人员经费系数_财力性转移支付2010年预算参考数_03_2010年各地区一般预算平衡表_2010年地方财政一般预算分级平衡情况表（汇总）0524 2 6" xfId="24587"/>
    <cellStyle name="好_缺口县区测算(按2007支出增长25%测算)_03_2010年各地区一般预算平衡表_净集中 3" xfId="24588"/>
    <cellStyle name="差_县区合并测算20080423(按照各省比重）_不含人员经费系数_财力性转移支付2010年预算参考数_03_2010年各地区一般预算平衡表_2010年地方财政一般预算分级平衡情况表（汇总）0524 2 7" xfId="24589"/>
    <cellStyle name="差_县区合并测算20080423(按照各省比重）_不含人员经费系数_财力性转移支付2010年预算参考数_03_2010年各地区一般预算平衡表_2010年地方财政一般预算分级平衡情况表（汇总）0524 3" xfId="24590"/>
    <cellStyle name="差_县区合并测算20080423(按照各省比重）_不含人员经费系数_财力性转移支付2010年预算参考数_03_2010年各地区一般预算平衡表_2010年地方财政一般预算分级平衡情况表（汇总）0524 4" xfId="24591"/>
    <cellStyle name="差_县区合并测算20080423(按照各省比重）_不含人员经费系数_财力性转移支付2010年预算参考数_03_2010年各地区一般预算平衡表_2010年地方财政一般预算分级平衡情况表（汇总）0524 5" xfId="24592"/>
    <cellStyle name="差_县区合并测算20080423(按照各省比重）_不含人员经费系数_财力性转移支付2010年预算参考数_03_2010年各地区一般预算平衡表_净集中 2" xfId="24593"/>
    <cellStyle name="差_县区合并测算20080423(按照各省比重）_不含人员经费系数_财力性转移支付2010年预算参考数_03_2010年各地区一般预算平衡表_净集中 3" xfId="24594"/>
    <cellStyle name="差_县区合并测算20080423(按照各省比重）_不含人员经费系数_财力性转移支付2010年预算参考数_30云南" xfId="24595"/>
    <cellStyle name="差_县区合并测算20080423(按照各省比重）_不含人员经费系数_财力性转移支付2010年预算参考数_30云南 3" xfId="24596"/>
    <cellStyle name="差_县区合并测算20080423(按照各省比重）_不含人员经费系数_财力性转移支付2010年预算参考数_30云南 4" xfId="24597"/>
    <cellStyle name="好_县市旗测算-新科目（20080627）_民生政策最低支出需求_财力性转移支付2010年预算参考数_03_2010年各地区一般预算平衡表_净集中 2" xfId="24598"/>
    <cellStyle name="差_县区合并测算20080423(按照各省比重）_不含人员经费系数_财力性转移支付2010年预算参考数_合并 2 2" xfId="24599"/>
    <cellStyle name="差_县区合并测算20080423(按照各省比重）_不含人员经费系数_财力性转移支付2010年预算参考数_合并 2 3" xfId="24600"/>
    <cellStyle name="差_县区合并测算20080423(按照各省比重）_不含人员经费系数_财力性转移支付2010年预算参考数_合并 2 5" xfId="24601"/>
    <cellStyle name="差_县区合并测算20080423(按照各省比重）_不含人员经费系数_财力性转移支付2010年预算参考数_合并 2 6" xfId="24602"/>
    <cellStyle name="差_县区合并测算20080423(按照各省比重）_不含人员经费系数_财力性转移支付2010年预算参考数_合并 2 7" xfId="24603"/>
    <cellStyle name="好_行政(燃修费)_县市旗测算-新科目（含人口规模效应）_03_2010年各地区一般预算平衡表_2010年地方财政一般预算分级平衡情况表（汇总）0524" xfId="24604"/>
    <cellStyle name="差_县区合并测算20080423(按照各省比重）_不含人员经费系数_财力性转移支付2010年预算参考数_华东 2 3" xfId="24605"/>
    <cellStyle name="差_县区合并测算20080423(按照各省比重）_不含人员经费系数_财力性转移支付2010年预算参考数_隋心对账单定稿0514" xfId="24606"/>
    <cellStyle name="差_县区合并测算20080423(按照各省比重）_不含人员经费系数_财力性转移支付2010年预算参考数_隋心对账单定稿0514 2 3" xfId="24607"/>
    <cellStyle name="好_成本差异系数（含人口规模）_财力性转移支付2010年预算参考数_合并 2 5" xfId="24608"/>
    <cellStyle name="差_县区合并测算20080423(按照各省比重）_不含人员经费系数_财力性转移支付2010年预算参考数_隋心对账单定稿0514 2 4" xfId="24609"/>
    <cellStyle name="好_成本差异系数（含人口规模）_财力性转移支付2010年预算参考数_合并 2 6" xfId="24610"/>
    <cellStyle name="好_核定人数对比_财力性转移支付2010年预算参考数_合并 2 2" xfId="24611"/>
    <cellStyle name="差_县区合并测算20080423(按照各省比重）_不含人员经费系数_财力性转移支付2010年预算参考数_隋心对账单定稿0514 2 5" xfId="24612"/>
    <cellStyle name="好_成本差异系数（含人口规模）_财力性转移支付2010年预算参考数_合并 2 7" xfId="24613"/>
    <cellStyle name="好_核定人数对比_财力性转移支付2010年预算参考数_合并 2 3" xfId="24614"/>
    <cellStyle name="差_县区合并测算20080423(按照各省比重）_不含人员经费系数_财力性转移支付2010年预算参考数_隋心对账单定稿0514 2 6" xfId="24615"/>
    <cellStyle name="好_核定人数对比_财力性转移支付2010年预算参考数_合并 2 4" xfId="24616"/>
    <cellStyle name="差_县区合并测算20080423(按照各省比重）_不含人员经费系数_财力性转移支付2010年预算参考数_小册子（2010）张 2" xfId="24617"/>
    <cellStyle name="好_安徽 缺口县区测算(地方填报)1_财力性转移支付2010年预算参考数_03_2010年各地区一般预算平衡表_2010年地方财政一般预算分级平衡情况表（汇总）0524 2" xfId="24618"/>
    <cellStyle name="差_县区合并测算20080423(按照各省比重）_不含人员经费系数_财力性转移支付2010年预算参考数_小册子（2010）张 3" xfId="24619"/>
    <cellStyle name="好_安徽 缺口县区测算(地方填报)1_财力性转移支付2010年预算参考数_03_2010年各地区一般预算平衡表_2010年地方财政一般预算分级平衡情况表（汇总）0524 3" xfId="24620"/>
    <cellStyle name="差_县区合并测算20080423(按照各省比重）_不含人员经费系数_合并 2" xfId="24621"/>
    <cellStyle name="好_行政(燃修费)_财力性转移支付2010年预算参考数_华东 2 6" xfId="24622"/>
    <cellStyle name="差_县区合并测算20080423(按照各省比重）_不含人员经费系数_合并 2 5" xfId="24623"/>
    <cellStyle name="好_县市旗测算20080508_财力性转移支付2010年预算参考数_03_2010年各地区一般预算平衡表 2" xfId="24624"/>
    <cellStyle name="差_县区合并测算20080423(按照各省比重）_不含人员经费系数_合并 2 6" xfId="24625"/>
    <cellStyle name="好_县市旗测算20080508_财力性转移支付2010年预算参考数_03_2010年各地区一般预算平衡表 3" xfId="24626"/>
    <cellStyle name="差_县区合并测算20080423(按照各省比重）_不含人员经费系数_合并 2 7" xfId="24627"/>
    <cellStyle name="好_县市旗测算20080508_财力性转移支付2010年预算参考数_03_2010年各地区一般预算平衡表 4" xfId="24628"/>
    <cellStyle name="差_县区合并测算20080423(按照各省比重）_不含人员经费系数_华东" xfId="24629"/>
    <cellStyle name="差_县区合并测算20080423(按照各省比重）_不含人员经费系数_华东 2 2" xfId="24630"/>
    <cellStyle name="好_教育(按照总人口测算）—20080416_县市旗测算-新科目（含人口规模效应）_03_2010年各地区一般预算平衡表_2010年地方财政一般预算分级平衡情况表（汇总）0524 2 8" xfId="24631"/>
    <cellStyle name="差_县区合并测算20080423(按照各省比重）_不含人员经费系数_华东 2 3" xfId="24632"/>
    <cellStyle name="差_县区合并测算20080423(按照各省比重）_不含人员经费系数_华东 2 4" xfId="24633"/>
    <cellStyle name="差_县区合并测算20080423(按照各省比重）_不含人员经费系数_华东 2 5" xfId="24634"/>
    <cellStyle name="差_县区合并测算20080423(按照各省比重）_不含人员经费系数_华东 2 6" xfId="24635"/>
    <cellStyle name="差_县区合并测算20080423(按照各省比重）_不含人员经费系数_华东 2 7" xfId="24636"/>
    <cellStyle name="差_县区合并测算20080423(按照各省比重）_不含人员经费系数_隋心对账单定稿0514" xfId="24637"/>
    <cellStyle name="好_成本差异系数_03_2010年各地区一般预算平衡表_净集中 2" xfId="24638"/>
    <cellStyle name="差_县区合并测算20080423(按照各省比重）_不含人员经费系数_隋心对账单定稿0514 2" xfId="24639"/>
    <cellStyle name="好_汇总表_隋心对账单定稿0514" xfId="24640"/>
    <cellStyle name="差_县区合并测算20080423(按照各省比重）_不含人员经费系数_隋心对账单定稿0514 2 2" xfId="24641"/>
    <cellStyle name="好_11大理_财力性转移支付2010年预算参考数_合并 2 6" xfId="24642"/>
    <cellStyle name="好_汇总表_隋心对账单定稿0514 2" xfId="24643"/>
    <cellStyle name="差_县区合并测算20080423(按照各省比重）_不含人员经费系数_隋心对账单定稿0514 2 3" xfId="24644"/>
    <cellStyle name="好_11大理_财力性转移支付2010年预算参考数_合并 2 7" xfId="24645"/>
    <cellStyle name="好_汇总表_隋心对账单定稿0514 3" xfId="24646"/>
    <cellStyle name="差_县区合并测算20080423(按照各省比重）_不含人员经费系数_隋心对账单定稿0514 2 5" xfId="24647"/>
    <cellStyle name="差_县区合并测算20080423(按照各省比重）_不含人员经费系数_隋心对账单定稿0514 2 6" xfId="24648"/>
    <cellStyle name="好_gdp_华东 2 2" xfId="24649"/>
    <cellStyle name="差_县区合并测算20080423(按照各省比重）_不含人员经费系数_小册子（2010）张 2" xfId="24650"/>
    <cellStyle name="好_河南 缺口县区测算(地方填报白)_财力性转移支付2010年预算参考数_03_2010年各地区一般预算平衡表_04财力类2010" xfId="24651"/>
    <cellStyle name="差_县区合并测算20080423(按照各省比重）_不含人员经费系数_小册子（2010）张 3" xfId="24652"/>
    <cellStyle name="差_县区合并测算20080423(按照各省比重）_财力性转移支付2010年预算参考数" xfId="24653"/>
    <cellStyle name="适中 2 2 11 7" xfId="24654"/>
    <cellStyle name="差_县市旗测算-新科目（20080626）_县市旗测算-新科目（含人口规模效应）_财力性转移支付2010年预算参考数_合并 2 6" xfId="24655"/>
    <cellStyle name="差_县区合并测算20080423(按照各省比重）_财力性转移支付2010年预算参考数 2" xfId="24656"/>
    <cellStyle name="差_县区合并测算20080423(按照各省比重）_财力性转移支付2010年预算参考数 2 3" xfId="24657"/>
    <cellStyle name="好_汇总-县级财政报表附表 2 4" xfId="24658"/>
    <cellStyle name="好_其他部门(按照总人口测算）—20080416_财力性转移支付2010年预算参考数_03_2010年各地区一般预算平衡表 4" xfId="24659"/>
    <cellStyle name="差_县区合并测算20080423(按照各省比重）_财力性转移支付2010年预算参考数 2 4" xfId="24660"/>
    <cellStyle name="好_汇总-县级财政报表附表 2 5" xfId="24661"/>
    <cellStyle name="好_其他部门(按照总人口测算）—20080416_财力性转移支付2010年预算参考数_03_2010年各地区一般预算平衡表 5" xfId="24662"/>
    <cellStyle name="差_县区合并测算20080423(按照各省比重）_财力性转移支付2010年预算参考数 2 7" xfId="24663"/>
    <cellStyle name="好_文体广播事业(按照总人口测算）—20080416_县市旗测算-新科目（含人口规模效应）_财力性转移支付2010年预算参考数_03_2010年各地区一般预算平衡表_2010年地方财政一般预算分级平衡情况表（汇总）0524 2 4" xfId="24664"/>
    <cellStyle name="好_汇总-县级财政报表附表 2 8" xfId="24665"/>
    <cellStyle name="差_县区合并测算20080423(按照各省比重）_财力性转移支付2010年预算参考数 3" xfId="24666"/>
    <cellStyle name="差_县区合并测算20080423(按照各省比重）_财力性转移支付2010年预算参考数 5" xfId="24667"/>
    <cellStyle name="好_其他部门(按照总人口测算）—20080416_民生政策最低支出需求_财力性转移支付2010年预算参考数_30云南 2" xfId="24668"/>
    <cellStyle name="差_县区合并测算20080423(按照各省比重）_财力性转移支付2010年预算参考数_03_2010年各地区一般预算平衡表" xfId="24669"/>
    <cellStyle name="好_农林水和城市维护标准支出20080505－县区合计_不含人员经费系数_合并" xfId="24670"/>
    <cellStyle name="好_教育(按照总人口测算）—20080416_03_2010年各地区一般预算平衡表 2 3" xfId="24671"/>
    <cellStyle name="差_县区合并测算20080423(按照各省比重）_财力性转移支付2010年预算参考数_03_2010年各地区一般预算平衡表 2" xfId="24672"/>
    <cellStyle name="好_农林水和城市维护标准支出20080505－县区合计_不含人员经费系数_合并 2" xfId="24673"/>
    <cellStyle name="差_县区合并测算20080423(按照各省比重）_财力性转移支付2010年预算参考数_03_2010年各地区一般预算平衡表 2 2" xfId="24674"/>
    <cellStyle name="好_农林水和城市维护标准支出20080505－县区合计_不含人员经费系数_合并 2 2" xfId="24675"/>
    <cellStyle name="强调文字颜色 3 2 2 2 2 5" xfId="24676"/>
    <cellStyle name="差_县区合并测算20080423(按照各省比重）_财力性转移支付2010年预算参考数_03_2010年各地区一般预算平衡表 3" xfId="24677"/>
    <cellStyle name="好_农林水和城市维护标准支出20080505－县区合计_不含人员经费系数_合并 3" xfId="24678"/>
    <cellStyle name="差_县区合并测算20080423(按照各省比重）_财力性转移支付2010年预算参考数_03_2010年各地区一般预算平衡表_04财力类2010" xfId="24679"/>
    <cellStyle name="差_县区合并测算20080423(按照各省比重）_财力性转移支付2010年预算参考数_03_2010年各地区一般预算平衡表_04财力类2010 3" xfId="24680"/>
    <cellStyle name="常规 14 36" xfId="24681"/>
    <cellStyle name="好_农林水和城市维护标准支出20080505－县区合计_小册子（2010）张" xfId="24682"/>
    <cellStyle name="差_县区合并测算20080423(按照各省比重）_财力性转移支付2010年预算参考数_03_2010年各地区一般预算平衡表_2010年地方财政一般预算分级平衡情况表（汇总）0524" xfId="24683"/>
    <cellStyle name="常规 2 3 2 5 5" xfId="24684"/>
    <cellStyle name="差_县区合并测算20080423(按照各省比重）_财力性转移支付2010年预算参考数_03_2010年各地区一般预算平衡表_2010年地方财政一般预算分级平衡情况表（汇总）0524 2" xfId="24685"/>
    <cellStyle name="差_县区合并测算20080423(按照各省比重）_财力性转移支付2010年预算参考数_03_2010年各地区一般预算平衡表_2010年地方财政一般预算分级平衡情况表（汇总）0524 2 2" xfId="24686"/>
    <cellStyle name="好_28四川_财力性转移支付2010年预算参考数_03_2010年各地区一般预算平衡表 6" xfId="24687"/>
    <cellStyle name="差_县区合并测算20080423(按照各省比重）_财力性转移支付2010年预算参考数_03_2010年各地区一般预算平衡表_2010年地方财政一般预算分级平衡情况表（汇总）0524 2 3" xfId="24688"/>
    <cellStyle name="差_县区合并测算20080423(按照各省比重）_财力性转移支付2010年预算参考数_03_2010年各地区一般预算平衡表_2010年地方财政一般预算分级平衡情况表（汇总）0524 2 4" xfId="24689"/>
    <cellStyle name="差_县区合并测算20080423(按照各省比重）_财力性转移支付2010年预算参考数_30云南 3 2" xfId="24690"/>
    <cellStyle name="差_县区合并测算20080423(按照各省比重）_财力性转移支付2010年预算参考数_03_2010年各地区一般预算平衡表_2010年地方财政一般预算分级平衡情况表（汇总）0524 2 5" xfId="24691"/>
    <cellStyle name="差_县区合并测算20080423(按照各省比重）_财力性转移支付2010年预算参考数_03_2010年各地区一般预算平衡表_2010年地方财政一般预算分级平衡情况表（汇总）0524 3" xfId="24692"/>
    <cellStyle name="差_县区合并测算20080423(按照各省比重）_财力性转移支付2010年预算参考数_03_2010年各地区一般预算平衡表_2010年地方财政一般预算分级平衡情况表（汇总）0524 4" xfId="24693"/>
    <cellStyle name="差_县区合并测算20080423(按照各省比重）_财力性转移支付2010年预算参考数_03_2010年各地区一般预算平衡表_2010年地方财政一般预算分级平衡情况表（汇总）0524 5" xfId="24694"/>
    <cellStyle name="差_县区合并测算20080423(按照各省比重）_财力性转移支付2010年预算参考数_03_2010年各地区一般预算平衡表_净集中" xfId="24695"/>
    <cellStyle name="差_县区合并测算20080423(按照各省比重）_财力性转移支付2010年预算参考数_03_2010年各地区一般预算平衡表_净集中 2" xfId="24696"/>
    <cellStyle name="差_县区合并测算20080423(按照各省比重）_县市旗测算-新科目（含人口规模效应）_隋心对账单定稿0514 2 4" xfId="24697"/>
    <cellStyle name="好_教育(按照总人口测算）—20080416_不含人员经费系数_03_2010年各地区一般预算平衡表_2010年地方财政一般预算分级平衡情况表（汇总）0524 2 7" xfId="24698"/>
    <cellStyle name="差_县区合并测算20080423(按照各省比重）_财力性转移支付2010年预算参考数_03_2010年各地区一般预算平衡表_净集中 3" xfId="24699"/>
    <cellStyle name="差_县区合并测算20080423(按照各省比重）_县市旗测算-新科目（含人口规模效应）_隋心对账单定稿0514 2 5" xfId="24700"/>
    <cellStyle name="好_34青海_1 2" xfId="24701"/>
    <cellStyle name="好_教育(按照总人口测算）—20080416_不含人员经费系数_03_2010年各地区一般预算平衡表_2010年地方财政一般预算分级平衡情况表（汇总）0524 2 8" xfId="24702"/>
    <cellStyle name="好_教育(按照总人口测算）—20080416_不含人员经费系数_财力性转移支付2010年预算参考数_03_2010年各地区一般预算平衡表 2" xfId="24703"/>
    <cellStyle name="差_县区合并测算20080423(按照各省比重）_财力性转移支付2010年预算参考数_30云南" xfId="24704"/>
    <cellStyle name="好_教育(按照总人口测算）—20080416_民生政策最低支出需求_03_2010年各地区一般预算平衡表_净集中 3" xfId="24705"/>
    <cellStyle name="差_县区合并测算20080423(按照各省比重）_财力性转移支付2010年预算参考数_30云南 2" xfId="24706"/>
    <cellStyle name="好_1_财力性转移支付2010年预算参考数_合并 2 4" xfId="24707"/>
    <cellStyle name="差_县区合并测算20080423(按照各省比重）_财力性转移支付2010年预算参考数_合并 2 2" xfId="24708"/>
    <cellStyle name="好_核定人数下发表 2 7" xfId="24709"/>
    <cellStyle name="差_县区合并测算20080423(按照各省比重）_财力性转移支付2010年预算参考数_合并 2 3" xfId="24710"/>
    <cellStyle name="好_核定人数下发表 2 8" xfId="24711"/>
    <cellStyle name="差_县区合并测算20080423(按照各省比重）_财力性转移支付2010年预算参考数_合并 2 4" xfId="24712"/>
    <cellStyle name="差_县区合并测算20080423(按照各省比重）_财力性转移支付2010年预算参考数_合并 2 5" xfId="24713"/>
    <cellStyle name="差_县区合并测算20080423(按照各省比重）_财力性转移支付2010年预算参考数_合并 2 6" xfId="24714"/>
    <cellStyle name="差_县区合并测算20080423(按照各省比重）_财力性转移支付2010年预算参考数_合并 2 7" xfId="24715"/>
    <cellStyle name="差_县区合并测算20080423(按照各省比重）_财力性转移支付2010年预算参考数_华东 2" xfId="24716"/>
    <cellStyle name="差_县区合并测算20080423(按照各省比重）_财力性转移支付2010年预算参考数_华东 2 6" xfId="24717"/>
    <cellStyle name="差_县区合并测算20080423(按照各省比重）_财力性转移支付2010年预算参考数_华东 2 7" xfId="24718"/>
    <cellStyle name="差_县区合并测算20080423(按照各省比重）_财力性转移支付2010年预算参考数_隋心对账单定稿0514 2 3" xfId="24719"/>
    <cellStyle name="差_县区合并测算20080423(按照各省比重）_财力性转移支付2010年预算参考数_隋心对账单定稿0514 2 4" xfId="24720"/>
    <cellStyle name="差_县区合并测算20080423(按照各省比重）_财力性转移支付2010年预算参考数_隋心对账单定稿0514 2 5" xfId="24721"/>
    <cellStyle name="差_县区合并测算20080423(按照各省比重）_财力性转移支付2010年预算参考数_隋心对账单定稿0514 2 6" xfId="24722"/>
    <cellStyle name="差_县区合并测算20080423(按照各省比重）_财力性转移支付2010年预算参考数_小册子（2010）张" xfId="24723"/>
    <cellStyle name="差_县区合并测算20080423(按照各省比重）_财力性转移支付2010年预算参考数_小册子（2010）张 2" xfId="24724"/>
    <cellStyle name="好_缺口县区测算（11.13）_03_2010年各地区一般预算平衡表_04财力类2010" xfId="24725"/>
    <cellStyle name="好_危改资金测算 2 7" xfId="24726"/>
    <cellStyle name="差_县区合并测算20080423(按照各省比重）_财力性转移支付2010年预算参考数_小册子（2010）张 2 2" xfId="24727"/>
    <cellStyle name="好_缺口县区测算（11.13）_03_2010年各地区一般预算平衡表_04财力类2010 2" xfId="24728"/>
    <cellStyle name="差_县区合并测算20080423(按照各省比重）_财力性转移支付2010年预算参考数_小册子（2010）张 3" xfId="24729"/>
    <cellStyle name="好_20河南_财力性转移支付2010年预算参考数_华东" xfId="24730"/>
    <cellStyle name="差_县区合并测算20080423(按照各省比重）_合并 2 3" xfId="24731"/>
    <cellStyle name="适中 3 2 2" xfId="24732"/>
    <cellStyle name="常规 21 2 2 2 10" xfId="24733"/>
    <cellStyle name="好_27重庆_03_2010年各地区一般预算平衡表_净集中 3" xfId="24734"/>
    <cellStyle name="差_县区合并测算20080423(按照各省比重）_合并 2 4" xfId="24735"/>
    <cellStyle name="差_县区合并测算20080423(按照各省比重）_合并 2 6" xfId="24736"/>
    <cellStyle name="好_成本差异系数_小册子（2010）张" xfId="24737"/>
    <cellStyle name="差_县区合并测算20080423(按照各省比重）_合并 2 7" xfId="24738"/>
    <cellStyle name="差_县区合并测算20080423(按照各省比重）_华东" xfId="24739"/>
    <cellStyle name="好_核定人数下发表_华东 2 6" xfId="24740"/>
    <cellStyle name="差_县区合并测算20080423(按照各省比重）_华东 2 3" xfId="24741"/>
    <cellStyle name="差_县区合并测算20080423(按照各省比重）_华东 2 5" xfId="24742"/>
    <cellStyle name="差_县区合并测算20080423(按照各省比重）_华东 2 6" xfId="24743"/>
    <cellStyle name="差_县区合并测算20080423(按照各省比重）_华东 2 7" xfId="24744"/>
    <cellStyle name="差_县区合并测算20080423(按照各省比重）_民生政策最低支出需求" xfId="24745"/>
    <cellStyle name="差_县区合并测算20080423(按照各省比重）_民生政策最低支出需求 2" xfId="24746"/>
    <cellStyle name="差_县区合并测算20080423(按照各省比重）_民生政策最低支出需求 2 2" xfId="24747"/>
    <cellStyle name="差_县区合并测算20080423(按照各省比重）_民生政策最低支出需求 2 2 2" xfId="24748"/>
    <cellStyle name="差_县区合并测算20080423(按照各省比重）_民生政策最低支出需求 2 3" xfId="24749"/>
    <cellStyle name="差_县区合并测算20080423(按照各省比重）_民生政策最低支出需求 2 3 2" xfId="24750"/>
    <cellStyle name="差_县市旗测算-新科目（20080626）_民生政策最低支出需求_财力性转移支付2010年预算参考数_合并 2 4" xfId="24751"/>
    <cellStyle name="差_县区合并测算20080423(按照各省比重）_民生政策最低支出需求 2 4" xfId="24752"/>
    <cellStyle name="差_县区合并测算20080423(按照各省比重）_民生政策最低支出需求 2 5" xfId="24753"/>
    <cellStyle name="差_县区合并测算20080423(按照各省比重）_民生政策最低支出需求 2 7" xfId="24754"/>
    <cellStyle name="好_市辖区测算-新科目（20080626）_不含人员经费系数 2 3" xfId="24755"/>
    <cellStyle name="差_县区合并测算20080423(按照各省比重）_民生政策最低支出需求 3" xfId="24756"/>
    <cellStyle name="差_县区合并测算20080423(按照各省比重）_民生政策最低支出需求 3 2" xfId="24757"/>
    <cellStyle name="好_行政(燃修费)_县市旗测算-新科目（含人口规模效应）_财力性转移支付2010年预算参考数_小册子（2010）张 3" xfId="24758"/>
    <cellStyle name="好_汇总表_财力性转移支付2010年预算参考数_03_2010年各地区一般预算平衡表_2010年地方财政一般预算分级平衡情况表（汇总）0524 3" xfId="24759"/>
    <cellStyle name="差_县区合并测算20080423(按照各省比重）_民生政策最低支出需求 5" xfId="24760"/>
    <cellStyle name="差_县区合并测算20080423(按照各省比重）_民生政策最低支出需求_03_2010年各地区一般预算平衡表" xfId="24761"/>
    <cellStyle name="差_县区合并测算20080423(按照各省比重）_民生政策最低支出需求_03_2010年各地区一般预算平衡表 2" xfId="24762"/>
    <cellStyle name="差_县区合并测算20080423(按照各省比重）_民生政策最低支出需求_03_2010年各地区一般预算平衡表 2 2" xfId="24763"/>
    <cellStyle name="好_05潍坊_华东 2 7" xfId="24764"/>
    <cellStyle name="差_县区合并测算20080423(按照各省比重）_民生政策最低支出需求_03_2010年各地区一般预算平衡表 3" xfId="24765"/>
    <cellStyle name="好_其他部门(按照总人口测算）—20080416_不含人员经费系数_03_2010年各地区一般预算平衡表 2 2" xfId="24766"/>
    <cellStyle name="差_县区合并测算20080423(按照各省比重）_民生政策最低支出需求_03_2010年各地区一般预算平衡表 4" xfId="24767"/>
    <cellStyle name="好_其他部门(按照总人口测算）—20080416_不含人员经费系数_03_2010年各地区一般预算平衡表 2 3" xfId="24768"/>
    <cellStyle name="差_县区合并测算20080423(按照各省比重）_民生政策最低支出需求_03_2010年各地区一般预算平衡表_04财力类2010" xfId="24769"/>
    <cellStyle name="差_县区合并测算20080423(按照各省比重）_民生政策最低支出需求_03_2010年各地区一般预算平衡表_04财力类2010 2" xfId="24770"/>
    <cellStyle name="好_其他部门(按照总人口测算）—20080416_不含人员经费系数_财力性转移支付2010年预算参考数_03_2010年各地区一般预算平衡表 5" xfId="24771"/>
    <cellStyle name="差_县区合并测算20080423(按照各省比重）_民生政策最低支出需求_03_2010年各地区一般预算平衡表_04财力类2010 3" xfId="24772"/>
    <cellStyle name="好_其他部门(按照总人口测算）—20080416_不含人员经费系数_财力性转移支付2010年预算参考数_03_2010年各地区一般预算平衡表 6" xfId="24773"/>
    <cellStyle name="差_县区合并测算20080423(按照各省比重）_民生政策最低支出需求_03_2010年各地区一般预算平衡表_2010年地方财政一般预算分级平衡情况表（汇总）0524" xfId="24774"/>
    <cellStyle name="好_卫生(按照总人口测算）—20080416_不含人员经费系数 4" xfId="24775"/>
    <cellStyle name="差_县区合并测算20080423(按照各省比重）_民生政策最低支出需求_03_2010年各地区一般预算平衡表_2010年地方财政一般预算分级平衡情况表（汇总）0524 2" xfId="24776"/>
    <cellStyle name="好_2008年支出调整_财力性转移支付2010年预算参考数_小册子（2010）张" xfId="24777"/>
    <cellStyle name="差_县区合并测算20080423(按照各省比重）_民生政策最低支出需求_03_2010年各地区一般预算平衡表_2010年地方财政一般预算分级平衡情况表（汇总）0524 2 5" xfId="24778"/>
    <cellStyle name="差_县区合并测算20080423(按照各省比重）_民生政策最低支出需求_03_2010年各地区一般预算平衡表_2010年地方财政一般预算分级平衡情况表（汇总）0524 3" xfId="24779"/>
    <cellStyle name="差_县市旗测算-新科目（20080626）_不含人员经费系数_华东 2 2" xfId="24780"/>
    <cellStyle name="差_县区合并测算20080423(按照各省比重）_民生政策最低支出需求_03_2010年各地区一般预算平衡表_2010年地方财政一般预算分级平衡情况表（汇总）0524 4" xfId="24781"/>
    <cellStyle name="好_县市旗测算-新科目（20080627）_财力性转移支付2010年预算参考数_隋心对账单定稿0514 2" xfId="24782"/>
    <cellStyle name="差_县市旗测算-新科目（20080626）_不含人员经费系数_华东 2 3" xfId="24783"/>
    <cellStyle name="差_县区合并测算20080423(按照各省比重）_民生政策最低支出需求_03_2010年各地区一般预算平衡表_2010年地方财政一般预算分级平衡情况表（汇总）0524 5" xfId="24784"/>
    <cellStyle name="好_县区合并测算20080421_民生政策最低支出需求_财力性转移支付2010年预算参考数_隋心对账单定稿0514" xfId="24785"/>
    <cellStyle name="好_县市旗测算-新科目（20080627）_财力性转移支付2010年预算参考数_隋心对账单定稿0514 3" xfId="24786"/>
    <cellStyle name="差_县市旗测算-新科目（20080626）_不含人员经费系数_华东 2 4" xfId="24787"/>
    <cellStyle name="差_自行调整差异系数顺序_财力性转移支付2010年预算参考数_03_2010年各地区一般预算平衡表" xfId="24788"/>
    <cellStyle name="差_县区合并测算20080423(按照各省比重）_民生政策最低支出需求_03_2010年各地区一般预算平衡表_净集中" xfId="24789"/>
    <cellStyle name="差_县区合并测算20080423(按照各省比重）_民生政策最低支出需求_03_2010年各地区一般预算平衡表_净集中 2" xfId="24790"/>
    <cellStyle name="差_县区合并测算20080423(按照各省比重）_民生政策最低支出需求_03_2010年各地区一般预算平衡表_净集中 3" xfId="24791"/>
    <cellStyle name="差_县区合并测算20080423(按照各省比重）_民生政策最低支出需求_30云南" xfId="24792"/>
    <cellStyle name="差_指标五 4" xfId="24793"/>
    <cellStyle name="差_县区合并测算20080423(按照各省比重）_民生政策最低支出需求_30云南 2 2" xfId="24794"/>
    <cellStyle name="差_县区合并测算20080423(按照各省比重）_民生政策最低支出需求_30云南 4" xfId="24795"/>
    <cellStyle name="好 2 2 6" xfId="24796"/>
    <cellStyle name="差_县区合并测算20080423(按照各省比重）_民生政策最低支出需求_财力性转移支付2010年预算参考数" xfId="24797"/>
    <cellStyle name="好_县市旗测算-新科目（20080626）_财力性转移支付2010年预算参考数_03_2010年各地区一般预算平衡表_2010年地方财政一般预算分级平衡情况表（汇总）0524 3" xfId="24798"/>
    <cellStyle name="差_县区合并测算20080423(按照各省比重）_民生政策最低支出需求_财力性转移支付2010年预算参考数 2" xfId="24799"/>
    <cellStyle name="差_县区合并测算20080423(按照各省比重）_民生政策最低支出需求_财力性转移支付2010年预算参考数 2 2" xfId="24800"/>
    <cellStyle name="好_县市旗测算-新科目（20080626）_财力性转移支付2010年预算参考数_03_2010年各地区一般预算平衡表_2010年地方财政一般预算分级平衡情况表（汇总）0524 4" xfId="24801"/>
    <cellStyle name="差_县区合并测算20080423(按照各省比重）_民生政策最低支出需求_财力性转移支付2010年预算参考数 3" xfId="24802"/>
    <cellStyle name="差_县区合并测算20080423(按照各省比重）_民生政策最低支出需求_财力性转移支付2010年预算参考数_03_2010年各地区一般预算平衡表" xfId="24803"/>
    <cellStyle name="差_县区合并测算20080423(按照各省比重）_民生政策最低支出需求_财力性转移支付2010年预算参考数_03_2010年各地区一般预算平衡表 5" xfId="24804"/>
    <cellStyle name="差_县区合并测算20080423(按照各省比重）_民生政策最低支出需求_华东 2 7" xfId="24805"/>
    <cellStyle name="差_县区合并测算20080423(按照各省比重）_民生政策最低支出需求_财力性转移支付2010年预算参考数_03_2010年各地区一般预算平衡表 6" xfId="24806"/>
    <cellStyle name="差_县区合并测算20080423(按照各省比重）_民生政策最低支出需求_财力性转移支付2010年预算参考数_03_2010年各地区一般预算平衡表_04财力类2010 2" xfId="24807"/>
    <cellStyle name="差_县区合并测算20080423(按照各省比重）_民生政策最低支出需求_财力性转移支付2010年预算参考数_03_2010年各地区一般预算平衡表_04财力类2010 3" xfId="24808"/>
    <cellStyle name="差_县区合并测算20080423(按照各省比重）_民生政策最低支出需求_财力性转移支付2010年预算参考数_03_2010年各地区一般预算平衡表_2010年地方财政一般预算分级平衡情况表（汇总）0524" xfId="24809"/>
    <cellStyle name="差_县区合并测算20080423(按照各省比重）_民生政策最低支出需求_财力性转移支付2010年预算参考数_03_2010年各地区一般预算平衡表_2010年地方财政一般预算分级平衡情况表（汇总）0524 2" xfId="24810"/>
    <cellStyle name="好_其他部门(按照总人口测算）—20080416_县市旗测算-新科目（含人口规模效应）_财力性转移支付2010年预算参考数 2 7" xfId="24811"/>
    <cellStyle name="差_县区合并测算20080423(按照各省比重）_民生政策最低支出需求_财力性转移支付2010年预算参考数_03_2010年各地区一般预算平衡表_2010年地方财政一般预算分级平衡情况表（汇总）0524 2 2" xfId="24812"/>
    <cellStyle name="差_县区合并测算20080423(按照各省比重）_民生政策最低支出需求_财力性转移支付2010年预算参考数_03_2010年各地区一般预算平衡表_2010年地方财政一般预算分级平衡情况表（汇总）0524 4" xfId="24813"/>
    <cellStyle name="差_县区合并测算20080423(按照各省比重）_民生政策最低支出需求_财力性转移支付2010年预算参考数_03_2010年各地区一般预算平衡表_净集中" xfId="24814"/>
    <cellStyle name="好_教育(按照总人口测算）—20080416_03_2010年各地区一般预算平衡表_2010年地方财政一般预算分级平衡情况表（汇总）0524" xfId="24815"/>
    <cellStyle name="差_县市旗测算-新科目（20080626）_民生政策最低支出需求_财力性转移支付2010年预算参考数_华东 2" xfId="24816"/>
    <cellStyle name="差_县区合并测算20080423(按照各省比重）_民生政策最低支出需求_财力性转移支付2010年预算参考数_03_2010年各地区一般预算平衡表_净集中 2" xfId="24817"/>
    <cellStyle name="好_教育(按照总人口测算）—20080416_03_2010年各地区一般预算平衡表_2010年地方财政一般预算分级平衡情况表（汇总）0524 2" xfId="24818"/>
    <cellStyle name="差_县市旗测算-新科目（20080626）_民生政策最低支出需求_财力性转移支付2010年预算参考数_华东 2 2" xfId="24819"/>
    <cellStyle name="差_县区合并测算20080423(按照各省比重）_民生政策最低支出需求_财力性转移支付2010年预算参考数_03_2010年各地区一般预算平衡表_净集中 3" xfId="24820"/>
    <cellStyle name="好_教育(按照总人口测算）—20080416_03_2010年各地区一般预算平衡表_2010年地方财政一般预算分级平衡情况表（汇总）0524 3" xfId="24821"/>
    <cellStyle name="差_县市旗测算-新科目（20080626）_民生政策最低支出需求_财力性转移支付2010年预算参考数_华东 2 3" xfId="24822"/>
    <cellStyle name="差_县区合并测算20080423(按照各省比重）_民生政策最低支出需求_财力性转移支付2010年预算参考数_30云南" xfId="24823"/>
    <cellStyle name="差_县区合并测算20080423(按照各省比重）_民生政策最低支出需求_财力性转移支付2010年预算参考数_30云南 2" xfId="24824"/>
    <cellStyle name="差_县区合并测算20080423(按照各省比重）_民生政策最低支出需求_财力性转移支付2010年预算参考数_30云南 3" xfId="24825"/>
    <cellStyle name="差_县区合并测算20080423(按照各省比重）_民生政策最低支出需求_财力性转移支付2010年预算参考数_30云南 3 2" xfId="24826"/>
    <cellStyle name="差_县区合并测算20080423(按照各省比重）_民生政策最低支出需求_财力性转移支付2010年预算参考数_合并 2 2" xfId="24827"/>
    <cellStyle name="好_2_财力性转移支付2010年预算参考数_华东 2 5" xfId="24828"/>
    <cellStyle name="差_县区合并测算20080423(按照各省比重）_民生政策最低支出需求_财力性转移支付2010年预算参考数_合并 2 3" xfId="24829"/>
    <cellStyle name="好_2_财力性转移支付2010年预算参考数_华东 2 6" xfId="24830"/>
    <cellStyle name="差_县区合并测算20080423(按照各省比重）_民生政策最低支出需求_财力性转移支付2010年预算参考数_合并 2 4" xfId="24831"/>
    <cellStyle name="好_2_财力性转移支付2010年预算参考数_华东 2 7" xfId="24832"/>
    <cellStyle name="差_县区合并测算20080423(按照各省比重）_民生政策最低支出需求_财力性转移支付2010年预算参考数_合并 2 5" xfId="24833"/>
    <cellStyle name="好_核定人数下发表_财力性转移支付2010年预算参考数_合并 2 2" xfId="24834"/>
    <cellStyle name="差_县区合并测算20080423(按照各省比重）_民生政策最低支出需求_财力性转移支付2010年预算参考数_合并 2 6" xfId="24835"/>
    <cellStyle name="好_附表_财力性转移支付2010年预算参考数 2" xfId="24836"/>
    <cellStyle name="好_核定人数下发表_财力性转移支付2010年预算参考数_合并 2 3" xfId="24837"/>
    <cellStyle name="差_县区合并测算20080423(按照各省比重）_民生政策最低支出需求_财力性转移支付2010年预算参考数_合并 2 7" xfId="24838"/>
    <cellStyle name="好_附表_财力性转移支付2010年预算参考数 3" xfId="24839"/>
    <cellStyle name="好_核定人数下发表_财力性转移支付2010年预算参考数_合并 2 4" xfId="24840"/>
    <cellStyle name="差_县区合并测算20080423(按照各省比重）_民生政策最低支出需求_财力性转移支付2010年预算参考数_华东" xfId="24841"/>
    <cellStyle name="差_县区合并测算20080423(按照各省比重）_民生政策最低支出需求_财力性转移支付2010年预算参考数_华东 2 6" xfId="24842"/>
    <cellStyle name="好_核定人数下发表_财力性转移支付2010年预算参考数_华东 2 3" xfId="24843"/>
    <cellStyle name="差_县区合并测算20080423(按照各省比重）_民生政策最低支出需求_财力性转移支付2010年预算参考数_华东 2 7" xfId="24844"/>
    <cellStyle name="好_核定人数下发表_财力性转移支付2010年预算参考数_华东 2 4" xfId="24845"/>
    <cellStyle name="差_县区合并测算20080423(按照各省比重）_民生政策最低支出需求_财力性转移支付2010年预算参考数_隋心对账单定稿0514" xfId="24846"/>
    <cellStyle name="差_县区合并测算20080423(按照各省比重）_民生政策最低支出需求_财力性转移支付2010年预算参考数_隋心对账单定稿0514 2" xfId="24847"/>
    <cellStyle name="常规 2 6 3" xfId="24848"/>
    <cellStyle name="差_县区合并测算20080423(按照各省比重）_民生政策最低支出需求_财力性转移支付2010年预算参考数_隋心对账单定稿0514 2 4" xfId="24849"/>
    <cellStyle name="差_县区合并测算20080423(按照各省比重）_民生政策最低支出需求_财力性转移支付2010年预算参考数_隋心对账单定稿0514 2 5" xfId="24850"/>
    <cellStyle name="差_县区合并测算20080423(按照各省比重）_民生政策最低支出需求_财力性转移支付2010年预算参考数_隋心对账单定稿0514 2 6" xfId="24851"/>
    <cellStyle name="差_县区合并测算20080423(按照各省比重）_民生政策最低支出需求_财力性转移支付2010年预算参考数_隋心对账单定稿0514 2 7" xfId="24852"/>
    <cellStyle name="差_县区合并测算20080423(按照各省比重）_民生政策最低支出需求_财力性转移支付2010年预算参考数_小册子（2010）张 2 2" xfId="24853"/>
    <cellStyle name="好_县区合并测算20080421_合并 2 6" xfId="24854"/>
    <cellStyle name="差_县区合并测算20080423(按照各省比重）_民生政策最低支出需求_合并" xfId="24855"/>
    <cellStyle name="差_县区合并测算20080423(按照各省比重）_民生政策最低支出需求_合并 2" xfId="24856"/>
    <cellStyle name="差_县区合并测算20080423(按照各省比重）_民生政策最低支出需求_合并 2 2" xfId="24857"/>
    <cellStyle name="差_县区合并测算20080423(按照各省比重）_民生政策最低支出需求_合并 2 3" xfId="24858"/>
    <cellStyle name="差_县区合并测算20080423(按照各省比重）_民生政策最低支出需求_合并 2 5" xfId="24859"/>
    <cellStyle name="差_县区合并测算20080423(按照各省比重）_民生政策最低支出需求_华东 2" xfId="24860"/>
    <cellStyle name="好_0605石屏县_财力性转移支付2010年预算参考数 2 6" xfId="24861"/>
    <cellStyle name="差_县区合并测算20080423(按照各省比重）_民生政策最低支出需求_华东 2 2" xfId="24862"/>
    <cellStyle name="差_县区合并测算20080423(按照各省比重）_民生政策最低支出需求_华东 2 3" xfId="24863"/>
    <cellStyle name="常规 2 2 6 14" xfId="24864"/>
    <cellStyle name="好_行政公检法测算_不含人员经费系数_财力性转移支付2010年预算参考数_03_2010年各地区一般预算平衡表_2010年地方财政一般预算分级平衡情况表（汇总）0524" xfId="24865"/>
    <cellStyle name="差_县区合并测算20080423(按照各省比重）_民生政策最低支出需求_隋心对账单定稿0514 2" xfId="24866"/>
    <cellStyle name="好_汇总表_03_2010年各地区一般预算平衡表_04财力类2010 2" xfId="24867"/>
    <cellStyle name="差_县区合并测算20080423(按照各省比重）_民生政策最低支出需求_隋心对账单定稿0514 2 2" xfId="24868"/>
    <cellStyle name="差_云南 缺口县区测算(地方填报)_03_2010年各地区一般预算平衡表_2010年地方财政一般预算分级平衡情况表（汇总）0524 2 7" xfId="24869"/>
    <cellStyle name="好_行政公检法测算_不含人员经费系数_财力性转移支付2010年预算参考数_03_2010年各地区一般预算平衡表_2010年地方财政一般预算分级平衡情况表（汇总）0524 2" xfId="24870"/>
    <cellStyle name="差_县区合并测算20080423(按照各省比重）_民生政策最低支出需求_隋心对账单定稿0514 2 3" xfId="24871"/>
    <cellStyle name="好_河南 缺口县区测算(地方填报白)_财力性转移支付2010年预算参考数_合并 2 2" xfId="24872"/>
    <cellStyle name="好_行政公检法测算_不含人员经费系数_财力性转移支付2010年预算参考数_03_2010年各地区一般预算平衡表_2010年地方财政一般预算分级平衡情况表（汇总）0524 3" xfId="24873"/>
    <cellStyle name="差_县区合并测算20080423(按照各省比重）_民生政策最低支出需求_隋心对账单定稿0514 2 4" xfId="24874"/>
    <cellStyle name="好_河南 缺口县区测算(地方填报白)_财力性转移支付2010年预算参考数_合并 2 3" xfId="24875"/>
    <cellStyle name="好_行政公检法测算_不含人员经费系数_财力性转移支付2010年预算参考数_03_2010年各地区一般预算平衡表_2010年地方财政一般预算分级平衡情况表（汇总）0524 4" xfId="24876"/>
    <cellStyle name="差_县区合并测算20080423(按照各省比重）_民生政策最低支出需求_隋心对账单定稿0514 2 5" xfId="24877"/>
    <cellStyle name="好_河南 缺口县区测算(地方填报白)_财力性转移支付2010年预算参考数_合并 2 4" xfId="24878"/>
    <cellStyle name="好_行政公检法测算_不含人员经费系数_财力性转移支付2010年预算参考数_03_2010年各地区一般预算平衡表_2010年地方财政一般预算分级平衡情况表（汇总）0524 5" xfId="24879"/>
    <cellStyle name="差_县区合并测算20080423(按照各省比重）_民生政策最低支出需求_隋心对账单定稿0514 2 6" xfId="24880"/>
    <cellStyle name="好_河南 缺口县区测算(地方填报白)_财力性转移支付2010年预算参考数_合并 2 5" xfId="24881"/>
    <cellStyle name="差_县区合并测算20080423(按照各省比重）_民生政策最低支出需求_隋心对账单定稿0514 2 7" xfId="24882"/>
    <cellStyle name="好_河南 缺口县区测算(地方填报白)_财力性转移支付2010年预算参考数_合并 2 6" xfId="24883"/>
    <cellStyle name="差_县区合并测算20080423(按照各省比重）_民生政策最低支出需求_小册子（2010）张 3" xfId="24884"/>
    <cellStyle name="差_县区合并测算20080423(按照各省比重）_民生政策最低支出需求_小册子（2010）张 4" xfId="24885"/>
    <cellStyle name="常规 2 2 3 6 2 2 2" xfId="24886"/>
    <cellStyle name="好_行政公检法测算_财力性转移支付2010年预算参考数_03_2010年各地区一般预算平衡表 2 2" xfId="24887"/>
    <cellStyle name="差_县区合并测算20080423(按照各省比重）_隋心对账单定稿0514" xfId="24888"/>
    <cellStyle name="差_县区合并测算20080423(按照各省比重）_隋心对账单定稿0514 2" xfId="24889"/>
    <cellStyle name="差_县区合并测算20080423(按照各省比重）_隋心对账单定稿0514 2 3" xfId="24890"/>
    <cellStyle name="好_分县成本差异系数_03_2010年各地区一般预算平衡表_2010年地方财政一般预算分级平衡情况表（汇总）0524 2 6" xfId="24891"/>
    <cellStyle name="差_县区合并测算20080423(按照各省比重）_隋心对账单定稿0514 2 4" xfId="24892"/>
    <cellStyle name="好_分县成本差异系数_03_2010年各地区一般预算平衡表_2010年地方财政一般预算分级平衡情况表（汇总）0524 2 7" xfId="24893"/>
    <cellStyle name="差_县区合并测算20080423(按照各省比重）_隋心对账单定稿0514 2 5" xfId="24894"/>
    <cellStyle name="差_县区合并测算20080423(按照各省比重）_隋心对账单定稿0514 2 6" xfId="24895"/>
    <cellStyle name="差_县区合并测算20080423(按照各省比重）_隋心对账单定稿0514 2 7" xfId="24896"/>
    <cellStyle name="差_县区合并测算20080423(按照各省比重）_县市旗测算-新科目（含人口规模效应）" xfId="24897"/>
    <cellStyle name="好_2007一般预算支出口径剔除表_财力性转移支付2010年预算参考数_03_2010年各地区一般预算平衡表_2010年地方财政一般预算分级平衡情况表（汇总）0524 2" xfId="24898"/>
    <cellStyle name="差_县区合并测算20080423(按照各省比重）_县市旗测算-新科目（含人口规模效应） 2 2" xfId="24899"/>
    <cellStyle name="差_县区合并测算20080423(按照各省比重）_县市旗测算-新科目（含人口规模效应） 2 3" xfId="24900"/>
    <cellStyle name="好_2008年全省汇总收支计算表_财力性转移支付2010年预算参考数_小册子（2010）张" xfId="24901"/>
    <cellStyle name="差_县区合并测算20080423(按照各省比重）_县市旗测算-新科目（含人口规模效应） 2 4" xfId="24902"/>
    <cellStyle name="差_县区合并测算20080423(按照各省比重）_县市旗测算-新科目（含人口规模效应） 2 5" xfId="24903"/>
    <cellStyle name="差_县区合并测算20080423(按照各省比重）_县市旗测算-新科目（含人口规模效应） 2 6" xfId="24904"/>
    <cellStyle name="好_2009年一般性转移支付标准工资_奖励补助测算5.22测试 2 2" xfId="24905"/>
    <cellStyle name="差_县区合并测算20080423(按照各省比重）_县市旗测算-新科目（含人口规模效应） 2 7" xfId="24906"/>
    <cellStyle name="好_2009年一般性转移支付标准工资_奖励补助测算5.22测试 2 3" xfId="24907"/>
    <cellStyle name="差_县区合并测算20080423(按照各省比重）_县市旗测算-新科目（含人口规模效应）_03_2010年各地区一般预算平衡表" xfId="24908"/>
    <cellStyle name="好_汇总表4_财力性转移支付2010年预算参考数 2" xfId="24909"/>
    <cellStyle name="常规 29 2 3" xfId="24910"/>
    <cellStyle name="差_县区合并测算20080423(按照各省比重）_县市旗测算-新科目（含人口规模效应）_03_2010年各地区一般预算平衡表 2" xfId="24911"/>
    <cellStyle name="好_汇总表4_财力性转移支付2010年预算参考数 2 2" xfId="24912"/>
    <cellStyle name="差_县区合并测算20080423(按照各省比重）_县市旗测算-新科目（含人口规模效应）_03_2010年各地区一般预算平衡表 2 2" xfId="24913"/>
    <cellStyle name="差_县区合并测算20080423(按照各省比重）_县市旗测算-新科目（含人口规模效应）_03_2010年各地区一般预算平衡表 3" xfId="24914"/>
    <cellStyle name="好_汇总表4_财力性转移支付2010年预算参考数 2 3" xfId="24915"/>
    <cellStyle name="差_县区合并测算20080423(按照各省比重）_县市旗测算-新科目（含人口规模效应）_03_2010年各地区一般预算平衡表 4" xfId="24916"/>
    <cellStyle name="好_汇总表4_财力性转移支付2010年预算参考数 2 4" xfId="24917"/>
    <cellStyle name="好_文体广播事业(按照总人口测算）—20080416_不含人员经费系数_03_2010年各地区一般预算平衡表_净集中 2" xfId="24918"/>
    <cellStyle name="好_行政(燃修费)_民生政策最低支出需求_财力性转移支付2010年预算参考数_03_2010年各地区一般预算平衡表 2 2" xfId="24919"/>
    <cellStyle name="差_县区合并测算20080423(按照各省比重）_县市旗测算-新科目（含人口规模效应）_03_2010年各地区一般预算平衡表 5" xfId="24920"/>
    <cellStyle name="好_汇总表4_财力性转移支付2010年预算参考数 2 5" xfId="24921"/>
    <cellStyle name="好_文体广播事业(按照总人口测算）—20080416_不含人员经费系数_03_2010年各地区一般预算平衡表_净集中 3" xfId="24922"/>
    <cellStyle name="好_行政(燃修费)_民生政策最低支出需求_财力性转移支付2010年预算参考数_03_2010年各地区一般预算平衡表 2 3" xfId="24923"/>
    <cellStyle name="差_县区合并测算20080423(按照各省比重）_县市旗测算-新科目（含人口规模效应）_03_2010年各地区一般预算平衡表 6" xfId="24924"/>
    <cellStyle name="好_汇总表4_财力性转移支付2010年预算参考数 2 6" xfId="24925"/>
    <cellStyle name="差_县区合并测算20080423(按照各省比重）_县市旗测算-新科目（含人口规模效应）_03_2010年各地区一般预算平衡表_04财力类2010" xfId="24926"/>
    <cellStyle name="差_县区合并测算20080423(按照各省比重）_县市旗测算-新科目（含人口规模效应）_03_2010年各地区一般预算平衡表_04财力类2010 2" xfId="24927"/>
    <cellStyle name="差_县市旗测算-新科目（20080626）_县市旗测算-新科目（含人口规模效应）_隋心对账单定稿0514 2 3" xfId="24928"/>
    <cellStyle name="差_县区合并测算20080423(按照各省比重）_县市旗测算-新科目（含人口规模效应）_03_2010年各地区一般预算平衡表_04财力类2010 3" xfId="24929"/>
    <cellStyle name="差_县市旗测算-新科目（20080626）_县市旗测算-新科目（含人口规模效应）_隋心对账单定稿0514 2 4" xfId="24930"/>
    <cellStyle name="差_县区合并测算20080423(按照各省比重）_县市旗测算-新科目（含人口规模效应）_03_2010年各地区一般预算平衡表_2010年地方财政一般预算分级平衡情况表（汇总）0524" xfId="24931"/>
    <cellStyle name="差_县区合并测算20080423(按照各省比重）_县市旗测算-新科目（含人口规模效应）_03_2010年各地区一般预算平衡表_2010年地方财政一般预算分级平衡情况表（汇总）0524 2" xfId="24932"/>
    <cellStyle name="差_县区合并测算20080423(按照各省比重）_县市旗测算-新科目（含人口规模效应）_03_2010年各地区一般预算平衡表_2010年地方财政一般预算分级平衡情况表（汇总）0524 2 3" xfId="24933"/>
    <cellStyle name="差_县区合并测算20080423(按照各省比重）_县市旗测算-新科目（含人口规模效应）_03_2010年各地区一般预算平衡表_2010年地方财政一般预算分级平衡情况表（汇总）0524 2 4" xfId="24934"/>
    <cellStyle name="差_县区合并测算20080423(按照各省比重）_县市旗测算-新科目（含人口规模效应）_03_2010年各地区一般预算平衡表_2010年地方财政一般预算分级平衡情况表（汇总）0524 2 5" xfId="24935"/>
    <cellStyle name="差_县区合并测算20080423(按照各省比重）_县市旗测算-新科目（含人口规模效应）_03_2010年各地区一般预算平衡表_2010年地方财政一般预算分级平衡情况表（汇总）0524 2 6" xfId="24936"/>
    <cellStyle name="差_县区合并测算20080423(按照各省比重）_县市旗测算-新科目（含人口规模效应）_03_2010年各地区一般预算平衡表_2010年地方财政一般预算分级平衡情况表（汇总）0524 2 7" xfId="24937"/>
    <cellStyle name="差_县区合并测算20080423(按照各省比重）_县市旗测算-新科目（含人口规模效应）_03_2010年各地区一般预算平衡表_2010年地方财政一般预算分级平衡情况表（汇总）0524 3" xfId="24938"/>
    <cellStyle name="差_县区合并测算20080423(按照各省比重）_县市旗测算-新科目（含人口规模效应）_03_2010年各地区一般预算平衡表_2010年地方财政一般预算分级平衡情况表（汇总）0524 4" xfId="24939"/>
    <cellStyle name="差_县区合并测算20080423(按照各省比重）_县市旗测算-新科目（含人口规模效应）_03_2010年各地区一般预算平衡表_净集中" xfId="24940"/>
    <cellStyle name="好_34青海_03_2010年各地区一般预算平衡表_净集中 3" xfId="24941"/>
    <cellStyle name="差_县区合并测算20080423(按照各省比重）_县市旗测算-新科目（含人口规模效应）_03_2010年各地区一般预算平衡表_净集中 2" xfId="24942"/>
    <cellStyle name="好_教育(按照总人口测算）—20080416_县市旗测算-新科目（含人口规模效应）_财力性转移支付2010年预算参考数_03_2010年各地区一般预算平衡表_2010年地方财政一般预算分级平衡情况表（汇总）0524 5" xfId="24943"/>
    <cellStyle name="差_县区合并测算20080423(按照各省比重）_县市旗测算-新科目（含人口规模效应）_03_2010年各地区一般预算平衡表_净集中 3" xfId="24944"/>
    <cellStyle name="差_县区合并测算20080423(按照各省比重）_县市旗测算-新科目（含人口规模效应）_30云南" xfId="24945"/>
    <cellStyle name="好_县市旗测算-新科目（20080627）_不含人员经费系数_03_2010年各地区一般预算平衡表 2 2" xfId="24946"/>
    <cellStyle name="差_县区合并测算20080423(按照各省比重）_县市旗测算-新科目（含人口规模效应）_30云南 2" xfId="24947"/>
    <cellStyle name="差_县区合并测算20080423(按照各省比重）_县市旗测算-新科目（含人口规模效应）_30云南 2 2" xfId="24948"/>
    <cellStyle name="差_县区合并测算20080423(按照各省比重）_县市旗测算-新科目（含人口规模效应）_财力性转移支付2010年预算参考数 2 4" xfId="24949"/>
    <cellStyle name="差_县区合并测算20080423(按照各省比重）_县市旗测算-新科目（含人口规模效应）_财力性转移支付2010年预算参考数 2 5" xfId="24950"/>
    <cellStyle name="好_农林水和城市维护标准支出20080505－县区合计_民生政策最低支出需求_03_2010年各地区一般预算平衡表_2010年地方财政一般预算分级平衡情况表（汇总）0524 2 2" xfId="24951"/>
    <cellStyle name="差_县区合并测算20080423(按照各省比重）_县市旗测算-新科目（含人口规模效应）_财力性转移支付2010年预算参考数 2 6" xfId="24952"/>
    <cellStyle name="好_农林水和城市维护标准支出20080505－县区合计_民生政策最低支出需求_03_2010年各地区一般预算平衡表_2010年地方财政一般预算分级平衡情况表（汇总）0524 2 3" xfId="24953"/>
    <cellStyle name="好_1_03_2010年各地区一般预算平衡表_2010年地方财政一般预算分级平衡情况表（汇总）0524 2" xfId="24954"/>
    <cellStyle name="差_县区合并测算20080423(按照各省比重）_县市旗测算-新科目（含人口规模效应）_财力性转移支付2010年预算参考数 2 7" xfId="24955"/>
    <cellStyle name="好_农林水和城市维护标准支出20080505－县区合计_民生政策最低支出需求_03_2010年各地区一般预算平衡表_2010年地方财政一般预算分级平衡情况表（汇总）0524 2 4" xfId="24956"/>
    <cellStyle name="差_县区合并测算20080423(按照各省比重）_县市旗测算-新科目（含人口规模效应）_财力性转移支付2010年预算参考数_03_2010年各地区一般预算平衡表" xfId="24957"/>
    <cellStyle name="差_县区合并测算20080423(按照各省比重）_县市旗测算-新科目（含人口规模效应）_财力性转移支付2010年预算参考数_03_2010年各地区一般预算平衡表 2" xfId="24958"/>
    <cellStyle name="差_县区合并测算20080423(按照各省比重）_县市旗测算-新科目（含人口规模效应）_财力性转移支付2010年预算参考数_03_2010年各地区一般预算平衡表 2 2" xfId="24959"/>
    <cellStyle name="差_县区合并测算20080423(按照各省比重）_县市旗测算-新科目（含人口规模效应）_财力性转移支付2010年预算参考数_03_2010年各地区一般预算平衡表 3" xfId="24960"/>
    <cellStyle name="差_县区合并测算20080423(按照各省比重）_县市旗测算-新科目（含人口规模效应）_财力性转移支付2010年预算参考数_03_2010年各地区一般预算平衡表 4" xfId="24961"/>
    <cellStyle name="好_14安徽_财力性转移支付2010年预算参考数_03_2010年各地区一般预算平衡表_2010年地方财政一般预算分级平衡情况表（汇总）0524 2 2" xfId="24962"/>
    <cellStyle name="差_县区合并测算20080423(按照各省比重）_县市旗测算-新科目（含人口规模效应）_财力性转移支付2010年预算参考数_03_2010年各地区一般预算平衡表 5" xfId="24963"/>
    <cellStyle name="好_14安徽_财力性转移支付2010年预算参考数_03_2010年各地区一般预算平衡表_2010年地方财政一般预算分级平衡情况表（汇总）0524 2 3" xfId="24964"/>
    <cellStyle name="差_县区合并测算20080423(按照各省比重）_县市旗测算-新科目（含人口规模效应）_财力性转移支付2010年预算参考数_03_2010年各地区一般预算平衡表 6" xfId="24965"/>
    <cellStyle name="好_14安徽_财力性转移支付2010年预算参考数_03_2010年各地区一般预算平衡表_2010年地方财政一般预算分级平衡情况表（汇总）0524 2 4" xfId="24966"/>
    <cellStyle name="差_县区合并测算20080423(按照各省比重）_县市旗测算-新科目（含人口规模效应）_财力性转移支付2010年预算参考数_03_2010年各地区一般预算平衡表_04财力类2010" xfId="24967"/>
    <cellStyle name="差_县区合并测算20080423(按照各省比重）_县市旗测算-新科目（含人口规模效应）_财力性转移支付2010年预算参考数_03_2010年各地区一般预算平衡表_2010年地方财政一般预算分级平衡情况表（汇总）0524" xfId="24968"/>
    <cellStyle name="好_2008年全省汇总收支计算表_财力性转移支付2010年预算参考数 2 4" xfId="24969"/>
    <cellStyle name="差_县区合并测算20080423(按照各省比重）_县市旗测算-新科目（含人口规模效应）_财力性转移支付2010年预算参考数_03_2010年各地区一般预算平衡表_2010年地方财政一般预算分级平衡情况表（汇总）0524 2" xfId="24970"/>
    <cellStyle name="好_1_财力性转移支付2010年预算参考数_03_2010年各地区一般预算平衡表_2010年地方财政一般预算分级平衡情况表（汇总）0524 4" xfId="24971"/>
    <cellStyle name="差_县区合并测算20080423(按照各省比重）_县市旗测算-新科目（含人口规模效应）_财力性转移支付2010年预算参考数_03_2010年各地区一般预算平衡表_2010年地方财政一般预算分级平衡情况表（汇总）0524 2 3" xfId="24972"/>
    <cellStyle name="差_县区合并测算20080423(按照各省比重）_县市旗测算-新科目（含人口规模效应）_财力性转移支付2010年预算参考数_03_2010年各地区一般预算平衡表_2010年地方财政一般预算分级平衡情况表（汇总）0524 2 4" xfId="24973"/>
    <cellStyle name="差_县区合并测算20080423(按照各省比重）_县市旗测算-新科目（含人口规模效应）_财力性转移支付2010年预算参考数_03_2010年各地区一般预算平衡表_2010年地方财政一般预算分级平衡情况表（汇总）0524 2 5" xfId="24974"/>
    <cellStyle name="差_县区合并测算20080423(按照各省比重）_县市旗测算-新科目（含人口规模效应）_财力性转移支付2010年预算参考数_03_2010年各地区一般预算平衡表_2010年地方财政一般预算分级平衡情况表（汇总）0524 2 6" xfId="24975"/>
    <cellStyle name="差_县区合并测算20080423(按照各省比重）_县市旗测算-新科目（含人口规模效应）_财力性转移支付2010年预算参考数_03_2010年各地区一般预算平衡表_2010年地方财政一般预算分级平衡情况表（汇总）0524 2 7" xfId="24976"/>
    <cellStyle name="好_1_财力性转移支付2010年预算参考数_03_2010年各地区一般预算平衡表_2010年地方财政一般预算分级平衡情况表（汇总）0524 5" xfId="24977"/>
    <cellStyle name="差_县区合并测算20080423(按照各省比重）_县市旗测算-新科目（含人口规模效应）_财力性转移支付2010年预算参考数_03_2010年各地区一般预算平衡表_2010年地方财政一般预算分级平衡情况表（汇总）0524 3" xfId="24978"/>
    <cellStyle name="好_2006年28四川_财力性转移支付2010年预算参考数_03_2010年各地区一般预算平衡表_2010年地方财政一般预算分级平衡情况表（汇总）0524 2 2" xfId="24979"/>
    <cellStyle name="差_县区合并测算20080423(按照各省比重）_县市旗测算-新科目（含人口规模效应）_财力性转移支付2010年预算参考数_03_2010年各地区一般预算平衡表_2010年地方财政一般预算分级平衡情况表（汇总）0524 4" xfId="24980"/>
    <cellStyle name="好_2006年28四川_财力性转移支付2010年预算参考数_03_2010年各地区一般预算平衡表_2010年地方财政一般预算分级平衡情况表（汇总）0524 2 3" xfId="24981"/>
    <cellStyle name="好_城建部门_隋心对账单定稿0514" xfId="24982"/>
    <cellStyle name="差_县区合并测算20080423(按照各省比重）_县市旗测算-新科目（含人口规模效应）_财力性转移支付2010年预算参考数_03_2010年各地区一般预算平衡表_2010年地方财政一般预算分级平衡情况表（汇总）0524 5" xfId="24983"/>
    <cellStyle name="好_2006年28四川_财力性转移支付2010年预算参考数_03_2010年各地区一般预算平衡表_2010年地方财政一般预算分级平衡情况表（汇总）0524 2 4" xfId="24984"/>
    <cellStyle name="差_县区合并测算20080423(按照各省比重）_县市旗测算-新科目（含人口规模效应）_财力性转移支付2010年预算参考数_03_2010年各地区一般预算平衡表_净集中" xfId="24985"/>
    <cellStyle name="差_县市旗测算-新科目（20080627）_县市旗测算-新科目（含人口规模效应）_财力性转移支付2010年预算参考数_03_2010年各地区一般预算平衡表_净集中 3" xfId="24986"/>
    <cellStyle name="差_县区合并测算20080423(按照各省比重）_县市旗测算-新科目（含人口规模效应）_财力性转移支付2010年预算参考数_03_2010年各地区一般预算平衡表_净集中 2" xfId="24987"/>
    <cellStyle name="差_县区合并测算20080423(按照各省比重）_县市旗测算-新科目（含人口规模效应）_财力性转移支付2010年预算参考数_03_2010年各地区一般预算平衡表_净集中 3" xfId="24988"/>
    <cellStyle name="差_县区合并测算20080423(按照各省比重）_县市旗测算-新科目（含人口规模效应）_财力性转移支付2010年预算参考数_30云南 2 2" xfId="24989"/>
    <cellStyle name="好_教育(按照总人口测算）—20080416 2 8" xfId="24990"/>
    <cellStyle name="好_09黑龙江_小册子（2010）张" xfId="24991"/>
    <cellStyle name="差_县区合并测算20080423(按照各省比重）_县市旗测算-新科目（含人口规模效应）_财力性转移支付2010年预算参考数_30云南 3" xfId="24992"/>
    <cellStyle name="好_2006年22湖南_财力性转移支付2010年预算参考数_华东 2" xfId="24993"/>
    <cellStyle name="差_县区合并测算20080423(按照各省比重）_县市旗测算-新科目（含人口规模效应）_财力性转移支付2010年预算参考数_30云南 4" xfId="24994"/>
    <cellStyle name="差_县区合并测算20080423(按照各省比重）_县市旗测算-新科目（含人口规模效应）_财力性转移支付2010年预算参考数_合并" xfId="24995"/>
    <cellStyle name="好_市辖区测算-新科目（20080626）_民生政策最低支出需求_小册子（2010）张" xfId="24996"/>
    <cellStyle name="好_12滨州_财力性转移支付2010年预算参考数_合并 2 4" xfId="24997"/>
    <cellStyle name="差_县区合并测算20080423(按照各省比重）_县市旗测算-新科目（含人口规模效应）_财力性转移支付2010年预算参考数_合并 2" xfId="24998"/>
    <cellStyle name="好_市辖区测算-新科目（20080626）_民生政策最低支出需求_小册子（2010）张 2" xfId="24999"/>
    <cellStyle name="差_县区合并测算20080423(按照各省比重）_县市旗测算-新科目（含人口规模效应）_财力性转移支付2010年预算参考数_合并 2 2" xfId="25000"/>
    <cellStyle name="差_县区合并测算20080423(按照各省比重）_县市旗测算-新科目（含人口规模效应）_财力性转移支付2010年预算参考数_合并 2 3" xfId="25001"/>
    <cellStyle name="差_县区合并测算20080423(按照各省比重）_县市旗测算-新科目（含人口规模效应）_财力性转移支付2010年预算参考数_合并 2 5" xfId="25002"/>
    <cellStyle name="差_县区合并测算20080423(按照各省比重）_县市旗测算-新科目（含人口规模效应）_财力性转移支付2010年预算参考数_合并 2 6" xfId="25003"/>
    <cellStyle name="好_行政公检法测算_县市旗测算-新科目（含人口规模效应）_财力性转移支付2010年预算参考数_03_2010年各地区一般预算平衡表_净集中" xfId="25004"/>
    <cellStyle name="差_县区合并测算20080423(按照各省比重）_县市旗测算-新科目（含人口规模效应）_财力性转移支付2010年预算参考数_合并 2 7" xfId="25005"/>
    <cellStyle name="好_附表_03_2010年各地区一般预算平衡表_2010年地方财政一般预算分级平衡情况表（汇总）0524" xfId="25006"/>
    <cellStyle name="差_县区合并测算20080423(按照各省比重）_县市旗测算-新科目（含人口规模效应）_财力性转移支付2010年预算参考数_华东" xfId="25007"/>
    <cellStyle name="好_分县成本差异系数_华东 2 5" xfId="25008"/>
    <cellStyle name="差_县区合并测算20080423(按照各省比重）_县市旗测算-新科目（含人口规模效应）_财力性转移支付2010年预算参考数_华东 2 7" xfId="25009"/>
    <cellStyle name="好_2008年全省汇总收支计算表_华东 2" xfId="25010"/>
    <cellStyle name="好_卫生(按照总人口测算）—20080416_县市旗测算-新科目（含人口规模效应）_小册子（2010）张 2" xfId="25011"/>
    <cellStyle name="差_县区合并测算20080423(按照各省比重）_县市旗测算-新科目（含人口规模效应）_财力性转移支付2010年预算参考数_隋心对账单定稿0514" xfId="25012"/>
    <cellStyle name="好_其他部门(按照总人口测算）—20080416_县市旗测算-新科目（含人口规模效应） 2 2" xfId="25013"/>
    <cellStyle name="差_县区合并测算20080423(按照各省比重）_县市旗测算-新科目（含人口规模效应）_财力性转移支付2010年预算参考数_隋心对账单定稿0514 2" xfId="25014"/>
    <cellStyle name="差_县区合并测算20080423(按照各省比重）_县市旗测算-新科目（含人口规模效应）_财力性转移支付2010年预算参考数_隋心对账单定稿0514 2 2" xfId="25015"/>
    <cellStyle name="差_县区合并测算20080423(按照各省比重）_县市旗测算-新科目（含人口规模效应）_财力性转移支付2010年预算参考数_隋心对账单定稿0514 2 3" xfId="25016"/>
    <cellStyle name="好_农林水和城市维护标准支出20080505－县区合计_不含人员经费系数_财力性转移支付2010年预算参考数_隋心对账单定稿0514 2 2" xfId="25017"/>
    <cellStyle name="差_县区合并测算20080423(按照各省比重）_县市旗测算-新科目（含人口规模效应）_财力性转移支付2010年预算参考数_隋心对账单定稿0514 2 4" xfId="25018"/>
    <cellStyle name="好_农林水和城市维护标准支出20080505－县区合计_不含人员经费系数_财力性转移支付2010年预算参考数_隋心对账单定稿0514 2 3" xfId="25019"/>
    <cellStyle name="差_县区合并测算20080423(按照各省比重）_县市旗测算-新科目（含人口规模效应）_财力性转移支付2010年预算参考数_隋心对账单定稿0514 2 5" xfId="25020"/>
    <cellStyle name="好_农林水和城市维护标准支出20080505－县区合计_不含人员经费系数_财力性转移支付2010年预算参考数_隋心对账单定稿0514 2 4" xfId="25021"/>
    <cellStyle name="差_县区合并测算20080423(按照各省比重）_县市旗测算-新科目（含人口规模效应）_财力性转移支付2010年预算参考数_隋心对账单定稿0514 2 7" xfId="25022"/>
    <cellStyle name="常规 2 3 3" xfId="25023"/>
    <cellStyle name="好_农林水和城市维护标准支出20080505－县区合计_不含人员经费系数_财力性转移支付2010年预算参考数_隋心对账单定稿0514 2 6" xfId="25024"/>
    <cellStyle name="差_县区合并测算20080423(按照各省比重）_县市旗测算-新科目（含人口规模效应）_财力性转移支付2010年预算参考数_小册子（2010）张 3" xfId="25025"/>
    <cellStyle name="好_05潍坊 4" xfId="25026"/>
    <cellStyle name="差_县区合并测算20080423(按照各省比重）_县市旗测算-新科目（含人口规模效应）_财力性转移支付2010年预算参考数_小册子（2010）张 4" xfId="25027"/>
    <cellStyle name="好_05潍坊 5" xfId="25028"/>
    <cellStyle name="差_县区合并测算20080423(按照各省比重）_县市旗测算-新科目（含人口规模效应）_合并 2" xfId="25029"/>
    <cellStyle name="好_测算结果_华东" xfId="25030"/>
    <cellStyle name="差_县区合并测算20080423(按照各省比重）_县市旗测算-新科目（含人口规模效应）_合并 2 2" xfId="25031"/>
    <cellStyle name="差_云南省2008年转移支付测算——州市本级考核部分及政策性测算_财力性转移支付2010年预算参考数_03_2010年各地区一般预算平衡表 3" xfId="25032"/>
    <cellStyle name="好_测算结果_华东 2" xfId="25033"/>
    <cellStyle name="差_县区合并测算20080423(按照各省比重）_县市旗测算-新科目（含人口规模效应）_合并 2 3" xfId="25034"/>
    <cellStyle name="差_云南省2008年转移支付测算——州市本级考核部分及政策性测算_财力性转移支付2010年预算参考数_03_2010年各地区一般预算平衡表 4" xfId="25035"/>
    <cellStyle name="差_县区合并测算20080423(按照各省比重）_县市旗测算-新科目（含人口规模效应）_合并 2 4" xfId="25036"/>
    <cellStyle name="差_云南省2008年转移支付测算——州市本级考核部分及政策性测算_财力性转移支付2010年预算参考数_03_2010年各地区一般预算平衡表 5" xfId="25037"/>
    <cellStyle name="好_分县成本差异系数_财力性转移支付2010年预算参考数_小册子（2010）张" xfId="25038"/>
    <cellStyle name="差_县区合并测算20080423(按照各省比重）_县市旗测算-新科目（含人口规模效应）_合并 2 5" xfId="25039"/>
    <cellStyle name="差_云南省2008年转移支付测算——州市本级考核部分及政策性测算_财力性转移支付2010年预算参考数_03_2010年各地区一般预算平衡表 6" xfId="25040"/>
    <cellStyle name="差_县区合并测算20080423(按照各省比重）_县市旗测算-新科目（含人口规模效应）_合并 2 6" xfId="25041"/>
    <cellStyle name="差_县区合并测算20080423(按照各省比重）_县市旗测算-新科目（含人口规模效应）_合并 2 7" xfId="25042"/>
    <cellStyle name="差_县区合并测算20080423(按照各省比重）_县市旗测算-新科目（含人口规模效应）_隋心对账单定稿0514" xfId="25043"/>
    <cellStyle name="好_卫生部门_03_2010年各地区一般预算平衡表_2010年地方财政一般预算分级平衡情况表（汇总）0524 2 2" xfId="25044"/>
    <cellStyle name="差_县区合并测算20080423(按照各省比重）_县市旗测算-新科目（含人口规模效应）_隋心对账单定稿0514 2" xfId="25045"/>
    <cellStyle name="好_河南 缺口县区测算(地方填报白)_财力性转移支付2010年预算参考数_03_2010年各地区一般预算平衡表_2010年地方财政一般预算分级平衡情况表（汇总）0524 2 5" xfId="25046"/>
    <cellStyle name="差_县区合并测算20080423(按照各省比重）_县市旗测算-新科目（含人口规模效应）_隋心对账单定稿0514 2 2" xfId="25047"/>
    <cellStyle name="好_教育(按照总人口测算）—20080416_不含人员经费系数_03_2010年各地区一般预算平衡表_2010年地方财政一般预算分级平衡情况表（汇总）0524 2 5" xfId="25048"/>
    <cellStyle name="差_县区合并测算20080423(按照各省比重）_县市旗测算-新科目（含人口规模效应）_隋心对账单定稿0514 2 3" xfId="25049"/>
    <cellStyle name="好_教育(按照总人口测算）—20080416_不含人员经费系数_03_2010年各地区一般预算平衡表_2010年地方财政一般预算分级平衡情况表（汇总）0524 2 6" xfId="25050"/>
    <cellStyle name="差_县区合并测算20080423(按照各省比重）_县市旗测算-新科目（含人口规模效应）_隋心对账单定稿0514 2 6" xfId="25051"/>
    <cellStyle name="好_34青海_1 3" xfId="25052"/>
    <cellStyle name="好_教育(按照总人口测算）—20080416_不含人员经费系数_财力性转移支付2010年预算参考数_03_2010年各地区一般预算平衡表 3" xfId="25053"/>
    <cellStyle name="差_县区合并测算20080423(按照各省比重）_县市旗测算-新科目（含人口规模效应）_小册子（2010）张" xfId="25054"/>
    <cellStyle name="差_县区合并测算20080423(按照各省比重）_县市旗测算-新科目（含人口规模效应）_小册子（2010）张 3" xfId="25055"/>
    <cellStyle name="好_教育(按照总人口测算）—20080416_民生政策最低支出需求_财力性转移支付2010年预算参考数 2 2" xfId="25056"/>
    <cellStyle name="差_县市旗测算20080508 2 2 2" xfId="25057"/>
    <cellStyle name="常规 15 6" xfId="25058"/>
    <cellStyle name="常规 20 6" xfId="25059"/>
    <cellStyle name="差_县市旗测算20080508 3" xfId="25060"/>
    <cellStyle name="差_县市旗测算20080508 3 2" xfId="25061"/>
    <cellStyle name="差_县市旗测算20080508 4" xfId="25062"/>
    <cellStyle name="好_市辖区测算-新科目（20080626）_不含人员经费系数_03_2010年各地区一般预算平衡表_2010年地方财政一般预算分级平衡情况表（汇总）0524" xfId="25063"/>
    <cellStyle name="差_县市旗测算20080508_03_2010年各地区一般预算平衡表" xfId="25064"/>
    <cellStyle name="差_县市旗测算20080508_03_2010年各地区一般预算平衡表 2" xfId="25065"/>
    <cellStyle name="差_县市旗测算20080508_03_2010年各地区一般预算平衡表 2 2" xfId="25066"/>
    <cellStyle name="差_县市旗测算20080508_03_2010年各地区一般预算平衡表_04财力类2010 3" xfId="25067"/>
    <cellStyle name="好_汇总_财力性转移支付2010年预算参考数_华东 2 7" xfId="25068"/>
    <cellStyle name="差_县市旗测算20080508_03_2010年各地区一般预算平衡表_2010年地方财政一般预算分级平衡情况表（汇总）0524 2" xfId="25069"/>
    <cellStyle name="差_县市旗测算20080508_03_2010年各地区一般预算平衡表_2010年地方财政一般预算分级平衡情况表（汇总）0524 2 3" xfId="25070"/>
    <cellStyle name="好_34青海_隋心对账单定稿0514 2 6" xfId="25071"/>
    <cellStyle name="差_县市旗测算20080508_03_2010年各地区一般预算平衡表_2010年地方财政一般预算分级平衡情况表（汇总）0524 2 6" xfId="25072"/>
    <cellStyle name="差_县市旗测算20080508_03_2010年各地区一般预算平衡表_2010年地方财政一般预算分级平衡情况表（汇总）0524 2 7" xfId="25073"/>
    <cellStyle name="差_县市旗测算20080508_03_2010年各地区一般预算平衡表_2010年地方财政一般预算分级平衡情况表（汇总）0524 3" xfId="25074"/>
    <cellStyle name="差_县市旗测算20080508_03_2010年各地区一般预算平衡表_2010年地方财政一般预算分级平衡情况表（汇总）0524 4" xfId="25075"/>
    <cellStyle name="好_一般预算支出口径剔除表_财力性转移支付2010年预算参考数_隋心对账单定稿0514" xfId="25076"/>
    <cellStyle name="差_县市旗测算20080508_03_2010年各地区一般预算平衡表_2010年地方财政一般预算分级平衡情况表（汇总）0524 5" xfId="25077"/>
    <cellStyle name="差_县市旗测算20080508_03_2010年各地区一般预算平衡表_净集中" xfId="25078"/>
    <cellStyle name="差_县市旗测算20080508_03_2010年各地区一般预算平衡表_净集中 2" xfId="25079"/>
    <cellStyle name="差_县市旗测算20080508_30云南" xfId="25080"/>
    <cellStyle name="差_县市旗测算-新科目（20080626）_财力性转移支付2010年预算参考数_合并 2 5" xfId="25081"/>
    <cellStyle name="差_县市旗测算20080508_30云南 2" xfId="25082"/>
    <cellStyle name="差_县市旗测算20080508_30云南 3" xfId="25083"/>
    <cellStyle name="差_县市旗测算20080508_不含人员经费系数" xfId="25084"/>
    <cellStyle name="差_县市旗测算20080508_不含人员经费系数 2 2" xfId="25085"/>
    <cellStyle name="差_县市旗测算20080508_不含人员经费系数 2 4" xfId="25086"/>
    <cellStyle name="好_分县成本差异系数_财力性转移支付2010年预算参考数_小册子（2010）张 2" xfId="25087"/>
    <cellStyle name="差_县市旗测算20080508_不含人员经费系数 4" xfId="25088"/>
    <cellStyle name="差_县市旗测算20080508_不含人员经费系数 5" xfId="25089"/>
    <cellStyle name="差_县市旗测算20080508_不含人员经费系数_03_2010年各地区一般预算平衡表 3" xfId="25090"/>
    <cellStyle name="差_县市旗测算20080508_不含人员经费系数_03_2010年各地区一般预算平衡表 4" xfId="25091"/>
    <cellStyle name="好_行政（人员）_民生政策最低支出需求_财力性转移支付2010年预算参考数_小册子（2010）张 2" xfId="25092"/>
    <cellStyle name="差_县市旗测算20080508_不含人员经费系数_03_2010年各地区一般预算平衡表 5" xfId="25093"/>
    <cellStyle name="好_行政（人员）_民生政策最低支出需求_财力性转移支付2010年预算参考数_小册子（2010）张 3" xfId="25094"/>
    <cellStyle name="差_县市旗测算20080508_不含人员经费系数_03_2010年各地区一般预算平衡表 6" xfId="25095"/>
    <cellStyle name="差_县市旗测算20080508_不含人员经费系数_03_2010年各地区一般预算平衡表_04财力类2010" xfId="25096"/>
    <cellStyle name="好_县市旗测算20080508_小册子（2010）张 2" xfId="25097"/>
    <cellStyle name="差_县市旗测算20080508_不含人员经费系数_03_2010年各地区一般预算平衡表_04财力类2010 2" xfId="25098"/>
    <cellStyle name="好_成本差异系数（含人口规模）_财力性转移支付2010年预算参考数_合并 2 3" xfId="25099"/>
    <cellStyle name="差_县市旗测算20080508_不含人员经费系数_03_2010年各地区一般预算平衡表_2010年地方财政一般预算分级平衡情况表（汇总）0524 2 2" xfId="25100"/>
    <cellStyle name="好_30云南_隋心对账单定稿0514 2 6" xfId="25101"/>
    <cellStyle name="好_Book2_财力性转移支付2010年预算参考数_隋心对账单定稿0514 2 4" xfId="25102"/>
    <cellStyle name="好_县区合并测算20080421_不含人员经费系数_华东" xfId="25103"/>
    <cellStyle name="差_县市旗测算20080508_不含人员经费系数_03_2010年各地区一般预算平衡表_2010年地方财政一般预算分级平衡情况表（汇总）0524 2 3" xfId="25104"/>
    <cellStyle name="好_30云南_隋心对账单定稿0514 2 7" xfId="25105"/>
    <cellStyle name="好_Book2_财力性转移支付2010年预算参考数_隋心对账单定稿0514 2 5" xfId="25106"/>
    <cellStyle name="差_县市旗测算20080508_不含人员经费系数_03_2010年各地区一般预算平衡表_2010年地方财政一般预算分级平衡情况表（汇总）0524 2 4" xfId="25107"/>
    <cellStyle name="好_Book2_财力性转移支付2010年预算参考数_隋心对账单定稿0514 2 6" xfId="25108"/>
    <cellStyle name="差_县市旗测算20080508_不含人员经费系数_03_2010年各地区一般预算平衡表_2010年地方财政一般预算分级平衡情况表（汇总）0524 2 5" xfId="25109"/>
    <cellStyle name="差_县市旗测算-新科目（20080627）_不含人员经费系数_财力性转移支付2010年预算参考数_03_2010年各地区一般预算平衡表_净集中 2" xfId="25110"/>
    <cellStyle name="好_Book2_财力性转移支付2010年预算参考数_隋心对账单定稿0514 2 7" xfId="25111"/>
    <cellStyle name="差_县市旗测算20080508_不含人员经费系数_03_2010年各地区一般预算平衡表_2010年地方财政一般预算分级平衡情况表（汇总）0524 2 6" xfId="25112"/>
    <cellStyle name="差_县市旗测算-新科目（20080627）_不含人员经费系数_财力性转移支付2010年预算参考数_03_2010年各地区一般预算平衡表_净集中 3" xfId="25113"/>
    <cellStyle name="好_核定人数对比_隋心对账单定稿0514 2" xfId="25114"/>
    <cellStyle name="差_县市旗测算20080508_不含人员经费系数_03_2010年各地区一般预算平衡表_2010年地方财政一般预算分级平衡情况表（汇总）0524 2 7" xfId="25115"/>
    <cellStyle name="好_核定人数对比_隋心对账单定稿0514 3" xfId="25116"/>
    <cellStyle name="差_县市旗测算20080508_不含人员经费系数_03_2010年各地区一般预算平衡表_2010年地方财政一般预算分级平衡情况表（汇总）0524 3" xfId="25117"/>
    <cellStyle name="差_县市旗测算20080508_不含人员经费系数_03_2010年各地区一般预算平衡表_2010年地方财政一般预算分级平衡情况表（汇总）0524 4" xfId="25118"/>
    <cellStyle name="差_县市旗测算20080508_不含人员经费系数_03_2010年各地区一般预算平衡表_2010年地方财政一般预算分级平衡情况表（汇总）0524 5" xfId="25119"/>
    <cellStyle name="差_县市旗测算20080508_不含人员经费系数_03_2010年各地区一般预算平衡表_净集中 2" xfId="25120"/>
    <cellStyle name="好_汇总表4_03_2010年各地区一般预算平衡表 4" xfId="25121"/>
    <cellStyle name="差_县市旗测算20080508_不含人员经费系数_03_2010年各地区一般预算平衡表_净集中 3" xfId="25122"/>
    <cellStyle name="好_汇总表4_03_2010年各地区一般预算平衡表 5" xfId="25123"/>
    <cellStyle name="差_县市旗测算20080508_不含人员经费系数_30云南" xfId="25124"/>
    <cellStyle name="差_县市旗测算20080508_不含人员经费系数_30云南 2" xfId="25125"/>
    <cellStyle name="好_2006年28四川_03_2010年各地区一般预算平衡表_2010年地方财政一般预算分级平衡情况表（汇总）0524 2 5" xfId="25126"/>
    <cellStyle name="差_县市旗测算20080508_不含人员经费系数_30云南 3" xfId="25127"/>
    <cellStyle name="好_奖励补助测算7.25 (version 1) (version 1) 2 2" xfId="25128"/>
    <cellStyle name="好_县区合并测算20080421_不含人员经费系数_财力性转移支付2010年预算参考数_03_2010年各地区一般预算平衡表_2010年地方财政一般预算分级平衡情况表（汇总）0524" xfId="25129"/>
    <cellStyle name="好_2006年28四川_03_2010年各地区一般预算平衡表_2010年地方财政一般预算分级平衡情况表（汇总）0524 2 6" xfId="25130"/>
    <cellStyle name="差_县市旗测算20080508_不含人员经费系数_财力性转移支付2010年预算参考数" xfId="25131"/>
    <cellStyle name="差_县市旗测算20080508_不含人员经费系数_财力性转移支付2010年预算参考数 2" xfId="25132"/>
    <cellStyle name="差_县市旗测算20080508_财力性转移支付2010年预算参考数_华东 2 7" xfId="25133"/>
    <cellStyle name="差_县市旗测算20080508_不含人员经费系数_财力性转移支付2010年预算参考数 2 2 2" xfId="25134"/>
    <cellStyle name="好_行政（人员）_民生政策最低支出需求_华东 2 5" xfId="25135"/>
    <cellStyle name="差_县市旗测算20080508_不含人员经费系数_财力性转移支付2010年预算参考数 2 3" xfId="25136"/>
    <cellStyle name="好_教育(按照总人口测算）—20080416_财力性转移支付2010年预算参考数_合并 2 5" xfId="25137"/>
    <cellStyle name="差_县市旗测算20080508_不含人员经费系数_财力性转移支付2010年预算参考数 2 3 2" xfId="25138"/>
    <cellStyle name="好_分县成本差异系数_财力性转移支付2010年预算参考数_03_2010年各地区一般预算平衡表" xfId="25139"/>
    <cellStyle name="好_行政（人员）_民生政策最低支出需求_财力性转移支付2010年预算参考数_30云南" xfId="25140"/>
    <cellStyle name="好_行政（人员）_民生政策最低支出需求_华东 2 7" xfId="25141"/>
    <cellStyle name="差_县市旗测算20080508_不含人员经费系数_财力性转移支付2010年预算参考数 2 5" xfId="25142"/>
    <cellStyle name="好_教育(按照总人口测算）—20080416_财力性转移支付2010年预算参考数_合并 2 7" xfId="25143"/>
    <cellStyle name="差_县市旗测算20080508_不含人员经费系数_财力性转移支付2010年预算参考数 2 6" xfId="25144"/>
    <cellStyle name="差_县市旗测算20080508_不含人员经费系数_财力性转移支付2010年预算参考数 2 7" xfId="25145"/>
    <cellStyle name="差_县市旗测算20080508_不含人员经费系数_财力性转移支付2010年预算参考数 3" xfId="25146"/>
    <cellStyle name="差_县市旗测算20080508_不含人员经费系数_财力性转移支付2010年预算参考数 4" xfId="25147"/>
    <cellStyle name="差_县市旗测算20080508_不含人员经费系数_财力性转移支付2010年预算参考数 4 2" xfId="25148"/>
    <cellStyle name="差_县市旗测算20080508_不含人员经费系数_财力性转移支付2010年预算参考数 5" xfId="25149"/>
    <cellStyle name="差_县市旗测算20080508_不含人员经费系数_财力性转移支付2010年预算参考数_03_2010年各地区一般预算平衡表" xfId="25150"/>
    <cellStyle name="差_县市旗测算20080508_不含人员经费系数_财力性转移支付2010年预算参考数_03_2010年各地区一般预算平衡表 2" xfId="25151"/>
    <cellStyle name="好_行政（人员）_财力性转移支付2010年预算参考数_03_2010年各地区一般预算平衡表_04财力类2010" xfId="25152"/>
    <cellStyle name="好_2007年人员分部门统计表" xfId="25153"/>
    <cellStyle name="差_县市旗测算20080508_不含人员经费系数_财力性转移支付2010年预算参考数_03_2010年各地区一般预算平衡表 2 2" xfId="25154"/>
    <cellStyle name="好_行政（人员）_财力性转移支付2010年预算参考数_03_2010年各地区一般预算平衡表_04财力类2010 2" xfId="25155"/>
    <cellStyle name="好_2007年人员分部门统计表 2" xfId="25156"/>
    <cellStyle name="差_县市旗测算20080508_不含人员经费系数_财力性转移支付2010年预算参考数_03_2010年各地区一般预算平衡表 3" xfId="25157"/>
    <cellStyle name="差_县市旗测算20080508_不含人员经费系数_财力性转移支付2010年预算参考数_03_2010年各地区一般预算平衡表 4" xfId="25158"/>
    <cellStyle name="好_平邑_03_2010年各地区一般预算平衡表 2" xfId="25159"/>
    <cellStyle name="差_县市旗测算20080508_不含人员经费系数_财力性转移支付2010年预算参考数_03_2010年各地区一般预算平衡表_04财力类2010" xfId="25160"/>
    <cellStyle name="好_县区合并测算20080423(按照各省比重）_县市旗测算-新科目（含人口规模效应）_财力性转移支付2010年预算参考数 3" xfId="25161"/>
    <cellStyle name="好_30云南_1_财力性转移支付2010年预算参考数_合并 2 3" xfId="25162"/>
    <cellStyle name="差_县市旗测算20080508_不含人员经费系数_财力性转移支付2010年预算参考数_03_2010年各地区一般预算平衡表_04财力类2010 3" xfId="25163"/>
    <cellStyle name="差_县市旗测算20080508_不含人员经费系数_财力性转移支付2010年预算参考数_03_2010年各地区一般预算平衡表_净集中 3" xfId="25164"/>
    <cellStyle name="差_县市旗测算20080508_不含人员经费系数_财力性转移支付2010年预算参考数_30云南 2" xfId="25165"/>
    <cellStyle name="差_县市旗测算20080508_不含人员经费系数_财力性转移支付2010年预算参考数_30云南 2 2" xfId="25166"/>
    <cellStyle name="差_县市旗测算20080508_不含人员经费系数_财力性转移支付2010年预算参考数_30云南 3" xfId="25167"/>
    <cellStyle name="差_总人口_财力性转移支付2010年预算参考数_隋心对账单定稿0514 2" xfId="25168"/>
    <cellStyle name="差_县市旗测算20080508_不含人员经费系数_财力性转移支付2010年预算参考数_30云南 3 2" xfId="25169"/>
    <cellStyle name="差_总人口_财力性转移支付2010年预算参考数_隋心对账单定稿0514 2 2" xfId="25170"/>
    <cellStyle name="差_县市旗测算20080508_不含人员经费系数_财力性转移支付2010年预算参考数_合并 2 2" xfId="25171"/>
    <cellStyle name="好_市辖区测算20080510_财力性转移支付2010年预算参考数 3" xfId="25172"/>
    <cellStyle name="差_县市旗测算20080508_不含人员经费系数_财力性转移支付2010年预算参考数_合并 2 3" xfId="25173"/>
    <cellStyle name="好_市辖区测算20080510_财力性转移支付2010年预算参考数 4" xfId="25174"/>
    <cellStyle name="差_县市旗测算20080508_不含人员经费系数_财力性转移支付2010年预算参考数_合并 2 4" xfId="25175"/>
    <cellStyle name="好_市辖区测算20080510_财力性转移支付2010年预算参考数 5" xfId="25176"/>
    <cellStyle name="差_县市旗测算20080508_不含人员经费系数_财力性转移支付2010年预算参考数_合并 2 5" xfId="25177"/>
    <cellStyle name="差_县市旗测算20080508_不含人员经费系数_财力性转移支付2010年预算参考数_合并 2 6" xfId="25178"/>
    <cellStyle name="差_县市旗测算20080508_不含人员经费系数_财力性转移支付2010年预算参考数_合并 2 7" xfId="25179"/>
    <cellStyle name="差_县市旗测算20080508_不含人员经费系数_财力性转移支付2010年预算参考数_华东" xfId="25180"/>
    <cellStyle name="好_市辖区测算-新科目（20080626）_民生政策最低支出需求_财力性转移支付2010年预算参考数_小册子（2010）张 3" xfId="25181"/>
    <cellStyle name="常规 128" xfId="25182"/>
    <cellStyle name="常规 133" xfId="25183"/>
    <cellStyle name="好_行政(燃修费)_不含人员经费系数_合并 2 6" xfId="25184"/>
    <cellStyle name="差_县市旗测算20080508_不含人员经费系数_财力性转移支付2010年预算参考数_华东 2" xfId="25185"/>
    <cellStyle name="常规 21 37" xfId="25186"/>
    <cellStyle name="差_县市旗测算20080508_不含人员经费系数_财力性转移支付2010年预算参考数_华东 2 2" xfId="25187"/>
    <cellStyle name="差_县市旗测算20080508_不含人员经费系数_财力性转移支付2010年预算参考数_华东 2 3" xfId="25188"/>
    <cellStyle name="差_县市旗测算20080508_不含人员经费系数_财力性转移支付2010年预算参考数_华东 2 4" xfId="25189"/>
    <cellStyle name="差_县市旗测算20080508_不含人员经费系数_财力性转移支付2010年预算参考数_华东 2 5" xfId="25190"/>
    <cellStyle name="差_县市旗测算20080508_不含人员经费系数_财力性转移支付2010年预算参考数_华东 2 6" xfId="25191"/>
    <cellStyle name="差_县市旗测算20080508_不含人员经费系数_财力性转移支付2010年预算参考数_隋心对账单定稿0514" xfId="25192"/>
    <cellStyle name="差_县市旗测算-新科目（20080626）_不含人员经费系数_财力性转移支付2010年预算参考数_华东 2 7" xfId="25193"/>
    <cellStyle name="差_县市旗测算20080508_不含人员经费系数_财力性转移支付2010年预算参考数_隋心对账单定稿0514 2 4" xfId="25194"/>
    <cellStyle name="差_县市旗测算20080508_不含人员经费系数_财力性转移支付2010年预算参考数_隋心对账单定稿0514 2 5" xfId="25195"/>
    <cellStyle name="好_行政(燃修费)_民生政策最低支出需求 2" xfId="25196"/>
    <cellStyle name="差_县市旗测算20080508_不含人员经费系数_财力性转移支付2010年预算参考数_隋心对账单定稿0514 2 6" xfId="25197"/>
    <cellStyle name="好_行政(燃修费)_民生政策最低支出需求 3" xfId="25198"/>
    <cellStyle name="差_县市旗测算20080508_不含人员经费系数_财力性转移支付2010年预算参考数_隋心对账单定稿0514 2 7" xfId="25199"/>
    <cellStyle name="好_行政(燃修费)_民生政策最低支出需求 4" xfId="25200"/>
    <cellStyle name="差_县市旗测算20080508_不含人员经费系数_财力性转移支付2010年预算参考数_小册子（2010）张" xfId="25201"/>
    <cellStyle name="差_县市旗测算20080508_不含人员经费系数_财力性转移支付2010年预算参考数_小册子（2010）张 2" xfId="25202"/>
    <cellStyle name="差_县市旗测算20080508_不含人员经费系数_合并" xfId="25203"/>
    <cellStyle name="差_县市旗测算20080508_不含人员经费系数_合并 2 2" xfId="25204"/>
    <cellStyle name="好_行政（人员）_民生政策最低支出需求_隋心对账单定稿0514 2 6" xfId="25205"/>
    <cellStyle name="好_其他部门(按照总人口测算）—20080416_不含人员经费系数_03_2010年各地区一般预算平衡表_04财力类2010" xfId="25206"/>
    <cellStyle name="差_县市旗测算20080508_不含人员经费系数_合并 2 3" xfId="25207"/>
    <cellStyle name="好_行政（人员）_民生政策最低支出需求_隋心对账单定稿0514 2 7" xfId="25208"/>
    <cellStyle name="差_县市旗测算20080508_不含人员经费系数_合并 2 4" xfId="25209"/>
    <cellStyle name="差_县市旗测算20080508_不含人员经费系数_合并 2 5" xfId="25210"/>
    <cellStyle name="差_县市旗测算20080508_不含人员经费系数_华东" xfId="25211"/>
    <cellStyle name="好_县区合并测算20080421_县市旗测算-新科目（含人口规模效应）_03_2010年各地区一般预算平衡表_04财力类2010 3" xfId="25212"/>
    <cellStyle name="差_县市旗测算20080508_不含人员经费系数_华东 2" xfId="25213"/>
    <cellStyle name="好_行政公检法测算_财力性转移支付2010年预算参考数_03_2010年各地区一般预算平衡表_2010年地方财政一般预算分级平衡情况表（汇总）0524 2 8" xfId="25214"/>
    <cellStyle name="差_县市旗测算20080508_不含人员经费系数_华东 2 6" xfId="25215"/>
    <cellStyle name="差_县市旗测算20080508_不含人员经费系数_华东 2 7" xfId="25216"/>
    <cellStyle name="差_县市旗测算20080508_不含人员经费系数_隋心对账单定稿0514 2 2" xfId="25217"/>
    <cellStyle name="好_00省级(定稿)" xfId="25218"/>
    <cellStyle name="差_县市旗测算20080508_不含人员经费系数_隋心对账单定稿0514 2 3" xfId="25219"/>
    <cellStyle name="差_县市旗测算20080508_不含人员经费系数_小册子（2010）张" xfId="25220"/>
    <cellStyle name="差_县市旗测算20080508_不含人员经费系数_小册子（2010）张 2" xfId="25221"/>
    <cellStyle name="差_县市旗测算20080508_不含人员经费系数_小册子（2010）张 2 2" xfId="25222"/>
    <cellStyle name="好_行政公检法测算_华东 2 3" xfId="25223"/>
    <cellStyle name="差_县市旗测算20080508_不含人员经费系数_小册子（2010）张 3" xfId="25224"/>
    <cellStyle name="差_县市旗测算20080508_不含人员经费系数_小册子（2010）张 3 2" xfId="25225"/>
    <cellStyle name="差_县市旗测算20080508_不含人员经费系数_小册子（2010）张 4" xfId="25226"/>
    <cellStyle name="差_县市旗测算20080508_财力性转移支付2010年预算参考数" xfId="25227"/>
    <cellStyle name="差_县市旗测算20080508_财力性转移支付2010年预算参考数 2" xfId="25228"/>
    <cellStyle name="差_县市旗测算20080508_财力性转移支付2010年预算参考数 2 2" xfId="25229"/>
    <cellStyle name="好_卫生(按照总人口测算）—20080416_不含人员经费系数_财力性转移支付2010年预算参考数 2 8" xfId="25230"/>
    <cellStyle name="差_县市旗测算20080508_财力性转移支付2010年预算参考数 2 2 2" xfId="25231"/>
    <cellStyle name="差_县市旗测算20080508_财力性转移支付2010年预算参考数 2 7" xfId="25232"/>
    <cellStyle name="差_县市旗测算-新科目（20080627）_小册子（2010）张" xfId="25233"/>
    <cellStyle name="差_县市旗测算20080508_财力性转移支付2010年预算参考数 3" xfId="25234"/>
    <cellStyle name="差_县市旗测算20080508_财力性转移支付2010年预算参考数 4" xfId="25235"/>
    <cellStyle name="差_县市旗测算20080508_财力性转移支付2010年预算参考数 4 2" xfId="25236"/>
    <cellStyle name="差_县市旗测算20080508_财力性转移支付2010年预算参考数 5" xfId="25237"/>
    <cellStyle name="差_县市旗测算20080508_财力性转移支付2010年预算参考数_03_2010年各地区一般预算平衡表 2 2" xfId="25238"/>
    <cellStyle name="差_县市旗测算20080508_财力性转移支付2010年预算参考数_03_2010年各地区一般预算平衡表 4" xfId="25239"/>
    <cellStyle name="差_县市旗测算20080508_财力性转移支付2010年预算参考数_03_2010年各地区一般预算平衡表 6" xfId="25240"/>
    <cellStyle name="差_县市旗测算20080508_财力性转移支付2010年预算参考数_03_2010年各地区一般预算平衡表_04财力类2010 2" xfId="25241"/>
    <cellStyle name="差_县市旗测算20080508_财力性转移支付2010年预算参考数_03_2010年各地区一般预算平衡表_04财力类2010 3" xfId="25242"/>
    <cellStyle name="差_县市旗测算20080508_财力性转移支付2010年预算参考数_03_2010年各地区一般预算平衡表_2010年地方财政一般预算分级平衡情况表（汇总）0524" xfId="25243"/>
    <cellStyle name="好_行政(燃修费)_财力性转移支付2010年预算参考数_03_2010年各地区一般预算平衡表_2010年地方财政一般预算分级平衡情况表（汇总）0524 4" xfId="25244"/>
    <cellStyle name="差_县市旗测算20080508_财力性转移支付2010年预算参考数_03_2010年各地区一般预算平衡表_2010年地方财政一般预算分级平衡情况表（汇总）0524 2" xfId="25245"/>
    <cellStyle name="差_云南 缺口县区测算(地方填报)_03_2010年各地区一般预算平衡表_净集中 3" xfId="25246"/>
    <cellStyle name="好_县区合并测算20080423(按照各省比重）_县市旗测算-新科目（含人口规模效应） 2 5" xfId="25247"/>
    <cellStyle name="差_县市旗测算20080508_财力性转移支付2010年预算参考数_03_2010年各地区一般预算平衡表_2010年地方财政一般预算分级平衡情况表（汇总）0524 2 4" xfId="25248"/>
    <cellStyle name="差_县市旗测算20080508_财力性转移支付2010年预算参考数_03_2010年各地区一般预算平衡表_2010年地方财政一般预算分级平衡情况表（汇总）0524 2 5" xfId="25249"/>
    <cellStyle name="差_县市旗测算20080508_财力性转移支付2010年预算参考数_03_2010年各地区一般预算平衡表_2010年地方财政一般预算分级平衡情况表（汇总）0524 2 6" xfId="25250"/>
    <cellStyle name="常规 9 2" xfId="25251"/>
    <cellStyle name="差_县市旗测算20080508_财力性转移支付2010年预算参考数_03_2010年各地区一般预算平衡表_2010年地方财政一般预算分级平衡情况表（汇总）0524 2 7" xfId="25252"/>
    <cellStyle name="常规 9 3" xfId="25253"/>
    <cellStyle name="差_县市旗测算20080508_财力性转移支付2010年预算参考数_03_2010年各地区一般预算平衡表_2010年地方财政一般预算分级平衡情况表（汇总）0524 3" xfId="25254"/>
    <cellStyle name="差_县市旗测算20080508_财力性转移支付2010年预算参考数_03_2010年各地区一般预算平衡表_2010年地方财政一般预算分级平衡情况表（汇总）0524 4" xfId="25255"/>
    <cellStyle name="差_县市旗测算20080508_财力性转移支付2010年预算参考数_03_2010年各地区一般预算平衡表_2010年地方财政一般预算分级平衡情况表（汇总）0524 5" xfId="25256"/>
    <cellStyle name="差_县市旗测算20080508_财力性转移支付2010年预算参考数_03_2010年各地区一般预算平衡表_净集中 2" xfId="25257"/>
    <cellStyle name="差_县市旗测算20080508_财力性转移支付2010年预算参考数_03_2010年各地区一般预算平衡表_净集中 3" xfId="25258"/>
    <cellStyle name="好_2006年27重庆_财力性转移支付2010年预算参考数" xfId="25259"/>
    <cellStyle name="好_M01-2(州市补助收入)_华东 2 2" xfId="25260"/>
    <cellStyle name="差_县市旗测算20080508_财力性转移支付2010年预算参考数_30云南" xfId="25261"/>
    <cellStyle name="差_县市旗测算20080508_民生政策最低支出需求_财力性转移支付2010年预算参考数_03_2010年各地区一般预算平衡表_2010年地方财政一般预算分级平衡情况表（汇总）0524" xfId="25262"/>
    <cellStyle name="差_云南 缺口县区测算(地方填报) 2 7" xfId="25263"/>
    <cellStyle name="差_县市旗测算20080508_财力性转移支付2010年预算参考数_30云南 2" xfId="25264"/>
    <cellStyle name="差_县市旗测算20080508_民生政策最低支出需求_财力性转移支付2010年预算参考数_03_2010年各地区一般预算平衡表_2010年地方财政一般预算分级平衡情况表（汇总）0524 2" xfId="25265"/>
    <cellStyle name="好_教育(按照总人口测算）—20080416_不含人员经费系数_03_2010年各地区一般预算平衡表_04财力类2010" xfId="25266"/>
    <cellStyle name="差_县市旗测算20080508_财力性转移支付2010年预算参考数_30云南 3" xfId="25267"/>
    <cellStyle name="差_县市旗测算20080508_民生政策最低支出需求_财力性转移支付2010年预算参考数_03_2010年各地区一般预算平衡表_2010年地方财政一般预算分级平衡情况表（汇总）0524 3" xfId="25268"/>
    <cellStyle name="差_县市旗测算20080508_财力性转移支付2010年预算参考数_合并" xfId="25269"/>
    <cellStyle name="差_县市旗测算20080508_财力性转移支付2010年预算参考数_合并 2" xfId="25270"/>
    <cellStyle name="差_县市旗测算20080508_财力性转移支付2010年预算参考数_合并 2 2" xfId="25271"/>
    <cellStyle name="差_县市旗测算20080508_财力性转移支付2010年预算参考数_合并 2 3" xfId="25272"/>
    <cellStyle name="差_县市旗测算20080508_财力性转移支付2010年预算参考数_合并 2 4" xfId="25273"/>
    <cellStyle name="差_县市旗测算20080508_财力性转移支付2010年预算参考数_合并 2 5" xfId="25274"/>
    <cellStyle name="差_一般预算支出口径剔除表_财力性转移支付2010年预算参考数_小册子（2010）张 2 2" xfId="25275"/>
    <cellStyle name="好_2_隋心对账单定稿0514" xfId="25276"/>
    <cellStyle name="差_县市旗测算20080508_财力性转移支付2010年预算参考数_合并 2 6" xfId="25277"/>
    <cellStyle name="差_县市旗测算20080508_财力性转移支付2010年预算参考数_华东 2 5" xfId="25278"/>
    <cellStyle name="差_县市旗测算20080508_财力性转移支付2010年预算参考数_隋心对账单定稿0514 2 2" xfId="25279"/>
    <cellStyle name="差_县市旗测算20080508_财力性转移支付2010年预算参考数_隋心对账单定稿0514 2 3" xfId="25280"/>
    <cellStyle name="好_Book1" xfId="25281"/>
    <cellStyle name="好_行政公检法测算_县市旗测算-新科目（含人口规模效应）_03_2010年各地区一般预算平衡表_净集中" xfId="25282"/>
    <cellStyle name="差_县市旗测算20080508_财力性转移支付2010年预算参考数_隋心对账单定稿0514 2 4" xfId="25283"/>
    <cellStyle name="好_青海 缺口县区测算(地方填报)_财力性转移支付2010年预算参考数_合并 2 2" xfId="25284"/>
    <cellStyle name="好_Book2" xfId="25285"/>
    <cellStyle name="好_农林水和城市维护标准支出20080505－县区合计_不含人员经费系数_财力性转移支付2010年预算参考数_03_2010年各地区一般预算平衡表 2 2" xfId="25286"/>
    <cellStyle name="差_县市旗测算20080508_财力性转移支付2010年预算参考数_隋心对账单定稿0514 2 5" xfId="25287"/>
    <cellStyle name="好_青海 缺口县区测算(地方填报)_财力性转移支付2010年预算参考数_合并 2 3" xfId="25288"/>
    <cellStyle name="好_农林水和城市维护标准支出20080505－县区合计_不含人员经费系数_财力性转移支付2010年预算参考数_03_2010年各地区一般预算平衡表 2 3" xfId="25289"/>
    <cellStyle name="差_县市旗测算20080508_财力性转移支付2010年预算参考数_隋心对账单定稿0514 2 6" xfId="25290"/>
    <cellStyle name="好_青海 缺口县区测算(地方填报)_财力性转移支付2010年预算参考数_合并 2 4" xfId="25291"/>
    <cellStyle name="好_Book4" xfId="25292"/>
    <cellStyle name="差_县市旗测算20080508_财力性转移支付2010年预算参考数_隋心对账单定稿0514 2 7" xfId="25293"/>
    <cellStyle name="好_青海 缺口县区测算(地方填报)_财力性转移支付2010年预算参考数_合并 2 5" xfId="25294"/>
    <cellStyle name="差_县市旗测算20080508_财力性转移支付2010年预算参考数_小册子（2010）张" xfId="25295"/>
    <cellStyle name="差_县市旗测算20080508_合并" xfId="25296"/>
    <cellStyle name="差_县市旗测算20080508_合并 2" xfId="25297"/>
    <cellStyle name="好_11大理_财力性转移支付2010年预算参考数_03_2010年各地区一般预算平衡表_2010年地方财政一般预算分级平衡情况表（汇总）0524 2 3" xfId="25298"/>
    <cellStyle name="好_山东省民生支出标准_财力性转移支付2010年预算参考数_合并" xfId="25299"/>
    <cellStyle name="好_县市旗测算-新科目（20080626）_华东 2 3" xfId="25300"/>
    <cellStyle name="差_县市旗测算20080508_合并 2 3" xfId="25301"/>
    <cellStyle name="好_山东省民生支出标准_财力性转移支付2010年预算参考数_合并 3" xfId="25302"/>
    <cellStyle name="好_2008年全省汇总收支计算表_财力性转移支付2010年预算参考数 2" xfId="25303"/>
    <cellStyle name="差_县市旗测算20080508_合并 2 4" xfId="25304"/>
    <cellStyle name="好_2008年全省汇总收支计算表_财力性转移支付2010年预算参考数 3" xfId="25305"/>
    <cellStyle name="差_县市旗测算20080508_合并 2 6" xfId="25306"/>
    <cellStyle name="好_2008年全省汇总收支计算表_财力性转移支付2010年预算参考数 5" xfId="25307"/>
    <cellStyle name="差_县市旗测算20080508_合并 2 7" xfId="25308"/>
    <cellStyle name="差_县市旗测算20080508_华东" xfId="25309"/>
    <cellStyle name="差_县市旗测算20080508_华东 2 5" xfId="25310"/>
    <cellStyle name="差_县市旗测算20080508_华东 2 6" xfId="25311"/>
    <cellStyle name="差_县市旗测算20080508_华东 2 7" xfId="25312"/>
    <cellStyle name="差_县市旗测算20080508_民生政策最低支出需求" xfId="25313"/>
    <cellStyle name="差_县市旗测算20080508_民生政策最低支出需求 2" xfId="25314"/>
    <cellStyle name="常规 2 2 9" xfId="25315"/>
    <cellStyle name="好_市辖区测算20080510_民生政策最低支出需求_财力性转移支付2010年预算参考数_03_2010年各地区一般预算平衡表 3" xfId="25316"/>
    <cellStyle name="差_县市旗测算20080508_民生政策最低支出需求 2 2" xfId="25317"/>
    <cellStyle name="好_20河南_财力性转移支付2010年预算参考数_03_2010年各地区一般预算平衡表 6" xfId="25318"/>
    <cellStyle name="差_县市旗测算20080508_民生政策最低支出需求 2 2 2" xfId="25319"/>
    <cellStyle name="好_05潍坊 2 3" xfId="25320"/>
    <cellStyle name="差_县市旗测算20080508_民生政策最低支出需求 2 3" xfId="25321"/>
    <cellStyle name="差_县市旗测算20080508_民生政策最低支出需求 2 4" xfId="25322"/>
    <cellStyle name="好_教育(按照总人口测算）—20080416_隋心对账单定稿0514 2" xfId="25323"/>
    <cellStyle name="差_县市旗测算20080508_民生政策最低支出需求 2 5" xfId="25324"/>
    <cellStyle name="好_教育(按照总人口测算）—20080416_隋心对账单定稿0514 3" xfId="25325"/>
    <cellStyle name="差_县市旗测算20080508_民生政策最低支出需求 2 6" xfId="25326"/>
    <cellStyle name="差_县市旗测算20080508_民生政策最低支出需求 3" xfId="25327"/>
    <cellStyle name="好_青海 缺口县区测算(地方填报)_财力性转移支付2010年预算参考数_03_2010年各地区一般预算平衡表 2" xfId="25328"/>
    <cellStyle name="好_文体广播事业(按照总人口测算）—20080416_民生政策最低支出需求_财力性转移支付2010年预算参考数_隋心对账单定稿0514 2" xfId="25329"/>
    <cellStyle name="差_县市旗测算20080508_民生政策最低支出需求 4" xfId="25330"/>
    <cellStyle name="好_青海 缺口县区测算(地方填报)_财力性转移支付2010年预算参考数_03_2010年各地区一般预算平衡表 3" xfId="25331"/>
    <cellStyle name="好_文体广播事业(按照总人口测算）—20080416_民生政策最低支出需求_财力性转移支付2010年预算参考数_隋心对账单定稿0514 3" xfId="25332"/>
    <cellStyle name="差_县市旗测算20080508_民生政策最低支出需求 4 2" xfId="25333"/>
    <cellStyle name="好_人员工资和公用经费2_03_2010年各地区一般预算平衡表_2010年地方财政一般预算分级平衡情况表（汇总）0524 2 5" xfId="25334"/>
    <cellStyle name="差_县市旗测算20080508_民生政策最低支出需求 5" xfId="25335"/>
    <cellStyle name="好_青海 缺口县区测算(地方填报)_财力性转移支付2010年预算参考数_03_2010年各地区一般预算平衡表 4" xfId="25336"/>
    <cellStyle name="差_县市旗测算20080508_民生政策最低支出需求_03_2010年各地区一般预算平衡表" xfId="25337"/>
    <cellStyle name="好_核定人数对比_财力性转移支付2010年预算参考数_03_2010年各地区一般预算平衡表 2" xfId="25338"/>
    <cellStyle name="差_县市旗测算20080508_民生政策最低支出需求_03_2010年各地区一般预算平衡表 2" xfId="25339"/>
    <cellStyle name="好_核定人数对比_财力性转移支付2010年预算参考数_03_2010年各地区一般预算平衡表 2 2" xfId="25340"/>
    <cellStyle name="差_县市旗测算20080508_民生政策最低支出需求_03_2010年各地区一般预算平衡表 2 2" xfId="25341"/>
    <cellStyle name="差_县市旗测算20080508_民生政策最低支出需求_03_2010年各地区一般预算平衡表_04财力类2010" xfId="25342"/>
    <cellStyle name="差_县市旗测算20080508_民生政策最低支出需求_03_2010年各地区一般预算平衡表_04财力类2010 2" xfId="25343"/>
    <cellStyle name="好_县市旗测算20080508_民生政策最低支出需求_财力性转移支付2010年预算参考数_小册子（2010）张" xfId="25344"/>
    <cellStyle name="好_教育(按照总人口测算）—20080416_民生政策最低支出需求_财力性转移支付2010年预算参考数_合并 2 5" xfId="25345"/>
    <cellStyle name="差_县市旗测算20080508_民生政策最低支出需求_03_2010年各地区一般预算平衡表_04财力类2010 3" xfId="25346"/>
    <cellStyle name="好_教育(按照总人口测算）—20080416_民生政策最低支出需求_财力性转移支付2010年预算参考数_合并 2 6" xfId="25347"/>
    <cellStyle name="差_县市旗测算20080508_民生政策最低支出需求_03_2010年各地区一般预算平衡表_2010年地方财政一般预算分级平衡情况表（汇总）0524" xfId="25348"/>
    <cellStyle name="差_县市旗测算20080508_民生政策最低支出需求_03_2010年各地区一般预算平衡表_2010年地方财政一般预算分级平衡情况表（汇总）0524 2 2" xfId="25349"/>
    <cellStyle name="差_县市旗测算20080508_民生政策最低支出需求_03_2010年各地区一般预算平衡表_2010年地方财政一般预算分级平衡情况表（汇总）0524 2 3" xfId="25350"/>
    <cellStyle name="差_县市旗测算20080508_民生政策最低支出需求_03_2010年各地区一般预算平衡表_2010年地方财政一般预算分级平衡情况表（汇总）0524 2 4" xfId="25351"/>
    <cellStyle name="差_县市旗测算20080508_民生政策最低支出需求_03_2010年各地区一般预算平衡表_净集中 3" xfId="25352"/>
    <cellStyle name="常规 2 3" xfId="25353"/>
    <cellStyle name="差_县市旗测算20080508_民生政策最低支出需求_30云南" xfId="25354"/>
    <cellStyle name="差_县市旗测算20080508_民生政策最低支出需求_30云南 2" xfId="25355"/>
    <cellStyle name="差_县市旗测算20080508_民生政策最低支出需求_30云南 3" xfId="25356"/>
    <cellStyle name="差_县市旗测算20080508_民生政策最低支出需求_财力性转移支付2010年预算参考数" xfId="25357"/>
    <cellStyle name="差_县市旗测算20080508_民生政策最低支出需求_财力性转移支付2010年预算参考数 2 2 2" xfId="25358"/>
    <cellStyle name="差_县市旗测算20080508_民生政策最低支出需求_财力性转移支付2010年预算参考数 2 3 2" xfId="25359"/>
    <cellStyle name="差_县市旗测算20080508_民生政策最低支出需求_财力性转移支付2010年预算参考数 2 5" xfId="25360"/>
    <cellStyle name="差_县市旗测算20080508_民生政策最低支出需求_财力性转移支付2010年预算参考数 3" xfId="25361"/>
    <cellStyle name="差_县市旗测算20080508_民生政策最低支出需求_财力性转移支付2010年预算参考数 4" xfId="25362"/>
    <cellStyle name="差_县市旗测算20080508_民生政策最低支出需求_财力性转移支付2010年预算参考数 5" xfId="25363"/>
    <cellStyle name="差_县市旗测算20080508_民生政策最低支出需求_财力性转移支付2010年预算参考数_03_2010年各地区一般预算平衡表" xfId="25364"/>
    <cellStyle name="好_县市旗测算-新科目（20080626）_03_2010年各地区一般预算平衡表 6" xfId="25365"/>
    <cellStyle name="差_县市旗测算20080508_民生政策最低支出需求_财力性转移支付2010年预算参考数_03_2010年各地区一般预算平衡表 2" xfId="25366"/>
    <cellStyle name="差_县市旗测算20080508_民生政策最低支出需求_财力性转移支付2010年预算参考数_03_2010年各地区一般预算平衡表 2 2" xfId="25367"/>
    <cellStyle name="差_县市旗测算20080508_民生政策最低支出需求_财力性转移支付2010年预算参考数_03_2010年各地区一般预算平衡表 3" xfId="25368"/>
    <cellStyle name="差_县市旗测算20080508_民生政策最低支出需求_财力性转移支付2010年预算参考数_03_2010年各地区一般预算平衡表 4" xfId="25369"/>
    <cellStyle name="差_县市旗测算20080508_民生政策最低支出需求_财力性转移支付2010年预算参考数_03_2010年各地区一般预算平衡表 5" xfId="25370"/>
    <cellStyle name="差_县市旗测算20080508_民生政策最低支出需求_财力性转移支付2010年预算参考数_03_2010年各地区一般预算平衡表 6" xfId="25371"/>
    <cellStyle name="差_县市旗测算20080508_民生政策最低支出需求_财力性转移支付2010年预算参考数_03_2010年各地区一般预算平衡表_04财力类2010" xfId="25372"/>
    <cellStyle name="差_县市旗测算20080508_民生政策最低支出需求_财力性转移支付2010年预算参考数_03_2010年各地区一般预算平衡表_2010年地方财政一般预算分级平衡情况表（汇总）0524 2 2" xfId="25373"/>
    <cellStyle name="好_教育(按照总人口测算）—20080416_不含人员经费系数_03_2010年各地区一般预算平衡表_04财力类2010 2" xfId="25374"/>
    <cellStyle name="差_县市旗测算20080508_民生政策最低支出需求_财力性转移支付2010年预算参考数_03_2010年各地区一般预算平衡表_2010年地方财政一般预算分级平衡情况表（汇总）0524 2 4" xfId="25375"/>
    <cellStyle name="差_县市旗测算20080508_民生政策最低支出需求_财力性转移支付2010年预算参考数_03_2010年各地区一般预算平衡表_2010年地方财政一般预算分级平衡情况表（汇总）0524 2 5" xfId="25376"/>
    <cellStyle name="差_县市旗测算20080508_民生政策最低支出需求_财力性转移支付2010年预算参考数_03_2010年各地区一般预算平衡表_2010年地方财政一般预算分级平衡情况表（汇总）0524 2 6" xfId="25377"/>
    <cellStyle name="差_县市旗测算20080508_民生政策最低支出需求_财力性转移支付2010年预算参考数_03_2010年各地区一般预算平衡表_2010年地方财政一般预算分级平衡情况表（汇总）0524 2 7" xfId="25378"/>
    <cellStyle name="差_县市旗测算20080508_民生政策最低支出需求_财力性转移支付2010年预算参考数_03_2010年各地区一般预算平衡表_2010年地方财政一般预算分级平衡情况表（汇总）0524 4" xfId="25379"/>
    <cellStyle name="差_县市旗测算20080508_民生政策最低支出需求_财力性转移支付2010年预算参考数_03_2010年各地区一般预算平衡表_2010年地方财政一般预算分级平衡情况表（汇总）0524 5" xfId="25380"/>
    <cellStyle name="差_县市旗测算20080508_民生政策最低支出需求_财力性转移支付2010年预算参考数_03_2010年各地区一般预算平衡表_净集中" xfId="25381"/>
    <cellStyle name="好_22湖南_03_2010年各地区一般预算平衡表 4" xfId="25382"/>
    <cellStyle name="差_县市旗测算20080508_民生政策最低支出需求_财力性转移支付2010年预算参考数_03_2010年各地区一般预算平衡表_净集中 2" xfId="25383"/>
    <cellStyle name="差_县市旗测算20080508_民生政策最低支出需求_财力性转移支付2010年预算参考数_03_2010年各地区一般预算平衡表_净集中 3" xfId="25384"/>
    <cellStyle name="差_县市旗测算20080508_民生政策最低支出需求_财力性转移支付2010年预算参考数_30云南 2 2" xfId="25385"/>
    <cellStyle name="好_1305扶贫_4.2010年国家重点生态功能区保护性转移支付生态测算表" xfId="25386"/>
    <cellStyle name="差_县市旗测算20080508_民生政策最低支出需求_财力性转移支付2010年预算参考数_30云南 4" xfId="25387"/>
    <cellStyle name="差_县市旗测算20080508_民生政策最低支出需求_财力性转移支付2010年预算参考数_合并" xfId="25388"/>
    <cellStyle name="差_县市旗测算20080508_民生政策最低支出需求_财力性转移支付2010年预算参考数_合并 2 6" xfId="25389"/>
    <cellStyle name="好_27重庆_03_2010年各地区一般预算平衡表_2010年地方财政一般预算分级平衡情况表（汇总）0524 2 5" xfId="25390"/>
    <cellStyle name="差_县市旗测算20080508_民生政策最低支出需求_财力性转移支付2010年预算参考数_合并 2 7" xfId="25391"/>
    <cellStyle name="好_27重庆_03_2010年各地区一般预算平衡表_2010年地方财政一般预算分级平衡情况表（汇总）0524 2 6" xfId="25392"/>
    <cellStyle name="警告文本 2 2 18" xfId="25393"/>
    <cellStyle name="差_县市旗测算20080508_民生政策最低支出需求_财力性转移支付2010年预算参考数_华东" xfId="25394"/>
    <cellStyle name="差_县市旗测算20080508_民生政策最低支出需求_财力性转移支付2010年预算参考数_华东 2" xfId="25395"/>
    <cellStyle name="差_县市旗测算20080508_民生政策最低支出需求_财力性转移支付2010年预算参考数_华东 2 2" xfId="25396"/>
    <cellStyle name="千位分隔 2 5 3" xfId="25397"/>
    <cellStyle name="差_县市旗测算20080508_民生政策最低支出需求_财力性转移支付2010年预算参考数_华东 2 3" xfId="25398"/>
    <cellStyle name="千位分隔 2 5 4" xfId="25399"/>
    <cellStyle name="好_0605石屏县 3 2" xfId="25400"/>
    <cellStyle name="差_县市旗测算20080508_民生政策最低支出需求_财力性转移支付2010年预算参考数_华东 2 4" xfId="25401"/>
    <cellStyle name="差_县市旗测算20080508_民生政策最低支出需求_财力性转移支付2010年预算参考数_隋心对账单定稿0514 2 2" xfId="25402"/>
    <cellStyle name="差_县市旗测算20080508_民生政策最低支出需求_财力性转移支付2010年预算参考数_隋心对账单定稿0514 2 3" xfId="25403"/>
    <cellStyle name="差_县市旗测算20080508_民生政策最低支出需求_财力性转移支付2010年预算参考数_隋心对账单定稿0514 2 4" xfId="25404"/>
    <cellStyle name="差_县市旗测算20080508_民生政策最低支出需求_财力性转移支付2010年预算参考数_隋心对账单定稿0514 2 6" xfId="25405"/>
    <cellStyle name="差_县市旗测算20080508_民生政策最低支出需求_财力性转移支付2010年预算参考数_隋心对账单定稿0514 2 7" xfId="25406"/>
    <cellStyle name="好_教育(按照总人口测算）—20080416_县市旗测算-新科目（含人口规模效应）_隋心对账单定稿0514 2" xfId="25407"/>
    <cellStyle name="差_县市旗测算20080508_民生政策最低支出需求_财力性转移支付2010年预算参考数_小册子（2010）张" xfId="25408"/>
    <cellStyle name="好_文体广播事业(按照总人口测算）—20080416_不含人员经费系数_华东 2 7" xfId="25409"/>
    <cellStyle name="差_县市旗测算20080508_民生政策最低支出需求_财力性转移支付2010年预算参考数_小册子（2010）张 2" xfId="25410"/>
    <cellStyle name="差_县市旗测算20080508_民生政策最低支出需求_财力性转移支付2010年预算参考数_小册子（2010）张 2 2" xfId="25411"/>
    <cellStyle name="好_2007年收支情况及2008年收支预计表(汇总表)_03_2010年各地区一般预算平衡表_2010年地方财政一般预算分级平衡情况表（汇总）0524 3" xfId="25412"/>
    <cellStyle name="差_县市旗测算20080508_民生政策最低支出需求_财力性转移支付2010年预算参考数_小册子（2010）张 3" xfId="25413"/>
    <cellStyle name="差_县市旗测算20080508_民生政策最低支出需求_合并 2" xfId="25414"/>
    <cellStyle name="差_县市旗测算20080508_民生政策最低支出需求_合并 2 2" xfId="25415"/>
    <cellStyle name="好_2008年一般预算支出预计 2 3" xfId="25416"/>
    <cellStyle name="差_县市旗测算20080508_民生政策最低支出需求_合并 2 3" xfId="25417"/>
    <cellStyle name="好_2008年一般预算支出预计 2 4" xfId="25418"/>
    <cellStyle name="差_县市旗测算20080508_民生政策最低支出需求_合并 2 4" xfId="25419"/>
    <cellStyle name="好_2008年一般预算支出预计 2 5" xfId="25420"/>
    <cellStyle name="差_县市旗测算20080508_民生政策最低支出需求_合并 2 5" xfId="25421"/>
    <cellStyle name="好_2008年一般预算支出预计 2 6" xfId="25422"/>
    <cellStyle name="差_县市旗测算20080508_民生政策最低支出需求_合并 2 6" xfId="25423"/>
    <cellStyle name="好_教育(按照总人口测算）—20080416_03_2010年各地区一般预算平衡表_04财力类2010 2" xfId="25424"/>
    <cellStyle name="好_2008年一般预算支出预计 2 7" xfId="25425"/>
    <cellStyle name="差_县市旗测算20080508_民生政策最低支出需求_合并 2 7" xfId="25426"/>
    <cellStyle name="差_县市旗测算-新科目（20080626）_财力性转移支付2010年预算参考数_华东 2 2" xfId="25427"/>
    <cellStyle name="好_教育(按照总人口测算）—20080416_03_2010年各地区一般预算平衡表_04财力类2010 3" xfId="25428"/>
    <cellStyle name="差_县市旗测算20080508_民生政策最低支出需求_华东" xfId="25429"/>
    <cellStyle name="好_青海 缺口县区测算(地方填报)_财力性转移支付2010年预算参考数_隋心对账单定稿0514 2 3" xfId="25430"/>
    <cellStyle name="差_县市旗测算20080508_民生政策最低支出需求_华东 2" xfId="25431"/>
    <cellStyle name="好_县市旗测算-新科目（20080627）_华东 2 3" xfId="25432"/>
    <cellStyle name="差_县市旗测算20080508_民生政策最低支出需求_隋心对账单定稿0514" xfId="25433"/>
    <cellStyle name="差_县市旗测算20080508_民生政策最低支出需求_隋心对账单定稿0514 2" xfId="25434"/>
    <cellStyle name="好_云南省2008年转移支付测算——州市本级考核部分及政策性测算_03_2010年各地区一般预算平衡表 5" xfId="25435"/>
    <cellStyle name="好_1110洱源县_财力性转移支付2010年预算参考数_03_2010年各地区一般预算平衡表_2010年地方财政一般预算分级平衡情况表（汇总）0524 2 7" xfId="25436"/>
    <cellStyle name="差_县市旗测算20080508_民生政策最低支出需求_隋心对账单定稿0514 2 2" xfId="25437"/>
    <cellStyle name="差_县市旗测算20080508_民生政策最低支出需求_隋心对账单定稿0514 2 3" xfId="25438"/>
    <cellStyle name="差_县市旗测算20080508_民生政策最低支出需求_隋心对账单定稿0514 2 4" xfId="25439"/>
    <cellStyle name="差_县市旗测算20080508_民生政策最低支出需求_隋心对账单定稿0514 2 5" xfId="25440"/>
    <cellStyle name="差_县市旗测算20080508_民生政策最低支出需求_隋心对账单定稿0514 2 6" xfId="25441"/>
    <cellStyle name="差_县市旗测算20080508_民生政策最低支出需求_隋心对账单定稿0514 2 7" xfId="25442"/>
    <cellStyle name="好_2006年27重庆_财力性转移支付2010年预算参考数_小册子（2010）张 2" xfId="25443"/>
    <cellStyle name="差_县市旗测算20080508_隋心对账单定稿0514 2 3" xfId="25444"/>
    <cellStyle name="好_县市旗测算-新科目（20080626）_不含人员经费系数_隋心对账单定稿0514 2 2" xfId="25445"/>
    <cellStyle name="好_行政公检法测算_不含人员经费系数_华东 2 2" xfId="25446"/>
    <cellStyle name="好_农林水和城市维护标准支出20080505－县区合计_合并 2" xfId="25447"/>
    <cellStyle name="差_县市旗测算20080508_县市旗测算-新科目（含人口规模效应） 2 2" xfId="25448"/>
    <cellStyle name="差_县市旗测算20080508_县市旗测算-新科目（含人口规模效应） 2 3" xfId="25449"/>
    <cellStyle name="差_县市旗测算20080508_县市旗测算-新科目（含人口规模效应） 2 4" xfId="25450"/>
    <cellStyle name="差_县市旗测算20080508_县市旗测算-新科目（含人口规模效应） 2 5" xfId="25451"/>
    <cellStyle name="差_县市旗测算20080508_县市旗测算-新科目（含人口规模效应） 2 6" xfId="25452"/>
    <cellStyle name="差_县市旗测算20080508_县市旗测算-新科目（含人口规模效应） 2 7" xfId="25453"/>
    <cellStyle name="好_0605石屏县_财力性转移支付2010年预算参考数_30云南" xfId="25454"/>
    <cellStyle name="好_县市旗测算-新科目（20080627）_民生政策最低支出需求 5" xfId="25455"/>
    <cellStyle name="差_县市旗测算20080508_县市旗测算-新科目（含人口规模效应）_03_2010年各地区一般预算平衡表" xfId="25456"/>
    <cellStyle name="差_县市旗测算20080508_县市旗测算-新科目（含人口规模效应）_03_2010年各地区一般预算平衡表 2" xfId="25457"/>
    <cellStyle name="差_县市旗测算20080508_县市旗测算-新科目（含人口规模效应）_03_2010年各地区一般预算平衡表 2 2" xfId="25458"/>
    <cellStyle name="差_县市旗测算20080508_县市旗测算-新科目（含人口规模效应）_03_2010年各地区一般预算平衡表 3" xfId="25459"/>
    <cellStyle name="差_县市旗测算20080508_县市旗测算-新科目（含人口规模效应）_03_2010年各地区一般预算平衡表 4" xfId="25460"/>
    <cellStyle name="好_文体广播事业(按照总人口测算）—20080416_不含人员经费系数_财力性转移支付2010年预算参考数_03_2010年各地区一般预算平衡表_2010年地方财政一般预算分级平衡情况表（汇总）0524 2" xfId="25461"/>
    <cellStyle name="差_县市旗测算20080508_县市旗测算-新科目（含人口规模效应）_03_2010年各地区一般预算平衡表 6" xfId="25462"/>
    <cellStyle name="好_文体广播事业(按照总人口测算）—20080416_不含人员经费系数_财力性转移支付2010年预算参考数_03_2010年各地区一般预算平衡表_2010年地方财政一般预算分级平衡情况表（汇总）0524 4" xfId="25463"/>
    <cellStyle name="差_县市旗测算20080508_县市旗测算-新科目（含人口规模效应）_03_2010年各地区一般预算平衡表_04财力类2010" xfId="25464"/>
    <cellStyle name="差_县市旗测算20080508_县市旗测算-新科目（含人口规模效应）_03_2010年各地区一般预算平衡表_04财力类2010 3" xfId="25465"/>
    <cellStyle name="差_县市旗测算20080508_县市旗测算-新科目（含人口规模效应）_03_2010年各地区一般预算平衡表_2010年地方财政一般预算分级平衡情况表（汇总）0524" xfId="25466"/>
    <cellStyle name="好_Book1_小册子（2010）张" xfId="25467"/>
    <cellStyle name="差_县市旗测算20080508_县市旗测算-新科目（含人口规模效应）_03_2010年各地区一般预算平衡表_2010年地方财政一般预算分级平衡情况表（汇总）0524 2" xfId="25468"/>
    <cellStyle name="好_行政(燃修费) 2 4" xfId="25469"/>
    <cellStyle name="好_其他部门(按照总人口测算）—20080416_不含人员经费系数 2 6" xfId="25470"/>
    <cellStyle name="好_Book1_小册子（2010）张 2" xfId="25471"/>
    <cellStyle name="差_县市旗测算20080508_县市旗测算-新科目（含人口规模效应）_03_2010年各地区一般预算平衡表_2010年地方财政一般预算分级平衡情况表（汇总）0524 2 2" xfId="25472"/>
    <cellStyle name="好_其他部门(按照总人口测算）—20080416_民生政策最低支出需求_财力性转移支付2010年预算参考数_隋心对账单定稿0514 2 7" xfId="25473"/>
    <cellStyle name="差_县市旗测算20080508_县市旗测算-新科目（含人口规模效应）_03_2010年各地区一般预算平衡表_2010年地方财政一般预算分级平衡情况表（汇总）0524 2 3" xfId="25474"/>
    <cellStyle name="差_县市旗测算20080508_县市旗测算-新科目（含人口规模效应）_03_2010年各地区一般预算平衡表_2010年地方财政一般预算分级平衡情况表（汇总）0524 2 4" xfId="25475"/>
    <cellStyle name="差_县市旗测算20080508_县市旗测算-新科目（含人口规模效应）_03_2010年各地区一般预算平衡表_2010年地方财政一般预算分级平衡情况表（汇总）0524 2 5" xfId="25476"/>
    <cellStyle name="好_县区合并测算20080423(按照各省比重）_不含人员经费系数_隋心对账单定稿0514 2" xfId="25477"/>
    <cellStyle name="差_县市旗测算20080508_县市旗测算-新科目（含人口规模效应）_03_2010年各地区一般预算平衡表_2010年地方财政一般预算分级平衡情况表（汇总）0524 2 6" xfId="25478"/>
    <cellStyle name="好_县区合并测算20080423(按照各省比重）_不含人员经费系数_隋心对账单定稿0514 3" xfId="25479"/>
    <cellStyle name="差_县市旗测算20080508_县市旗测算-新科目（含人口规模效应）_03_2010年各地区一般预算平衡表_2010年地方财政一般预算分级平衡情况表（汇总）0524 2 7" xfId="25480"/>
    <cellStyle name="差_县市旗测算20080508_县市旗测算-新科目（含人口规模效应）_03_2010年各地区一般预算平衡表_2010年地方财政一般预算分级平衡情况表（汇总）0524 3" xfId="25481"/>
    <cellStyle name="好_行政(燃修费) 2 5" xfId="25482"/>
    <cellStyle name="好_其他部门(按照总人口测算）—20080416_不含人员经费系数 2 7" xfId="25483"/>
    <cellStyle name="好_Book1_小册子（2010）张 3" xfId="25484"/>
    <cellStyle name="差_县市旗测算20080508_县市旗测算-新科目（含人口规模效应）_03_2010年各地区一般预算平衡表_2010年地方财政一般预算分级平衡情况表（汇总）0524 4" xfId="25485"/>
    <cellStyle name="好_行政(燃修费) 2 6" xfId="25486"/>
    <cellStyle name="好_其他部门(按照总人口测算）—20080416_不含人员经费系数 2 8" xfId="25487"/>
    <cellStyle name="差_县市旗测算20080508_县市旗测算-新科目（含人口规模效应）_03_2010年各地区一般预算平衡表_2010年地方财政一般预算分级平衡情况表（汇总）0524 5" xfId="25488"/>
    <cellStyle name="好_行政(燃修费) 2 7" xfId="25489"/>
    <cellStyle name="差_县市旗测算20080508_县市旗测算-新科目（含人口规模效应）_03_2010年各地区一般预算平衡表_净集中" xfId="25490"/>
    <cellStyle name="差_县市旗测算20080508_县市旗测算-新科目（含人口规模效应）_03_2010年各地区一般预算平衡表_净集中 2" xfId="25491"/>
    <cellStyle name="好_云南 缺口县区测算(地方填报)_财力性转移支付2010年预算参考数_03_2010年各地区一般预算平衡表_04财力类2010 2" xfId="25492"/>
    <cellStyle name="差_县市旗测算20080508_县市旗测算-新科目（含人口规模效应）_03_2010年各地区一般预算平衡表_净集中 3" xfId="25493"/>
    <cellStyle name="差_县市旗测算20080508_县市旗测算-新科目（含人口规模效应）_30云南" xfId="25494"/>
    <cellStyle name="差_县市旗测算20080508_县市旗测算-新科目（含人口规模效应）_30云南 3" xfId="25495"/>
    <cellStyle name="差_县市旗测算20080508_县市旗测算-新科目（含人口规模效应）_30云南 3 2" xfId="25496"/>
    <cellStyle name="好_2008年支出核定_华东 2 4" xfId="25497"/>
    <cellStyle name="差_县市旗测算20080508_县市旗测算-新科目（含人口规模效应）_30云南 4" xfId="25498"/>
    <cellStyle name="常规 27 2" xfId="25499"/>
    <cellStyle name="常规 32 2" xfId="25500"/>
    <cellStyle name="差_县市旗测算20080508_县市旗测算-新科目（含人口规模效应）_财力性转移支付2010年预算参考数 2" xfId="25501"/>
    <cellStyle name="差_县市旗测算20080508_县市旗测算-新科目（含人口规模效应）_财力性转移支付2010年预算参考数 2 3 2" xfId="25502"/>
    <cellStyle name="好_2006年全省财力计算表（中央、决算） 2_4.2010年国家重点生态功能区保护性转移支付生态测算表 2" xfId="25503"/>
    <cellStyle name="差_县市旗测算20080508_县市旗测算-新科目（含人口规模效应）_财力性转移支付2010年预算参考数 2 6" xfId="25504"/>
    <cellStyle name="差_县市旗测算20080508_县市旗测算-新科目（含人口规模效应）_财力性转移支付2010年预算参考数 2 7" xfId="25505"/>
    <cellStyle name="差_县市旗测算20080508_县市旗测算-新科目（含人口规模效应）_财力性转移支付2010年预算参考数 4" xfId="25506"/>
    <cellStyle name="差_县市旗测算20080508_县市旗测算-新科目（含人口规模效应）_财力性转移支付2010年预算参考数_03_2010年各地区一般预算平衡表 2 2" xfId="25507"/>
    <cellStyle name="好_教育(按照总人口测算）—20080416_县市旗测算-新科目（含人口规模效应）_财力性转移支付2010年预算参考数_03_2010年各地区一般预算平衡表_2010年地方财政一般预算分级平衡情况表（汇总）0524 3" xfId="25508"/>
    <cellStyle name="差_县市旗测算20080508_县市旗测算-新科目（含人口规模效应）_财力性转移支付2010年预算参考数_03_2010年各地区一般预算平衡表 4" xfId="25509"/>
    <cellStyle name="好_教育(按照总人口测算）—20080416_不含人员经费系数_隋心对账单定稿0514 3" xfId="25510"/>
    <cellStyle name="好_Book1_合并 2 7" xfId="25511"/>
    <cellStyle name="差_县市旗测算20080508_县市旗测算-新科目（含人口规模效应）_财力性转移支付2010年预算参考数_03_2010年各地区一般预算平衡表 5" xfId="25512"/>
    <cellStyle name="好_农林水和城市维护标准支出20080505－县区合计_不含人员经费系数_03_2010年各地区一般预算平衡表_04财力类2010" xfId="25513"/>
    <cellStyle name="差_县市旗测算20080508_县市旗测算-新科目（含人口规模效应）_财力性转移支付2010年预算参考数_03_2010年各地区一般预算平衡表 6" xfId="25514"/>
    <cellStyle name="好_2006年水利统计指标统计表_财力性转移支付2010年预算参考数_03_2010年各地区一般预算平衡表 2 2" xfId="25515"/>
    <cellStyle name="差_县市旗测算20080508_县市旗测算-新科目（含人口规模效应）_财力性转移支付2010年预算参考数_03_2010年各地区一般预算平衡表_04财力类2010" xfId="25516"/>
    <cellStyle name="差_县市旗测算20080508_县市旗测算-新科目（含人口规模效应）_财力性转移支付2010年预算参考数_03_2010年各地区一般预算平衡表_04财力类2010 2" xfId="25517"/>
    <cellStyle name="差_县市旗测算20080508_县市旗测算-新科目（含人口规模效应）_财力性转移支付2010年预算参考数_03_2010年各地区一般预算平衡表_04财力类2010 3" xfId="25518"/>
    <cellStyle name="差_县市旗测算20080508_县市旗测算-新科目（含人口规模效应）_财力性转移支付2010年预算参考数_03_2010年各地区一般预算平衡表_2010年地方财政一般预算分级平衡情况表（汇总）0524 2 4" xfId="25519"/>
    <cellStyle name="差_县市旗测算20080508_县市旗测算-新科目（含人口规模效应）_财力性转移支付2010年预算参考数_03_2010年各地区一般预算平衡表_净集中" xfId="25520"/>
    <cellStyle name="好_县市旗测算-新科目（20080626）_不含人员经费系数_03_2010年各地区一般预算平衡表 4" xfId="25521"/>
    <cellStyle name="差_县市旗测算-新科目（20080627）_不含人员经费系数_合并 2 4" xfId="25522"/>
    <cellStyle name="差_县市旗测算20080508_县市旗测算-新科目（含人口规模效应）_财力性转移支付2010年预算参考数_03_2010年各地区一般预算平衡表_净集中 2" xfId="25523"/>
    <cellStyle name="好_教育(按照总人口测算）—20080416_不含人员经费系数 2 5" xfId="25524"/>
    <cellStyle name="差_县市旗测算20080508_县市旗测算-新科目（含人口规模效应）_财力性转移支付2010年预算参考数_03_2010年各地区一般预算平衡表_净集中 3" xfId="25525"/>
    <cellStyle name="好_教育(按照总人口测算）—20080416_不含人员经费系数 2 6" xfId="25526"/>
    <cellStyle name="差_县市旗测算20080508_县市旗测算-新科目（含人口规模效应）_财力性转移支付2010年预算参考数_30云南" xfId="25527"/>
    <cellStyle name="好_农林水和城市维护标准支出20080505－县区合计_民生政策最低支出需求_财力性转移支付2010年预算参考数_03_2010年各地区一般预算平衡表_04财力类2010 3" xfId="25528"/>
    <cellStyle name="差_县市旗测算20080508_县市旗测算-新科目（含人口规模效应）_财力性转移支付2010年预算参考数_合并 2 3" xfId="25529"/>
    <cellStyle name="好_20河南_03_2010年各地区一般预算平衡表_净集中" xfId="25530"/>
    <cellStyle name="差_县市旗测算20080508_县市旗测算-新科目（含人口规模效应）_财力性转移支付2010年预算参考数_合并 2 4" xfId="25531"/>
    <cellStyle name="差_县市旗测算20080508_县市旗测算-新科目（含人口规模效应）_财力性转移支付2010年预算参考数_合并 2 5" xfId="25532"/>
    <cellStyle name="差_县市旗测算20080508_县市旗测算-新科目（含人口规模效应）_财力性转移支付2010年预算参考数_合并 2 6" xfId="25533"/>
    <cellStyle name="差_县市旗测算20080508_县市旗测算-新科目（含人口规模效应）_财力性转移支付2010年预算参考数_合并 2 7" xfId="25534"/>
    <cellStyle name="差_县市旗测算20080508_县市旗测算-新科目（含人口规模效应）_财力性转移支付2010年预算参考数_华东 2" xfId="25535"/>
    <cellStyle name="差_县市旗测算20080508_县市旗测算-新科目（含人口规模效应）_财力性转移支付2010年预算参考数_华东 2 2" xfId="25536"/>
    <cellStyle name="好_市辖区测算-新科目（20080626）_县市旗测算-新科目（含人口规模效应）_合并 2 7" xfId="25537"/>
    <cellStyle name="差_县市旗测算20080508_县市旗测算-新科目（含人口规模效应）_财力性转移支付2010年预算参考数_华东 2 3" xfId="25538"/>
    <cellStyle name="差_县市旗测算20080508_县市旗测算-新科目（含人口规模效应）_财力性转移支付2010年预算参考数_华东 2 4" xfId="25539"/>
    <cellStyle name="差_县市旗测算20080508_县市旗测算-新科目（含人口规模效应）_财力性转移支付2010年预算参考数_华东 2 5" xfId="25540"/>
    <cellStyle name="差_县市旗测算20080508_县市旗测算-新科目（含人口规模效应）_财力性转移支付2010年预算参考数_华东 2 6" xfId="25541"/>
    <cellStyle name="差_县市旗测算20080508_县市旗测算-新科目（含人口规模效应）_财力性转移支付2010年预算参考数_隋心对账单定稿0514 2 6" xfId="25542"/>
    <cellStyle name="好_县区合并测算20080421_县市旗测算-新科目（含人口规模效应）_财力性转移支付2010年预算参考数_03_2010年各地区一般预算平衡表_04财力类2010 2" xfId="25543"/>
    <cellStyle name="差_县市旗测算20080508_县市旗测算-新科目（含人口规模效应）_财力性转移支付2010年预算参考数_隋心对账单定稿0514 2 7" xfId="25544"/>
    <cellStyle name="差_县市旗测算20080508_县市旗测算-新科目（含人口规模效应）_财力性转移支付2010年预算参考数_小册子（2010）张 2" xfId="25545"/>
    <cellStyle name="超级链接 2" xfId="25546"/>
    <cellStyle name="差_县市旗测算20080508_县市旗测算-新科目（含人口规模效应）_财力性转移支付2010年预算参考数_小册子（2010）张 3" xfId="25547"/>
    <cellStyle name="超级链接 3" xfId="25548"/>
    <cellStyle name="差_县市旗测算20080508_县市旗测算-新科目（含人口规模效应）_财力性转移支付2010年预算参考数_小册子（2010）张 4" xfId="25549"/>
    <cellStyle name="超级链接 4" xfId="25550"/>
    <cellStyle name="差_县市旗测算20080508_县市旗测算-新科目（含人口规模效应）_合并 2" xfId="25551"/>
    <cellStyle name="差_县市旗测算-新科目（20080627）_县市旗测算-新科目（含人口规模效应）_30云南 2" xfId="25552"/>
    <cellStyle name="好_市辖区测算20080510_县市旗测算-新科目（含人口规模效应） 2 3" xfId="25553"/>
    <cellStyle name="差_县市旗测算20080508_县市旗测算-新科目（含人口规模效应）_合并 2 2" xfId="25554"/>
    <cellStyle name="差_县市旗测算-新科目（20080627）_县市旗测算-新科目（含人口规模效应）_30云南 2 2" xfId="25555"/>
    <cellStyle name="好_市辖区测算20080510_县市旗测算-新科目（含人口规模效应） 2 3 2" xfId="25556"/>
    <cellStyle name="差_县市旗测算20080508_县市旗测算-新科目（含人口规模效应）_合并 2 3" xfId="25557"/>
    <cellStyle name="差_县市旗测算20080508_县市旗测算-新科目（含人口规模效应）_合并 2 5" xfId="25558"/>
    <cellStyle name="差_县市旗测算20080508_县市旗测算-新科目（含人口规模效应）_合并 2 6" xfId="25559"/>
    <cellStyle name="差_县市旗测算20080508_县市旗测算-新科目（含人口规模效应）_合并 2 7" xfId="25560"/>
    <cellStyle name="差_县市旗测算20080508_县市旗测算-新科目（含人口规模效应）_华东 2" xfId="25561"/>
    <cellStyle name="常规 3 3 2" xfId="25562"/>
    <cellStyle name="好_县区合并测算20080421_不含人员经费系数 2" xfId="25563"/>
    <cellStyle name="好_一般预算支出口径剔除表_财力性转移支付2010年预算参考数_03_2010年各地区一般预算平衡表_04财力类2010" xfId="25564"/>
    <cellStyle name="差_县市旗测算20080508_县市旗测算-新科目（含人口规模效应）_华东 2 2" xfId="25565"/>
    <cellStyle name="常规 3 3 2 2" xfId="25566"/>
    <cellStyle name="好_县区合并测算20080421_不含人员经费系数 2 2" xfId="25567"/>
    <cellStyle name="差_县市旗测算20080508_县市旗测算-新科目（含人口规模效应）_华东 2 3" xfId="25568"/>
    <cellStyle name="常规 3 3 2 3" xfId="25569"/>
    <cellStyle name="好_县区合并测算20080421_不含人员经费系数 2 3" xfId="25570"/>
    <cellStyle name="差_县市旗测算20080508_县市旗测算-新科目（含人口规模效应）_华东 2 4" xfId="25571"/>
    <cellStyle name="好_县区合并测算20080421_不含人员经费系数 2 4" xfId="25572"/>
    <cellStyle name="差_县市旗测算20080508_县市旗测算-新科目（含人口规模效应）_华东 2 5" xfId="25573"/>
    <cellStyle name="好_教育(按照总人口测算）—20080416_民生政策最低支出需求_03_2010年各地区一般预算平衡表_04财力类2010 2" xfId="25574"/>
    <cellStyle name="好_县区合并测算20080421_不含人员经费系数 2 5" xfId="25575"/>
    <cellStyle name="差_县市旗测算20080508_县市旗测算-新科目（含人口规模效应）_华东 2 6" xfId="25576"/>
    <cellStyle name="好_教育(按照总人口测算）—20080416_民生政策最低支出需求_03_2010年各地区一般预算平衡表_04财力类2010 3" xfId="25577"/>
    <cellStyle name="好_县区合并测算20080421_不含人员经费系数 2 6" xfId="25578"/>
    <cellStyle name="差_县市旗测算20080508_县市旗测算-新科目（含人口规模效应）_隋心对账单定稿0514" xfId="25579"/>
    <cellStyle name="好_5334_2006年迪庆县级财政报表附表_合并 2" xfId="25580"/>
    <cellStyle name="差_县市旗测算20080508_县市旗测算-新科目（含人口规模效应）_隋心对账单定稿0514 2" xfId="25581"/>
    <cellStyle name="好_5334_2006年迪庆县级财政报表附表_合并 2 2" xfId="25582"/>
    <cellStyle name="差_县市旗测算20080508_县市旗测算-新科目（含人口规模效应）_隋心对账单定稿0514 2 2" xfId="25583"/>
    <cellStyle name="差_县市旗测算20080508_县市旗测算-新科目（含人口规模效应）_隋心对账单定稿0514 2 3" xfId="25584"/>
    <cellStyle name="差_县市旗测算20080508_县市旗测算-新科目（含人口规模效应）_隋心对账单定稿0514 2 4" xfId="25585"/>
    <cellStyle name="差_县市旗测算20080508_县市旗测算-新科目（含人口规模效应）_隋心对账单定稿0514 2 5" xfId="25586"/>
    <cellStyle name="差_县市旗测算20080508_县市旗测算-新科目（含人口规模效应）_隋心对账单定稿0514 2 6" xfId="25587"/>
    <cellStyle name="差_县市旗测算20080508_县市旗测算-新科目（含人口规模效应）_隋心对账单定稿0514 2 7" xfId="25588"/>
    <cellStyle name="差_县市旗测算20080508_县市旗测算-新科目（含人口规模效应）_小册子（2010）张" xfId="25589"/>
    <cellStyle name="好_07临沂 2 4" xfId="25590"/>
    <cellStyle name="好_教育(按照总人口测算）—20080416_县市旗测算-新科目（含人口规模效应）_财力性转移支付2010年预算参考数_30云南 3" xfId="25591"/>
    <cellStyle name="差_县市旗测算20080508_小册子（2010）张 2" xfId="25592"/>
    <cellStyle name="差_县市旗测算20080508_小册子（2010）张 2 2" xfId="25593"/>
    <cellStyle name="差_县市旗测算20080508_小册子（2010）张 3" xfId="25594"/>
    <cellStyle name="差_县市旗测算-新科目（20080626）" xfId="25595"/>
    <cellStyle name="差_县市旗测算-新科目（20080626） 2" xfId="25596"/>
    <cellStyle name="好_2007年一般预算支出剔除_财力性转移支付2010年预算参考数 2 7" xfId="25597"/>
    <cellStyle name="差_县市旗测算-新科目（20080626） 2 2" xfId="25598"/>
    <cellStyle name="好_27重庆_财力性转移支付2010年预算参考数 2 6" xfId="25599"/>
    <cellStyle name="差_县市旗测算-新科目（20080626） 2 3" xfId="25600"/>
    <cellStyle name="差_云南省2008年转移支付测算——州市本级考核部分及政策性测算_03_2010年各地区一般预算平衡表 2 2" xfId="25601"/>
    <cellStyle name="好_27重庆_财力性转移支付2010年预算参考数 2 7" xfId="25602"/>
    <cellStyle name="差_县市旗测算-新科目（20080626） 2 4" xfId="25603"/>
    <cellStyle name="差_县市旗测算-新科目（20080626） 2 5" xfId="25604"/>
    <cellStyle name="差_县市旗测算-新科目（20080626） 4 2" xfId="25605"/>
    <cellStyle name="好_分县成本差异系数_不含人员经费系数_隋心对账单定稿0514 2" xfId="25606"/>
    <cellStyle name="差_县市旗测算-新科目（20080626）_03_2010年各地区一般预算平衡表 5" xfId="25607"/>
    <cellStyle name="差_县市旗测算-新科目（20080626）_03_2010年各地区一般预算平衡表 6" xfId="25608"/>
    <cellStyle name="差_县市旗测算-新科目（20080626）_03_2010年各地区一般预算平衡表_04财力类2010" xfId="25609"/>
    <cellStyle name="差_县市旗测算-新科目（20080626）_03_2010年各地区一般预算平衡表_04财力类2010 2" xfId="25610"/>
    <cellStyle name="好_32陕西 4" xfId="25611"/>
    <cellStyle name="差_县市旗测算-新科目（20080626）_03_2010年各地区一般预算平衡表_04财力类2010 3" xfId="25612"/>
    <cellStyle name="好_32陕西 5" xfId="25613"/>
    <cellStyle name="差_县市旗测算-新科目（20080626）_03_2010年各地区一般预算平衡表_2010年地方财政一般预算分级平衡情况表（汇总）0524 2 7" xfId="25614"/>
    <cellStyle name="差_县市旗测算-新科目（20080626）_30云南 2 2" xfId="25615"/>
    <cellStyle name="好_农林水和城市维护标准支出20080505－县区合计_隋心对账单定稿0514 2 4" xfId="25616"/>
    <cellStyle name="差_县市旗测算-新科目（20080626）_不含人员经费系数 2 2" xfId="25617"/>
    <cellStyle name="差_县市旗测算-新科目（20080626）_不含人员经费系数 2 3" xfId="25618"/>
    <cellStyle name="差_县市旗测算-新科目（20080626）_不含人员经费系数 2 4" xfId="25619"/>
    <cellStyle name="差_县市旗测算-新科目（20080626）_不含人员经费系数 2 5" xfId="25620"/>
    <cellStyle name="差_县市旗测算-新科目（20080626）_不含人员经费系数 2 6" xfId="25621"/>
    <cellStyle name="差_县市旗测算-新科目（20080626）_不含人员经费系数 2 7" xfId="25622"/>
    <cellStyle name="差_县市旗测算-新科目（20080626）_不含人员经费系数 3 2" xfId="25623"/>
    <cellStyle name="差_县市旗测算-新科目（20080626）_不含人员经费系数_03_2010年各地区一般预算平衡表 2" xfId="25624"/>
    <cellStyle name="好_09黑龙江_财力性转移支付2010年预算参考数_03_2010年各地区一般预算平衡表_2010年地方财政一般预算分级平衡情况表（汇总）0524 2 6" xfId="25625"/>
    <cellStyle name="常规 3 2 2" xfId="25626"/>
    <cellStyle name="差_县市旗测算-新科目（20080626）_不含人员经费系数_03_2010年各地区一般预算平衡表 3" xfId="25627"/>
    <cellStyle name="好_09黑龙江_财力性转移支付2010年预算参考数_03_2010年各地区一般预算平衡表_2010年地方财政一般预算分级平衡情况表（汇总）0524 2 7" xfId="25628"/>
    <cellStyle name="常规 3 2 3" xfId="25629"/>
    <cellStyle name="差_县市旗测算-新科目（20080626）_不含人员经费系数_03_2010年各地区一般预算平衡表 4" xfId="25630"/>
    <cellStyle name="常规 3 2 4" xfId="25631"/>
    <cellStyle name="差_县市旗测算-新科目（20080626）_不含人员经费系数_03_2010年各地区一般预算平衡表 5" xfId="25632"/>
    <cellStyle name="常规 3 2 5" xfId="25633"/>
    <cellStyle name="差_县市旗测算-新科目（20080626）_不含人员经费系数_03_2010年各地区一般预算平衡表 6" xfId="25634"/>
    <cellStyle name="常规 3 2 6" xfId="25635"/>
    <cellStyle name="差_县市旗测算-新科目（20080626）_不含人员经费系数_03_2010年各地区一般预算平衡表_04财力类2010 2" xfId="25636"/>
    <cellStyle name="好_县市旗测算-新科目（20080627）_民生政策最低支出需求_财力性转移支付2010年预算参考数 4" xfId="25637"/>
    <cellStyle name="差_县市旗测算-新科目（20080626）_不含人员经费系数_03_2010年各地区一般预算平衡表_04财力类2010 3" xfId="25638"/>
    <cellStyle name="好_县市旗测算-新科目（20080627）_民生政策最低支出需求_财力性转移支付2010年预算参考数 5" xfId="25639"/>
    <cellStyle name="差_县市旗测算-新科目（20080626）_不含人员经费系数_03_2010年各地区一般预算平衡表_2010年地方财政一般预算分级平衡情况表（汇总）0524" xfId="25640"/>
    <cellStyle name="差_县市旗测算-新科目（20080626）_不含人员经费系数_03_2010年各地区一般预算平衡表_2010年地方财政一般预算分级平衡情况表（汇总）0524 2" xfId="25641"/>
    <cellStyle name="好_同德_03_2010年各地区一般预算平衡表_2010年地方财政一般预算分级平衡情况表（汇总）0524 3" xfId="25642"/>
    <cellStyle name="差_县市旗测算-新科目（20080626）_不含人员经费系数_03_2010年各地区一般预算平衡表_2010年地方财政一般预算分级平衡情况表（汇总）0524 2 2" xfId="25643"/>
    <cellStyle name="差_县市旗测算-新科目（20080626）_不含人员经费系数_03_2010年各地区一般预算平衡表_2010年地方财政一般预算分级平衡情况表（汇总）0524 2 3" xfId="25644"/>
    <cellStyle name="差_县市旗测算-新科目（20080626）_不含人员经费系数_03_2010年各地区一般预算平衡表_2010年地方财政一般预算分级平衡情况表（汇总）0524 2 4" xfId="25645"/>
    <cellStyle name="差_县市旗测算-新科目（20080626）_不含人员经费系数_03_2010年各地区一般预算平衡表_2010年地方财政一般预算分级平衡情况表（汇总）0524 2 5" xfId="25646"/>
    <cellStyle name="差_县市旗测算-新科目（20080626）_不含人员经费系数_03_2010年各地区一般预算平衡表_2010年地方财政一般预算分级平衡情况表（汇总）0524 2 6" xfId="25647"/>
    <cellStyle name="差_县市旗测算-新科目（20080626）_不含人员经费系数_03_2010年各地区一般预算平衡表_2010年地方财政一般预算分级平衡情况表（汇总）0524 2 7" xfId="25648"/>
    <cellStyle name="差_县市旗测算-新科目（20080626）_不含人员经费系数_03_2010年各地区一般预算平衡表_2010年地方财政一般预算分级平衡情况表（汇总）0524 5" xfId="25649"/>
    <cellStyle name="差_县市旗测算-新科目（20080626）_不含人员经费系数_03_2010年各地区一般预算平衡表_净集中" xfId="25650"/>
    <cellStyle name="好_人员工资和公用经费3_财力性转移支付2010年预算参考数_隋心对账单定稿0514 2 7" xfId="25651"/>
    <cellStyle name="好_河南 缺口县区测算(地方填报白) 2 8" xfId="25652"/>
    <cellStyle name="差_县市旗测算-新科目（20080626）_不含人员经费系数_03_2010年各地区一般预算平衡表_净集中 2" xfId="25653"/>
    <cellStyle name="差_县市旗测算-新科目（20080626）_不含人员经费系数_03_2010年各地区一般预算平衡表_净集中 3" xfId="25654"/>
    <cellStyle name="差_县市旗测算-新科目（20080626）_不含人员经费系数_30云南" xfId="25655"/>
    <cellStyle name="差_县市旗测算-新科目（20080626）_不含人员经费系数_30云南 2" xfId="25656"/>
    <cellStyle name="好_汇总_财力性转移支付2010年预算参考数 2 8" xfId="25657"/>
    <cellStyle name="差_县市旗测算-新科目（20080626）_不含人员经费系数_30云南 3" xfId="25658"/>
    <cellStyle name="差_县市旗测算-新科目（20080626）_不含人员经费系数_30云南 4" xfId="25659"/>
    <cellStyle name="差_县市旗测算-新科目（20080626）_不含人员经费系数_财力性转移支付2010年预算参考数 2" xfId="25660"/>
    <cellStyle name="好_成本差异系数_财力性转移支付2010年预算参考数_合并 2" xfId="25661"/>
    <cellStyle name="好_缺口县区测算(按2007支出增长25%测算)_03_2010年各地区一般预算平衡表_04财力类2010" xfId="25662"/>
    <cellStyle name="差_县市旗测算-新科目（20080626）_不含人员经费系数_财力性转移支付2010年预算参考数 2 2 2" xfId="25663"/>
    <cellStyle name="好_县区合并测算20080421_隋心对账单定稿0514 2 5" xfId="25664"/>
    <cellStyle name="差_县市旗测算-新科目（20080626）_不含人员经费系数_财力性转移支付2010年预算参考数 2 3" xfId="25665"/>
    <cellStyle name="好_成本差异系数_财力性转移支付2010年预算参考数_合并 2 3" xfId="25666"/>
    <cellStyle name="好_缺口县区测算(按2007支出增长25%测算)_03_2010年各地区一般预算平衡表_04财力类2010 3" xfId="25667"/>
    <cellStyle name="差_县市旗测算-新科目（20080626）_不含人员经费系数_财力性转移支付2010年预算参考数 2 3 2" xfId="25668"/>
    <cellStyle name="好_县区合并测算20080421_隋心对账单定稿0514 2 7" xfId="25669"/>
    <cellStyle name="差_县市旗测算-新科目（20080626）_不含人员经费系数_财力性转移支付2010年预算参考数 2 5" xfId="25670"/>
    <cellStyle name="好_成本差异系数_财力性转移支付2010年预算参考数_合并 2 5" xfId="25671"/>
    <cellStyle name="差_县市旗测算-新科目（20080626）_不含人员经费系数_财力性转移支付2010年预算参考数_03_2010年各地区一般预算平衡表" xfId="25672"/>
    <cellStyle name="好_7.1罗平县大学生“村官”统计季报表(7月修订，下发空表) 2" xfId="25673"/>
    <cellStyle name="差_县市旗测算-新科目（20080626）_不含人员经费系数_财力性转移支付2010年预算参考数_03_2010年各地区一般预算平衡表 2" xfId="25674"/>
    <cellStyle name="好_市辖区测算20080510_民生政策最低支出需求_03_2010年各地区一般预算平衡表 2 3" xfId="25675"/>
    <cellStyle name="好_Book2_合并 2 3" xfId="25676"/>
    <cellStyle name="差_县市旗测算-新科目（20080626）_不含人员经费系数_财力性转移支付2010年预算参考数_03_2010年各地区一般预算平衡表 2 2" xfId="25677"/>
    <cellStyle name="好_农林水和城市维护标准支出20080505－县区合计_民生政策最低支出需求_华东 3" xfId="25678"/>
    <cellStyle name="差_县市旗测算-新科目（20080626）_不含人员经费系数_财力性转移支付2010年预算参考数_03_2010年各地区一般预算平衡表_04财力类2010" xfId="25679"/>
    <cellStyle name="好_一般预算支出口径剔除表_财力性转移支付2010年预算参考数" xfId="25680"/>
    <cellStyle name="差_自行调整差异系数顺序_财力性转移支付2010年预算参考数 5" xfId="25681"/>
    <cellStyle name="差_县市旗测算-新科目（20080626）_不含人员经费系数_财力性转移支付2010年预算参考数_03_2010年各地区一般预算平衡表_04财力类2010 2" xfId="25682"/>
    <cellStyle name="好_一般预算支出口径剔除表_财力性转移支付2010年预算参考数 2" xfId="25683"/>
    <cellStyle name="差_县市旗测算-新科目（20080626）_不含人员经费系数_财力性转移支付2010年预算参考数_03_2010年各地区一般预算平衡表_04财力类2010 3" xfId="25684"/>
    <cellStyle name="好_一般预算支出口径剔除表_财力性转移支付2010年预算参考数 3" xfId="25685"/>
    <cellStyle name="差_县市旗测算-新科目（20080626）_不含人员经费系数_财力性转移支付2010年预算参考数_03_2010年各地区一般预算平衡表_2010年地方财政一般预算分级平衡情况表（汇总）0524" xfId="25686"/>
    <cellStyle name="差_县市旗测算-新科目（20080626）_不含人员经费系数_财力性转移支付2010年预算参考数_03_2010年各地区一般预算平衡表_2010年地方财政一般预算分级平衡情况表（汇总）0524 2" xfId="25687"/>
    <cellStyle name="常规 25 4" xfId="25688"/>
    <cellStyle name="常规 30 4" xfId="25689"/>
    <cellStyle name="好_缺口县区测算（11.13）_03_2010年各地区一般预算平衡表_2010年地方财政一般预算分级平衡情况表（汇总）0524 2 7" xfId="25690"/>
    <cellStyle name="差_县市旗测算-新科目（20080626）_不含人员经费系数_财力性转移支付2010年预算参考数_03_2010年各地区一般预算平衡表_2010年地方财政一般预算分级平衡情况表（汇总）0524 2 2" xfId="25691"/>
    <cellStyle name="差_县市旗测算-新科目（20080626）_不含人员经费系数_财力性转移支付2010年预算参考数_03_2010年各地区一般预算平衡表_2010年地方财政一般预算分级平衡情况表（汇总）0524 2 6" xfId="25692"/>
    <cellStyle name="差_县市旗测算-新科目（20080626）_不含人员经费系数_财力性转移支付2010年预算参考数_03_2010年各地区一般预算平衡表_2010年地方财政一般预算分级平衡情况表（汇总）0524 2 7" xfId="25693"/>
    <cellStyle name="差_县市旗测算-新科目（20080626）_不含人员经费系数_财力性转移支付2010年预算参考数_03_2010年各地区一般预算平衡表_2010年地方财政一般预算分级平衡情况表（汇总）0524 5" xfId="25694"/>
    <cellStyle name="常规 25 7" xfId="25695"/>
    <cellStyle name="常规 30 7" xfId="25696"/>
    <cellStyle name="差_县市旗测算-新科目（20080626）_不含人员经费系数_财力性转移支付2010年预算参考数_30云南" xfId="25697"/>
    <cellStyle name="差_县市旗测算-新科目（20080626）_不含人员经费系数_财力性转移支付2010年预算参考数_30云南 2" xfId="25698"/>
    <cellStyle name="常规 13 4" xfId="25699"/>
    <cellStyle name="常规 4 39" xfId="25700"/>
    <cellStyle name="差_县市旗测算-新科目（20080626）_不含人员经费系数_财力性转移支付2010年预算参考数_30云南 2 2" xfId="25701"/>
    <cellStyle name="常规 13 4 2" xfId="25702"/>
    <cellStyle name="好_行政(燃修费)_不含人员经费系数_财力性转移支付2010年预算参考数_03_2010年各地区一般预算平衡表 3" xfId="25703"/>
    <cellStyle name="差_县市旗测算-新科目（20080626）_不含人员经费系数_财力性转移支付2010年预算参考数_30云南 3" xfId="25704"/>
    <cellStyle name="常规 13 5" xfId="25705"/>
    <cellStyle name="好_云南省2008年转移支付测算——州市本级考核部分及政策性测算_财力性转移支付2010年预算参考数_华东 3" xfId="25706"/>
    <cellStyle name="差_县市旗测算-新科目（20080626）_不含人员经费系数_财力性转移支付2010年预算参考数_30云南 3 2" xfId="25707"/>
    <cellStyle name="差_县市旗测算-新科目（20080626）_不含人员经费系数_财力性转移支付2010年预算参考数_合并" xfId="25708"/>
    <cellStyle name="差_县市旗测算-新科目（20080626）_不含人员经费系数_财力性转移支付2010年预算参考数_合并 2" xfId="25709"/>
    <cellStyle name="差_县市旗测算-新科目（20080626）_不含人员经费系数_财力性转移支付2010年预算参考数_合并 2 2" xfId="25710"/>
    <cellStyle name="好_地方配套按人均增幅控制8.31（调整结案率后）xl" xfId="25711"/>
    <cellStyle name="差_县市旗测算-新科目（20080626）_不含人员经费系数_财力性转移支付2010年预算参考数_合并 2 3" xfId="25712"/>
    <cellStyle name="差_县市旗测算-新科目（20080626）_不含人员经费系数_财力性转移支付2010年预算参考数_合并 2 4" xfId="25713"/>
    <cellStyle name="差_县市旗测算-新科目（20080626）_不含人员经费系数_财力性转移支付2010年预算参考数_合并 2 5" xfId="25714"/>
    <cellStyle name="差_县市旗测算-新科目（20080626）_不含人员经费系数_财力性转移支付2010年预算参考数_合并 2 6" xfId="25715"/>
    <cellStyle name="差_县市旗测算-新科目（20080626）_不含人员经费系数_财力性转移支付2010年预算参考数_合并 2 7" xfId="25716"/>
    <cellStyle name="差_县市旗测算-新科目（20080626）_不含人员经费系数_财力性转移支付2010年预算参考数_华东" xfId="25717"/>
    <cellStyle name="差_县市旗测算-新科目（20080626）_不含人员经费系数_财力性转移支付2010年预算参考数_华东 2" xfId="25718"/>
    <cellStyle name="好_行政(燃修费)_合并" xfId="25719"/>
    <cellStyle name="好_高中教师人数（教育厅1.6日提供） 5" xfId="25720"/>
    <cellStyle name="好_卫生(按照总人口测算）—20080416_县市旗测算-新科目（含人口规模效应）_03_2010年各地区一般预算平衡表 5" xfId="25721"/>
    <cellStyle name="差_县市旗测算-新科目（20080626）_不含人员经费系数_财力性转移支付2010年预算参考数_华东 2 2" xfId="25722"/>
    <cellStyle name="好_行政(燃修费)_合并 2" xfId="25723"/>
    <cellStyle name="差_县市旗测算-新科目（20080626）_不含人员经费系数_财力性转移支付2010年预算参考数_华东 2 3" xfId="25724"/>
    <cellStyle name="好_行政(燃修费)_合并 3" xfId="25725"/>
    <cellStyle name="差_县市旗测算-新科目（20080626）_不含人员经费系数_财力性转移支付2010年预算参考数_华东 2 4" xfId="25726"/>
    <cellStyle name="差_县市旗测算-新科目（20080626）_不含人员经费系数_财力性转移支付2010年预算参考数_华东 2 5" xfId="25727"/>
    <cellStyle name="差_县市旗测算-新科目（20080626）_不含人员经费系数_财力性转移支付2010年预算参考数_华东 2 6" xfId="25728"/>
    <cellStyle name="差_县市旗测算-新科目（20080626）_不含人员经费系数_财力性转移支付2010年预算参考数_隋心对账单定稿0514 2" xfId="25729"/>
    <cellStyle name="好_行政（人员）_不含人员经费系数_03_2010年各地区一般预算平衡表 3" xfId="25730"/>
    <cellStyle name="差_县市旗测算-新科目（20080626）_不含人员经费系数_财力性转移支付2010年预算参考数_隋心对账单定稿0514 2 3" xfId="25731"/>
    <cellStyle name="好_其他部门(按照总人口测算）—20080416_民生政策最低支出需求_财力性转移支付2010年预算参考数_03_2010年各地区一般预算平衡表_2010年地方财政一般预算分级平衡情况表（汇总）0524 2 5" xfId="25732"/>
    <cellStyle name="差_县市旗测算-新科目（20080626）_不含人员经费系数_财力性转移支付2010年预算参考数_隋心对账单定稿0514 2 4" xfId="25733"/>
    <cellStyle name="好_其他部门(按照总人口测算）—20080416_民生政策最低支出需求_财力性转移支付2010年预算参考数_03_2010年各地区一般预算平衡表_2010年地方财政一般预算分级平衡情况表（汇总）0524 2 6" xfId="25734"/>
    <cellStyle name="差_县市旗测算-新科目（20080626）_不含人员经费系数_财力性转移支付2010年预算参考数_隋心对账单定稿0514 2 5" xfId="25735"/>
    <cellStyle name="好_其他部门(按照总人口测算）—20080416_民生政策最低支出需求_财力性转移支付2010年预算参考数_03_2010年各地区一般预算平衡表_2010年地方财政一般预算分级平衡情况表（汇总）0524 2 7" xfId="25736"/>
    <cellStyle name="差_县市旗测算-新科目（20080626）_不含人员经费系数_财力性转移支付2010年预算参考数_隋心对账单定稿0514 2 6" xfId="25737"/>
    <cellStyle name="好_其他部门(按照总人口测算）—20080416_民生政策最低支出需求_财力性转移支付2010年预算参考数_03_2010年各地区一般预算平衡表_2010年地方财政一般预算分级平衡情况表（汇总）0524 2 8" xfId="25738"/>
    <cellStyle name="差_县市旗测算-新科目（20080626）_不含人员经费系数_财力性转移支付2010年预算参考数_隋心对账单定稿0514 2 7" xfId="25739"/>
    <cellStyle name="好_2007一般预算支出口径剔除表_财力性转移支付2010年预算参考数_03_2010年各地区一般预算平衡表" xfId="25740"/>
    <cellStyle name="好_Book1_华东" xfId="25741"/>
    <cellStyle name="借出原因 6" xfId="25742"/>
    <cellStyle name="差_县市旗测算-新科目（20080626）_不含人员经费系数_财力性转移支付2010年预算参考数_小册子（2010）张" xfId="25743"/>
    <cellStyle name="好_文体广播事业(按照总人口测算）—20080416_县市旗测算-新科目（含人口规模效应） 2 6" xfId="25744"/>
    <cellStyle name="差_县市旗测算-新科目（20080626）_不含人员经费系数_财力性转移支付2010年预算参考数_小册子（2010）张 3" xfId="25745"/>
    <cellStyle name="差_县市旗测算-新科目（20080626）_不含人员经费系数_财力性转移支付2010年预算参考数_小册子（2010）张 4" xfId="25746"/>
    <cellStyle name="差_县市旗测算-新科目（20080626）_不含人员经费系数_合并" xfId="25747"/>
    <cellStyle name="好_卫生(按照总人口测算）—20080416_不含人员经费系数_财力性转移支付2010年预算参考数_隋心对账单定稿0514 2 5" xfId="25748"/>
    <cellStyle name="差_县市旗测算-新科目（20080626）_不含人员经费系数_合并 2" xfId="25749"/>
    <cellStyle name="差_县市旗测算-新科目（20080626）_不含人员经费系数_合并 2 2" xfId="25750"/>
    <cellStyle name="差_县市旗测算-新科目（20080626）_不含人员经费系数_合并 2 3" xfId="25751"/>
    <cellStyle name="好_农林水和城市维护标准支出20080505－县区合计_民生政策最低支出需求_03_2010年各地区一般预算平衡表" xfId="25752"/>
    <cellStyle name="差_县市旗测算-新科目（20080626）_不含人员经费系数_合并 2 4" xfId="25753"/>
    <cellStyle name="好_2006年水利统计指标统计表_财力性转移支付2010年预算参考数_30云南 2" xfId="25754"/>
    <cellStyle name="好_县市旗测算20080508_不含人员经费系数_30云南" xfId="25755"/>
    <cellStyle name="差_县市旗测算-新科目（20080626）_不含人员经费系数_合并 2 5" xfId="25756"/>
    <cellStyle name="好_2006年水利统计指标统计表_财力性转移支付2010年预算参考数_30云南 3" xfId="25757"/>
    <cellStyle name="差_县市旗测算-新科目（20080626）_不含人员经费系数_合并 2 6" xfId="25758"/>
    <cellStyle name="差_县市旗测算-新科目（20080626）_不含人员经费系数_华东 2" xfId="25759"/>
    <cellStyle name="差_县市旗测算-新科目（20080626）_不含人员经费系数_华东 2 7" xfId="25760"/>
    <cellStyle name="好_市辖区测算20080510_03_2010年各地区一般预算平衡表 2 3" xfId="25761"/>
    <cellStyle name="差_县市旗测算-新科目（20080626）_不含人员经费系数_隋心对账单定稿0514 2 4" xfId="25762"/>
    <cellStyle name="好_其他部门(按照总人口测算）—20080416 2 8" xfId="25763"/>
    <cellStyle name="差_县市旗测算-新科目（20080626）_不含人员经费系数_隋心对账单定稿0514 2 5" xfId="25764"/>
    <cellStyle name="好_云南省2008年转移支付测算——州市本级考核部分及政策性测算" xfId="25765"/>
    <cellStyle name="差_县市旗测算-新科目（20080626）_不含人员经费系数_隋心对账单定稿0514 2 6" xfId="25766"/>
    <cellStyle name="差_县市旗测算-新科目（20080626）_不含人员经费系数_隋心对账单定稿0514 2 7" xfId="25767"/>
    <cellStyle name="差_县市旗测算-新科目（20080626）_不含人员经费系数_小册子（2010）张 3" xfId="25768"/>
    <cellStyle name="好_汇总_财力性转移支付2010年预算参考数_03_2010年各地区一般预算平衡表 6" xfId="25769"/>
    <cellStyle name="差_县市旗测算-新科目（20080626）_财力性转移支付2010年预算参考数" xfId="25770"/>
    <cellStyle name="差_县市旗测算-新科目（20080626）_财力性转移支付2010年预算参考数 2" xfId="25771"/>
    <cellStyle name="差_县市旗测算-新科目（20080626）_财力性转移支付2010年预算参考数 2 2" xfId="25772"/>
    <cellStyle name="好_行政公检法测算_03_2010年各地区一般预算平衡表 2 3" xfId="25773"/>
    <cellStyle name="差_县市旗测算-新科目（20080626）_财力性转移支付2010年预算参考数 2 3" xfId="25774"/>
    <cellStyle name="差_县市旗测算-新科目（20080626）_财力性转移支付2010年预算参考数 2 5" xfId="25775"/>
    <cellStyle name="差_县市旗测算-新科目（20080626）_财力性转移支付2010年预算参考数 2 6" xfId="25776"/>
    <cellStyle name="差_县市旗测算-新科目（20080626）_财力性转移支付2010年预算参考数 3" xfId="25777"/>
    <cellStyle name="好_成本差异系数（含人口规模）_小册子（2010）张" xfId="25778"/>
    <cellStyle name="差_县市旗测算-新科目（20080626）_财力性转移支付2010年预算参考数 4" xfId="25779"/>
    <cellStyle name="好_县市旗测算-新科目（20080626）_不含人员经费系数_财力性转移支付2010年预算参考数_华东 2 2" xfId="25780"/>
    <cellStyle name="差_县市旗测算-新科目（20080626）_财力性转移支付2010年预算参考数 4 2" xfId="25781"/>
    <cellStyle name="差_县市旗测算-新科目（20080626）_财力性转移支付2010年预算参考数 5" xfId="25782"/>
    <cellStyle name="好_县市旗测算-新科目（20080626）_不含人员经费系数_财力性转移支付2010年预算参考数_华东 2 3" xfId="25783"/>
    <cellStyle name="差_县市旗测算-新科目（20080626）_财力性转移支付2010年预算参考数_03_2010年各地区一般预算平衡表" xfId="25784"/>
    <cellStyle name="差_县市旗测算-新科目（20080626）_财力性转移支付2010年预算参考数_03_2010年各地区一般预算平衡表 2" xfId="25785"/>
    <cellStyle name="好_2007年收支情况及2008年收支预计表(汇总表) 2 4" xfId="25786"/>
    <cellStyle name="差_县市旗测算-新科目（20080626）_财力性转移支付2010年预算参考数_03_2010年各地区一般预算平衡表 2 2" xfId="25787"/>
    <cellStyle name="好_农林水和城市维护标准支出20080505－县区合计_财力性转移支付2010年预算参考数_华东 2 6" xfId="25788"/>
    <cellStyle name="差_县市旗测算-新科目（20080626）_财力性转移支付2010年预算参考数_03_2010年各地区一般预算平衡表 3" xfId="25789"/>
    <cellStyle name="好_2007年收支情况及2008年收支预计表(汇总表) 2 5" xfId="25790"/>
    <cellStyle name="差_县市旗测算-新科目（20080626）_财力性转移支付2010年预算参考数_03_2010年各地区一般预算平衡表 4" xfId="25791"/>
    <cellStyle name="好_2007年收支情况及2008年收支预计表(汇总表) 2 6" xfId="25792"/>
    <cellStyle name="差_县市旗测算-新科目（20080626）_财力性转移支付2010年预算参考数_03_2010年各地区一般预算平衡表 5" xfId="25793"/>
    <cellStyle name="好_2007年收支情况及2008年收支预计表(汇总表) 2 7" xfId="25794"/>
    <cellStyle name="差_县市旗测算-新科目（20080626）_财力性转移支付2010年预算参考数_03_2010年各地区一般预算平衡表 6" xfId="25795"/>
    <cellStyle name="差_县市旗测算-新科目（20080626）_财力性转移支付2010年预算参考数_03_2010年各地区一般预算平衡表_04财力类2010" xfId="25796"/>
    <cellStyle name="好_28四川_华东 2 2" xfId="25797"/>
    <cellStyle name="好_分县成本差异系数_民生政策最低支出需求_财力性转移支付2010年预算参考数 2" xfId="25798"/>
    <cellStyle name="好_县区合并测算20080421_不含人员经费系数_财力性转移支付2010年预算参考数_03_2010年各地区一般预算平衡表_04财力类2010 2" xfId="25799"/>
    <cellStyle name="差_县市旗测算-新科目（20080626）_财力性转移支付2010年预算参考数_03_2010年各地区一般预算平衡表_04财力类2010 2" xfId="25800"/>
    <cellStyle name="好_分县成本差异系数_民生政策最低支出需求_财力性转移支付2010年预算参考数 2 2" xfId="25801"/>
    <cellStyle name="差_县市旗测算-新科目（20080626）_财力性转移支付2010年预算参考数_03_2010年各地区一般预算平衡表_2010年地方财政一般预算分级平衡情况表（汇总）0524 2" xfId="25802"/>
    <cellStyle name="解释性文本 2 2 17" xfId="25803"/>
    <cellStyle name="差_县市旗测算-新科目（20080626）_财力性转移支付2010年预算参考数_03_2010年各地区一般预算平衡表_2010年地方财政一般预算分级平衡情况表（汇总）0524 2 2" xfId="25804"/>
    <cellStyle name="好_2006年34青海_财力性转移支付2010年预算参考数_03_2010年各地区一般预算平衡表 4" xfId="25805"/>
    <cellStyle name="差_县市旗测算-新科目（20080626）_财力性转移支付2010年预算参考数_03_2010年各地区一般预算平衡表_2010年地方财政一般预算分级平衡情况表（汇总）0524 2 3" xfId="25806"/>
    <cellStyle name="好_2006年34青海_财力性转移支付2010年预算参考数_03_2010年各地区一般预算平衡表 5" xfId="25807"/>
    <cellStyle name="差_县市旗测算-新科目（20080626）_财力性转移支付2010年预算参考数_03_2010年各地区一般预算平衡表_2010年地方财政一般预算分级平衡情况表（汇总）0524 2 4" xfId="25808"/>
    <cellStyle name="好_2006年34青海_财力性转移支付2010年预算参考数_03_2010年各地区一般预算平衡表 6" xfId="25809"/>
    <cellStyle name="好_缺口县区测算(财政部标准)_财力性转移支付2010年预算参考数 2 2" xfId="25810"/>
    <cellStyle name="差_县市旗测算-新科目（20080626）_财力性转移支付2010年预算参考数_03_2010年各地区一般预算平衡表_2010年地方财政一般预算分级平衡情况表（汇总）0524 2 5" xfId="25811"/>
    <cellStyle name="好_县市旗测算-新科目（20080627）_县市旗测算-新科目（含人口规模效应）_华东 2 2" xfId="25812"/>
    <cellStyle name="差_县市旗测算-新科目（20080626）_财力性转移支付2010年预算参考数_03_2010年各地区一般预算平衡表_2010年地方财政一般预算分级平衡情况表（汇总）0524 3" xfId="25813"/>
    <cellStyle name="解释性文本 2 2 18" xfId="25814"/>
    <cellStyle name="好_县市旗测算-新科目（20080627）_县市旗测算-新科目（含人口规模效应）_华东 2 3" xfId="25815"/>
    <cellStyle name="差_县市旗测算-新科目（20080626）_财力性转移支付2010年预算参考数_03_2010年各地区一般预算平衡表_2010年地方财政一般预算分级平衡情况表（汇总）0524 4" xfId="25816"/>
    <cellStyle name="解释性文本 2 2 19" xfId="25817"/>
    <cellStyle name="输入 4 2" xfId="25818"/>
    <cellStyle name="好_县市旗测算-新科目（20080627）_县市旗测算-新科目（含人口规模效应）_华东 2 4" xfId="25819"/>
    <cellStyle name="差_县市旗测算-新科目（20080626）_财力性转移支付2010年预算参考数_03_2010年各地区一般预算平衡表_2010年地方财政一般预算分级平衡情况表（汇总）0524 5" xfId="25820"/>
    <cellStyle name="好_14安徽_03_2010年各地区一般预算平衡表_净集中" xfId="25821"/>
    <cellStyle name="好_行政公检法测算_财力性转移支付2010年预算参考数 2 2" xfId="25822"/>
    <cellStyle name="差_县市旗测算-新科目（20080626）_财力性转移支付2010年预算参考数_03_2010年各地区一般预算平衡表_净集中 3" xfId="25823"/>
    <cellStyle name="常规 2 2 3 29" xfId="25824"/>
    <cellStyle name="差_县市旗测算-新科目（20080626）_财力性转移支付2010年预算参考数_30云南 2 2" xfId="25825"/>
    <cellStyle name="差_县市旗测算-新科目（20080626）_财力性转移支付2010年预算参考数_30云南 3 2" xfId="25826"/>
    <cellStyle name="差_县市旗测算-新科目（20080626）_财力性转移支付2010年预算参考数_30云南 4" xfId="25827"/>
    <cellStyle name="差_县市旗测算-新科目（20080626）_财力性转移支付2010年预算参考数_合并" xfId="25828"/>
    <cellStyle name="差_县市旗测算-新科目（20080626）_财力性转移支付2010年预算参考数_合并 2" xfId="25829"/>
    <cellStyle name="好_Book2_财力性转移支付2010年预算参考数_03_2010年各地区一般预算平衡表 5" xfId="25830"/>
    <cellStyle name="差_县市旗测算-新科目（20080626）_财力性转移支付2010年预算参考数_合并 2 2" xfId="25831"/>
    <cellStyle name="差_县市旗测算-新科目（20080626）_财力性转移支付2010年预算参考数_合并 2 6" xfId="25832"/>
    <cellStyle name="差_县市旗测算-新科目（20080626）_财力性转移支付2010年预算参考数_合并 2 7" xfId="25833"/>
    <cellStyle name="差_县市旗测算-新科目（20080626）_财力性转移支付2010年预算参考数_华东 2" xfId="25834"/>
    <cellStyle name="差_县市旗测算-新科目（20080626）_财力性转移支付2010年预算参考数_华东 2 3" xfId="25835"/>
    <cellStyle name="好_河南 缺口县区测算(地方填报白)_华东" xfId="25836"/>
    <cellStyle name="差_县市旗测算-新科目（20080626）_财力性转移支付2010年预算参考数_华东 2 4" xfId="25837"/>
    <cellStyle name="差_县市旗测算-新科目（20080626）_财力性转移支付2010年预算参考数_华东 2 5" xfId="25838"/>
    <cellStyle name="差_县市旗测算-新科目（20080626）_财力性转移支付2010年预算参考数_华东 2 6" xfId="25839"/>
    <cellStyle name="好_教育(按照总人口测算）—20080416_县市旗测算-新科目（含人口规模效应）_03_2010年各地区一般预算平衡表 2" xfId="25840"/>
    <cellStyle name="差_县市旗测算-新科目（20080626）_财力性转移支付2010年预算参考数_华东 2 7" xfId="25841"/>
    <cellStyle name="好_教育(按照总人口测算）—20080416_县市旗测算-新科目（含人口规模效应）_03_2010年各地区一般预算平衡表 3" xfId="25842"/>
    <cellStyle name="差_县市旗测算-新科目（20080626）_财力性转移支付2010年预算参考数_隋心对账单定稿0514" xfId="25843"/>
    <cellStyle name="好_30云南_1_财力性转移支付2010年预算参考数_华东" xfId="25844"/>
    <cellStyle name="差_县市旗测算-新科目（20080626）_财力性转移支付2010年预算参考数_隋心对账单定稿0514 2" xfId="25845"/>
    <cellStyle name="好_2008年全省汇总收支计算表_华东 2 5" xfId="25846"/>
    <cellStyle name="好_30云南_1_合并 2 4" xfId="25847"/>
    <cellStyle name="好_30云南_1_财力性转移支付2010年预算参考数_华东 2" xfId="25848"/>
    <cellStyle name="好_汇总表 2 6" xfId="25849"/>
    <cellStyle name="差_县市旗测算-新科目（20080626）_财力性转移支付2010年预算参考数_隋心对账单定稿0514 2 2" xfId="25850"/>
    <cellStyle name="好_30云南_1_财力性转移支付2010年预算参考数_华东 2 2" xfId="25851"/>
    <cellStyle name="差_县市旗测算-新科目（20080626）_财力性转移支付2010年预算参考数_隋心对账单定稿0514 2 3" xfId="25852"/>
    <cellStyle name="好_30云南_1_财力性转移支付2010年预算参考数_华东 2 3" xfId="25853"/>
    <cellStyle name="好_县市旗测算-新科目（20080627）_华东" xfId="25854"/>
    <cellStyle name="差_县市旗测算-新科目（20080626）_财力性转移支付2010年预算参考数_隋心对账单定稿0514 2 4" xfId="25855"/>
    <cellStyle name="好_07临沂_合并 2 2" xfId="25856"/>
    <cellStyle name="好_30云南_1_财力性转移支付2010年预算参考数_华东 2 4" xfId="25857"/>
    <cellStyle name="差_县市旗测算-新科目（20080626）_财力性转移支付2010年预算参考数_隋心对账单定稿0514 2 5" xfId="25858"/>
    <cellStyle name="好_07临沂_合并 2 3" xfId="25859"/>
    <cellStyle name="好_30云南_1_财力性转移支付2010年预算参考数_华东 2 5" xfId="25860"/>
    <cellStyle name="差_县市旗测算-新科目（20080626）_财力性转移支付2010年预算参考数_隋心对账单定稿0514 2 6" xfId="25861"/>
    <cellStyle name="好_07临沂_合并 2 4" xfId="25862"/>
    <cellStyle name="好_30云南_1_财力性转移支付2010年预算参考数_华东 2 6" xfId="25863"/>
    <cellStyle name="差_县市旗测算-新科目（20080626）_财力性转移支付2010年预算参考数_隋心对账单定稿0514 2 7" xfId="25864"/>
    <cellStyle name="好_07临沂_合并 2 5" xfId="25865"/>
    <cellStyle name="好_县市旗测算20080508_财力性转移支付2010年预算参考数_小册子（2010）张 2" xfId="25866"/>
    <cellStyle name="好_30云南_1_财力性转移支付2010年预算参考数_华东 2 7" xfId="25867"/>
    <cellStyle name="差_县市旗测算-新科目（20080626）_财力性转移支付2010年预算参考数_小册子（2010）张" xfId="25868"/>
    <cellStyle name="差_县市旗测算-新科目（20080626）_财力性转移支付2010年预算参考数_小册子（2010）张 2" xfId="25869"/>
    <cellStyle name="好_行政公检法测算_民生政策最低支出需求_财力性转移支付2010年预算参考数_隋心对账单定稿0514 2 7" xfId="25870"/>
    <cellStyle name="差_县市旗测算-新科目（20080626）_财力性转移支付2010年预算参考数_小册子（2010）张 3" xfId="25871"/>
    <cellStyle name="差_县市旗测算-新科目（20080626）_财力性转移支付2010年预算参考数_小册子（2010）张 4" xfId="25872"/>
    <cellStyle name="差_县市旗测算-新科目（20080626）_合并 2 3" xfId="25873"/>
    <cellStyle name="差_县市旗测算-新科目（20080626）_合并 2 4" xfId="25874"/>
    <cellStyle name="差_县市旗测算-新科目（20080626）_合并 2 5" xfId="25875"/>
    <cellStyle name="差_县市旗测算-新科目（20080626）_合并 2 6" xfId="25876"/>
    <cellStyle name="差_县市旗测算-新科目（20080626）_合并 2 7" xfId="25877"/>
    <cellStyle name="好_行政（人员）_财力性转移支付2010年预算参考数_小册子（2010）张 2" xfId="25878"/>
    <cellStyle name="差_县市旗测算-新科目（20080626）_华东" xfId="25879"/>
    <cellStyle name="差_县市旗测算-新科目（20080626）_华东 2 2" xfId="25880"/>
    <cellStyle name="好_行政（人员）_民生政策最低支出需求_合并 2 7" xfId="25881"/>
    <cellStyle name="差_县市旗测算-新科目（20080626）_华东 2 3" xfId="25882"/>
    <cellStyle name="差_县市旗测算-新科目（20080626）_华东 2 4" xfId="25883"/>
    <cellStyle name="差_县市旗测算-新科目（20080626）_民生政策最低支出需求" xfId="25884"/>
    <cellStyle name="好_测算结果汇总_小册子（2010）张" xfId="25885"/>
    <cellStyle name="差_县市旗测算-新科目（20080626）_民生政策最低支出需求 2" xfId="25886"/>
    <cellStyle name="好_测算结果汇总_小册子（2010）张 2" xfId="25887"/>
    <cellStyle name="差_县市旗测算-新科目（20080626）_民生政策最低支出需求 2 2" xfId="25888"/>
    <cellStyle name="好_测算结果汇总_小册子（2010）张 2 2" xfId="25889"/>
    <cellStyle name="差_县市旗测算-新科目（20080626）_民生政策最低支出需求 2 3" xfId="25890"/>
    <cellStyle name="检查单元格 2 2 2 5" xfId="25891"/>
    <cellStyle name="差_县市旗测算-新科目（20080626）_民生政策最低支出需求 2 3 2" xfId="25892"/>
    <cellStyle name="差_县市旗测算-新科目（20080626）_民生政策最低支出需求 2 4" xfId="25893"/>
    <cellStyle name="差_县市旗测算-新科目（20080626）_民生政策最低支出需求 2 5" xfId="25894"/>
    <cellStyle name="差_县市旗测算-新科目（20080626）_民生政策最低支出需求 2 6" xfId="25895"/>
    <cellStyle name="差_县市旗测算-新科目（20080626）_民生政策最低支出需求 3" xfId="25896"/>
    <cellStyle name="好_县市旗测算-新科目（20080627）_财力性转移支付2010年预算参考数" xfId="25897"/>
    <cellStyle name="好_测算结果汇总_小册子（2010）张 3" xfId="25898"/>
    <cellStyle name="差_县市旗测算-新科目（20080626）_民生政策最低支出需求 4" xfId="25899"/>
    <cellStyle name="差_县市旗测算-新科目（20080626）_民生政策最低支出需求 5" xfId="25900"/>
    <cellStyle name="好_行政（人员）_不含人员经费系数 2 2" xfId="25901"/>
    <cellStyle name="差_县市旗测算-新科目（20080626）_民生政策最低支出需求_03_2010年各地区一般预算平衡表" xfId="25902"/>
    <cellStyle name="差_县市旗测算-新科目（20080626）_民生政策最低支出需求_03_2010年各地区一般预算平衡表 2" xfId="25903"/>
    <cellStyle name="好_行政（人员） 2 8" xfId="25904"/>
    <cellStyle name="差_县市旗测算-新科目（20080626）_民生政策最低支出需求_03_2010年各地区一般预算平衡表 3" xfId="25905"/>
    <cellStyle name="差_县市旗测算-新科目（20080626）_民生政策最低支出需求_03_2010年各地区一般预算平衡表 4" xfId="25906"/>
    <cellStyle name="差_县市旗测算-新科目（20080626）_民生政策最低支出需求_03_2010年各地区一般预算平衡表 5" xfId="25907"/>
    <cellStyle name="差_县市旗测算-新科目（20080626）_民生政策最低支出需求_03_2010年各地区一般预算平衡表 6" xfId="25908"/>
    <cellStyle name="好_成本差异系数（含人口规模）_03_2010年各地区一般预算平衡表 2" xfId="25909"/>
    <cellStyle name="差_县市旗测算-新科目（20080626）_民生政策最低支出需求_03_2010年各地区一般预算平衡表_04财力类2010 2" xfId="25910"/>
    <cellStyle name="差_县市旗测算-新科目（20080626）_民生政策最低支出需求_03_2010年各地区一般预算平衡表_04财力类2010 3" xfId="25911"/>
    <cellStyle name="好_2_03_2010年各地区一般预算平衡表_2010年地方财政一般预算分级平衡情况表（汇总）0524" xfId="25912"/>
    <cellStyle name="差_县市旗测算-新科目（20080626）_民生政策最低支出需求_03_2010年各地区一般预算平衡表_2010年地方财政一般预算分级平衡情况表（汇总）0524 2 3" xfId="25913"/>
    <cellStyle name="差_县市旗测算-新科目（20080626）_民生政策最低支出需求_03_2010年各地区一般预算平衡表_2010年地方财政一般预算分级平衡情况表（汇总）0524 2 4" xfId="25914"/>
    <cellStyle name="差_县市旗测算-新科目（20080626）_民生政策最低支出需求_03_2010年各地区一般预算平衡表_2010年地方财政一般预算分级平衡情况表（汇总）0524 2 5" xfId="25915"/>
    <cellStyle name="差_县市旗测算-新科目（20080626）_民生政策最低支出需求_03_2010年各地区一般预算平衡表_2010年地方财政一般预算分级平衡情况表（汇总）0524 2 6" xfId="25916"/>
    <cellStyle name="好_12滨州_财力性转移支付2010年预算参考数_03_2010年各地区一般预算平衡表" xfId="25917"/>
    <cellStyle name="差_县市旗测算-新科目（20080626）_民生政策最低支出需求_03_2010年各地区一般预算平衡表_2010年地方财政一般预算分级平衡情况表（汇总）0524 2 7" xfId="25918"/>
    <cellStyle name="差_县市旗测算-新科目（20080626）_民生政策最低支出需求_03_2010年各地区一般预算平衡表_净集中" xfId="25919"/>
    <cellStyle name="差_县市旗测算-新科目（20080626）_民生政策最低支出需求_03_2010年各地区一般预算平衡表_净集中 2" xfId="25920"/>
    <cellStyle name="差_县市旗测算-新科目（20080626）_民生政策最低支出需求_03_2010年各地区一般预算平衡表_净集中 3" xfId="25921"/>
    <cellStyle name="差_县市旗测算-新科目（20080626）_民生政策最低支出需求_30云南 3" xfId="25922"/>
    <cellStyle name="好_2006年水利统计指标统计表_财力性转移支付2010年预算参考数_03_2010年各地区一般预算平衡表_净集中" xfId="25923"/>
    <cellStyle name="差_县市旗测算-新科目（20080626）_民生政策最低支出需求_30云南 4" xfId="25924"/>
    <cellStyle name="差_县市旗测算-新科目（20080626）_民生政策最低支出需求_财力性转移支付2010年预算参考数 2 6" xfId="25925"/>
    <cellStyle name="差_县市旗测算-新科目（20080626）_民生政策最低支出需求_财力性转移支付2010年预算参考数 2 7" xfId="25926"/>
    <cellStyle name="差_县市旗测算-新科目（20080626）_民生政策最低支出需求_财力性转移支付2010年预算参考数 3 2" xfId="25927"/>
    <cellStyle name="好_成本差异系数（含人口规模）_财力性转移支付2010年预算参考数 2 7" xfId="25928"/>
    <cellStyle name="差_县市旗测算-新科目（20080626）_民生政策最低支出需求_财力性转移支付2010年预算参考数 5" xfId="25929"/>
    <cellStyle name="差_县市旗测算-新科目（20080626）_民生政策最低支出需求_财力性转移支付2010年预算参考数_03_2010年各地区一般预算平衡表" xfId="25930"/>
    <cellStyle name="差_县市旗测算-新科目（20080627）_县市旗测算-新科目（含人口规模效应） 2" xfId="25931"/>
    <cellStyle name="差_县市旗测算-新科目（20080626）_民生政策最低支出需求_财力性转移支付2010年预算参考数_03_2010年各地区一般预算平衡表 2" xfId="25932"/>
    <cellStyle name="差_县市旗测算-新科目（20080627）_县市旗测算-新科目（含人口规模效应） 2 2" xfId="25933"/>
    <cellStyle name="差_县市旗测算-新科目（20080626）_民生政策最低支出需求_财力性转移支付2010年预算参考数_03_2010年各地区一般预算平衡表 2 2" xfId="25934"/>
    <cellStyle name="差_县市旗测算-新科目（20080627）_县市旗测算-新科目（含人口规模效应） 2 2 2" xfId="25935"/>
    <cellStyle name="好_00省级(打印)_华东 2 7" xfId="25936"/>
    <cellStyle name="差_县市旗测算-新科目（20080626）_民生政策最低支出需求_财力性转移支付2010年预算参考数_03_2010年各地区一般预算平衡表 3" xfId="25937"/>
    <cellStyle name="差_县市旗测算-新科目（20080627）_县市旗测算-新科目（含人口规模效应） 2 3" xfId="25938"/>
    <cellStyle name="差_县市旗测算-新科目（20080626）_民生政策最低支出需求_财力性转移支付2010年预算参考数_03_2010年各地区一般预算平衡表 4" xfId="25939"/>
    <cellStyle name="差_县市旗测算-新科目（20080627）_县市旗测算-新科目（含人口规模效应） 2 4" xfId="25940"/>
    <cellStyle name="差_县市旗测算-新科目（20080627）_县市旗测算-新科目（含人口规模效应） 2 5" xfId="25941"/>
    <cellStyle name="差_县市旗测算-新科目（20080626）_民生政策最低支出需求_财力性转移支付2010年预算参考数_03_2010年各地区一般预算平衡表 5" xfId="25942"/>
    <cellStyle name="好_行政公检法测算_民生政策最低支出需求_财力性转移支付2010年预算参考数 2 2" xfId="25943"/>
    <cellStyle name="差_县市旗测算-新科目（20080627）_县市旗测算-新科目（含人口规模效应） 2 6" xfId="25944"/>
    <cellStyle name="差_县市旗测算-新科目（20080626）_民生政策最低支出需求_财力性转移支付2010年预算参考数_03_2010年各地区一般预算平衡表 6" xfId="25945"/>
    <cellStyle name="好_行政公检法测算_民生政策最低支出需求_财力性转移支付2010年预算参考数 2 3" xfId="25946"/>
    <cellStyle name="差_县市旗测算-新科目（20080626）_民生政策最低支出需求_财力性转移支付2010年预算参考数_03_2010年各地区一般预算平衡表_04财力类2010" xfId="25947"/>
    <cellStyle name="差_县市旗测算-新科目（20080626）_民生政策最低支出需求_财力性转移支付2010年预算参考数_03_2010年各地区一般预算平衡表_04财力类2010 2" xfId="25948"/>
    <cellStyle name="差_县市旗测算-新科目（20080626）_民生政策最低支出需求_财力性转移支付2010年预算参考数_03_2010年各地区一般预算平衡表_04财力类2010 3" xfId="25949"/>
    <cellStyle name="差_县市旗测算-新科目（20080626）_民生政策最低支出需求_财力性转移支付2010年预算参考数_03_2010年各地区一般预算平衡表_2010年地方财政一般预算分级平衡情况表（汇总）0524" xfId="25950"/>
    <cellStyle name="好_人员工资和公用经费3_财力性转移支付2010年预算参考数 2 6" xfId="25951"/>
    <cellStyle name="差_县市旗测算-新科目（20080626）_民生政策最低支出需求_财力性转移支付2010年预算参考数_03_2010年各地区一般预算平衡表_2010年地方财政一般预算分级平衡情况表（汇总）0524 2 3" xfId="25952"/>
    <cellStyle name="差_县市旗测算-新科目（20080626）_民生政策最低支出需求_财力性转移支付2010年预算参考数_03_2010年各地区一般预算平衡表_2010年地方财政一般预算分级平衡情况表（汇总）0524 2 4" xfId="25953"/>
    <cellStyle name="差_县市旗测算-新科目（20080626）_民生政策最低支出需求_财力性转移支付2010年预算参考数_03_2010年各地区一般预算平衡表_2010年地方财政一般预算分级平衡情况表（汇总）0524 2 5" xfId="25954"/>
    <cellStyle name="差_县市旗测算-新科目（20080626）_民生政策最低支出需求_财力性转移支付2010年预算参考数_03_2010年各地区一般预算平衡表_2010年地方财政一般预算分级平衡情况表（汇总）0524 2 6" xfId="25955"/>
    <cellStyle name="差_县市旗测算-新科目（20080626）_民生政策最低支出需求_财力性转移支付2010年预算参考数_03_2010年各地区一般预算平衡表_2010年地方财政一般预算分级平衡情况表（汇总）0524 2 7" xfId="25956"/>
    <cellStyle name="差_县市旗测算-新科目（20080626）_民生政策最低支出需求_财力性转移支付2010年预算参考数_03_2010年各地区一般预算平衡表_2010年地方财政一般预算分级平衡情况表（汇总）0524 5" xfId="25957"/>
    <cellStyle name="好_不含人员经费系数_华东 2 3" xfId="25958"/>
    <cellStyle name="差_县市旗测算-新科目（20080626）_民生政策最低支出需求_财力性转移支付2010年预算参考数_03_2010年各地区一般预算平衡表_净集中" xfId="25959"/>
    <cellStyle name="差_县市旗测算-新科目（20080626）_民生政策最低支出需求_财力性转移支付2010年预算参考数_03_2010年各地区一般预算平衡表_净集中 2" xfId="25960"/>
    <cellStyle name="好_行政(燃修费)_不含人员经费系数 4" xfId="25961"/>
    <cellStyle name="好_2010年云南省省对下一般性转移支付标准支出测算表" xfId="25962"/>
    <cellStyle name="差_县市旗测算-新科目（20080626）_民生政策最低支出需求_财力性转移支付2010年预算参考数_03_2010年各地区一般预算平衡表_净集中 3" xfId="25963"/>
    <cellStyle name="强调文字颜色 3 2 10" xfId="25964"/>
    <cellStyle name="好_行政(燃修费)_不含人员经费系数 5" xfId="25965"/>
    <cellStyle name="差_县市旗测算-新科目（20080626）_民生政策最低支出需求_财力性转移支付2010年预算参考数_30云南" xfId="25966"/>
    <cellStyle name="好_平邑_03_2010年各地区一般预算平衡表_2010年地方财政一般预算分级平衡情况表（汇总）0524 2 8" xfId="25967"/>
    <cellStyle name="强调文字颜色 1 10" xfId="25968"/>
    <cellStyle name="差_县市旗测算-新科目（20080626）_民生政策最低支出需求_财力性转移支付2010年预算参考数_30云南 2" xfId="25969"/>
    <cellStyle name="好_危改资金测算_合并 3" xfId="25970"/>
    <cellStyle name="强调文字颜色 1 10 2" xfId="25971"/>
    <cellStyle name="差_县市旗测算-新科目（20080626）_民生政策最低支出需求_财力性转移支付2010年预算参考数_30云南 2 2" xfId="25972"/>
    <cellStyle name="差_县市旗测算-新科目（20080626）_民生政策最低支出需求_财力性转移支付2010年预算参考数_30云南 3" xfId="25973"/>
    <cellStyle name="差_县市旗测算-新科目（20080626）_民生政策最低支出需求_财力性转移支付2010年预算参考数_合并 2 2" xfId="25974"/>
    <cellStyle name="差_县市旗测算-新科目（20080626）_民生政策最低支出需求_财力性转移支付2010年预算参考数_合并 2 3" xfId="25975"/>
    <cellStyle name="差_县市旗测算-新科目（20080626）_民生政策最低支出需求_财力性转移支付2010年预算参考数_合并 2 5" xfId="25976"/>
    <cellStyle name="差_县市旗测算-新科目（20080626）_民生政策最低支出需求_财力性转移支付2010年预算参考数_华东" xfId="25977"/>
    <cellStyle name="差_县市旗测算-新科目（20080626）_民生政策最低支出需求_财力性转移支付2010年预算参考数_华东 2 4" xfId="25978"/>
    <cellStyle name="好_教育(按照总人口测算）—20080416_03_2010年各地区一般预算平衡表_2010年地方财政一般预算分级平衡情况表（汇总）0524 4" xfId="25979"/>
    <cellStyle name="差_县市旗测算-新科目（20080626）_民生政策最低支出需求_财力性转移支付2010年预算参考数_华东 2 5" xfId="25980"/>
    <cellStyle name="好_教育(按照总人口测算）—20080416_03_2010年各地区一般预算平衡表_2010年地方财政一般预算分级平衡情况表（汇总）0524 5" xfId="25981"/>
    <cellStyle name="差_县市旗测算-新科目（20080626）_民生政策最低支出需求_财力性转移支付2010年预算参考数_华东 2 7" xfId="25982"/>
    <cellStyle name="好_市辖区测算20080510_财力性转移支付2010年预算参考数_03_2010年各地区一般预算平衡表 2" xfId="25983"/>
    <cellStyle name="差_县市旗测算-新科目（20080626）_民生政策最低支出需求_财力性转移支付2010年预算参考数_隋心对账单定稿0514 2 5" xfId="25984"/>
    <cellStyle name="差_县市旗测算-新科目（20080626）_民生政策最低支出需求_财力性转移支付2010年预算参考数_隋心对账单定稿0514 2 6" xfId="25985"/>
    <cellStyle name="差_县市旗测算-新科目（20080626）_民生政策最低支出需求_财力性转移支付2010年预算参考数_隋心对账单定稿0514 2 7" xfId="25986"/>
    <cellStyle name="差_县市旗测算-新科目（20080626）_民生政策最低支出需求_财力性转移支付2010年预算参考数_小册子（2010）张 2" xfId="25987"/>
    <cellStyle name="好_0605石屏县_03_2010年各地区一般预算平衡表_2010年地方财政一般预算分级平衡情况表（汇总）0524" xfId="25988"/>
    <cellStyle name="差_县市旗测算-新科目（20080626）_民生政策最低支出需求_财力性转移支付2010年预算参考数_小册子（2010）张 2 2" xfId="25989"/>
    <cellStyle name="好_0605石屏县_03_2010年各地区一般预算平衡表_2010年地方财政一般预算分级平衡情况表（汇总）0524 2" xfId="25990"/>
    <cellStyle name="差_县市旗测算-新科目（20080626）_民生政策最低支出需求_财力性转移支付2010年预算参考数_小册子（2010）张 3" xfId="25991"/>
    <cellStyle name="差_县市旗测算-新科目（20080626）_民生政策最低支出需求_合并" xfId="25992"/>
    <cellStyle name="好_Book2_财力性转移支付2010年预算参考数_华东 2 2" xfId="25993"/>
    <cellStyle name="差_县市旗测算-新科目（20080626）_民生政策最低支出需求_合并 2 2" xfId="25994"/>
    <cellStyle name="差_县市旗测算-新科目（20080626）_民生政策最低支出需求_合并 2 3" xfId="25995"/>
    <cellStyle name="差_县市旗测算-新科目（20080626）_民生政策最低支出需求_合并 2 4" xfId="25996"/>
    <cellStyle name="差_县市旗测算-新科目（20080626）_民生政策最低支出需求_合并 2 6" xfId="25997"/>
    <cellStyle name="差_县市旗测算-新科目（20080626）_民生政策最低支出需求_合并 2 7" xfId="25998"/>
    <cellStyle name="好_分析缺口率_财力性转移支付2010年预算参考数_03_2010年各地区一般预算平衡表_04财力类2010 2" xfId="25999"/>
    <cellStyle name="差_县市旗测算-新科目（20080626）_民生政策最低支出需求_华东 2 2" xfId="26000"/>
    <cellStyle name="差_县市旗测算-新科目（20080626）_民生政策最低支出需求_华东 2 3" xfId="26001"/>
    <cellStyle name="差_县市旗测算-新科目（20080626）_民生政策最低支出需求_华东 2 4" xfId="26002"/>
    <cellStyle name="差_县市旗测算-新科目（20080626）_民生政策最低支出需求_华东 2 5" xfId="26003"/>
    <cellStyle name="差_县市旗测算-新科目（20080626）_民生政策最低支出需求_华东 2 6" xfId="26004"/>
    <cellStyle name="差_县市旗测算-新科目（20080626）_民生政策最低支出需求_华东 2 7" xfId="26005"/>
    <cellStyle name="差_县市旗测算-新科目（20080626）_民生政策最低支出需求_隋心对账单定稿0514" xfId="26006"/>
    <cellStyle name="差_自行调整差异系数顺序_财力性转移支付2010年预算参考数_合并 2" xfId="26007"/>
    <cellStyle name="差_县市旗测算-新科目（20080626）_民生政策最低支出需求_隋心对账单定稿0514 2 5" xfId="26008"/>
    <cellStyle name="好_缺口县区测算(按核定人数)_03_2010年各地区一般预算平衡表_2010年地方财政一般预算分级平衡情况表（汇总）0524 2 7" xfId="26009"/>
    <cellStyle name="差_县市旗测算-新科目（20080626）_民生政策最低支出需求_隋心对账单定稿0514 2 6" xfId="26010"/>
    <cellStyle name="好_缺口县区测算(按核定人数)_03_2010年各地区一般预算平衡表_2010年地方财政一般预算分级平衡情况表（汇总）0524 2 8" xfId="26011"/>
    <cellStyle name="差_县市旗测算-新科目（20080626）_民生政策最低支出需求_隋心对账单定稿0514 2 7" xfId="26012"/>
    <cellStyle name="好_县区合并测算20080423(按照各省比重）_县市旗测算-新科目（含人口规模效应）_财力性转移支付2010年预算参考数_合并 2 5" xfId="26013"/>
    <cellStyle name="好_测算结果_财力性转移支付2010年预算参考数_03_2010年各地区一般预算平衡表_04财力类2010 2" xfId="26014"/>
    <cellStyle name="差_县市旗测算-新科目（20080626）_民生政策最低支出需求_小册子（2010）张 2" xfId="26015"/>
    <cellStyle name="好_Book1_Book1 2" xfId="26016"/>
    <cellStyle name="好_第五部分(才淼、饶永宏） 2_2.云南省生态功能区转移支付总表 2" xfId="26017"/>
    <cellStyle name="差_县市旗测算-新科目（20080626）_隋心对账单定稿0514" xfId="26018"/>
    <cellStyle name="好_一般预算支出口径剔除表_财力性转移支付2010年预算参考数_03_2010年各地区一般预算平衡表_2010年地方财政一般预算分级平衡情况表（汇总）0524 2 6" xfId="26019"/>
    <cellStyle name="差_县市旗测算-新科目（20080626）_隋心对账单定稿0514 2" xfId="26020"/>
    <cellStyle name="好_0502通海县_合并 2 4" xfId="26021"/>
    <cellStyle name="好_34青海_03_2010年各地区一般预算平衡表_2010年地方财政一般预算分级平衡情况表（汇总）0524 2 7" xfId="26022"/>
    <cellStyle name="差_县市旗测算-新科目（20080626）_隋心对账单定稿0514 2 2" xfId="26023"/>
    <cellStyle name="好_卫生(按照总人口测算）—20080416_不含人员经费系数_财力性转移支付2010年预算参考数_03_2010年各地区一般预算平衡表_2010年地方财政一般预算分级平衡情况表（汇总）0524 5" xfId="26024"/>
    <cellStyle name="差_县市旗测算-新科目（20080626）_隋心对账单定稿0514 2 3" xfId="26025"/>
    <cellStyle name="差_县市旗测算-新科目（20080626）_隋心对账单定稿0514 2 6" xfId="26026"/>
    <cellStyle name="好_汇总表_财力性转移支付2010年预算参考数_30云南 4" xfId="26027"/>
    <cellStyle name="差_一般预算支出口径剔除表_财力性转移支付2010年预算参考数_隋心对账单定稿0514" xfId="26028"/>
    <cellStyle name="差_县市旗测算-新科目（20080626）_隋心对账单定稿0514 2 7" xfId="26029"/>
    <cellStyle name="差_县市旗测算-新科目（20080626）_县市旗测算-新科目（含人口规模效应）" xfId="26030"/>
    <cellStyle name="差_县市旗测算-新科目（20080626）_县市旗测算-新科目（含人口规模效应） 2" xfId="26031"/>
    <cellStyle name="差_县市旗测算-新科目（20080626）_县市旗测算-新科目（含人口规模效应） 2 4" xfId="26032"/>
    <cellStyle name="好_农林水和城市维护标准支出20080505－县区合计_财力性转移支付2010年预算参考数_30云南 3" xfId="26033"/>
    <cellStyle name="好_文体广播事业(按照总人口测算）—20080416_县市旗测算-新科目（含人口规模效应）_03_2010年各地区一般预算平衡表 6" xfId="26034"/>
    <cellStyle name="差_县市旗测算-新科目（20080626）_县市旗测算-新科目（含人口规模效应） 2 6" xfId="26035"/>
    <cellStyle name="差_县市旗测算-新科目（20080626）_县市旗测算-新科目（含人口规模效应） 2 7" xfId="26036"/>
    <cellStyle name="差_县市旗测算-新科目（20080626）_县市旗测算-新科目（含人口规模效应） 3" xfId="26037"/>
    <cellStyle name="差_县市旗测算-新科目（20080626）_县市旗测算-新科目（含人口规模效应） 4" xfId="26038"/>
    <cellStyle name="差_县市旗测算-新科目（20080626）_县市旗测算-新科目（含人口规模效应） 5" xfId="26039"/>
    <cellStyle name="差_县市旗测算-新科目（20080626）_县市旗测算-新科目（含人口规模效应）_03_2010年各地区一般预算平衡表" xfId="26040"/>
    <cellStyle name="好_民生政策最低支出需求_财力性转移支付2010年预算参考数_隋心对账单定稿0514 2" xfId="26041"/>
    <cellStyle name="差_县市旗测算-新科目（20080626）_县市旗测算-新科目（含人口规模效应）_03_2010年各地区一般预算平衡表 2" xfId="26042"/>
    <cellStyle name="好_民生政策最低支出需求_财力性转移支付2010年预算参考数_隋心对账单定稿0514 2 2" xfId="26043"/>
    <cellStyle name="差_县市旗测算-新科目（20080626）_县市旗测算-新科目（含人口规模效应）_03_2010年各地区一般预算平衡表 3" xfId="26044"/>
    <cellStyle name="好_民生政策最低支出需求_财力性转移支付2010年预算参考数_隋心对账单定稿0514 2 3" xfId="26045"/>
    <cellStyle name="差_县市旗测算-新科目（20080626）_县市旗测算-新科目（含人口规模效应）_03_2010年各地区一般预算平衡表 4" xfId="26046"/>
    <cellStyle name="好_民生政策最低支出需求_财力性转移支付2010年预算参考数_隋心对账单定稿0514 2 4" xfId="26047"/>
    <cellStyle name="差_县市旗测算-新科目（20080626）_县市旗测算-新科目（含人口规模效应）_03_2010年各地区一般预算平衡表 6" xfId="26048"/>
    <cellStyle name="好_民生政策最低支出需求_财力性转移支付2010年预算参考数_隋心对账单定稿0514 2 6" xfId="26049"/>
    <cellStyle name="差_县市旗测算-新科目（20080626）_县市旗测算-新科目（含人口规模效应）_03_2010年各地区一般预算平衡表_04财力类2010" xfId="26050"/>
    <cellStyle name="好_12滨州_合并" xfId="26051"/>
    <cellStyle name="差_县市旗测算-新科目（20080626）_县市旗测算-新科目（含人口规模效应）_03_2010年各地区一般预算平衡表_04财力类2010 2" xfId="26052"/>
    <cellStyle name="好_县市旗测算-新科目（20080626）_民生政策最低支出需求_财力性转移支付2010年预算参考数_合并 3" xfId="26053"/>
    <cellStyle name="好_12滨州_合并 2" xfId="26054"/>
    <cellStyle name="差_县市旗测算-新科目（20080626）_县市旗测算-新科目（含人口规模效应）_03_2010年各地区一般预算平衡表_04财力类2010 3" xfId="26055"/>
    <cellStyle name="差_县市旗测算-新科目（20080626）_县市旗测算-新科目（含人口规模效应）_03_2010年各地区一般预算平衡表_2010年地方财政一般预算分级平衡情况表（汇总）0524 2 2" xfId="26056"/>
    <cellStyle name="差_县市旗测算-新科目（20080626）_县市旗测算-新科目（含人口规模效应）_03_2010年各地区一般预算平衡表_2010年地方财政一般预算分级平衡情况表（汇总）0524 2 3" xfId="26057"/>
    <cellStyle name="差_县市旗测算-新科目（20080626）_县市旗测算-新科目（含人口规模效应）_03_2010年各地区一般预算平衡表_2010年地方财政一般预算分级平衡情况表（汇总）0524 2 4" xfId="26058"/>
    <cellStyle name="差_县市旗测算-新科目（20080626）_县市旗测算-新科目（含人口规模效应）_03_2010年各地区一般预算平衡表_2010年地方财政一般预算分级平衡情况表（汇总）0524 2 5" xfId="26059"/>
    <cellStyle name="差_县市旗测算-新科目（20080626）_县市旗测算-新科目（含人口规模效应）_03_2010年各地区一般预算平衡表_2010年地方财政一般预算分级平衡情况表（汇总）0524 2 6" xfId="26060"/>
    <cellStyle name="差_县市旗测算-新科目（20080626）_县市旗测算-新科目（含人口规模效应）_03_2010年各地区一般预算平衡表_2010年地方财政一般预算分级平衡情况表（汇总）0524 2 7" xfId="26061"/>
    <cellStyle name="差_县市旗测算-新科目（20080626）_县市旗测算-新科目（含人口规模效应）_03_2010年各地区一般预算平衡表_2010年地方财政一般预算分级平衡情况表（汇总）0524 4" xfId="26062"/>
    <cellStyle name="差_县市旗测算-新科目（20080627）_民生政策最低支出需求_合并 2 3" xfId="26063"/>
    <cellStyle name="差_县市旗测算-新科目（20080626）_县市旗测算-新科目（含人口规模效应）_30云南" xfId="26064"/>
    <cellStyle name="差_县市旗测算-新科目（20080626）_县市旗测算-新科目（含人口规模效应）_30云南 2" xfId="26065"/>
    <cellStyle name="差_县市旗测算-新科目（20080626）_县市旗测算-新科目（含人口规模效应）_30云南 3" xfId="26066"/>
    <cellStyle name="差_县市旗测算-新科目（20080626）_县市旗测算-新科目（含人口规模效应）_30云南 4" xfId="26067"/>
    <cellStyle name="差_县市旗测算-新科目（20080626）_县市旗测算-新科目（含人口规模效应）_财力性转移支付2010年预算参考数" xfId="26068"/>
    <cellStyle name="差_县市旗测算-新科目（20080626）_县市旗测算-新科目（含人口规模效应）_财力性转移支付2010年预算参考数 2" xfId="26069"/>
    <cellStyle name="超链接 5" xfId="26070"/>
    <cellStyle name="差_县市旗测算-新科目（20080626）_县市旗测算-新科目（含人口规模效应）_财力性转移支付2010年预算参考数 2 2" xfId="26071"/>
    <cellStyle name="差_县市旗测算-新科目（20080626）_县市旗测算-新科目（含人口规模效应）_财力性转移支付2010年预算参考数 2 2 2" xfId="26072"/>
    <cellStyle name="好_教育(按照总人口测算）—20080416_民生政策最低支出需求_华东 2 6" xfId="26073"/>
    <cellStyle name="差_县市旗测算-新科目（20080626）_县市旗测算-新科目（含人口规模效应）_财力性转移支付2010年预算参考数 2 3" xfId="26074"/>
    <cellStyle name="差_县市旗测算-新科目（20080626）_县市旗测算-新科目（含人口规模效应）_财力性转移支付2010年预算参考数 2 4" xfId="26075"/>
    <cellStyle name="差_县市旗测算-新科目（20080626）_县市旗测算-新科目（含人口规模效应）_财力性转移支付2010年预算参考数 2 7" xfId="26076"/>
    <cellStyle name="常规 29 3 2" xfId="26077"/>
    <cellStyle name="差_县市旗测算-新科目（20080626）_县市旗测算-新科目（含人口规模效应）_财力性转移支付2010年预算参考数 4 2" xfId="26078"/>
    <cellStyle name="差_县市旗测算-新科目（20080626）_县市旗测算-新科目（含人口规模效应）_财力性转移支付2010年预算参考数_03_2010年各地区一般预算平衡表" xfId="26079"/>
    <cellStyle name="差_县市旗测算-新科目（20080626）_县市旗测算-新科目（含人口规模效应）_财力性转移支付2010年预算参考数_03_2010年各地区一般预算平衡表 4" xfId="26080"/>
    <cellStyle name="差_县市旗测算-新科目（20080626）_县市旗测算-新科目（含人口规模效应）_财力性转移支付2010年预算参考数_03_2010年各地区一般预算平衡表 5" xfId="26081"/>
    <cellStyle name="差_县市旗测算-新科目（20080626）_县市旗测算-新科目（含人口规模效应）_财力性转移支付2010年预算参考数_03_2010年各地区一般预算平衡表_04财力类2010" xfId="26082"/>
    <cellStyle name="差_县市旗测算-新科目（20080626）_县市旗测算-新科目（含人口规模效应）_财力性转移支付2010年预算参考数_03_2010年各地区一般预算平衡表_04财力类2010 2" xfId="26083"/>
    <cellStyle name="差_县市旗测算-新科目（20080626）_县市旗测算-新科目（含人口规模效应）_财力性转移支付2010年预算参考数_03_2010年各地区一般预算平衡表_04财力类2010 3" xfId="26084"/>
    <cellStyle name="差_县市旗测算-新科目（20080626）_县市旗测算-新科目（含人口规模效应）_财力性转移支付2010年预算参考数_03_2010年各地区一般预算平衡表_2010年地方财政一般预算分级平衡情况表（汇总）0524 2" xfId="26085"/>
    <cellStyle name="常规 17 6" xfId="26086"/>
    <cellStyle name="常规 22 6" xfId="26087"/>
    <cellStyle name="差_县市旗测算-新科目（20080626）_县市旗测算-新科目（含人口规模效应）_财力性转移支付2010年预算参考数_03_2010年各地区一般预算平衡表_2010年地方财政一般预算分级平衡情况表（汇总）0524 2 2" xfId="26088"/>
    <cellStyle name="差_县市旗测算-新科目（20080626）_县市旗测算-新科目（含人口规模效应）_财力性转移支付2010年预算参考数_03_2010年各地区一般预算平衡表_2010年地方财政一般预算分级平衡情况表（汇总）0524 2 3" xfId="26089"/>
    <cellStyle name="差_县市旗测算-新科目（20080626）_县市旗测算-新科目（含人口规模效应）_财力性转移支付2010年预算参考数_03_2010年各地区一般预算平衡表_2010年地方财政一般预算分级平衡情况表（汇总）0524 2 5" xfId="26090"/>
    <cellStyle name="差_县市旗测算-新科目（20080626）_县市旗测算-新科目（含人口规模效应）_财力性转移支付2010年预算参考数_03_2010年各地区一般预算平衡表_2010年地方财政一般预算分级平衡情况表（汇总）0524 2 6" xfId="26091"/>
    <cellStyle name="差_县市旗测算-新科目（20080626）_县市旗测算-新科目（含人口规模效应）_财力性转移支付2010年预算参考数_03_2010年各地区一般预算平衡表_2010年地方财政一般预算分级平衡情况表（汇总）0524 2 7" xfId="26092"/>
    <cellStyle name="差_县市旗测算-新科目（20080626）_县市旗测算-新科目（含人口规模效应）_财力性转移支付2010年预算参考数_03_2010年各地区一般预算平衡表_2010年地方财政一般预算分级平衡情况表（汇总）0524 3" xfId="26093"/>
    <cellStyle name="常规 17 7" xfId="26094"/>
    <cellStyle name="常规 22 7" xfId="26095"/>
    <cellStyle name="差_县市旗测算-新科目（20080626）_县市旗测算-新科目（含人口规模效应）_财力性转移支付2010年预算参考数_03_2010年各地区一般预算平衡表_净集中" xfId="26096"/>
    <cellStyle name="好_成本差异系数_隋心对账单定稿0514 2 5" xfId="26097"/>
    <cellStyle name="差_县市旗测算-新科目（20080626）_县市旗测算-新科目（含人口规模效应）_财力性转移支付2010年预算参考数_03_2010年各地区一般预算平衡表_净集中 2" xfId="26098"/>
    <cellStyle name="好 2 2 2 10" xfId="26099"/>
    <cellStyle name="差_县市旗测算-新科目（20080626）_县市旗测算-新科目（含人口规模效应）_财力性转移支付2010年预算参考数_30云南 3 2" xfId="26100"/>
    <cellStyle name="好_同德_03_2010年各地区一般预算平衡表_2010年地方财政一般预算分级平衡情况表（汇总）0524 2" xfId="26101"/>
    <cellStyle name="差_县市旗测算-新科目（20080626）_县市旗测算-新科目（含人口规模效应）_财力性转移支付2010年预算参考数_合并 2" xfId="26102"/>
    <cellStyle name="差_县市旗测算-新科目（20080626）_县市旗测算-新科目（含人口规模效应）_财力性转移支付2010年预算参考数_合并 2 2" xfId="26103"/>
    <cellStyle name="差_县市旗测算-新科目（20080626）_县市旗测算-新科目（含人口规模效应）_财力性转移支付2010年预算参考数_合并 2 3" xfId="26104"/>
    <cellStyle name="好_1_财力性转移支付2010年预算参考数_隋心对账单定稿0514" xfId="26105"/>
    <cellStyle name="差_县市旗测算-新科目（20080626）_县市旗测算-新科目（含人口规模效应）_财力性转移支付2010年预算参考数_合并 2 5" xfId="26106"/>
    <cellStyle name="差_县市旗测算-新科目（20080626）_县市旗测算-新科目（含人口规模效应）_财力性转移支付2010年预算参考数_合并 2 7" xfId="26107"/>
    <cellStyle name="差_县市旗测算-新科目（20080626）_县市旗测算-新科目（含人口规模效应）_财力性转移支付2010年预算参考数_华东 2" xfId="26108"/>
    <cellStyle name="差_县市旗测算-新科目（20080626）_县市旗测算-新科目（含人口规模效应）_财力性转移支付2010年预算参考数_华东 2 2" xfId="26109"/>
    <cellStyle name="差_县市旗测算-新科目（20080626）_县市旗测算-新科目（含人口规模效应）_财力性转移支付2010年预算参考数_华东 2 4" xfId="26110"/>
    <cellStyle name="差_县市旗测算-新科目（20080626）_县市旗测算-新科目（含人口规模效应）_财力性转移支付2010年预算参考数_华东 2 5" xfId="26111"/>
    <cellStyle name="差_县市旗测算-新科目（20080626）_县市旗测算-新科目（含人口规模效应）_财力性转移支付2010年预算参考数_华东 2 6" xfId="26112"/>
    <cellStyle name="差_县市旗测算-新科目（20080626）_县市旗测算-新科目（含人口规模效应）_财力性转移支付2010年预算参考数_华东 2 7" xfId="26113"/>
    <cellStyle name="差_县市旗测算-新科目（20080626）_县市旗测算-新科目（含人口规模效应）_财力性转移支付2010年预算参考数_隋心对账单定稿0514 2" xfId="26114"/>
    <cellStyle name="差_县市旗测算-新科目（20080626）_县市旗测算-新科目（含人口规模效应）_财力性转移支付2010年预算参考数_隋心对账单定稿0514 2 2" xfId="26115"/>
    <cellStyle name="差_县市旗测算-新科目（20080626）_县市旗测算-新科目（含人口规模效应）_财力性转移支付2010年预算参考数_隋心对账单定稿0514 2 3" xfId="26116"/>
    <cellStyle name="差_县市旗测算-新科目（20080626）_县市旗测算-新科目（含人口规模效应）_财力性转移支付2010年预算参考数_隋心对账单定稿0514 2 6" xfId="26117"/>
    <cellStyle name="差_县市旗测算-新科目（20080626）_县市旗测算-新科目（含人口规模效应）_财力性转移支付2010年预算参考数_隋心对账单定稿0514 2 7" xfId="26118"/>
    <cellStyle name="差_县市旗测算-新科目（20080626）_县市旗测算-新科目（含人口规模效应）_合并 2" xfId="26119"/>
    <cellStyle name="差_县市旗测算-新科目（20080626）_县市旗测算-新科目（含人口规模效应）_合并 2 2" xfId="26120"/>
    <cellStyle name="差_县市旗测算-新科目（20080626）_县市旗测算-新科目（含人口规模效应）_合并 2 3" xfId="26121"/>
    <cellStyle name="差_县市旗测算-新科目（20080626）_县市旗测算-新科目（含人口规模效应）_合并 2 7" xfId="26122"/>
    <cellStyle name="好_其他部门(按照总人口测算）—20080416_县市旗测算-新科目（含人口规模效应）_03_2010年各地区一般预算平衡表_04财力类2010 3" xfId="26123"/>
    <cellStyle name="差_县市旗测算-新科目（20080626）_县市旗测算-新科目（含人口规模效应）_华东" xfId="26124"/>
    <cellStyle name="差_县市旗测算-新科目（20080626）_县市旗测算-新科目（含人口规模效应）_华东 2 3" xfId="26125"/>
    <cellStyle name="差_县市旗测算-新科目（20080626）_县市旗测算-新科目（含人口规模效应）_华东 2 4" xfId="26126"/>
    <cellStyle name="好_行政公检法测算_县市旗测算-新科目（含人口规模效应）_03_2010年各地区一般预算平衡表_2010年地方财政一般预算分级平衡情况表（汇总）0524" xfId="26127"/>
    <cellStyle name="差_县市旗测算-新科目（20080626）_县市旗测算-新科目（含人口规模效应）_华东 2 6" xfId="26128"/>
    <cellStyle name="差_县市旗测算-新科目（20080626）_县市旗测算-新科目（含人口规模效应）_华东 2 7" xfId="26129"/>
    <cellStyle name="差_县市旗测算-新科目（20080626）_县市旗测算-新科目（含人口规模效应）_隋心对账单定稿0514" xfId="26130"/>
    <cellStyle name="差_县市旗测算-新科目（20080626）_县市旗测算-新科目（含人口规模效应）_隋心对账单定稿0514 2" xfId="26131"/>
    <cellStyle name="差_县市旗测算-新科目（20080626）_县市旗测算-新科目（含人口规模效应）_隋心对账单定稿0514 2 2" xfId="26132"/>
    <cellStyle name="差_县市旗测算-新科目（20080626）_县市旗测算-新科目（含人口规模效应）_隋心对账单定稿0514 2 5" xfId="26133"/>
    <cellStyle name="差_县市旗测算-新科目（20080626）_县市旗测算-新科目（含人口规模效应）_隋心对账单定稿0514 2 6" xfId="26134"/>
    <cellStyle name="好_成本差异系数（含人口规模） 2" xfId="26135"/>
    <cellStyle name="好_县市旗测算20080508_县市旗测算-新科目（含人口规模效应）_财力性转移支付2010年预算参考数 3" xfId="26136"/>
    <cellStyle name="差_县市旗测算-新科目（20080626）_县市旗测算-新科目（含人口规模效应）_隋心对账单定稿0514 2 7" xfId="26137"/>
    <cellStyle name="好_成本差异系数（含人口规模） 3" xfId="26138"/>
    <cellStyle name="好_县市旗测算20080508_县市旗测算-新科目（含人口规模效应）_财力性转移支付2010年预算参考数 4" xfId="26139"/>
    <cellStyle name="差_县市旗测算-新科目（20080626）_小册子（2010）张" xfId="26140"/>
    <cellStyle name="差_县市旗测算-新科目（20080626）_小册子（2010）张 2" xfId="26141"/>
    <cellStyle name="好_行政(燃修费)_民生政策最低支出需求_财力性转移支付2010年预算参考数_隋心对账单定稿0514 2 3" xfId="26142"/>
    <cellStyle name="差_县市旗测算-新科目（20080626）_小册子（2010）张 2 2" xfId="26143"/>
    <cellStyle name="好_1110洱源县_财力性转移支付2010年预算参考数_03_2010年各地区一般预算平衡表_04财力类2010" xfId="26144"/>
    <cellStyle name="差_县市旗测算-新科目（20080626）_小册子（2010）张 3" xfId="26145"/>
    <cellStyle name="好_行政(燃修费)_民生政策最低支出需求_财力性转移支付2010年预算参考数_隋心对账单定稿0514 2 4" xfId="26146"/>
    <cellStyle name="差_县市旗测算-新科目（20080626）_小册子（2010）张 3 2" xfId="26147"/>
    <cellStyle name="差_县市旗测算-新科目（20080626）_小册子（2010）张 4" xfId="26148"/>
    <cellStyle name="好_行政(燃修费)_民生政策最低支出需求_财力性转移支付2010年预算参考数_隋心对账单定稿0514 2 5" xfId="26149"/>
    <cellStyle name="差_县市旗测算-新科目（20080627） 2 5" xfId="26150"/>
    <cellStyle name="差_县市旗测算-新科目（20080627） 2 6" xfId="26151"/>
    <cellStyle name="差_县市旗测算-新科目（20080627）_03_2010年各地区一般预算平衡表_04财力类2010" xfId="26152"/>
    <cellStyle name="常规 2 2 6 2 4" xfId="26153"/>
    <cellStyle name="差_县市旗测算-新科目（20080627）_03_2010年各地区一般预算平衡表_04财力类2010 2" xfId="26154"/>
    <cellStyle name="好_2008年支出核定_小册子（2010）张 3" xfId="26155"/>
    <cellStyle name="好_卫生(按照总人口测算）—20080416_不含人员经费系数_财力性转移支付2010年预算参考数" xfId="26156"/>
    <cellStyle name="差_县市旗测算-新科目（20080627）_03_2010年各地区一般预算平衡表_2010年地方财政一般预算分级平衡情况表（汇总）0524" xfId="26157"/>
    <cellStyle name="好_卫生(按照总人口测算）—20080416_不含人员经费系数_财力性转移支付2010年预算参考数 2" xfId="26158"/>
    <cellStyle name="差_县市旗测算-新科目（20080627）_03_2010年各地区一般预算平衡表_2010年地方财政一般预算分级平衡情况表（汇总）0524 2" xfId="26159"/>
    <cellStyle name="好_卫生(按照总人口测算）—20080416_不含人员经费系数_财力性转移支付2010年预算参考数 2 7" xfId="26160"/>
    <cellStyle name="差_县市旗测算-新科目（20080627）_03_2010年各地区一般预算平衡表_2010年地方财政一般预算分级平衡情况表（汇总）0524 2 7" xfId="26161"/>
    <cellStyle name="好_卫生(按照总人口测算）—20080416_不含人员经费系数_财力性转移支付2010年预算参考数 3" xfId="26162"/>
    <cellStyle name="差_县市旗测算-新科目（20080627）_03_2010年各地区一般预算平衡表_2010年地方财政一般预算分级平衡情况表（汇总）0524 3" xfId="26163"/>
    <cellStyle name="好_卫生(按照总人口测算）—20080416_不含人员经费系数_财力性转移支付2010年预算参考数 4" xfId="26164"/>
    <cellStyle name="差_县市旗测算-新科目（20080627）_03_2010年各地区一般预算平衡表_2010年地方财政一般预算分级平衡情况表（汇总）0524 4" xfId="26165"/>
    <cellStyle name="好_卫生(按照总人口测算）—20080416_不含人员经费系数_财力性转移支付2010年预算参考数 5" xfId="26166"/>
    <cellStyle name="差_县市旗测算-新科目（20080627）_03_2010年各地区一般预算平衡表_2010年地方财政一般预算分级平衡情况表（汇总）0524 5" xfId="26167"/>
    <cellStyle name="差_县市旗测算-新科目（20080627）_03_2010年各地区一般预算平衡表_净集中" xfId="26168"/>
    <cellStyle name="差_县市旗测算-新科目（20080627）_03_2010年各地区一般预算平衡表_净集中 2" xfId="26169"/>
    <cellStyle name="差_县市旗测算-新科目（20080627）_03_2010年各地区一般预算平衡表_净集中 3" xfId="26170"/>
    <cellStyle name="差_县市旗测算-新科目（20080627）_30云南" xfId="26171"/>
    <cellStyle name="差_县市旗测算-新科目（20080627）_30云南 2" xfId="26172"/>
    <cellStyle name="好_分县成本差异系数_不含人员经费系数_财力性转移支付2010年预算参考数 2 7" xfId="26173"/>
    <cellStyle name="好_农林水和城市维护标准支出20080505－县区合计_不含人员经费系数_隋心对账单定稿0514 2 3" xfId="26174"/>
    <cellStyle name="差_县市旗测算-新科目（20080627）_30云南 3" xfId="26175"/>
    <cellStyle name="好_农林水和城市维护标准支出20080505－县区合计_不含人员经费系数_隋心对账单定稿0514 2 4" xfId="26176"/>
    <cellStyle name="差_县市旗测算-新科目（20080627）_30云南 3 2" xfId="26177"/>
    <cellStyle name="好_教育(按照总人口测算）—20080416_县市旗测算-新科目（含人口规模效应）_财力性转移支付2010年预算参考数 2 4" xfId="26178"/>
    <cellStyle name="差_县市旗测算-新科目（20080627）_30云南 4" xfId="26179"/>
    <cellStyle name="好_农林水和城市维护标准支出20080505－县区合计_不含人员经费系数_隋心对账单定稿0514 2 5" xfId="26180"/>
    <cellStyle name="差_县市旗测算-新科目（20080627）_不含人员经费系数 2 6" xfId="26181"/>
    <cellStyle name="好_县区合并测算20080423(按照各省比重）_不含人员经费系数_03_2010年各地区一般预算平衡表_2010年地方财政一般预算分级平衡情况表（汇总）0524 2 7" xfId="26182"/>
    <cellStyle name="差_县市旗测算-新科目（20080627）_不含人员经费系数 2 7" xfId="26183"/>
    <cellStyle name="好_县区合并测算20080423(按照各省比重）_不含人员经费系数_03_2010年各地区一般预算平衡表_2010年地方财政一般预算分级平衡情况表（汇总）0524 2 8" xfId="26184"/>
    <cellStyle name="差_县市旗测算-新科目（20080627）_不含人员经费系数 4 2" xfId="26185"/>
    <cellStyle name="差_县市旗测算-新科目（20080627）_不含人员经费系数_03_2010年各地区一般预算平衡表" xfId="26186"/>
    <cellStyle name="差_县市旗测算-新科目（20080627）_不含人员经费系数_03_2010年各地区一般预算平衡表 2" xfId="26187"/>
    <cellStyle name="好_汇总表_03_2010年各地区一般预算平衡表 5" xfId="26188"/>
    <cellStyle name="差_县市旗测算-新科目（20080627）_不含人员经费系数_03_2010年各地区一般预算平衡表 3" xfId="26189"/>
    <cellStyle name="好_汇总表_03_2010年各地区一般预算平衡表 6" xfId="26190"/>
    <cellStyle name="差_县市旗测算-新科目（20080627）_不含人员经费系数_03_2010年各地区一般预算平衡表 5" xfId="26191"/>
    <cellStyle name="差_县市旗测算-新科目（20080627）_不含人员经费系数_03_2010年各地区一般预算平衡表 6" xfId="26192"/>
    <cellStyle name="差_县市旗测算-新科目（20080627）_不含人员经费系数_03_2010年各地区一般预算平衡表_04财力类2010" xfId="26193"/>
    <cellStyle name="差_县市旗测算-新科目（20080627）_不含人员经费系数_03_2010年各地区一般预算平衡表_04财力类2010 2" xfId="26194"/>
    <cellStyle name="差_县市旗测算-新科目（20080627）_不含人员经费系数_03_2010年各地区一般预算平衡表_2010年地方财政一般预算分级平衡情况表（汇总）0524 2" xfId="26195"/>
    <cellStyle name="差_县市旗测算-新科目（20080627）_不含人员经费系数_03_2010年各地区一般预算平衡表_2010年地方财政一般预算分级平衡情况表（汇总）0524 2 3" xfId="26196"/>
    <cellStyle name="好_农林水和城市维护标准支出20080505－县区合计_财力性转移支付2010年预算参考数_03_2010年各地区一般预算平衡表_2010年地方财政一般预算分级平衡情况表（汇总）0524 2 4" xfId="26197"/>
    <cellStyle name="差_县市旗测算-新科目（20080627）_不含人员经费系数_03_2010年各地区一般预算平衡表_2010年地方财政一般预算分级平衡情况表（汇总）0524 2 4" xfId="26198"/>
    <cellStyle name="好_农林水和城市维护标准支出20080505－县区合计_财力性转移支付2010年预算参考数_03_2010年各地区一般预算平衡表_2010年地方财政一般预算分级平衡情况表（汇总）0524 2 5" xfId="26199"/>
    <cellStyle name="差_县市旗测算-新科目（20080627）_不含人员经费系数_03_2010年各地区一般预算平衡表_2010年地方财政一般预算分级平衡情况表（汇总）0524 2 5" xfId="26200"/>
    <cellStyle name="好_农林水和城市维护标准支出20080505－县区合计_财力性转移支付2010年预算参考数_03_2010年各地区一般预算平衡表_2010年地方财政一般预算分级平衡情况表（汇总）0524 2 6" xfId="26201"/>
    <cellStyle name="差_县市旗测算-新科目（20080627）_不含人员经费系数_03_2010年各地区一般预算平衡表_2010年地方财政一般预算分级平衡情况表（汇总）0524 2 6" xfId="26202"/>
    <cellStyle name="好_农林水和城市维护标准支出20080505－县区合计_财力性转移支付2010年预算参考数_03_2010年各地区一般预算平衡表_2010年地方财政一般预算分级平衡情况表（汇总）0524 2 7" xfId="26203"/>
    <cellStyle name="差_县市旗测算-新科目（20080627）_不含人员经费系数_03_2010年各地区一般预算平衡表_2010年地方财政一般预算分级平衡情况表（汇总）0524 2 7" xfId="26204"/>
    <cellStyle name="好_农林水和城市维护标准支出20080505－县区合计_财力性转移支付2010年预算参考数_03_2010年各地区一般预算平衡表_2010年地方财政一般预算分级平衡情况表（汇总）0524 2 8" xfId="26205"/>
    <cellStyle name="差_县市旗测算-新科目（20080627）_不含人员经费系数_03_2010年各地区一般预算平衡表_2010年地方财政一般预算分级平衡情况表（汇总）0524 3" xfId="26206"/>
    <cellStyle name="差_县市旗测算-新科目（20080627）_不含人员经费系数_03_2010年各地区一般预算平衡表_净集中" xfId="26207"/>
    <cellStyle name="好_M01-2(州市补助收入)_合并 2 6" xfId="26208"/>
    <cellStyle name="差_县市旗测算-新科目（20080627）_不含人员经费系数_03_2010年各地区一般预算平衡表_净集中 2" xfId="26209"/>
    <cellStyle name="好_2007年一般预算支出剔除 2 7" xfId="26210"/>
    <cellStyle name="差_县市旗测算-新科目（20080627）_不含人员经费系数_03_2010年各地区一般预算平衡表_净集中 3" xfId="26211"/>
    <cellStyle name="差_县市旗测算-新科目（20080627）_不含人员经费系数_30云南 3" xfId="26212"/>
    <cellStyle name="好_市辖区测算-新科目（20080626）_财力性转移支付2010年预算参考数_隋心对账单定稿0514 2 7" xfId="26213"/>
    <cellStyle name="差_县市旗测算-新科目（20080627）_不含人员经费系数_30云南 4" xfId="26214"/>
    <cellStyle name="好_同德_财力性转移支付2010年预算参考数_隋心对账单定稿0514 2 2" xfId="26215"/>
    <cellStyle name="差_县市旗测算-新科目（20080627）_不含人员经费系数_财力性转移支付2010年预算参考数" xfId="26216"/>
    <cellStyle name="好_行政公检法测算_民生政策最低支出需求_财力性转移支付2010年预算参考数_合并 2 3" xfId="26217"/>
    <cellStyle name="好_县区合并测算20080421_不含人员经费系数_财力性转移支付2010年预算参考数_03_2010年各地区一般预算平衡表_2010年地方财政一般预算分级平衡情况表（汇总）0524 2" xfId="26218"/>
    <cellStyle name="差_县市旗测算-新科目（20080627）_不含人员经费系数_财力性转移支付2010年预算参考数 2 5" xfId="26219"/>
    <cellStyle name="好_缺口县区测算(按2007支出增长25%测算)_小册子（2010）张 3" xfId="26220"/>
    <cellStyle name="好_分县成本差异系数_不含人员经费系数_财力性转移支付2010年预算参考数_隋心对账单定稿0514 2 2" xfId="26221"/>
    <cellStyle name="差_县市旗测算-新科目（20080627）_不含人员经费系数_财力性转移支付2010年预算参考数 2 6" xfId="26222"/>
    <cellStyle name="好_缺口县区测算(按2007支出增长25%测算)_小册子（2010）张 4" xfId="26223"/>
    <cellStyle name="好_分县成本差异系数_不含人员经费系数_财力性转移支付2010年预算参考数_隋心对账单定稿0514 2 3" xfId="26224"/>
    <cellStyle name="差_县市旗测算-新科目（20080627）_不含人员经费系数_财力性转移支付2010年预算参考数 2 7" xfId="26225"/>
    <cellStyle name="好_分县成本差异系数_不含人员经费系数_财力性转移支付2010年预算参考数_隋心对账单定稿0514 2 4" xfId="26226"/>
    <cellStyle name="差_县市旗测算-新科目（20080627）_不含人员经费系数_财力性转移支付2010年预算参考数 4 2" xfId="26227"/>
    <cellStyle name="差_县市旗测算-新科目（20080627）_不含人员经费系数_财力性转移支付2010年预算参考数 5" xfId="26228"/>
    <cellStyle name="好_县区合并测算20080421_不含人员经费系数_财力性转移支付2010年预算参考数_03_2010年各地区一般预算平衡表_2010年地方财政一般预算分级平衡情况表（汇总）0524 2 5" xfId="26229"/>
    <cellStyle name="差_县市旗测算-新科目（20080627）_不含人员经费系数_财力性转移支付2010年预算参考数_03_2010年各地区一般预算平衡表" xfId="26230"/>
    <cellStyle name="差_县市旗测算-新科目（20080627）_不含人员经费系数_财力性转移支付2010年预算参考数_03_2010年各地区一般预算平衡表 4" xfId="26231"/>
    <cellStyle name="差_县市旗测算-新科目（20080627）_不含人员经费系数_财力性转移支付2010年预算参考数_03_2010年各地区一般预算平衡表 5" xfId="26232"/>
    <cellStyle name="好_县区合并测算20080423(按照各省比重） 2 2" xfId="26233"/>
    <cellStyle name="差_县市旗测算-新科目（20080627）_不含人员经费系数_财力性转移支付2010年预算参考数_03_2010年各地区一般预算平衡表 6" xfId="26234"/>
    <cellStyle name="好_县区合并测算20080423(按照各省比重） 2 3" xfId="26235"/>
    <cellStyle name="差_县市旗测算-新科目（20080627）_不含人员经费系数_财力性转移支付2010年预算参考数_03_2010年各地区一般预算平衡表_2010年地方财政一般预算分级平衡情况表（汇总）0524" xfId="26236"/>
    <cellStyle name="好_人员工资和公用经费2_03_2010年各地区一般预算平衡表_净集中 2" xfId="26237"/>
    <cellStyle name="差_县市旗测算-新科目（20080627）_不含人员经费系数_财力性转移支付2010年预算参考数_03_2010年各地区一般预算平衡表_2010年地方财政一般预算分级平衡情况表（汇总）0524 2 6" xfId="26238"/>
    <cellStyle name="差_县市旗测算-新科目（20080627）_不含人员经费系数_财力性转移支付2010年预算参考数_03_2010年各地区一般预算平衡表_2010年地方财政一般预算分级平衡情况表（汇总）0524 2 7" xfId="26239"/>
    <cellStyle name="差_县市旗测算-新科目（20080627）_不含人员经费系数_财力性转移支付2010年预算参考数_03_2010年各地区一般预算平衡表_2010年地方财政一般预算分级平衡情况表（汇总）0524 3" xfId="26240"/>
    <cellStyle name="差_总人口_财力性转移支付2010年预算参考数_合并 2 5" xfId="26241"/>
    <cellStyle name="差_县市旗测算-新科目（20080627）_不含人员经费系数_财力性转移支付2010年预算参考数_03_2010年各地区一般预算平衡表_2010年地方财政一般预算分级平衡情况表（汇总）0524 4" xfId="26242"/>
    <cellStyle name="好_行政（人员）_不含人员经费系数_财力性转移支付2010年预算参考数 2 2" xfId="26243"/>
    <cellStyle name="差_总人口_财力性转移支付2010年预算参考数_合并 2 6" xfId="26244"/>
    <cellStyle name="差_县市旗测算-新科目（20080627）_不含人员经费系数_财力性转移支付2010年预算参考数_03_2010年各地区一般预算平衡表_2010年地方财政一般预算分级平衡情况表（汇总）0524 5" xfId="26245"/>
    <cellStyle name="好_行政（人员）_不含人员经费系数_财力性转移支付2010年预算参考数 2 3" xfId="26246"/>
    <cellStyle name="差_总人口_财力性转移支付2010年预算参考数_合并 2 7" xfId="26247"/>
    <cellStyle name="差_县市旗测算-新科目（20080627）_不含人员经费系数_财力性转移支付2010年预算参考数_03_2010年各地区一般预算平衡表_净集中" xfId="26248"/>
    <cellStyle name="差_县市旗测算-新科目（20080627）_不含人员经费系数_财力性转移支付2010年预算参考数_30云南" xfId="26249"/>
    <cellStyle name="差_县市旗测算-新科目（20080627）_不含人员经费系数_财力性转移支付2010年预算参考数_30云南 2" xfId="26250"/>
    <cellStyle name="好_行政(燃修费)_县市旗测算-新科目（含人口规模效应）_财力性转移支付2010年预算参考数_03_2010年各地区一般预算平衡表 3" xfId="26251"/>
    <cellStyle name="差_县市旗测算-新科目（20080627）_不含人员经费系数_财力性转移支付2010年预算参考数_30云南 3" xfId="26252"/>
    <cellStyle name="好_农林水和城市维护标准支出20080505－县区合计_不含人员经费系数_财力性转移支付2010年预算参考数_30云南" xfId="26253"/>
    <cellStyle name="好_行政(燃修费)_县市旗测算-新科目（含人口规模效应）_财力性转移支付2010年预算参考数_03_2010年各地区一般预算平衡表 4" xfId="26254"/>
    <cellStyle name="好_缺口县区测算(按核定人数) 2 2" xfId="26255"/>
    <cellStyle name="差_县市旗测算-新科目（20080627）_不含人员经费系数_财力性转移支付2010年预算参考数_合并" xfId="26256"/>
    <cellStyle name="差_县市旗测算-新科目（20080627）_不含人员经费系数_财力性转移支付2010年预算参考数_合并 2" xfId="26257"/>
    <cellStyle name="差_县市旗测算-新科目（20080627）_不含人员经费系数_财力性转移支付2010年预算参考数_合并 2 2" xfId="26258"/>
    <cellStyle name="差_县市旗测算-新科目（20080627）_不含人员经费系数_财力性转移支付2010年预算参考数_华东 2 2" xfId="26259"/>
    <cellStyle name="差_县市旗测算-新科目（20080627）_不含人员经费系数_财力性转移支付2010年预算参考数_华东 2 4" xfId="26260"/>
    <cellStyle name="好_教育(按照总人口测算）—20080416_不含人员经费系数_财力性转移支付2010年预算参考数_03_2010年各地区一般预算平衡表_2010年地方财政一般预算分级平衡情况表（汇总）0524" xfId="26261"/>
    <cellStyle name="差_县市旗测算-新科目（20080627）_不含人员经费系数_财力性转移支付2010年预算参考数_华东 2 5" xfId="26262"/>
    <cellStyle name="差_县市旗测算-新科目（20080627）_不含人员经费系数_财力性转移支付2010年预算参考数_华东 2 6" xfId="26263"/>
    <cellStyle name="差_县市旗测算-新科目（20080627）_不含人员经费系数_财力性转移支付2010年预算参考数_隋心对账单定稿0514 2" xfId="26264"/>
    <cellStyle name="常规 55 5" xfId="26265"/>
    <cellStyle name="差_县市旗测算-新科目（20080627）_不含人员经费系数_财力性转移支付2010年预算参考数_隋心对账单定稿0514 2 4" xfId="26266"/>
    <cellStyle name="好_2_财力性转移支付2010年预算参考数_合并 2 2" xfId="26267"/>
    <cellStyle name="差_县市旗测算-新科目（20080627）_不含人员经费系数_财力性转移支付2010年预算参考数_隋心对账单定稿0514 2 5" xfId="26268"/>
    <cellStyle name="好_2_财力性转移支付2010年预算参考数_合并 2 3" xfId="26269"/>
    <cellStyle name="差_县市旗测算-新科目（20080627）_不含人员经费系数_财力性转移支付2010年预算参考数_隋心对账单定稿0514 2 6" xfId="26270"/>
    <cellStyle name="好_2_财力性转移支付2010年预算参考数_合并 2 4" xfId="26271"/>
    <cellStyle name="差_县市旗测算-新科目（20080627）_不含人员经费系数_财力性转移支付2010年预算参考数_隋心对账单定稿0514 2 7" xfId="26272"/>
    <cellStyle name="好_2_财力性转移支付2010年预算参考数_合并 2 5" xfId="26273"/>
    <cellStyle name="差_县市旗测算-新科目（20080627）_不含人员经费系数_财力性转移支付2010年预算参考数_小册子（2010）张 2" xfId="26274"/>
    <cellStyle name="常规 17 3 2" xfId="26275"/>
    <cellStyle name="常规 22 3 2" xfId="26276"/>
    <cellStyle name="好_附表 2 7" xfId="26277"/>
    <cellStyle name="差_县市旗测算-新科目（20080627）_不含人员经费系数_财力性转移支付2010年预算参考数_小册子（2010）张 2 2" xfId="26278"/>
    <cellStyle name="差_县市旗测算-新科目（20080627）_不含人员经费系数_财力性转移支付2010年预算参考数_小册子（2010）张 3" xfId="26279"/>
    <cellStyle name="好_附表 2 8" xfId="26280"/>
    <cellStyle name="差_县市旗测算-新科目（20080627）_不含人员经费系数_财力性转移支付2010年预算参考数_小册子（2010）张 3 2" xfId="26281"/>
    <cellStyle name="好_卫生(按照总人口测算）—20080416_民生政策最低支出需求_财力性转移支付2010年预算参考数_03_2010年各地区一般预算平衡表 4" xfId="26282"/>
    <cellStyle name="好 3" xfId="26283"/>
    <cellStyle name="差_县市旗测算-新科目（20080627）_不含人员经费系数_财力性转移支付2010年预算参考数_小册子（2010）张 4" xfId="26284"/>
    <cellStyle name="差_县市旗测算-新科目（20080627）_不含人员经费系数_合并" xfId="26285"/>
    <cellStyle name="好_1110洱源县_03_2010年各地区一般预算平衡表_净集中" xfId="26286"/>
    <cellStyle name="好_市辖区测算20080510_不含人员经费系数_财力性转移支付2010年预算参考数_03_2010年各地区一般预算平衡表 2 3" xfId="26287"/>
    <cellStyle name="差_县市旗测算-新科目（20080627）_不含人员经费系数_合并 2" xfId="26288"/>
    <cellStyle name="好_1110洱源县_03_2010年各地区一般预算平衡表_净集中 2" xfId="26289"/>
    <cellStyle name="差_县市旗测算-新科目（20080627）_不含人员经费系数_合并 2 2" xfId="26290"/>
    <cellStyle name="差_县市旗测算-新科目（20080627）_不含人员经费系数_合并 2 3" xfId="26291"/>
    <cellStyle name="差_县市旗测算-新科目（20080627）_不含人员经费系数_合并 2 5" xfId="26292"/>
    <cellStyle name="差_县市旗测算-新科目（20080627）_不含人员经费系数_合并 2 6" xfId="26293"/>
    <cellStyle name="差_县市旗测算-新科目（20080627）_不含人员经费系数_华东" xfId="26294"/>
    <cellStyle name="好_09黑龙江_财力性转移支付2010年预算参考数_隋心对账单定稿0514 2 6" xfId="26295"/>
    <cellStyle name="差_县市旗测算-新科目（20080627）_不含人员经费系数_华东 2" xfId="26296"/>
    <cellStyle name="差_县市旗测算-新科目（20080627）_不含人员经费系数_华东 2 2" xfId="26297"/>
    <cellStyle name="差_县市旗测算-新科目（20080627）_不含人员经费系数_华东 2 5" xfId="26298"/>
    <cellStyle name="检查单元格 2 2 2 2" xfId="26299"/>
    <cellStyle name="差_县市旗测算-新科目（20080627）_不含人员经费系数_隋心对账单定稿0514 2 3" xfId="26300"/>
    <cellStyle name="差_县市旗测算-新科目（20080627）_不含人员经费系数_隋心对账单定稿0514 2 4" xfId="26301"/>
    <cellStyle name="差_县市旗测算-新科目（20080627）_不含人员经费系数_隋心对账单定稿0514 2 5" xfId="26302"/>
    <cellStyle name="差_县市旗测算-新科目（20080627）_财力性转移支付2010年预算参考数 2 2 2" xfId="26303"/>
    <cellStyle name="差_县市旗测算-新科目（20080627）_财力性转移支付2010年预算参考数 2 4" xfId="26304"/>
    <cellStyle name="差_县市旗测算-新科目（20080627）_财力性转移支付2010年预算参考数 2 5" xfId="26305"/>
    <cellStyle name="差_县市旗测算-新科目（20080627）_财力性转移支付2010年预算参考数 2 6" xfId="26306"/>
    <cellStyle name="适中 2 2 2 2 2" xfId="26307"/>
    <cellStyle name="差_县市旗测算-新科目（20080627）_财力性转移支付2010年预算参考数 2 7" xfId="26308"/>
    <cellStyle name="适中 2 2 2 2 3" xfId="26309"/>
    <cellStyle name="差_县市旗测算-新科目（20080627）_财力性转移支付2010年预算参考数 5" xfId="26310"/>
    <cellStyle name="好_同德_财力性转移支付2010年预算参考数 3" xfId="26311"/>
    <cellStyle name="差_县市旗测算-新科目（20080627）_财力性转移支付2010年预算参考数_03_2010年各地区一般预算平衡表 5" xfId="26312"/>
    <cellStyle name="好_分县成本差异系数_不含人员经费系数_财力性转移支付2010年预算参考数 2 5" xfId="26313"/>
    <cellStyle name="好_农林水和城市维护标准支出20080505－县区合计_不含人员经费系数_财力性转移支付2010年预算参考数_03_2010年各地区一般预算平衡表_净集中" xfId="26314"/>
    <cellStyle name="差_县市旗测算-新科目（20080627）_财力性转移支付2010年预算参考数_03_2010年各地区一般预算平衡表 6" xfId="26315"/>
    <cellStyle name="好_分县成本差异系数_不含人员经费系数_财力性转移支付2010年预算参考数 2 6" xfId="26316"/>
    <cellStyle name="好_农林水和城市维护标准支出20080505－县区合计_不含人员经费系数_隋心对账单定稿0514 2 2" xfId="26317"/>
    <cellStyle name="差_县市旗测算-新科目（20080627）_财力性转移支付2010年预算参考数_03_2010年各地区一般预算平衡表_04财力类2010" xfId="26318"/>
    <cellStyle name="差_县市旗测算-新科目（20080627）_财力性转移支付2010年预算参考数_03_2010年各地区一般预算平衡表_04财力类2010 2" xfId="26319"/>
    <cellStyle name="常规 19 4" xfId="26320"/>
    <cellStyle name="常规 24 4" xfId="26321"/>
    <cellStyle name="差_县市旗测算-新科目（20080627）_财力性转移支付2010年预算参考数_03_2010年各地区一般预算平衡表_04财力类2010 3" xfId="26322"/>
    <cellStyle name="常规 19 5" xfId="26323"/>
    <cellStyle name="常规 24 5" xfId="26324"/>
    <cellStyle name="差_县市旗测算-新科目（20080627）_财力性转移支付2010年预算参考数_03_2010年各地区一般预算平衡表_2010年地方财政一般预算分级平衡情况表（汇总）0524" xfId="26325"/>
    <cellStyle name="差_县市旗测算-新科目（20080627）_财力性转移支付2010年预算参考数_03_2010年各地区一般预算平衡表_2010年地方财政一般预算分级平衡情况表（汇总）0524 2" xfId="26326"/>
    <cellStyle name="差_县市旗测算-新科目（20080627）_财力性转移支付2010年预算参考数_03_2010年各地区一般预算平衡表_2010年地方财政一般预算分级平衡情况表（汇总）0524 2 2" xfId="26327"/>
    <cellStyle name="差_县市旗测算-新科目（20080627）_财力性转移支付2010年预算参考数_03_2010年各地区一般预算平衡表_2010年地方财政一般预算分级平衡情况表（汇总）0524 2 3" xfId="26328"/>
    <cellStyle name="差_县市旗测算-新科目（20080627）_财力性转移支付2010年预算参考数_03_2010年各地区一般预算平衡表_2010年地方财政一般预算分级平衡情况表（汇总）0524 2 4" xfId="26329"/>
    <cellStyle name="差_县市旗测算-新科目（20080627）_财力性转移支付2010年预算参考数_03_2010年各地区一般预算平衡表_2010年地方财政一般预算分级平衡情况表（汇总）0524 2 5" xfId="26330"/>
    <cellStyle name="好_分县成本差异系数_不含人员经费系数_财力性转移支付2010年预算参考数_03_2010年各地区一般预算平衡表_2010年地方财政一般预算分级平衡情况表（汇总）0524" xfId="26331"/>
    <cellStyle name="差_县市旗测算-新科目（20080627）_财力性转移支付2010年预算参考数_03_2010年各地区一般预算平衡表_2010年地方财政一般预算分级平衡情况表（汇总）0524 2 6" xfId="26332"/>
    <cellStyle name="差_县市旗测算-新科目（20080627）_财力性转移支付2010年预算参考数_03_2010年各地区一般预算平衡表_2010年地方财政一般预算分级平衡情况表（汇总）0524 2 7" xfId="26333"/>
    <cellStyle name="差_县市旗测算-新科目（20080627）_财力性转移支付2010年预算参考数_03_2010年各地区一般预算平衡表_2010年地方财政一般预算分级平衡情况表（汇总）0524 3" xfId="26334"/>
    <cellStyle name="差_县市旗测算-新科目（20080627）_财力性转移支付2010年预算参考数_03_2010年各地区一般预算平衡表_2010年地方财政一般预算分级平衡情况表（汇总）0524 4" xfId="26335"/>
    <cellStyle name="差_县市旗测算-新科目（20080627）_财力性转移支付2010年预算参考数_03_2010年各地区一般预算平衡表_2010年地方财政一般预算分级平衡情况表（汇总）0524 5" xfId="26336"/>
    <cellStyle name="差_县市旗测算-新科目（20080627）_财力性转移支付2010年预算参考数_03_2010年各地区一般预算平衡表_净集中 2" xfId="26337"/>
    <cellStyle name="差_县市旗测算-新科目（20080627）_财力性转移支付2010年预算参考数_03_2010年各地区一般预算平衡表_净集中 3" xfId="26338"/>
    <cellStyle name="差_县市旗测算-新科目（20080627）_财力性转移支付2010年预算参考数_30云南" xfId="26339"/>
    <cellStyle name="差_县市旗测算-新科目（20080627）_财力性转移支付2010年预算参考数_30云南 2" xfId="26340"/>
    <cellStyle name="好_其他部门(按照总人口测算）—20080416_03_2010年各地区一般预算平衡表_2010年地方财政一般预算分级平衡情况表（汇总）0524" xfId="26341"/>
    <cellStyle name="差_县市旗测算-新科目（20080627）_财力性转移支付2010年预算参考数_30云南 3" xfId="26342"/>
    <cellStyle name="差_县市旗测算-新科目（20080627）_财力性转移支付2010年预算参考数_合并" xfId="26343"/>
    <cellStyle name="差_县市旗测算-新科目（20080627）_财力性转移支付2010年预算参考数_合并 2 3" xfId="26344"/>
    <cellStyle name="差_县市旗测算-新科目（20080627）_财力性转移支付2010年预算参考数_合并 2 5" xfId="26345"/>
    <cellStyle name="差_县市旗测算-新科目（20080627）_财力性转移支付2010年预算参考数_合并 2 6" xfId="26346"/>
    <cellStyle name="差_县市旗测算-新科目（20080627）_财力性转移支付2010年预算参考数_华东 2 6" xfId="26347"/>
    <cellStyle name="好_2006年33甘肃 5" xfId="26348"/>
    <cellStyle name="好_生态特殊支出情况表" xfId="26349"/>
    <cellStyle name="差_县市旗测算-新科目（20080627）_财力性转移支付2010年预算参考数_华东 2 7" xfId="26350"/>
    <cellStyle name="差_县市旗测算-新科目（20080627）_财力性转移支付2010年预算参考数_隋心对账单定稿0514" xfId="26351"/>
    <cellStyle name="好_分县成本差异系数_不含人员经费系数_财力性转移支付2010年预算参考数_隋心对账单定稿0514 2 7" xfId="26352"/>
    <cellStyle name="好_其他部门(按照总人口测算）—20080416_民生政策最低支出需求_财力性转移支付2010年预算参考数_华东 3" xfId="26353"/>
    <cellStyle name="差_县市旗测算-新科目（20080627）_财力性转移支付2010年预算参考数_隋心对账单定稿0514 2 6" xfId="26354"/>
    <cellStyle name="差_县市旗测算-新科目（20080627）_财力性转移支付2010年预算参考数_隋心对账单定稿0514 2 7" xfId="26355"/>
    <cellStyle name="差_县市旗测算-新科目（20080627）_财力性转移支付2010年预算参考数_小册子（2010）张 2" xfId="26356"/>
    <cellStyle name="好_2006年22湖南_03_2010年各地区一般预算平衡表 3" xfId="26357"/>
    <cellStyle name="差_县市旗测算-新科目（20080627）_财力性转移支付2010年预算参考数_小册子（2010）张 2 2" xfId="26358"/>
    <cellStyle name="好_河南 缺口县区测算(地方填报白)_03_2010年各地区一般预算平衡表_2010年地方财政一般预算分级平衡情况表（汇总）0524 2 3" xfId="26359"/>
    <cellStyle name="好_民生政策最低支出需求_财力性转移支付2010年预算参考数_华东 2 6" xfId="26360"/>
    <cellStyle name="差_县市旗测算-新科目（20080627）_合并" xfId="26361"/>
    <cellStyle name="好_2006年分析表" xfId="26362"/>
    <cellStyle name="好_附表_03_2010年各地区一般预算平衡表_净集中 3" xfId="26363"/>
    <cellStyle name="差_县市旗测算-新科目（20080627）_合并 2 2" xfId="26364"/>
    <cellStyle name="好_缺口县区测算(按核定人数) 4" xfId="26365"/>
    <cellStyle name="差_县市旗测算-新科目（20080627）_合并 2 3" xfId="26366"/>
    <cellStyle name="好_缺口县区测算(按核定人数) 5" xfId="26367"/>
    <cellStyle name="差_县市旗测算-新科目（20080627）_合并 2 6" xfId="26368"/>
    <cellStyle name="好_汇总表4_隋心对账单定稿0514" xfId="26369"/>
    <cellStyle name="好_市辖区测算20080510_民生政策最低支出需求_财力性转移支付2010年预算参考数_华东 2 6" xfId="26370"/>
    <cellStyle name="好_人员工资和公用经费2_华东 2" xfId="26371"/>
    <cellStyle name="差_县市旗测算-新科目（20080627）_华东 2 4" xfId="26372"/>
    <cellStyle name="好_安徽 缺口县区测算(地方填报)1_03_2010年各地区一般预算平衡表_净集中" xfId="26373"/>
    <cellStyle name="好_人员工资和公用经费2_华东 3" xfId="26374"/>
    <cellStyle name="差_县市旗测算-新科目（20080627）_华东 2 5" xfId="26375"/>
    <cellStyle name="差_县市旗测算-新科目（20080627）_华东 2 7" xfId="26376"/>
    <cellStyle name="差_县市旗测算-新科目（20080627）_民生政策最低支出需求" xfId="26377"/>
    <cellStyle name="差_县市旗测算-新科目（20080627）_民生政策最低支出需求 2 2" xfId="26378"/>
    <cellStyle name="好_12滨州_03_2010年各地区一般预算平衡表_2010年地方财政一般预算分级平衡情况表（汇总）0524 4" xfId="26379"/>
    <cellStyle name="好_gdp_合并 2 4" xfId="26380"/>
    <cellStyle name="差_县市旗测算-新科目（20080627）_民生政策最低支出需求 2 2 2" xfId="26381"/>
    <cellStyle name="差_县市旗测算-新科目（20080627）_民生政策最低支出需求 2 3" xfId="26382"/>
    <cellStyle name="好_12滨州_03_2010年各地区一般预算平衡表_2010年地方财政一般预算分级平衡情况表（汇总）0524 5" xfId="26383"/>
    <cellStyle name="好_gdp_合并 2 5" xfId="26384"/>
    <cellStyle name="差_县市旗测算-新科目（20080627）_民生政策最低支出需求 2 3 2" xfId="26385"/>
    <cellStyle name="差_县市旗测算-新科目（20080627）_民生政策最低支出需求 3" xfId="26386"/>
    <cellStyle name="差_县市旗测算-新科目（20080627）_民生政策最低支出需求 4" xfId="26387"/>
    <cellStyle name="好_30云南_1_财力性转移支付2010年预算参考数_合并 2" xfId="26388"/>
    <cellStyle name="差_县市旗测算-新科目（20080627）_民生政策最低支出需求 4 2" xfId="26389"/>
    <cellStyle name="好_30云南_1_财力性转移支付2010年预算参考数_合并 2 2" xfId="26390"/>
    <cellStyle name="好_文体广播事业(按照总人口测算）—20080416_民生政策最低支出需求_财力性转移支付2010年预算参考数_03_2010年各地区一般预算平衡表 6" xfId="26391"/>
    <cellStyle name="差_县市旗测算-新科目（20080627）_民生政策最低支出需求_03_2010年各地区一般预算平衡表" xfId="26392"/>
    <cellStyle name="差_县市旗测算-新科目（20080627）_民生政策最低支出需求_03_2010年各地区一般预算平衡表 3" xfId="26393"/>
    <cellStyle name="差_云南省2008年转移支付测算——州市本级考核部分及政策性测算_财力性转移支付2010年预算参考数 2 4" xfId="26394"/>
    <cellStyle name="好_基础数据表_2.2009年云南省生态功能区转移支付总表" xfId="26395"/>
    <cellStyle name="差_县市旗测算-新科目（20080627）_民生政策最低支出需求_03_2010年各地区一般预算平衡表 4" xfId="26396"/>
    <cellStyle name="差_云南省2008年转移支付测算——州市本级考核部分及政策性测算_财力性转移支付2010年预算参考数 2 5" xfId="26397"/>
    <cellStyle name="差_县市旗测算-新科目（20080627）_民生政策最低支出需求_03_2010年各地区一般预算平衡表 5" xfId="26398"/>
    <cellStyle name="差_云南省2008年转移支付测算——州市本级考核部分及政策性测算_财力性转移支付2010年预算参考数 2 6" xfId="26399"/>
    <cellStyle name="好_行政公检法测算 2" xfId="26400"/>
    <cellStyle name="好_河南 缺口县区测算(地方填报)_隋心对账单定稿0514" xfId="26401"/>
    <cellStyle name="差_县市旗测算-新科目（20080627）_民生政策最低支出需求_03_2010年各地区一般预算平衡表_04财力类2010 2" xfId="26402"/>
    <cellStyle name="差_县市旗测算-新科目（20080627）_民生政策最低支出需求_03_2010年各地区一般预算平衡表_04财力类2010 3" xfId="26403"/>
    <cellStyle name="差_县市旗测算-新科目（20080627）_民生政策最低支出需求_03_2010年各地区一般预算平衡表_2010年地方财政一般预算分级平衡情况表（汇总）0524" xfId="26404"/>
    <cellStyle name="常规 2 2 3 26" xfId="26405"/>
    <cellStyle name="常规 2 2 3 31" xfId="26406"/>
    <cellStyle name="差_县市旗测算-新科目（20080627）_民生政策最低支出需求_03_2010年各地区一般预算平衡表_2010年地方财政一般预算分级平衡情况表（汇总）0524 2 3" xfId="26407"/>
    <cellStyle name="差_县市旗测算-新科目（20080627）_民生政策最低支出需求_03_2010年各地区一般预算平衡表_2010年地方财政一般预算分级平衡情况表（汇总）0524 2 4" xfId="26408"/>
    <cellStyle name="差_县市旗测算-新科目（20080627）_民生政策最低支出需求_03_2010年各地区一般预算平衡表_2010年地方财政一般预算分级平衡情况表（汇总）0524 2 5" xfId="26409"/>
    <cellStyle name="差_县市旗测算-新科目（20080627）_民生政策最低支出需求_03_2010年各地区一般预算平衡表_2010年地方财政一般预算分级平衡情况表（汇总）0524 2 6" xfId="26410"/>
    <cellStyle name="好_同德_隋心对账单定稿0514 2 7" xfId="26411"/>
    <cellStyle name="差_县市旗测算-新科目（20080627）_民生政策最低支出需求_03_2010年各地区一般预算平衡表_净集中 3" xfId="26412"/>
    <cellStyle name="差_县市旗测算-新科目（20080627）_民生政策最低支出需求_30云南" xfId="26413"/>
    <cellStyle name="差_县市旗测算-新科目（20080627）_民生政策最低支出需求_30云南 2" xfId="26414"/>
    <cellStyle name="差_县市旗测算-新科目（20080627）_民生政策最低支出需求_30云南 2 2" xfId="26415"/>
    <cellStyle name="好_市辖区测算20080510_县市旗测算-新科目（含人口规模效应）_合并" xfId="26416"/>
    <cellStyle name="差_县市旗测算-新科目（20080627）_民生政策最低支出需求_财力性转移支付2010年预算参考数" xfId="26417"/>
    <cellStyle name="好_教育厅提供义务教育及高中教师人数（2009年1月6日）" xfId="26418"/>
    <cellStyle name="差_县市旗测算-新科目（20080627）_民生政策最低支出需求_财力性转移支付2010年预算参考数 2" xfId="26419"/>
    <cellStyle name="好_教育厅提供义务教育及高中教师人数（2009年1月6日） 2" xfId="26420"/>
    <cellStyle name="差_县市旗测算-新科目（20080627）_民生政策最低支出需求_财力性转移支付2010年预算参考数 2 3" xfId="26421"/>
    <cellStyle name="差_县市旗测算-新科目（20080627）_民生政策最低支出需求_财力性转移支付2010年预算参考数 2 3 2" xfId="26422"/>
    <cellStyle name="差_县市旗测算-新科目（20080627）_民生政策最低支出需求_财力性转移支付2010年预算参考数 2 4" xfId="26423"/>
    <cellStyle name="差_县市旗测算-新科目（20080627）_民生政策最低支出需求_财力性转移支付2010年预算参考数 2 5" xfId="26424"/>
    <cellStyle name="差_县市旗测算-新科目（20080627）_民生政策最低支出需求_财力性转移支付2010年预算参考数 2 6" xfId="26425"/>
    <cellStyle name="好_缺口县区测算(财政部标准)_财力性转移支付2010年预算参考数_华东 2" xfId="26426"/>
    <cellStyle name="差_县市旗测算-新科目（20080627）_民生政策最低支出需求_财力性转移支付2010年预算参考数 3" xfId="26427"/>
    <cellStyle name="好_教育厅提供义务教育及高中教师人数（2009年1月6日） 3" xfId="26428"/>
    <cellStyle name="差_云南省2008年转移支付测算——州市本级考核部分及政策性测算_财力性转移支付2010年预算参考数_30云南" xfId="26429"/>
    <cellStyle name="差_县市旗测算-新科目（20080627）_民生政策最低支出需求_财力性转移支付2010年预算参考数 4" xfId="26430"/>
    <cellStyle name="好_教育厅提供义务教育及高中教师人数（2009年1月6日） 4" xfId="26431"/>
    <cellStyle name="差_县市旗测算-新科目（20080627）_民生政策最低支出需求_财力性转移支付2010年预算参考数 5" xfId="26432"/>
    <cellStyle name="好_教育厅提供义务教育及高中教师人数（2009年1月6日） 5" xfId="26433"/>
    <cellStyle name="好_28四川_小册子（2010）张 3" xfId="26434"/>
    <cellStyle name="好_行政（人员）_不含人员经费系数_华东 2 2" xfId="26435"/>
    <cellStyle name="差_县市旗测算-新科目（20080627）_民生政策最低支出需求_财力性转移支付2010年预算参考数_03_2010年各地区一般预算平衡表" xfId="26436"/>
    <cellStyle name="好_测算结果汇总_财力性转移支付2010年预算参考数 4" xfId="26437"/>
    <cellStyle name="差_县市旗测算-新科目（20080627）_民生政策最低支出需求_财力性转移支付2010年预算参考数_03_2010年各地区一般预算平衡表 2" xfId="26438"/>
    <cellStyle name="差_县市旗测算-新科目（20080627）_民生政策最低支出需求_财力性转移支付2010年预算参考数_03_2010年各地区一般预算平衡表 2 2" xfId="26439"/>
    <cellStyle name="好_卫生(按照总人口测算）—20080416_不含人员经费系数_财力性转移支付2010年预算参考数_小册子（2010）张 3" xfId="26440"/>
    <cellStyle name="差_县市旗测算-新科目（20080627）_民生政策最低支出需求_财力性转移支付2010年预算参考数_03_2010年各地区一般预算平衡表 3" xfId="26441"/>
    <cellStyle name="差_县市旗测算-新科目（20080627）_民生政策最低支出需求_财力性转移支付2010年预算参考数_03_2010年各地区一般预算平衡表_04财力类2010" xfId="26442"/>
    <cellStyle name="差_县市旗测算-新科目（20080627）_民生政策最低支出需求_财力性转移支付2010年预算参考数_03_2010年各地区一般预算平衡表_04财力类2010 2" xfId="26443"/>
    <cellStyle name="好_2006年22湖南_03_2010年各地区一般预算平衡表_净集中 3" xfId="26444"/>
    <cellStyle name="差_县市旗测算-新科目（20080627）_民生政策最低支出需求_财力性转移支付2010年预算参考数_03_2010年各地区一般预算平衡表_2010年地方财政一般预算分级平衡情况表（汇总）0524" xfId="26445"/>
    <cellStyle name="好_汇总表_财力性转移支付2010年预算参考数_隋心对账单定稿0514 2 7" xfId="26446"/>
    <cellStyle name="差_县市旗测算-新科目（20080627）_民生政策最低支出需求_财力性转移支付2010年预算参考数_03_2010年各地区一般预算平衡表_2010年地方财政一般预算分级平衡情况表（汇总）0524 2 4" xfId="26447"/>
    <cellStyle name="差_县市旗测算-新科目（20080627）_民生政策最低支出需求_财力性转移支付2010年预算参考数_03_2010年各地区一般预算平衡表_2010年地方财政一般预算分级平衡情况表（汇总）0524 2 5" xfId="26448"/>
    <cellStyle name="差_县市旗测算-新科目（20080627）_民生政策最低支出需求_财力性转移支付2010年预算参考数_03_2010年各地区一般预算平衡表_2010年地方财政一般预算分级平衡情况表（汇总）0524 3" xfId="26449"/>
    <cellStyle name="好_30云南_1_财力性转移支付2010年预算参考数_03_2010年各地区一般预算平衡表 2" xfId="26450"/>
    <cellStyle name="差_县市旗测算-新科目（20080627）_民生政策最低支出需求_财力性转移支付2010年预算参考数_03_2010年各地区一般预算平衡表_2010年地方财政一般预算分级平衡情况表（汇总）0524 4" xfId="26451"/>
    <cellStyle name="好_30云南_1_财力性转移支付2010年预算参考数_03_2010年各地区一般预算平衡表 3" xfId="26452"/>
    <cellStyle name="差_县市旗测算-新科目（20080627）_民生政策最低支出需求_财力性转移支付2010年预算参考数_03_2010年各地区一般预算平衡表_2010年地方财政一般预算分级平衡情况表（汇总）0524 5" xfId="26453"/>
    <cellStyle name="好_11大理_合并 2 2" xfId="26454"/>
    <cellStyle name="好_不含人员经费系数_03_2010年各地区一般预算平衡表_04财力类2010" xfId="26455"/>
    <cellStyle name="好_30云南_1_财力性转移支付2010年预算参考数_03_2010年各地区一般预算平衡表 4" xfId="26456"/>
    <cellStyle name="差_县市旗测算-新科目（20080627）_民生政策最低支出需求_财力性转移支付2010年预算参考数_03_2010年各地区一般预算平衡表_净集中" xfId="26457"/>
    <cellStyle name="差_县市旗测算-新科目（20080627）_民生政策最低支出需求_财力性转移支付2010年预算参考数_03_2010年各地区一般预算平衡表_净集中 2" xfId="26458"/>
    <cellStyle name="差_县市旗测算-新科目（20080627）_民生政策最低支出需求_财力性转移支付2010年预算参考数_03_2010年各地区一般预算平衡表_净集中 3" xfId="26459"/>
    <cellStyle name="好_农林水和城市维护标准支出20080505－县区合计_县市旗测算-新科目（含人口规模效应）_03_2010年各地区一般预算平衡表_净集中 2" xfId="26460"/>
    <cellStyle name="差_县市旗测算-新科目（20080627）_民生政策最低支出需求_财力性转移支付2010年预算参考数_30云南 2" xfId="26461"/>
    <cellStyle name="差_县市旗测算-新科目（20080627）_民生政策最低支出需求_财力性转移支付2010年预算参考数_30云南 2 2" xfId="26462"/>
    <cellStyle name="好_教育(按照总人口测算）—20080416_隋心对账单定稿0514 2 7" xfId="26463"/>
    <cellStyle name="差_县市旗测算-新科目（20080627）_民生政策最低支出需求_财力性转移支付2010年预算参考数_30云南 3" xfId="26464"/>
    <cellStyle name="差_县市旗测算-新科目（20080627）_民生政策最低支出需求_财力性转移支付2010年预算参考数_合并" xfId="26465"/>
    <cellStyle name="差_县市旗测算-新科目（20080627）_民生政策最低支出需求_财力性转移支付2010年预算参考数_合并 2" xfId="26466"/>
    <cellStyle name="输入 2 2 5" xfId="26467"/>
    <cellStyle name="差_县市旗测算-新科目（20080627）_民生政策最低支出需求_财力性转移支付2010年预算参考数_合并 2 3" xfId="26468"/>
    <cellStyle name="差_县市旗测算-新科目（20080627）_民生政策最低支出需求_财力性转移支付2010年预算参考数_合并 2 4" xfId="26469"/>
    <cellStyle name="好_核定人数对比_财力性转移支付2010年预算参考数_隋心对账单定稿0514 2 2" xfId="26470"/>
    <cellStyle name="差_县市旗测算-新科目（20080627）_民生政策最低支出需求_财力性转移支付2010年预算参考数_合并 2 5" xfId="26471"/>
    <cellStyle name="好_核定人数对比_财力性转移支付2010年预算参考数_隋心对账单定稿0514 2 3" xfId="26472"/>
    <cellStyle name="差_县市旗测算-新科目（20080627）_民生政策最低支出需求_财力性转移支付2010年预算参考数_合并 2 6" xfId="26473"/>
    <cellStyle name="千位分隔 10" xfId="26474"/>
    <cellStyle name="好_核定人数对比_财力性转移支付2010年预算参考数_隋心对账单定稿0514 2 4" xfId="26475"/>
    <cellStyle name="差_县市旗测算-新科目（20080627）_民生政策最低支出需求_财力性转移支付2010年预算参考数_合并 2 7" xfId="26476"/>
    <cellStyle name="千位分隔 11" xfId="26477"/>
    <cellStyle name="好_核定人数对比_财力性转移支付2010年预算参考数_隋心对账单定稿0514 2 5" xfId="26478"/>
    <cellStyle name="差_县市旗测算-新科目（20080627）_民生政策最低支出需求_财力性转移支付2010年预算参考数_华东" xfId="26479"/>
    <cellStyle name="好_11大理 2_2.2009年云南省生态功能区转移支付总表" xfId="26480"/>
    <cellStyle name="注释 5" xfId="26481"/>
    <cellStyle name="差_县市旗测算-新科目（20080627）_民生政策最低支出需求_财力性转移支付2010年预算参考数_华东 2" xfId="26482"/>
    <cellStyle name="注释 5 2" xfId="26483"/>
    <cellStyle name="差_县市旗测算-新科目（20080627）_民生政策最低支出需求_财力性转移支付2010年预算参考数_华东 2 2" xfId="26484"/>
    <cellStyle name="差_县市旗测算-新科目（20080627）_民生政策最低支出需求_财力性转移支付2010年预算参考数_华东 2 3" xfId="26485"/>
    <cellStyle name="差_县市旗测算-新科目（20080627）_民生政策最低支出需求_财力性转移支付2010年预算参考数_隋心对账单定稿0514 2" xfId="26486"/>
    <cellStyle name="好_28四川_财力性转移支付2010年预算参考数_30云南" xfId="26487"/>
    <cellStyle name="好_行政公检法测算_不含人员经费系数_财力性转移支付2010年预算参考数_03_2010年各地区一般预算平衡表 2 3" xfId="26488"/>
    <cellStyle name="差_县市旗测算-新科目（20080627）_民生政策最低支出需求_财力性转移支付2010年预算参考数_隋心对账单定稿0514 2 2" xfId="26489"/>
    <cellStyle name="好_28四川_财力性转移支付2010年预算参考数_30云南 2" xfId="26490"/>
    <cellStyle name="好_其他部门(按照总人口测算）—20080416_民生政策最低支出需求_财力性转移支付2010年预算参考数_30云南 3" xfId="26491"/>
    <cellStyle name="差_县市旗测算-新科目（20080627）_民生政策最低支出需求_财力性转移支付2010年预算参考数_隋心对账单定稿0514 2 3" xfId="26492"/>
    <cellStyle name="好_28四川_财力性转移支付2010年预算参考数_30云南 3" xfId="26493"/>
    <cellStyle name="好_农林水和城市维护标准支出20080505－县区合计_财力性转移支付2010年预算参考数_03_2010年各地区一般预算平衡表 2" xfId="26494"/>
    <cellStyle name="差_县市旗测算-新科目（20080627）_民生政策最低支出需求_财力性转移支付2010年预算参考数_隋心对账单定稿0514 2 4" xfId="26495"/>
    <cellStyle name="好_农林水和城市维护标准支出20080505－县区合计_财力性转移支付2010年预算参考数_03_2010年各地区一般预算平衡表 3" xfId="26496"/>
    <cellStyle name="差_县市旗测算-新科目（20080627）_民生政策最低支出需求_财力性转移支付2010年预算参考数_隋心对账单定稿0514 2 5" xfId="26497"/>
    <cellStyle name="好_农林水和城市维护标准支出20080505－县区合计_财力性转移支付2010年预算参考数_03_2010年各地区一般预算平衡表 4" xfId="26498"/>
    <cellStyle name="差_县市旗测算-新科目（20080627）_民生政策最低支出需求_财力性转移支付2010年预算参考数_隋心对账单定稿0514 2 6" xfId="26499"/>
    <cellStyle name="好_农林水和城市维护标准支出20080505－县区合计_财力性转移支付2010年预算参考数_03_2010年各地区一般预算平衡表 5" xfId="26500"/>
    <cellStyle name="差_县市旗测算-新科目（20080627）_民生政策最低支出需求_财力性转移支付2010年预算参考数_隋心对账单定稿0514 2 7" xfId="26501"/>
    <cellStyle name="好_农林水和城市维护标准支出20080505－县区合计_财力性转移支付2010年预算参考数_03_2010年各地区一般预算平衡表 6" xfId="26502"/>
    <cellStyle name="差_县市旗测算-新科目（20080627）_民生政策最低支出需求_财力性转移支付2010年预算参考数_小册子（2010）张 3 2" xfId="26503"/>
    <cellStyle name="差_县市旗测算-新科目（20080627）_民生政策最低支出需求_合并 2 5" xfId="26504"/>
    <cellStyle name="差_县市旗测算-新科目（20080627）_民生政策最低支出需求_合并 2 6" xfId="26505"/>
    <cellStyle name="差_县市旗测算-新科目（20080627）_民生政策最低支出需求_合并 2 7" xfId="26506"/>
    <cellStyle name="差_县市旗测算-新科目（20080627）_民生政策最低支出需求_华东" xfId="26507"/>
    <cellStyle name="好_20河南_财力性转移支付2010年预算参考数_隋心对账单定稿0514 2 5" xfId="26508"/>
    <cellStyle name="差_县市旗测算-新科目（20080627）_民生政策最低支出需求_华东 2 2" xfId="26509"/>
    <cellStyle name="差_县市旗测算-新科目（20080627）_民生政策最低支出需求_华东 2 3" xfId="26510"/>
    <cellStyle name="差_县市旗测算-新科目（20080627）_民生政策最低支出需求_华东 2 4" xfId="26511"/>
    <cellStyle name="好_1110洱源县_财力性转移支付2010年预算参考数_30云南" xfId="26512"/>
    <cellStyle name="差_县市旗测算-新科目（20080627）_民生政策最低支出需求_华东 2 5" xfId="26513"/>
    <cellStyle name="差_县市旗测算-新科目（20080627）_民生政策最低支出需求_华东 2 7" xfId="26514"/>
    <cellStyle name="差_县市旗测算-新科目（20080627）_民生政策最低支出需求_隋心对账单定稿0514" xfId="26515"/>
    <cellStyle name="差_县市旗测算-新科目（20080627）_民生政策最低支出需求_隋心对账单定稿0514 2" xfId="26516"/>
    <cellStyle name="好_核定人数下发表_财力性转移支付2010年预算参考数_华东 3" xfId="26517"/>
    <cellStyle name="好_县区合并测算20080421_不含人员经费系数_华东 2 5" xfId="26518"/>
    <cellStyle name="差_县市旗测算-新科目（20080627）_民生政策最低支出需求_隋心对账单定稿0514 2 2" xfId="26519"/>
    <cellStyle name="好_县区合并测算20080421_不含人员经费系数_华东 2 7" xfId="26520"/>
    <cellStyle name="差_县市旗测算-新科目（20080627）_民生政策最低支出需求_隋心对账单定稿0514 2 4" xfId="26521"/>
    <cellStyle name="好_市辖区测算-新科目（20080626）_财力性转移支付2010年预算参考数_华东 2" xfId="26522"/>
    <cellStyle name="差_县市旗测算-新科目（20080627）_民生政策最低支出需求_隋心对账单定稿0514 2 5" xfId="26523"/>
    <cellStyle name="好_2008年全省汇总收支计算表_财力性转移支付2010年预算参考数_03_2010年各地区一般预算平衡表_04财力类2010" xfId="26524"/>
    <cellStyle name="好_民生政策最低支出需求_财力性转移支付2010年预算参考数_03_2010年各地区一般预算平衡表_2010年地方财政一般预算分级平衡情况表（汇总）0524 2" xfId="26525"/>
    <cellStyle name="好_市辖区测算-新科目（20080626）_财力性转移支付2010年预算参考数_华东 3" xfId="26526"/>
    <cellStyle name="差_县市旗测算-新科目（20080627）_民生政策最低支出需求_隋心对账单定稿0514 2 6" xfId="26527"/>
    <cellStyle name="好_民生政策最低支出需求_财力性转移支付2010年预算参考数_03_2010年各地区一般预算平衡表_2010年地方财政一般预算分级平衡情况表（汇总）0524 3" xfId="26528"/>
    <cellStyle name="差_县市旗测算-新科目（20080627）_民生政策最低支出需求_隋心对账单定稿0514 2 7" xfId="26529"/>
    <cellStyle name="好_民生政策最低支出需求_财力性转移支付2010年预算参考数_03_2010年各地区一般预算平衡表_2010年地方财政一般预算分级平衡情况表（汇总）0524 4" xfId="26530"/>
    <cellStyle name="差_县市旗测算-新科目（20080627）_民生政策最低支出需求_小册子（2010）张 2" xfId="26531"/>
    <cellStyle name="差_县市旗测算-新科目（20080627）_民生政策最低支出需求_小册子（2010）张 2 2" xfId="26532"/>
    <cellStyle name="差_县市旗测算-新科目（20080627）_民生政策最低支出需求_小册子（2010）张 3" xfId="26533"/>
    <cellStyle name="差_县市旗测算-新科目（20080627）_民生政策最低支出需求_小册子（2010）张 3 2" xfId="26534"/>
    <cellStyle name="差_县市旗测算-新科目（20080627）_隋心对账单定稿0514" xfId="26535"/>
    <cellStyle name="差_县市旗测算-新科目（20080627）_隋心对账单定稿0514 2" xfId="26536"/>
    <cellStyle name="差_县市旗测算-新科目（20080627）_隋心对账单定稿0514 2 5" xfId="26537"/>
    <cellStyle name="差_县市旗测算-新科目（20080627）_隋心对账单定稿0514 2 6" xfId="26538"/>
    <cellStyle name="差_县市旗测算-新科目（20080627）_隋心对账单定稿0514 2 7" xfId="26539"/>
    <cellStyle name="差_县市旗测算-新科目（20080627）_县市旗测算-新科目（含人口规模效应）" xfId="26540"/>
    <cellStyle name="差_县市旗测算-新科目（20080627）_县市旗测算-新科目（含人口规模效应） 2 3 2" xfId="26541"/>
    <cellStyle name="常规 21 2 2 2 6" xfId="26542"/>
    <cellStyle name="好_2007一般预算支出口径剔除表_合并 2 4" xfId="26543"/>
    <cellStyle name="差_县市旗测算-新科目（20080627）_县市旗测算-新科目（含人口规模效应） 2 7" xfId="26544"/>
    <cellStyle name="好_行政公检法测算_民生政策最低支出需求_财力性转移支付2010年预算参考数 2 4" xfId="26545"/>
    <cellStyle name="差_县市旗测算-新科目（20080627）_县市旗测算-新科目（含人口规模效应） 3" xfId="26546"/>
    <cellStyle name="好_自行调整差异系数顺序_财力性转移支付2010年预算参考数_华东 2" xfId="26547"/>
    <cellStyle name="差_县市旗测算-新科目（20080627）_县市旗测算-新科目（含人口规模效应） 4" xfId="26548"/>
    <cellStyle name="差_县市旗测算-新科目（20080627）_县市旗测算-新科目（含人口规模效应）_03_2010年各地区一般预算平衡表 2" xfId="26549"/>
    <cellStyle name="差_县市旗测算-新科目（20080627）_县市旗测算-新科目（含人口规模效应）_03_2010年各地区一般预算平衡表 2 2" xfId="26550"/>
    <cellStyle name="差_县市旗测算-新科目（20080627）_县市旗测算-新科目（含人口规模效应）_03_2010年各地区一般预算平衡表_04财力类2010" xfId="26551"/>
    <cellStyle name="差_县市旗测算-新科目（20080627）_县市旗测算-新科目（含人口规模效应）_03_2010年各地区一般预算平衡表_04财力类2010 2" xfId="26552"/>
    <cellStyle name="好_县市旗测算-新科目（20080626）_不含人员经费系数_财力性转移支付2010年预算参考数_小册子（2010）张" xfId="26553"/>
    <cellStyle name="好_28四川_财力性转移支付2010年预算参考数_华东 2 4" xfId="26554"/>
    <cellStyle name="好_其他部门(按照总人口测算）—20080416_民生政策最低支出需求_财力性转移支付2010年预算参考数_华东 2 5" xfId="26555"/>
    <cellStyle name="差_县市旗测算-新科目（20080627）_县市旗测算-新科目（含人口规模效应）_03_2010年各地区一般预算平衡表_04财力类2010 3" xfId="26556"/>
    <cellStyle name="好_28四川_财力性转移支付2010年预算参考数_华东 2 5" xfId="26557"/>
    <cellStyle name="好_其他部门(按照总人口测算）—20080416_民生政策最低支出需求_财力性转移支付2010年预算参考数_华东 2 6" xfId="26558"/>
    <cellStyle name="差_县市旗测算-新科目（20080627）_县市旗测算-新科目（含人口规模效应）_03_2010年各地区一般预算平衡表_2010年地方财政一般预算分级平衡情况表（汇总）0524" xfId="26559"/>
    <cellStyle name="好_1110洱源县_财力性转移支付2010年预算参考数_03_2010年各地区一般预算平衡表_04财力类2010 3" xfId="26560"/>
    <cellStyle name="差_县市旗测算-新科目（20080627）_县市旗测算-新科目（含人口规模效应）_03_2010年各地区一般预算平衡表_2010年地方财政一般预算分级平衡情况表（汇总）0524 2" xfId="26561"/>
    <cellStyle name="差_县市旗测算-新科目（20080627）_县市旗测算-新科目（含人口规模效应）_03_2010年各地区一般预算平衡表_2010年地方财政一般预算分级平衡情况表（汇总）0524 2 2" xfId="26562"/>
    <cellStyle name="差_县市旗测算-新科目（20080627）_县市旗测算-新科目（含人口规模效应）_03_2010年各地区一般预算平衡表_2010年地方财政一般预算分级平衡情况表（汇总）0524 2 5" xfId="26563"/>
    <cellStyle name="差_县市旗测算-新科目（20080627）_县市旗测算-新科目（含人口规模效应）_03_2010年各地区一般预算平衡表_2010年地方财政一般预算分级平衡情况表（汇总）0524 2 6" xfId="26564"/>
    <cellStyle name="差_县市旗测算-新科目（20080627）_县市旗测算-新科目（含人口规模效应）_03_2010年各地区一般预算平衡表_2010年地方财政一般预算分级平衡情况表（汇总）0524 2 7" xfId="26565"/>
    <cellStyle name="差_县市旗测算-新科目（20080627）_县市旗测算-新科目（含人口规模效应）_03_2010年各地区一般预算平衡表_2010年地方财政一般预算分级平衡情况表（汇总）0524 4" xfId="26566"/>
    <cellStyle name="差_县市旗测算-新科目（20080627）_县市旗测算-新科目（含人口规模效应）_30云南 3" xfId="26567"/>
    <cellStyle name="好_市辖区测算20080510_县市旗测算-新科目（含人口规模效应） 2 4" xfId="26568"/>
    <cellStyle name="差_县市旗测算-新科目（20080627）_县市旗测算-新科目（含人口规模效应）_30云南 3 2" xfId="26569"/>
    <cellStyle name="好 2 2 2 2 6" xfId="26570"/>
    <cellStyle name="差_县市旗测算-新科目（20080627）_县市旗测算-新科目（含人口规模效应）_30云南 4" xfId="26571"/>
    <cellStyle name="好_市辖区测算20080510_县市旗测算-新科目（含人口规模效应） 2 5" xfId="26572"/>
    <cellStyle name="差_县市旗测算-新科目（20080627）_县市旗测算-新科目（含人口规模效应）_财力性转移支付2010年预算参考数 2" xfId="26573"/>
    <cellStyle name="差_县市旗测算-新科目（20080627）_县市旗测算-新科目（含人口规模效应）_财力性转移支付2010年预算参考数 2 2" xfId="26574"/>
    <cellStyle name="差_县市旗测算-新科目（20080627）_县市旗测算-新科目（含人口规模效应）_财力性转移支付2010年预算参考数 3" xfId="26575"/>
    <cellStyle name="差_县市旗测算-新科目（20080627）_县市旗测算-新科目（含人口规模效应）_财力性转移支付2010年预算参考数 4" xfId="26576"/>
    <cellStyle name="差_县市旗测算-新科目（20080627）_县市旗测算-新科目（含人口规模效应）_财力性转移支付2010年预算参考数 4 2" xfId="26577"/>
    <cellStyle name="差_县市旗测算-新科目（20080627）_县市旗测算-新科目（含人口规模效应）_财力性转移支付2010年预算参考数_03_2010年各地区一般预算平衡表" xfId="26578"/>
    <cellStyle name="差_县市旗测算-新科目（20080627）_县市旗测算-新科目（含人口规模效应）_财力性转移支付2010年预算参考数_03_2010年各地区一般预算平衡表 2" xfId="26579"/>
    <cellStyle name="差_县市旗测算-新科目（20080627）_县市旗测算-新科目（含人口规模效应）_财力性转移支付2010年预算参考数_03_2010年各地区一般预算平衡表 3" xfId="26580"/>
    <cellStyle name="差_县市旗测算-新科目（20080627）_县市旗测算-新科目（含人口规模效应）_财力性转移支付2010年预算参考数_03_2010年各地区一般预算平衡表 4" xfId="26581"/>
    <cellStyle name="差_县市旗测算-新科目（20080627）_县市旗测算-新科目（含人口规模效应）_财力性转移支付2010年预算参考数_03_2010年各地区一般预算平衡表 6" xfId="26582"/>
    <cellStyle name="差_县市旗测算-新科目（20080627）_县市旗测算-新科目（含人口规模效应）_财力性转移支付2010年预算参考数_03_2010年各地区一般预算平衡表_04财力类2010" xfId="26583"/>
    <cellStyle name="差_县市旗测算-新科目（20080627）_县市旗测算-新科目（含人口规模效应）_财力性转移支付2010年预算参考数_03_2010年各地区一般预算平衡表_2010年地方财政一般预算分级平衡情况表（汇总）0524" xfId="26584"/>
    <cellStyle name="好_农林水和城市维护标准支出20080505－县区合计_民生政策最低支出需求_财力性转移支付2010年预算参考数_合并 2 5" xfId="26585"/>
    <cellStyle name="差_县市旗测算-新科目（20080627）_县市旗测算-新科目（含人口规模效应）_财力性转移支付2010年预算参考数_03_2010年各地区一般预算平衡表_2010年地方财政一般预算分级平衡情况表（汇总）0524 2" xfId="26586"/>
    <cellStyle name="好_核定人数下发表_财力性转移支付2010年预算参考数_03_2010年各地区一般预算平衡表_2010年地方财政一般预算分级平衡情况表（汇总）0524 2 8" xfId="26587"/>
    <cellStyle name="差_县市旗测算-新科目（20080627）_县市旗测算-新科目（含人口规模效应）_财力性转移支付2010年预算参考数_03_2010年各地区一般预算平衡表_2010年地方财政一般预算分级平衡情况表（汇总）0524 2 2" xfId="26588"/>
    <cellStyle name="差_县市旗测算-新科目（20080627）_县市旗测算-新科目（含人口规模效应）_财力性转移支付2010年预算参考数_03_2010年各地区一般预算平衡表_2010年地方财政一般预算分级平衡情况表（汇总）0524 2 7" xfId="26589"/>
    <cellStyle name="好_县市旗测算-新科目（20080627）_财力性转移支付2010年预算参考数_隋心对账单定稿0514 2 4" xfId="26590"/>
    <cellStyle name="好_2007一般预算支出口径剔除表_03_2010年各地区一般预算平衡表_2010年地方财政一般预算分级平衡情况表（汇总）0524 5" xfId="26591"/>
    <cellStyle name="好_核定人数下发表_03_2010年各地区一般预算平衡表 5" xfId="26592"/>
    <cellStyle name="差_县市旗测算-新科目（20080627）_县市旗测算-新科目（含人口规模效应）_财力性转移支付2010年预算参考数_03_2010年各地区一般预算平衡表_2010年地方财政一般预算分级平衡情况表（汇总）0524 3" xfId="26593"/>
    <cellStyle name="差_县市旗测算-新科目（20080627）_县市旗测算-新科目（含人口规模效应）_财力性转移支付2010年预算参考数_03_2010年各地区一般预算平衡表_2010年地方财政一般预算分级平衡情况表（汇总）0524 4" xfId="26594"/>
    <cellStyle name="差_县市旗测算-新科目（20080627）_县市旗测算-新科目（含人口规模效应）_财力性转移支付2010年预算参考数_03_2010年各地区一般预算平衡表_2010年地方财政一般预算分级平衡情况表（汇总）0524 5" xfId="26595"/>
    <cellStyle name="差_县市旗测算-新科目（20080627）_县市旗测算-新科目（含人口规模效应）_财力性转移支付2010年预算参考数_03_2010年各地区一般预算平衡表_净集中" xfId="26596"/>
    <cellStyle name="好_530623_2006年县级财政报表附表_华东" xfId="26597"/>
    <cellStyle name="好_第五部分(才淼、饶永宏）_合并 2 6" xfId="26598"/>
    <cellStyle name="差_县市旗测算-新科目（20080627）_县市旗测算-新科目（含人口规模效应）_财力性转移支付2010年预算参考数_03_2010年各地区一般预算平衡表_净集中 2" xfId="26599"/>
    <cellStyle name="好_530623_2006年县级财政报表附表_华东 2" xfId="26600"/>
    <cellStyle name="好_县区合并测算20080421_民生政策最低支出需求_03_2010年各地区一般预算平衡表 2 3" xfId="26601"/>
    <cellStyle name="差_县市旗测算-新科目（20080627）_县市旗测算-新科目（含人口规模效应）_财力性转移支付2010年预算参考数_30云南" xfId="26602"/>
    <cellStyle name="差_县市旗测算-新科目（20080627）_县市旗测算-新科目（含人口规模效应）_财力性转移支付2010年预算参考数_合并" xfId="26603"/>
    <cellStyle name="计算 2 2 2 2 3" xfId="26604"/>
    <cellStyle name="差_县市旗测算-新科目（20080627）_县市旗测算-新科目（含人口规模效应）_财力性转移支付2010年预算参考数_合并 2 4" xfId="26605"/>
    <cellStyle name="好_2_财力性转移支付2010年预算参考数_03_2010年各地区一般预算平衡表_净集中 2" xfId="26606"/>
    <cellStyle name="好_34青海_1_财力性转移支付2010年预算参考数 2 5" xfId="26607"/>
    <cellStyle name="好_市辖区测算-新科目（20080626）_财力性转移支付2010年预算参考数_03_2010年各地区一般预算平衡表_净集中 3" xfId="26608"/>
    <cellStyle name="计算 2 2 2 2 4" xfId="26609"/>
    <cellStyle name="差_县市旗测算-新科目（20080627）_县市旗测算-新科目（含人口规模效应）_财力性转移支付2010年预算参考数_合并 2 5" xfId="26610"/>
    <cellStyle name="好_2_财力性转移支付2010年预算参考数_03_2010年各地区一般预算平衡表_净集中 3" xfId="26611"/>
    <cellStyle name="好_34青海_1_财力性转移支付2010年预算参考数 2 6" xfId="26612"/>
    <cellStyle name="计算 2 2 2 2 5" xfId="26613"/>
    <cellStyle name="差_县市旗测算-新科目（20080627）_县市旗测算-新科目（含人口规模效应）_财力性转移支付2010年预算参考数_合并 2 6" xfId="26614"/>
    <cellStyle name="好_34青海_1_财力性转移支付2010年预算参考数 2 7" xfId="26615"/>
    <cellStyle name="计算 2 2 2 2 6" xfId="26616"/>
    <cellStyle name="差_县市旗测算-新科目（20080627）_县市旗测算-新科目（含人口规模效应）_财力性转移支付2010年预算参考数_合并 2 7" xfId="26617"/>
    <cellStyle name="差_县市旗测算-新科目（20080627）_县市旗测算-新科目（含人口规模效应）_财力性转移支付2010年预算参考数_隋心对账单定稿0514 2 3" xfId="26618"/>
    <cellStyle name="好_卫生(按照总人口测算）—20080416_民生政策最低支出需求_小册子（2010）张" xfId="26619"/>
    <cellStyle name="差_县市旗测算-新科目（20080627）_县市旗测算-新科目（含人口规模效应）_财力性转移支付2010年预算参考数_隋心对账单定稿0514 2 4" xfId="26620"/>
    <cellStyle name="差_县市旗测算-新科目（20080627）_县市旗测算-新科目（含人口规模效应）_财力性转移支付2010年预算参考数_隋心对账单定稿0514 2 5" xfId="26621"/>
    <cellStyle name="好_教育(按照总人口测算）—20080416_民生政策最低支出需求_华东 2" xfId="26622"/>
    <cellStyle name="差_县市旗测算-新科目（20080627）_县市旗测算-新科目（含人口规模效应）_财力性转移支付2010年预算参考数_隋心对账单定稿0514 2 6" xfId="26623"/>
    <cellStyle name="好_教育(按照总人口测算）—20080416_民生政策最低支出需求_华东 3" xfId="26624"/>
    <cellStyle name="差_县市旗测算-新科目（20080627）_县市旗测算-新科目（含人口规模效应）_财力性转移支付2010年预算参考数_隋心对账单定稿0514 2 7" xfId="26625"/>
    <cellStyle name="好_1_财力性转移支付2010年预算参考数 2 2" xfId="26626"/>
    <cellStyle name="好_0706丘北县 2" xfId="26627"/>
    <cellStyle name="差_县市旗测算-新科目（20080627）_县市旗测算-新科目（含人口规模效应）_财力性转移支付2010年预算参考数_小册子（2010）张" xfId="26628"/>
    <cellStyle name="好_成本差异系数（含人口规模）_隋心对账单定稿0514 2 3" xfId="26629"/>
    <cellStyle name="差_县市旗测算-新科目（20080627）_县市旗测算-新科目（含人口规模效应）_财力性转移支付2010年预算参考数_小册子（2010）张 3" xfId="26630"/>
    <cellStyle name="差_县市旗测算-新科目（20080627）_县市旗测算-新科目（含人口规模效应）_财力性转移支付2010年预算参考数_小册子（2010）张 4" xfId="26631"/>
    <cellStyle name="差_县市旗测算-新科目（20080627）_县市旗测算-新科目（含人口规模效应）_合并" xfId="26632"/>
    <cellStyle name="好_附表_财力性转移支付2010年预算参考数_隋心对账单定稿0514 2 3" xfId="26633"/>
    <cellStyle name="差_县市旗测算-新科目（20080627）_县市旗测算-新科目（含人口规模效应）_合并 2" xfId="26634"/>
    <cellStyle name="差_县市旗测算-新科目（20080627）_县市旗测算-新科目（含人口规模效应）_合并 2 2" xfId="26635"/>
    <cellStyle name="好_2006年34青海_财力性转移支付2010年预算参考数 2 3" xfId="26636"/>
    <cellStyle name="差_县市旗测算-新科目（20080627）_县市旗测算-新科目（含人口规模效应）_合并 2 3" xfId="26637"/>
    <cellStyle name="好_2006年34青海_财力性转移支付2010年预算参考数 2 4" xfId="26638"/>
    <cellStyle name="差_县市旗测算-新科目（20080627）_县市旗测算-新科目（含人口规模效应）_合并 2 4" xfId="26639"/>
    <cellStyle name="好_2006年34青海_财力性转移支付2010年预算参考数 2 5" xfId="26640"/>
    <cellStyle name="差_县市旗测算-新科目（20080627）_县市旗测算-新科目（含人口规模效应）_合并 2 5" xfId="26641"/>
    <cellStyle name="好_2006年34青海_财力性转移支付2010年预算参考数 2 6" xfId="26642"/>
    <cellStyle name="差_县市旗测算-新科目（20080627）_县市旗测算-新科目（含人口规模效应）_合并 2 6" xfId="26643"/>
    <cellStyle name="好_2006年34青海_财力性转移支付2010年预算参考数 2 7" xfId="26644"/>
    <cellStyle name="差_县市旗测算-新科目（20080627）_县市旗测算-新科目（含人口规模效应）_合并 2 7" xfId="26645"/>
    <cellStyle name="差_县市旗测算-新科目（20080627）_县市旗测算-新科目（含人口规模效应）_华东 2" xfId="26646"/>
    <cellStyle name="差_县市旗测算-新科目（20080627）_县市旗测算-新科目（含人口规模效应）_华东 2 2" xfId="26647"/>
    <cellStyle name="差_县市旗测算-新科目（20080627）_县市旗测算-新科目（含人口规模效应）_华东 2 3" xfId="26648"/>
    <cellStyle name="好_Book2_03_2010年各地区一般预算平衡表_2010年地方财政一般预算分级平衡情况表（汇总）0524 2 2" xfId="26649"/>
    <cellStyle name="差_县市旗测算-新科目（20080627）_县市旗测算-新科目（含人口规模效应）_华东 2 5" xfId="26650"/>
    <cellStyle name="好_Book2_03_2010年各地区一般预算平衡表_2010年地方财政一般预算分级平衡情况表（汇总）0524 2 4" xfId="26651"/>
    <cellStyle name="差_县市旗测算-新科目（20080627）_县市旗测算-新科目（含人口规模效应）_华东 2 6" xfId="26652"/>
    <cellStyle name="好_Book2_03_2010年各地区一般预算平衡表_2010年地方财政一般预算分级平衡情况表（汇总）0524 2 5" xfId="26653"/>
    <cellStyle name="差_县市旗测算-新科目（20080627）_县市旗测算-新科目（含人口规模效应）_华东 2 7" xfId="26654"/>
    <cellStyle name="好_Book2_03_2010年各地区一般预算平衡表_2010年地方财政一般预算分级平衡情况表（汇总）0524 2 6" xfId="26655"/>
    <cellStyle name="差_县市旗测算-新科目（20080627）_县市旗测算-新科目（含人口规模效应）_隋心对账单定稿0514 2 5" xfId="26656"/>
    <cellStyle name="差_县市旗测算-新科目（20080627）_县市旗测算-新科目（含人口规模效应）_隋心对账单定稿0514 2 6" xfId="26657"/>
    <cellStyle name="差_县市旗测算-新科目（20080627）_县市旗测算-新科目（含人口规模效应）_隋心对账单定稿0514 2 7" xfId="26658"/>
    <cellStyle name="差_县市旗测算-新科目（20080627）_小册子（2010）张 2" xfId="26659"/>
    <cellStyle name="好_分县成本差异系数_财力性转移支付2010年预算参考数 2 7" xfId="26660"/>
    <cellStyle name="差_小册子（2010）张" xfId="26661"/>
    <cellStyle name="差_小册子（2010）张 2" xfId="26662"/>
    <cellStyle name="差_小册子（2010）张 3" xfId="26663"/>
    <cellStyle name="差_小册子（2010）张 3 2" xfId="26664"/>
    <cellStyle name="好_民生政策最低支出需求_03_2010年各地区一般预算平衡表_净集中" xfId="26665"/>
    <cellStyle name="好_市辖区测算-新科目（20080626）_03_2010年各地区一般预算平衡表_2010年地方财政一般预算分级平衡情况表（汇总）0524 2 5" xfId="26666"/>
    <cellStyle name="差_小册子（2010）张 4" xfId="26667"/>
    <cellStyle name="差_样表_2.2010年云南省生态功能区转移支付总表" xfId="26668"/>
    <cellStyle name="差_样表_2.云南省生态功能区转移支付总表" xfId="26669"/>
    <cellStyle name="好_2006年28四川_03_2010年各地区一般预算平衡表_2010年地方财政一般预算分级平衡情况表（汇总）0524 2 2" xfId="26670"/>
    <cellStyle name="差_样表_4.2010年国家重点生态功能区保护性转移支付生态测算表" xfId="26671"/>
    <cellStyle name="差_样表_4.2010年国家重点生态功能区保护性转移支付生态测算表 2" xfId="26672"/>
    <cellStyle name="差_样表_5.2010年云南省国家一般生态功能区转移支付补助测算表（州市本级）" xfId="26673"/>
    <cellStyle name="好_人员工资和公用经费3_华东 2" xfId="26674"/>
    <cellStyle name="差_业务工作量指标 2 2" xfId="26675"/>
    <cellStyle name="差_业务工作量指标 2 3" xfId="26676"/>
    <cellStyle name="好_2008年支出调整_03_2010年各地区一般预算平衡表_04财力类2010 2" xfId="26677"/>
    <cellStyle name="差_业务工作量指标 4" xfId="26678"/>
    <cellStyle name="差_一般预算支出口径剔除表" xfId="26679"/>
    <cellStyle name="差_一般预算支出口径剔除表 2" xfId="26680"/>
    <cellStyle name="好_农林水和城市维护标准支出20080505－县区合计_县市旗测算-新科目（含人口规模效应） 3" xfId="26681"/>
    <cellStyle name="差_一般预算支出口径剔除表 2 3" xfId="26682"/>
    <cellStyle name="差_一般预算支出口径剔除表 2 5" xfId="26683"/>
    <cellStyle name="差_一般预算支出口径剔除表 2 6" xfId="26684"/>
    <cellStyle name="好_市辖区测算-新科目（20080626）_民生政策最低支出需求_30云南" xfId="26685"/>
    <cellStyle name="差_一般预算支出口径剔除表 2 7" xfId="26686"/>
    <cellStyle name="差_一般预算支出口径剔除表_03_2010年各地区一般预算平衡表 2" xfId="26687"/>
    <cellStyle name="好_农林水和城市维护标准支出20080505－县区合计_不含人员经费系数 2 5" xfId="26688"/>
    <cellStyle name="差_一般预算支出口径剔除表_03_2010年各地区一般预算平衡表 3" xfId="26689"/>
    <cellStyle name="好_农林水和城市维护标准支出20080505－县区合计_不含人员经费系数 2 6" xfId="26690"/>
    <cellStyle name="差_一般预算支出口径剔除表_03_2010年各地区一般预算平衡表 4" xfId="26691"/>
    <cellStyle name="好_农林水和城市维护标准支出20080505－县区合计_不含人员经费系数 2 7" xfId="26692"/>
    <cellStyle name="差_一般预算支出口径剔除表_03_2010年各地区一般预算平衡表_2010年地方财政一般预算分级平衡情况表（汇总）0524 2" xfId="26693"/>
    <cellStyle name="好_22湖南_03_2010年各地区一般预算平衡表 5" xfId="26694"/>
    <cellStyle name="差_一般预算支出口径剔除表_03_2010年各地区一般预算平衡表_2010年地方财政一般预算分级平衡情况表（汇总）0524 2 3" xfId="26695"/>
    <cellStyle name="好_22湖南_03_2010年各地区一般预算平衡表" xfId="26696"/>
    <cellStyle name="差_一般预算支出口径剔除表_03_2010年各地区一般预算平衡表_2010年地方财政一般预算分级平衡情况表（汇总）0524 2 4" xfId="26697"/>
    <cellStyle name="差_一般预算支出口径剔除表_03_2010年各地区一般预算平衡表_2010年地方财政一般预算分级平衡情况表（汇总）0524 2 5" xfId="26698"/>
    <cellStyle name="差_一般预算支出口径剔除表_03_2010年各地区一般预算平衡表_2010年地方财政一般预算分级平衡情况表（汇总）0524 2 6" xfId="26699"/>
    <cellStyle name="差_一般预算支出口径剔除表_03_2010年各地区一般预算平衡表_2010年地方财政一般预算分级平衡情况表（汇总）0524 2 7" xfId="26700"/>
    <cellStyle name="差_一般预算支出口径剔除表_03_2010年各地区一般预算平衡表_2010年地方财政一般预算分级平衡情况表（汇总）0524 3" xfId="26701"/>
    <cellStyle name="好_2006年34青海_隋心对账单定稿0514" xfId="26702"/>
    <cellStyle name="好_22湖南_03_2010年各地区一般预算平衡表 6" xfId="26703"/>
    <cellStyle name="差_一般预算支出口径剔除表_03_2010年各地区一般预算平衡表_2010年地方财政一般预算分级平衡情况表（汇总）0524 4" xfId="26704"/>
    <cellStyle name="差_一般预算支出口径剔除表_03_2010年各地区一般预算平衡表_2010年地方财政一般预算分级平衡情况表（汇总）0524 5" xfId="26705"/>
    <cellStyle name="差_一般预算支出口径剔除表_03_2010年各地区一般预算平衡表_净集中" xfId="26706"/>
    <cellStyle name="好_2006年28四川_财力性转移支付2010年预算参考数_03_2010年各地区一般预算平衡表_2010年地方财政一般预算分级平衡情况表（汇总）0524 4" xfId="26707"/>
    <cellStyle name="差_一般预算支出口径剔除表_30云南" xfId="26708"/>
    <cellStyle name="差_一般预算支出口径剔除表_30云南 2" xfId="26709"/>
    <cellStyle name="差_一般预算支出口径剔除表_30云南 2 2" xfId="26710"/>
    <cellStyle name="差_一般预算支出口径剔除表_30云南 3" xfId="26711"/>
    <cellStyle name="差_一般预算支出口径剔除表_30云南 3 2" xfId="26712"/>
    <cellStyle name="差_一般预算支出口径剔除表_30云南 4" xfId="26713"/>
    <cellStyle name="差_一般预算支出口径剔除表_财力性转移支付2010年预算参考数 2 2" xfId="26714"/>
    <cellStyle name="差_一般预算支出口径剔除表_财力性转移支付2010年预算参考数 2 3" xfId="26715"/>
    <cellStyle name="差_一般预算支出口径剔除表_财力性转移支付2010年预算参考数 2 4" xfId="26716"/>
    <cellStyle name="差_一般预算支出口径剔除表_财力性转移支付2010年预算参考数 2 5" xfId="26717"/>
    <cellStyle name="差_一般预算支出口径剔除表_财力性转移支付2010年预算参考数 2 7" xfId="26718"/>
    <cellStyle name="差_一般预算支出口径剔除表_财力性转移支付2010年预算参考数 3" xfId="26719"/>
    <cellStyle name="差_一般预算支出口径剔除表_财力性转移支付2010年预算参考数 4" xfId="26720"/>
    <cellStyle name="差_一般预算支出口径剔除表_财力性转移支付2010年预算参考数_03_2010年各地区一般预算平衡表" xfId="26721"/>
    <cellStyle name="好_同德_财力性转移支付2010年预算参考数_合并 2 3" xfId="26722"/>
    <cellStyle name="常规 7 2 2 2" xfId="26723"/>
    <cellStyle name="差_一般预算支出口径剔除表_财力性转移支付2010年预算参考数_03_2010年各地区一般预算平衡表 2" xfId="26724"/>
    <cellStyle name="差_一般预算支出口径剔除表_财力性转移支付2010年预算参考数_03_2010年各地区一般预算平衡表 2 2" xfId="26725"/>
    <cellStyle name="差_一般预算支出口径剔除表_财力性转移支付2010年预算参考数_03_2010年各地区一般预算平衡表 3" xfId="26726"/>
    <cellStyle name="差_一般预算支出口径剔除表_财力性转移支付2010年预算参考数_03_2010年各地区一般预算平衡表 4" xfId="26727"/>
    <cellStyle name="差_一般预算支出口径剔除表_财力性转移支付2010年预算参考数_03_2010年各地区一般预算平衡表 5" xfId="26728"/>
    <cellStyle name="差_一般预算支出口径剔除表_财力性转移支付2010年预算参考数_03_2010年各地区一般预算平衡表 6" xfId="26729"/>
    <cellStyle name="差_一般预算支出口径剔除表_财力性转移支付2010年预算参考数_03_2010年各地区一般预算平衡表_04财力类2010" xfId="26730"/>
    <cellStyle name="差_一般预算支出口径剔除表_财力性转移支付2010年预算参考数_03_2010年各地区一般预算平衡表_04财力类2010 2" xfId="26731"/>
    <cellStyle name="好_测算结果汇总_华东 2 7" xfId="26732"/>
    <cellStyle name="差_一般预算支出口径剔除表_财力性转移支付2010年预算参考数_03_2010年各地区一般预算平衡表_04财力类2010 3" xfId="26733"/>
    <cellStyle name="好_农林水和城市维护标准支出20080505－县区合计_财力性转移支付2010年预算参考数_隋心对账单定稿0514 2" xfId="26734"/>
    <cellStyle name="差_一般预算支出口径剔除表_财力性转移支付2010年预算参考数_03_2010年各地区一般预算平衡表_2010年地方财政一般预算分级平衡情况表（汇总）0524" xfId="26735"/>
    <cellStyle name="好_卫生(按照总人口测算）—20080416_民生政策最低支出需求_财力性转移支付2010年预算参考数_03_2010年各地区一般预算平衡表_净集中" xfId="26736"/>
    <cellStyle name="差_一般预算支出口径剔除表_财力性转移支付2010年预算参考数_03_2010年各地区一般预算平衡表_2010年地方财政一般预算分级平衡情况表（汇总）0524 2 3" xfId="26737"/>
    <cellStyle name="好_缺口县区测算（11.13）_03_2010年各地区一般预算平衡表 2 2" xfId="26738"/>
    <cellStyle name="差_一般预算支出口径剔除表_财力性转移支付2010年预算参考数_03_2010年各地区一般预算平衡表_2010年地方财政一般预算分级平衡情况表（汇总）0524 2 4" xfId="26739"/>
    <cellStyle name="好_缺口县区测算（11.13）_03_2010年各地区一般预算平衡表 2 3" xfId="26740"/>
    <cellStyle name="差_一般预算支出口径剔除表_财力性转移支付2010年预算参考数_03_2010年各地区一般预算平衡表_2010年地方财政一般预算分级平衡情况表（汇总）0524 2 7" xfId="26741"/>
    <cellStyle name="差_一般预算支出口径剔除表_财力性转移支付2010年预算参考数_03_2010年各地区一般预算平衡表_2010年地方财政一般预算分级平衡情况表（汇总）0524 3" xfId="26742"/>
    <cellStyle name="差_一般预算支出口径剔除表_财力性转移支付2010年预算参考数_03_2010年各地区一般预算平衡表_2010年地方财政一般预算分级平衡情况表（汇总）0524 4" xfId="26743"/>
    <cellStyle name="差_一般预算支出口径剔除表_财力性转移支付2010年预算参考数_03_2010年各地区一般预算平衡表_2010年地方财政一般预算分级平衡情况表（汇总）0524 5" xfId="26744"/>
    <cellStyle name="差_一般预算支出口径剔除表_财力性转移支付2010年预算参考数_03_2010年各地区一般预算平衡表_净集中" xfId="26745"/>
    <cellStyle name="差_一般预算支出口径剔除表_财力性转移支付2010年预算参考数_03_2010年各地区一般预算平衡表_净集中 2" xfId="26746"/>
    <cellStyle name="好_指标四 4" xfId="26747"/>
    <cellStyle name="差_一般预算支出口径剔除表_财力性转移支付2010年预算参考数_03_2010年各地区一般预算平衡表_净集中 3" xfId="26748"/>
    <cellStyle name="差_一般预算支出口径剔除表_财力性转移支付2010年预算参考数_合并 2 7" xfId="26749"/>
    <cellStyle name="强调文字颜色 4 2 7" xfId="26750"/>
    <cellStyle name="差_一般预算支出口径剔除表_财力性转移支付2010年预算参考数_华东" xfId="26751"/>
    <cellStyle name="差_一般预算支出口径剔除表_财力性转移支付2010年预算参考数_华东 2" xfId="26752"/>
    <cellStyle name="好_县市旗测算20080508_不含人员经费系数_财力性转移支付2010年预算参考数_03_2010年各地区一般预算平衡表_2010年地方财政一般预算分级平衡情况表（汇总）0524 2 5" xfId="26753"/>
    <cellStyle name="差_一般预算支出口径剔除表_财力性转移支付2010年预算参考数_华东 2 2" xfId="26754"/>
    <cellStyle name="好_县市旗测算20080508_不含人员经费系数_财力性转移支付2010年预算参考数_03_2010年各地区一般预算平衡表_2010年地方财政一般预算分级平衡情况表（汇总）0524 2 7" xfId="26755"/>
    <cellStyle name="差_一般预算支出口径剔除表_财力性转移支付2010年预算参考数_华东 2 4" xfId="26756"/>
    <cellStyle name="好_县市旗测算20080508_不含人员经费系数_财力性转移支付2010年预算参考数_03_2010年各地区一般预算平衡表_2010年地方财政一般预算分级平衡情况表（汇总）0524 2 8" xfId="26757"/>
    <cellStyle name="差_一般预算支出口径剔除表_财力性转移支付2010年预算参考数_华东 2 5" xfId="26758"/>
    <cellStyle name="差_一般预算支出口径剔除表_财力性转移支付2010年预算参考数_华东 2 6" xfId="26759"/>
    <cellStyle name="差_一般预算支出口径剔除表_财力性转移支付2010年预算参考数_华东 2 7" xfId="26760"/>
    <cellStyle name="差_一般预算支出口径剔除表_财力性转移支付2010年预算参考数_隋心对账单定稿0514 2" xfId="26761"/>
    <cellStyle name="链接单元格 2 2 3" xfId="26762"/>
    <cellStyle name="差_一般预算支出口径剔除表_财力性转移支付2010年预算参考数_隋心对账单定稿0514 2 2" xfId="26763"/>
    <cellStyle name="好_34青海_1_隋心对账单定稿0514" xfId="26764"/>
    <cellStyle name="差_一般预算支出口径剔除表_财力性转移支付2010年预算参考数_隋心对账单定稿0514 2 3" xfId="26765"/>
    <cellStyle name="差_一般预算支出口径剔除表_财力性转移支付2010年预算参考数_隋心对账单定稿0514 2 4" xfId="26766"/>
    <cellStyle name="差_一般预算支出口径剔除表_财力性转移支付2010年预算参考数_隋心对账单定稿0514 2 5" xfId="26767"/>
    <cellStyle name="差_一般预算支出口径剔除表_财力性转移支付2010年预算参考数_隋心对账单定稿0514 2 6" xfId="26768"/>
    <cellStyle name="差_一般预算支出口径剔除表_财力性转移支付2010年预算参考数_小册子（2010）张 4" xfId="26769"/>
    <cellStyle name="好_测算结果汇总_财力性转移支付2010年预算参考数_03_2010年各地区一般预算平衡表_04财力类2010" xfId="26770"/>
    <cellStyle name="差_一般预算支出口径剔除表_合并 2" xfId="26771"/>
    <cellStyle name="好_行政（人员）_民生政策最低支出需求_财力性转移支付2010年预算参考数 2 2" xfId="26772"/>
    <cellStyle name="差_一般预算支出口径剔除表_合并 2 2" xfId="26773"/>
    <cellStyle name="差_一般预算支出口径剔除表_合并 2 3" xfId="26774"/>
    <cellStyle name="差_一般预算支出口径剔除表_华东" xfId="26775"/>
    <cellStyle name="好_县市旗测算-新科目（20080626）_民生政策最低支出需求_财力性转移支付2010年预算参考数_03_2010年各地区一般预算平衡表" xfId="26776"/>
    <cellStyle name="好_教育(按照总人口测算）—20080416_不含人员经费系数_合并 2 3" xfId="26777"/>
    <cellStyle name="差_一般预算支出口径剔除表_华东 2" xfId="26778"/>
    <cellStyle name="好_县市旗测算-新科目（20080626）_民生政策最低支出需求_财力性转移支付2010年预算参考数_03_2010年各地区一般预算平衡表 2" xfId="26779"/>
    <cellStyle name="常规 16 2 6" xfId="26780"/>
    <cellStyle name="常规 21 2 6" xfId="26781"/>
    <cellStyle name="好_测算结果_隋心对账单定稿0514 2 4" xfId="26782"/>
    <cellStyle name="好_行政(燃修费)_民生政策最低支出需求_财力性转移支付2010年预算参考数 4" xfId="26783"/>
    <cellStyle name="差_一般预算支出口径剔除表_华东 2 2" xfId="26784"/>
    <cellStyle name="好_县市旗测算-新科目（20080626）_民生政策最低支出需求_财力性转移支付2010年预算参考数_03_2010年各地区一般预算平衡表 2 2" xfId="26785"/>
    <cellStyle name="好_1110洱源转换 3" xfId="26786"/>
    <cellStyle name="差_一般预算支出口径剔除表_华东 2 3" xfId="26787"/>
    <cellStyle name="好_县市旗测算-新科目（20080626）_民生政策最低支出需求_财力性转移支付2010年预算参考数_03_2010年各地区一般预算平衡表 2 3" xfId="26788"/>
    <cellStyle name="差_一般预算支出口径剔除表_华东 2 4" xfId="26789"/>
    <cellStyle name="好_2008年全省汇总收支计算表_03_2010年各地区一般预算平衡表_2010年地方财政一般预算分级平衡情况表（汇总）0524 2 2" xfId="26790"/>
    <cellStyle name="差_一般预算支出口径剔除表_华东 2 5" xfId="26791"/>
    <cellStyle name="好_缺口县区测算(财政部标准)_财力性转移支付2010年预算参考数_合并 2 2" xfId="26792"/>
    <cellStyle name="好_2008年全省汇总收支计算表_03_2010年各地区一般预算平衡表_2010年地方财政一般预算分级平衡情况表（汇总）0524 2 3" xfId="26793"/>
    <cellStyle name="差_一般预算支出口径剔除表_华东 2 6" xfId="26794"/>
    <cellStyle name="好_缺口县区测算(财政部标准)_财力性转移支付2010年预算参考数_合并 2 3" xfId="26795"/>
    <cellStyle name="好_2008年全省汇总收支计算表_03_2010年各地区一般预算平衡表_2010年地方财政一般预算分级平衡情况表（汇总）0524 2 4" xfId="26796"/>
    <cellStyle name="差_一般预算支出口径剔除表_隋心对账单定稿0514 2 4" xfId="26797"/>
    <cellStyle name="好_行政（人员）_民生政策最低支出需求_财力性转移支付2010年预算参考数 3" xfId="26798"/>
    <cellStyle name="差_一般预算支出口径剔除表_隋心对账单定稿0514 2 5" xfId="26799"/>
    <cellStyle name="好_行政（人员）_民生政策最低支出需求_财力性转移支付2010年预算参考数 4" xfId="26800"/>
    <cellStyle name="差_义务教育阶段教职工人数（教育厅提供最终）" xfId="26801"/>
    <cellStyle name="差_义务教育阶段教职工人数（教育厅提供最终） 2" xfId="26802"/>
    <cellStyle name="好_2007年检察院案件数 3" xfId="26803"/>
    <cellStyle name="差_义务教育阶段教职工人数（教育厅提供最终） 3" xfId="26804"/>
    <cellStyle name="好_2007年检察院案件数 4" xfId="26805"/>
    <cellStyle name="差_义务教育阶段教职工人数（教育厅提供最终） 4" xfId="26806"/>
    <cellStyle name="差_义务教育阶段教职工人数（教育厅提供最终） 5" xfId="26807"/>
    <cellStyle name="差_义务教育阶段教职工人数（教育厅提供最终） 6" xfId="26808"/>
    <cellStyle name="差_义务教育阶段教职工人数（教育厅提供最终） 7" xfId="26809"/>
    <cellStyle name="好_行政公检法测算_民生政策最低支出需求_华东 2 2" xfId="26810"/>
    <cellStyle name="差_义务教育阶段教职工人数（教育厅提供最终） 8" xfId="26811"/>
    <cellStyle name="好_行政公检法测算_民生政策最低支出需求_华东 2 3" xfId="26812"/>
    <cellStyle name="差_云南 缺口县区测算(地方填报) 2 3" xfId="26813"/>
    <cellStyle name="差_云南 缺口县区测算(地方填报) 2 5" xfId="26814"/>
    <cellStyle name="差_云南 缺口县区测算(地方填报) 4" xfId="26815"/>
    <cellStyle name="差_云南 缺口县区测算(地方填报)_03_2010年各地区一般预算平衡表" xfId="26816"/>
    <cellStyle name="差_云南 缺口县区测算(地方填报)_03_2010年各地区一般预算平衡表 2" xfId="26817"/>
    <cellStyle name="差_云南 缺口县区测算(地方填报)_03_2010年各地区一般预算平衡表 2 2" xfId="26818"/>
    <cellStyle name="好_卫生(按照总人口测算）—20080416_不含人员经费系数_03_2010年各地区一般预算平衡表_2010年地方财政一般预算分级平衡情况表（汇总）0524 2 7" xfId="26819"/>
    <cellStyle name="差_云南 缺口县区测算(地方填报)_03_2010年各地区一般预算平衡表 3" xfId="26820"/>
    <cellStyle name="差_云南 缺口县区测算(地方填报)_03_2010年各地区一般预算平衡表 4" xfId="26821"/>
    <cellStyle name="差_云南 缺口县区测算(地方填报)_03_2010年各地区一般预算平衡表 5" xfId="26822"/>
    <cellStyle name="差_云南 缺口县区测算(地方填报)_03_2010年各地区一般预算平衡表 6" xfId="26823"/>
    <cellStyle name="好_人员工资和公用经费2_合并" xfId="26824"/>
    <cellStyle name="差_云南 缺口县区测算(地方填报)_03_2010年各地区一般预算平衡表_04财力类2010" xfId="26825"/>
    <cellStyle name="好_2007年收支情况及2008年收支预计表(汇总表)_03_2010年各地区一般预算平衡表_2010年地方财政一般预算分级平衡情况表（汇总）0524 4" xfId="26826"/>
    <cellStyle name="差_云南 缺口县区测算(地方填报)_03_2010年各地区一般预算平衡表_04财力类2010 2" xfId="26827"/>
    <cellStyle name="差_云南 缺口县区测算(地方填报)_03_2010年各地区一般预算平衡表_04财力类2010 3" xfId="26828"/>
    <cellStyle name="差_云南 缺口县区测算(地方填报)_03_2010年各地区一般预算平衡表_2010年地方财政一般预算分级平衡情况表（汇总）0524" xfId="26829"/>
    <cellStyle name="好_青海 缺口县区测算(地方填报)_03_2010年各地区一般预算平衡表" xfId="26830"/>
    <cellStyle name="差_云南 缺口县区测算(地方填报)_03_2010年各地区一般预算平衡表_2010年地方财政一般预算分级平衡情况表（汇总）0524 2" xfId="26831"/>
    <cellStyle name="好_青海 缺口县区测算(地方填报)_03_2010年各地区一般预算平衡表 2" xfId="26832"/>
    <cellStyle name="差_云南 缺口县区测算(地方填报)_03_2010年各地区一般预算平衡表_2010年地方财政一般预算分级平衡情况表（汇总）0524 2 2" xfId="26833"/>
    <cellStyle name="好_青海 缺口县区测算(地方填报)_03_2010年各地区一般预算平衡表 2 2" xfId="26834"/>
    <cellStyle name="差_云南 缺口县区测算(地方填报)_03_2010年各地区一般预算平衡表_2010年地方财政一般预算分级平衡情况表（汇总）0524 2 3" xfId="26835"/>
    <cellStyle name="好_青海 缺口县区测算(地方填报)_03_2010年各地区一般预算平衡表 2 3" xfId="26836"/>
    <cellStyle name="差_云南 缺口县区测算(地方填报)_03_2010年各地区一般预算平衡表_2010年地方财政一般预算分级平衡情况表（汇总）0524 2 4" xfId="26837"/>
    <cellStyle name="好_分析缺口率_财力性转移支付2010年预算参考数" xfId="26838"/>
    <cellStyle name="差_云南 缺口县区测算(地方填报)_03_2010年各地区一般预算平衡表_2010年地方财政一般预算分级平衡情况表（汇总）0524 2 5" xfId="26839"/>
    <cellStyle name="差_云南 缺口县区测算(地方填报)_03_2010年各地区一般预算平衡表_2010年地方财政一般预算分级平衡情况表（汇总）0524 2 6" xfId="26840"/>
    <cellStyle name="差_云南 缺口县区测算(地方填报)_03_2010年各地区一般预算平衡表_2010年地方财政一般预算分级平衡情况表（汇总）0524 3" xfId="26841"/>
    <cellStyle name="好_青海 缺口县区测算(地方填报)_03_2010年各地区一般预算平衡表 3" xfId="26842"/>
    <cellStyle name="差_云南 缺口县区测算(地方填报)_03_2010年各地区一般预算平衡表_2010年地方财政一般预算分级平衡情况表（汇总）0524 4" xfId="26843"/>
    <cellStyle name="好_青海 缺口县区测算(地方填报)_03_2010年各地区一般预算平衡表 4" xfId="26844"/>
    <cellStyle name="差_云南 缺口县区测算(地方填报)_03_2010年各地区一般预算平衡表_净集中" xfId="26845"/>
    <cellStyle name="差_云南 缺口县区测算(地方填报)_03_2010年各地区一般预算平衡表_净集中 2" xfId="26846"/>
    <cellStyle name="好_2006年30云南_30云南 3" xfId="26847"/>
    <cellStyle name="好_县区合并测算20080421_财力性转移支付2010年预算参考数_合并 2 7" xfId="26848"/>
    <cellStyle name="好_县区合并测算20080423(按照各省比重）_县市旗测算-新科目（含人口规模效应） 2 4" xfId="26849"/>
    <cellStyle name="好_2006年在职人员情况" xfId="26850"/>
    <cellStyle name="差_云南 缺口县区测算(地方填报)_30云南" xfId="26851"/>
    <cellStyle name="好_1110洱源县_隋心对账单定稿0514 2 4" xfId="26852"/>
    <cellStyle name="好_民生政策最低支出需求_03_2010年各地区一般预算平衡表 6" xfId="26853"/>
    <cellStyle name="差_云南 缺口县区测算(地方填报)_30云南 2" xfId="26854"/>
    <cellStyle name="好_市辖区测算-新科目（20080626）_县市旗测算-新科目（含人口规模效应）_财力性转移支付2010年预算参考数_03_2010年各地区一般预算平衡表 2" xfId="26855"/>
    <cellStyle name="差_云南 缺口县区测算(地方填报)_财力性转移支付2010年预算参考数" xfId="26856"/>
    <cellStyle name="好_市辖区测算-新科目（20080626）_民生政策最低支出需求 2 3" xfId="26857"/>
    <cellStyle name="好_市辖区测算-新科目（20080626）_县市旗测算-新科目（含人口规模效应）_财力性转移支付2010年预算参考数_03_2010年各地区一般预算平衡表 2 2" xfId="26858"/>
    <cellStyle name="差_云南 缺口县区测算(地方填报)_财力性转移支付2010年预算参考数 2" xfId="26859"/>
    <cellStyle name="好_河南 缺口县区测算(地方填报) 2 7" xfId="26860"/>
    <cellStyle name="差_云南 缺口县区测算(地方填报)_财力性转移支付2010年预算参考数 2 5" xfId="26861"/>
    <cellStyle name="差_云南 缺口县区测算(地方填报)_财力性转移支付2010年预算参考数 4" xfId="26862"/>
    <cellStyle name="差_云南省2008年转移支付测算——州市本级考核部分及政策性测算_财力性转移支付2010年预算参考数 3" xfId="26863"/>
    <cellStyle name="差_云南 缺口县区测算(地方填报)_财力性转移支付2010年预算参考数_03_2010年各地区一般预算平衡表" xfId="26864"/>
    <cellStyle name="差_云南 缺口县区测算(地方填报)_财力性转移支付2010年预算参考数_03_2010年各地区一般预算平衡表 2" xfId="26865"/>
    <cellStyle name="好_农林水和城市维护标准支出20080505－县区合计 2 4" xfId="26866"/>
    <cellStyle name="好_农林水和城市维护标准支出20080505－县区合计_县市旗测算-新科目（含人口规模效应）_03_2010年各地区一般预算平衡表_2010年地方财政一般预算分级平衡情况表（汇总）0524 2 4" xfId="26867"/>
    <cellStyle name="差_云南 缺口县区测算(地方填报)_财力性转移支付2010年预算参考数_03_2010年各地区一般预算平衡表 3" xfId="26868"/>
    <cellStyle name="好_农林水和城市维护标准支出20080505－县区合计 2 5" xfId="26869"/>
    <cellStyle name="好_农林水和城市维护标准支出20080505－县区合计_县市旗测算-新科目（含人口规模效应）_03_2010年各地区一般预算平衡表_2010年地方财政一般预算分级平衡情况表（汇总）0524 2 5" xfId="26870"/>
    <cellStyle name="差_云南 缺口县区测算(地方填报)_财力性转移支付2010年预算参考数_03_2010年各地区一般预算平衡表 4" xfId="26871"/>
    <cellStyle name="好_农林水和城市维护标准支出20080505－县区合计 2 6" xfId="26872"/>
    <cellStyle name="好_农林水和城市维护标准支出20080505－县区合计_县市旗测算-新科目（含人口规模效应）_03_2010年各地区一般预算平衡表_2010年地方财政一般预算分级平衡情况表（汇总）0524 2 6" xfId="26873"/>
    <cellStyle name="好_缺口县区测算(按核定人数)_03_2010年各地区一般预算平衡表_2010年地方财政一般预算分级平衡情况表（汇总）0524 2" xfId="26874"/>
    <cellStyle name="差_云南 缺口县区测算(地方填报)_财力性转移支付2010年预算参考数_03_2010年各地区一般预算平衡表 5" xfId="26875"/>
    <cellStyle name="好_农林水和城市维护标准支出20080505－县区合计 2 7" xfId="26876"/>
    <cellStyle name="好_农林水和城市维护标准支出20080505－县区合计_县市旗测算-新科目（含人口规模效应）_03_2010年各地区一般预算平衡表_2010年地方财政一般预算分级平衡情况表（汇总）0524 2 7" xfId="26877"/>
    <cellStyle name="好_缺口县区测算(按核定人数)_03_2010年各地区一般预算平衡表_2010年地方财政一般预算分级平衡情况表（汇总）0524 3" xfId="26878"/>
    <cellStyle name="差_云南 缺口县区测算(地方填报)_财力性转移支付2010年预算参考数_03_2010年各地区一般预算平衡表 6" xfId="26879"/>
    <cellStyle name="好_农林水和城市维护标准支出20080505－县区合计 2 8" xfId="26880"/>
    <cellStyle name="好_农林水和城市维护标准支出20080505－县区合计_县市旗测算-新科目（含人口规模效应）_03_2010年各地区一般预算平衡表_2010年地方财政一般预算分级平衡情况表（汇总）0524 2 8" xfId="26881"/>
    <cellStyle name="差_云南 缺口县区测算(地方填报)_财力性转移支付2010年预算参考数_03_2010年各地区一般预算平衡表_04财力类2010 2" xfId="26882"/>
    <cellStyle name="差_云南 缺口县区测算(地方填报)_财力性转移支付2010年预算参考数_03_2010年各地区一般预算平衡表_04财力类2010 3" xfId="26883"/>
    <cellStyle name="差_云南 缺口县区测算(地方填报)_财力性转移支付2010年预算参考数_03_2010年各地区一般预算平衡表_2010年地方财政一般预算分级平衡情况表（汇总）0524" xfId="26884"/>
    <cellStyle name="差_云南 缺口县区测算(地方填报)_财力性转移支付2010年预算参考数_03_2010年各地区一般预算平衡表_2010年地方财政一般预算分级平衡情况表（汇总）0524 2" xfId="26885"/>
    <cellStyle name="差_云南 缺口县区测算(地方填报)_财力性转移支付2010年预算参考数_03_2010年各地区一般预算平衡表_2010年地方财政一般预算分级平衡情况表（汇总）0524 2 2" xfId="26886"/>
    <cellStyle name="差_云南 缺口县区测算(地方填报)_财力性转移支付2010年预算参考数_03_2010年各地区一般预算平衡表_2010年地方财政一般预算分级平衡情况表（汇总）0524 3" xfId="26887"/>
    <cellStyle name="差_云南 缺口县区测算(地方填报)_财力性转移支付2010年预算参考数_03_2010年各地区一般预算平衡表_2010年地方财政一般预算分级平衡情况表（汇总）0524 4" xfId="26888"/>
    <cellStyle name="差_云南 缺口县区测算(地方填报)_财力性转移支付2010年预算参考数_03_2010年各地区一般预算平衡表_2010年地方财政一般预算分级平衡情况表（汇总）0524 5" xfId="26889"/>
    <cellStyle name="差_云南 缺口县区测算(地方填报)_财力性转移支付2010年预算参考数_30云南 2" xfId="26890"/>
    <cellStyle name="好_教育(按照总人口测算）—20080416_县市旗测算-新科目（含人口规模效应）_财力性转移支付2010年预算参考数_03_2010年各地区一般预算平衡表_04财力类2010 2" xfId="26891"/>
    <cellStyle name="差_云南 缺口县区测算(地方填报)_财力性转移支付2010年预算参考数_30云南 3" xfId="26892"/>
    <cellStyle name="好_教育(按照总人口测算）—20080416_县市旗测算-新科目（含人口规模效应）_财力性转移支付2010年预算参考数_03_2010年各地区一般预算平衡表_04财力类2010 3" xfId="26893"/>
    <cellStyle name="差_云南 缺口县区测算(地方填报)_财力性转移支付2010年预算参考数_合并 2 5" xfId="26894"/>
    <cellStyle name="好_文体广播事业(按照总人口测算）—20080416_县市旗测算-新科目（含人口规模效应）_03_2010年各地区一般预算平衡表_2010年地方财政一般预算分级平衡情况表（汇总）0524" xfId="26895"/>
    <cellStyle name="好_行政（人员）_财力性转移支付2010年预算参考数_华东 2 6" xfId="26896"/>
    <cellStyle name="差_云南 缺口县区测算(地方填报)_财力性转移支付2010年预算参考数_合并 2 6" xfId="26897"/>
    <cellStyle name="常规 2 5 3 2" xfId="26898"/>
    <cellStyle name="好_行政（人员）_财力性转移支付2010年预算参考数_华东 2 7" xfId="26899"/>
    <cellStyle name="差_云南 缺口县区测算(地方填报)_财力性转移支付2010年预算参考数_合并 2 7" xfId="26900"/>
    <cellStyle name="差_云南 缺口县区测算(地方填报)_财力性转移支付2010年预算参考数_华东 2 3" xfId="26901"/>
    <cellStyle name="好_汇总_03_2010年各地区一般预算平衡表_2010年地方财政一般预算分级平衡情况表（汇总）0524 2" xfId="26902"/>
    <cellStyle name="差_云南 缺口县区测算(地方填报)_财力性转移支付2010年预算参考数_华东 2 4" xfId="26903"/>
    <cellStyle name="好_汇总_03_2010年各地区一般预算平衡表_2010年地方财政一般预算分级平衡情况表（汇总）0524 3" xfId="26904"/>
    <cellStyle name="差_云南 缺口县区测算(地方填报)_财力性转移支付2010年预算参考数_华东 2 5" xfId="26905"/>
    <cellStyle name="好_汇总_03_2010年各地区一般预算平衡表_2010年地方财政一般预算分级平衡情况表（汇总）0524 4" xfId="26906"/>
    <cellStyle name="差_云南 缺口县区测算(地方填报)_财力性转移支付2010年预算参考数_华东 2 6" xfId="26907"/>
    <cellStyle name="好_2008年支出核定_华东 2" xfId="26908"/>
    <cellStyle name="好_汇总_03_2010年各地区一般预算平衡表_2010年地方财政一般预算分级平衡情况表（汇总）0524 5" xfId="26909"/>
    <cellStyle name="好_其他部门(按照总人口测算）—20080416_不含人员经费系数_财力性转移支付2010年预算参考数_隋心对账单定稿0514 2 2" xfId="26910"/>
    <cellStyle name="差_云南 缺口县区测算(地方填报)_财力性转移支付2010年预算参考数_隋心对账单定稿0514" xfId="26911"/>
    <cellStyle name="差_云南 缺口县区测算(地方填报)_财力性转移支付2010年预算参考数_隋心对账单定稿0514 2" xfId="26912"/>
    <cellStyle name="好_2006年34青海_华东" xfId="26913"/>
    <cellStyle name="差_云南 缺口县区测算(地方填报)_财力性转移支付2010年预算参考数_隋心对账单定稿0514 2 2" xfId="26914"/>
    <cellStyle name="好_2006年34青海_华东 2" xfId="26915"/>
    <cellStyle name="差_云南 缺口县区测算(地方填报)_财力性转移支付2010年预算参考数_隋心对账单定稿0514 2 3" xfId="26916"/>
    <cellStyle name="差_云南 缺口县区测算(地方填报)_财力性转移支付2010年预算参考数_隋心对账单定稿0514 2 4" xfId="26917"/>
    <cellStyle name="差_云南 缺口县区测算(地方填报)_财力性转移支付2010年预算参考数_隋心对账单定稿0514 2 5" xfId="26918"/>
    <cellStyle name="差_云南 缺口县区测算(地方填报)_财力性转移支付2010年预算参考数_小册子（2010）张" xfId="26919"/>
    <cellStyle name="好_不用软件计算9.1不考虑经费管理评价xl 4" xfId="26920"/>
    <cellStyle name="差_云南 缺口县区测算(地方填报)_合并" xfId="26921"/>
    <cellStyle name="差_云南 缺口县区测算(地方填报)_合并 2 3" xfId="26922"/>
    <cellStyle name="差_云南 缺口县区测算(地方填报)_华东 2 2" xfId="26923"/>
    <cellStyle name="好_0605石屏县_财力性转移支付2010年预算参考数_隋心对账单定稿0514 2 2" xfId="26924"/>
    <cellStyle name="好_20河南_03_2010年各地区一般预算平衡表_2010年地方财政一般预算分级平衡情况表（汇总）0524 2 5" xfId="26925"/>
    <cellStyle name="好_核定人数对比_财力性转移支付2010年预算参考数 3" xfId="26926"/>
    <cellStyle name="差_云南 缺口县区测算(地方填报)_华东 2 3" xfId="26927"/>
    <cellStyle name="好_0605石屏县_财力性转移支付2010年预算参考数_隋心对账单定稿0514 2 3" xfId="26928"/>
    <cellStyle name="好_20河南_03_2010年各地区一般预算平衡表_2010年地方财政一般预算分级平衡情况表（汇总）0524 2 6" xfId="26929"/>
    <cellStyle name="好_核定人数对比_财力性转移支付2010年预算参考数 4" xfId="26930"/>
    <cellStyle name="差_云南 缺口县区测算(地方填报)_华东 2 5" xfId="26931"/>
    <cellStyle name="好_0605石屏县_财力性转移支付2010年预算参考数_隋心对账单定稿0514 2 5" xfId="26932"/>
    <cellStyle name="差_云南 缺口县区测算(地方填报)_华东 2 6" xfId="26933"/>
    <cellStyle name="好_0605石屏县_财力性转移支付2010年预算参考数_隋心对账单定稿0514 2 6" xfId="26934"/>
    <cellStyle name="差_云南 缺口县区测算(地方填报)_隋心对账单定稿0514 2" xfId="26935"/>
    <cellStyle name="差_云南 缺口县区测算(地方填报)_隋心对账单定稿0514 2 2" xfId="26936"/>
    <cellStyle name="差_云南 缺口县区测算(地方填报)_隋心对账单定稿0514 2 3" xfId="26937"/>
    <cellStyle name="差_云南 缺口县区测算(地方填报)_隋心对账单定稿0514 2 4" xfId="26938"/>
    <cellStyle name="差_云南 缺口县区测算(地方填报)_小册子（2010）张" xfId="26939"/>
    <cellStyle name="好_缺口县区测算(按核定人数)_财力性转移支付2010年预算参考数 3" xfId="26940"/>
    <cellStyle name="差_云南 缺口县区测算(地方填报)_小册子（2010）张 2" xfId="26941"/>
    <cellStyle name="差_云南 缺口县区测算(地方填报)_小册子（2010）张 3" xfId="26942"/>
    <cellStyle name="好_M01-2(州市补助收入) 2_2.云南省生态功能区转移支付总表" xfId="26943"/>
    <cellStyle name="差_云南农村义务教育统计表" xfId="26944"/>
    <cellStyle name="好_其他部门(按照总人口测算）—20080416_民生政策最低支出需求 2 8" xfId="26945"/>
    <cellStyle name="千位分隔[0] 3 2" xfId="26946"/>
    <cellStyle name="差_云南农村义务教育统计表 5" xfId="26947"/>
    <cellStyle name="输出 2 2 2 2 7" xfId="26948"/>
    <cellStyle name="常规 7 2 3 8" xfId="26949"/>
    <cellStyle name="好_县市旗测算-新科目（20080627）_县市旗测算-新科目（含人口规模效应）_财力性转移支付2010年预算参考数_合并" xfId="26950"/>
    <cellStyle name="差_云南农村义务教育统计表 6" xfId="26951"/>
    <cellStyle name="好_教育(按照总人口测算）—20080416_不含人员经费系数_财力性转移支付2010年预算参考数 2" xfId="26952"/>
    <cellStyle name="输出 2 2 2 2 8" xfId="26953"/>
    <cellStyle name="常规 7 2 3 9" xfId="26954"/>
    <cellStyle name="差_云南农村义务教育统计表 7" xfId="26955"/>
    <cellStyle name="好_教育(按照总人口测算）—20080416_不含人员经费系数_财力性转移支付2010年预算参考数 3" xfId="26956"/>
    <cellStyle name="输出 2 2 2 2 9" xfId="26957"/>
    <cellStyle name="差_云南省2008-2010年25个边境县社会保障和医疗卫生安排表" xfId="26958"/>
    <cellStyle name="差_云南省2008年中小学教师人数统计表" xfId="26959"/>
    <cellStyle name="好_文体广播事业(按照总人口测算）—20080416_县市旗测算-新科目（含人口规模效应） 3" xfId="26960"/>
    <cellStyle name="差_云南省2008年中小学教师人数统计表 4" xfId="26961"/>
    <cellStyle name="差_云南省2008年中小学教师人数统计表 5" xfId="26962"/>
    <cellStyle name="差_云南省2008年中小学教师人数统计表 6" xfId="26963"/>
    <cellStyle name="差_云南省2008年中小学教职工情况（教育厅提供20090101加工整理）" xfId="26964"/>
    <cellStyle name="差_云南省2008年中小学教职工情况（教育厅提供20090101加工整理） 2" xfId="26965"/>
    <cellStyle name="好_05潍坊_隋心对账单定稿0514" xfId="26966"/>
    <cellStyle name="差_云南省2008年中小学教职工情况（教育厅提供20090101加工整理） 5" xfId="26967"/>
    <cellStyle name="差_云南省2008年中小学教职工情况（教育厅提供20090101加工整理） 7" xfId="26968"/>
    <cellStyle name="差_云南省2008年转移支付测算——州市本级考核部分及政策性测算 2 2" xfId="26969"/>
    <cellStyle name="分级显示行_1_13区汇总" xfId="26970"/>
    <cellStyle name="好_平邑 4" xfId="26971"/>
    <cellStyle name="差_云南省2008年转移支付测算——州市本级考核部分及政策性测算 2 3" xfId="26972"/>
    <cellStyle name="好_平邑 5" xfId="26973"/>
    <cellStyle name="差_云南省2008年转移支付测算——州市本级考核部分及政策性测算 2 4" xfId="26974"/>
    <cellStyle name="好_缺口县区测算(按2007支出增长25%测算)_财力性转移支付2010年预算参考数_03_2010年各地区一般预算平衡表_04财力类2010" xfId="26975"/>
    <cellStyle name="差_云南省2008年转移支付测算——州市本级考核部分及政策性测算 2 5" xfId="26976"/>
    <cellStyle name="差_云南省2008年转移支付测算——州市本级考核部分及政策性测算 2 6" xfId="26977"/>
    <cellStyle name="好_成本差异系数（含人口规模）_03_2010年各地区一般预算平衡表_净集中" xfId="26978"/>
    <cellStyle name="差_云南省2008年转移支付测算——州市本级考核部分及政策性测算 2 7" xfId="26979"/>
    <cellStyle name="差_云南省2008年转移支付测算——州市本级考核部分及政策性测算 3" xfId="26980"/>
    <cellStyle name="好_汇总表4_隋心对账单定稿0514 2 7" xfId="26981"/>
    <cellStyle name="差_云南省2008年转移支付测算——州市本级考核部分及政策性测算_03_2010年各地区一般预算平衡表 2" xfId="26982"/>
    <cellStyle name="差_云南省2008年转移支付测算——州市本级考核部分及政策性测算_03_2010年各地区一般预算平衡表 3" xfId="26983"/>
    <cellStyle name="好_2007一般预算支出口径剔除表" xfId="26984"/>
    <cellStyle name="差_云南省2008年转移支付测算——州市本级考核部分及政策性测算_03_2010年各地区一般预算平衡表_04财力类2010" xfId="26985"/>
    <cellStyle name="差_云南省2008年转移支付测算——州市本级考核部分及政策性测算_03_2010年各地区一般预算平衡表_04财力类2010 2" xfId="26986"/>
    <cellStyle name="好_平邑_财力性转移支付2010年预算参考数_03_2010年各地区一般预算平衡表_2010年地方财政一般预算分级平衡情况表（汇总）0524" xfId="26987"/>
    <cellStyle name="好_县区合并测算20080423(按照各省比重）_县市旗测算-新科目（含人口规模效应）_财力性转移支付2010年预算参考数_隋心对账单定稿0514" xfId="26988"/>
    <cellStyle name="差_云南省2008年转移支付测算——州市本级考核部分及政策性测算_03_2010年各地区一般预算平衡表_04财力类2010 3" xfId="26989"/>
    <cellStyle name="差_云南省2008年转移支付测算——州市本级考核部分及政策性测算_03_2010年各地区一般预算平衡表_2010年地方财政一般预算分级平衡情况表（汇总）0524" xfId="26990"/>
    <cellStyle name="差_云南省2008年转移支付测算——州市本级考核部分及政策性测算_03_2010年各地区一般预算平衡表_2010年地方财政一般预算分级平衡情况表（汇总）0524 2 3" xfId="26991"/>
    <cellStyle name="差_云南省2008年转移支付测算——州市本级考核部分及政策性测算_03_2010年各地区一般预算平衡表_2010年地方财政一般预算分级平衡情况表（汇总）0524 3" xfId="26992"/>
    <cellStyle name="差_云南省2008年转移支付测算——州市本级考核部分及政策性测算_03_2010年各地区一般预算平衡表_2010年地方财政一般预算分级平衡情况表（汇总）0524 4" xfId="26993"/>
    <cellStyle name="差_云南省2008年转移支付测算——州市本级考核部分及政策性测算_03_2010年各地区一般预算平衡表_2010年地方财政一般预算分级平衡情况表（汇总）0524 5" xfId="26994"/>
    <cellStyle name="差_云南省2008年转移支付测算——州市本级考核部分及政策性测算_30云南" xfId="26995"/>
    <cellStyle name="好_09黑龙江_隋心对账单定稿0514 2 6" xfId="26996"/>
    <cellStyle name="好_2007年一般预算支出剔除_03_2010年各地区一般预算平衡表_2010年地方财政一般预算分级平衡情况表（汇总）0524 2 2" xfId="26997"/>
    <cellStyle name="差_云南省2008年转移支付测算——州市本级考核部分及政策性测算_30云南 2" xfId="26998"/>
    <cellStyle name="好_人员工资和公用经费3_03_2010年各地区一般预算平衡表_2010年地方财政一般预算分级平衡情况表（汇总）0524 2 3" xfId="26999"/>
    <cellStyle name="差_云南省2008年转移支付测算——州市本级考核部分及政策性测算_财力性转移支付2010年预算参考数 4 2" xfId="27000"/>
    <cellStyle name="差_云南省2008年转移支付测算——州市本级考核部分及政策性测算_财力性转移支付2010年预算参考数 5" xfId="27001"/>
    <cellStyle name="差_云南省2008年转移支付测算——州市本级考核部分及政策性测算_财力性转移支付2010年预算参考数_03_2010年各地区一般预算平衡表_04财力类2010 2" xfId="27002"/>
    <cellStyle name="好_山东省民生支出标准_小册子（2010）张" xfId="27003"/>
    <cellStyle name="差_云南省2008年转移支付测算——州市本级考核部分及政策性测算_财力性转移支付2010年预算参考数_03_2010年各地区一般预算平衡表_04财力类2010 3" xfId="27004"/>
    <cellStyle name="差_云南省2008年转移支付测算——州市本级考核部分及政策性测算_财力性转移支付2010年预算参考数_03_2010年各地区一般预算平衡表_2010年地方财政一般预算分级平衡情况表（汇总）0524 3" xfId="27005"/>
    <cellStyle name="好_缺口县区测算（11.13）_财力性转移支付2010年预算参考数_03_2010年各地区一般预算平衡表_净集中" xfId="27006"/>
    <cellStyle name="差_云南省2008年转移支付测算——州市本级考核部分及政策性测算_财力性转移支付2010年预算参考数_03_2010年各地区一般预算平衡表_2010年地方财政一般预算分级平衡情况表（汇总）0524 4" xfId="27007"/>
    <cellStyle name="差_云南省2008年转移支付测算——州市本级考核部分及政策性测算_财力性转移支付2010年预算参考数_03_2010年各地区一般预算平衡表_净集中" xfId="27008"/>
    <cellStyle name="差_云南省2008年转移支付测算——州市本级考核部分及政策性测算_财力性转移支付2010年预算参考数_30云南 2" xfId="27009"/>
    <cellStyle name="差_云南省2008年转移支付测算——州市本级考核部分及政策性测算_财力性转移支付2010年预算参考数_30云南 3" xfId="27010"/>
    <cellStyle name="好_文体广播事业(按照总人口测算）—20080416_县市旗测算-新科目（含人口规模效应）_财力性转移支付2010年预算参考数_03_2010年各地区一般预算平衡表 2" xfId="27011"/>
    <cellStyle name="差_云南省2008年转移支付测算——州市本级考核部分及政策性测算_财力性转移支付2010年预算参考数_合并" xfId="27012"/>
    <cellStyle name="好_缺口县区测算(按2007支出增长25%测算) 2 8" xfId="27013"/>
    <cellStyle name="差_云南省2008年转移支付测算——州市本级考核部分及政策性测算_财力性转移支付2010年预算参考数_合并 2 2" xfId="27014"/>
    <cellStyle name="好_其他部门(按照总人口测算）—20080416_民生政策最低支出需求_隋心对账单定稿0514 2 6" xfId="27015"/>
    <cellStyle name="差_云南省2008年转移支付测算——州市本级考核部分及政策性测算_财力性转移支付2010年预算参考数_合并 2 3" xfId="27016"/>
    <cellStyle name="好_其他部门(按照总人口测算）—20080416_民生政策最低支出需求_隋心对账单定稿0514 2 7" xfId="27017"/>
    <cellStyle name="差_云南省2008年转移支付测算——州市本级考核部分及政策性测算_财力性转移支付2010年预算参考数_合并 2 4" xfId="27018"/>
    <cellStyle name="差_云南省2008年转移支付测算——州市本级考核部分及政策性测算_财力性转移支付2010年预算参考数_合并 2 5" xfId="27019"/>
    <cellStyle name="差_云南省2008年转移支付测算——州市本级考核部分及政策性测算_财力性转移支付2010年预算参考数_合并 2 6" xfId="27020"/>
    <cellStyle name="差_云南省2008年转移支付测算——州市本级考核部分及政策性测算_财力性转移支付2010年预算参考数_华东" xfId="27021"/>
    <cellStyle name="好_成本差异系数_03_2010年各地区一般预算平衡表 5" xfId="27022"/>
    <cellStyle name="差_云南省2008年转移支付测算——州市本级考核部分及政策性测算_财力性转移支付2010年预算参考数_华东 2" xfId="27023"/>
    <cellStyle name="差_云南省2008年转移支付测算——州市本级考核部分及政策性测算_财力性转移支付2010年预算参考数_华东 2 2" xfId="27024"/>
    <cellStyle name="差_云南省2008年转移支付测算——州市本级考核部分及政策性测算_财力性转移支付2010年预算参考数_华东 2 3" xfId="27025"/>
    <cellStyle name="差_云南省2008年转移支付测算——州市本级考核部分及政策性测算_财力性转移支付2010年预算参考数_华东 2 4" xfId="27026"/>
    <cellStyle name="差_云南省2008年转移支付测算——州市本级考核部分及政策性测算_财力性转移支付2010年预算参考数_隋心对账单定稿0514" xfId="27027"/>
    <cellStyle name="差_云南省2008年转移支付测算——州市本级考核部分及政策性测算_财力性转移支付2010年预算参考数_隋心对账单定稿0514 2" xfId="27028"/>
    <cellStyle name="好_32陕西 2 7" xfId="27029"/>
    <cellStyle name="差_云南省2008年转移支付测算——州市本级考核部分及政策性测算_财力性转移支付2010年预算参考数_隋心对账单定稿0514 2 2" xfId="27030"/>
    <cellStyle name="计算 2 2 11 2 4" xfId="27031"/>
    <cellStyle name="差_云南省2008年转移支付测算——州市本级考核部分及政策性测算_财力性转移支付2010年预算参考数_隋心对账单定稿0514 2 6" xfId="27032"/>
    <cellStyle name="计算 2 2 11 2 8" xfId="27033"/>
    <cellStyle name="差_云南省2008年转移支付测算——州市本级考核部分及政策性测算_财力性转移支付2010年预算参考数_隋心对账单定稿0514 2 7" xfId="27034"/>
    <cellStyle name="计算 2 2 11 2 9" xfId="27035"/>
    <cellStyle name="差_云南省2008年转移支付测算——州市本级考核部分及政策性测算_财力性转移支付2010年预算参考数_小册子（2010）张" xfId="27036"/>
    <cellStyle name="差_云南省2008年转移支付测算——州市本级考核部分及政策性测算_合并" xfId="27037"/>
    <cellStyle name="好_2006年22湖南_财力性转移支付2010年预算参考数_03_2010年各地区一般预算平衡表_2010年地方财政一般预算分级平衡情况表（汇总）0524 2 5" xfId="27038"/>
    <cellStyle name="差_云南省2008年转移支付测算——州市本级考核部分及政策性测算_华东 2 3" xfId="27039"/>
    <cellStyle name="差_云南省2008年转移支付测算——州市本级考核部分及政策性测算_禁止开发区名单" xfId="27040"/>
    <cellStyle name="差_云南省2008年转移支付测算——州市本级考核部分及政策性测算_隋心对账单定稿0514 2" xfId="27041"/>
    <cellStyle name="差_云南省2008年转移支付测算——州市本级考核部分及政策性测算_隋心对账单定稿0514 2 2" xfId="27042"/>
    <cellStyle name="差_云南省2008年转移支付测算——州市本级考核部分及政策性测算_小册子（2010）张" xfId="27043"/>
    <cellStyle name="差_云南省2008年转移支付测算——州市本级考核部分及政策性测算_小册子（2010）张 2" xfId="27044"/>
    <cellStyle name="差_支出合计" xfId="27045"/>
    <cellStyle name="差_支出合计 2" xfId="27046"/>
    <cellStyle name="差_支出合计 3" xfId="27047"/>
    <cellStyle name="差_指标四" xfId="27048"/>
    <cellStyle name="好_行政公检法测算_县市旗测算-新科目（含人口规模效应）_财力性转移支付2010年预算参考数_小册子（2010）张 3" xfId="27049"/>
    <cellStyle name="差_指标四 2" xfId="27050"/>
    <cellStyle name="差_指标四 3" xfId="27051"/>
    <cellStyle name="好_县区合并测算20080423(按照各省比重）_民生政策最低支出需求_财力性转移支付2010年预算参考数_03_2010年各地区一般预算平衡表_净集中 2" xfId="27052"/>
    <cellStyle name="差_指标四 4" xfId="27053"/>
    <cellStyle name="好_县区合并测算20080423(按照各省比重）_民生政策最低支出需求_财力性转移支付2010年预算参考数_03_2010年各地区一般预算平衡表_净集中 3" xfId="27054"/>
    <cellStyle name="差_重点民生支出需求测算表社保（农村低保）081112" xfId="27055"/>
    <cellStyle name="差_重点民生支出需求测算表社保（农村低保）081112 2" xfId="27056"/>
    <cellStyle name="差_重点民生支出需求测算表社保（农村低保）081112_合并" xfId="27057"/>
    <cellStyle name="差_重点民生支出需求测算表社保（农村低保）081112_合并 2" xfId="27058"/>
    <cellStyle name="好_文体广播部门 6" xfId="27059"/>
    <cellStyle name="差_重点民生支出需求测算表社保（农村低保）081112_隋心对账单定稿0514" xfId="27060"/>
    <cellStyle name="差_重点民生支出需求测算表社保（农村低保）081112_隋心对账单定稿0514 2" xfId="27061"/>
    <cellStyle name="差_自行调整差异系数顺序_财力性转移支付2010年预算参考数_小册子（2010）张 3" xfId="27062"/>
    <cellStyle name="差_重点支出奖励（6.19）" xfId="27063"/>
    <cellStyle name="差_重点支出奖励（6.19） 2" xfId="27064"/>
    <cellStyle name="好_2006年22湖南_华东 2 4" xfId="27065"/>
    <cellStyle name="差_自行调整差异系数顺序" xfId="27066"/>
    <cellStyle name="差_自行调整差异系数顺序 2" xfId="27067"/>
    <cellStyle name="常规 4" xfId="27068"/>
    <cellStyle name="差_自行调整差异系数顺序 2 5" xfId="27069"/>
    <cellStyle name="常规 100" xfId="27070"/>
    <cellStyle name="常规 4 5" xfId="27071"/>
    <cellStyle name="强调文字颜色 4 2 2 17" xfId="27072"/>
    <cellStyle name="差_自行调整差异系数顺序 4" xfId="27073"/>
    <cellStyle name="常规 6" xfId="27074"/>
    <cellStyle name="差_自行调整差异系数顺序 5" xfId="27075"/>
    <cellStyle name="常规 7" xfId="27076"/>
    <cellStyle name="差_自行调整差异系数顺序_03_2010年各地区一般预算平衡表" xfId="27077"/>
    <cellStyle name="好_30云南_1_03_2010年各地区一般预算平衡表_2010年地方财政一般预算分级平衡情况表（汇总）0524 3" xfId="27078"/>
    <cellStyle name="差_自行调整差异系数顺序_03_2010年各地区一般预算平衡表 2" xfId="27079"/>
    <cellStyle name="好_山东省民生支出标准_财力性转移支付2010年预算参考数 5" xfId="27080"/>
    <cellStyle name="差_自行调整差异系数顺序_03_2010年各地区一般预算平衡表 2 2" xfId="27081"/>
    <cellStyle name="差_自行调整差异系数顺序_03_2010年各地区一般预算平衡表_2010年地方财政一般预算分级平衡情况表（汇总）0524" xfId="27082"/>
    <cellStyle name="差_自行调整差异系数顺序_03_2010年各地区一般预算平衡表_2010年地方财政一般预算分级平衡情况表（汇总）0524 2" xfId="27083"/>
    <cellStyle name="差_自行调整差异系数顺序_03_2010年各地区一般预算平衡表_2010年地方财政一般预算分级平衡情况表（汇总）0524 2 2" xfId="27084"/>
    <cellStyle name="差_自行调整差异系数顺序_03_2010年各地区一般预算平衡表_2010年地方财政一般预算分级平衡情况表（汇总）0524 2 3" xfId="27085"/>
    <cellStyle name="差_自行调整差异系数顺序_03_2010年各地区一般预算平衡表_2010年地方财政一般预算分级平衡情况表（汇总）0524 3" xfId="27086"/>
    <cellStyle name="差_自行调整差异系数顺序_03_2010年各地区一般预算平衡表_2010年地方财政一般预算分级平衡情况表（汇总）0524 4" xfId="27087"/>
    <cellStyle name="差_自行调整差异系数顺序_03_2010年各地区一般预算平衡表_净集中" xfId="27088"/>
    <cellStyle name="差_自行调整差异系数顺序_03_2010年各地区一般预算平衡表_净集中 3" xfId="27089"/>
    <cellStyle name="差_自行调整差异系数顺序_30云南 3" xfId="27090"/>
    <cellStyle name="好_行政（人员）_县市旗测算-新科目（含人口规模效应）_华东 2 7" xfId="27091"/>
    <cellStyle name="差_自行调整差异系数顺序_30云南 4" xfId="27092"/>
    <cellStyle name="好_其他部门(按照总人口测算）—20080416_县市旗测算-新科目（含人口规模效应）_合并 2 2" xfId="27093"/>
    <cellStyle name="差_自行调整差异系数顺序_财力性转移支付2010年预算参考数" xfId="27094"/>
    <cellStyle name="差_自行调整差异系数顺序_财力性转移支付2010年预算参考数 2" xfId="27095"/>
    <cellStyle name="差_自行调整差异系数顺序_财力性转移支付2010年预算参考数 2 2" xfId="27096"/>
    <cellStyle name="差_自行调整差异系数顺序_财力性转移支付2010年预算参考数 2 3" xfId="27097"/>
    <cellStyle name="差_自行调整差异系数顺序_财力性转移支付2010年预算参考数 2 4" xfId="27098"/>
    <cellStyle name="差_自行调整差异系数顺序_财力性转移支付2010年预算参考数 2 5" xfId="27099"/>
    <cellStyle name="差_自行调整差异系数顺序_财力性转移支付2010年预算参考数 2 6" xfId="27100"/>
    <cellStyle name="差_自行调整差异系数顺序_财力性转移支付2010年预算参考数 2 7" xfId="27101"/>
    <cellStyle name="差_自行调整差异系数顺序_财力性转移支付2010年预算参考数 3" xfId="27102"/>
    <cellStyle name="好_河南 缺口县区测算(地方填报)_03_2010年各地区一般预算平衡表_2010年地方财政一般预算分级平衡情况表（汇总）0524" xfId="27103"/>
    <cellStyle name="差_自行调整差异系数顺序_财力性转移支付2010年预算参考数 4" xfId="27104"/>
    <cellStyle name="差_自行调整差异系数顺序_财力性转移支付2010年预算参考数_03_2010年各地区一般预算平衡表 2" xfId="27105"/>
    <cellStyle name="差_自行调整差异系数顺序_财力性转移支付2010年预算参考数_03_2010年各地区一般预算平衡表 2 2" xfId="27106"/>
    <cellStyle name="解释性文本 4" xfId="27107"/>
    <cellStyle name="差_自行调整差异系数顺序_财力性转移支付2010年预算参考数_03_2010年各地区一般预算平衡表 3" xfId="27108"/>
    <cellStyle name="好_卫生(按照总人口测算）—20080416_民生政策最低支出需求_03_2010年各地区一般预算平衡表 2" xfId="27109"/>
    <cellStyle name="差_自行调整差异系数顺序_财力性转移支付2010年预算参考数_03_2010年各地区一般预算平衡表 4" xfId="27110"/>
    <cellStyle name="好_卫生(按照总人口测算）—20080416_民生政策最低支出需求_03_2010年各地区一般预算平衡表 3" xfId="27111"/>
    <cellStyle name="差_自行调整差异系数顺序_财力性转移支付2010年预算参考数_03_2010年各地区一般预算平衡表 6" xfId="27112"/>
    <cellStyle name="好_卫生(按照总人口测算）—20080416_民生政策最低支出需求_03_2010年各地区一般预算平衡表 5" xfId="27113"/>
    <cellStyle name="差_自行调整差异系数顺序_财力性转移支付2010年预算参考数_03_2010年各地区一般预算平衡表_2010年地方财政一般预算分级平衡情况表（汇总）0524" xfId="27114"/>
    <cellStyle name="差_自行调整差异系数顺序_财力性转移支付2010年预算参考数_03_2010年各地区一般预算平衡表_2010年地方财政一般预算分级平衡情况表（汇总）0524 2 3" xfId="27115"/>
    <cellStyle name="好_行政(燃修费)_县市旗测算-新科目（含人口规模效应）_财力性转移支付2010年预算参考数 3" xfId="27116"/>
    <cellStyle name="差_自行调整差异系数顺序_财力性转移支付2010年预算参考数_03_2010年各地区一般预算平衡表_2010年地方财政一般预算分级平衡情况表（汇总）0524 2 4" xfId="27117"/>
    <cellStyle name="好_行政(燃修费)_县市旗测算-新科目（含人口规模效应）_财力性转移支付2010年预算参考数 4" xfId="27118"/>
    <cellStyle name="差_自行调整差异系数顺序_财力性转移支付2010年预算参考数_03_2010年各地区一般预算平衡表_2010年地方财政一般预算分级平衡情况表（汇总）0524 2 7" xfId="27119"/>
    <cellStyle name="好_行政公检法测算_县市旗测算-新科目（含人口规模效应）_华东 2 4" xfId="27120"/>
    <cellStyle name="差_自行调整差异系数顺序_财力性转移支付2010年预算参考数_03_2010年各地区一般预算平衡表_2010年地方财政一般预算分级平衡情况表（汇总）0524 3" xfId="27121"/>
    <cellStyle name="差_自行调整差异系数顺序_财力性转移支付2010年预算参考数_03_2010年各地区一般预算平衡表_2010年地方财政一般预算分级平衡情况表（汇总）0524 4" xfId="27122"/>
    <cellStyle name="好_22湖南_隋心对账单定稿0514 2" xfId="27123"/>
    <cellStyle name="差_自行调整差异系数顺序_财力性转移支付2010年预算参考数_03_2010年各地区一般预算平衡表_2010年地方财政一般预算分级平衡情况表（汇总）0524 5" xfId="27124"/>
    <cellStyle name="差_自行调整差异系数顺序_财力性转移支付2010年预算参考数_03_2010年各地区一般预算平衡表_净集中 2" xfId="27125"/>
    <cellStyle name="差_自行调整差异系数顺序_财力性转移支付2010年预算参考数_03_2010年各地区一般预算平衡表_净集中 3" xfId="27126"/>
    <cellStyle name="差_自行调整差异系数顺序_财力性转移支付2010年预算参考数_30云南" xfId="27127"/>
    <cellStyle name="差_自行调整差异系数顺序_财力性转移支付2010年预算参考数_30云南 2" xfId="27128"/>
    <cellStyle name="差_自行调整差异系数顺序_财力性转移支付2010年预算参考数_合并" xfId="27129"/>
    <cellStyle name="差_自行调整差异系数顺序_财力性转移支付2010年预算参考数_合并 2 3" xfId="27130"/>
    <cellStyle name="差_自行调整差异系数顺序_财力性转移支付2010年预算参考数_合并 2 4" xfId="27131"/>
    <cellStyle name="差_自行调整差异系数顺序_财力性转移支付2010年预算参考数_合并 2 5" xfId="27132"/>
    <cellStyle name="差_自行调整差异系数顺序_财力性转移支付2010年预算参考数_合并 2 6" xfId="27133"/>
    <cellStyle name="差_自行调整差异系数顺序_财力性转移支付2010年预算参考数_合并 2 7" xfId="27134"/>
    <cellStyle name="差_自行调整差异系数顺序_财力性转移支付2010年预算参考数_华东 2" xfId="27135"/>
    <cellStyle name="差_自行调整差异系数顺序_财力性转移支付2010年预算参考数_华东 2 2" xfId="27136"/>
    <cellStyle name="差_自行调整差异系数顺序_财力性转移支付2010年预算参考数_华东 2 6" xfId="27137"/>
    <cellStyle name="差_自行调整差异系数顺序_财力性转移支付2010年预算参考数_华东 2 7" xfId="27138"/>
    <cellStyle name="差_自行调整差异系数顺序_财力性转移支付2010年预算参考数_隋心对账单定稿0514 2" xfId="27139"/>
    <cellStyle name="好_县区合并测算20080423(按照各省比重）_不含人员经费系数_财力性转移支付2010年预算参考数_合并 2 2" xfId="27140"/>
    <cellStyle name="好_第一部分：综合全" xfId="27141"/>
    <cellStyle name="差_自行调整差异系数顺序_财力性转移支付2010年预算参考数_隋心对账单定稿0514 2 2" xfId="27142"/>
    <cellStyle name="好_第一部分：综合全 2" xfId="27143"/>
    <cellStyle name="差_自行调整差异系数顺序_财力性转移支付2010年预算参考数_隋心对账单定稿0514 2 3" xfId="27144"/>
    <cellStyle name="好_第一部分：综合全 3" xfId="27145"/>
    <cellStyle name="差_自行调整差异系数顺序_财力性转移支付2010年预算参考数_隋心对账单定稿0514 2 4" xfId="27146"/>
    <cellStyle name="好_第一部分：综合全 4" xfId="27147"/>
    <cellStyle name="差_自行调整差异系数顺序_财力性转移支付2010年预算参考数_隋心对账单定稿0514 2 5" xfId="27148"/>
    <cellStyle name="好_第一部分：综合全 5" xfId="27149"/>
    <cellStyle name="差_自行调整差异系数顺序_财力性转移支付2010年预算参考数_隋心对账单定稿0514 2 6" xfId="27150"/>
    <cellStyle name="好_第一部分：综合全 6" xfId="27151"/>
    <cellStyle name="差_自行调整差异系数顺序_财力性转移支付2010年预算参考数_小册子（2010）张 4" xfId="27152"/>
    <cellStyle name="差_自行调整差异系数顺序_合并 2 6" xfId="27153"/>
    <cellStyle name="差_自行调整差异系数顺序_合并 2 7" xfId="27154"/>
    <cellStyle name="差_自行调整差异系数顺序_华东 2" xfId="27155"/>
    <cellStyle name="差_自行调整差异系数顺序_华东 2 2" xfId="27156"/>
    <cellStyle name="差_自行调整差异系数顺序_华东 2 3" xfId="27157"/>
    <cellStyle name="差_自行调整差异系数顺序_华东 2 4" xfId="27158"/>
    <cellStyle name="好_0605石屏县_03_2010年各地区一般预算平衡表 2 2" xfId="27159"/>
    <cellStyle name="好_2_财力性转移支付2010年预算参考数_华东 2" xfId="27160"/>
    <cellStyle name="差_自行调整差异系数顺序_华东 2 6" xfId="27161"/>
    <cellStyle name="好_农林水和城市维护标准支出20080505－县区合计_不含人员经费系数_财力性转移支付2010年预算参考数_华东 2" xfId="27162"/>
    <cellStyle name="差_自行调整差异系数顺序_华东 2 7" xfId="27163"/>
    <cellStyle name="好_农林水和城市维护标准支出20080505－县区合计_不含人员经费系数_财力性转移支付2010年预算参考数_华东 3" xfId="27164"/>
    <cellStyle name="差_自行调整差异系数顺序_隋心对账单定稿0514" xfId="27165"/>
    <cellStyle name="差_自行调整差异系数顺序_隋心对账单定稿0514 2 4" xfId="27166"/>
    <cellStyle name="常规 9 7" xfId="27167"/>
    <cellStyle name="差_自行调整差异系数顺序_隋心对账单定稿0514 2 5" xfId="27168"/>
    <cellStyle name="好_2008计算资料（8月5）_隋心对账单定稿0514 2 2" xfId="27169"/>
    <cellStyle name="常规 9 8" xfId="27170"/>
    <cellStyle name="差_自行调整差异系数顺序_隋心对账单定稿0514 2 6" xfId="27171"/>
    <cellStyle name="好_2008计算资料（8月5）_隋心对账单定稿0514 2 3" xfId="27172"/>
    <cellStyle name="常规 9 9" xfId="27173"/>
    <cellStyle name="差_自行调整差异系数顺序_隋心对账单定稿0514 2 7" xfId="27174"/>
    <cellStyle name="好_2008计算资料（8月5）_隋心对账单定稿0514 2 4" xfId="27175"/>
    <cellStyle name="差_自行调整差异系数顺序_小册子（2010）张" xfId="27176"/>
    <cellStyle name="差_自行调整差异系数顺序_小册子（2010）张 2" xfId="27177"/>
    <cellStyle name="差_自行调整差异系数顺序_小册子（2010）张 3" xfId="27178"/>
    <cellStyle name="差_总人口 2 6" xfId="27179"/>
    <cellStyle name="好_30云南_1_财力性转移支付2010年预算参考数 2" xfId="27180"/>
    <cellStyle name="差_总人口 2 7" xfId="27181"/>
    <cellStyle name="好_30云南_1_财力性转移支付2010年预算参考数 3" xfId="27182"/>
    <cellStyle name="差_总人口_03_2010年各地区一般预算平衡表" xfId="27183"/>
    <cellStyle name="差_总人口_03_2010年各地区一般预算平衡表 2" xfId="27184"/>
    <cellStyle name="差_总人口_03_2010年各地区一般预算平衡表 2 2" xfId="27185"/>
    <cellStyle name="差_总人口_03_2010年各地区一般预算平衡表 3" xfId="27186"/>
    <cellStyle name="差_总人口_03_2010年各地区一般预算平衡表 4" xfId="27187"/>
    <cellStyle name="好_J01-2" xfId="27188"/>
    <cellStyle name="差_总人口_03_2010年各地区一般预算平衡表 5" xfId="27189"/>
    <cellStyle name="差_总人口_03_2010年各地区一般预算平衡表 6" xfId="27190"/>
    <cellStyle name="差_总人口_03_2010年各地区一般预算平衡表_04财力类2010" xfId="27191"/>
    <cellStyle name="差_总人口_03_2010年各地区一般预算平衡表_04财力类2010 2" xfId="27192"/>
    <cellStyle name="好_2007年收支情况及2008年收支预计表(汇总表)_30云南 3" xfId="27193"/>
    <cellStyle name="差_总人口_03_2010年各地区一般预算平衡表_04财力类2010 3" xfId="27194"/>
    <cellStyle name="好_汇总表4_03_2010年各地区一般预算平衡表_净集中 2" xfId="27195"/>
    <cellStyle name="好_市辖区测算-新科目（20080626）_民生政策最低支出需求_财力性转移支付2010年预算参考数_合并 2 6" xfId="27196"/>
    <cellStyle name="差_总人口_03_2010年各地区一般预算平衡表_2010年地方财政一般预算分级平衡情况表（汇总）0524 2 2" xfId="27197"/>
    <cellStyle name="差_总人口_财力性转移支付2010年预算参考数 5" xfId="27198"/>
    <cellStyle name="差_总人口_03_2010年各地区一般预算平衡表_2010年地方财政一般预算分级平衡情况表（汇总）0524 2 3" xfId="27199"/>
    <cellStyle name="差_总人口_03_2010年各地区一般预算平衡表_2010年地方财政一般预算分级平衡情况表（汇总）0524 2 4" xfId="27200"/>
    <cellStyle name="差_总人口_03_2010年各地区一般预算平衡表_2010年地方财政一般预算分级平衡情况表（汇总）0524 2 6" xfId="27201"/>
    <cellStyle name="好_22湖南_财力性转移支付2010年预算参考数_03_2010年各地区一般预算平衡表" xfId="27202"/>
    <cellStyle name="差_总人口_03_2010年各地区一般预算平衡表_2010年地方财政一般预算分级平衡情况表（汇总）0524 2 7" xfId="27203"/>
    <cellStyle name="差_总人口_03_2010年各地区一般预算平衡表_2010年地方财政一般预算分级平衡情况表（汇总）0524 4" xfId="27204"/>
    <cellStyle name="好_地方配套按人均增幅控制8.30xl 2" xfId="27205"/>
    <cellStyle name="差_总人口_30云南 2" xfId="27206"/>
    <cellStyle name="好_市辖区测算20080510_不含人员经费系数_03_2010年各地区一般预算平衡表" xfId="27207"/>
    <cellStyle name="差_总人口_30云南 3" xfId="27208"/>
    <cellStyle name="差_总人口_财力性转移支付2010年预算参考数 2" xfId="27209"/>
    <cellStyle name="好_01保工资保运转保民生项目及标准" xfId="27210"/>
    <cellStyle name="差_总人口_财力性转移支付2010年预算参考数 2 2" xfId="27211"/>
    <cellStyle name="好_01保工资保运转保民生项目及标准 2" xfId="27212"/>
    <cellStyle name="差_总人口_财力性转移支付2010年预算参考数 2 3" xfId="27213"/>
    <cellStyle name="好_01保工资保运转保民生项目及标准 3" xfId="27214"/>
    <cellStyle name="差_总人口_财力性转移支付2010年预算参考数 2 4" xfId="27215"/>
    <cellStyle name="差_总人口_财力性转移支付2010年预算参考数 2 5" xfId="27216"/>
    <cellStyle name="差_总人口_财力性转移支付2010年预算参考数 2 7" xfId="27217"/>
    <cellStyle name="好_27重庆_30云南" xfId="27218"/>
    <cellStyle name="差_总人口_财力性转移支付2010年预算参考数 3" xfId="27219"/>
    <cellStyle name="差_总人口_财力性转移支付2010年预算参考数_03_2010年各地区一般预算平衡表" xfId="27220"/>
    <cellStyle name="常规 26 6" xfId="27221"/>
    <cellStyle name="常规 31 6" xfId="27222"/>
    <cellStyle name="差_总人口_财力性转移支付2010年预算参考数_03_2010年各地区一般预算平衡表 2" xfId="27223"/>
    <cellStyle name="好_2007年收支情况及2008年收支预计表(汇总表)_03_2010年各地区一般预算平衡表 6" xfId="27224"/>
    <cellStyle name="差_总人口_财力性转移支付2010年预算参考数_03_2010年各地区一般预算平衡表 2 2" xfId="27225"/>
    <cellStyle name="差_总人口_财力性转移支付2010年预算参考数_03_2010年各地区一般预算平衡表 3" xfId="27226"/>
    <cellStyle name="差_总人口_财力性转移支付2010年预算参考数_03_2010年各地区一般预算平衡表 4" xfId="27227"/>
    <cellStyle name="差_总人口_财力性转移支付2010年预算参考数_03_2010年各地区一般预算平衡表 5" xfId="27228"/>
    <cellStyle name="差_总人口_财力性转移支付2010年预算参考数_03_2010年各地区一般预算平衡表 6" xfId="27229"/>
    <cellStyle name="差_总人口_财力性转移支付2010年预算参考数_03_2010年各地区一般预算平衡表_04财力类2010" xfId="27230"/>
    <cellStyle name="好_云南省2008年转移支付测算——州市本级考核部分及政策性测算_财力性转移支付2010年预算参考数_03_2010年各地区一般预算平衡表_2010年地方财政一般预算分级平衡情况表（汇总）0524 2 6" xfId="27231"/>
    <cellStyle name="差_总人口_财力性转移支付2010年预算参考数_03_2010年各地区一般预算平衡表_04财力类2010 2" xfId="27232"/>
    <cellStyle name="差_总人口_财力性转移支付2010年预算参考数_03_2010年各地区一般预算平衡表_04财力类2010 3" xfId="27233"/>
    <cellStyle name="好_人员工资和公用经费 3" xfId="27234"/>
    <cellStyle name="差_总人口_财力性转移支付2010年预算参考数_03_2010年各地区一般预算平衡表_2010年地方财政一般预算分级平衡情况表（汇总）0524" xfId="27235"/>
    <cellStyle name="差_总人口_财力性转移支付2010年预算参考数_03_2010年各地区一般预算平衡表_2010年地方财政一般预算分级平衡情况表（汇总）0524 2 5" xfId="27236"/>
    <cellStyle name="差_总人口_财力性转移支付2010年预算参考数_03_2010年各地区一般预算平衡表_2010年地方财政一般预算分级平衡情况表（汇总）0524 2 6" xfId="27237"/>
    <cellStyle name="差_总人口_财力性转移支付2010年预算参考数_03_2010年各地区一般预算平衡表_2010年地方财政一般预算分级平衡情况表（汇总）0524 2 7" xfId="27238"/>
    <cellStyle name="差_总人口_财力性转移支付2010年预算参考数_03_2010年各地区一般预算平衡表_2010年地方财政一般预算分级平衡情况表（汇总）0524 4" xfId="27239"/>
    <cellStyle name="好_市辖区测算-新科目（20080626）_民生政策最低支出需求_财力性转移支付2010年预算参考数 2 2" xfId="27240"/>
    <cellStyle name="差_总人口_财力性转移支付2010年预算参考数_03_2010年各地区一般预算平衡表_2010年地方财政一般预算分级平衡情况表（汇总）0524 5" xfId="27241"/>
    <cellStyle name="好_市辖区测算-新科目（20080626）_民生政策最低支出需求_财力性转移支付2010年预算参考数 2 3" xfId="27242"/>
    <cellStyle name="差_总人口_财力性转移支付2010年预算参考数_03_2010年各地区一般预算平衡表_净集中" xfId="27243"/>
    <cellStyle name="好_缺口县区测算（11.13）_财力性转移支付2010年预算参考数_隋心对账单定稿0514 3" xfId="27244"/>
    <cellStyle name="好_卫生部门_财力性转移支付2010年预算参考数_03_2010年各地区一般预算平衡表_2010年地方财政一般预算分级平衡情况表（汇总）0524 2 7" xfId="27245"/>
    <cellStyle name="差_总人口_财力性转移支付2010年预算参考数_03_2010年各地区一般预算平衡表_净集中 3" xfId="27246"/>
    <cellStyle name="差_总人口_财力性转移支付2010年预算参考数_30云南" xfId="27247"/>
    <cellStyle name="差_总人口_财力性转移支付2010年预算参考数_30云南 2" xfId="27248"/>
    <cellStyle name="差_总人口_财力性转移支付2010年预算参考数_合并" xfId="27249"/>
    <cellStyle name="好_财政供养人员_财力性转移支付2010年预算参考数 2 3" xfId="27250"/>
    <cellStyle name="差_总人口_财力性转移支付2010年预算参考数_合并 2" xfId="27251"/>
    <cellStyle name="好_行政（人员）_民生政策最低支出需求_财力性转移支付2010年预算参考数_隋心对账单定稿0514 2 3" xfId="27252"/>
    <cellStyle name="差_总人口_财力性转移支付2010年预算参考数_合并 2 2" xfId="27253"/>
    <cellStyle name="差_总人口_财力性转移支付2010年预算参考数_合并 2 3" xfId="27254"/>
    <cellStyle name="差_总人口_财力性转移支付2010年预算参考数_华东 2" xfId="27255"/>
    <cellStyle name="差_总人口_财力性转移支付2010年预算参考数_华东 2 4" xfId="27256"/>
    <cellStyle name="差_总人口_财力性转移支付2010年预算参考数_华东 2 5" xfId="27257"/>
    <cellStyle name="差_总人口_财力性转移支付2010年预算参考数_华东 2 6" xfId="27258"/>
    <cellStyle name="好_行政公检法测算_县市旗测算-新科目（含人口规模效应）_财力性转移支付2010年预算参考数_03_2010年各地区一般预算平衡表" xfId="27259"/>
    <cellStyle name="差_总人口_财力性转移支付2010年预算参考数_华东 2 7" xfId="27260"/>
    <cellStyle name="差_总人口_财力性转移支付2010年预算参考数_隋心对账单定稿0514 2 3" xfId="27261"/>
    <cellStyle name="好_12滨州_03_2010年各地区一般预算平衡表" xfId="27262"/>
    <cellStyle name="差_总人口_财力性转移支付2010年预算参考数_隋心对账单定稿0514 2 7" xfId="27263"/>
    <cellStyle name="差_总人口_财力性转移支付2010年预算参考数_小册子（2010）张 2" xfId="27264"/>
    <cellStyle name="好_汇总表_财力性转移支付2010年预算参考数_03_2010年各地区一般预算平衡表 6" xfId="27265"/>
    <cellStyle name="好_县市旗测算-新科目（20080627）_县市旗测算-新科目（含人口规模效应）_财力性转移支付2010年预算参考数_华东 2 3" xfId="27266"/>
    <cellStyle name="差_总人口_财力性转移支付2010年预算参考数_小册子（2010）张 3" xfId="27267"/>
    <cellStyle name="好_县市旗测算-新科目（20080627）_县市旗测算-新科目（含人口规模效应）_财力性转移支付2010年预算参考数_华东 2 4" xfId="27268"/>
    <cellStyle name="好_GDP_2010年标准财政收入" xfId="27269"/>
    <cellStyle name="差_总人口_合并 2" xfId="27270"/>
    <cellStyle name="好_农林水和城市维护标准支出20080505－县区合计_民生政策最低支出需求_财力性转移支付2010年预算参考数_03_2010年各地区一般预算平衡表 6" xfId="27271"/>
    <cellStyle name="注释 2 2 2 4" xfId="27272"/>
    <cellStyle name="好_行政（人员）_财力性转移支付2010年预算参考数_03_2010年各地区一般预算平衡表_2010年地方财政一般预算分级平衡情况表（汇总）0524 5" xfId="27273"/>
    <cellStyle name="好_汇总表4_财力性转移支付2010年预算参考数_03_2010年各地区一般预算平衡表_04财力类2010 3" xfId="27274"/>
    <cellStyle name="差_总人口_合并 2 2" xfId="27275"/>
    <cellStyle name="差_总人口_合并 2 3" xfId="27276"/>
    <cellStyle name="好_30云南_1_财力性转移支付2010年预算参考数_30云南 2" xfId="27277"/>
    <cellStyle name="差_总人口_合并 2 4" xfId="27278"/>
    <cellStyle name="好_30云南_1_财力性转移支付2010年预算参考数_30云南 3" xfId="27279"/>
    <cellStyle name="差_总人口_合并 2 5" xfId="27280"/>
    <cellStyle name="差_总人口_合并 2 6" xfId="27281"/>
    <cellStyle name="差_总人口_合并 2 7" xfId="27282"/>
    <cellStyle name="差_总人口_华东" xfId="27283"/>
    <cellStyle name="差_总人口_华东 2" xfId="27284"/>
    <cellStyle name="差_总人口_华东 2 2" xfId="27285"/>
    <cellStyle name="好_2007一般预算支出口径剔除表_财力性转移支付2010年预算参考数_03_2010年各地区一般预算平衡表_04财力类2010 3" xfId="27286"/>
    <cellStyle name="差_总人口_华东 2 3" xfId="27287"/>
    <cellStyle name="好_34青海_1_财力性转移支付2010年预算参考数_03_2010年各地区一般预算平衡表_2010年地方财政一般预算分级平衡情况表（汇总）0524 2" xfId="27288"/>
    <cellStyle name="差_总人口_华东 2 5" xfId="27289"/>
    <cellStyle name="好_07临沂_30云南 2" xfId="27290"/>
    <cellStyle name="好_34青海_1_财力性转移支付2010年预算参考数_03_2010年各地区一般预算平衡表_2010年地方财政一般预算分级平衡情况表（汇总）0524 4" xfId="27291"/>
    <cellStyle name="差_总人口_华东 2 6" xfId="27292"/>
    <cellStyle name="好_07临沂_30云南 3" xfId="27293"/>
    <cellStyle name="好_34青海_1_财力性转移支付2010年预算参考数_03_2010年各地区一般预算平衡表_2010年地方财政一般预算分级平衡情况表（汇总）0524 5" xfId="27294"/>
    <cellStyle name="差_总人口_华东 2 7" xfId="27295"/>
    <cellStyle name="差_总人口_隋心对账单定稿0514" xfId="27296"/>
    <cellStyle name="检查单元格 2 2 11 2 8" xfId="27297"/>
    <cellStyle name="好_行政（人员）_不含人员经费系数_隋心对账单定稿0514 3" xfId="27298"/>
    <cellStyle name="好_其他部门(按照总人口测算）—20080416_财力性转移支付2010年预算参考数_华东" xfId="27299"/>
    <cellStyle name="差_总人口_隋心对账单定稿0514 2" xfId="27300"/>
    <cellStyle name="好_其他部门(按照总人口测算）—20080416_财力性转移支付2010年预算参考数_华东 2" xfId="27301"/>
    <cellStyle name="差_总人口_隋心对账单定稿0514 2 2" xfId="27302"/>
    <cellStyle name="好_其他部门(按照总人口测算）—20080416_财力性转移支付2010年预算参考数_华东 2 2" xfId="27303"/>
    <cellStyle name="好_县区合并测算20080423(按照各省比重）_财力性转移支付2010年预算参考数_30云南" xfId="27304"/>
    <cellStyle name="差_总人口_隋心对账单定稿0514 2 3" xfId="27305"/>
    <cellStyle name="好_其他部门(按照总人口测算）—20080416_财力性转移支付2010年预算参考数_华东 2 3" xfId="27306"/>
    <cellStyle name="差_总人口_小册子（2010）张" xfId="27307"/>
    <cellStyle name="差_总人口_小册子（2010）张 2" xfId="27308"/>
    <cellStyle name="常规 10" xfId="27309"/>
    <cellStyle name="常规 10 11" xfId="27310"/>
    <cellStyle name="常规 10 14" xfId="27311"/>
    <cellStyle name="常规 10 18" xfId="27312"/>
    <cellStyle name="常规 10 23" xfId="27313"/>
    <cellStyle name="常规 10 19" xfId="27314"/>
    <cellStyle name="常规 10 24" xfId="27315"/>
    <cellStyle name="好_分县成本差异系数_财力性转移支付2010年预算参考数_03_2010年各地区一般预算平衡表_2010年地方财政一般预算分级平衡情况表（汇总）0524 2" xfId="27316"/>
    <cellStyle name="常规 10 2 2 2" xfId="27317"/>
    <cellStyle name="常规 10 2 2 3" xfId="27318"/>
    <cellStyle name="常规 10 25" xfId="27319"/>
    <cellStyle name="常规 10 30" xfId="27320"/>
    <cellStyle name="好_30云南_1_03_2010年各地区一般预算平衡表_04财力类2010 2" xfId="27321"/>
    <cellStyle name="好_分县成本差异系数_财力性转移支付2010年预算参考数_03_2010年各地区一般预算平衡表_2010年地方财政一般预算分级平衡情况表（汇总）0524 3" xfId="27322"/>
    <cellStyle name="常规 10 26" xfId="27323"/>
    <cellStyle name="常规 10 31" xfId="27324"/>
    <cellStyle name="好_30云南_1_03_2010年各地区一般预算平衡表_04财力类2010 3" xfId="27325"/>
    <cellStyle name="好_分县成本差异系数_财力性转移支付2010年预算参考数_03_2010年各地区一般预算平衡表_2010年地方财政一般预算分级平衡情况表（汇总）0524 4" xfId="27326"/>
    <cellStyle name="常规 10 27" xfId="27327"/>
    <cellStyle name="常规 10 32" xfId="27328"/>
    <cellStyle name="好_分县成本差异系数_财力性转移支付2010年预算参考数_03_2010年各地区一般预算平衡表_2010年地方财政一般预算分级平衡情况表（汇总）0524 5" xfId="27329"/>
    <cellStyle name="常规 10 28" xfId="27330"/>
    <cellStyle name="常规 10 33" xfId="27331"/>
    <cellStyle name="常规 10 29" xfId="27332"/>
    <cellStyle name="常规 10 34" xfId="27333"/>
    <cellStyle name="常规 10 3" xfId="27334"/>
    <cellStyle name="好_市辖区测算20080510_不含人员经费系数_华东 2 5" xfId="27335"/>
    <cellStyle name="常规 10 3 10" xfId="27336"/>
    <cellStyle name="好_市辖区测算20080510_不含人员经费系数_财力性转移支付2010年预算参考数_小册子（2010）张 3" xfId="27337"/>
    <cellStyle name="常规 10 3 3" xfId="27338"/>
    <cellStyle name="常规 10 3 6" xfId="27339"/>
    <cellStyle name="常规 10 3 8" xfId="27340"/>
    <cellStyle name="好_11大理_财力性转移支付2010年预算参考数_03_2010年各地区一般预算平衡表 2 2" xfId="27341"/>
    <cellStyle name="常规 10 3 9" xfId="27342"/>
    <cellStyle name="常规 10 35" xfId="27343"/>
    <cellStyle name="常规 10 40" xfId="27344"/>
    <cellStyle name="常规 10 36" xfId="27345"/>
    <cellStyle name="常规 10 41" xfId="27346"/>
    <cellStyle name="常规 10 38" xfId="27347"/>
    <cellStyle name="常规 10 39" xfId="27348"/>
    <cellStyle name="常规 10 4" xfId="27349"/>
    <cellStyle name="好_市辖区测算20080510_不含人员经费系数_华东 2 6" xfId="27350"/>
    <cellStyle name="常规 10 7" xfId="27351"/>
    <cellStyle name="常规 10 9" xfId="27352"/>
    <cellStyle name="常规 10_21-22" xfId="27353"/>
    <cellStyle name="好_华东 2" xfId="27354"/>
    <cellStyle name="常规 104" xfId="27355"/>
    <cellStyle name="常规 4 9" xfId="27356"/>
    <cellStyle name="常规 105" xfId="27357"/>
    <cellStyle name="常规 110" xfId="27358"/>
    <cellStyle name="常规 106" xfId="27359"/>
    <cellStyle name="常规 111" xfId="27360"/>
    <cellStyle name="常规 107" xfId="27361"/>
    <cellStyle name="常规 112" xfId="27362"/>
    <cellStyle name="常规 11" xfId="27363"/>
    <cellStyle name="常规 11 10" xfId="27364"/>
    <cellStyle name="常规 11 11" xfId="27365"/>
    <cellStyle name="常规 11 12" xfId="27366"/>
    <cellStyle name="常规 11 17" xfId="27367"/>
    <cellStyle name="常规 11 22" xfId="27368"/>
    <cellStyle name="常规 11 18" xfId="27369"/>
    <cellStyle name="常规 11 23" xfId="27370"/>
    <cellStyle name="常规 11 19" xfId="27371"/>
    <cellStyle name="常规 11 24" xfId="27372"/>
    <cellStyle name="常规 11 2 11" xfId="27373"/>
    <cellStyle name="常规 11 2 12" xfId="27374"/>
    <cellStyle name="常规 11 2 14" xfId="27375"/>
    <cellStyle name="常规 11 2 15" xfId="27376"/>
    <cellStyle name="常规 11 2 20" xfId="27377"/>
    <cellStyle name="好_县区合并测算20080421_30云南 2" xfId="27378"/>
    <cellStyle name="常规 11 2 16" xfId="27379"/>
    <cellStyle name="常规 11 2 21" xfId="27380"/>
    <cellStyle name="好_县区合并测算20080421_30云南 3" xfId="27381"/>
    <cellStyle name="常规 11 2 17" xfId="27382"/>
    <cellStyle name="常规 11 2 22" xfId="27383"/>
    <cellStyle name="好_30云南_1_03_2010年各地区一般预算平衡表_2010年地方财政一般预算分级平衡情况表（汇总）0524" xfId="27384"/>
    <cellStyle name="常规 11 2 18" xfId="27385"/>
    <cellStyle name="常规 11 2 23" xfId="27386"/>
    <cellStyle name="好_自行调整差异系数顺序_财力性转移支付2010年预算参考数" xfId="27387"/>
    <cellStyle name="常规 11 2 19" xfId="27388"/>
    <cellStyle name="常规 11 2 24" xfId="27389"/>
    <cellStyle name="常规 11 2 2 2" xfId="27390"/>
    <cellStyle name="常规 11 2 2 3" xfId="27391"/>
    <cellStyle name="常规 11 2 27" xfId="27392"/>
    <cellStyle name="常规 11 2 32" xfId="27393"/>
    <cellStyle name="好_行政(燃修费)_民生政策最低支出需求_财力性转移支付2010年预算参考数_华东 2 3" xfId="27394"/>
    <cellStyle name="常规 11 2 28" xfId="27395"/>
    <cellStyle name="常规 11 2 33" xfId="27396"/>
    <cellStyle name="好_行政(燃修费)_民生政策最低支出需求_财力性转移支付2010年预算参考数_华东 2 4" xfId="27397"/>
    <cellStyle name="常规 11 2 29" xfId="27398"/>
    <cellStyle name="常规 11 2 34" xfId="27399"/>
    <cellStyle name="好_行政(燃修费)_民生政策最低支出需求_财力性转移支付2010年预算参考数_华东 2 5" xfId="27400"/>
    <cellStyle name="常规 11 2 3 10" xfId="27401"/>
    <cellStyle name="好_云南 缺口县区测算(地方填报)_03_2010年各地区一般预算平衡表_2010年地方财政一般预算分级平衡情况表（汇总）0524 2 7" xfId="27402"/>
    <cellStyle name="常规 11 2 3 2" xfId="27403"/>
    <cellStyle name="常规 11 2 3 3" xfId="27404"/>
    <cellStyle name="常规 11 2 3 4" xfId="27405"/>
    <cellStyle name="常规 11 2 3 5" xfId="27406"/>
    <cellStyle name="好_分县成本差异系数_不含人员经费系数_隋心对账单定稿0514 2 2" xfId="27407"/>
    <cellStyle name="常规 11 2 35" xfId="27408"/>
    <cellStyle name="常规 11 2 40" xfId="27409"/>
    <cellStyle name="好_28四川_隋心对账单定稿0514 2" xfId="27410"/>
    <cellStyle name="好_行政(燃修费)_民生政策最低支出需求_财力性转移支付2010年预算参考数_华东 2 6" xfId="27411"/>
    <cellStyle name="常规 11 2 36" xfId="27412"/>
    <cellStyle name="好_行政(燃修费)_民生政策最低支出需求_财力性转移支付2010年预算参考数_华东 2 7" xfId="27413"/>
    <cellStyle name="常规 11 2 37" xfId="27414"/>
    <cellStyle name="常规 11 2 38" xfId="27415"/>
    <cellStyle name="常规 11 2 39" xfId="27416"/>
    <cellStyle name="常规 11 2 4" xfId="27417"/>
    <cellStyle name="好_28四川_小册子（2010）张" xfId="27418"/>
    <cellStyle name="常规 11 2 5" xfId="27419"/>
    <cellStyle name="常规 11 26" xfId="27420"/>
    <cellStyle name="常规 11 31" xfId="27421"/>
    <cellStyle name="好_27重庆_财力性转移支付2010年预算参考数_03_2010年各地区一般预算平衡表_04财力类2010 3" xfId="27422"/>
    <cellStyle name="常规 11 27" xfId="27423"/>
    <cellStyle name="常规 11 32" xfId="27424"/>
    <cellStyle name="常规 11 29" xfId="27425"/>
    <cellStyle name="常规 11 34" xfId="27426"/>
    <cellStyle name="常规 11 3" xfId="27427"/>
    <cellStyle name="常规 11 3 3" xfId="27428"/>
    <cellStyle name="常规 11 3 4" xfId="27429"/>
    <cellStyle name="好_行政（人员）_03_2010年各地区一般预算平衡表_净集中" xfId="27430"/>
    <cellStyle name="常规 11 35" xfId="27431"/>
    <cellStyle name="常规 11 40" xfId="27432"/>
    <cellStyle name="常规 11 36" xfId="27433"/>
    <cellStyle name="常规 11 41" xfId="27434"/>
    <cellStyle name="常规 11 38" xfId="27435"/>
    <cellStyle name="好_2_03_2010年各地区一般预算平衡表 2" xfId="27436"/>
    <cellStyle name="常规 11 39" xfId="27437"/>
    <cellStyle name="好_2_03_2010年各地区一般预算平衡表 3" xfId="27438"/>
    <cellStyle name="常规 11 4 5" xfId="27439"/>
    <cellStyle name="常规 11 4 6" xfId="27440"/>
    <cellStyle name="常规 11 4 7" xfId="27441"/>
    <cellStyle name="好_总人口_财力性转移支付2010年预算参考数_03_2010年各地区一般预算平衡表" xfId="27442"/>
    <cellStyle name="常规 11 4 8" xfId="27443"/>
    <cellStyle name="常规 11_03支出类2010" xfId="27444"/>
    <cellStyle name="检查单元格 2 2 2" xfId="27445"/>
    <cellStyle name="常规 115" xfId="27446"/>
    <cellStyle name="常规 120" xfId="27447"/>
    <cellStyle name="常规 116" xfId="27448"/>
    <cellStyle name="常规 121" xfId="27449"/>
    <cellStyle name="常规 117" xfId="27450"/>
    <cellStyle name="常规 122" xfId="27451"/>
    <cellStyle name="好_县市旗测算20080508_不含人员经费系数_隋心对账单定稿0514" xfId="27452"/>
    <cellStyle name="常规 118" xfId="27453"/>
    <cellStyle name="常规 123" xfId="27454"/>
    <cellStyle name="常规 119" xfId="27455"/>
    <cellStyle name="常规 124" xfId="27456"/>
    <cellStyle name="好_行政(燃修费)_不含人员经费系数_合并 2 2" xfId="27457"/>
    <cellStyle name="常规 12 11" xfId="27458"/>
    <cellStyle name="常规 12 12" xfId="27459"/>
    <cellStyle name="常规 12 13" xfId="27460"/>
    <cellStyle name="好_2007一般预算支出口径剔除表_03_2010年各地区一般预算平衡表 2" xfId="27461"/>
    <cellStyle name="常规 12 14" xfId="27462"/>
    <cellStyle name="好_2007一般预算支出口径剔除表_03_2010年各地区一般预算平衡表 3" xfId="27463"/>
    <cellStyle name="常规 12 2 2" xfId="27464"/>
    <cellStyle name="好_成本差异系数（含人口规模）_财力性转移支付2010年预算参考数_30云南" xfId="27465"/>
    <cellStyle name="常规 12 26" xfId="27466"/>
    <cellStyle name="常规 12 31" xfId="27467"/>
    <cellStyle name="好_县区合并测算20080421_不含人员经费系数_财力性转移支付2010年预算参考数 5" xfId="27468"/>
    <cellStyle name="常规 12 27" xfId="27469"/>
    <cellStyle name="常规 12 32" xfId="27470"/>
    <cellStyle name="常规 12 3" xfId="27471"/>
    <cellStyle name="常规 12 35" xfId="27472"/>
    <cellStyle name="常规 12 40" xfId="27473"/>
    <cellStyle name="常规 12 36" xfId="27474"/>
    <cellStyle name="好_2006年34青海_财力性转移支付2010年预算参考数_隋心对账单定稿0514 2 2" xfId="27475"/>
    <cellStyle name="常规 12 37" xfId="27476"/>
    <cellStyle name="常规 4 3 2" xfId="27477"/>
    <cellStyle name="好_2006年34青海_财力性转移支付2010年预算参考数_隋心对账单定稿0514 2 3" xfId="27478"/>
    <cellStyle name="常规 12 4" xfId="27479"/>
    <cellStyle name="常规 12 7" xfId="27480"/>
    <cellStyle name="常规 12 8" xfId="27481"/>
    <cellStyle name="常规 12 9" xfId="27482"/>
    <cellStyle name="常规 125" xfId="27483"/>
    <cellStyle name="常规 130" xfId="27484"/>
    <cellStyle name="好_行政(燃修费)_不含人员经费系数_合并 2 3" xfId="27485"/>
    <cellStyle name="好_30云南_1_财力性转移支付2010年预算参考数_小册子（2010）张" xfId="27486"/>
    <cellStyle name="常规 126" xfId="27487"/>
    <cellStyle name="常规 131" xfId="27488"/>
    <cellStyle name="好_行政(燃修费)_不含人员经费系数_合并 2 4" xfId="27489"/>
    <cellStyle name="好_市辖区测算-新科目（20080626）_民生政策最低支出需求_财力性转移支付2010年预算参考数_小册子（2010）张 2" xfId="27490"/>
    <cellStyle name="常规 127" xfId="27491"/>
    <cellStyle name="常规 132" xfId="27492"/>
    <cellStyle name="好_行政(燃修费)_不含人员经费系数_合并 2 5" xfId="27493"/>
    <cellStyle name="常规 129" xfId="27494"/>
    <cellStyle name="常规 134" xfId="27495"/>
    <cellStyle name="好_行政(燃修费)_不含人员经费系数_合并 2 7" xfId="27496"/>
    <cellStyle name="常规 13 12" xfId="27497"/>
    <cellStyle name="好_教育(按照总人口测算）—20080416_不含人员经费系数_隋心对账单定稿0514 2 2" xfId="27498"/>
    <cellStyle name="常规 13 13" xfId="27499"/>
    <cellStyle name="好_教育(按照总人口测算）—20080416_不含人员经费系数_隋心对账单定稿0514 2 3" xfId="27500"/>
    <cellStyle name="常规 13 14" xfId="27501"/>
    <cellStyle name="好_教育(按照总人口测算）—20080416_不含人员经费系数_隋心对账单定稿0514 2 4" xfId="27502"/>
    <cellStyle name="常规 13 15" xfId="27503"/>
    <cellStyle name="常规 13 20" xfId="27504"/>
    <cellStyle name="好_教育(按照总人口测算）—20080416_不含人员经费系数_隋心对账单定稿0514 2 5" xfId="27505"/>
    <cellStyle name="常规 13 16" xfId="27506"/>
    <cellStyle name="常规 13 21" xfId="27507"/>
    <cellStyle name="好_教育(按照总人口测算）—20080416_不含人员经费系数_隋心对账单定稿0514 2 6" xfId="27508"/>
    <cellStyle name="好_县市旗测算-新科目（20080626）_不含人员经费系数_财力性转移支付2010年预算参考数_30云南 2" xfId="27509"/>
    <cellStyle name="常规 13 17" xfId="27510"/>
    <cellStyle name="常规 13 22" xfId="27511"/>
    <cellStyle name="好_教育(按照总人口测算）—20080416_不含人员经费系数_隋心对账单定稿0514 2 7" xfId="27512"/>
    <cellStyle name="好_县市旗测算-新科目（20080626）_不含人员经费系数_财力性转移支付2010年预算参考数_30云南 3" xfId="27513"/>
    <cellStyle name="常规 13 18" xfId="27514"/>
    <cellStyle name="常规 13 23" xfId="27515"/>
    <cellStyle name="常规 13 19" xfId="27516"/>
    <cellStyle name="常规 13 24" xfId="27517"/>
    <cellStyle name="常规 13 2 2" xfId="27518"/>
    <cellStyle name="好_县市旗测算-新科目（20080627）_财力性转移支付2010年预算参考数_合并 3" xfId="27519"/>
    <cellStyle name="常规 13 25" xfId="27520"/>
    <cellStyle name="常规 13 30" xfId="27521"/>
    <cellStyle name="常规 13 26" xfId="27522"/>
    <cellStyle name="常规 13 31" xfId="27523"/>
    <cellStyle name="常规 13 27" xfId="27524"/>
    <cellStyle name="常规 13 32" xfId="27525"/>
    <cellStyle name="常规 13 29" xfId="27526"/>
    <cellStyle name="常规 13 34" xfId="27527"/>
    <cellStyle name="常规 13 3" xfId="27528"/>
    <cellStyle name="常规 4 38" xfId="27529"/>
    <cellStyle name="常规 13 3 10" xfId="27530"/>
    <cellStyle name="常规 13 35" xfId="27531"/>
    <cellStyle name="常规 13 40" xfId="27532"/>
    <cellStyle name="好_核定人数下发表_隋心对账单定稿0514 2 2" xfId="27533"/>
    <cellStyle name="常规 13 37" xfId="27534"/>
    <cellStyle name="好_核定人数下发表_隋心对账单定稿0514 2 4" xfId="27535"/>
    <cellStyle name="常规 13 38" xfId="27536"/>
    <cellStyle name="好_核定人数下发表_隋心对账单定稿0514 2 5" xfId="27537"/>
    <cellStyle name="常规 13 39" xfId="27538"/>
    <cellStyle name="好_核定人数下发表_隋心对账单定稿0514 2 6" xfId="27539"/>
    <cellStyle name="常规 13 7" xfId="27540"/>
    <cellStyle name="常规 13 8" xfId="27541"/>
    <cellStyle name="常规 13 9" xfId="27542"/>
    <cellStyle name="常规 135" xfId="27543"/>
    <cellStyle name="常规 140" xfId="27544"/>
    <cellStyle name="好_2007年收支情况及2008年收支预计表(汇总表)_财力性转移支付2010年预算参考数_隋心对账单定稿0514 2 2" xfId="27545"/>
    <cellStyle name="常规 136" xfId="27546"/>
    <cellStyle name="常规 141" xfId="27547"/>
    <cellStyle name="好_2007年收支情况及2008年收支预计表(汇总表)_财力性转移支付2010年预算参考数_隋心对账单定稿0514 2 3" xfId="27548"/>
    <cellStyle name="常规_2007年省与各地结算单" xfId="27549"/>
    <cellStyle name="好_行政（人员）_财力性转移支付2010年预算参考数_03_2010年各地区一般预算平衡表_2010年地方财政一般预算分级平衡情况表（汇总）0524 2 5" xfId="27550"/>
    <cellStyle name="常规 14 10" xfId="27551"/>
    <cellStyle name="好_2007年收支情况及2008年收支预计表(汇总表)_合并" xfId="27552"/>
    <cellStyle name="常规 14 11" xfId="27553"/>
    <cellStyle name="好_行政（人员）_财力性转移支付2010年预算参考数_03_2010年各地区一般预算平衡表_2010年地方财政一般预算分级平衡情况表（汇总）0524 2 6" xfId="27554"/>
    <cellStyle name="常规 14 12" xfId="27555"/>
    <cellStyle name="好_行政（人员）_财力性转移支付2010年预算参考数_03_2010年各地区一般预算平衡表_2010年地方财政一般预算分级平衡情况表（汇总）0524 2 7" xfId="27556"/>
    <cellStyle name="常规 14 13" xfId="27557"/>
    <cellStyle name="好_行政（人员）_财力性转移支付2010年预算参考数_03_2010年各地区一般预算平衡表_2010年地方财政一般预算分级平衡情况表（汇总）0524 2 8" xfId="27558"/>
    <cellStyle name="常规 14 14" xfId="27559"/>
    <cellStyle name="常规 14 15" xfId="27560"/>
    <cellStyle name="常规 14 20" xfId="27561"/>
    <cellStyle name="好_1_财力性转移支付2010年预算参考数_隋心对账单定稿0514 2" xfId="27562"/>
    <cellStyle name="常规 14 16" xfId="27563"/>
    <cellStyle name="常规 14 21" xfId="27564"/>
    <cellStyle name="常规 14 17" xfId="27565"/>
    <cellStyle name="常规 14 22" xfId="27566"/>
    <cellStyle name="常规 14 18" xfId="27567"/>
    <cellStyle name="常规 14 23" xfId="27568"/>
    <cellStyle name="好_07临沂_华东 2 2" xfId="27569"/>
    <cellStyle name="常规 14 19" xfId="27570"/>
    <cellStyle name="常规 14 24" xfId="27571"/>
    <cellStyle name="好_07临沂_华东 2 3" xfId="27572"/>
    <cellStyle name="好_卫生(按照总人口测算）—20080416_县市旗测算-新科目（含人口规模效应）_财力性转移支付2010年预算参考数_小册子（2010）张" xfId="27573"/>
    <cellStyle name="常规 14 2" xfId="27574"/>
    <cellStyle name="常规 14 2 2" xfId="27575"/>
    <cellStyle name="常规 14 25" xfId="27576"/>
    <cellStyle name="常规 14 30" xfId="27577"/>
    <cellStyle name="好_07临沂_华东 2 4" xfId="27578"/>
    <cellStyle name="常规 14 26" xfId="27579"/>
    <cellStyle name="常规 14 31" xfId="27580"/>
    <cellStyle name="好_07临沂_华东 2 5" xfId="27581"/>
    <cellStyle name="常规 14 27" xfId="27582"/>
    <cellStyle name="常规 14 32" xfId="27583"/>
    <cellStyle name="好_07临沂_华东 2 6" xfId="27584"/>
    <cellStyle name="常规 14 28" xfId="27585"/>
    <cellStyle name="常规 14 33" xfId="27586"/>
    <cellStyle name="好_07临沂_华东 2 7" xfId="27587"/>
    <cellStyle name="常规 14 3" xfId="27588"/>
    <cellStyle name="常规 14 3 10" xfId="27589"/>
    <cellStyle name="常规 14 3 2" xfId="27590"/>
    <cellStyle name="好_县市旗测算-新科目（20080626）_财力性转移支付2010年预算参考数_03_2010年各地区一般预算平衡表 6" xfId="27591"/>
    <cellStyle name="常规 14 3 3" xfId="27592"/>
    <cellStyle name="常规 14 3 4" xfId="27593"/>
    <cellStyle name="常规 14 3 5" xfId="27594"/>
    <cellStyle name="常规 14 3 7" xfId="27595"/>
    <cellStyle name="常规 14 3 8" xfId="27596"/>
    <cellStyle name="常规 14 37" xfId="27597"/>
    <cellStyle name="常规 14 38" xfId="27598"/>
    <cellStyle name="好_青海 缺口县区测算(地方填报)_财力性转移支付2010年预算参考数_03_2010年各地区一般预算平衡表" xfId="27599"/>
    <cellStyle name="好_文体广播事业(按照总人口测算）—20080416_民生政策最低支出需求_财力性转移支付2010年预算参考数_隋心对账单定稿0514" xfId="27600"/>
    <cellStyle name="常规 14 4" xfId="27601"/>
    <cellStyle name="常规 14 6" xfId="27602"/>
    <cellStyle name="常规 14 7" xfId="27603"/>
    <cellStyle name="常规 14 8" xfId="27604"/>
    <cellStyle name="常规 14 9" xfId="27605"/>
    <cellStyle name="常规 146" xfId="27606"/>
    <cellStyle name="常规 151" xfId="27607"/>
    <cellStyle name="常规 201" xfId="27608"/>
    <cellStyle name="常规 5 6" xfId="27609"/>
    <cellStyle name="常规 147 2" xfId="27610"/>
    <cellStyle name="好_28四川_财力性转移支付2010年预算参考数_隋心对账单定稿0514 2 2" xfId="27611"/>
    <cellStyle name="常规 147 2 2" xfId="27612"/>
    <cellStyle name="常规 15" xfId="27613"/>
    <cellStyle name="常规 20" xfId="27614"/>
    <cellStyle name="好_河南 缺口县区测算(地方填报白)_财力性转移支付2010年预算参考数_华东 2 2" xfId="27615"/>
    <cellStyle name="常规 15 10" xfId="27616"/>
    <cellStyle name="常规 20 10" xfId="27617"/>
    <cellStyle name="常规 15 11" xfId="27618"/>
    <cellStyle name="常规 20 11" xfId="27619"/>
    <cellStyle name="常规 15 12" xfId="27620"/>
    <cellStyle name="常规 20 12" xfId="27621"/>
    <cellStyle name="常规 15 25" xfId="27622"/>
    <cellStyle name="常规 15 30" xfId="27623"/>
    <cellStyle name="常规 20 25" xfId="27624"/>
    <cellStyle name="常规 20 30" xfId="27625"/>
    <cellStyle name="好_教育(按照总人口测算）—20080416_县市旗测算-新科目（含人口规模效应）_合并 2" xfId="27626"/>
    <cellStyle name="常规 15 26" xfId="27627"/>
    <cellStyle name="常规 15 31" xfId="27628"/>
    <cellStyle name="常规 20 26" xfId="27629"/>
    <cellStyle name="常规 20 31" xfId="27630"/>
    <cellStyle name="好_34青海_隋心对账单定稿0514 2" xfId="27631"/>
    <cellStyle name="好_教育(按照总人口测算）—20080416_县市旗测算-新科目（含人口规模效应）_合并 3" xfId="27632"/>
    <cellStyle name="常规 15 27" xfId="27633"/>
    <cellStyle name="常规 15 32" xfId="27634"/>
    <cellStyle name="常规 20 27" xfId="27635"/>
    <cellStyle name="常规 20 32" xfId="27636"/>
    <cellStyle name="常规 15 28" xfId="27637"/>
    <cellStyle name="常规 15 33" xfId="27638"/>
    <cellStyle name="常规 20 28" xfId="27639"/>
    <cellStyle name="常规 20 33" xfId="27640"/>
    <cellStyle name="好_行政(燃修费)_民生政策最低支出需求_合并 2 2" xfId="27641"/>
    <cellStyle name="好_核定人数对比_财力性转移支付2010年预算参考数_03_2010年各地区一般预算平衡表_2010年地方财政一般预算分级平衡情况表（汇总）0524 2" xfId="27642"/>
    <cellStyle name="常规 15 29" xfId="27643"/>
    <cellStyle name="常规 15 34" xfId="27644"/>
    <cellStyle name="常规 20 29" xfId="27645"/>
    <cellStyle name="常规 20 34" xfId="27646"/>
    <cellStyle name="好_行政(燃修费)_民生政策最低支出需求_合并 2 3" xfId="27647"/>
    <cellStyle name="好_核定人数对比_财力性转移支付2010年预算参考数_03_2010年各地区一般预算平衡表_2010年地方财政一般预算分级平衡情况表（汇总）0524 3" xfId="27648"/>
    <cellStyle name="常规 15 35" xfId="27649"/>
    <cellStyle name="常规 15 40" xfId="27650"/>
    <cellStyle name="常规 20 35" xfId="27651"/>
    <cellStyle name="常规 20 40" xfId="27652"/>
    <cellStyle name="好_行政(燃修费)_民生政策最低支出需求_合并 2 4" xfId="27653"/>
    <cellStyle name="好_核定人数对比_财力性转移支付2010年预算参考数_03_2010年各地区一般预算平衡表_2010年地方财政一般预算分级平衡情况表（汇总）0524 4" xfId="27654"/>
    <cellStyle name="常规 15 36" xfId="27655"/>
    <cellStyle name="常规 20 36" xfId="27656"/>
    <cellStyle name="好_行政(燃修费)_民生政策最低支出需求_合并 2 5" xfId="27657"/>
    <cellStyle name="好_核定人数对比_财力性转移支付2010年预算参考数_03_2010年各地区一般预算平衡表_2010年地方财政一般预算分级平衡情况表（汇总）0524 5" xfId="27658"/>
    <cellStyle name="常规 15 37" xfId="27659"/>
    <cellStyle name="常规 20 37" xfId="27660"/>
    <cellStyle name="好_行政(燃修费)_民生政策最低支出需求_合并 2 6" xfId="27661"/>
    <cellStyle name="常规 15 7" xfId="27662"/>
    <cellStyle name="常规 20 7" xfId="27663"/>
    <cellStyle name="常规 15 8" xfId="27664"/>
    <cellStyle name="常规 20 8" xfId="27665"/>
    <cellStyle name="常规 155" xfId="27666"/>
    <cellStyle name="常规 160" xfId="27667"/>
    <cellStyle name="常规 205" xfId="27668"/>
    <cellStyle name="常规 210" xfId="27669"/>
    <cellStyle name="常规 156" xfId="27670"/>
    <cellStyle name="常规 161" xfId="27671"/>
    <cellStyle name="常规 206" xfId="27672"/>
    <cellStyle name="常规 211" xfId="27673"/>
    <cellStyle name="好_分县成本差异系数_民生政策最低支出需求_财力性转移支付2010年预算参考数_合并 2" xfId="27674"/>
    <cellStyle name="常规 157" xfId="27675"/>
    <cellStyle name="常规 162" xfId="27676"/>
    <cellStyle name="常规 207" xfId="27677"/>
    <cellStyle name="常规 212" xfId="27678"/>
    <cellStyle name="好_分县成本差异系数_民生政策最低支出需求_财力性转移支付2010年预算参考数_合并 3" xfId="27679"/>
    <cellStyle name="常规 158" xfId="27680"/>
    <cellStyle name="常规 163" xfId="27681"/>
    <cellStyle name="常规 208" xfId="27682"/>
    <cellStyle name="常规 213" xfId="27683"/>
    <cellStyle name="常规 159" xfId="27684"/>
    <cellStyle name="常规 164" xfId="27685"/>
    <cellStyle name="常规 209" xfId="27686"/>
    <cellStyle name="常规 214" xfId="27687"/>
    <cellStyle name="常规 16" xfId="27688"/>
    <cellStyle name="常规 21" xfId="27689"/>
    <cellStyle name="好_河南 缺口县区测算(地方填报白)_财力性转移支付2010年预算参考数_华东 2 3" xfId="27690"/>
    <cellStyle name="常规 16 2 5" xfId="27691"/>
    <cellStyle name="常规 21 2 5" xfId="27692"/>
    <cellStyle name="好_03昭通 2_2.2009年云南省生态功能区转移支付总表" xfId="27693"/>
    <cellStyle name="好_测算结果_隋心对账单定稿0514 2 3" xfId="27694"/>
    <cellStyle name="好_成本差异系数（含人口规模）_03_2010年各地区一般预算平衡表 2 2" xfId="27695"/>
    <cellStyle name="好_行政(燃修费)_民生政策最低支出需求_财力性转移支付2010年预算参考数 3" xfId="27696"/>
    <cellStyle name="好_县市旗测算-新科目（20080626）_民生政策最低支出需求_财力性转移支付2010年预算参考数_03_2010年各地区一般预算平衡表 3" xfId="27697"/>
    <cellStyle name="常规 16 2 7" xfId="27698"/>
    <cellStyle name="好_测算结果_隋心对账单定稿0514 2 5" xfId="27699"/>
    <cellStyle name="好_行政(燃修费)_民生政策最低支出需求_财力性转移支付2010年预算参考数 5" xfId="27700"/>
    <cellStyle name="常规 16 3 2" xfId="27701"/>
    <cellStyle name="常规 21 3 2" xfId="27702"/>
    <cellStyle name="常规 165" xfId="27703"/>
    <cellStyle name="常规 170" xfId="27704"/>
    <cellStyle name="常规 215" xfId="27705"/>
    <cellStyle name="常规 220" xfId="27706"/>
    <cellStyle name="常规 169" xfId="27707"/>
    <cellStyle name="常规 174" xfId="27708"/>
    <cellStyle name="常规 219" xfId="27709"/>
    <cellStyle name="常规 224" xfId="27710"/>
    <cellStyle name="常规 17" xfId="27711"/>
    <cellStyle name="常规 22" xfId="27712"/>
    <cellStyle name="好_河南 缺口县区测算(地方填报白)_财力性转移支付2010年预算参考数_华东 2 4" xfId="27713"/>
    <cellStyle name="常规 17 10" xfId="27714"/>
    <cellStyle name="常规 22 10" xfId="27715"/>
    <cellStyle name="好_09黑龙江 3" xfId="27716"/>
    <cellStyle name="好_县区合并测算20080421_华东 2" xfId="27717"/>
    <cellStyle name="常规 17 11" xfId="27718"/>
    <cellStyle name="常规 22 11" xfId="27719"/>
    <cellStyle name="好_09黑龙江 4" xfId="27720"/>
    <cellStyle name="好_县区合并测算20080421_华东 3" xfId="27721"/>
    <cellStyle name="常规 17 12" xfId="27722"/>
    <cellStyle name="常规 22 12" xfId="27723"/>
    <cellStyle name="好_09黑龙江 5" xfId="27724"/>
    <cellStyle name="好_2008年支出调整_财力性转移支付2010年预算参考数_03_2010年各地区一般预算平衡表_04财力类2010 2" xfId="27725"/>
    <cellStyle name="常规 17 13" xfId="27726"/>
    <cellStyle name="常规 22 13" xfId="27727"/>
    <cellStyle name="好_2008年支出调整_财力性转移支付2010年预算参考数_03_2010年各地区一般预算平衡表_04财力类2010 3" xfId="27728"/>
    <cellStyle name="常规 17 14" xfId="27729"/>
    <cellStyle name="常规 22 14" xfId="27730"/>
    <cellStyle name="常规 17 15" xfId="27731"/>
    <cellStyle name="常规 17 20" xfId="27732"/>
    <cellStyle name="常规 22 15" xfId="27733"/>
    <cellStyle name="常规 22 20" xfId="27734"/>
    <cellStyle name="常规 17 16" xfId="27735"/>
    <cellStyle name="常规 17 21" xfId="27736"/>
    <cellStyle name="常规 22 16" xfId="27737"/>
    <cellStyle name="常规 22 21" xfId="27738"/>
    <cellStyle name="常规 17 17" xfId="27739"/>
    <cellStyle name="常规 17 22" xfId="27740"/>
    <cellStyle name="常规 22 17" xfId="27741"/>
    <cellStyle name="常规 22 22" xfId="27742"/>
    <cellStyle name="好_平邑_财力性转移支付2010年预算参考数_小册子（2010）张 2" xfId="27743"/>
    <cellStyle name="常规 17 18" xfId="27744"/>
    <cellStyle name="常规 17 23" xfId="27745"/>
    <cellStyle name="常规 22 18" xfId="27746"/>
    <cellStyle name="常规 22 23" xfId="27747"/>
    <cellStyle name="好_平邑_财力性转移支付2010年预算参考数_小册子（2010）张 3" xfId="27748"/>
    <cellStyle name="常规 17 19" xfId="27749"/>
    <cellStyle name="常规 17 24" xfId="27750"/>
    <cellStyle name="常规 22 19" xfId="27751"/>
    <cellStyle name="常规 22 24" xfId="27752"/>
    <cellStyle name="常规 17 2 3" xfId="27753"/>
    <cellStyle name="常规 22 2 3" xfId="27754"/>
    <cellStyle name="常规 17 2 4" xfId="27755"/>
    <cellStyle name="常规 17 25" xfId="27756"/>
    <cellStyle name="常规 17 30" xfId="27757"/>
    <cellStyle name="常规 22 25" xfId="27758"/>
    <cellStyle name="常规 22 30" xfId="27759"/>
    <cellStyle name="常规 17 27" xfId="27760"/>
    <cellStyle name="常规 17 32" xfId="27761"/>
    <cellStyle name="常规 22 27" xfId="27762"/>
    <cellStyle name="常规 22 32" xfId="27763"/>
    <cellStyle name="常规 17 28" xfId="27764"/>
    <cellStyle name="常规 17 33" xfId="27765"/>
    <cellStyle name="常规 22 28" xfId="27766"/>
    <cellStyle name="常规 22 33" xfId="27767"/>
    <cellStyle name="好_教育(按照总人口测算）—20080416_县市旗测算-新科目（含人口规模效应）_小册子（2010）张 2" xfId="27768"/>
    <cellStyle name="常规 17 29" xfId="27769"/>
    <cellStyle name="常规 17 34" xfId="27770"/>
    <cellStyle name="常规 22 29" xfId="27771"/>
    <cellStyle name="常规 22 34" xfId="27772"/>
    <cellStyle name="好_教育(按照总人口测算）—20080416_县市旗测算-新科目（含人口规模效应）_小册子（2010）张 3" xfId="27773"/>
    <cellStyle name="常规 17 35" xfId="27774"/>
    <cellStyle name="常规 17 40" xfId="27775"/>
    <cellStyle name="常规 22 35" xfId="27776"/>
    <cellStyle name="常规 22 40" xfId="27777"/>
    <cellStyle name="常规 17 36" xfId="27778"/>
    <cellStyle name="常规 22 36" xfId="27779"/>
    <cellStyle name="常规 17 38" xfId="27780"/>
    <cellStyle name="常规 22 38" xfId="27781"/>
    <cellStyle name="常规 17 4" xfId="27782"/>
    <cellStyle name="常规 22 4" xfId="27783"/>
    <cellStyle name="好_全省公共卫生与基层医疗卫生事业单位绩效工资测算表！ 2" xfId="27784"/>
    <cellStyle name="常规 17 5" xfId="27785"/>
    <cellStyle name="常规 22 5" xfId="27786"/>
    <cellStyle name="好_全省公共卫生与基层医疗卫生事业单位绩效工资测算表！ 3" xfId="27787"/>
    <cellStyle name="常规 175" xfId="27788"/>
    <cellStyle name="常规 180" xfId="27789"/>
    <cellStyle name="常规 225" xfId="27790"/>
    <cellStyle name="常规 230" xfId="27791"/>
    <cellStyle name="常规 176" xfId="27792"/>
    <cellStyle name="常规 181" xfId="27793"/>
    <cellStyle name="常规 226" xfId="27794"/>
    <cellStyle name="常规 231" xfId="27795"/>
    <cellStyle name="常规 177" xfId="27796"/>
    <cellStyle name="常规 182" xfId="27797"/>
    <cellStyle name="常规 227" xfId="27798"/>
    <cellStyle name="常规 232" xfId="27799"/>
    <cellStyle name="常规 178" xfId="27800"/>
    <cellStyle name="常规 183" xfId="27801"/>
    <cellStyle name="常规 228" xfId="27802"/>
    <cellStyle name="常规 233" xfId="27803"/>
    <cellStyle name="常规 179" xfId="27804"/>
    <cellStyle name="常规 184" xfId="27805"/>
    <cellStyle name="常规 229" xfId="27806"/>
    <cellStyle name="常规 234" xfId="27807"/>
    <cellStyle name="好_20河南_03_2010年各地区一般预算平衡表 2 2" xfId="27808"/>
    <cellStyle name="常规 18 12" xfId="27809"/>
    <cellStyle name="常规 23 12" xfId="27810"/>
    <cellStyle name="常规 18 18" xfId="27811"/>
    <cellStyle name="常规 18 23" xfId="27812"/>
    <cellStyle name="常规 23 18" xfId="27813"/>
    <cellStyle name="常规 23 23" xfId="27814"/>
    <cellStyle name="常规 18 19" xfId="27815"/>
    <cellStyle name="常规 18 24" xfId="27816"/>
    <cellStyle name="常规 23 19" xfId="27817"/>
    <cellStyle name="常规 23 24" xfId="27818"/>
    <cellStyle name="好_缺口县区测算(财政部标准) 2 2" xfId="27819"/>
    <cellStyle name="常规 18 2 3" xfId="27820"/>
    <cellStyle name="常规 23 2 3" xfId="27821"/>
    <cellStyle name="常规 18 2 4" xfId="27822"/>
    <cellStyle name="常规 23 2 4" xfId="27823"/>
    <cellStyle name="常规 18 25" xfId="27824"/>
    <cellStyle name="常规 18 30" xfId="27825"/>
    <cellStyle name="常规 23 25" xfId="27826"/>
    <cellStyle name="好_缺口县区测算(财政部标准) 2 3" xfId="27827"/>
    <cellStyle name="常规 18 26" xfId="27828"/>
    <cellStyle name="常规 18 31" xfId="27829"/>
    <cellStyle name="好_缺口县区测算(财政部标准) 2 4" xfId="27830"/>
    <cellStyle name="常规 18 27" xfId="27831"/>
    <cellStyle name="常规 18 32" xfId="27832"/>
    <cellStyle name="好_缺口县区测算(财政部标准) 2 5" xfId="27833"/>
    <cellStyle name="常规 18 28" xfId="27834"/>
    <cellStyle name="常规 18 33" xfId="27835"/>
    <cellStyle name="好_缺口县区测算(财政部标准) 2 6" xfId="27836"/>
    <cellStyle name="常规 18 29" xfId="27837"/>
    <cellStyle name="常规 18 34" xfId="27838"/>
    <cellStyle name="好_缺口县区测算(财政部标准) 2 7" xfId="27839"/>
    <cellStyle name="好_县区合并测算20080423(按照各省比重）_民生政策最低支出需求_隋心对账单定稿0514 2 2" xfId="27840"/>
    <cellStyle name="常规 18 35" xfId="27841"/>
    <cellStyle name="常规 18 40" xfId="27842"/>
    <cellStyle name="好_缺口县区测算(财政部标准) 2 8" xfId="27843"/>
    <cellStyle name="好_县区合并测算20080423(按照各省比重）_民生政策最低支出需求_隋心对账单定稿0514 2 3" xfId="27844"/>
    <cellStyle name="常规 18 36" xfId="27845"/>
    <cellStyle name="好_县区合并测算20080423(按照各省比重）_民生政策最低支出需求_隋心对账单定稿0514 2 4" xfId="27846"/>
    <cellStyle name="常规 18 37" xfId="27847"/>
    <cellStyle name="好_县区合并测算20080423(按照各省比重）_民生政策最低支出需求_隋心对账单定稿0514 2 5" xfId="27848"/>
    <cellStyle name="常规 18 38" xfId="27849"/>
    <cellStyle name="好_县区合并测算20080423(按照各省比重）_民生政策最低支出需求_隋心对账单定稿0514 2 6" xfId="27850"/>
    <cellStyle name="常规 18 39" xfId="27851"/>
    <cellStyle name="好_县区合并测算20080423(按照各省比重）_民生政策最低支出需求_隋心对账单定稿0514 2 7" xfId="27852"/>
    <cellStyle name="常规 18 6" xfId="27853"/>
    <cellStyle name="常规 23 6" xfId="27854"/>
    <cellStyle name="好_2006年27重庆_财力性转移支付2010年预算参考数_合并 2 4" xfId="27855"/>
    <cellStyle name="好_汇总_财力性转移支付2010年预算参考数_03_2010年各地区一般预算平衡表_2010年地方财政一般预算分级平衡情况表（汇总）0524 2 6" xfId="27856"/>
    <cellStyle name="常规 18 7" xfId="27857"/>
    <cellStyle name="常规 23 7" xfId="27858"/>
    <cellStyle name="好_2006年27重庆_财力性转移支付2010年预算参考数_合并 2 5" xfId="27859"/>
    <cellStyle name="好_汇总_财力性转移支付2010年预算参考数_03_2010年各地区一般预算平衡表_2010年地方财政一般预算分级平衡情况表（汇总）0524 2 7" xfId="27860"/>
    <cellStyle name="常规 18 8" xfId="27861"/>
    <cellStyle name="常规 23 8" xfId="27862"/>
    <cellStyle name="好_2006年27重庆_财力性转移支付2010年预算参考数_合并 2 6" xfId="27863"/>
    <cellStyle name="好_汇总_财力性转移支付2010年预算参考数_03_2010年各地区一般预算平衡表_2010年地方财政一般预算分级平衡情况表（汇总）0524 2 8" xfId="27864"/>
    <cellStyle name="常规 18 9" xfId="27865"/>
    <cellStyle name="常规 23 9" xfId="27866"/>
    <cellStyle name="好_2006年27重庆_财力性转移支付2010年预算参考数_合并 2 7" xfId="27867"/>
    <cellStyle name="常规 185" xfId="27868"/>
    <cellStyle name="常规 190" xfId="27869"/>
    <cellStyle name="常规 235" xfId="27870"/>
    <cellStyle name="常规 240" xfId="27871"/>
    <cellStyle name="常规 186" xfId="27872"/>
    <cellStyle name="常规 191" xfId="27873"/>
    <cellStyle name="常规 236" xfId="27874"/>
    <cellStyle name="常规 241" xfId="27875"/>
    <cellStyle name="常规 187" xfId="27876"/>
    <cellStyle name="常规 192" xfId="27877"/>
    <cellStyle name="常规 237" xfId="27878"/>
    <cellStyle name="常规 242" xfId="27879"/>
    <cellStyle name="常规 6 2" xfId="27880"/>
    <cellStyle name="常规 188" xfId="27881"/>
    <cellStyle name="常规 193" xfId="27882"/>
    <cellStyle name="常规 238" xfId="27883"/>
    <cellStyle name="常规 243" xfId="27884"/>
    <cellStyle name="常规 6 3" xfId="27885"/>
    <cellStyle name="常规 189" xfId="27886"/>
    <cellStyle name="常规 194" xfId="27887"/>
    <cellStyle name="常规 239" xfId="27888"/>
    <cellStyle name="常规 244" xfId="27889"/>
    <cellStyle name="常规 6 4" xfId="27890"/>
    <cellStyle name="常规 19" xfId="27891"/>
    <cellStyle name="常规 24" xfId="27892"/>
    <cellStyle name="好_河南 缺口县区测算(地方填报白)_财力性转移支付2010年预算参考数_华东 2 6" xfId="27893"/>
    <cellStyle name="好_汇总_财力性转移支付2010年预算参考数_03_2010年各地区一般预算平衡表_2010年地方财政一般预算分级平衡情况表（汇总）0524 3" xfId="27894"/>
    <cellStyle name="常规 19 10" xfId="27895"/>
    <cellStyle name="常规 24 10" xfId="27896"/>
    <cellStyle name="常规 19 11" xfId="27897"/>
    <cellStyle name="常规 24 11" xfId="27898"/>
    <cellStyle name="常规 19 12" xfId="27899"/>
    <cellStyle name="常规 24 12" xfId="27900"/>
    <cellStyle name="常规 19 13" xfId="27901"/>
    <cellStyle name="常规 24 13" xfId="27902"/>
    <cellStyle name="常规 19 14" xfId="27903"/>
    <cellStyle name="常规 24 14" xfId="27904"/>
    <cellStyle name="常规 19 15" xfId="27905"/>
    <cellStyle name="常规 19 20" xfId="27906"/>
    <cellStyle name="常规 24 15" xfId="27907"/>
    <cellStyle name="常规 24 20" xfId="27908"/>
    <cellStyle name="常规 19 16" xfId="27909"/>
    <cellStyle name="常规 19 21" xfId="27910"/>
    <cellStyle name="常规 24 16" xfId="27911"/>
    <cellStyle name="常规 24 21" xfId="27912"/>
    <cellStyle name="常规 19 19" xfId="27913"/>
    <cellStyle name="常规 19 24" xfId="27914"/>
    <cellStyle name="常规 24 19" xfId="27915"/>
    <cellStyle name="常规 24 24" xfId="27916"/>
    <cellStyle name="好_农林水和城市维护标准支出20080505－县区合计_不含人员经费系数_财力性转移支付2010年预算参考数_小册子（2010）张 2" xfId="27917"/>
    <cellStyle name="常规 19 2 2" xfId="27918"/>
    <cellStyle name="常规 24 2 2" xfId="27919"/>
    <cellStyle name="常规 19 2 3" xfId="27920"/>
    <cellStyle name="常规 24 2 3" xfId="27921"/>
    <cellStyle name="常规 19 25" xfId="27922"/>
    <cellStyle name="常规 19 30" xfId="27923"/>
    <cellStyle name="常规 24 25" xfId="27924"/>
    <cellStyle name="常规 24 30" xfId="27925"/>
    <cellStyle name="好_农林水和城市维护标准支出20080505－县区合计_不含人员经费系数_财力性转移支付2010年预算参考数_小册子（2010）张 3" xfId="27926"/>
    <cellStyle name="常规 19 26" xfId="27927"/>
    <cellStyle name="常规 19 31" xfId="27928"/>
    <cellStyle name="常规 24 26" xfId="27929"/>
    <cellStyle name="常规 24 31" xfId="27930"/>
    <cellStyle name="常规 19 35" xfId="27931"/>
    <cellStyle name="常规 19 40" xfId="27932"/>
    <cellStyle name="常规 24 35" xfId="27933"/>
    <cellStyle name="常规 24 40" xfId="27934"/>
    <cellStyle name="常规 19 36" xfId="27935"/>
    <cellStyle name="常规 24 36" xfId="27936"/>
    <cellStyle name="常规 19 37" xfId="27937"/>
    <cellStyle name="常规 24 37" xfId="27938"/>
    <cellStyle name="常规 19 39" xfId="27939"/>
    <cellStyle name="常规 24 39" xfId="27940"/>
    <cellStyle name="常规 195" xfId="27941"/>
    <cellStyle name="常规 245" xfId="27942"/>
    <cellStyle name="常规 250" xfId="27943"/>
    <cellStyle name="常规 300" xfId="27944"/>
    <cellStyle name="常规 6 5" xfId="27945"/>
    <cellStyle name="常规 196" xfId="27946"/>
    <cellStyle name="常规 246" xfId="27947"/>
    <cellStyle name="常规 251" xfId="27948"/>
    <cellStyle name="常规 301" xfId="27949"/>
    <cellStyle name="常规 6 6" xfId="27950"/>
    <cellStyle name="常规 197" xfId="27951"/>
    <cellStyle name="常规 247" xfId="27952"/>
    <cellStyle name="常规 252" xfId="27953"/>
    <cellStyle name="常规 302" xfId="27954"/>
    <cellStyle name="常规 6 7" xfId="27955"/>
    <cellStyle name="常规 198" xfId="27956"/>
    <cellStyle name="常规 248" xfId="27957"/>
    <cellStyle name="常规 253" xfId="27958"/>
    <cellStyle name="常规 303" xfId="27959"/>
    <cellStyle name="常规 6 8" xfId="27960"/>
    <cellStyle name="好_2006年34青海_财力性转移支付2010年预算参考数 2" xfId="27961"/>
    <cellStyle name="常规 2 10" xfId="27962"/>
    <cellStyle name="常规 2 2 2 6 3" xfId="27963"/>
    <cellStyle name="常规 2 10 2" xfId="27964"/>
    <cellStyle name="常规 2 11" xfId="27965"/>
    <cellStyle name="常规 2 2 2 6 4" xfId="27966"/>
    <cellStyle name="常规 2 12" xfId="27967"/>
    <cellStyle name="常规 2 2 2 6 5" xfId="27968"/>
    <cellStyle name="好_河南 缺口县区测算(地方填报)_03_2010年各地区一般预算平衡表" xfId="27969"/>
    <cellStyle name="常规 2 12 2 2" xfId="27970"/>
    <cellStyle name="好_2006年水利统计指标统计表_03_2010年各地区一般预算平衡表_2010年地方财政一般预算分级平衡情况表（汇总）0524 2 7" xfId="27971"/>
    <cellStyle name="好_河南 缺口县区测算(地方填报)_03_2010年各地区一般预算平衡表 2 2" xfId="27972"/>
    <cellStyle name="好_县市旗测算20080508_财力性转移支付2010年预算参考数_03_2010年各地区一般预算平衡表_2010年地方财政一般预算分级平衡情况表（汇总）0524 2" xfId="27973"/>
    <cellStyle name="常规 2 12 3" xfId="27974"/>
    <cellStyle name="好_市辖区测算20080510_县市旗测算-新科目（含人口规模效应）_03_2010年各地区一般预算平衡表_04财力类2010 2" xfId="27975"/>
    <cellStyle name="好_河南 缺口县区测算(地方填报)_03_2010年各地区一般预算平衡表 3" xfId="27976"/>
    <cellStyle name="好_县市旗测算20080508_财力性转移支付2010年预算参考数_03_2010年各地区一般预算平衡表_2010年地方财政一般预算分级平衡情况表（汇总）0524 3" xfId="27977"/>
    <cellStyle name="常规 2 12 4" xfId="27978"/>
    <cellStyle name="好_市辖区测算20080510_县市旗测算-新科目（含人口规模效应）_03_2010年各地区一般预算平衡表_04财力类2010 3" xfId="27979"/>
    <cellStyle name="好_河南 缺口县区测算(地方填报)_03_2010年各地区一般预算平衡表 4" xfId="27980"/>
    <cellStyle name="好_市辖区测算-新科目（20080626）_县市旗测算-新科目（含人口规模效应）_华东" xfId="27981"/>
    <cellStyle name="常规 2 13" xfId="27982"/>
    <cellStyle name="常规 2 2 2 6 6" xfId="27983"/>
    <cellStyle name="常规 2 14" xfId="27984"/>
    <cellStyle name="常规 2 2 2 6 7" xfId="27985"/>
    <cellStyle name="常规 2 15" xfId="27986"/>
    <cellStyle name="常规 2 20" xfId="27987"/>
    <cellStyle name="常规 2 2 2 6 8" xfId="27988"/>
    <cellStyle name="好_测算结果汇总_财力性转移支付2010年预算参考数_03_2010年各地区一般预算平衡表_净集中 2" xfId="27989"/>
    <cellStyle name="好_行政（人员）_财力性转移支付2010年预算参考数_30云南" xfId="27990"/>
    <cellStyle name="常规 2 16" xfId="27991"/>
    <cellStyle name="常规 2 21" xfId="27992"/>
    <cellStyle name="常规 2 2 2 6 9" xfId="27993"/>
    <cellStyle name="好_测算结果汇总_财力性转移支付2010年预算参考数_03_2010年各地区一般预算平衡表_净集中 3" xfId="27994"/>
    <cellStyle name="常规 2 17" xfId="27995"/>
    <cellStyle name="常规 2 22" xfId="27996"/>
    <cellStyle name="常规 2 18" xfId="27997"/>
    <cellStyle name="常规 2 23" xfId="27998"/>
    <cellStyle name="常规 2 19" xfId="27999"/>
    <cellStyle name="常规 2 24" xfId="28000"/>
    <cellStyle name="常规 2 2 10" xfId="28001"/>
    <cellStyle name="常规 2 2 11" xfId="28002"/>
    <cellStyle name="好_行政公检法测算_县市旗测算-新科目（含人口规模效应）_财力性转移支付2010年预算参考数_03_2010年各地区一般预算平衡表_2010年地方财政一般预算分级平衡情况表（汇总）0524" xfId="28003"/>
    <cellStyle name="常规 2 2 12" xfId="28004"/>
    <cellStyle name="常规 2 2 13" xfId="28005"/>
    <cellStyle name="千位分隔 8 2" xfId="28006"/>
    <cellStyle name="好_0605石屏县 2_2.2010年云南省生态功能区转移支付总表" xfId="28007"/>
    <cellStyle name="好_20河南_财力性转移支付2010年预算参考数" xfId="28008"/>
    <cellStyle name="常规 2 2 14" xfId="28009"/>
    <cellStyle name="千位分隔 8 3" xfId="28010"/>
    <cellStyle name="常规 2 2 14 2" xfId="28011"/>
    <cellStyle name="常规 2 2 14 2 2" xfId="28012"/>
    <cellStyle name="常规 2 2 14 2 3" xfId="28013"/>
    <cellStyle name="常规 2 2 14 2 4" xfId="28014"/>
    <cellStyle name="常规 2 2 14 3" xfId="28015"/>
    <cellStyle name="常规 2 2 14 4" xfId="28016"/>
    <cellStyle name="常规 2 2 14 5" xfId="28017"/>
    <cellStyle name="好_云南省2008年转移支付测算——州市本级考核部分及政策性测算_财力性转移支付2010年预算参考数_03_2010年各地区一般预算平衡表_04财力类2010" xfId="28018"/>
    <cellStyle name="常规 2 2 14 6" xfId="28019"/>
    <cellStyle name="常规 2 2 14 7" xfId="28020"/>
    <cellStyle name="常规 2 2 14 8" xfId="28021"/>
    <cellStyle name="好_县区合并测算20080423(按照各省比重）_民生政策最低支出需求_财力性转移支付2010年预算参考数_03_2010年各地区一般预算平衡表" xfId="28022"/>
    <cellStyle name="常规 2 2 15" xfId="28023"/>
    <cellStyle name="常规 2 2 20" xfId="28024"/>
    <cellStyle name="千位分隔 8 4" xfId="28025"/>
    <cellStyle name="常规 2 2 16" xfId="28026"/>
    <cellStyle name="常规 2 2 21" xfId="28027"/>
    <cellStyle name="常规 2 2 17" xfId="28028"/>
    <cellStyle name="常规 2 2 22" xfId="28029"/>
    <cellStyle name="好_34青海_1_隋心对账单定稿0514 2 2" xfId="28030"/>
    <cellStyle name="常规 2 2 18" xfId="28031"/>
    <cellStyle name="常规 2 2 23" xfId="28032"/>
    <cellStyle name="好_34青海_1_隋心对账单定稿0514 2 3" xfId="28033"/>
    <cellStyle name="常规 2 2 19" xfId="28034"/>
    <cellStyle name="常规 2 2 24" xfId="28035"/>
    <cellStyle name="好_34青海_1_隋心对账单定稿0514 2 4" xfId="28036"/>
    <cellStyle name="常规 2 2 2" xfId="28037"/>
    <cellStyle name="常规 2 2 2 10" xfId="28038"/>
    <cellStyle name="好_不含人员经费系数_财力性转移支付2010年预算参考数_03_2010年各地区一般预算平衡表_2010年地方财政一般预算分级平衡情况表（汇总）0524 2 3" xfId="28039"/>
    <cellStyle name="好_河南 缺口县区测算(地方填报)_合并 2" xfId="28040"/>
    <cellStyle name="常规 2 2 2 11" xfId="28041"/>
    <cellStyle name="好_不含人员经费系数_财力性转移支付2010年预算参考数_03_2010年各地区一般预算平衡表_2010年地方财政一般预算分级平衡情况表（汇总）0524 2 4" xfId="28042"/>
    <cellStyle name="好_文体广播事业(按照总人口测算）—20080416_不含人员经费系数_财力性转移支付2010年预算参考数_合并" xfId="28043"/>
    <cellStyle name="好_河南 缺口县区测算(地方填报)_合并 3" xfId="28044"/>
    <cellStyle name="常规 2 2 2 12" xfId="28045"/>
    <cellStyle name="好_不含人员经费系数_财力性转移支付2010年预算参考数_03_2010年各地区一般预算平衡表_2010年地方财政一般预算分级平衡情况表（汇总）0524 2 5" xfId="28046"/>
    <cellStyle name="常规 2 2 2 14 2 2" xfId="28047"/>
    <cellStyle name="常规 2 2 2 14 2 3" xfId="28048"/>
    <cellStyle name="好_行业表_2.2010年云南省生态功能区转移支付总表" xfId="28049"/>
    <cellStyle name="汇总 8 2" xfId="28050"/>
    <cellStyle name="常规 2 2 2 14 2 4" xfId="28051"/>
    <cellStyle name="常规 2 2 2 14 2 5" xfId="28052"/>
    <cellStyle name="常规 2 2 2 14 3" xfId="28053"/>
    <cellStyle name="常规 2 2 2 14 4" xfId="28054"/>
    <cellStyle name="常规 2 2 2 14 7" xfId="28055"/>
    <cellStyle name="好_2009年一般性转移支付标准工资_奖励补助测算5.22测试 3" xfId="28056"/>
    <cellStyle name="好_5.2010年云南省国家一般生态功能区转移支付补助测算表（州市本级）" xfId="28057"/>
    <cellStyle name="常规 2 2 2 14 8" xfId="28058"/>
    <cellStyle name="好_其他部门(按照总人口测算）—20080416_民生政策最低支出需求_财力性转移支付2010年预算参考数 2" xfId="28059"/>
    <cellStyle name="好_2009年一般性转移支付标准工资_奖励补助测算5.22测试 4" xfId="28060"/>
    <cellStyle name="常规 2 2 2 16" xfId="28061"/>
    <cellStyle name="常规 2 2 2 21" xfId="28062"/>
    <cellStyle name="常规 2 2 2 17" xfId="28063"/>
    <cellStyle name="常规 2 2 2 22" xfId="28064"/>
    <cellStyle name="常规 2 2 2 18" xfId="28065"/>
    <cellStyle name="常规 2 2 2 23" xfId="28066"/>
    <cellStyle name="常规 2 2 2 19" xfId="28067"/>
    <cellStyle name="常规 2 2 2 24" xfId="28068"/>
    <cellStyle name="常规 2 2 2 2" xfId="28069"/>
    <cellStyle name="常规 2 2 2 2 2" xfId="28070"/>
    <cellStyle name="常规 2 2 2 2 2 2" xfId="28071"/>
    <cellStyle name="常规 2 2 2 25" xfId="28072"/>
    <cellStyle name="常规 2 2 2 30" xfId="28073"/>
    <cellStyle name="常规 2 2 2 26" xfId="28074"/>
    <cellStyle name="常规 2 2 2 31" xfId="28075"/>
    <cellStyle name="好_市辖区测算20080510_不含人员经费系数_财力性转移支付2010年预算参考数_03_2010年各地区一般预算平衡表_净集中 3" xfId="28076"/>
    <cellStyle name="好_分析缺口率_财力性转移支付2010年预算参考数_30云南 2" xfId="28077"/>
    <cellStyle name="常规 2 2 2 3" xfId="28078"/>
    <cellStyle name="常规 2 2 2 4" xfId="28079"/>
    <cellStyle name="常规 2 2 2 4 2" xfId="28080"/>
    <cellStyle name="常规 2 2 2 5" xfId="28081"/>
    <cellStyle name="常规 2 2 2 6" xfId="28082"/>
    <cellStyle name="常规 2 2 2 6 10" xfId="28083"/>
    <cellStyle name="常规 2 2 2 6 11" xfId="28084"/>
    <cellStyle name="好_2006年全省财力计算表（中央、决算）_合并 2 2" xfId="28085"/>
    <cellStyle name="常规 2 2 2 6 12" xfId="28086"/>
    <cellStyle name="好_2006年全省财力计算表（中央、决算）_合并 2 3" xfId="28087"/>
    <cellStyle name="常规 2 2 2 6 13" xfId="28088"/>
    <cellStyle name="好_2006年全省财力计算表（中央、决算）_合并 2 4" xfId="28089"/>
    <cellStyle name="常规 2 2 2 6 2" xfId="28090"/>
    <cellStyle name="常规 2 2 2 6 2 2 2" xfId="28091"/>
    <cellStyle name="常规 2 2 2 6 2 2 4" xfId="28092"/>
    <cellStyle name="常规 2 2 2 6 2 3" xfId="28093"/>
    <cellStyle name="常规 2 2 2 6 2 4" xfId="28094"/>
    <cellStyle name="常规 2 2 2 6 2 8" xfId="28095"/>
    <cellStyle name="常规 2 2 2 8" xfId="28096"/>
    <cellStyle name="常规 2 2 2 9" xfId="28097"/>
    <cellStyle name="常规 2 2 3" xfId="28098"/>
    <cellStyle name="好_市辖区测算-新科目（20080626）_县市旗测算-新科目（含人口规模效应）_财力性转移支付2010年预算参考数_03_2010年各地区一般预算平衡表_净集中" xfId="28099"/>
    <cellStyle name="常规 2 2 3 10" xfId="28100"/>
    <cellStyle name="常规 2 2 3 11" xfId="28101"/>
    <cellStyle name="常规 2 2 3 13" xfId="28102"/>
    <cellStyle name="好_2008年支出调整_华东" xfId="28103"/>
    <cellStyle name="常规 2 2 3 14" xfId="28104"/>
    <cellStyle name="常规 2 2 3 16" xfId="28105"/>
    <cellStyle name="常规 2 2 3 21" xfId="28106"/>
    <cellStyle name="常规 2 2 3 17" xfId="28107"/>
    <cellStyle name="常规 2 2 3 22" xfId="28108"/>
    <cellStyle name="常规 2 2 3 18" xfId="28109"/>
    <cellStyle name="常规 2 2 3 23" xfId="28110"/>
    <cellStyle name="常规 2 2 3 19" xfId="28111"/>
    <cellStyle name="常规 2 2 3 24" xfId="28112"/>
    <cellStyle name="常规 2 2 3 2 4" xfId="28113"/>
    <cellStyle name="注释 2 2 11 5" xfId="28114"/>
    <cellStyle name="常规 2 2 3 2 5" xfId="28115"/>
    <cellStyle name="注释 2 2 11 6" xfId="28116"/>
    <cellStyle name="常规 2 2 3 25" xfId="28117"/>
    <cellStyle name="常规 2 2 3 30" xfId="28118"/>
    <cellStyle name="常规 2 2 3 4" xfId="28119"/>
    <cellStyle name="好_2007一般预算支出口径剔除表_03_2010年各地区一般预算平衡表_04财力类2010" xfId="28120"/>
    <cellStyle name="常规 2 2 3 6 10" xfId="28121"/>
    <cellStyle name="常规 2 2 3 6 11" xfId="28122"/>
    <cellStyle name="常规 2 2 3 6 2" xfId="28123"/>
    <cellStyle name="好_行政公检法测算_财力性转移支付2010年预算参考数_03_2010年各地区一般预算平衡表" xfId="28124"/>
    <cellStyle name="常规 2 2 3 6 2 2" xfId="28125"/>
    <cellStyle name="好_行政公检法测算_财力性转移支付2010年预算参考数_03_2010年各地区一般预算平衡表 2" xfId="28126"/>
    <cellStyle name="常规 2 2 3 6 2 2 3" xfId="28127"/>
    <cellStyle name="好_行政公检法测算_财力性转移支付2010年预算参考数_03_2010年各地区一般预算平衡表 2 3" xfId="28128"/>
    <cellStyle name="常规 2 2 3 6 2 2 5" xfId="28129"/>
    <cellStyle name="常规 2 2 3 6 2 2 6" xfId="28130"/>
    <cellStyle name="好_2006年27重庆_财力性转移支付2010年预算参考数_03_2010年各地区一般预算平衡表 2" xfId="28131"/>
    <cellStyle name="常规 2 2 3 6 2 2 7" xfId="28132"/>
    <cellStyle name="好_2006年27重庆_财力性转移支付2010年预算参考数_03_2010年各地区一般预算平衡表 3" xfId="28133"/>
    <cellStyle name="常规 2 2 3 6 2 2 9" xfId="28134"/>
    <cellStyle name="好_2006年27重庆_财力性转移支付2010年预算参考数_03_2010年各地区一般预算平衡表 5" xfId="28135"/>
    <cellStyle name="常规 2 2 3 6 2 3" xfId="28136"/>
    <cellStyle name="好_行政公检法测算_财力性转移支付2010年预算参考数_03_2010年各地区一般预算平衡表 3" xfId="28137"/>
    <cellStyle name="常规 2 2 3 6 2 4" xfId="28138"/>
    <cellStyle name="好_行政公检法测算_财力性转移支付2010年预算参考数_03_2010年各地区一般预算平衡表 4" xfId="28139"/>
    <cellStyle name="常规 2 2 3 6 2 5" xfId="28140"/>
    <cellStyle name="好_行政公检法测算_财力性转移支付2010年预算参考数_03_2010年各地区一般预算平衡表 5" xfId="28141"/>
    <cellStyle name="常规 2 2 3 6 2 6" xfId="28142"/>
    <cellStyle name="好_行政公检法测算_财力性转移支付2010年预算参考数_03_2010年各地区一般预算平衡表 6" xfId="28143"/>
    <cellStyle name="常规 2 2 3 6 2 7" xfId="28144"/>
    <cellStyle name="常规 2 2 3 6 2 8" xfId="28145"/>
    <cellStyle name="常规 2 2 3 6 2 9" xfId="28146"/>
    <cellStyle name="常规 2 2 3 6 5" xfId="28147"/>
    <cellStyle name="常规 7 12" xfId="28148"/>
    <cellStyle name="常规 2 2 3 6 6" xfId="28149"/>
    <cellStyle name="常规 7 13" xfId="28150"/>
    <cellStyle name="常规 2 2 3 6 7" xfId="28151"/>
    <cellStyle name="常规 7 14" xfId="28152"/>
    <cellStyle name="常规 2 2 3 6 9" xfId="28153"/>
    <cellStyle name="常规 7 16" xfId="28154"/>
    <cellStyle name="常规 7 21" xfId="28155"/>
    <cellStyle name="好_2008年支出调整_03_2010年各地区一般预算平衡表_2010年地方财政一般预算分级平衡情况表（汇总）0524 3" xfId="28156"/>
    <cellStyle name="常规 2 2 3 7" xfId="28157"/>
    <cellStyle name="常规 2 2 3 8" xfId="28158"/>
    <cellStyle name="常规 2 2 3 9" xfId="28159"/>
    <cellStyle name="常规 2 2 4" xfId="28160"/>
    <cellStyle name="常规 2 2 4 2" xfId="28161"/>
    <cellStyle name="常规 2 2 4 3" xfId="28162"/>
    <cellStyle name="常规 2 2 4 4" xfId="28163"/>
    <cellStyle name="常规 2 2 4 5" xfId="28164"/>
    <cellStyle name="好_人员工资和公用经费_财力性转移支付2010年预算参考数_03_2010年各地区一般预算平衡表 2" xfId="28165"/>
    <cellStyle name="常规 2 2 4 6" xfId="28166"/>
    <cellStyle name="常规 2 2 5" xfId="28167"/>
    <cellStyle name="常规 2 2 6 12" xfId="28168"/>
    <cellStyle name="常规 2 2 6 15" xfId="28169"/>
    <cellStyle name="好_汇总表_03_2010年各地区一般预算平衡表_04财力类2010 3" xfId="28170"/>
    <cellStyle name="常规 2 2 6 2" xfId="28171"/>
    <cellStyle name="好_30云南_1_财力性转移支付2010年预算参考数_03_2010年各地区一般预算平衡表_2010年地方财政一般预算分级平衡情况表（汇总）0524 2 6" xfId="28172"/>
    <cellStyle name="常规 2 2 6 2 2 5" xfId="28173"/>
    <cellStyle name="好_2007年收支情况及2008年收支预计表(汇总表)_财力性转移支付2010年预算参考数_03_2010年各地区一般预算平衡表_净集中 3" xfId="28174"/>
    <cellStyle name="常规 2 2 6 2 2 6" xfId="28175"/>
    <cellStyle name="常规 2 2 6 2 2 7" xfId="28176"/>
    <cellStyle name="常规 2 2 6 2 2 8" xfId="28177"/>
    <cellStyle name="常规 2 2 6 2 5" xfId="28178"/>
    <cellStyle name="常规 2 2 6 2 9" xfId="28179"/>
    <cellStyle name="常规 2 2 6 3" xfId="28180"/>
    <cellStyle name="好_30云南_1_财力性转移支付2010年预算参考数_03_2010年各地区一般预算平衡表_2010年地方财政一般预算分级平衡情况表（汇总）0524 2 7" xfId="28181"/>
    <cellStyle name="常规 2 2 6 4" xfId="28182"/>
    <cellStyle name="常规 2 2 6 5" xfId="28183"/>
    <cellStyle name="常规 2 2 6 6" xfId="28184"/>
    <cellStyle name="常规 2 2 6 7" xfId="28185"/>
    <cellStyle name="常规 2 2 6 8" xfId="28186"/>
    <cellStyle name="常规 2 2 7" xfId="28187"/>
    <cellStyle name="常规 2 2 8" xfId="28188"/>
    <cellStyle name="好_市辖区测算20080510_民生政策最低支出需求_财力性转移支付2010年预算参考数_03_2010年各地区一般预算平衡表 2" xfId="28189"/>
    <cellStyle name="常规 2 25" xfId="28190"/>
    <cellStyle name="常规 2 30" xfId="28191"/>
    <cellStyle name="常规 2 25 2" xfId="28192"/>
    <cellStyle name="好_卫生(按照总人口测算）—20080416_小册子（2010）张 3" xfId="28193"/>
    <cellStyle name="常规 2 26" xfId="28194"/>
    <cellStyle name="常规 2 31" xfId="28195"/>
    <cellStyle name="常规 2 28" xfId="28196"/>
    <cellStyle name="常规 2 33" xfId="28197"/>
    <cellStyle name="好_22湖南_华东 2" xfId="28198"/>
    <cellStyle name="常规 2 29" xfId="28199"/>
    <cellStyle name="常规 2 34" xfId="28200"/>
    <cellStyle name="常规 2 3 2 13" xfId="28201"/>
    <cellStyle name="好_2006年28四川_财力性转移支付2010年预算参考数_合并 2 6" xfId="28202"/>
    <cellStyle name="常规 2 3 2 14" xfId="28203"/>
    <cellStyle name="好_2006年28四川_财力性转移支付2010年预算参考数_合并 2 7" xfId="28204"/>
    <cellStyle name="常规 2 3 2 15" xfId="28205"/>
    <cellStyle name="常规 2 3 2 20" xfId="28206"/>
    <cellStyle name="常规 2 3 2 16" xfId="28207"/>
    <cellStyle name="常规 2 3 2 21" xfId="28208"/>
    <cellStyle name="常规 2 3 2 17" xfId="28209"/>
    <cellStyle name="常规 2 3 2 22" xfId="28210"/>
    <cellStyle name="常规 2 3 2 2 11" xfId="28211"/>
    <cellStyle name="好_1110洱源县_隋心对账单定稿0514" xfId="28212"/>
    <cellStyle name="常规 2 3 2 2 2" xfId="28213"/>
    <cellStyle name="常规 2 3 2 2 3" xfId="28214"/>
    <cellStyle name="常规 2 3 2 2 3 2" xfId="28215"/>
    <cellStyle name="常规 2 3 2 2 4" xfId="28216"/>
    <cellStyle name="常规 2 3 2 2 5" xfId="28217"/>
    <cellStyle name="常规 2 3 2 2 6" xfId="28218"/>
    <cellStyle name="常规 2 3 2 2 7" xfId="28219"/>
    <cellStyle name="好_青海 缺口县区测算(地方填报)_合并 2 2" xfId="28220"/>
    <cellStyle name="常规 2 3 2 2 8" xfId="28221"/>
    <cellStyle name="好_青海 缺口县区测算(地方填报)_合并 2 3" xfId="28222"/>
    <cellStyle name="常规 2 3 2 2 9" xfId="28223"/>
    <cellStyle name="好_青海 缺口县区测算(地方填报)_合并 2 4" xfId="28224"/>
    <cellStyle name="常规 2 3 2 25" xfId="28225"/>
    <cellStyle name="常规 2 3 2 30" xfId="28226"/>
    <cellStyle name="常规 2 3 2 26" xfId="28227"/>
    <cellStyle name="常规 2 3 2 31" xfId="28228"/>
    <cellStyle name="好_行政（人员）_不含人员经费系数_财力性转移支付2010年预算参考数_华东" xfId="28229"/>
    <cellStyle name="常规 2 3 2 28" xfId="28230"/>
    <cellStyle name="常规 2 3 2 29" xfId="28231"/>
    <cellStyle name="常规 2 3 2 3" xfId="28232"/>
    <cellStyle name="常规 2 3 2 3 2" xfId="28233"/>
    <cellStyle name="好_缺口县区测算(财政部标准)_小册子（2010）张 3" xfId="28234"/>
    <cellStyle name="好_行政公检法测算_县市旗测算-新科目（含人口规模效应）_财力性转移支付2010年预算参考数_华东 2 4" xfId="28235"/>
    <cellStyle name="常规 2 3 2 5" xfId="28236"/>
    <cellStyle name="常规 2 3 2 5 10" xfId="28237"/>
    <cellStyle name="好_0605石屏县 2 7" xfId="28238"/>
    <cellStyle name="常规 2 3 2 5 11" xfId="28239"/>
    <cellStyle name="常规 2 3 2 5 12" xfId="28240"/>
    <cellStyle name="好_2008年省对下奖补测算总表" xfId="28241"/>
    <cellStyle name="常规 2 3 2 5 13" xfId="28242"/>
    <cellStyle name="常规 2 3 2 5 2 2" xfId="28243"/>
    <cellStyle name="常规 2 3 2 5 2 2 2" xfId="28244"/>
    <cellStyle name="好_县市旗测算20080508_30云南 3" xfId="28245"/>
    <cellStyle name="强调文字颜色 1 2 2 4" xfId="28246"/>
    <cellStyle name="常规 2 3 2 5 2 2 3" xfId="28247"/>
    <cellStyle name="强调文字颜色 1 2 2 5" xfId="28248"/>
    <cellStyle name="常规 2 3 2 5 2 2 4" xfId="28249"/>
    <cellStyle name="强调文字颜色 1 2 2 6" xfId="28250"/>
    <cellStyle name="常规 2 3 2 5 2 2 5" xfId="28251"/>
    <cellStyle name="强调文字颜色 1 2 2 7" xfId="28252"/>
    <cellStyle name="常规 2 3 2 5 2 2 6" xfId="28253"/>
    <cellStyle name="强调文字颜色 1 2 2 8" xfId="28254"/>
    <cellStyle name="常规 2 3 2 5 2 2 7" xfId="28255"/>
    <cellStyle name="好_同德_财力性转移支付2010年预算参考数" xfId="28256"/>
    <cellStyle name="强调文字颜色 1 2 2 9" xfId="28257"/>
    <cellStyle name="常规 2 3 2 5 2 2 8" xfId="28258"/>
    <cellStyle name="常规 2 3 2 5 2 2 9" xfId="28259"/>
    <cellStyle name="常规 2 3 2 5 2 3" xfId="28260"/>
    <cellStyle name="好_河南 缺口县区测算(地方填报)_财力性转移支付2010年预算参考数_合并" xfId="28261"/>
    <cellStyle name="常规 2 3 2 5 2 7" xfId="28262"/>
    <cellStyle name="常规 2 3 2 5 2 8" xfId="28263"/>
    <cellStyle name="常规 2 3 2 5 6" xfId="28264"/>
    <cellStyle name="常规 2 3 2 5 7" xfId="28265"/>
    <cellStyle name="好_行政（人员）_不含人员经费系数_03_2010年各地区一般预算平衡表_2010年地方财政一般预算分级平衡情况表（汇总）0524" xfId="28266"/>
    <cellStyle name="常规 2 3 2 5 8" xfId="28267"/>
    <cellStyle name="常规 2 3 2 5 9" xfId="28268"/>
    <cellStyle name="常规 2 3 3 2" xfId="28269"/>
    <cellStyle name="常规 2 3 3 3" xfId="28270"/>
    <cellStyle name="常规 2 3 3 4" xfId="28271"/>
    <cellStyle name="常规 2 3 5" xfId="28272"/>
    <cellStyle name="常规 2 3 6" xfId="28273"/>
    <cellStyle name="好_行政(燃修费)_不含人员经费系数_03_2010年各地区一般预算平衡表_2010年地方财政一般预算分级平衡情况表（汇总）0524 2 2" xfId="28274"/>
    <cellStyle name="好_县市旗测算-新科目（20080627）_财力性转移支付2010年预算参考数_03_2010年各地区一般预算平衡表_04财力类2010" xfId="28275"/>
    <cellStyle name="常规 2 3 7" xfId="28276"/>
    <cellStyle name="好_行政(燃修费)_不含人员经费系数_03_2010年各地区一般预算平衡表_2010年地方财政一般预算分级平衡情况表（汇总）0524 2 3" xfId="28277"/>
    <cellStyle name="常规 2 3 7 2" xfId="28278"/>
    <cellStyle name="常规 2 35" xfId="28279"/>
    <cellStyle name="常规 2 40" xfId="28280"/>
    <cellStyle name="常规 2 36" xfId="28281"/>
    <cellStyle name="常规 2 41" xfId="28282"/>
    <cellStyle name="常规 2 37" xfId="28283"/>
    <cellStyle name="常规 2 42" xfId="28284"/>
    <cellStyle name="常规 2 39" xfId="28285"/>
    <cellStyle name="常规 2 44" xfId="28286"/>
    <cellStyle name="好_2012年结算单（最终稿） 2" xfId="28287"/>
    <cellStyle name="常规 2 4" xfId="28288"/>
    <cellStyle name="常规 2 4 2 2" xfId="28289"/>
    <cellStyle name="常规 2 4 2 4" xfId="28290"/>
    <cellStyle name="好_行政公检法测算_县市旗测算-新科目（含人口规模效应）_03_2010年各地区一般预算平衡表_2010年地方财政一般预算分级平衡情况表（汇总）0524 2" xfId="28291"/>
    <cellStyle name="常规 2 4 2 5" xfId="28292"/>
    <cellStyle name="好_行政公检法测算_县市旗测算-新科目（含人口规模效应）_03_2010年各地区一般预算平衡表_2010年地方财政一般预算分级平衡情况表（汇总）0524 3" xfId="28293"/>
    <cellStyle name="好_12滨州_财力性转移支付2010年预算参考数_隋心对账单定稿0514 2 2" xfId="28294"/>
    <cellStyle name="常规 2 4 2 6" xfId="28295"/>
    <cellStyle name="好_行政公检法测算_县市旗测算-新科目（含人口规模效应）_03_2010年各地区一般预算平衡表_2010年地方财政一般预算分级平衡情况表（汇总）0524 4" xfId="28296"/>
    <cellStyle name="好_12滨州_财力性转移支付2010年预算参考数_隋心对账单定稿0514 2 3" xfId="28297"/>
    <cellStyle name="常规 2 4 2_21-22" xfId="28298"/>
    <cellStyle name="好_分县成本差异系数_民生政策最低支出需求_03_2010年各地区一般预算平衡表_2010年地方财政一般预算分级平衡情况表（汇总）0524 2 3" xfId="28299"/>
    <cellStyle name="常规 2 4 4" xfId="28300"/>
    <cellStyle name="常规 2 4 4 2" xfId="28301"/>
    <cellStyle name="常规 2 4 4 3" xfId="28302"/>
    <cellStyle name="常规 2 4 4 4" xfId="28303"/>
    <cellStyle name="常规 2 4 6" xfId="28304"/>
    <cellStyle name="好_2006年28四川_财力性转移支付2010年预算参考数_华东 2 3" xfId="28305"/>
    <cellStyle name="常规 2 45" xfId="28306"/>
    <cellStyle name="常规 2 46" xfId="28307"/>
    <cellStyle name="常规 2 47" xfId="28308"/>
    <cellStyle name="好_汇总表4_合并 2" xfId="28309"/>
    <cellStyle name="常规 2 5" xfId="28310"/>
    <cellStyle name="好_卫生(按照总人口测算）—20080416_县市旗测算-新科目（含人口规模效应）_财力性转移支付2010年预算参考数 2" xfId="28311"/>
    <cellStyle name="常规 2 5 2" xfId="28312"/>
    <cellStyle name="好_卫生(按照总人口测算）—20080416_县市旗测算-新科目（含人口规模效应）_财力性转移支付2010年预算参考数 2 2" xfId="28313"/>
    <cellStyle name="常规 2 5 2 2" xfId="28314"/>
    <cellStyle name="小数 4" xfId="28315"/>
    <cellStyle name="常规 2 5 2 3" xfId="28316"/>
    <cellStyle name="小数 5" xfId="28317"/>
    <cellStyle name="常规 2 5 2 3 2" xfId="28318"/>
    <cellStyle name="常规 2 5 2 6" xfId="28319"/>
    <cellStyle name="常规 2 5 3" xfId="28320"/>
    <cellStyle name="好_卫生(按照总人口测算）—20080416_县市旗测算-新科目（含人口规模效应）_财力性转移支付2010年预算参考数 2 3" xfId="28321"/>
    <cellStyle name="常规 2 5 4" xfId="28322"/>
    <cellStyle name="好_卫生(按照总人口测算）—20080416_县市旗测算-新科目（含人口规模效应）_财力性转移支付2010年预算参考数 2 4" xfId="28323"/>
    <cellStyle name="常规 2 5 5" xfId="28324"/>
    <cellStyle name="好_卫生(按照总人口测算）—20080416_县市旗测算-新科目（含人口规模效应）_财力性转移支付2010年预算参考数 2 5" xfId="28325"/>
    <cellStyle name="常规 2 5 5 2" xfId="28326"/>
    <cellStyle name="好_成本差异系数_03_2010年各地区一般预算平衡表 6" xfId="28327"/>
    <cellStyle name="常规 2 6" xfId="28328"/>
    <cellStyle name="好_卫生(按照总人口测算）—20080416_县市旗测算-新科目（含人口规模效应）_财力性转移支付2010年预算参考数 3" xfId="28329"/>
    <cellStyle name="常规 2 6 2" xfId="28330"/>
    <cellStyle name="常规 2 6 2 2" xfId="28331"/>
    <cellStyle name="好_缺口县区测算_财力性转移支付2010年预算参考数_华东 2 5" xfId="28332"/>
    <cellStyle name="常规 2 6 2 3" xfId="28333"/>
    <cellStyle name="好_缺口县区测算_财力性转移支付2010年预算参考数_华东 2 6" xfId="28334"/>
    <cellStyle name="好_县区合并测算20080421_民生政策最低支出需求_30云南" xfId="28335"/>
    <cellStyle name="常规 2 6 2 3 2" xfId="28336"/>
    <cellStyle name="好_县区合并测算20080421_民生政策最低支出需求_30云南 2" xfId="28337"/>
    <cellStyle name="常规 2 6 2 5" xfId="28338"/>
    <cellStyle name="常规 2 6 2 6" xfId="28339"/>
    <cellStyle name="常规 2 6 2 7" xfId="28340"/>
    <cellStyle name="常规 2 6 5" xfId="28341"/>
    <cellStyle name="常规 2 6 6" xfId="28342"/>
    <cellStyle name="常规 2 6 6 2" xfId="28343"/>
    <cellStyle name="常规 2 6 7" xfId="28344"/>
    <cellStyle name="常规 2 7" xfId="28345"/>
    <cellStyle name="好_卫生(按照总人口测算）—20080416_县市旗测算-新科目（含人口规模效应）_财力性转移支付2010年预算参考数 4" xfId="28346"/>
    <cellStyle name="常规 2 7 2" xfId="28347"/>
    <cellStyle name="好_云南省2008年转移支付测算——州市本级考核部分及政策性测算_03_2010年各地区一般预算平衡表 2 3" xfId="28348"/>
    <cellStyle name="常规 2 7 2 2" xfId="28349"/>
    <cellStyle name="好_农林水和城市维护标准支出20080505－县区合计_不含人员经费系数_财力性转移支付2010年预算参考数_03_2010年各地区一般预算平衡表_2010年地方财政一般预算分级平衡情况表（汇总）0524 4" xfId="28350"/>
    <cellStyle name="常规 2 7 2 3" xfId="28351"/>
    <cellStyle name="好_农林水和城市维护标准支出20080505－县区合计_不含人员经费系数_财力性转移支付2010年预算参考数_03_2010年各地区一般预算平衡表_2010年地方财政一般预算分级平衡情况表（汇总）0524 5" xfId="28352"/>
    <cellStyle name="常规 2 7 2 4" xfId="28353"/>
    <cellStyle name="常规 2 7 2 5" xfId="28354"/>
    <cellStyle name="常规 2 7 2 6" xfId="28355"/>
    <cellStyle name="常规 2 7 3" xfId="28356"/>
    <cellStyle name="好_县市旗测算-新科目（20080626）_财力性转移支付2010年预算参考数_03_2010年各地区一般预算平衡表_04财力类2010 2" xfId="28357"/>
    <cellStyle name="常规 2 7 3 2" xfId="28358"/>
    <cellStyle name="好_县市旗测算-新科目（20080627）_民生政策最低支出需求_财力性转移支付2010年预算参考数_03_2010年各地区一般预算平衡表_2010年地方财政一般预算分级平衡情况表（汇总）0524 2 6" xfId="28359"/>
    <cellStyle name="好_2006年34青海_03_2010年各地区一般预算平衡表_04财力类2010 3" xfId="28360"/>
    <cellStyle name="常规 2 7 4" xfId="28361"/>
    <cellStyle name="好_县市旗测算-新科目（20080626）_财力性转移支付2010年预算参考数_03_2010年各地区一般预算平衡表_04财力类2010 3" xfId="28362"/>
    <cellStyle name="常规 2 7 4 2" xfId="28363"/>
    <cellStyle name="好_县市旗测算20080508_县市旗测算-新科目（含人口规模效应）_财力性转移支付2010年预算参考数_隋心对账单定稿0514 3" xfId="28364"/>
    <cellStyle name="常规 2 7 5" xfId="28365"/>
    <cellStyle name="常规 2 8" xfId="28366"/>
    <cellStyle name="好_卫生(按照总人口测算）—20080416_县市旗测算-新科目（含人口规模效应）_财力性转移支付2010年预算参考数 5" xfId="28367"/>
    <cellStyle name="常规 2 8 2" xfId="28368"/>
    <cellStyle name="常规 2 8 2 2" xfId="28369"/>
    <cellStyle name="常规 2 8 3" xfId="28370"/>
    <cellStyle name="常规 2 8 6" xfId="28371"/>
    <cellStyle name="常规 2 8 7" xfId="28372"/>
    <cellStyle name="常规 2 9" xfId="28373"/>
    <cellStyle name="常规 2 9 2 4" xfId="28374"/>
    <cellStyle name="好_河南 缺口县区测算(地方填报)_财力性转移支付2010年预算参考数 5" xfId="28375"/>
    <cellStyle name="常规 2 9 4" xfId="28376"/>
    <cellStyle name="常规 2 9 5" xfId="28377"/>
    <cellStyle name="好_卫生(按照总人口测算）—20080416_县市旗测算-新科目（含人口规模效应）_03_2010年各地区一般预算平衡表_04财力类2010" xfId="28378"/>
    <cellStyle name="常规 2 9 6" xfId="28379"/>
    <cellStyle name="常规 2 9 7" xfId="28380"/>
    <cellStyle name="常规 2_01保工资保运转保民生项目及标准" xfId="28381"/>
    <cellStyle name="常规 21 18" xfId="28382"/>
    <cellStyle name="常规 21 23" xfId="28383"/>
    <cellStyle name="好_市辖区测算20080510_小册子（2010）张 2" xfId="28384"/>
    <cellStyle name="常规 21 2 2 2 2" xfId="28385"/>
    <cellStyle name="常规 21 2 2 2 2 2" xfId="28386"/>
    <cellStyle name="好_其他部门(按照总人口测算）—20080416_民生政策最低支出需求_财力性转移支付2010年预算参考数" xfId="28387"/>
    <cellStyle name="常规 21 2 2 2 2 3" xfId="28388"/>
    <cellStyle name="常规 21 2 2 2 2 4" xfId="28389"/>
    <cellStyle name="常规 21 2 2 2 2 5" xfId="28390"/>
    <cellStyle name="常规 21 2 2 2 4" xfId="28391"/>
    <cellStyle name="好_汇总_03_2010年各地区一般预算平衡表_净集中" xfId="28392"/>
    <cellStyle name="好_2006年33甘肃_30云南 2" xfId="28393"/>
    <cellStyle name="好_2007一般预算支出口径剔除表_合并 2 2" xfId="28394"/>
    <cellStyle name="常规 21 2 2 2 5" xfId="28395"/>
    <cellStyle name="好_2006年33甘肃_30云南 3" xfId="28396"/>
    <cellStyle name="好_2007一般预算支出口径剔除表_合并 2 3" xfId="28397"/>
    <cellStyle name="常规 21 2 2 2 7" xfId="28398"/>
    <cellStyle name="好_2007一般预算支出口径剔除表_合并 2 5" xfId="28399"/>
    <cellStyle name="常规 21 2 2 2 8" xfId="28400"/>
    <cellStyle name="好_2007一般预算支出口径剔除表_合并 2 6" xfId="28401"/>
    <cellStyle name="好_卫生(按照总人口测算）—20080416_不含人员经费系数_03_2010年各地区一般预算平衡表_净集中" xfId="28402"/>
    <cellStyle name="常规 21 2 2 2 9" xfId="28403"/>
    <cellStyle name="好_2007一般预算支出口径剔除表_合并 2 7" xfId="28404"/>
    <cellStyle name="常规 21 2 3 2" xfId="28405"/>
    <cellStyle name="常规 21 2 3 3" xfId="28406"/>
    <cellStyle name="常规 21 2 3 4" xfId="28407"/>
    <cellStyle name="常规 21 2 3 5" xfId="28408"/>
    <cellStyle name="好_教育(按照总人口测算）—20080416_民生政策最低支出需求_03_2010年各地区一般预算平衡表 2 2" xfId="28409"/>
    <cellStyle name="常规 21 27" xfId="28410"/>
    <cellStyle name="常规 21 32" xfId="28411"/>
    <cellStyle name="常规 21 28" xfId="28412"/>
    <cellStyle name="常规 21 33" xfId="28413"/>
    <cellStyle name="常规 21 29" xfId="28414"/>
    <cellStyle name="常规 21 34" xfId="28415"/>
    <cellStyle name="常规 21 3 2 2" xfId="28416"/>
    <cellStyle name="好_成本差异系数（含人口规模）_财力性转移支付2010年预算参考数_隋心对账单定稿0514 2 3" xfId="28417"/>
    <cellStyle name="好_教育(按照总人口测算）—20080416_财力性转移支付2010年预算参考数 3" xfId="28418"/>
    <cellStyle name="常规 21 3 2 4" xfId="28419"/>
    <cellStyle name="好_成本差异系数（含人口规模）_财力性转移支付2010年预算参考数_隋心对账单定稿0514 2 5" xfId="28420"/>
    <cellStyle name="好_教育(按照总人口测算）—20080416_财力性转移支付2010年预算参考数 5" xfId="28421"/>
    <cellStyle name="常规 21 3 2 5" xfId="28422"/>
    <cellStyle name="好_成本差异系数（含人口规模）_财力性转移支付2010年预算参考数_隋心对账单定稿0514 2 6" xfId="28423"/>
    <cellStyle name="常规 21 3 3" xfId="28424"/>
    <cellStyle name="常规 21 3 4" xfId="28425"/>
    <cellStyle name="常规 21 3 6" xfId="28426"/>
    <cellStyle name="好_卫生(按照总人口测算）—20080416_民生政策最低支出需求 2 3" xfId="28427"/>
    <cellStyle name="常规 21 3 7" xfId="28428"/>
    <cellStyle name="好_卫生(按照总人口测算）—20080416_民生政策最低支出需求 2 4" xfId="28429"/>
    <cellStyle name="常规 21 3 8" xfId="28430"/>
    <cellStyle name="好_卫生(按照总人口测算）—20080416_民生政策最低支出需求 2 5" xfId="28431"/>
    <cellStyle name="好_行政公检法测算_财力性转移支付2010年预算参考数_小册子（2010）张 2" xfId="28432"/>
    <cellStyle name="常规 21 3 9" xfId="28433"/>
    <cellStyle name="好_卫生(按照总人口测算）—20080416_民生政策最低支出需求 2 6" xfId="28434"/>
    <cellStyle name="好_行政公检法测算_财力性转移支付2010年预算参考数_小册子（2010）张 3" xfId="28435"/>
    <cellStyle name="常规 21 35" xfId="28436"/>
    <cellStyle name="常规 21 40" xfId="28437"/>
    <cellStyle name="好_民生政策最低支出需求_财力性转移支付2010年预算参考数_合并" xfId="28438"/>
    <cellStyle name="常规 21 36" xfId="28439"/>
    <cellStyle name="常规 21 38" xfId="28440"/>
    <cellStyle name="好_农林水和城市维护标准支出20080505－县区合计_民生政策最低支出需求_财力性转移支付2010年预算参考数_华东" xfId="28441"/>
    <cellStyle name="常规 21 39" xfId="28442"/>
    <cellStyle name="常规 21 9" xfId="28443"/>
    <cellStyle name="常规 23 2 2 10" xfId="28444"/>
    <cellStyle name="常规 23 2 2 2" xfId="28445"/>
    <cellStyle name="常规 8 3 8" xfId="28446"/>
    <cellStyle name="常规 23 2 2 2 2" xfId="28447"/>
    <cellStyle name="好_分县成本差异系数_华东 2 6" xfId="28448"/>
    <cellStyle name="常规 23 2 2 2 3" xfId="28449"/>
    <cellStyle name="好_2006年34青海_隋心对账单定稿0514 2" xfId="28450"/>
    <cellStyle name="好_分县成本差异系数_华东 2 7" xfId="28451"/>
    <cellStyle name="好_县市旗测算-新科目（20080626）_财力性转移支付2010年预算参考数_小册子（2010）张 2" xfId="28452"/>
    <cellStyle name="常规 23 2 2 2 4" xfId="28453"/>
    <cellStyle name="好_县市旗测算-新科目（20080626）_财力性转移支付2010年预算参考数_小册子（2010）张 3" xfId="28454"/>
    <cellStyle name="常规 23 2 2 2 5" xfId="28455"/>
    <cellStyle name="常规 23 2 2 4" xfId="28456"/>
    <cellStyle name="常规 23 2 2 9" xfId="28457"/>
    <cellStyle name="常规 23 5 2" xfId="28458"/>
    <cellStyle name="常规 25" xfId="28459"/>
    <cellStyle name="常规 30" xfId="28460"/>
    <cellStyle name="好_河南 缺口县区测算(地方填报白)_财力性转移支付2010年预算参考数_华东 2 7" xfId="28461"/>
    <cellStyle name="好_汇总_财力性转移支付2010年预算参考数_03_2010年各地区一般预算平衡表_2010年地方财政一般预算分级平衡情况表（汇总）0524 4" xfId="28462"/>
    <cellStyle name="常规 25 13" xfId="28463"/>
    <cellStyle name="常规 25 14" xfId="28464"/>
    <cellStyle name="常规 25 15" xfId="28465"/>
    <cellStyle name="常规 25 20" xfId="28466"/>
    <cellStyle name="常规 25 16" xfId="28467"/>
    <cellStyle name="常规 25 21" xfId="28468"/>
    <cellStyle name="常规 25 17" xfId="28469"/>
    <cellStyle name="常规 25 22" xfId="28470"/>
    <cellStyle name="好_人员工资和公用经费2_30云南" xfId="28471"/>
    <cellStyle name="常规 25 18" xfId="28472"/>
    <cellStyle name="常规 25 23" xfId="28473"/>
    <cellStyle name="好_11大理_03_2010年各地区一般预算平衡表" xfId="28474"/>
    <cellStyle name="常规 25 2 3" xfId="28475"/>
    <cellStyle name="好_农林水和城市维护标准支出20080505－县区合计_县市旗测算-新科目（含人口规模效应）_合并 2 2" xfId="28476"/>
    <cellStyle name="常规 25 25" xfId="28477"/>
    <cellStyle name="常规 25 30" xfId="28478"/>
    <cellStyle name="好_缺口县区测算(财政部标准)_财力性转移支付2010年预算参考数_03_2010年各地区一般预算平衡表_净集中" xfId="28479"/>
    <cellStyle name="好_20河南_财力性转移支付2010年预算参考数_03_2010年各地区一般预算平衡表_净集中 3" xfId="28480"/>
    <cellStyle name="好_市辖区测算20080510_隋心对账单定稿0514 2" xfId="28481"/>
    <cellStyle name="常规 25 26" xfId="28482"/>
    <cellStyle name="常规 25 31" xfId="28483"/>
    <cellStyle name="常规 25 27" xfId="28484"/>
    <cellStyle name="常规 25 32" xfId="28485"/>
    <cellStyle name="常规 25 28" xfId="28486"/>
    <cellStyle name="常规 25 33" xfId="28487"/>
    <cellStyle name="常规 25 29" xfId="28488"/>
    <cellStyle name="常规 25 34" xfId="28489"/>
    <cellStyle name="好_安徽 缺口县区测算(地方填报)1_03_2010年各地区一般预算平衡表 2 2" xfId="28490"/>
    <cellStyle name="常规 25 35" xfId="28491"/>
    <cellStyle name="常规 25 40" xfId="28492"/>
    <cellStyle name="常规 25 8" xfId="28493"/>
    <cellStyle name="常规 25 9" xfId="28494"/>
    <cellStyle name="常规 258" xfId="28495"/>
    <cellStyle name="常规 263" xfId="28496"/>
    <cellStyle name="常规 308" xfId="28497"/>
    <cellStyle name="常规 313" xfId="28498"/>
    <cellStyle name="常规 259" xfId="28499"/>
    <cellStyle name="常规 264" xfId="28500"/>
    <cellStyle name="常规 309" xfId="28501"/>
    <cellStyle name="常规 314" xfId="28502"/>
    <cellStyle name="常规 26" xfId="28503"/>
    <cellStyle name="常规 31" xfId="28504"/>
    <cellStyle name="好_汇总_财力性转移支付2010年预算参考数_03_2010年各地区一般预算平衡表_2010年地方财政一般预算分级平衡情况表（汇总）0524 5" xfId="28505"/>
    <cellStyle name="常规 26 15" xfId="28506"/>
    <cellStyle name="常规 26 20" xfId="28507"/>
    <cellStyle name="好_人员工资和公用经费_华东 2" xfId="28508"/>
    <cellStyle name="常规 26 16" xfId="28509"/>
    <cellStyle name="常规 26 21" xfId="28510"/>
    <cellStyle name="好_人员工资和公用经费_华东 3" xfId="28511"/>
    <cellStyle name="常规 26 17" xfId="28512"/>
    <cellStyle name="常规 26 22" xfId="28513"/>
    <cellStyle name="好_文体广播事业(按照总人口测算）—20080416_不含人员经费系数_财力性转移支付2010年预算参考数_华东 2 2" xfId="28514"/>
    <cellStyle name="常规 26 18" xfId="28515"/>
    <cellStyle name="常规 26 23" xfId="28516"/>
    <cellStyle name="好_文体广播事业(按照总人口测算）—20080416_不含人员经费系数_财力性转移支付2010年预算参考数_华东 2 3" xfId="28517"/>
    <cellStyle name="常规 26 19" xfId="28518"/>
    <cellStyle name="常规 26 24" xfId="28519"/>
    <cellStyle name="好_文体广播事业(按照总人口测算）—20080416_不含人员经费系数_财力性转移支付2010年预算参考数_华东 2 4" xfId="28520"/>
    <cellStyle name="常规 26 25" xfId="28521"/>
    <cellStyle name="常规 26 30" xfId="28522"/>
    <cellStyle name="好_文体广播事业(按照总人口测算）—20080416_不含人员经费系数_财力性转移支付2010年预算参考数_华东 2 5" xfId="28523"/>
    <cellStyle name="常规 26 26" xfId="28524"/>
    <cellStyle name="常规 26 31" xfId="28525"/>
    <cellStyle name="好_文体广播事业(按照总人口测算）—20080416_不含人员经费系数_财力性转移支付2010年预算参考数_华东 2 6" xfId="28526"/>
    <cellStyle name="好_0605石屏县_财力性转移支付2010年预算参考数" xfId="28527"/>
    <cellStyle name="好_河南 缺口县区测算(地方填报)_财力性转移支付2010年预算参考数 2 2" xfId="28528"/>
    <cellStyle name="常规 26 28" xfId="28529"/>
    <cellStyle name="常规 26 33" xfId="28530"/>
    <cellStyle name="好_河南 缺口县区测算(地方填报)_财力性转移支付2010年预算参考数 2 4" xfId="28531"/>
    <cellStyle name="常规 26 29" xfId="28532"/>
    <cellStyle name="常规 26 34" xfId="28533"/>
    <cellStyle name="好_0502通海县转换 2" xfId="28534"/>
    <cellStyle name="好_河南 缺口县区测算(地方填报)_财力性转移支付2010年预算参考数 2 5" xfId="28535"/>
    <cellStyle name="常规 26 35" xfId="28536"/>
    <cellStyle name="常规 26 40" xfId="28537"/>
    <cellStyle name="强调文字颜色 5 2 2 2" xfId="28538"/>
    <cellStyle name="好_0502通海县转换 3" xfId="28539"/>
    <cellStyle name="好_河南 缺口县区测算(地方填报)_财力性转移支付2010年预算参考数 2 6" xfId="28540"/>
    <cellStyle name="常规 26 36" xfId="28541"/>
    <cellStyle name="强调文字颜色 5 2 2 3" xfId="28542"/>
    <cellStyle name="好_河南 缺口县区测算(地方填报)_财力性转移支付2010年预算参考数 2 7" xfId="28543"/>
    <cellStyle name="常规 26 37" xfId="28544"/>
    <cellStyle name="强调文字颜色 5 2 2 4" xfId="28545"/>
    <cellStyle name="好_河南 缺口县区测算(地方填报)_财力性转移支付2010年预算参考数 2 8" xfId="28546"/>
    <cellStyle name="常规 26 38" xfId="28547"/>
    <cellStyle name="强调文字颜色 5 2 2 5" xfId="28548"/>
    <cellStyle name="好_教育(按照总人口测算）—20080416_财力性转移支付2010年预算参考数_30云南 2" xfId="28549"/>
    <cellStyle name="常规 26 39" xfId="28550"/>
    <cellStyle name="强调文字颜色 5 2 2 6" xfId="28551"/>
    <cellStyle name="好_教育(按照总人口测算）—20080416_财力性转移支付2010年预算参考数_30云南 3" xfId="28552"/>
    <cellStyle name="常规 26 4" xfId="28553"/>
    <cellStyle name="常规 31 4" xfId="28554"/>
    <cellStyle name="常规 26 5" xfId="28555"/>
    <cellStyle name="常规 31 5" xfId="28556"/>
    <cellStyle name="常规 26 7" xfId="28557"/>
    <cellStyle name="常规 26 9" xfId="28558"/>
    <cellStyle name="好_云南农村义务教育统计表 3" xfId="28559"/>
    <cellStyle name="常规 265" xfId="28560"/>
    <cellStyle name="常规 270" xfId="28561"/>
    <cellStyle name="常规 315" xfId="28562"/>
    <cellStyle name="常规 320" xfId="28563"/>
    <cellStyle name="常规 266" xfId="28564"/>
    <cellStyle name="常规 271" xfId="28565"/>
    <cellStyle name="常规 316" xfId="28566"/>
    <cellStyle name="常规 321" xfId="28567"/>
    <cellStyle name="常规 267" xfId="28568"/>
    <cellStyle name="常规 272" xfId="28569"/>
    <cellStyle name="常规 317" xfId="28570"/>
    <cellStyle name="常规 322" xfId="28571"/>
    <cellStyle name="常规 268" xfId="28572"/>
    <cellStyle name="常规 273" xfId="28573"/>
    <cellStyle name="常规 318" xfId="28574"/>
    <cellStyle name="常规 323" xfId="28575"/>
    <cellStyle name="常规 27" xfId="28576"/>
    <cellStyle name="常规 32" xfId="28577"/>
    <cellStyle name="常规 27 10" xfId="28578"/>
    <cellStyle name="好_检验表（调整后）_合并 3" xfId="28579"/>
    <cellStyle name="常规 27 14" xfId="28580"/>
    <cellStyle name="好_0702砚山县2008年地税_4.2010年国家重点生态功能区保护性转移支付生态测算表" xfId="28581"/>
    <cellStyle name="常规 27 15" xfId="28582"/>
    <cellStyle name="常规 27 20" xfId="28583"/>
    <cellStyle name="常规 27 16" xfId="28584"/>
    <cellStyle name="常规 27 21" xfId="28585"/>
    <cellStyle name="常规 27 17" xfId="28586"/>
    <cellStyle name="常规 27 22" xfId="28587"/>
    <cellStyle name="常规 27 18" xfId="28588"/>
    <cellStyle name="常规 27 23" xfId="28589"/>
    <cellStyle name="常规 27 19" xfId="28590"/>
    <cellStyle name="常规 27 24" xfId="28591"/>
    <cellStyle name="常规 27 2 2" xfId="28592"/>
    <cellStyle name="常规 27 25" xfId="28593"/>
    <cellStyle name="常规 27 30" xfId="28594"/>
    <cellStyle name="常规 27 26" xfId="28595"/>
    <cellStyle name="常规 27 31" xfId="28596"/>
    <cellStyle name="常规 27 27" xfId="28597"/>
    <cellStyle name="常规 27 32" xfId="28598"/>
    <cellStyle name="常规 27 28" xfId="28599"/>
    <cellStyle name="常规 27 33" xfId="28600"/>
    <cellStyle name="常规 27 38" xfId="28601"/>
    <cellStyle name="常规 6 3 3" xfId="28602"/>
    <cellStyle name="好_行政公检法测算_不含人员经费系数_财力性转移支付2010年预算参考数_小册子（2010）张" xfId="28603"/>
    <cellStyle name="常规 27 39" xfId="28604"/>
    <cellStyle name="常规 6 3 4" xfId="28605"/>
    <cellStyle name="常规 27 5" xfId="28606"/>
    <cellStyle name="常规 27 6" xfId="28607"/>
    <cellStyle name="常规 277" xfId="28608"/>
    <cellStyle name="常规 282" xfId="28609"/>
    <cellStyle name="常规 327" xfId="28610"/>
    <cellStyle name="常规 332" xfId="28611"/>
    <cellStyle name="常规 278" xfId="28612"/>
    <cellStyle name="常规 283" xfId="28613"/>
    <cellStyle name="常规 328" xfId="28614"/>
    <cellStyle name="常规 333" xfId="28615"/>
    <cellStyle name="常规 279" xfId="28616"/>
    <cellStyle name="常规 284" xfId="28617"/>
    <cellStyle name="常规 329" xfId="28618"/>
    <cellStyle name="常规 334" xfId="28619"/>
    <cellStyle name="常规 28" xfId="28620"/>
    <cellStyle name="常规 33" xfId="28621"/>
    <cellStyle name="常规 28 2 2" xfId="28622"/>
    <cellStyle name="常规 28 2 3" xfId="28623"/>
    <cellStyle name="好_Book1_财力性转移支付2010年预算参考数_03_2010年各地区一般预算平衡表_04财力类2010" xfId="28624"/>
    <cellStyle name="常规 28 2 5" xfId="28625"/>
    <cellStyle name="好_Book1_财力性转移支付2010年预算参考数_华东" xfId="28626"/>
    <cellStyle name="常规 28 2 6" xfId="28627"/>
    <cellStyle name="常规 28 2 7" xfId="28628"/>
    <cellStyle name="好_行政公检法测算_县市旗测算-新科目（含人口规模效应）_财力性转移支付2010年预算参考数 2" xfId="28629"/>
    <cellStyle name="常规 28 3" xfId="28630"/>
    <cellStyle name="常规 33 3" xfId="28631"/>
    <cellStyle name="好_分县成本差异系数_不含人员经费系数_华东 2 6" xfId="28632"/>
    <cellStyle name="常规 28 4" xfId="28633"/>
    <cellStyle name="常规 33 4" xfId="28634"/>
    <cellStyle name="好_分县成本差异系数_不含人员经费系数_华东 2 7" xfId="28635"/>
    <cellStyle name="好_其他部门(按照总人口测算）—20080416_民生政策最低支出需求_财力性转移支付2010年预算参考数_03_2010年各地区一般预算平衡表" xfId="28636"/>
    <cellStyle name="常规 28 5" xfId="28637"/>
    <cellStyle name="好_2_财力性转移支付2010年预算参考数_03_2010年各地区一般预算平衡表_04财力类2010 2" xfId="28638"/>
    <cellStyle name="常规 285" xfId="28639"/>
    <cellStyle name="常规 290" xfId="28640"/>
    <cellStyle name="常规 335" xfId="28641"/>
    <cellStyle name="常规 340" xfId="28642"/>
    <cellStyle name="常规 287" xfId="28643"/>
    <cellStyle name="常规 292" xfId="28644"/>
    <cellStyle name="常规 337" xfId="28645"/>
    <cellStyle name="常规 342" xfId="28646"/>
    <cellStyle name="常规 7 2" xfId="28647"/>
    <cellStyle name="常规 288" xfId="28648"/>
    <cellStyle name="常规 293" xfId="28649"/>
    <cellStyle name="常规 338" xfId="28650"/>
    <cellStyle name="常规 343" xfId="28651"/>
    <cellStyle name="常规 7 3" xfId="28652"/>
    <cellStyle name="常规 289" xfId="28653"/>
    <cellStyle name="常规 294" xfId="28654"/>
    <cellStyle name="常规 339" xfId="28655"/>
    <cellStyle name="常规 344" xfId="28656"/>
    <cellStyle name="常规 7 4" xfId="28657"/>
    <cellStyle name="常规 29" xfId="28658"/>
    <cellStyle name="常规 34" xfId="28659"/>
    <cellStyle name="常规 29 2" xfId="28660"/>
    <cellStyle name="常规 34 2" xfId="28661"/>
    <cellStyle name="常规 29 2 2" xfId="28662"/>
    <cellStyle name="好_市辖区测算20080510_不含人员经费系数_财力性转移支付2010年预算参考数 2" xfId="28663"/>
    <cellStyle name="常规 29 2 5" xfId="28664"/>
    <cellStyle name="好_缺口县区测算(按2007支出增长25%测算)_财力性转移支付2010年预算参考数_03_2010年各地区一般预算平衡表 2" xfId="28665"/>
    <cellStyle name="好_汇总表4_财力性转移支付2010年预算参考数 4" xfId="28666"/>
    <cellStyle name="好_市辖区测算20080510_不含人员经费系数_财力性转移支付2010年预算参考数 3" xfId="28667"/>
    <cellStyle name="常规 29 2 6" xfId="28668"/>
    <cellStyle name="好_行政（人员）_县市旗测算-新科目（含人口规模效应） 2" xfId="28669"/>
    <cellStyle name="好_缺口县区测算(按2007支出增长25%测算)_财力性转移支付2010年预算参考数_03_2010年各地区一般预算平衡表 3" xfId="28670"/>
    <cellStyle name="好_汇总表4_财力性转移支付2010年预算参考数 5" xfId="28671"/>
    <cellStyle name="好_市辖区测算20080510_不含人员经费系数_财力性转移支付2010年预算参考数 4" xfId="28672"/>
    <cellStyle name="常规 29 2 7" xfId="28673"/>
    <cellStyle name="好_行政（人员）_县市旗测算-新科目（含人口规模效应） 3" xfId="28674"/>
    <cellStyle name="好_缺口县区测算(按2007支出增长25%测算)_财力性转移支付2010年预算参考数_03_2010年各地区一般预算平衡表 4" xfId="28675"/>
    <cellStyle name="常规 29 3" xfId="28676"/>
    <cellStyle name="常规 34 3" xfId="28677"/>
    <cellStyle name="好_530623_2006年县级财政报表附表_隋心对账单定稿0514 2 2" xfId="28678"/>
    <cellStyle name="常规 29 3 3" xfId="28679"/>
    <cellStyle name="常规 29 4" xfId="28680"/>
    <cellStyle name="好_530623_2006年县级财政报表附表_隋心对账单定稿0514 2 3" xfId="28681"/>
    <cellStyle name="常规 29 5" xfId="28682"/>
    <cellStyle name="好_530623_2006年县级财政报表附表_隋心对账单定稿0514 2 4" xfId="28683"/>
    <cellStyle name="常规 29 6" xfId="28684"/>
    <cellStyle name="好_530623_2006年县级财政报表附表_隋心对账单定稿0514 2 5" xfId="28685"/>
    <cellStyle name="常规 29 7" xfId="28686"/>
    <cellStyle name="好_530623_2006年县级财政报表附表_隋心对账单定稿0514 2 6" xfId="28687"/>
    <cellStyle name="好_县市旗测算-新科目（20080627）_民生政策最低支出需求_03_2010年各地区一般预算平衡表 2 2" xfId="28688"/>
    <cellStyle name="常规 29_！！！！2013年城市、农村最低生活保障下达情况统计表（急）" xfId="28689"/>
    <cellStyle name="常规 295" xfId="28690"/>
    <cellStyle name="常规 345" xfId="28691"/>
    <cellStyle name="常规 350" xfId="28692"/>
    <cellStyle name="常规 400" xfId="28693"/>
    <cellStyle name="常规 7 5" xfId="28694"/>
    <cellStyle name="常规 296" xfId="28695"/>
    <cellStyle name="常规 346" xfId="28696"/>
    <cellStyle name="常规 351" xfId="28697"/>
    <cellStyle name="常规 401" xfId="28698"/>
    <cellStyle name="常规 7 6" xfId="28699"/>
    <cellStyle name="常规 297" xfId="28700"/>
    <cellStyle name="常规 347" xfId="28701"/>
    <cellStyle name="常规 352" xfId="28702"/>
    <cellStyle name="常规 402" xfId="28703"/>
    <cellStyle name="常规 7 7" xfId="28704"/>
    <cellStyle name="好_县市旗测算20080508_县市旗测算-新科目（含人口规模效应）_30云南" xfId="28705"/>
    <cellStyle name="好_2008年全省汇总收支计算表_财力性转移支付2010年预算参考数_30云南 2" xfId="28706"/>
    <cellStyle name="常规 298" xfId="28707"/>
    <cellStyle name="常规 348" xfId="28708"/>
    <cellStyle name="常规 353" xfId="28709"/>
    <cellStyle name="常规 403" xfId="28710"/>
    <cellStyle name="常规 7 8" xfId="28711"/>
    <cellStyle name="好_2008年全省汇总收支计算表_财力性转移支付2010年预算参考数_30云南 3" xfId="28712"/>
    <cellStyle name="常规 299" xfId="28713"/>
    <cellStyle name="常规 349" xfId="28714"/>
    <cellStyle name="常规 354" xfId="28715"/>
    <cellStyle name="常规 404" xfId="28716"/>
    <cellStyle name="常规 7 9" xfId="28717"/>
    <cellStyle name="常规 3" xfId="28718"/>
    <cellStyle name="常规 3 11" xfId="28719"/>
    <cellStyle name="常规 3 12" xfId="28720"/>
    <cellStyle name="常规 3 13" xfId="28721"/>
    <cellStyle name="常规 3 18" xfId="28722"/>
    <cellStyle name="常规 3 23" xfId="28723"/>
    <cellStyle name="常规 3 2 2 2 2" xfId="28724"/>
    <cellStyle name="常规 3 2 2 4" xfId="28725"/>
    <cellStyle name="好_市辖区测算20080510_县市旗测算-新科目（含人口规模效应）_财力性转移支付2010年预算参考数_合并 3" xfId="28726"/>
    <cellStyle name="常规 3 2 2 5" xfId="28727"/>
    <cellStyle name="常规 3 2 2 6" xfId="28728"/>
    <cellStyle name="常规 3 2 5 2" xfId="28729"/>
    <cellStyle name="好_市辖区测算-新科目（20080626）_县市旗测算-新科目（含人口规模效应）_03_2010年各地区一般预算平衡表 3" xfId="28730"/>
    <cellStyle name="常规 3 25" xfId="28731"/>
    <cellStyle name="常规 3 30" xfId="28732"/>
    <cellStyle name="好_行政公检法测算_县市旗测算-新科目（含人口规模效应）_财力性转移支付2010年预算参考数_华东" xfId="28733"/>
    <cellStyle name="常规 3 28" xfId="28734"/>
    <cellStyle name="常规 3 33" xfId="28735"/>
    <cellStyle name="好_其他部门(按照总人口测算）—20080416_县市旗测算-新科目（含人口规模效应）_财力性转移支付2010年预算参考数_03_2010年各地区一般预算平衡表_04财力类2010 3" xfId="28736"/>
    <cellStyle name="常规 3 3 3" xfId="28737"/>
    <cellStyle name="好_县区合并测算20080421_不含人员经费系数 3" xfId="28738"/>
    <cellStyle name="常规 3 3 7" xfId="28739"/>
    <cellStyle name="常规 3 4 2" xfId="28740"/>
    <cellStyle name="好_Book1_1 5" xfId="28741"/>
    <cellStyle name="好_总人口_合并 2 6" xfId="28742"/>
    <cellStyle name="好_缺口县区测算(按2007支出增长25%测算)_财力性转移支付2010年预算参考数_合并" xfId="28743"/>
    <cellStyle name="常规 3 5" xfId="28744"/>
    <cellStyle name="常规 3 6" xfId="28745"/>
    <cellStyle name="常规 3 6 2" xfId="28746"/>
    <cellStyle name="好_2008计算资料（8月5）_30云南" xfId="28747"/>
    <cellStyle name="常规 3 7" xfId="28748"/>
    <cellStyle name="常规 3 8" xfId="28749"/>
    <cellStyle name="好_34青海_财力性转移支付2010年预算参考数_03_2010年各地区一般预算平衡表_净集中" xfId="28750"/>
    <cellStyle name="常规 3 8 2" xfId="28751"/>
    <cellStyle name="好_34青海_财力性转移支付2010年预算参考数_03_2010年各地区一般预算平衡表_净集中 2" xfId="28752"/>
    <cellStyle name="常规 3 9" xfId="28753"/>
    <cellStyle name="常规 35" xfId="28754"/>
    <cellStyle name="常规 40" xfId="28755"/>
    <cellStyle name="常规 35 3" xfId="28756"/>
    <cellStyle name="常规 40 3" xfId="28757"/>
    <cellStyle name="常规 355" xfId="28758"/>
    <cellStyle name="常规 360" xfId="28759"/>
    <cellStyle name="常规 405" xfId="28760"/>
    <cellStyle name="常规 410" xfId="28761"/>
    <cellStyle name="常规 356" xfId="28762"/>
    <cellStyle name="常规 361" xfId="28763"/>
    <cellStyle name="常规 406" xfId="28764"/>
    <cellStyle name="常规 411" xfId="28765"/>
    <cellStyle name="常规 357" xfId="28766"/>
    <cellStyle name="常规 362" xfId="28767"/>
    <cellStyle name="常规 407" xfId="28768"/>
    <cellStyle name="常规 412" xfId="28769"/>
    <cellStyle name="常规 358" xfId="28770"/>
    <cellStyle name="常规 363" xfId="28771"/>
    <cellStyle name="常规 408" xfId="28772"/>
    <cellStyle name="常规 413" xfId="28773"/>
    <cellStyle name="好_缺口县区测算_隋心对账单定稿0514 2 6" xfId="28774"/>
    <cellStyle name="好_1110洱源县_华东 2 2" xfId="28775"/>
    <cellStyle name="常规 359" xfId="28776"/>
    <cellStyle name="常规 364" xfId="28777"/>
    <cellStyle name="常规 409" xfId="28778"/>
    <cellStyle name="常规 414" xfId="28779"/>
    <cellStyle name="好_缺口县区测算_隋心对账单定稿0514 2 7" xfId="28780"/>
    <cellStyle name="好_1110洱源县_华东 2 3" xfId="28781"/>
    <cellStyle name="常规 36" xfId="28782"/>
    <cellStyle name="常规 41" xfId="28783"/>
    <cellStyle name="常规 36 2" xfId="28784"/>
    <cellStyle name="常规 41 2" xfId="28785"/>
    <cellStyle name="好_0502通海县 4" xfId="28786"/>
    <cellStyle name="好_农林水和城市维护标准支出20080505－县区合计_县市旗测算-新科目（含人口规模效应）_财力性转移支付2010年预算参考数_隋心对账单定稿0514 2 6" xfId="28787"/>
    <cellStyle name="常规 36 3" xfId="28788"/>
    <cellStyle name="常规 41 3" xfId="28789"/>
    <cellStyle name="好_0502通海县 5" xfId="28790"/>
    <cellStyle name="好_农林水和城市维护标准支出20080505－县区合计_县市旗测算-新科目（含人口规模效应）_财力性转移支付2010年预算参考数_隋心对账单定稿0514 2 7" xfId="28791"/>
    <cellStyle name="常规 365" xfId="28792"/>
    <cellStyle name="常规 370" xfId="28793"/>
    <cellStyle name="常规 415" xfId="28794"/>
    <cellStyle name="常规 420" xfId="28795"/>
    <cellStyle name="好_1110洱源县_华东 2 4" xfId="28796"/>
    <cellStyle name="常规 366" xfId="28797"/>
    <cellStyle name="常规 371" xfId="28798"/>
    <cellStyle name="常规 416" xfId="28799"/>
    <cellStyle name="常规 421" xfId="28800"/>
    <cellStyle name="好_1110洱源县_华东 2 5" xfId="28801"/>
    <cellStyle name="常规 367" xfId="28802"/>
    <cellStyle name="常规 372" xfId="28803"/>
    <cellStyle name="常规 417" xfId="28804"/>
    <cellStyle name="常规 422" xfId="28805"/>
    <cellStyle name="好_1110洱源县_华东 2 6" xfId="28806"/>
    <cellStyle name="常规 369" xfId="28807"/>
    <cellStyle name="常规 374" xfId="28808"/>
    <cellStyle name="常规 419" xfId="28809"/>
    <cellStyle name="常规 424" xfId="28810"/>
    <cellStyle name="好_2008年支出调整_隋心对账单定稿0514 2 4" xfId="28811"/>
    <cellStyle name="常规 37 2" xfId="28812"/>
    <cellStyle name="好_附表_财力性转移支付2010年预算参考数_隋心对账单定稿0514" xfId="28813"/>
    <cellStyle name="常规 37 2 2" xfId="28814"/>
    <cellStyle name="好_附表_财力性转移支付2010年预算参考数_隋心对账单定稿0514 2" xfId="28815"/>
    <cellStyle name="常规 37 2 3" xfId="28816"/>
    <cellStyle name="好_附表_财力性转移支付2010年预算参考数_隋心对账单定稿0514 3" xfId="28817"/>
    <cellStyle name="好_县市旗测算-新科目（20080627）_县市旗测算-新科目（含人口规模效应）_隋心对账单定稿0514" xfId="28818"/>
    <cellStyle name="常规 37 2 4" xfId="28819"/>
    <cellStyle name="常规 37 3" xfId="28820"/>
    <cellStyle name="好_2008年支出调整_隋心对账单定稿0514 2 5" xfId="28821"/>
    <cellStyle name="常规 37 4" xfId="28822"/>
    <cellStyle name="好_2008年支出调整_隋心对账单定稿0514 2 6" xfId="28823"/>
    <cellStyle name="常规 37 5" xfId="28824"/>
    <cellStyle name="好_2008年支出调整_隋心对账单定稿0514 2 7" xfId="28825"/>
    <cellStyle name="常规 375" xfId="28826"/>
    <cellStyle name="常规 380" xfId="28827"/>
    <cellStyle name="常规 425" xfId="28828"/>
    <cellStyle name="常规 376" xfId="28829"/>
    <cellStyle name="常规 381" xfId="28830"/>
    <cellStyle name="常规 426" xfId="28831"/>
    <cellStyle name="常规 377" xfId="28832"/>
    <cellStyle name="常规 382" xfId="28833"/>
    <cellStyle name="常规 427" xfId="28834"/>
    <cellStyle name="常规 379" xfId="28835"/>
    <cellStyle name="常规 384" xfId="28836"/>
    <cellStyle name="好_县区合并测算20080423(按照各省比重）_县市旗测算-新科目（含人口规模效应）_03_2010年各地区一般预算平衡表_2010年地方财政一般预算分级平衡情况表（汇总）0524" xfId="28837"/>
    <cellStyle name="好_2006年在职人员情况 3" xfId="28838"/>
    <cellStyle name="常规 39" xfId="28839"/>
    <cellStyle name="常规 44" xfId="28840"/>
    <cellStyle name="常规 39 2" xfId="28841"/>
    <cellStyle name="常规 44 2" xfId="28842"/>
    <cellStyle name="常规 39 4" xfId="28843"/>
    <cellStyle name="常规 396" xfId="28844"/>
    <cellStyle name="常规 8 6" xfId="28845"/>
    <cellStyle name="输入 2 2 2 13" xfId="28846"/>
    <cellStyle name="常规 397" xfId="28847"/>
    <cellStyle name="常规 8 7" xfId="28848"/>
    <cellStyle name="常规 4 10" xfId="28849"/>
    <cellStyle name="好_2006年27重庆_03_2010年各地区一般预算平衡表 2 2" xfId="28850"/>
    <cellStyle name="常规 4 11" xfId="28851"/>
    <cellStyle name="常规 4 12" xfId="28852"/>
    <cellStyle name="常规 4 13" xfId="28853"/>
    <cellStyle name="常规 4 18" xfId="28854"/>
    <cellStyle name="常规 4 23" xfId="28855"/>
    <cellStyle name="好_30云南_1_财力性转移支付2010年预算参考数_03_2010年各地区一般预算平衡表_04财力类2010 3" xfId="28856"/>
    <cellStyle name="常规 4 19" xfId="28857"/>
    <cellStyle name="常规 4 24" xfId="28858"/>
    <cellStyle name="常规 4 2 2 2 3" xfId="28859"/>
    <cellStyle name="好_09黑龙江_03_2010年各地区一般预算平衡表 2" xfId="28860"/>
    <cellStyle name="常规 4 2 2 4" xfId="28861"/>
    <cellStyle name="好_教育(按照总人口测算）—20080416_民生政策最低支出需求 2 6" xfId="28862"/>
    <cellStyle name="常规 4 2 2 6" xfId="28863"/>
    <cellStyle name="好_教育(按照总人口测算）—20080416_民生政策最低支出需求 2 8" xfId="28864"/>
    <cellStyle name="常规 4 2 2 7" xfId="28865"/>
    <cellStyle name="常规 4 2 3 2" xfId="28866"/>
    <cellStyle name="常规 4 2 3 3" xfId="28867"/>
    <cellStyle name="常规 4 2 4" xfId="28868"/>
    <cellStyle name="常规 4 2 5" xfId="28869"/>
    <cellStyle name="常规 4 2 6" xfId="28870"/>
    <cellStyle name="常规 4 2 7" xfId="28871"/>
    <cellStyle name="好_其他部门(按照总人口测算）—20080416_不含人员经费系数_03_2010年各地区一般预算平衡表_04财力类2010 2" xfId="28872"/>
    <cellStyle name="常规 4 2 8" xfId="28873"/>
    <cellStyle name="好_其他部门(按照总人口测算）—20080416_不含人员经费系数_03_2010年各地区一般预算平衡表_04财力类2010 3" xfId="28874"/>
    <cellStyle name="常规 4 26" xfId="28875"/>
    <cellStyle name="常规 4 31" xfId="28876"/>
    <cellStyle name="好_J03_2.云南省生态功能区转移支付总表" xfId="28877"/>
    <cellStyle name="常规 4 27" xfId="28878"/>
    <cellStyle name="常规 4 32" xfId="28879"/>
    <cellStyle name="常规 4 28" xfId="28880"/>
    <cellStyle name="常规 4 33" xfId="28881"/>
    <cellStyle name="常规 4 3 2 2" xfId="28882"/>
    <cellStyle name="常规 4 3 2 2 2" xfId="28883"/>
    <cellStyle name="常规 4 3 2 4" xfId="28884"/>
    <cellStyle name="常规 4 3 2 5" xfId="28885"/>
    <cellStyle name="常规 4 3 5 2" xfId="28886"/>
    <cellStyle name="常规 4 35" xfId="28887"/>
    <cellStyle name="常规 4 40" xfId="28888"/>
    <cellStyle name="常规 4 4 10" xfId="28889"/>
    <cellStyle name="常规 4 4 2" xfId="28890"/>
    <cellStyle name="好_1110洱源县 7" xfId="28891"/>
    <cellStyle name="好_市辖区测算-新科目（20080626）_不含人员经费系数_财力性转移支付2010年预算参考数 2 3" xfId="28892"/>
    <cellStyle name="常规 4 4 3" xfId="28893"/>
    <cellStyle name="好_1110洱源县 8" xfId="28894"/>
    <cellStyle name="好_市辖区测算-新科目（20080626）_不含人员经费系数_财力性转移支付2010年预算参考数 2 4" xfId="28895"/>
    <cellStyle name="常规 4 4 4" xfId="28896"/>
    <cellStyle name="常规 4 4 5" xfId="28897"/>
    <cellStyle name="常规 4 4 6" xfId="28898"/>
    <cellStyle name="常规 4 4 8" xfId="28899"/>
    <cellStyle name="好_云南 缺口县区测算(地方填报)_财力性转移支付2010年预算参考数_华东 2 3" xfId="28900"/>
    <cellStyle name="好_其他部门(按照总人口测算）—20080416_县市旗测算-新科目（含人口规模效应）_财力性转移支付2010年预算参考数_华东" xfId="28901"/>
    <cellStyle name="好_核定人数对比_财力性转移支付2010年预算参考数_华东 2" xfId="28902"/>
    <cellStyle name="常规 4 4 9" xfId="28903"/>
    <cellStyle name="好_云南 缺口县区测算(地方填报)_财力性转移支付2010年预算参考数_华东 2 4" xfId="28904"/>
    <cellStyle name="好_核定人数对比_财力性转移支付2010年预算参考数_华东 3" xfId="28905"/>
    <cellStyle name="常规 4 5 2" xfId="28906"/>
    <cellStyle name="常规 4 5 3" xfId="28907"/>
    <cellStyle name="好_07文山州_2.云南省生态功能区转移支付总表" xfId="28908"/>
    <cellStyle name="常规 4_03支出类2010" xfId="28909"/>
    <cellStyle name="常规 41 4" xfId="28910"/>
    <cellStyle name="好_0502通海县 6" xfId="28911"/>
    <cellStyle name="常规 41 5" xfId="28912"/>
    <cellStyle name="好_0502通海县 7" xfId="28913"/>
    <cellStyle name="常规 43 4" xfId="28914"/>
    <cellStyle name="常规 7 39" xfId="28915"/>
    <cellStyle name="常规 43 5" xfId="28916"/>
    <cellStyle name="好_其他部门(按照总人口测算）—20080416_财力性转移支付2010年预算参考数_隋心对账单定稿0514" xfId="28917"/>
    <cellStyle name="常规 46" xfId="28918"/>
    <cellStyle name="常规 51" xfId="28919"/>
    <cellStyle name="常规 46 2" xfId="28920"/>
    <cellStyle name="常规 51 2" xfId="28921"/>
    <cellStyle name="好_市辖区测算-新科目（20080626）_民生政策最低支出需求_财力性转移支付2010年预算参考数_华东 2 3" xfId="28922"/>
    <cellStyle name="常规 47" xfId="28923"/>
    <cellStyle name="常规 52" xfId="28924"/>
    <cellStyle name="常规 47 2" xfId="28925"/>
    <cellStyle name="好_教育(按照总人口测算）—20080416_民生政策最低支出需求_财力性转移支付2010年预算参考数_03_2010年各地区一般预算平衡表_2010年地方财政一般预算分级平衡情况表（汇总）0524" xfId="28926"/>
    <cellStyle name="常规 47 4" xfId="28927"/>
    <cellStyle name="常规 48" xfId="28928"/>
    <cellStyle name="常规 53" xfId="28929"/>
    <cellStyle name="常规 49" xfId="28930"/>
    <cellStyle name="常规 54" xfId="28931"/>
    <cellStyle name="常规 49 2" xfId="28932"/>
    <cellStyle name="好_行政公检法测算_不含人员经费系数_财力性转移支付2010年预算参考数_小册子（2010）张 3" xfId="28933"/>
    <cellStyle name="好_农林水和城市维护标准支出20080505－县区合计_财力性转移支付2010年预算参考数_华东 2 4" xfId="28934"/>
    <cellStyle name="常规 49 3" xfId="28935"/>
    <cellStyle name="好_农林水和城市维护标准支出20080505－县区合计_财力性转移支付2010年预算参考数_华东 2 5" xfId="28936"/>
    <cellStyle name="好_县市旗测算-新科目（20080626）_合并" xfId="28937"/>
    <cellStyle name="常规 5 13" xfId="28938"/>
    <cellStyle name="常规 5 14" xfId="28939"/>
    <cellStyle name="常规 5 16" xfId="28940"/>
    <cellStyle name="常规 5 21" xfId="28941"/>
    <cellStyle name="常规 5 17" xfId="28942"/>
    <cellStyle name="常规 5 22" xfId="28943"/>
    <cellStyle name="好_核定人数对比 2 2" xfId="28944"/>
    <cellStyle name="常规 5 2 2 2 2" xfId="28945"/>
    <cellStyle name="常规 5 2 4 2" xfId="28946"/>
    <cellStyle name="常规 5 26" xfId="28947"/>
    <cellStyle name="常规 5 31" xfId="28948"/>
    <cellStyle name="好_核定人数对比 2 6" xfId="28949"/>
    <cellStyle name="常规 55 2" xfId="28950"/>
    <cellStyle name="常规 55 3" xfId="28951"/>
    <cellStyle name="常规 55 4" xfId="28952"/>
    <cellStyle name="好_财政供养人员_财力性转移支付2010年预算参考数_03_2010年各地区一般预算平衡表_2010年地方财政一般预算分级平衡情况表（汇总）0524" xfId="28953"/>
    <cellStyle name="常规 56" xfId="28954"/>
    <cellStyle name="常规 61" xfId="28955"/>
    <cellStyle name="常规 6 2 2 6" xfId="28956"/>
    <cellStyle name="常规 6 2 2 7" xfId="28957"/>
    <cellStyle name="常规 6 2 3" xfId="28958"/>
    <cellStyle name="好_22湖南_30云南" xfId="28959"/>
    <cellStyle name="常规 6 2 4" xfId="28960"/>
    <cellStyle name="常规 6 2 5" xfId="28961"/>
    <cellStyle name="常规 6 2 6" xfId="28962"/>
    <cellStyle name="常规 6 3 3 2" xfId="28963"/>
    <cellStyle name="好_行政公检法测算_不含人员经费系数_财力性转移支付2010年预算参考数_小册子（2010）张 2" xfId="28964"/>
    <cellStyle name="好_农林水和城市维护标准支出20080505－县区合计_财力性转移支付2010年预算参考数_华东 2 3" xfId="28965"/>
    <cellStyle name="常规 6 3 5" xfId="28966"/>
    <cellStyle name="常规 6 3 6" xfId="28967"/>
    <cellStyle name="常规 6 3 7" xfId="28968"/>
    <cellStyle name="好_民生政策最低支出需求_30云南" xfId="28969"/>
    <cellStyle name="常规 6 3 8" xfId="28970"/>
    <cellStyle name="好_市辖区测算20080510_县市旗测算-新科目（含人口规模效应）_财力性转移支付2010年预算参考数_华东 2 6" xfId="28971"/>
    <cellStyle name="好_33甘肃 3" xfId="28972"/>
    <cellStyle name="常规 6 4 2" xfId="28973"/>
    <cellStyle name="好_农林水和城市维护标准支出20080505－县区合计_合并 2 5" xfId="28974"/>
    <cellStyle name="常规 6 5 2" xfId="28975"/>
    <cellStyle name="好_市辖区测算-新科目（20080626）_不含人员经费系数_财力性转移支付2010年预算参考数_小册子（2010）张 2" xfId="28976"/>
    <cellStyle name="好_财政供养人员_财力性转移支付2010年预算参考数_华东 2 5" xfId="28977"/>
    <cellStyle name="常规 65" xfId="28978"/>
    <cellStyle name="常规 70" xfId="28979"/>
    <cellStyle name="常规 65 2" xfId="28980"/>
    <cellStyle name="好_农林水和城市维护标准支出20080505－县区合计_县市旗测算-新科目（含人口规模效应）_财力性转移支付2010年预算参考数_03_2010年各地区一般预算平衡表 2 3" xfId="28981"/>
    <cellStyle name="常规 65 3" xfId="28982"/>
    <cellStyle name="常规 65 4" xfId="28983"/>
    <cellStyle name="常规 65 5" xfId="28984"/>
    <cellStyle name="常规 66" xfId="28985"/>
    <cellStyle name="常规 71" xfId="28986"/>
    <cellStyle name="常规 66 2" xfId="28987"/>
    <cellStyle name="常规 71 2" xfId="28988"/>
    <cellStyle name="好_2_财力性转移支付2010年预算参考数_隋心对账单定稿0514 2 6" xfId="28989"/>
    <cellStyle name="好_民生政策最低支出需求 2 6" xfId="28990"/>
    <cellStyle name="常规 67" xfId="28991"/>
    <cellStyle name="常规 72" xfId="28992"/>
    <cellStyle name="常规 68" xfId="28993"/>
    <cellStyle name="常规 73" xfId="28994"/>
    <cellStyle name="常规 68 2" xfId="28995"/>
    <cellStyle name="常规 69" xfId="28996"/>
    <cellStyle name="常规 74" xfId="28997"/>
    <cellStyle name="常规 69 2" xfId="28998"/>
    <cellStyle name="常规 74 2" xfId="28999"/>
    <cellStyle name="常规 7 17" xfId="29000"/>
    <cellStyle name="常规 7 22" xfId="29001"/>
    <cellStyle name="好_2008年支出调整_03_2010年各地区一般预算平衡表_2010年地方财政一般预算分级平衡情况表（汇总）0524 4" xfId="29002"/>
    <cellStyle name="常规 7 18" xfId="29003"/>
    <cellStyle name="常规 7 23" xfId="29004"/>
    <cellStyle name="好_缺口县区测算 2 2" xfId="29005"/>
    <cellStyle name="好_2008年支出调整_03_2010年各地区一般预算平衡表_2010年地方财政一般预算分级平衡情况表（汇总）0524 5" xfId="29006"/>
    <cellStyle name="常规 7 19" xfId="29007"/>
    <cellStyle name="常规 7 24" xfId="29008"/>
    <cellStyle name="好_缺口县区测算 2 3" xfId="29009"/>
    <cellStyle name="常规 7 2 10" xfId="29010"/>
    <cellStyle name="常规 7 2 11" xfId="29011"/>
    <cellStyle name="常规 7 2 12" xfId="29012"/>
    <cellStyle name="好_2007年一般预算支出剔除_03_2010年各地区一般预算平衡表_2010年地方财政一般预算分级平衡情况表（汇总）0524 2" xfId="29013"/>
    <cellStyle name="常规 7 2 13" xfId="29014"/>
    <cellStyle name="好_2007年一般预算支出剔除_03_2010年各地区一般预算平衡表_2010年地方财政一般预算分级平衡情况表（汇总）0524 3" xfId="29015"/>
    <cellStyle name="常规 7 2 14" xfId="29016"/>
    <cellStyle name="好_2007年一般预算支出剔除_03_2010年各地区一般预算平衡表_2010年地方财政一般预算分级平衡情况表（汇总）0524 4" xfId="29017"/>
    <cellStyle name="常规 7 2 15" xfId="29018"/>
    <cellStyle name="常规 7 2 20" xfId="29019"/>
    <cellStyle name="好_2007年一般预算支出剔除_03_2010年各地区一般预算平衡表_2010年地方财政一般预算分级平衡情况表（汇总）0524 5" xfId="29020"/>
    <cellStyle name="好_Book1 5 2" xfId="29021"/>
    <cellStyle name="好_文体广播事业(按照总人口测算）—20080416_30云南 2" xfId="29022"/>
    <cellStyle name="常规 7 2 16" xfId="29023"/>
    <cellStyle name="常规 7 2 21" xfId="29024"/>
    <cellStyle name="好_文体广播事业(按照总人口测算）—20080416_30云南 3" xfId="29025"/>
    <cellStyle name="常规 7 2 17" xfId="29026"/>
    <cellStyle name="常规 7 2 22" xfId="29027"/>
    <cellStyle name="常规 7 2 18" xfId="29028"/>
    <cellStyle name="常规 7 2 23" xfId="29029"/>
    <cellStyle name="常规 7 2 19" xfId="29030"/>
    <cellStyle name="常规 7 2 24" xfId="29031"/>
    <cellStyle name="常规 7 2 2" xfId="29032"/>
    <cellStyle name="常规 7 2 2 3" xfId="29033"/>
    <cellStyle name="常规 7 2 25" xfId="29034"/>
    <cellStyle name="常规 7 2 30" xfId="29035"/>
    <cellStyle name="常规 7 2 26" xfId="29036"/>
    <cellStyle name="常规 7 2 31" xfId="29037"/>
    <cellStyle name="常规 7 2 3" xfId="29038"/>
    <cellStyle name="常规 7 2 3 3" xfId="29039"/>
    <cellStyle name="常规 7 2 4" xfId="29040"/>
    <cellStyle name="常规 7 2 7" xfId="29041"/>
    <cellStyle name="常规 7 2 8" xfId="29042"/>
    <cellStyle name="常规 7 2 9" xfId="29043"/>
    <cellStyle name="常规 7 25" xfId="29044"/>
    <cellStyle name="常规 7 30" xfId="29045"/>
    <cellStyle name="好_缺口县区测算 2 4" xfId="29046"/>
    <cellStyle name="常规 7 26" xfId="29047"/>
    <cellStyle name="常规 7 31" xfId="29048"/>
    <cellStyle name="好_缺口县区测算 2 5" xfId="29049"/>
    <cellStyle name="常规 7 27" xfId="29050"/>
    <cellStyle name="常规 7 32" xfId="29051"/>
    <cellStyle name="好_缺口县区测算 2 6" xfId="29052"/>
    <cellStyle name="常规 7 28" xfId="29053"/>
    <cellStyle name="常规 7 33" xfId="29054"/>
    <cellStyle name="好_缺口县区测算 2 7" xfId="29055"/>
    <cellStyle name="常规 7 29" xfId="29056"/>
    <cellStyle name="常规 7 34" xfId="29057"/>
    <cellStyle name="好_缺口县区测算 2 8" xfId="29058"/>
    <cellStyle name="好_其他部门(按照总人口测算）—20080416_不含人员经费系数_30云南" xfId="29059"/>
    <cellStyle name="好_市辖区测算20080510_03_2010年各地区一般预算平衡表_2010年地方财政一般预算分级平衡情况表（汇总）0524 2 3" xfId="29060"/>
    <cellStyle name="常规 7 3 2" xfId="29061"/>
    <cellStyle name="常规 7 3 2 2" xfId="29062"/>
    <cellStyle name="常规 7 4 3" xfId="29063"/>
    <cellStyle name="常规 7 4 4" xfId="29064"/>
    <cellStyle name="好_1110洱源县_财力性转移支付2010年预算参考数_隋心对账单定稿0514 2 2" xfId="29065"/>
    <cellStyle name="常规 7 4 5" xfId="29066"/>
    <cellStyle name="好_1110洱源县_财力性转移支付2010年预算参考数_隋心对账单定稿0514 2 3" xfId="29067"/>
    <cellStyle name="常规 7 4 6" xfId="29068"/>
    <cellStyle name="好_1110洱源县_财力性转移支付2010年预算参考数_隋心对账单定稿0514 2 4" xfId="29069"/>
    <cellStyle name="常规 7 4 7" xfId="29070"/>
    <cellStyle name="好_1110洱源县_财力性转移支付2010年预算参考数_隋心对账单定稿0514 2 5" xfId="29071"/>
    <cellStyle name="常规 7 4 8" xfId="29072"/>
    <cellStyle name="好_1110洱源县_财力性转移支付2010年预算参考数_隋心对账单定稿0514 2 6" xfId="29073"/>
    <cellStyle name="好_云南 缺口县区测算(地方填报)_合并 2 2" xfId="29074"/>
    <cellStyle name="常规 7_03支出类2010" xfId="29075"/>
    <cellStyle name="好_核定人数对比_财力性转移支付2010年预算参考数_华东 2 4" xfId="29076"/>
    <cellStyle name="常规 75" xfId="29077"/>
    <cellStyle name="常规 80" xfId="29078"/>
    <cellStyle name="常规 76" xfId="29079"/>
    <cellStyle name="常规 81" xfId="29080"/>
    <cellStyle name="常规 76 2" xfId="29081"/>
    <cellStyle name="好_其他部门(按照总人口测算）—20080416_民生政策最低支出需求_合并 2 3" xfId="29082"/>
    <cellStyle name="常规 77" xfId="29083"/>
    <cellStyle name="常规 82" xfId="29084"/>
    <cellStyle name="常规 79" xfId="29085"/>
    <cellStyle name="常规 84" xfId="29086"/>
    <cellStyle name="常规 8" xfId="29087"/>
    <cellStyle name="好_县区合并测算20080421_不含人员经费系数_财力性转移支付2010年预算参考数_小册子（2010）张" xfId="29088"/>
    <cellStyle name="常规 8 10" xfId="29089"/>
    <cellStyle name="常规 8 12" xfId="29090"/>
    <cellStyle name="好_成本差异系数_财力性转移支付2010年预算参考数" xfId="29091"/>
    <cellStyle name="常规 8 13" xfId="29092"/>
    <cellStyle name="常规 8 14" xfId="29093"/>
    <cellStyle name="常规 8 15" xfId="29094"/>
    <cellStyle name="常规 8 20" xfId="29095"/>
    <cellStyle name="常规 8 28" xfId="29096"/>
    <cellStyle name="常规 8 33" xfId="29097"/>
    <cellStyle name="好_0502通海县 2 5" xfId="29098"/>
    <cellStyle name="常规 8 29" xfId="29099"/>
    <cellStyle name="常规 8 34" xfId="29100"/>
    <cellStyle name="好_0502通海县 2 6" xfId="29101"/>
    <cellStyle name="好_青海 缺口县区测算(地方填报)_财力性转移支付2010年预算参考数_隋心对账单定稿0514" xfId="29102"/>
    <cellStyle name="好_市辖区测算-新科目（20080626） 2" xfId="29103"/>
    <cellStyle name="常规 8 3 11" xfId="29104"/>
    <cellStyle name="常规 8 3 3" xfId="29105"/>
    <cellStyle name="好_2007一般预算支出口径剔除表_财力性转移支付2010年预算参考数_03_2010年各地区一般预算平衡表_2010年地方财政一般预算分级平衡情况表（汇总）0524 2 7" xfId="29106"/>
    <cellStyle name="好_卫生(按照总人口测算）—20080416_不含人员经费系数" xfId="29107"/>
    <cellStyle name="常规 8 3 7" xfId="29108"/>
    <cellStyle name="常规 8 35" xfId="29109"/>
    <cellStyle name="常规 8 40" xfId="29110"/>
    <cellStyle name="好_0502通海县 2 7" xfId="29111"/>
    <cellStyle name="好_市辖区测算-新科目（20080626） 3" xfId="29112"/>
    <cellStyle name="常规 8 39" xfId="29113"/>
    <cellStyle name="常规 8 4 2" xfId="29114"/>
    <cellStyle name="好_人员工资和公用经费2_隋心对账单定稿0514 2 3" xfId="29115"/>
    <cellStyle name="常规 8 4 3" xfId="29116"/>
    <cellStyle name="好_人员工资和公用经费2_隋心对账单定稿0514 2 4" xfId="29117"/>
    <cellStyle name="常规 8 6 2" xfId="29118"/>
    <cellStyle name="好_2008年支出调整_财力性转移支付2010年预算参考数_隋心对账单定稿0514 2 4" xfId="29119"/>
    <cellStyle name="好_附表_财力性转移支付2010年预算参考数_03_2010年各地区一般预算平衡表 3" xfId="29120"/>
    <cellStyle name="常规 85" xfId="29121"/>
    <cellStyle name="常规 90" xfId="29122"/>
    <cellStyle name="常规 86" xfId="29123"/>
    <cellStyle name="常规 91" xfId="29124"/>
    <cellStyle name="常规 9" xfId="29125"/>
    <cellStyle name="常规 9 10" xfId="29126"/>
    <cellStyle name="常规 9 11" xfId="29127"/>
    <cellStyle name="常规 9 12" xfId="29128"/>
    <cellStyle name="常规 9 13" xfId="29129"/>
    <cellStyle name="常规 9 14" xfId="29130"/>
    <cellStyle name="好_2008年支出调整_财力性转移支付2010年预算参考数 2 2" xfId="29131"/>
    <cellStyle name="常规 9 18" xfId="29132"/>
    <cellStyle name="常规 9 23" xfId="29133"/>
    <cellStyle name="好_2008年支出调整_财力性转移支付2010年预算参考数 2 6" xfId="29134"/>
    <cellStyle name="好_2_30云南 2" xfId="29135"/>
    <cellStyle name="常规 9 19" xfId="29136"/>
    <cellStyle name="常规 9 24" xfId="29137"/>
    <cellStyle name="好_2008年支出调整_财力性转移支付2010年预算参考数 2 7" xfId="29138"/>
    <cellStyle name="好_2_30云南 3" xfId="29139"/>
    <cellStyle name="常规 9 25" xfId="29140"/>
    <cellStyle name="常规 9 30" xfId="29141"/>
    <cellStyle name="常规 9 26" xfId="29142"/>
    <cellStyle name="常规 9 31" xfId="29143"/>
    <cellStyle name="常规 9 27" xfId="29144"/>
    <cellStyle name="常规 9 32" xfId="29145"/>
    <cellStyle name="常规 9 28" xfId="29146"/>
    <cellStyle name="常规 9 33" xfId="29147"/>
    <cellStyle name="好_云南 缺口县区测算(地方填报)_财力性转移支付2010年预算参考数_03_2010年各地区一般预算平衡表_04财力类2010" xfId="29148"/>
    <cellStyle name="常规 9 3 10" xfId="29149"/>
    <cellStyle name="好_同德_财力性转移支付2010年预算参考数_03_2010年各地区一般预算平衡表_2010年地方财政一般预算分级平衡情况表（汇总）0524 2 7" xfId="29150"/>
    <cellStyle name="常规 9 3 3" xfId="29151"/>
    <cellStyle name="好_分县成本差异系数_不含人员经费系数_财力性转移支付2010年预算参考数_合并 2 4" xfId="29152"/>
    <cellStyle name="常规 9 3 4" xfId="29153"/>
    <cellStyle name="好_分县成本差异系数_不含人员经费系数_财力性转移支付2010年预算参考数_合并 2 5" xfId="29154"/>
    <cellStyle name="常规 9 3 6" xfId="29155"/>
    <cellStyle name="好_县市旗测算-新科目（20080626）_民生政策最低支出需求_财力性转移支付2010年预算参考数_华东 2 3" xfId="29156"/>
    <cellStyle name="好_分县成本差异系数_不含人员经费系数_财力性转移支付2010年预算参考数_合并 2 7" xfId="29157"/>
    <cellStyle name="常规 9 3 7" xfId="29158"/>
    <cellStyle name="好_县市旗测算-新科目（20080626）_民生政策最低支出需求_财力性转移支付2010年预算参考数_华东 2 4" xfId="29159"/>
    <cellStyle name="常规 9 3 8" xfId="29160"/>
    <cellStyle name="好_县市旗测算-新科目（20080626）_民生政策最低支出需求_财力性转移支付2010年预算参考数_华东 2 5" xfId="29161"/>
    <cellStyle name="常规 9 36" xfId="29162"/>
    <cellStyle name="常规 9 41" xfId="29163"/>
    <cellStyle name="好_民生政策最低支出需求_30云南 2" xfId="29164"/>
    <cellStyle name="常规 9 39" xfId="29165"/>
    <cellStyle name="常规 9 4" xfId="29166"/>
    <cellStyle name="常规 9 6 2" xfId="29167"/>
    <cellStyle name="好_教育(按照总人口测算）—20080416_不含人员经费系数_03_2010年各地区一般预算平衡表 2 3" xfId="29168"/>
    <cellStyle name="常规_2007年云南省向人大报送政府收支预算表格式编制过程表" xfId="29169"/>
    <cellStyle name="好_成本差异系数（含人口规模）_财力性转移支付2010年预算参考数_华东 2 5" xfId="29170"/>
    <cellStyle name="常规_2007年云南省向人大报送政府收支预算表格式编制过程表 3" xfId="29171"/>
    <cellStyle name="常规_exceltmp1 2 2 2" xfId="29172"/>
    <cellStyle name="好_青海 缺口县区测算(地方填报)_03_2010年各地区一般预算平衡表_2010年地方财政一般预算分级平衡情况表（汇总）0524 4" xfId="29173"/>
    <cellStyle name="计算 4 2 2" xfId="29174"/>
    <cellStyle name="常规_附件2：二维表" xfId="29175"/>
    <cellStyle name="好_历年教师人数 4" xfId="29176"/>
    <cellStyle name="超级链接 2 2" xfId="29177"/>
    <cellStyle name="超级链接 2 3" xfId="29178"/>
    <cellStyle name="超级链接 2 4" xfId="29179"/>
    <cellStyle name="超级链接 2 5" xfId="29180"/>
    <cellStyle name="好_行政（人员）_县市旗测算-新科目（含人口规模效应）_财力性转移支付2010年预算参考数_华东" xfId="29181"/>
    <cellStyle name="超级链接 2 6" xfId="29182"/>
    <cellStyle name="超链接 2" xfId="29183"/>
    <cellStyle name="超链接 2 2" xfId="29184"/>
    <cellStyle name="超链接 3" xfId="29185"/>
    <cellStyle name="好_汇总_财力性转移支付2010年预算参考数_03_2010年各地区一般预算平衡表" xfId="29186"/>
    <cellStyle name="超链接 3 2" xfId="29187"/>
    <cellStyle name="好_汇总_财力性转移支付2010年预算参考数_03_2010年各地区一般预算平衡表 2" xfId="29188"/>
    <cellStyle name="超链接 4" xfId="29189"/>
    <cellStyle name="好_县市旗测算-新科目（20080627）_县市旗测算-新科目（含人口规模效应） 4" xfId="29190"/>
    <cellStyle name="分级显示列_1_Book1" xfId="29191"/>
    <cellStyle name="归盒啦_95" xfId="29192"/>
    <cellStyle name="好_其他部门(按照总人口测算）—20080416_县市旗测算-新科目（含人口规模效应）_财力性转移支付2010年预算参考数 2 2" xfId="29193"/>
    <cellStyle name="好 10" xfId="29194"/>
    <cellStyle name="好 10 2" xfId="29195"/>
    <cellStyle name="好 11" xfId="29196"/>
    <cellStyle name="好 2" xfId="29197"/>
    <cellStyle name="好 2 10" xfId="29198"/>
    <cellStyle name="好 2 12" xfId="29199"/>
    <cellStyle name="好_33甘肃 2 3" xfId="29200"/>
    <cellStyle name="好 2 2 10" xfId="29201"/>
    <cellStyle name="好 2 2 11" xfId="29202"/>
    <cellStyle name="好 2 2 11 2 7" xfId="29203"/>
    <cellStyle name="好_一般预算支出口径剔除表_华东 2 2" xfId="29204"/>
    <cellStyle name="好 2 2 11 3" xfId="29205"/>
    <cellStyle name="好 2 2 11 4" xfId="29206"/>
    <cellStyle name="好 2 2 11 5" xfId="29207"/>
    <cellStyle name="好 2 2 11 6" xfId="29208"/>
    <cellStyle name="好 2 2 11 7" xfId="29209"/>
    <cellStyle name="好 2 2 11 8" xfId="29210"/>
    <cellStyle name="好 2 2 11 9" xfId="29211"/>
    <cellStyle name="好 2 2 12" xfId="29212"/>
    <cellStyle name="好_分县成本差异系数_不含人员经费系数 2 2" xfId="29213"/>
    <cellStyle name="好_危改资金测算_财力性转移支付2010年预算参考数_03_2010年各地区一般预算平衡表 2" xfId="29214"/>
    <cellStyle name="好 2 2 13" xfId="29215"/>
    <cellStyle name="好_市辖区测算20080510_合并 2 2" xfId="29216"/>
    <cellStyle name="好_分县成本差异系数_不含人员经费系数 2 3" xfId="29217"/>
    <cellStyle name="好_危改资金测算_财力性转移支付2010年预算参考数_03_2010年各地区一般预算平衡表 3" xfId="29218"/>
    <cellStyle name="好 2 2 19" xfId="29219"/>
    <cellStyle name="好 2 2 2 2" xfId="29220"/>
    <cellStyle name="好 2 2 2 2 2" xfId="29221"/>
    <cellStyle name="好 2 2 2 2 2 2" xfId="29222"/>
    <cellStyle name="好 2 2 2 2 2 4" xfId="29223"/>
    <cellStyle name="好_一般预算支出口径剔除表_隋心对账单定稿0514 2 2" xfId="29224"/>
    <cellStyle name="好 2 2 2 2 2 8" xfId="29225"/>
    <cellStyle name="好_一般预算支出口径剔除表_隋心对账单定稿0514 2 3" xfId="29226"/>
    <cellStyle name="好 2 2 2 2 2 9" xfId="29227"/>
    <cellStyle name="好 2 2 2 2 3" xfId="29228"/>
    <cellStyle name="好 2 2 2 2 7" xfId="29229"/>
    <cellStyle name="好 2 2 2 2 9" xfId="29230"/>
    <cellStyle name="好 2 2 2 6" xfId="29231"/>
    <cellStyle name="好_Book1_财力性转移支付2010年预算参考数_03_2010年各地区一般预算平衡表_2010年地方财政一般预算分级平衡情况表（汇总）0524 2 2" xfId="29232"/>
    <cellStyle name="好_县市旗测算20080508_03_2010年各地区一般预算平衡表_2010年地方财政一般预算分级平衡情况表（汇总）0524 2 2" xfId="29233"/>
    <cellStyle name="好 2 2 2 7" xfId="29234"/>
    <cellStyle name="好_Book1_财力性转移支付2010年预算参考数_03_2010年各地区一般预算平衡表_2010年地方财政一般预算分级平衡情况表（汇总）0524 2 3" xfId="29235"/>
    <cellStyle name="好_自行调整差异系数顺序_财力性转移支付2010年预算参考数_华东 2 2" xfId="29236"/>
    <cellStyle name="好_县市旗测算20080508_03_2010年各地区一般预算平衡表_2010年地方财政一般预算分级平衡情况表（汇总）0524 2 3" xfId="29237"/>
    <cellStyle name="好 2 2 2 8" xfId="29238"/>
    <cellStyle name="好_Book1_财力性转移支付2010年预算参考数_03_2010年各地区一般预算平衡表_2010年地方财政一般预算分级平衡情况表（汇总）0524 2 4" xfId="29239"/>
    <cellStyle name="好_自行调整差异系数顺序_财力性转移支付2010年预算参考数_华东 2 3" xfId="29240"/>
    <cellStyle name="好_县市旗测算20080508_03_2010年各地区一般预算平衡表_2010年地方财政一般预算分级平衡情况表（汇总）0524 2 4" xfId="29241"/>
    <cellStyle name="好 2 2 2 9" xfId="29242"/>
    <cellStyle name="好_Book1_财力性转移支付2010年预算参考数_03_2010年各地区一般预算平衡表_2010年地方财政一般预算分级平衡情况表（汇总）0524 2 5" xfId="29243"/>
    <cellStyle name="好_自行调整差异系数顺序_财力性转移支付2010年预算参考数_华东 2 4" xfId="29244"/>
    <cellStyle name="好 2 3" xfId="29245"/>
    <cellStyle name="好 2 4" xfId="29246"/>
    <cellStyle name="好 2 5" xfId="29247"/>
    <cellStyle name="好 2 6" xfId="29248"/>
    <cellStyle name="好 2 7" xfId="29249"/>
    <cellStyle name="好 2 8" xfId="29250"/>
    <cellStyle name="好 3 2" xfId="29251"/>
    <cellStyle name="好 3 2 2" xfId="29252"/>
    <cellStyle name="好_行政（人员）_县市旗测算-新科目（含人口规模效应）_03_2010年各地区一般预算平衡表_2010年地方财政一般预算分级平衡情况表（汇总）0524 2 4" xfId="29253"/>
    <cellStyle name="好 3 3" xfId="29254"/>
    <cellStyle name="好 3 4" xfId="29255"/>
    <cellStyle name="好 4" xfId="29256"/>
    <cellStyle name="好 4 2 2" xfId="29257"/>
    <cellStyle name="好_云南省2008年转移支付测算——州市本级考核部分及政策性测算_隋心对账单定稿0514 2" xfId="29258"/>
    <cellStyle name="好_财政供养人员_财力性转移支付2010年预算参考数 2 6" xfId="29259"/>
    <cellStyle name="好 5" xfId="29260"/>
    <cellStyle name="好_卫生(按照总人口测算）—20080416_民生政策最低支出需求_财力性转移支付2010年预算参考数_03_2010年各地区一般预算平衡表 6" xfId="29261"/>
    <cellStyle name="好_财政供养人员_财力性转移支付2010年预算参考数_合并 2 2" xfId="29262"/>
    <cellStyle name="好 5 3" xfId="29263"/>
    <cellStyle name="好 6" xfId="29264"/>
    <cellStyle name="好_财政供养人员_财力性转移支付2010年预算参考数_合并 2 3" xfId="29265"/>
    <cellStyle name="好 7" xfId="29266"/>
    <cellStyle name="好_财政供养人员_财力性转移支付2010年预算参考数_合并 2 4" xfId="29267"/>
    <cellStyle name="好 7 2" xfId="29268"/>
    <cellStyle name="好 9 2" xfId="29269"/>
    <cellStyle name="好_(财政总决算简表-2010年)数据-分县收支（国库处提供） 2" xfId="29270"/>
    <cellStyle name="好_(财政总决算简表-2010年)数据-分县收支（国库处提供） 3" xfId="29271"/>
    <cellStyle name="好_~4190974" xfId="29272"/>
    <cellStyle name="好_~4190974 2" xfId="29273"/>
    <cellStyle name="好_~4190974 3" xfId="29274"/>
    <cellStyle name="好_平邑_华东 2" xfId="29275"/>
    <cellStyle name="好_~5676413 2" xfId="29276"/>
    <cellStyle name="好_高中教师人数（教育厅1.6日提供） 2" xfId="29277"/>
    <cellStyle name="好_卫生(按照总人口测算）—20080416_县市旗测算-新科目（含人口规模效应）_03_2010年各地区一般预算平衡表 2" xfId="29278"/>
    <cellStyle name="好_~5676413 3" xfId="29279"/>
    <cellStyle name="好_高中教师人数（教育厅1.6日提供） 3" xfId="29280"/>
    <cellStyle name="好_卫生(按照总人口测算）—20080416_县市旗测算-新科目（含人口规模效应）_03_2010年各地区一般预算平衡表 3" xfId="29281"/>
    <cellStyle name="好_~5676413 4" xfId="29282"/>
    <cellStyle name="好_高中教师人数（教育厅1.6日提供） 4" xfId="29283"/>
    <cellStyle name="好_卫生(按照总人口测算）—20080416_县市旗测算-新科目（含人口规模效应）_03_2010年各地区一般预算平衡表 4" xfId="29284"/>
    <cellStyle name="好_0030S9.2(2008年)" xfId="29285"/>
    <cellStyle name="好_分析缺口率 2 2" xfId="29286"/>
    <cellStyle name="好_0030S9.2(2008年) 2" xfId="29287"/>
    <cellStyle name="好_0030S9.2(2008年) 3" xfId="29288"/>
    <cellStyle name="好_00省级(打印) 2" xfId="29289"/>
    <cellStyle name="好_00省级(打印) 2 3" xfId="29290"/>
    <cellStyle name="好_2008年支出核定_30云南 2" xfId="29291"/>
    <cellStyle name="好_00省级(打印) 2 5" xfId="29292"/>
    <cellStyle name="好_22湖南_03_2010年各地区一般预算平衡表_04财力类2010 3" xfId="29293"/>
    <cellStyle name="好_00省级(打印) 2 6" xfId="29294"/>
    <cellStyle name="好_00省级(打印) 2_2.2009年云南省生态功能区转移支付总表" xfId="29295"/>
    <cellStyle name="好_00省级(打印) 2_2.2010年云南省生态功能区转移支付总表" xfId="29296"/>
    <cellStyle name="好_00省级(打印) 2_2.云南省生态功能区转移支付总表" xfId="29297"/>
    <cellStyle name="好_00省级(打印) 2_4.2010年国家重点生态功能区保护性转移支付生态测算表" xfId="29298"/>
    <cellStyle name="好_00省级(打印) 2_5.2010年云南省国家一般生态功能区转移支付补助测算表（州市本级）" xfId="29299"/>
    <cellStyle name="好_人员工资和公用经费_财力性转移支付2010年预算参考数 2 2" xfId="29300"/>
    <cellStyle name="好_00省级(打印) 3" xfId="29301"/>
    <cellStyle name="好_00省级(打印) 4" xfId="29302"/>
    <cellStyle name="好_00省级(打印) 6" xfId="29303"/>
    <cellStyle name="好_00省级(打印) 8" xfId="29304"/>
    <cellStyle name="好_00省级(打印)_合并" xfId="29305"/>
    <cellStyle name="好_成本差异系数_财力性转移支付2010年预算参考数_华东 2 3" xfId="29306"/>
    <cellStyle name="好_00省级(打印)_合并 2" xfId="29307"/>
    <cellStyle name="好_00省级(打印)_合并 2 2" xfId="29308"/>
    <cellStyle name="好_00省级(打印)_合并 2 4" xfId="29309"/>
    <cellStyle name="好_00省级(打印)_合并 2 5" xfId="29310"/>
    <cellStyle name="好_00省级(打印)_合并 2 6" xfId="29311"/>
    <cellStyle name="好_00省级(打印)_合并 2 7" xfId="29312"/>
    <cellStyle name="好_00省级(打印)_华东 2" xfId="29313"/>
    <cellStyle name="好_00省级(打印)_华东 2 2" xfId="29314"/>
    <cellStyle name="好_2007一般预算支出口径剔除表_财力性转移支付2010年预算参考数_30云南 3" xfId="29315"/>
    <cellStyle name="好_00省级(打印)_华东 2 3" xfId="29316"/>
    <cellStyle name="好_00省级(打印)_华东 2 4" xfId="29317"/>
    <cellStyle name="好_00省级(打印)_华东 2 6" xfId="29318"/>
    <cellStyle name="好_00省级(打印)_隋心对账单定稿0514" xfId="29319"/>
    <cellStyle name="好_行政（人员）_县市旗测算-新科目（含人口规模效应）_财力性转移支付2010年预算参考数_03_2010年各地区一般预算平衡表_2010年地方财政一般预算分级平衡情况表（汇总）0524 2" xfId="29320"/>
    <cellStyle name="好_00省级(打印)_隋心对账单定稿0514 2" xfId="29321"/>
    <cellStyle name="好_行政（人员）_县市旗测算-新科目（含人口规模效应）_财力性转移支付2010年预算参考数_03_2010年各地区一般预算平衡表_2010年地方财政一般预算分级平衡情况表（汇总）0524 2 2" xfId="29322"/>
    <cellStyle name="好_00省级(打印)_隋心对账单定稿0514 2 3" xfId="29323"/>
    <cellStyle name="好_34青海_1_财力性转移支付2010年预算参考数_03_2010年各地区一般预算平衡表_2010年地方财政一般预算分级平衡情况表（汇总）0524 2 2" xfId="29324"/>
    <cellStyle name="好_00省级(打印)_隋心对账单定稿0514 2 4" xfId="29325"/>
    <cellStyle name="好_34青海_1_财力性转移支付2010年预算参考数_03_2010年各地区一般预算平衡表_2010年地方财政一般预算分级平衡情况表（汇总）0524 2 3" xfId="29326"/>
    <cellStyle name="好_00省级(打印)_隋心对账单定稿0514 2 5" xfId="29327"/>
    <cellStyle name="好_2009年标准税收测算数据表_4.2010年国家重点生态功能区保护性转移支付生态测算表" xfId="29328"/>
    <cellStyle name="好_34青海_1_财力性转移支付2010年预算参考数_03_2010年各地区一般预算平衡表_2010年地方财政一般预算分级平衡情况表（汇总）0524 2 4" xfId="29329"/>
    <cellStyle name="好_00省级(定稿) 2" xfId="29330"/>
    <cellStyle name="好_教育(按照总人口测算）—20080416_财力性转移支付2010年预算参考数_03_2010年各地区一般预算平衡表_2010年地方财政一般预算分级平衡情况表（汇总）0524" xfId="29331"/>
    <cellStyle name="好_00省级(定稿) 3" xfId="29332"/>
    <cellStyle name="好_00省级(定稿) 4" xfId="29333"/>
    <cellStyle name="好_01-02" xfId="29334"/>
    <cellStyle name="好_01一般公共服务 3" xfId="29335"/>
    <cellStyle name="好_03昭通 2" xfId="29336"/>
    <cellStyle name="好_03昭通 2 2" xfId="29337"/>
    <cellStyle name="好_03昭通 2 3" xfId="29338"/>
    <cellStyle name="好_03昭通 2 4" xfId="29339"/>
    <cellStyle name="好_县区合并测算20080421_县市旗测算-新科目（含人口规模效应）_财力性转移支付2010年预算参考数_03_2010年各地区一般预算平衡表_04财力类2010" xfId="29340"/>
    <cellStyle name="好_03昭通 2 5" xfId="29341"/>
    <cellStyle name="好_03昭通 2 6" xfId="29342"/>
    <cellStyle name="好_03昭通 2 7" xfId="29343"/>
    <cellStyle name="好_县区合并测算20080421_03_2010年各地区一般预算平衡表_净集中 2" xfId="29344"/>
    <cellStyle name="好_03昭通 2_2.2010年云南省生态功能区转移支付总表" xfId="29345"/>
    <cellStyle name="好_03昭通 2_2.云南省生态功能区转移支付总表" xfId="29346"/>
    <cellStyle name="好_03昭通 2_4.2010年国家重点生态功能区保护性转移支付生态测算表" xfId="29347"/>
    <cellStyle name="好_财政供养人员_财力性转移支付2010年预算参考数_03_2010年各地区一般预算平衡表_2010年地方财政一般预算分级平衡情况表（汇总）0524 2 3" xfId="29348"/>
    <cellStyle name="好_03昭通 3" xfId="29349"/>
    <cellStyle name="好_03昭通 4" xfId="29350"/>
    <cellStyle name="好_缺口县区测算（11.13）_财力性转移支付2010年预算参考数_华东" xfId="29351"/>
    <cellStyle name="好_03昭通_合并" xfId="29352"/>
    <cellStyle name="好_危改资金测算_华东 2 3" xfId="29353"/>
    <cellStyle name="好_测算结果汇总 2 2" xfId="29354"/>
    <cellStyle name="好_03昭通_合并 2" xfId="29355"/>
    <cellStyle name="好_2006年27重庆_03_2010年各地区一般预算平衡表_2010年地方财政一般预算分级平衡情况表（汇总）0524" xfId="29356"/>
    <cellStyle name="好_行政公检法测算_民生政策最低支出需求_财力性转移支付2010年预算参考数_华东 2 7" xfId="29357"/>
    <cellStyle name="好_03昭通_合并 2 2" xfId="29358"/>
    <cellStyle name="好_2006年27重庆_03_2010年各地区一般预算平衡表_2010年地方财政一般预算分级平衡情况表（汇总）0524 2" xfId="29359"/>
    <cellStyle name="好_03昭通_合并 2 3" xfId="29360"/>
    <cellStyle name="好_2006年27重庆_03_2010年各地区一般预算平衡表_2010年地方财政一般预算分级平衡情况表（汇总）0524 3" xfId="29361"/>
    <cellStyle name="好_自行调整差异系数顺序_华东 2" xfId="29362"/>
    <cellStyle name="好_03昭通_合并 2 4" xfId="29363"/>
    <cellStyle name="好_2006年27重庆_03_2010年各地区一般预算平衡表_2010年地方财政一般预算分级平衡情况表（汇总）0524 4" xfId="29364"/>
    <cellStyle name="好_自行调整差异系数顺序_华东 3" xfId="29365"/>
    <cellStyle name="好_03昭通_合并 2 6" xfId="29366"/>
    <cellStyle name="好_03昭通_华东 2 2" xfId="29367"/>
    <cellStyle name="好_03昭通_华东 2 3" xfId="29368"/>
    <cellStyle name="好_03昭通_华东 2 4" xfId="29369"/>
    <cellStyle name="好_03昭通_华东 2 5" xfId="29370"/>
    <cellStyle name="好_03昭通市_2.云南省生态功能区转移支付总表" xfId="29371"/>
    <cellStyle name="好_03昭通_华东 2 6" xfId="29372"/>
    <cellStyle name="好_其他部门(按照总人口测算）—20080416_03_2010年各地区一般预算平衡表_04财力类2010" xfId="29373"/>
    <cellStyle name="好_03昭通_华东 2 7" xfId="29374"/>
    <cellStyle name="好_县市旗测算-新科目（20080626）_县市旗测算-新科目（含人口规模效应）_财力性转移支付2010年预算参考数_华东 2 7" xfId="29375"/>
    <cellStyle name="好_03昭通_隋心对账单定稿0514 2" xfId="29376"/>
    <cellStyle name="好_03昭通_隋心对账单定稿0514 2 2" xfId="29377"/>
    <cellStyle name="好_03昭通_隋心对账单定稿0514 2 3" xfId="29378"/>
    <cellStyle name="好_1110洱源县 2_2.2010年云南省生态功能区转移支付总表" xfId="29379"/>
    <cellStyle name="好_03昭通_隋心对账单定稿0514 2 4" xfId="29380"/>
    <cellStyle name="好_03昭通_隋心对账单定稿0514 2 6" xfId="29381"/>
    <cellStyle name="好_03昭通_隋心对账单定稿0514 2 7" xfId="29382"/>
    <cellStyle name="好_人员工资和公用经费_财力性转移支付2010年预算参考数_小册子（2010）张 2" xfId="29383"/>
    <cellStyle name="好_03昭通市_4.2010年国家重点生态功能区保护性转移支付生态测算表" xfId="29384"/>
    <cellStyle name="好_2006年28四川_财力性转移支付2010年预算参考数_03_2010年各地区一般预算平衡表 2 2" xfId="29385"/>
    <cellStyle name="好_市辖区测算-新科目（20080626）_财力性转移支付2010年预算参考数_03_2010年各地区一般预算平衡表_04财力类2010 3" xfId="29386"/>
    <cellStyle name="好_03昭通市_5.2010年云南省国家一般生态功能区转移支付补助测算表（州市本级）" xfId="29387"/>
    <cellStyle name="好_04财力类" xfId="29388"/>
    <cellStyle name="好_04财力类 2" xfId="29389"/>
    <cellStyle name="好_04财力类 2 2" xfId="29390"/>
    <cellStyle name="好_04财力类 2 3" xfId="29391"/>
    <cellStyle name="好_04财力类 3" xfId="29392"/>
    <cellStyle name="好_04财力类_30云南" xfId="29393"/>
    <cellStyle name="好_04财力类_30云南 2" xfId="29394"/>
    <cellStyle name="好_财政供养人员_财力性转移支付2010年预算参考数_03_2010年各地区一般预算平衡表_净集中" xfId="29395"/>
    <cellStyle name="好_04财力类_30云南 3" xfId="29396"/>
    <cellStyle name="好_28四川_财力性转移支付2010年预算参考数_03_2010年各地区一般预算平衡表 2" xfId="29397"/>
    <cellStyle name="好_04财力类_小册子（2010）张" xfId="29398"/>
    <cellStyle name="好_0502通海县 2 2 2" xfId="29399"/>
    <cellStyle name="好_农林水和城市维护标准支出20080505－县区合计_财力性转移支付2010年预算参考数 2 7" xfId="29400"/>
    <cellStyle name="好_0502通海县 2 3 2" xfId="29401"/>
    <cellStyle name="好_0502通海县 2_2.2009年云南省生态功能区转移支付总表" xfId="29402"/>
    <cellStyle name="好_教育(按照总人口测算）—20080416_合并 3" xfId="29403"/>
    <cellStyle name="好_0502通海县 2_5.2010年云南省国家一般生态功能区转移支付补助测算表（州市本级）" xfId="29404"/>
    <cellStyle name="好_2006年22湖南_03_2010年各地区一般预算平衡表_2010年地方财政一般预算分级平衡情况表（汇总）0524" xfId="29405"/>
    <cellStyle name="好_行政(燃修费)_隋心对账单定稿0514 2 2" xfId="29406"/>
    <cellStyle name="好_人员工资和公用经费2_财力性转移支付2010年预算参考数_华东 2 2" xfId="29407"/>
    <cellStyle name="好_0502通海县 3" xfId="29408"/>
    <cellStyle name="好_农林水和城市维护标准支出20080505－县区合计_县市旗测算-新科目（含人口规模效应）_财力性转移支付2010年预算参考数_隋心对账单定稿0514 2 5" xfId="29409"/>
    <cellStyle name="好_0502通海县 3 2" xfId="29410"/>
    <cellStyle name="好_缺口县区测算(按2007支出增长25%测算)_隋心对账单定稿0514 2 7" xfId="29411"/>
    <cellStyle name="好_0502通海县 4 2" xfId="29412"/>
    <cellStyle name="好_0502通海县_合并 2" xfId="29413"/>
    <cellStyle name="好_0502通海县_合并 2 2" xfId="29414"/>
    <cellStyle name="好_34青海_03_2010年各地区一般预算平衡表_2010年地方财政一般预算分级平衡情况表（汇总）0524 2 5" xfId="29415"/>
    <cellStyle name="好_0502通海县_合并 2 3" xfId="29416"/>
    <cellStyle name="好_34青海_03_2010年各地区一般预算平衡表_2010年地方财政一般预算分级平衡情况表（汇总）0524 2 6" xfId="29417"/>
    <cellStyle name="好_0502通海县_合并 2 6" xfId="29418"/>
    <cellStyle name="好_0502通海县_合并 2 7" xfId="29419"/>
    <cellStyle name="好_0502通海县_华东" xfId="29420"/>
    <cellStyle name="好_测算结果汇总 5" xfId="29421"/>
    <cellStyle name="好_0502通海县_华东 2 3" xfId="29422"/>
    <cellStyle name="好_0502通海县_华东 2 5" xfId="29423"/>
    <cellStyle name="好_行政(燃修费)_03_2010年各地区一般预算平衡表_2010年地方财政一般预算分级平衡情况表（汇总）0524" xfId="29424"/>
    <cellStyle name="好_0502通海县_华东 2 6" xfId="29425"/>
    <cellStyle name="好_0502通海县_隋心对账单定稿0514" xfId="29426"/>
    <cellStyle name="好_30云南_1_财力性转移支付2010年预算参考数_隋心对账单定稿0514 2 6" xfId="29427"/>
    <cellStyle name="好_财政供养人员_财力性转移支付2010年预算参考数_03_2010年各地区一般预算平衡表_净集中 3" xfId="29428"/>
    <cellStyle name="好_0502通海县_隋心对账单定稿0514 2 2" xfId="29429"/>
    <cellStyle name="好_28四川_财力性转移支付2010年预算参考数_03_2010年各地区一般预算平衡表_2010年地方财政一般预算分级平衡情况表（汇总）0524 4" xfId="29430"/>
    <cellStyle name="好_0502通海县_隋心对账单定稿0514 2 3" xfId="29431"/>
    <cellStyle name="好_28四川_财力性转移支付2010年预算参考数_03_2010年各地区一般预算平衡表_2010年地方财政一般预算分级平衡情况表（汇总）0524 5" xfId="29432"/>
    <cellStyle name="好_0502通海县_隋心对账单定稿0514 2 4" xfId="29433"/>
    <cellStyle name="好_0502通海县_隋心对账单定稿0514 2 6" xfId="29434"/>
    <cellStyle name="好_0502通海县_隋心对账单定稿0514 2 7" xfId="29435"/>
    <cellStyle name="好_0502通海县转换" xfId="29436"/>
    <cellStyle name="好_05潍坊" xfId="29437"/>
    <cellStyle name="好_05潍坊 2" xfId="29438"/>
    <cellStyle name="好_05潍坊 2 2" xfId="29439"/>
    <cellStyle name="好_汇总表4_财力性转移支付2010年预算参考数_03_2010年各地区一般预算平衡表 2 3" xfId="29440"/>
    <cellStyle name="好_05潍坊 2 4" xfId="29441"/>
    <cellStyle name="好_05潍坊 2 5" xfId="29442"/>
    <cellStyle name="好_05潍坊 2 7" xfId="29443"/>
    <cellStyle name="好_05潍坊_30云南" xfId="29444"/>
    <cellStyle name="好_卫生(按照总人口测算）—20080416_民生政策最低支出需求_隋心对账单定稿0514 2 5" xfId="29445"/>
    <cellStyle name="好_05潍坊_合并" xfId="29446"/>
    <cellStyle name="好_05潍坊_合并 2" xfId="29447"/>
    <cellStyle name="好_05潍坊_合并 2 2" xfId="29448"/>
    <cellStyle name="好_05潍坊_合并 2 3" xfId="29449"/>
    <cellStyle name="好_05潍坊_合并 2 4" xfId="29450"/>
    <cellStyle name="好_05潍坊_合并 2 6" xfId="29451"/>
    <cellStyle name="好_05潍坊_华东 2 6" xfId="29452"/>
    <cellStyle name="好_05潍坊_隋心对账单定稿0514 2" xfId="29453"/>
    <cellStyle name="好_一般预算支出口径剔除表_财力性转移支付2010年预算参考数_03_2010年各地区一般预算平衡表_净集中" xfId="29454"/>
    <cellStyle name="好_05潍坊_隋心对账单定稿0514 2 2" xfId="29455"/>
    <cellStyle name="好_一般预算支出口径剔除表_财力性转移支付2010年预算参考数_03_2010年各地区一般预算平衡表_净集中 2" xfId="29456"/>
    <cellStyle name="好_05潍坊_隋心对账单定稿0514 2 3" xfId="29457"/>
    <cellStyle name="好_一般预算支出口径剔除表_财力性转移支付2010年预算参考数_03_2010年各地区一般预算平衡表_净集中 3" xfId="29458"/>
    <cellStyle name="好_05潍坊_隋心对账单定稿0514 2 4" xfId="29459"/>
    <cellStyle name="好_05潍坊_隋心对账单定稿0514 2 5" xfId="29460"/>
    <cellStyle name="好_05潍坊_隋心对账单定稿0514 2 6" xfId="29461"/>
    <cellStyle name="好_05潍坊_隋心对账单定稿0514 2 7" xfId="29462"/>
    <cellStyle name="好_05潍坊_小册子（2010）张" xfId="29463"/>
    <cellStyle name="好_05潍坊_小册子（2010）张 2" xfId="29464"/>
    <cellStyle name="好_05潍坊_小册子（2010）张 3" xfId="29465"/>
    <cellStyle name="好_05玉溪" xfId="29466"/>
    <cellStyle name="好_农林水和城市维护标准支出20080505－县区合计_不含人员经费系数_财力性转移支付2010年预算参考数_华东 2 5" xfId="29467"/>
    <cellStyle name="好_05玉溪 2" xfId="29468"/>
    <cellStyle name="好_教育(按照总人口测算）—20080416_民生政策最低支出需求_隋心对账单定稿0514 2 4" xfId="29469"/>
    <cellStyle name="好_05玉溪 3" xfId="29470"/>
    <cellStyle name="好_教育(按照总人口测算）—20080416_民生政策最低支出需求_隋心对账单定稿0514 2 5" xfId="29471"/>
    <cellStyle name="好_05玉溪 4" xfId="29472"/>
    <cellStyle name="好_教育(按照总人口测算）—20080416_民生政策最低支出需求_隋心对账单定稿0514 2 6" xfId="29473"/>
    <cellStyle name="好_教育(按照总人口测算）—20080416_不含人员经费系数_03_2010年各地区一般预算平衡表_净集中 2" xfId="29474"/>
    <cellStyle name="千位分隔 4 6 3" xfId="29475"/>
    <cellStyle name="好_0605石屏 2" xfId="29476"/>
    <cellStyle name="好_0605石屏 2 2" xfId="29477"/>
    <cellStyle name="好_0605石屏 2 3" xfId="29478"/>
    <cellStyle name="千位分隔 4 6 4" xfId="29479"/>
    <cellStyle name="好_0605石屏 3" xfId="29480"/>
    <cellStyle name="好_0605石屏县" xfId="29481"/>
    <cellStyle name="好_0605石屏县 2" xfId="29482"/>
    <cellStyle name="好_0605石屏县 2 2" xfId="29483"/>
    <cellStyle name="好_0605石屏县 2 2 2" xfId="29484"/>
    <cellStyle name="好_0605石屏县 2 3" xfId="29485"/>
    <cellStyle name="好_0605石屏县 2 3 2" xfId="29486"/>
    <cellStyle name="好_0605石屏县 2 4" xfId="29487"/>
    <cellStyle name="好_0605石屏县 2 5" xfId="29488"/>
    <cellStyle name="好_0605石屏县 2 6" xfId="29489"/>
    <cellStyle name="好_0605石屏县 2_4.2010年国家重点生态功能区保护性转移支付生态测算表" xfId="29490"/>
    <cellStyle name="好_2、土地面积、人口、粮食产量基本情况" xfId="29491"/>
    <cellStyle name="适中 2 2 11 2 2" xfId="29492"/>
    <cellStyle name="好_0605石屏县 3" xfId="29493"/>
    <cellStyle name="好_0605石屏县 4" xfId="29494"/>
    <cellStyle name="好_0605石屏县 4 2" xfId="29495"/>
    <cellStyle name="好_0605石屏县 5" xfId="29496"/>
    <cellStyle name="好_0605石屏县 6" xfId="29497"/>
    <cellStyle name="好_0605石屏县 7" xfId="29498"/>
    <cellStyle name="好_0605石屏县 8" xfId="29499"/>
    <cellStyle name="好_0605石屏县_03_2010年各地区一般预算平衡表" xfId="29500"/>
    <cellStyle name="好_0605石屏县_03_2010年各地区一般预算平衡表 2" xfId="29501"/>
    <cellStyle name="好_2_财力性转移支付2010年预算参考数_华东" xfId="29502"/>
    <cellStyle name="好_0605石屏县_03_2010年各地区一般预算平衡表_04财力类2010" xfId="29503"/>
    <cellStyle name="好_0605石屏县_03_2010年各地区一般预算平衡表_04财力类2010 2" xfId="29504"/>
    <cellStyle name="好_县市旗测算20080508_县市旗测算-新科目（含人口规模效应）_03_2010年各地区一般预算平衡表_2010年地方财政一般预算分级平衡情况表（汇总）0524 4" xfId="29505"/>
    <cellStyle name="好_0605石屏县_03_2010年各地区一般预算平衡表_2010年地方财政一般预算分级平衡情况表（汇总）0524 2 7" xfId="29506"/>
    <cellStyle name="好_0605石屏县_03_2010年各地区一般预算平衡表_2010年地方财政一般预算分级平衡情况表（汇总）0524 3" xfId="29507"/>
    <cellStyle name="好_0605石屏县_03_2010年各地区一般预算平衡表_2010年地方财政一般预算分级平衡情况表（汇总）0524 4" xfId="29508"/>
    <cellStyle name="好_0605石屏县_03_2010年各地区一般预算平衡表_2010年地方财政一般预算分级平衡情况表（汇总）0524 5" xfId="29509"/>
    <cellStyle name="好_0605石屏县_03_2010年各地区一般预算平衡表_净集中 3" xfId="29510"/>
    <cellStyle name="好_0605石屏县_财力性转移支付2010年预算参考数 2" xfId="29511"/>
    <cellStyle name="好_0605石屏县_财力性转移支付2010年预算参考数 2 3" xfId="29512"/>
    <cellStyle name="好_0605石屏县_财力性转移支付2010年预算参考数 2 4" xfId="29513"/>
    <cellStyle name="好_0605石屏县_财力性转移支付2010年预算参考数 2 5" xfId="29514"/>
    <cellStyle name="好_0605石屏县_财力性转移支付2010年预算参考数 3" xfId="29515"/>
    <cellStyle name="好_0605石屏县_财力性转移支付2010年预算参考数 4" xfId="29516"/>
    <cellStyle name="好_0605石屏县_财力性转移支付2010年预算参考数 5" xfId="29517"/>
    <cellStyle name="好_0605石屏县_财力性转移支付2010年预算参考数_03_2010年各地区一般预算平衡表 2 2" xfId="29518"/>
    <cellStyle name="好_0605石屏县_财力性转移支付2010年预算参考数_03_2010年各地区一般预算平衡表 3" xfId="29519"/>
    <cellStyle name="好_0605石屏县_财力性转移支付2010年预算参考数_03_2010年各地区一般预算平衡表 4" xfId="29520"/>
    <cellStyle name="好_0605石屏县_财力性转移支付2010年预算参考数_03_2010年各地区一般预算平衡表 5" xfId="29521"/>
    <cellStyle name="好_2009年标准税收测算数据表_2.2010年云南省生态功能区转移支付总表" xfId="29522"/>
    <cellStyle name="好_0605石屏县_财力性转移支付2010年预算参考数_03_2010年各地区一般预算平衡表 6" xfId="29523"/>
    <cellStyle name="好_0605石屏县_财力性转移支付2010年预算参考数_03_2010年各地区一般预算平衡表_04财力类2010" xfId="29524"/>
    <cellStyle name="好_人员工资和公用经费2_03_2010年各地区一般预算平衡表 2 3" xfId="29525"/>
    <cellStyle name="好_总人口_30云南 3" xfId="29526"/>
    <cellStyle name="好_0605石屏县_财力性转移支付2010年预算参考数_03_2010年各地区一般预算平衡表_04财力类2010 2" xfId="29527"/>
    <cellStyle name="好_0605石屏县_财力性转移支付2010年预算参考数_03_2010年各地区一般预算平衡表_04财力类2010 3" xfId="29528"/>
    <cellStyle name="好_0605石屏县_财力性转移支付2010年预算参考数_03_2010年各地区一般预算平衡表_2010年地方财政一般预算分级平衡情况表（汇总）0524" xfId="29529"/>
    <cellStyle name="好_0605石屏县_财力性转移支付2010年预算参考数_03_2010年各地区一般预算平衡表_2010年地方财政一般预算分级平衡情况表（汇总）0524 2 5" xfId="29530"/>
    <cellStyle name="好_0605石屏县_财力性转移支付2010年预算参考数_03_2010年各地区一般预算平衡表_2010年地方财政一般预算分级平衡情况表（汇总）0524 2 6" xfId="29531"/>
    <cellStyle name="好_0605石屏县_财力性转移支付2010年预算参考数_03_2010年各地区一般预算平衡表_2010年地方财政一般预算分级平衡情况表（汇总）0524 2 7" xfId="29532"/>
    <cellStyle name="好_成本差异系数（含人口规模）_财力性转移支付2010年预算参考数_03_2010年各地区一般预算平衡表_2010年地方财政一般预算分级平衡情况表（汇总）0524 2 2" xfId="29533"/>
    <cellStyle name="好_0605石屏县_财力性转移支付2010年预算参考数_03_2010年各地区一般预算平衡表_净集中" xfId="29534"/>
    <cellStyle name="好_行政(燃修费)_财力性转移支付2010年预算参考数 5" xfId="29535"/>
    <cellStyle name="好_0605石屏县_财力性转移支付2010年预算参考数_03_2010年各地区一般预算平衡表_净集中 2" xfId="29536"/>
    <cellStyle name="好_行政（人员） 3" xfId="29537"/>
    <cellStyle name="好_0605石屏县_财力性转移支付2010年预算参考数_30云南 2" xfId="29538"/>
    <cellStyle name="好_0605石屏县_财力性转移支付2010年预算参考数_合并 2 3" xfId="29539"/>
    <cellStyle name="好_0605石屏县_财力性转移支付2010年预算参考数_合并 2 4" xfId="29540"/>
    <cellStyle name="好_M01-1 2 3 2" xfId="29541"/>
    <cellStyle name="好_核定人数下发表_03_2010年各地区一般预算平衡表_2010年地方财政一般预算分级平衡情况表（汇总）0524 2" xfId="29542"/>
    <cellStyle name="好_0605石屏县_财力性转移支付2010年预算参考数_合并 2 6" xfId="29543"/>
    <cellStyle name="好_核定人数下发表_03_2010年各地区一般预算平衡表_2010年地方财政一般预算分级平衡情况表（汇总）0524 4" xfId="29544"/>
    <cellStyle name="好_0605石屏县_财力性转移支付2010年预算参考数_合并 2 7" xfId="29545"/>
    <cellStyle name="好_核定人数下发表_03_2010年各地区一般预算平衡表_2010年地方财政一般预算分级平衡情况表（汇总）0524 5" xfId="29546"/>
    <cellStyle name="好_0605石屏县_财力性转移支付2010年预算参考数_华东" xfId="29547"/>
    <cellStyle name="好_0605石屏县_财力性转移支付2010年预算参考数_华东 2" xfId="29548"/>
    <cellStyle name="好_民生政策最低支出需求_隋心对账单定稿0514 2 3" xfId="29549"/>
    <cellStyle name="好_行政(燃修费)_县市旗测算-新科目（含人口规模效应）_隋心对账单定稿0514 2 4" xfId="29550"/>
    <cellStyle name="好_0605石屏县_财力性转移支付2010年预算参考数_华东 2 2" xfId="29551"/>
    <cellStyle name="好_0605石屏县_财力性转移支付2010年预算参考数_华东 2 3" xfId="29552"/>
    <cellStyle name="好_0605石屏县_财力性转移支付2010年预算参考数_华东 2 4" xfId="29553"/>
    <cellStyle name="好_人员工资和公用经费3_财力性转移支付2010年预算参考数_03_2010年各地区一般预算平衡表_2010年地方财政一般预算分级平衡情况表（汇总）0524 2 2" xfId="29554"/>
    <cellStyle name="好_0605石屏县_财力性转移支付2010年预算参考数_华东 2 5" xfId="29555"/>
    <cellStyle name="好_人员工资和公用经费3_财力性转移支付2010年预算参考数_03_2010年各地区一般预算平衡表_2010年地方财政一般预算分级平衡情况表（汇总）0524 2 3" xfId="29556"/>
    <cellStyle name="好_0605石屏县_财力性转移支付2010年预算参考数_华东 2 6" xfId="29557"/>
    <cellStyle name="好_人员工资和公用经费3_财力性转移支付2010年预算参考数_03_2010年各地区一般预算平衡表_2010年地方财政一般预算分级平衡情况表（汇总）0524 2 4" xfId="29558"/>
    <cellStyle name="好_0605石屏县_财力性转移支付2010年预算参考数_华东 2 7" xfId="29559"/>
    <cellStyle name="好_人员工资和公用经费3_财力性转移支付2010年预算参考数_03_2010年各地区一般预算平衡表_2010年地方财政一般预算分级平衡情况表（汇总）0524 2 5" xfId="29560"/>
    <cellStyle name="好_0605石屏县_财力性转移支付2010年预算参考数_小册子（2010）张" xfId="29561"/>
    <cellStyle name="好_0605石屏县_财力性转移支付2010年预算参考数_小册子（2010）张 2" xfId="29562"/>
    <cellStyle name="好_0605石屏县_财力性转移支付2010年预算参考数_小册子（2010）张 3" xfId="29563"/>
    <cellStyle name="好_0605石屏县_合并" xfId="29564"/>
    <cellStyle name="好_2006年水利统计指标统计表_财力性转移支付2010年预算参考数 2" xfId="29565"/>
    <cellStyle name="好_0605石屏县_合并 2" xfId="29566"/>
    <cellStyle name="好_2006年水利统计指标统计表_财力性转移支付2010年预算参考数 2 2" xfId="29567"/>
    <cellStyle name="好_0605石屏县_合并 2 5" xfId="29568"/>
    <cellStyle name="好_0605石屏县_合并 2 7" xfId="29569"/>
    <cellStyle name="好_0605石屏县_禁止开发区名单" xfId="29570"/>
    <cellStyle name="好_0605石屏县_隋心对账单定稿0514 2" xfId="29571"/>
    <cellStyle name="好_0605石屏县_隋心对账单定稿0514 2 4" xfId="29572"/>
    <cellStyle name="好_0605石屏县_隋心对账单定稿0514 2 6" xfId="29573"/>
    <cellStyle name="好_0702砚山县2008年地税_2.云南省生态功能区转移支付总表" xfId="29574"/>
    <cellStyle name="好_07临沂" xfId="29575"/>
    <cellStyle name="好_成本差异系数_财力性转移支付2010年预算参考数 2" xfId="29576"/>
    <cellStyle name="好_07临沂 2" xfId="29577"/>
    <cellStyle name="强调文字颜色 1 2 2 2 3" xfId="29578"/>
    <cellStyle name="好_成本差异系数_财力性转移支付2010年预算参考数 2 2" xfId="29579"/>
    <cellStyle name="解释性文本 2 2 11 6" xfId="29580"/>
    <cellStyle name="好_07临沂 2 2" xfId="29581"/>
    <cellStyle name="好_07临沂 2 5" xfId="29582"/>
    <cellStyle name="好_行政公检法测算_民生政策最低支出需求_03_2010年各地区一般预算平衡表_04财力类2010 2" xfId="29583"/>
    <cellStyle name="好_07临沂 3" xfId="29584"/>
    <cellStyle name="好_缺口县区测算(财政部标准)_财力性转移支付2010年预算参考数_03_2010年各地区一般预算平衡表" xfId="29585"/>
    <cellStyle name="强调文字颜色 1 2 2 2 4" xfId="29586"/>
    <cellStyle name="好_成本差异系数_财力性转移支付2010年预算参考数 2 3" xfId="29587"/>
    <cellStyle name="解释性文本 2 2 11 7" xfId="29588"/>
    <cellStyle name="好_07临沂 4" xfId="29589"/>
    <cellStyle name="强调文字颜色 1 2 2 2 5" xfId="29590"/>
    <cellStyle name="好_成本差异系数_财力性转移支付2010年预算参考数 2 4" xfId="29591"/>
    <cellStyle name="解释性文本 2 2 11 8" xfId="29592"/>
    <cellStyle name="好_07临沂 5" xfId="29593"/>
    <cellStyle name="强调文字颜色 1 2 2 2 6" xfId="29594"/>
    <cellStyle name="好_成本差异系数_财力性转移支付2010年预算参考数 2 5" xfId="29595"/>
    <cellStyle name="解释性文本 2 2 11 9" xfId="29596"/>
    <cellStyle name="好_07临沂_30云南" xfId="29597"/>
    <cellStyle name="好_07临沂_合并" xfId="29598"/>
    <cellStyle name="好_行政公检法测算_不含人员经费系数_03_2010年各地区一般预算平衡表 3" xfId="29599"/>
    <cellStyle name="好_卫生(按照总人口测算）—20080416_财力性转移支付2010年预算参考数_小册子（2010）张 2" xfId="29600"/>
    <cellStyle name="好_07临沂_合并 2" xfId="29601"/>
    <cellStyle name="好_07临沂_合并 2 6" xfId="29602"/>
    <cellStyle name="好_县市旗测算20080508_财力性转移支付2010年预算参考数_小册子（2010）张 3" xfId="29603"/>
    <cellStyle name="好_07临沂_隋心对账单定稿0514 2 4" xfId="29604"/>
    <cellStyle name="好_分县成本差异系数_财力性转移支付2010年预算参考数 3" xfId="29605"/>
    <cellStyle name="好_不含人员经费系数_财力性转移支付2010年预算参考数_隋心对账单定稿0514 2" xfId="29606"/>
    <cellStyle name="好_07临沂_隋心对账单定稿0514 2 6" xfId="29607"/>
    <cellStyle name="好_分县成本差异系数_财力性转移支付2010年预算参考数 5" xfId="29608"/>
    <cellStyle name="好_07临沂_隋心对账单定稿0514 2 7" xfId="29609"/>
    <cellStyle name="好_安徽 缺口县区测算(地方填报)1_财力性转移支付2010年预算参考数_03_2010年各地区一般预算平衡表" xfId="29610"/>
    <cellStyle name="好_07文山州 2" xfId="29611"/>
    <cellStyle name="好_07文山州 3" xfId="29612"/>
    <cellStyle name="好_07文山州_2.2009年云南省生态功能区转移支付总表" xfId="29613"/>
    <cellStyle name="好_07文山州_2.2010年云南省生态功能区转移支付总表" xfId="29614"/>
    <cellStyle name="好_07文山州_4.2010年国家重点生态功能区保护性转移支付生态测算表" xfId="29615"/>
    <cellStyle name="好_530623_2006年县级财政报表附表 6" xfId="29616"/>
    <cellStyle name="好_县级基础数据" xfId="29617"/>
    <cellStyle name="好_07文山州_5.2010年云南省国家一般生态功能区转移支付补助测算表（州市本级）" xfId="29618"/>
    <cellStyle name="好_2008年预计支出与2007年对比_小册子（2010）张" xfId="29619"/>
    <cellStyle name="好_09黑龙江" xfId="29620"/>
    <cellStyle name="好_2007年一般预算支出剔除_财力性转移支付2010年预算参考数_华东" xfId="29621"/>
    <cellStyle name="好_09黑龙江 2 4" xfId="29622"/>
    <cellStyle name="好_2007年一般预算支出剔除_财力性转移支付2010年预算参考数_华东 2 4" xfId="29623"/>
    <cellStyle name="好_09黑龙江 2 7" xfId="29624"/>
    <cellStyle name="好_2007年一般预算支出剔除_财力性转移支付2010年预算参考数_华东 2 7" xfId="29625"/>
    <cellStyle name="好_09黑龙江_03_2010年各地区一般预算平衡表" xfId="29626"/>
    <cellStyle name="好_教育(按照总人口测算）—20080416_县市旗测算-新科目（含人口规模效应）_华东 2 6" xfId="29627"/>
    <cellStyle name="好_09黑龙江_03_2010年各地区一般预算平衡表 2 2" xfId="29628"/>
    <cellStyle name="好_09黑龙江_03_2010年各地区一般预算平衡表 3" xfId="29629"/>
    <cellStyle name="好_09黑龙江_03_2010年各地区一般预算平衡表 4" xfId="29630"/>
    <cellStyle name="好_09黑龙江_03_2010年各地区一般预算平衡表 5" xfId="29631"/>
    <cellStyle name="好_09黑龙江_03_2010年各地区一般预算平衡表 6" xfId="29632"/>
    <cellStyle name="好_09黑龙江_03_2010年各地区一般预算平衡表_04财力类2010" xfId="29633"/>
    <cellStyle name="好_09黑龙江_03_2010年各地区一般预算平衡表_04财力类2010 2" xfId="29634"/>
    <cellStyle name="强调文字颜色 1 2 2 2 12" xfId="29635"/>
    <cellStyle name="好_09黑龙江_03_2010年各地区一般预算平衡表_04财力类2010 3" xfId="29636"/>
    <cellStyle name="强调文字颜色 1 2 2 2 13" xfId="29637"/>
    <cellStyle name="好_09黑龙江_03_2010年各地区一般预算平衡表_2010年地方财政一般预算分级平衡情况表（汇总）0524 2" xfId="29638"/>
    <cellStyle name="好_09黑龙江_03_2010年各地区一般预算平衡表_2010年地方财政一般预算分级平衡情况表（汇总）0524 2 4" xfId="29639"/>
    <cellStyle name="好_09黑龙江_03_2010年各地区一般预算平衡表_2010年地方财政一般预算分级平衡情况表（汇总）0524 2 5" xfId="29640"/>
    <cellStyle name="好_09黑龙江_03_2010年各地区一般预算平衡表_2010年地方财政一般预算分级平衡情况表（汇总）0524 2 6" xfId="29641"/>
    <cellStyle name="好_09黑龙江_03_2010年各地区一般预算平衡表_2010年地方财政一般预算分级平衡情况表（汇总）0524 2 7" xfId="29642"/>
    <cellStyle name="好_09黑龙江_03_2010年各地区一般预算平衡表_2010年地方财政一般预算分级平衡情况表（汇总）0524 3" xfId="29643"/>
    <cellStyle name="好_09黑龙江_03_2010年各地区一般预算平衡表_2010年地方财政一般预算分级平衡情况表（汇总）0524 4" xfId="29644"/>
    <cellStyle name="好_Book1_财力性转移支付2010年预算参考数_华东 2" xfId="29645"/>
    <cellStyle name="好_09黑龙江_03_2010年各地区一般预算平衡表_2010年地方财政一般预算分级平衡情况表（汇总）0524 5" xfId="29646"/>
    <cellStyle name="好_行政（人员）_民生政策最低支出需求_03_2010年各地区一般预算平衡表_2010年地方财政一般预算分级平衡情况表（汇总）0524" xfId="29647"/>
    <cellStyle name="好_09黑龙江_03_2010年各地区一般预算平衡表_净集中 2" xfId="29648"/>
    <cellStyle name="好_县区合并测算20080421_不含人员经费系数_合并" xfId="29649"/>
    <cellStyle name="好_09黑龙江_03_2010年各地区一般预算平衡表_净集中 3" xfId="29650"/>
    <cellStyle name="好_缺口县区测算（11.13）_合并 2" xfId="29651"/>
    <cellStyle name="好_09黑龙江_财力性转移支付2010年预算参考数" xfId="29652"/>
    <cellStyle name="好_09黑龙江_财力性转移支付2010年预算参考数 2" xfId="29653"/>
    <cellStyle name="好_人员工资和公用经费_财力性转移支付2010年预算参考数_华东" xfId="29654"/>
    <cellStyle name="好_09黑龙江_财力性转移支付2010年预算参考数 2 2" xfId="29655"/>
    <cellStyle name="好_人员工资和公用经费_财力性转移支付2010年预算参考数_华东 2" xfId="29656"/>
    <cellStyle name="好_09黑龙江_财力性转移支付2010年预算参考数 2 3" xfId="29657"/>
    <cellStyle name="好_人员工资和公用经费_财力性转移支付2010年预算参考数_华东 3" xfId="29658"/>
    <cellStyle name="好_09黑龙江_财力性转移支付2010年预算参考数 2 4" xfId="29659"/>
    <cellStyle name="好_09黑龙江_财力性转移支付2010年预算参考数 2 6" xfId="29660"/>
    <cellStyle name="好_行政（人员）_民生政策最低支出需求_03_2010年各地区一般预算平衡表 2" xfId="29661"/>
    <cellStyle name="好_09黑龙江_财力性转移支付2010年预算参考数 2 7" xfId="29662"/>
    <cellStyle name="好_2007年一般预算支出剔除_财力性转移支付2010年预算参考数_30云南" xfId="29663"/>
    <cellStyle name="好_行政（人员）_民生政策最低支出需求_03_2010年各地区一般预算平衡表 3" xfId="29664"/>
    <cellStyle name="好_09黑龙江_财力性转移支付2010年预算参考数 3" xfId="29665"/>
    <cellStyle name="好_09黑龙江_财力性转移支付2010年预算参考数 4" xfId="29666"/>
    <cellStyle name="好_09黑龙江_财力性转移支付2010年预算参考数_03_2010年各地区一般预算平衡表" xfId="29667"/>
    <cellStyle name="好_教育(按照总人口测算）—20080416_民生政策最低支出需求_财力性转移支付2010年预算参考数_华东 2 4" xfId="29668"/>
    <cellStyle name="好_09黑龙江_财力性转移支付2010年预算参考数_03_2010年各地区一般预算平衡表 2" xfId="29669"/>
    <cellStyle name="好_09黑龙江_财力性转移支付2010年预算参考数_03_2010年各地区一般预算平衡表 3" xfId="29670"/>
    <cellStyle name="好_09黑龙江_财力性转移支付2010年预算参考数_03_2010年各地区一般预算平衡表 4" xfId="29671"/>
    <cellStyle name="好_09黑龙江_财力性转移支付2010年预算参考数_03_2010年各地区一般预算平衡表 5" xfId="29672"/>
    <cellStyle name="好_09黑龙江_财力性转移支付2010年预算参考数_03_2010年各地区一般预算平衡表 6" xfId="29673"/>
    <cellStyle name="好_12滨州" xfId="29674"/>
    <cellStyle name="好_09黑龙江_财力性转移支付2010年预算参考数_03_2010年各地区一般预算平衡表_04财力类2010 3" xfId="29675"/>
    <cellStyle name="好_09黑龙江_财力性转移支付2010年预算参考数_03_2010年各地区一般预算平衡表_2010年地方财政一般预算分级平衡情况表（汇总）0524 4" xfId="29676"/>
    <cellStyle name="好_09黑龙江_财力性转移支付2010年预算参考数_03_2010年各地区一般预算平衡表_2010年地方财政一般预算分级平衡情况表（汇总）0524 5" xfId="29677"/>
    <cellStyle name="好_09黑龙江_财力性转移支付2010年预算参考数_03_2010年各地区一般预算平衡表_净集中" xfId="29678"/>
    <cellStyle name="好_12滨州_财力性转移支付2010年预算参考数_30云南 2" xfId="29679"/>
    <cellStyle name="好_2007年可用财力 4" xfId="29680"/>
    <cellStyle name="好_09黑龙江_财力性转移支付2010年预算参考数_03_2010年各地区一般预算平衡表_净集中 2" xfId="29681"/>
    <cellStyle name="好_09黑龙江_财力性转移支付2010年预算参考数_30云南" xfId="29682"/>
    <cellStyle name="好_2007年收支情况及2008年收支预计表(汇总表)_财力性转移支付2010年预算参考数_华东 2" xfId="29683"/>
    <cellStyle name="好_财政供养人员_03_2010年各地区一般预算平衡表_净集中" xfId="29684"/>
    <cellStyle name="好_09黑龙江_财力性转移支付2010年预算参考数_30云南 2" xfId="29685"/>
    <cellStyle name="好_2007年收支情况及2008年收支预计表(汇总表)_财力性转移支付2010年预算参考数_华东 2 2" xfId="29686"/>
    <cellStyle name="好_财政供养人员_03_2010年各地区一般预算平衡表_净集中 2" xfId="29687"/>
    <cellStyle name="好_09黑龙江_财力性转移支付2010年预算参考数_合并 2 3" xfId="29688"/>
    <cellStyle name="好_09黑龙江_财力性转移支付2010年预算参考数_合并 2 4" xfId="29689"/>
    <cellStyle name="好_09黑龙江_财力性转移支付2010年预算参考数_合并 2 5" xfId="29690"/>
    <cellStyle name="好_09黑龙江_财力性转移支付2010年预算参考数_合并 2 7" xfId="29691"/>
    <cellStyle name="好_09黑龙江_财力性转移支付2010年预算参考数_华东" xfId="29692"/>
    <cellStyle name="好_09黑龙江_财力性转移支付2010年预算参考数_华东 2" xfId="29693"/>
    <cellStyle name="好_09黑龙江_财力性转移支付2010年预算参考数_华东 2 2" xfId="29694"/>
    <cellStyle name="好_行政(燃修费)_财力性转移支付2010年预算参考数 2 3" xfId="29695"/>
    <cellStyle name="好_09黑龙江_财力性转移支付2010年预算参考数_华东 2 4" xfId="29696"/>
    <cellStyle name="好_行政(燃修费)_财力性转移支付2010年预算参考数 2 5" xfId="29697"/>
    <cellStyle name="好_核定人数对比_隋心对账单定稿0514 2 2" xfId="29698"/>
    <cellStyle name="好_09黑龙江_财力性转移支付2010年预算参考数_华东 2 5" xfId="29699"/>
    <cellStyle name="好_行政(燃修费)_财力性转移支付2010年预算参考数 2 6" xfId="29700"/>
    <cellStyle name="好_核定人数对比_隋心对账单定稿0514 2 3" xfId="29701"/>
    <cellStyle name="好_09黑龙江_财力性转移支付2010年预算参考数_隋心对账单定稿0514" xfId="29702"/>
    <cellStyle name="好_09黑龙江_财力性转移支付2010年预算参考数_隋心对账单定稿0514 2" xfId="29703"/>
    <cellStyle name="好_09黑龙江_财力性转移支付2010年预算参考数_隋心对账单定稿0514 2 4" xfId="29704"/>
    <cellStyle name="好_缺口县区测算（11.13）_财力性转移支付2010年预算参考数_合并 2" xfId="29705"/>
    <cellStyle name="好_09黑龙江_财力性转移支付2010年预算参考数_隋心对账单定稿0514 2 7" xfId="29706"/>
    <cellStyle name="好_09黑龙江_财力性转移支付2010年预算参考数_小册子（2010）张" xfId="29707"/>
    <cellStyle name="好_2006年30云南_合并 2 2" xfId="29708"/>
    <cellStyle name="好_27重庆_财力性转移支付2010年预算参考数_合并 2 5" xfId="29709"/>
    <cellStyle name="好_09黑龙江_财力性转移支付2010年预算参考数_小册子（2010）张 2" xfId="29710"/>
    <cellStyle name="好_09黑龙江_财力性转移支付2010年预算参考数_小册子（2010）张 3" xfId="29711"/>
    <cellStyle name="好_09黑龙江_合并" xfId="29712"/>
    <cellStyle name="好_文体广播事业(按照总人口测算）—20080416_不含人员经费系数_财力性转移支付2010年预算参考数_合并 2 5" xfId="29713"/>
    <cellStyle name="好_市辖区测算-新科目（20080626）_财力性转移支付2010年预算参考数_03_2010年各地区一般预算平衡表 5" xfId="29714"/>
    <cellStyle name="好_09黑龙江_合并 2 2" xfId="29715"/>
    <cellStyle name="好_市辖区测算-新科目（20080626）_财力性转移支付2010年预算参考数_03_2010年各地区一般预算平衡表 6" xfId="29716"/>
    <cellStyle name="好_09黑龙江_合并 2 3" xfId="29717"/>
    <cellStyle name="好_09黑龙江_合并 2 5" xfId="29718"/>
    <cellStyle name="好_09黑龙江_合并 2 6" xfId="29719"/>
    <cellStyle name="好_2008年全省汇总收支计算表_合并 2 2" xfId="29720"/>
    <cellStyle name="好_09黑龙江_合并 2 7" xfId="29721"/>
    <cellStyle name="好_2008年全省汇总收支计算表_合并 2 3" xfId="29722"/>
    <cellStyle name="好_09黑龙江_华东" xfId="29723"/>
    <cellStyle name="好_09黑龙江_华东 2 2" xfId="29724"/>
    <cellStyle name="好_09黑龙江_华东 2 3" xfId="29725"/>
    <cellStyle name="好_09黑龙江_华东 2 4" xfId="29726"/>
    <cellStyle name="好_09黑龙江_华东 2 5" xfId="29727"/>
    <cellStyle name="好_汇总表 2 2" xfId="29728"/>
    <cellStyle name="好_09黑龙江_华东 2 6" xfId="29729"/>
    <cellStyle name="好_2008年全省汇总收支计算表_华东 2 2" xfId="29730"/>
    <cellStyle name="好_汇总表 2 3" xfId="29731"/>
    <cellStyle name="好_09黑龙江_隋心对账单定稿0514 2 2" xfId="29732"/>
    <cellStyle name="好_09黑龙江_隋心对账单定稿0514 2 3" xfId="29733"/>
    <cellStyle name="好_09黑龙江_隋心对账单定稿0514 2 4" xfId="29734"/>
    <cellStyle name="好_09黑龙江_隋心对账单定稿0514 2 5" xfId="29735"/>
    <cellStyle name="好_09黑龙江_隋心对账单定稿0514 2 7" xfId="29736"/>
    <cellStyle name="好_2007年一般预算支出剔除_03_2010年各地区一般预算平衡表_2010年地方财政一般预算分级平衡情况表（汇总）0524 2 3" xfId="29737"/>
    <cellStyle name="好_09黑龙江_小册子（2010）张 2" xfId="29738"/>
    <cellStyle name="好_2006年22湖南_财力性转移支付2010年预算参考数_华东 2 2" xfId="29739"/>
    <cellStyle name="好_09黑龙江_小册子（2010）张 3" xfId="29740"/>
    <cellStyle name="好_2006年22湖南_财力性转移支付2010年预算参考数_华东 2 3" xfId="29741"/>
    <cellStyle name="好_1 2" xfId="29742"/>
    <cellStyle name="好_1 2 2" xfId="29743"/>
    <cellStyle name="好_卫生(按照总人口测算）—20080416_民生政策最低支出需求_03_2010年各地区一般预算平衡表_净集中 3" xfId="29744"/>
    <cellStyle name="好_行政（人员）_县市旗测算-新科目（含人口规模效应）_财力性转移支付2010年预算参考数_隋心对账单定稿0514 2 6" xfId="29745"/>
    <cellStyle name="好_1 2 3" xfId="29746"/>
    <cellStyle name="好_行政（人员）_县市旗测算-新科目（含人口规模效应）_财力性转移支付2010年预算参考数_隋心对账单定稿0514 2 7" xfId="29747"/>
    <cellStyle name="好_1 2 4" xfId="29748"/>
    <cellStyle name="好_1 2 5" xfId="29749"/>
    <cellStyle name="好_1 2 6" xfId="29750"/>
    <cellStyle name="好_1 2 7" xfId="29751"/>
    <cellStyle name="好_1 3" xfId="29752"/>
    <cellStyle name="好_1 4" xfId="29753"/>
    <cellStyle name="好_1 5" xfId="29754"/>
    <cellStyle name="好_1_03_2010年各地区一般预算平衡表 2" xfId="29755"/>
    <cellStyle name="好_1_03_2010年各地区一般预算平衡表 2 2" xfId="29756"/>
    <cellStyle name="好_1_03_2010年各地区一般预算平衡表 3" xfId="29757"/>
    <cellStyle name="好_1_03_2010年各地区一般预算平衡表 5" xfId="29758"/>
    <cellStyle name="好_1_03_2010年各地区一般预算平衡表_04财力类2010 2" xfId="29759"/>
    <cellStyle name="好_1_03_2010年各地区一般预算平衡表_04财力类2010 3" xfId="29760"/>
    <cellStyle name="好_1_03_2010年各地区一般预算平衡表_2010年地方财政一般预算分级平衡情况表（汇总）0524" xfId="29761"/>
    <cellStyle name="好_1_03_2010年各地区一般预算平衡表_2010年地方财政一般预算分级平衡情况表（汇总）0524 2 2" xfId="29762"/>
    <cellStyle name="好_1_03_2010年各地区一般预算平衡表_2010年地方财政一般预算分级平衡情况表（汇总）0524 2 3" xfId="29763"/>
    <cellStyle name="好_1_03_2010年各地区一般预算平衡表_2010年地方财政一般预算分级平衡情况表（汇总）0524 2 4" xfId="29764"/>
    <cellStyle name="好_1_03_2010年各地区一般预算平衡表_2010年地方财政一般预算分级平衡情况表（汇总）0524 2 6" xfId="29765"/>
    <cellStyle name="好_1_03_2010年各地区一般预算平衡表_2010年地方财政一般预算分级平衡情况表（汇总）0524 4" xfId="29766"/>
    <cellStyle name="好_人员工资和公用经费2_财力性转移支付2010年预算参考数_03_2010年各地区一般预算平衡表" xfId="29767"/>
    <cellStyle name="好_农林水和城市维护标准支出20080505－县区合计_民生政策最低支出需求_03_2010年各地区一般预算平衡表_2010年地方财政一般预算分级平衡情况表（汇总）0524 2 6" xfId="29768"/>
    <cellStyle name="好_1_03_2010年各地区一般预算平衡表_净集中 2" xfId="29769"/>
    <cellStyle name="好_1_03_2010年各地区一般预算平衡表_净集中 3" xfId="29770"/>
    <cellStyle name="好_1_30云南 3" xfId="29771"/>
    <cellStyle name="好_1_30云南 4" xfId="29772"/>
    <cellStyle name="好_1_财力性转移支付2010年预算参考数" xfId="29773"/>
    <cellStyle name="好_平邑_财力性转移支付2010年预算参考数_03_2010年各地区一般预算平衡表 4" xfId="29774"/>
    <cellStyle name="好_县区合并测算20080423(按照各省比重）_民生政策最低支出需求_华东 2 2" xfId="29775"/>
    <cellStyle name="好_1_财力性转移支付2010年预算参考数 2 4" xfId="29776"/>
    <cellStyle name="好_1_财力性转移支付2010年预算参考数 2 5" xfId="29777"/>
    <cellStyle name="好_1_财力性转移支付2010年预算参考数 2 7" xfId="29778"/>
    <cellStyle name="好_1_财力性转移支付2010年预算参考数 4" xfId="29779"/>
    <cellStyle name="好_1_财力性转移支付2010年预算参考数 5" xfId="29780"/>
    <cellStyle name="好_1_财力性转移支付2010年预算参考数_03_2010年各地区一般预算平衡表" xfId="29781"/>
    <cellStyle name="好_县区合并测算20080423(按照各省比重）_县市旗测算-新科目（含人口规模效应）_03_2010年各地区一般预算平衡表 3" xfId="29782"/>
    <cellStyle name="好_1_财力性转移支付2010年预算参考数_03_2010年各地区一般预算平衡表 2 2" xfId="29783"/>
    <cellStyle name="好_1_财力性转移支付2010年预算参考数_03_2010年各地区一般预算平衡表 4" xfId="29784"/>
    <cellStyle name="好_1_财力性转移支付2010年预算参考数_03_2010年各地区一般预算平衡表 5" xfId="29785"/>
    <cellStyle name="好_1_财力性转移支付2010年预算参考数_03_2010年各地区一般预算平衡表 6" xfId="29786"/>
    <cellStyle name="好_1_财力性转移支付2010年预算参考数_03_2010年各地区一般预算平衡表_04财力类2010" xfId="29787"/>
    <cellStyle name="好_其他部门(按照总人口测算）—20080416_财力性转移支付2010年预算参考数_合并 2 5" xfId="29788"/>
    <cellStyle name="好_其他部门(按照总人口测算）—20080416_民生政策最低支出需求_03_2010年各地区一般预算平衡表_2010年地方财政一般预算分级平衡情况表（汇总）0524 2 8" xfId="29789"/>
    <cellStyle name="好_1_财力性转移支付2010年预算参考数_03_2010年各地区一般预算平衡表_2010年地方财政一般预算分级平衡情况表（汇总）0524 2 2" xfId="29790"/>
    <cellStyle name="好_县市旗测算-新科目（20080627）_不含人员经费系数_财力性转移支付2010年预算参考数_03_2010年各地区一般预算平衡表 2" xfId="29791"/>
    <cellStyle name="好_1_财力性转移支付2010年预算参考数_03_2010年各地区一般预算平衡表_2010年地方财政一般预算分级平衡情况表（汇总）0524 2 3" xfId="29792"/>
    <cellStyle name="好_汇总表4_财力性转移支付2010年预算参考数_03_2010年各地区一般预算平衡表_2010年地方财政一般预算分级平衡情况表（汇总）0524 2 2" xfId="29793"/>
    <cellStyle name="好_县市旗测算-新科目（20080627）_不含人员经费系数_财力性转移支付2010年预算参考数_03_2010年各地区一般预算平衡表 4" xfId="29794"/>
    <cellStyle name="好_1_财力性转移支付2010年预算参考数_03_2010年各地区一般预算平衡表_2010年地方财政一般预算分级平衡情况表（汇总）0524 2 5" xfId="29795"/>
    <cellStyle name="好_汇总表4_财力性转移支付2010年预算参考数_03_2010年各地区一般预算平衡表_2010年地方财政一般预算分级平衡情况表（汇总）0524 2 4" xfId="29796"/>
    <cellStyle name="好_县市旗测算-新科目（20080627）_不含人员经费系数_财力性转移支付2010年预算参考数_03_2010年各地区一般预算平衡表 5" xfId="29797"/>
    <cellStyle name="好_1_财力性转移支付2010年预算参考数_03_2010年各地区一般预算平衡表_2010年地方财政一般预算分级平衡情况表（汇总）0524 2 6" xfId="29798"/>
    <cellStyle name="好_28四川_30云南 2" xfId="29799"/>
    <cellStyle name="好_汇总表4_财力性转移支付2010年预算参考数_03_2010年各地区一般预算平衡表_2010年地方财政一般预算分级平衡情况表（汇总）0524 2 5" xfId="29800"/>
    <cellStyle name="好_县市旗测算-新科目（20080627）_不含人员经费系数_财力性转移支付2010年预算参考数_03_2010年各地区一般预算平衡表 6" xfId="29801"/>
    <cellStyle name="好_1_财力性转移支付2010年预算参考数_03_2010年各地区一般预算平衡表_2010年地方财政一般预算分级平衡情况表（汇总）0524 2 7" xfId="29802"/>
    <cellStyle name="好_28四川_30云南 3" xfId="29803"/>
    <cellStyle name="好_汇总表4_财力性转移支付2010年预算参考数_03_2010年各地区一般预算平衡表_2010年地方财政一般预算分级平衡情况表（汇总）0524 2 6" xfId="29804"/>
    <cellStyle name="好_1_财力性转移支付2010年预算参考数_03_2010年各地区一般预算平衡表_净集中" xfId="29805"/>
    <cellStyle name="好_2006年34青海_03_2010年各地区一般预算平衡表 3" xfId="29806"/>
    <cellStyle name="好_1_财力性转移支付2010年预算参考数_03_2010年各地区一般预算平衡表_净集中 2" xfId="29807"/>
    <cellStyle name="好_行政（人员）_县市旗测算-新科目（含人口规模效应）_财力性转移支付2010年预算参考数_03_2010年各地区一般预算平衡表_2010年地方财政一般预算分级平衡情况表（汇总）0524 4" xfId="29808"/>
    <cellStyle name="好_1_财力性转移支付2010年预算参考数_03_2010年各地区一般预算平衡表_净集中 3" xfId="29809"/>
    <cellStyle name="好_行政（人员）_县市旗测算-新科目（含人口规模效应）_财力性转移支付2010年预算参考数_03_2010年各地区一般预算平衡表_2010年地方财政一般预算分级平衡情况表（汇总）0524 5" xfId="29810"/>
    <cellStyle name="强调文字颜色 2 11" xfId="29811"/>
    <cellStyle name="好_1_财力性转移支付2010年预算参考数_30云南 2" xfId="29812"/>
    <cellStyle name="好_1_财力性转移支付2010年预算参考数_30云南 3" xfId="29813"/>
    <cellStyle name="好_1_财力性转移支付2010年预算参考数_合并" xfId="29814"/>
    <cellStyle name="好_1_财力性转移支付2010年预算参考数_合并 2" xfId="29815"/>
    <cellStyle name="好_1_财力性转移支付2010年预算参考数_合并 2 2" xfId="29816"/>
    <cellStyle name="好_1_财力性转移支付2010年预算参考数_华东" xfId="29817"/>
    <cellStyle name="好_1_财力性转移支付2010年预算参考数_华东 2" xfId="29818"/>
    <cellStyle name="好_1_财力性转移支付2010年预算参考数_华东 2 2" xfId="29819"/>
    <cellStyle name="好_2006年27重庆_03_2010年各地区一般预算平衡表_净集中 3" xfId="29820"/>
    <cellStyle name="好_1_财力性转移支付2010年预算参考数_隋心对账单定稿0514 2 2" xfId="29821"/>
    <cellStyle name="好_缺口县区测算(按核定人数)_合并 3" xfId="29822"/>
    <cellStyle name="好_1_财力性转移支付2010年预算参考数_隋心对账单定稿0514 2 7" xfId="29823"/>
    <cellStyle name="好_1_财力性转移支付2010年预算参考数_小册子（2010）张" xfId="29824"/>
    <cellStyle name="好_1_合并" xfId="29825"/>
    <cellStyle name="好_1_合并 2" xfId="29826"/>
    <cellStyle name="好_1_合并 2 2" xfId="29827"/>
    <cellStyle name="好_1_合并 2 5" xfId="29828"/>
    <cellStyle name="好_缺口县区测算(按核定人数)_财力性转移支付2010年预算参考数_隋心对账单定稿0514" xfId="29829"/>
    <cellStyle name="好_1_合并 2 6" xfId="29830"/>
    <cellStyle name="好_1_合并 2 7" xfId="29831"/>
    <cellStyle name="好_1_华东" xfId="29832"/>
    <cellStyle name="好_1_华东 2" xfId="29833"/>
    <cellStyle name="好_1_华东 2 2" xfId="29834"/>
    <cellStyle name="好_1_华东 2 3" xfId="29835"/>
    <cellStyle name="好_1_隋心对账单定稿0514 2" xfId="29836"/>
    <cellStyle name="好_行政公检法测算_县市旗测算-新科目（含人口规模效应）_财力性转移支付2010年预算参考数_华东 2 7" xfId="29837"/>
    <cellStyle name="好_1_隋心对账单定稿0514 2 2" xfId="29838"/>
    <cellStyle name="好_1_隋心对账单定稿0514 2 3" xfId="29839"/>
    <cellStyle name="好_卫生部门_隋心对账单定稿0514 2 2" xfId="29840"/>
    <cellStyle name="好_1_隋心对账单定稿0514 2 7" xfId="29841"/>
    <cellStyle name="好_1_小册子（2010）张" xfId="29842"/>
    <cellStyle name="好_1_小册子（2010）张 2" xfId="29843"/>
    <cellStyle name="好_2006年水利统计指标统计表_财力性转移支付2010年预算参考数_03_2010年各地区一般预算平衡表_2010年地方财政一般预算分级平衡情况表（汇总）0524 2 7" xfId="29844"/>
    <cellStyle name="好_行政(燃修费)_不含人员经费系数_财力性转移支付2010年预算参考数_华东 2 4" xfId="29845"/>
    <cellStyle name="好_1003牟定县" xfId="29846"/>
    <cellStyle name="好_其他部门(按照总人口测算）—20080416_华东 2 5" xfId="29847"/>
    <cellStyle name="好_1007永仁县 2" xfId="29848"/>
    <cellStyle name="好_县区合并测算20080421_县市旗测算-新科目（含人口规模效应）_财力性转移支付2010年预算参考数_小册子（2010）张 3" xfId="29849"/>
    <cellStyle name="好_1007永仁县 3" xfId="29850"/>
    <cellStyle name="好_1110洱源 2" xfId="29851"/>
    <cellStyle name="好_安徽 缺口县区测算(地方填报)1_华东" xfId="29852"/>
    <cellStyle name="好_行政公检法测算_县市旗测算-新科目（含人口规模效应）_财力性转移支付2010年预算参考数_03_2010年各地区一般预算平衡表_04财力类2010 2" xfId="29853"/>
    <cellStyle name="好_1110洱源 2 2" xfId="29854"/>
    <cellStyle name="好_安徽 缺口县区测算(地方填报)1_华东 2" xfId="29855"/>
    <cellStyle name="好_1110洱源 2 3" xfId="29856"/>
    <cellStyle name="好_1110洱源 3" xfId="29857"/>
    <cellStyle name="好_行政公检法测算_县市旗测算-新科目（含人口规模效应）_财力性转移支付2010年预算参考数_03_2010年各地区一般预算平衡表_04财力类2010 3" xfId="29858"/>
    <cellStyle name="好_1110洱源 3 2" xfId="29859"/>
    <cellStyle name="好_1110洱源 4" xfId="29860"/>
    <cellStyle name="好_1110洱源县" xfId="29861"/>
    <cellStyle name="好_1110洱源县 2 4" xfId="29862"/>
    <cellStyle name="好_1110洱源县 2 5" xfId="29863"/>
    <cellStyle name="好_云南省2008年转移支付测算——州市本级考核部分及政策性测算_财力性转移支付2010年预算参考数_03_2010年各地区一般预算平衡表_2010年地方财政一般预算分级平衡情况表（汇总）0524 2 2" xfId="29864"/>
    <cellStyle name="好_1110洱源县 2 7" xfId="29865"/>
    <cellStyle name="好_1110洱源县 2_2.2009年云南省生态功能区转移支付总表" xfId="29866"/>
    <cellStyle name="好_市辖区测算-新科目（20080626）_不含人员经费系数_华东 2 7" xfId="29867"/>
    <cellStyle name="好_1110洱源县 2_5.2010年云南省国家一般生态功能区转移支付补助测算表（州市本级）" xfId="29868"/>
    <cellStyle name="好_1110洱源县 5" xfId="29869"/>
    <cellStyle name="好_2006年27重庆" xfId="29870"/>
    <cellStyle name="好_1110洱源县 6" xfId="29871"/>
    <cellStyle name="好_市辖区测算-新科目（20080626）_不含人员经费系数_财力性转移支付2010年预算参考数 2 2" xfId="29872"/>
    <cellStyle name="好_1110洱源县_03_2010年各地区一般预算平衡表 4" xfId="29873"/>
    <cellStyle name="好_1110洱源县_03_2010年各地区一般预算平衡表 5" xfId="29874"/>
    <cellStyle name="好_1110洱源县_03_2010年各地区一般预算平衡表 6" xfId="29875"/>
    <cellStyle name="好_1110洱源县_03_2010年各地区一般预算平衡表_04财力类2010" xfId="29876"/>
    <cellStyle name="好_1110洱源县_03_2010年各地区一般预算平衡表_04财力类2010 2" xfId="29877"/>
    <cellStyle name="好_1110洱源县_03_2010年各地区一般预算平衡表_04财力类2010 3" xfId="29878"/>
    <cellStyle name="好_1110洱源县_03_2010年各地区一般预算平衡表_2010年地方财政一般预算分级平衡情况表（汇总）0524 2 6" xfId="29879"/>
    <cellStyle name="好_1110洱源县_03_2010年各地区一般预算平衡表_2010年地方财政一般预算分级平衡情况表（汇总）0524 3" xfId="29880"/>
    <cellStyle name="好_1110洱源县_03_2010年各地区一般预算平衡表_2010年地方财政一般预算分级平衡情况表（汇总）0524 4" xfId="29881"/>
    <cellStyle name="好_1110洱源县_03_2010年各地区一般预算平衡表_2010年地方财政一般预算分级平衡情况表（汇总）0524 5" xfId="29882"/>
    <cellStyle name="好_1110洱源县_03_2010年各地区一般预算平衡表_净集中 3" xfId="29883"/>
    <cellStyle name="好_1110洱源县_财力性转移支付2010年预算参考数 2 3" xfId="29884"/>
    <cellStyle name="好_1110洱源县_财力性转移支付2010年预算参考数 2 4" xfId="29885"/>
    <cellStyle name="好_27重庆_财力性转移支付2010年预算参考数_合并" xfId="29886"/>
    <cellStyle name="好_1110洱源县_财力性转移支付2010年预算参考数 2 5" xfId="29887"/>
    <cellStyle name="好_1110洱源县_财力性转移支付2010年预算参考数 5" xfId="29888"/>
    <cellStyle name="好_1110洱源县_财力性转移支付2010年预算参考数_03_2010年各地区一般预算平衡表" xfId="29889"/>
    <cellStyle name="好_市辖区测算-新科目（20080626）_不含人员经费系数_财力性转移支付2010年预算参考数_合并 2 4" xfId="29890"/>
    <cellStyle name="好_1110洱源县_财力性转移支付2010年预算参考数_03_2010年各地区一般预算平衡表 2" xfId="29891"/>
    <cellStyle name="好_青海 缺口县区测算(地方填报)_03_2010年各地区一般预算平衡表_04财力类2010" xfId="29892"/>
    <cellStyle name="好_1110洱源县_财力性转移支付2010年预算参考数_03_2010年各地区一般预算平衡表 2 2" xfId="29893"/>
    <cellStyle name="好_青海 缺口县区测算(地方填报)_03_2010年各地区一般预算平衡表_04财力类2010 2" xfId="29894"/>
    <cellStyle name="好_1110洱源县_财力性转移支付2010年预算参考数_03_2010年各地区一般预算平衡表 3" xfId="29895"/>
    <cellStyle name="好_1110洱源县_财力性转移支付2010年预算参考数_03_2010年各地区一般预算平衡表 4" xfId="29896"/>
    <cellStyle name="好_1110洱源县_财力性转移支付2010年预算参考数_03_2010年各地区一般预算平衡表 5" xfId="29897"/>
    <cellStyle name="好_测算结果_财力性转移支付2010年预算参考数 2 2" xfId="29898"/>
    <cellStyle name="好_1110洱源县_财力性转移支付2010年预算参考数_03_2010年各地区一般预算平衡表_2010年地方财政一般预算分级平衡情况表（汇总）0524" xfId="29899"/>
    <cellStyle name="好_1110洱源县_财力性转移支付2010年预算参考数_03_2010年各地区一般预算平衡表_2010年地方财政一般预算分级平衡情况表（汇总）0524 2 2" xfId="29900"/>
    <cellStyle name="好_1110洱源县_财力性转移支付2010年预算参考数_03_2010年各地区一般预算平衡表_2010年地方财政一般预算分级平衡情况表（汇总）0524 2 3" xfId="29901"/>
    <cellStyle name="好_1110洱源县_财力性转移支付2010年预算参考数_03_2010年各地区一般预算平衡表_2010年地方财政一般预算分级平衡情况表（汇总）0524 2 4" xfId="29902"/>
    <cellStyle name="好_1110洱源县_财力性转移支付2010年预算参考数_03_2010年各地区一般预算平衡表_2010年地方财政一般预算分级平衡情况表（汇总）0524 2 6" xfId="29903"/>
    <cellStyle name="好_1110洱源县_财力性转移支付2010年预算参考数_03_2010年各地区一般预算平衡表_净集中 3" xfId="29904"/>
    <cellStyle name="好_汇总表_财力性转移支付2010年预算参考数 3" xfId="29905"/>
    <cellStyle name="好_1110洱源县_财力性转移支付2010年预算参考数_30云南 2" xfId="29906"/>
    <cellStyle name="好_分析缺口率_财力性转移支付2010年预算参考数_华东" xfId="29907"/>
    <cellStyle name="好_1110洱源县_财力性转移支付2010年预算参考数_30云南 3" xfId="29908"/>
    <cellStyle name="好_1110洱源县_财力性转移支付2010年预算参考数_合并" xfId="29909"/>
    <cellStyle name="好_1110洱源县_财力性转移支付2010年预算参考数_合并 2" xfId="29910"/>
    <cellStyle name="好_缺口县区测算（11.13）_财力性转移支付2010年预算参考数_华东 2 6" xfId="29911"/>
    <cellStyle name="强调文字颜色 2 2 12" xfId="29912"/>
    <cellStyle name="好_1110洱源县_财力性转移支付2010年预算参考数_华东" xfId="29913"/>
    <cellStyle name="好_1110洱源县_财力性转移支付2010年预算参考数_华东 2" xfId="29914"/>
    <cellStyle name="好_1110洱源县_财力性转移支付2010年预算参考数_华东 2 2" xfId="29915"/>
    <cellStyle name="好_1110洱源县_财力性转移支付2010年预算参考数_华东 2 3" xfId="29916"/>
    <cellStyle name="好_1110洱源县_财力性转移支付2010年预算参考数_华东 2 4" xfId="29917"/>
    <cellStyle name="好_1110洱源县_财力性转移支付2010年预算参考数_华东 2 5" xfId="29918"/>
    <cellStyle name="好_县区合并测算20080421_县市旗测算-新科目（含人口规模效应）_隋心对账单定稿0514 2" xfId="29919"/>
    <cellStyle name="好_1110洱源县_财力性转移支付2010年预算参考数_华东 2 6" xfId="29920"/>
    <cellStyle name="好_县区合并测算20080421_县市旗测算-新科目（含人口规模效应）_隋心对账单定稿0514 3" xfId="29921"/>
    <cellStyle name="好_1110洱源县_财力性转移支付2010年预算参考数_隋心对账单定稿0514" xfId="29922"/>
    <cellStyle name="好_其他部门(按照总人口测算）—20080416_不含人员经费系数_财力性转移支付2010年预算参考数_03_2010年各地区一般预算平衡表_04财力类2010" xfId="29923"/>
    <cellStyle name="好_县市旗测算-新科目（20080627）_财力性转移支付2010年预算参考数_合并 2" xfId="29924"/>
    <cellStyle name="好_教育(按照总人口测算）—20080416_财力性转移支付2010年预算参考数_03_2010年各地区一般预算平衡表 2 3" xfId="29925"/>
    <cellStyle name="好_1110洱源县_财力性转移支付2010年预算参考数_隋心对账单定稿0514 2" xfId="29926"/>
    <cellStyle name="好_其他部门(按照总人口测算）—20080416_不含人员经费系数_财力性转移支付2010年预算参考数_03_2010年各地区一般预算平衡表_04财力类2010 2" xfId="29927"/>
    <cellStyle name="好_县市旗测算-新科目（20080627）_财力性转移支付2010年预算参考数_合并 2 2" xfId="29928"/>
    <cellStyle name="好_1110洱源县_财力性转移支付2010年预算参考数_小册子（2010）张" xfId="29929"/>
    <cellStyle name="好_11大理_财力性转移支付2010年预算参考数_隋心对账单定稿0514 2 4" xfId="29930"/>
    <cellStyle name="好_2008年支出调整_财力性转移支付2010年预算参考数_03_2010年各地区一般预算平衡表 2" xfId="29931"/>
    <cellStyle name="好_1110洱源县_财力性转移支付2010年预算参考数_小册子（2010）张 2" xfId="29932"/>
    <cellStyle name="好_2008年支出调整_财力性转移支付2010年预算参考数_03_2010年各地区一般预算平衡表 2 2" xfId="29933"/>
    <cellStyle name="好_1110洱源县_财力性转移支付2010年预算参考数_小册子（2010）张 3" xfId="29934"/>
    <cellStyle name="好_1110洱源县_合并 2 4" xfId="29935"/>
    <cellStyle name="好_1110洱源县_合并 2 5" xfId="29936"/>
    <cellStyle name="好_1110洱源县_合并 2 6" xfId="29937"/>
    <cellStyle name="好_1110洱源县_合并 2 7" xfId="29938"/>
    <cellStyle name="好_1110洱源县_禁止开发区名单" xfId="29939"/>
    <cellStyle name="好_1110洱源县_隋心对账单定稿0514 2 5" xfId="29940"/>
    <cellStyle name="好_1110洱源转换" xfId="29941"/>
    <cellStyle name="好_1110洱源转换 2" xfId="29942"/>
    <cellStyle name="好_11大理 2" xfId="29943"/>
    <cellStyle name="好_11大理 2 2" xfId="29944"/>
    <cellStyle name="好_11大理 2 2 2" xfId="29945"/>
    <cellStyle name="好_11大理 2 3" xfId="29946"/>
    <cellStyle name="好_11大理 2 4" xfId="29947"/>
    <cellStyle name="好_11大理 2 5" xfId="29948"/>
    <cellStyle name="好_11大理 2 6" xfId="29949"/>
    <cellStyle name="好_11大理 2 7" xfId="29950"/>
    <cellStyle name="好_教育(按照总人口测算）—20080416_不含人员经费系数_财力性转移支付2010年预算参考数_华东 2 2" xfId="29951"/>
    <cellStyle name="好_11大理 2_2.2010年云南省生态功能区转移支付总表" xfId="29952"/>
    <cellStyle name="好_11大理 2_2.云南省生态功能区转移支付总表" xfId="29953"/>
    <cellStyle name="好_11大理 2_4.2010年国家重点生态功能区保护性转移支付生态测算表" xfId="29954"/>
    <cellStyle name="好_11大理 2_5.2010年云南省国家一般生态功能区转移支付补助测算表（州市本级）" xfId="29955"/>
    <cellStyle name="好_11大理 3" xfId="29956"/>
    <cellStyle name="好_11大理 3 2" xfId="29957"/>
    <cellStyle name="好_11大理 5" xfId="29958"/>
    <cellStyle name="好_11大理_03_2010年各地区一般预算平衡表 5" xfId="29959"/>
    <cellStyle name="好_11大理_03_2010年各地区一般预算平衡表 6" xfId="29960"/>
    <cellStyle name="好_11大理_财力性转移支付2010年预算参考数" xfId="29961"/>
    <cellStyle name="好_11大理_财力性转移支付2010年预算参考数 2 2" xfId="29962"/>
    <cellStyle name="好_文体广播事业(按照总人口测算）—20080416_民生政策最低支出需求_03_2010年各地区一般预算平衡表_2010年地方财政一般预算分级平衡情况表（汇总）0524 2" xfId="29963"/>
    <cellStyle name="强调文字颜色 5 8 2" xfId="29964"/>
    <cellStyle name="好_11大理_财力性转移支付2010年预算参考数 2 3" xfId="29965"/>
    <cellStyle name="好_文体广播事业(按照总人口测算）—20080416_民生政策最低支出需求_03_2010年各地区一般预算平衡表_2010年地方财政一般预算分级平衡情况表（汇总）0524 3" xfId="29966"/>
    <cellStyle name="好_11大理_财力性转移支付2010年预算参考数 2 4" xfId="29967"/>
    <cellStyle name="好_文体广播事业(按照总人口测算）—20080416_民生政策最低支出需求_03_2010年各地区一般预算平衡表_2010年地方财政一般预算分级平衡情况表（汇总）0524 4" xfId="29968"/>
    <cellStyle name="好_11大理_财力性转移支付2010年预算参考数 2 5" xfId="29969"/>
    <cellStyle name="好_文体广播事业(按照总人口测算）—20080416_民生政策最低支出需求_03_2010年各地区一般预算平衡表_2010年地方财政一般预算分级平衡情况表（汇总）0524 5" xfId="29970"/>
    <cellStyle name="好_11大理_财力性转移支付2010年预算参考数 2 7" xfId="29971"/>
    <cellStyle name="好_11大理_财力性转移支付2010年预算参考数 4" xfId="29972"/>
    <cellStyle name="好_教育(按照总人口测算）—20080416_财力性转移支付2010年预算参考数_03_2010年各地区一般预算平衡表_2010年地方财政一般预算分级平衡情况表（汇总）0524 2 5" xfId="29973"/>
    <cellStyle name="好_卫生部门_财力性转移支付2010年预算参考数_30云南 3" xfId="29974"/>
    <cellStyle name="好_11大理_财力性转移支付2010年预算参考数 5" xfId="29975"/>
    <cellStyle name="日期 2 2" xfId="29976"/>
    <cellStyle name="好_教育(按照总人口测算）—20080416_财力性转移支付2010年预算参考数_03_2010年各地区一般预算平衡表_2010年地方财政一般预算分级平衡情况表（汇总）0524 2 6" xfId="29977"/>
    <cellStyle name="好_11大理_财力性转移支付2010年预算参考数_03_2010年各地区一般预算平衡表 3" xfId="29978"/>
    <cellStyle name="好_11大理_财力性转移支付2010年预算参考数_03_2010年各地区一般预算平衡表 4" xfId="29979"/>
    <cellStyle name="好_11大理_财力性转移支付2010年预算参考数_03_2010年各地区一般预算平衡表 5" xfId="29980"/>
    <cellStyle name="好_11大理_财力性转移支付2010年预算参考数_03_2010年各地区一般预算平衡表 6" xfId="29981"/>
    <cellStyle name="好_2006年22湖南_财力性转移支付2010年预算参考数_合并" xfId="29982"/>
    <cellStyle name="好_11大理_财力性转移支付2010年预算参考数_03_2010年各地区一般预算平衡表_04财力类2010 3" xfId="29983"/>
    <cellStyle name="好_11大理_财力性转移支付2010年预算参考数_03_2010年各地区一般预算平衡表_2010年地方财政一般预算分级平衡情况表（汇总）0524 2" xfId="29984"/>
    <cellStyle name="好_县市旗测算-新科目（20080626）_华东 2" xfId="29985"/>
    <cellStyle name="好_县市旗测算-新科目（20080627）_财力性转移支付2010年预算参考数_03_2010年各地区一般预算平衡表_2010年地方财政一般预算分级平衡情况表（汇总）0524 2 7" xfId="29986"/>
    <cellStyle name="好_11大理_财力性转移支付2010年预算参考数_03_2010年各地区一般预算平衡表_2010年地方财政一般预算分级平衡情况表（汇总）0524 2 2" xfId="29987"/>
    <cellStyle name="好_测算结果汇总_华东" xfId="29988"/>
    <cellStyle name="好_县市旗测算-新科目（20080626）_华东 2 2" xfId="29989"/>
    <cellStyle name="好_11大理_财力性转移支付2010年预算参考数_03_2010年各地区一般预算平衡表_2010年地方财政一般预算分级平衡情况表（汇总）0524 2 4" xfId="29990"/>
    <cellStyle name="好_县市旗测算-新科目（20080626）_华东 2 4" xfId="29991"/>
    <cellStyle name="好_11大理_财力性转移支付2010年预算参考数_03_2010年各地区一般预算平衡表_2010年地方财政一般预算分级平衡情况表（汇总）0524 2 5" xfId="29992"/>
    <cellStyle name="好_县市旗测算-新科目（20080626）_华东 2 5" xfId="29993"/>
    <cellStyle name="好_11大理_财力性转移支付2010年预算参考数_03_2010年各地区一般预算平衡表_2010年地方财政一般预算分级平衡情况表（汇总）0524 2 6" xfId="29994"/>
    <cellStyle name="好_县市旗测算-新科目（20080626）_华东 2 6" xfId="29995"/>
    <cellStyle name="好_11大理_财力性转移支付2010年预算参考数_03_2010年各地区一般预算平衡表_2010年地方财政一般预算分级平衡情况表（汇总）0524 2 7" xfId="29996"/>
    <cellStyle name="好_县市旗测算-新科目（20080626）_华东 2 7" xfId="29997"/>
    <cellStyle name="好_11大理_财力性转移支付2010年预算参考数_03_2010年各地区一般预算平衡表_2010年地方财政一般预算分级平衡情况表（汇总）0524 3" xfId="29998"/>
    <cellStyle name="好_卫生部门_财力性转移支付2010年预算参考数_03_2010年各地区一般预算平衡表_净集中 2" xfId="29999"/>
    <cellStyle name="好_县市旗测算-新科目（20080626）_华东 3" xfId="30000"/>
    <cellStyle name="好_县市旗测算-新科目（20080627）_财力性转移支付2010年预算参考数_03_2010年各地区一般预算平衡表_2010年地方财政一般预算分级平衡情况表（汇总）0524 2 8" xfId="30001"/>
    <cellStyle name="好_11大理_财力性转移支付2010年预算参考数_03_2010年各地区一般预算平衡表_2010年地方财政一般预算分级平衡情况表（汇总）0524 4" xfId="30002"/>
    <cellStyle name="好_卫生部门_财力性转移支付2010年预算参考数_03_2010年各地区一般预算平衡表_净集中 3" xfId="30003"/>
    <cellStyle name="好_11大理_财力性转移支付2010年预算参考数_03_2010年各地区一般预算平衡表_2010年地方财政一般预算分级平衡情况表（汇总）0524 5" xfId="30004"/>
    <cellStyle name="好_11大理_财力性转移支付2010年预算参考数_合并" xfId="30005"/>
    <cellStyle name="好_11大理_财力性转移支付2010年预算参考数_合并 2" xfId="30006"/>
    <cellStyle name="好_11大理_财力性转移支付2010年预算参考数_合并 2 5" xfId="30007"/>
    <cellStyle name="好_11大理_财力性转移支付2010年预算参考数_华东 2" xfId="30008"/>
    <cellStyle name="好_11大理_财力性转移支付2010年预算参考数_华东 2 2" xfId="30009"/>
    <cellStyle name="好_11大理_财力性转移支付2010年预算参考数_华东 2 3" xfId="30010"/>
    <cellStyle name="好_分县成本差异系数_民生政策最低支出需求_30云南 2" xfId="30011"/>
    <cellStyle name="好_11大理_财力性转移支付2010年预算参考数_华东 2 4" xfId="30012"/>
    <cellStyle name="好_分县成本差异系数_民生政策最低支出需求_30云南 3" xfId="30013"/>
    <cellStyle name="好_11大理_财力性转移支付2010年预算参考数_华东 2 5" xfId="30014"/>
    <cellStyle name="好_11大理_财力性转移支付2010年预算参考数_华东 2 6" xfId="30015"/>
    <cellStyle name="好_11大理_财力性转移支付2010年预算参考数_华东 2 7" xfId="30016"/>
    <cellStyle name="好_11大理_财力性转移支付2010年预算参考数_隋心对账单定稿0514" xfId="30017"/>
    <cellStyle name="好_2006年水利统计指标统计表 8" xfId="30018"/>
    <cellStyle name="好_11大理_财力性转移支付2010年预算参考数_隋心对账单定稿0514 2 2" xfId="30019"/>
    <cellStyle name="好_11大理_财力性转移支付2010年预算参考数_隋心对账单定稿0514 2 3" xfId="30020"/>
    <cellStyle name="好_11大理_财力性转移支付2010年预算参考数_隋心对账单定稿0514 2 5" xfId="30021"/>
    <cellStyle name="好_危改资金测算_03_2010年各地区一般预算平衡表 2 2" xfId="30022"/>
    <cellStyle name="好_2006年27重庆_隋心对账单定稿0514 2" xfId="30023"/>
    <cellStyle name="好_2008年支出调整_财力性转移支付2010年预算参考数_03_2010年各地区一般预算平衡表 3" xfId="30024"/>
    <cellStyle name="好_11大理_财力性转移支付2010年预算参考数_隋心对账单定稿0514 2 7" xfId="30025"/>
    <cellStyle name="好_2008年支出调整_财力性转移支付2010年预算参考数_03_2010年各地区一般预算平衡表 5" xfId="30026"/>
    <cellStyle name="好_分县成本差异系数_民生政策最低支出需求_03_2010年各地区一般预算平衡表_净集中" xfId="30027"/>
    <cellStyle name="好_11大理_财力性转移支付2010年预算参考数_小册子（2010）张" xfId="30028"/>
    <cellStyle name="好_11大理_财力性转移支付2010年预算参考数_小册子（2010）张 2" xfId="30029"/>
    <cellStyle name="好_11大理_财力性转移支付2010年预算参考数_小册子（2010）张 3" xfId="30030"/>
    <cellStyle name="好_11大理_合并" xfId="30031"/>
    <cellStyle name="好_自行调整差异系数顺序_财力性转移支付2010年预算参考数 2 5" xfId="30032"/>
    <cellStyle name="好_行政公检法测算_不含人员经费系数_小册子（2010）张" xfId="30033"/>
    <cellStyle name="好_11大理_合并 2" xfId="30034"/>
    <cellStyle name="好_行政公检法测算_不含人员经费系数_小册子（2010）张 2" xfId="30035"/>
    <cellStyle name="好_教师绩效工资测算表（离退休按各地上报数测算）2009年1月1日 4" xfId="30036"/>
    <cellStyle name="好_11大理_合并 2 3" xfId="30037"/>
    <cellStyle name="好_30云南_1_财力性转移支付2010年预算参考数_03_2010年各地区一般预算平衡表 5" xfId="30038"/>
    <cellStyle name="好_11大理_合并 2 4" xfId="30039"/>
    <cellStyle name="好_30云南_1_财力性转移支付2010年预算参考数_03_2010年各地区一般预算平衡表 6" xfId="30040"/>
    <cellStyle name="好_11大理_合并 2 5" xfId="30041"/>
    <cellStyle name="好_11大理_合并 2 6" xfId="30042"/>
    <cellStyle name="好_11大理_合并 2 7" xfId="30043"/>
    <cellStyle name="好_11大理_华东" xfId="30044"/>
    <cellStyle name="好_11大理_华东 2" xfId="30045"/>
    <cellStyle name="好_530623_2006年县级财政报表附表 8" xfId="30046"/>
    <cellStyle name="好_11大理_华东 2 2" xfId="30047"/>
    <cellStyle name="好_11大理_华东 2 3" xfId="30048"/>
    <cellStyle name="好_2006年34青海_财力性转移支付2010年预算参考数_合并 2 2" xfId="30049"/>
    <cellStyle name="好_11大理_华东 2 4" xfId="30050"/>
    <cellStyle name="好_2006年34青海_财力性转移支付2010年预算参考数_合并 2 3" xfId="30051"/>
    <cellStyle name="好_11大理_禁止开发区名单" xfId="30052"/>
    <cellStyle name="好_12滨州_03_2010年各地区一般预算平衡表_2010年地方财政一般预算分级平衡情况表（汇总）0524 2 2" xfId="30053"/>
    <cellStyle name="好_11大理_隋心对账单定稿0514" xfId="30054"/>
    <cellStyle name="好_附表_03_2010年各地区一般预算平衡表_2010年地方财政一般预算分级平衡情况表（汇总）0524 2 8" xfId="30055"/>
    <cellStyle name="好_11大理_隋心对账单定稿0514 2" xfId="30056"/>
    <cellStyle name="好_11大理_隋心对账单定稿0514 2 4" xfId="30057"/>
    <cellStyle name="好_11大理_隋心对账单定稿0514 2 5" xfId="30058"/>
    <cellStyle name="好_11大理_隋心对账单定稿0514 2 6" xfId="30059"/>
    <cellStyle name="好_11大理_隋心对账单定稿0514 2 7" xfId="30060"/>
    <cellStyle name="好_缺口县区测算(财政部标准)_03_2010年各地区一般预算平衡表_2010年地方财政一般预算分级平衡情况表（汇总）0524" xfId="30061"/>
    <cellStyle name="好_12滨州 2" xfId="30062"/>
    <cellStyle name="好_12滨州 2 4" xfId="30063"/>
    <cellStyle name="好_2009年一般性转移支付标准工资_~4190974 2" xfId="30064"/>
    <cellStyle name="好_农林水和城市维护标准支出20080505－县区合计_民生政策最低支出需求_03_2010年各地区一般预算平衡表 5" xfId="30065"/>
    <cellStyle name="好_12滨州 2 5" xfId="30066"/>
    <cellStyle name="好_2009年一般性转移支付标准工资_~4190974 3" xfId="30067"/>
    <cellStyle name="好_农林水和城市维护标准支出20080505－县区合计_民生政策最低支出需求_03_2010年各地区一般预算平衡表 6" xfId="30068"/>
    <cellStyle name="好_12滨州 2 7" xfId="30069"/>
    <cellStyle name="好_12滨州 3" xfId="30070"/>
    <cellStyle name="好_12滨州 4" xfId="30071"/>
    <cellStyle name="好_12滨州 5" xfId="30072"/>
    <cellStyle name="好_12滨州_03_2010年各地区一般预算平衡表 2" xfId="30073"/>
    <cellStyle name="好_教育(按照总人口测算）—20080416_不含人员经费系数 2 7" xfId="30074"/>
    <cellStyle name="好_12滨州_03_2010年各地区一般预算平衡表 2 2" xfId="30075"/>
    <cellStyle name="好_教育(按照总人口测算）—20080416_民生政策最低支出需求_华东 2 7" xfId="30076"/>
    <cellStyle name="好_12滨州_03_2010年各地区一般预算平衡表 3" xfId="30077"/>
    <cellStyle name="好_教育(按照总人口测算）—20080416_不含人员经费系数 2 8" xfId="30078"/>
    <cellStyle name="好_12滨州_03_2010年各地区一般预算平衡表 4" xfId="30079"/>
    <cellStyle name="好_12滨州_03_2010年各地区一般预算平衡表 5" xfId="30080"/>
    <cellStyle name="好_12滨州_03_2010年各地区一般预算平衡表 6" xfId="30081"/>
    <cellStyle name="好_12滨州_03_2010年各地区一般预算平衡表_04财力类2010" xfId="30082"/>
    <cellStyle name="警告文本 2 9" xfId="30083"/>
    <cellStyle name="好_12滨州_03_2010年各地区一般预算平衡表_04财力类2010 2" xfId="30084"/>
    <cellStyle name="好_12滨州_03_2010年各地区一般预算平衡表_04财力类2010 3" xfId="30085"/>
    <cellStyle name="好_12滨州_03_2010年各地区一般预算平衡表_2010年地方财政一般预算分级平衡情况表（汇总）0524" xfId="30086"/>
    <cellStyle name="好_gdp_合并 2" xfId="30087"/>
    <cellStyle name="好_12滨州_03_2010年各地区一般预算平衡表_2010年地方财政一般预算分级平衡情况表（汇总）0524 2" xfId="30088"/>
    <cellStyle name="好_gdp_合并 2 2" xfId="30089"/>
    <cellStyle name="好_12滨州_03_2010年各地区一般预算平衡表_2010年地方财政一般预算分级平衡情况表（汇总）0524 2 3" xfId="30090"/>
    <cellStyle name="好_12滨州_03_2010年各地区一般预算平衡表_2010年地方财政一般预算分级平衡情况表（汇总）0524 2 4" xfId="30091"/>
    <cellStyle name="好_12滨州_03_2010年各地区一般预算平衡表_2010年地方财政一般预算分级平衡情况表（汇总）0524 2 7" xfId="30092"/>
    <cellStyle name="好_行政（人员）_财力性转移支付2010年预算参考数_03_2010年各地区一般预算平衡表 4" xfId="30093"/>
    <cellStyle name="好_县市旗测算-新科目（20080627）_03_2010年各地区一般预算平衡表_04财力类2010" xfId="30094"/>
    <cellStyle name="好_gdp_合并 2 3" xfId="30095"/>
    <cellStyle name="好_12滨州_03_2010年各地区一般预算平衡表_2010年地方财政一般预算分级平衡情况表（汇总）0524 3" xfId="30096"/>
    <cellStyle name="好_不含人员经费系数_财力性转移支付2010年预算参考数_隋心对账单定稿0514" xfId="30097"/>
    <cellStyle name="好_12滨州_03_2010年各地区一般预算平衡表_净集中" xfId="30098"/>
    <cellStyle name="好_平邑_小册子（2010）张 2" xfId="30099"/>
    <cellStyle name="好_12滨州_03_2010年各地区一般预算平衡表_净集中 2" xfId="30100"/>
    <cellStyle name="好_12滨州_03_2010年各地区一般预算平衡表_净集中 3" xfId="30101"/>
    <cellStyle name="好_人员工资和公用经费_财力性转移支付2010年预算参考数_03_2010年各地区一般预算平衡表_2010年地方财政一般预算分级平衡情况表（汇总）0524 2 3" xfId="30102"/>
    <cellStyle name="好_12滨州_30云南 2" xfId="30103"/>
    <cellStyle name="好_财政供养人员_03_2010年各地区一般预算平衡表_2010年地方财政一般预算分级平衡情况表（汇总）0524 2 5" xfId="30104"/>
    <cellStyle name="好_12滨州_财力性转移支付2010年预算参考数 2" xfId="30105"/>
    <cellStyle name="好_12滨州_财力性转移支付2010年预算参考数 2 2" xfId="30106"/>
    <cellStyle name="好_12滨州_财力性转移支付2010年预算参考数 2 3" xfId="30107"/>
    <cellStyle name="好_河南 缺口县区测算(地方填报白)_03_2010年各地区一般预算平衡表_04财力类2010 2" xfId="30108"/>
    <cellStyle name="好_12滨州_财力性转移支付2010年预算参考数 2 4" xfId="30109"/>
    <cellStyle name="好_河南 缺口县区测算(地方填报白)_03_2010年各地区一般预算平衡表_04财力类2010 3" xfId="30110"/>
    <cellStyle name="好_12滨州_财力性转移支付2010年预算参考数 2 5" xfId="30111"/>
    <cellStyle name="好_12滨州_财力性转移支付2010年预算参考数 2 6" xfId="30112"/>
    <cellStyle name="好_12滨州_财力性转移支付2010年预算参考数 2 7" xfId="30113"/>
    <cellStyle name="好_12滨州_财力性转移支付2010年预算参考数 3" xfId="30114"/>
    <cellStyle name="好_12滨州_财力性转移支付2010年预算参考数 5" xfId="30115"/>
    <cellStyle name="好_12滨州_财力性转移支付2010年预算参考数_03_2010年各地区一般预算平衡表 2" xfId="30116"/>
    <cellStyle name="好_安徽 缺口县区测算(地方填报)1_财力性转移支付2010年预算参考数_03_2010年各地区一般预算平衡表_04财力类2010" xfId="30117"/>
    <cellStyle name="好_市辖区测算20080510_民生政策最低支出需求_财力性转移支付2010年预算参考数_03_2010年各地区一般预算平衡表_2010年地方财政一般预算分级平衡情况表（汇总）0524 2 8" xfId="30118"/>
    <cellStyle name="好_12滨州_财力性转移支付2010年预算参考数_03_2010年各地区一般预算平衡表 2 2" xfId="30119"/>
    <cellStyle name="好_汇总-县级财政报表附表_合并 2 4" xfId="30120"/>
    <cellStyle name="好_安徽 缺口县区测算(地方填报)1_财力性转移支付2010年预算参考数_03_2010年各地区一般预算平衡表_04财力类2010 2" xfId="30121"/>
    <cellStyle name="好_12滨州_财力性转移支付2010年预算参考数_03_2010年各地区一般预算平衡表 3" xfId="30122"/>
    <cellStyle name="好_12滨州_财力性转移支付2010年预算参考数_03_2010年各地区一般预算平衡表_04财力类2010" xfId="30123"/>
    <cellStyle name="好_12滨州_财力性转移支付2010年预算参考数_03_2010年各地区一般预算平衡表_04财力类2010 2" xfId="30124"/>
    <cellStyle name="好_12滨州_财力性转移支付2010年预算参考数_03_2010年各地区一般预算平衡表_04财力类2010 3" xfId="30125"/>
    <cellStyle name="好_县区合并测算20080421_财力性转移支付2010年预算参考数_小册子（2010）张 2" xfId="30126"/>
    <cellStyle name="好_12滨州_财力性转移支付2010年预算参考数_03_2010年各地区一般预算平衡表_2010年地方财政一般预算分级平衡情况表（汇总）0524" xfId="30127"/>
    <cellStyle name="好_12滨州_财力性转移支付2010年预算参考数_03_2010年各地区一般预算平衡表_2010年地方财政一般预算分级平衡情况表（汇总）0524 2" xfId="30128"/>
    <cellStyle name="好_12滨州_财力性转移支付2010年预算参考数_03_2010年各地区一般预算平衡表_2010年地方财政一般预算分级平衡情况表（汇总）0524 2 7" xfId="30129"/>
    <cellStyle name="好_12滨州_财力性转移支付2010年预算参考数_03_2010年各地区一般预算平衡表_2010年地方财政一般预算分级平衡情况表（汇总）0524 3" xfId="30130"/>
    <cellStyle name="好_分县成本差异系数_03_2010年各地区一般预算平衡表 2 2" xfId="30131"/>
    <cellStyle name="好_12滨州_财力性转移支付2010年预算参考数_03_2010年各地区一般预算平衡表_2010年地方财政一般预算分级平衡情况表（汇总）0524 4" xfId="30132"/>
    <cellStyle name="好_12滨州_财力性转移支付2010年预算参考数_03_2010年各地区一般预算平衡表_2010年地方财政一般预算分级平衡情况表（汇总）0524 5" xfId="30133"/>
    <cellStyle name="好_分县成本差异系数_华东 2" xfId="30134"/>
    <cellStyle name="好_12滨州_财力性转移支付2010年预算参考数_03_2010年各地区一般预算平衡表_净集中 2" xfId="30135"/>
    <cellStyle name="好_12滨州_财力性转移支付2010年预算参考数_30云南" xfId="30136"/>
    <cellStyle name="好_2006年34青海_03_2010年各地区一般预算平衡表 6" xfId="30137"/>
    <cellStyle name="好_12滨州_财力性转移支付2010年预算参考数_30云南 3" xfId="30138"/>
    <cellStyle name="好_12滨州_财力性转移支付2010年预算参考数_合并 2 2" xfId="30139"/>
    <cellStyle name="好_文体广播事业(按照总人口测算）—20080416_民生政策最低支出需求_财力性转移支付2010年预算参考数_03_2010年各地区一般预算平衡表_04财力类2010 3" xfId="30140"/>
    <cellStyle name="好_12滨州_财力性转移支付2010年预算参考数_合并 2 3" xfId="30141"/>
    <cellStyle name="好_12滨州_财力性转移支付2010年预算参考数_合并 2 5" xfId="30142"/>
    <cellStyle name="好_12滨州_财力性转移支付2010年预算参考数_合并 2 6" xfId="30143"/>
    <cellStyle name="好_12滨州_财力性转移支付2010年预算参考数_华东" xfId="30144"/>
    <cellStyle name="好_市辖区测算-新科目（20080626）_财力性转移支付2010年预算参考数 5" xfId="30145"/>
    <cellStyle name="好_2010全套检索报表全省" xfId="30146"/>
    <cellStyle name="好_12滨州_财力性转移支付2010年预算参考数_华东 2" xfId="30147"/>
    <cellStyle name="好_2010全套检索报表全省 2" xfId="30148"/>
    <cellStyle name="好_12滨州_财力性转移支付2010年预算参考数_华东 2 2" xfId="30149"/>
    <cellStyle name="好_12滨州_财力性转移支付2010年预算参考数_隋心对账单定稿0514" xfId="30150"/>
    <cellStyle name="好_12滨州_财力性转移支付2010年预算参考数_隋心对账单定稿0514 2" xfId="30151"/>
    <cellStyle name="好_市辖区测算20080510_不含人员经费系数_隋心对账单定稿0514 3" xfId="30152"/>
    <cellStyle name="好_分县成本差异系数_民生政策最低支出需求_财力性转移支付2010年预算参考数_03_2010年各地区一般预算平衡表_2010年地方财政一般预算分级平衡情况表（汇总）0524 5" xfId="30153"/>
    <cellStyle name="好_12滨州_财力性转移支付2010年预算参考数_隋心对账单定稿0514 2 5" xfId="30154"/>
    <cellStyle name="好_县市旗测算-新科目（20080627）_县市旗测算-新科目（含人口规模效应）_03_2010年各地区一般预算平衡表 2 2" xfId="30155"/>
    <cellStyle name="好_12滨州_财力性转移支付2010年预算参考数_隋心对账单定稿0514 2 6" xfId="30156"/>
    <cellStyle name="好_县市旗测算-新科目（20080627）_县市旗测算-新科目（含人口规模效应）_03_2010年各地区一般预算平衡表 2 3" xfId="30157"/>
    <cellStyle name="好_12滨州_财力性转移支付2010年预算参考数_隋心对账单定稿0514 2 7" xfId="30158"/>
    <cellStyle name="好_12滨州_合并 2 2" xfId="30159"/>
    <cellStyle name="好_12滨州_合并 2 3" xfId="30160"/>
    <cellStyle name="好_12滨州_合并 2 4" xfId="30161"/>
    <cellStyle name="好_12滨州_合并 2 6" xfId="30162"/>
    <cellStyle name="好_12滨州_合并 2 7" xfId="30163"/>
    <cellStyle name="好_12滨州_华东" xfId="30164"/>
    <cellStyle name="好_12滨州_华东 2" xfId="30165"/>
    <cellStyle name="好_分析缺口率_隋心对账单定稿0514 2 4" xfId="30166"/>
    <cellStyle name="好_12滨州_华东 2 2" xfId="30167"/>
    <cellStyle name="好_12滨州_华东 2 3" xfId="30168"/>
    <cellStyle name="好_12滨州_华东 2 4" xfId="30169"/>
    <cellStyle name="好_12滨州_华东 2 5" xfId="30170"/>
    <cellStyle name="好_12滨州_华东 2 6" xfId="30171"/>
    <cellStyle name="好_12滨州_隋心对账单定稿0514 2 3" xfId="30172"/>
    <cellStyle name="好_12滨州_小册子（2010）张 2" xfId="30173"/>
    <cellStyle name="好_12滨州_小册子（2010）张 3" xfId="30174"/>
    <cellStyle name="好_1305扶贫" xfId="30175"/>
    <cellStyle name="好_34青海_财力性转移支付2010年预算参考数_合并 2 3" xfId="30176"/>
    <cellStyle name="好_1305扶贫 2" xfId="30177"/>
    <cellStyle name="好_1305扶贫_2.2010年云南省生态功能区转移支付总表" xfId="30178"/>
    <cellStyle name="好_1305扶贫_2.云南省生态功能区转移支付总表" xfId="30179"/>
    <cellStyle name="好_13德宏州2008年地税_2.2009年云南省生态功能区转移支付总表" xfId="30180"/>
    <cellStyle name="好_河南 缺口县区测算(地方填报白)_隋心对账单定稿0514 2 3" xfId="30181"/>
    <cellStyle name="好_13德宏州2008年地税_2.2010年云南省生态功能区转移支付总表" xfId="30182"/>
    <cellStyle name="好_13德宏州2008年地税_2.云南省生态功能区转移支付总表" xfId="30183"/>
    <cellStyle name="好_14安徽 2" xfId="30184"/>
    <cellStyle name="好_14安徽 2 2" xfId="30185"/>
    <cellStyle name="好_14安徽 2 3" xfId="30186"/>
    <cellStyle name="好_14安徽 2 4" xfId="30187"/>
    <cellStyle name="好_14安徽 2 5" xfId="30188"/>
    <cellStyle name="好_14安徽 2 6" xfId="30189"/>
    <cellStyle name="好_14安徽 2 7" xfId="30190"/>
    <cellStyle name="好_14安徽 3" xfId="30191"/>
    <cellStyle name="好_14安徽 4" xfId="30192"/>
    <cellStyle name="好_14安徽 5" xfId="30193"/>
    <cellStyle name="好_14安徽_03_2010年各地区一般预算平衡表" xfId="30194"/>
    <cellStyle name="好_14安徽_03_2010年各地区一般预算平衡表 2" xfId="30195"/>
    <cellStyle name="好_14安徽_03_2010年各地区一般预算平衡表 2 2" xfId="30196"/>
    <cellStyle name="好_农林水和城市维护标准支出20080505－县区合计_财力性转移支付2010年预算参考数_合并 2 5" xfId="30197"/>
    <cellStyle name="好_14安徽_03_2010年各地区一般预算平衡表 3" xfId="30198"/>
    <cellStyle name="好_14安徽_03_2010年各地区一般预算平衡表_04财力类2010" xfId="30199"/>
    <cellStyle name="好_14安徽_03_2010年各地区一般预算平衡表_04财力类2010 2" xfId="30200"/>
    <cellStyle name="好_教育(按照总人口测算）—20080416_民生政策最低支出需求" xfId="30201"/>
    <cellStyle name="好_14安徽_03_2010年各地区一般预算平衡表_04财力类2010 3" xfId="30202"/>
    <cellStyle name="好_14安徽_03_2010年各地区一般预算平衡表_2010年地方财政一般预算分级平衡情况表（汇总）0524 3" xfId="30203"/>
    <cellStyle name="好_14安徽_03_2010年各地区一般预算平衡表_2010年地方财政一般预算分级平衡情况表（汇总）0524 4" xfId="30204"/>
    <cellStyle name="好_14安徽_30云南" xfId="30205"/>
    <cellStyle name="好_其他部门(按照总人口测算）—20080416_民生政策最低支出需求_财力性转移支付2010年预算参考数_隋心对账单定稿0514" xfId="30206"/>
    <cellStyle name="好_14安徽_30云南 2" xfId="30207"/>
    <cellStyle name="好_其他部门(按照总人口测算）—20080416_民生政策最低支出需求_财力性转移支付2010年预算参考数_隋心对账单定稿0514 2" xfId="30208"/>
    <cellStyle name="好_20河南 3" xfId="30209"/>
    <cellStyle name="好_14安徽_30云南 3" xfId="30210"/>
    <cellStyle name="好_其他部门(按照总人口测算）—20080416_民生政策最低支出需求_财力性转移支付2010年预算参考数_隋心对账单定稿0514 3" xfId="30211"/>
    <cellStyle name="好_20河南 4" xfId="30212"/>
    <cellStyle name="好_14安徽_财力性转移支付2010年预算参考数" xfId="30213"/>
    <cellStyle name="好_汇总-县级财政报表附表 2_2.2009年云南省生态功能区转移支付总表" xfId="30214"/>
    <cellStyle name="好_14安徽_财力性转移支付2010年预算参考数 2" xfId="30215"/>
    <cellStyle name="好_14安徽_财力性转移支付2010年预算参考数 2 2" xfId="30216"/>
    <cellStyle name="好_测算结果汇总" xfId="30217"/>
    <cellStyle name="好_14安徽_财力性转移支付2010年预算参考数 3" xfId="30218"/>
    <cellStyle name="好_14安徽_财力性转移支付2010年预算参考数_03_2010年各地区一般预算平衡表_04财力类2010" xfId="30219"/>
    <cellStyle name="好_14安徽_财力性转移支付2010年预算参考数_03_2010年各地区一般预算平衡表_04财力类2010 2" xfId="30220"/>
    <cellStyle name="好_14安徽_财力性转移支付2010年预算参考数_03_2010年各地区一般预算平衡表_04财力类2010 3" xfId="30221"/>
    <cellStyle name="好_行政（人员）_民生政策最低支出需求_隋心对账单定稿0514 2" xfId="30222"/>
    <cellStyle name="好_14安徽_财力性转移支付2010年预算参考数_03_2010年各地区一般预算平衡表_2010年地方财政一般预算分级平衡情况表（汇总）0524 2 5" xfId="30223"/>
    <cellStyle name="好_14安徽_财力性转移支付2010年预算参考数_03_2010年各地区一般预算平衡表_2010年地方财政一般预算分级平衡情况表（汇总）0524 2 6" xfId="30224"/>
    <cellStyle name="好_14安徽_财力性转移支付2010年预算参考数_03_2010年各地区一般预算平衡表_2010年地方财政一般预算分级平衡情况表（汇总）0524 2 7" xfId="30225"/>
    <cellStyle name="好_14安徽_财力性转移支付2010年预算参考数_03_2010年各地区一般预算平衡表_净集中" xfId="30226"/>
    <cellStyle name="好_卫生(按照总人口测算）—20080416_民生政策最低支出需求_财力性转移支付2010年预算参考数_隋心对账单定稿0514 2 5" xfId="30227"/>
    <cellStyle name="好_14安徽_财力性转移支付2010年预算参考数_03_2010年各地区一般预算平衡表_净集中 2" xfId="30228"/>
    <cellStyle name="好_县市旗测算-新科目（20080626）_民生政策最低支出需求_财力性转移支付2010年预算参考数_03_2010年各地区一般预算平衡表_净集中 2" xfId="30229"/>
    <cellStyle name="好_14安徽_财力性转移支付2010年预算参考数_03_2010年各地区一般预算平衡表_净集中 3" xfId="30230"/>
    <cellStyle name="好_14安徽_财力性转移支付2010年预算参考数_30云南" xfId="30231"/>
    <cellStyle name="好_14安徽_财力性转移支付2010年预算参考数_30云南 3" xfId="30232"/>
    <cellStyle name="好_文体广播事业(按照总人口测算）—20080416_民生政策最低支出需求_30云南 2" xfId="30233"/>
    <cellStyle name="好_14安徽_财力性转移支付2010年预算参考数_合并 2" xfId="30234"/>
    <cellStyle name="好_2008年全省汇总收支计算表_隋心对账单定稿0514 2 6" xfId="30235"/>
    <cellStyle name="好_14安徽_财力性转移支付2010年预算参考数_合并 2 2" xfId="30236"/>
    <cellStyle name="好_14安徽_财力性转移支付2010年预算参考数_合并 2 3" xfId="30237"/>
    <cellStyle name="好_文体广播事业(按照总人口测算）—20080416_民生政策最低支出需求_合并 2 2" xfId="30238"/>
    <cellStyle name="好_14安徽_财力性转移支付2010年预算参考数_合并 2 4" xfId="30239"/>
    <cellStyle name="好_文体广播事业(按照总人口测算）—20080416_民生政策最低支出需求_合并 2 3" xfId="30240"/>
    <cellStyle name="好_14安徽_财力性转移支付2010年预算参考数_合并 2 6" xfId="30241"/>
    <cellStyle name="好_文体广播事业(按照总人口测算）—20080416_民生政策最低支出需求_合并 2 5" xfId="30242"/>
    <cellStyle name="好_14安徽_财力性转移支付2010年预算参考数_合并 2 7" xfId="30243"/>
    <cellStyle name="好_文体广播事业(按照总人口测算）—20080416_民生政策最低支出需求_合并 2 6" xfId="30244"/>
    <cellStyle name="好_14安徽_财力性转移支付2010年预算参考数_华东" xfId="30245"/>
    <cellStyle name="好_5334_2006年迪庆县级财政报表附表_华东 2 7" xfId="30246"/>
    <cellStyle name="好_14安徽_财力性转移支付2010年预算参考数_华东 2" xfId="30247"/>
    <cellStyle name="好_分县成本差异系数_不含人员经费系数_03_2010年各地区一般预算平衡表 5" xfId="30248"/>
    <cellStyle name="好_14安徽_财力性转移支付2010年预算参考数_华东 2 2" xfId="30249"/>
    <cellStyle name="好_Sheet1_2.2010年云南省生态功能区转移支付总表" xfId="30250"/>
    <cellStyle name="好_14安徽_财力性转移支付2010年预算参考数_华东 2 3" xfId="30251"/>
    <cellStyle name="好_文体广播事业(按照总人口测算）—20080416_民生政策最低支出需求_华东 2 2" xfId="30252"/>
    <cellStyle name="好_其他部门(按照总人口测算）—20080416_合并" xfId="30253"/>
    <cellStyle name="好_14安徽_财力性转移支付2010年预算参考数_华东 2 4" xfId="30254"/>
    <cellStyle name="好_文体广播事业(按照总人口测算）—20080416_民生政策最低支出需求_华东 2 3" xfId="30255"/>
    <cellStyle name="好_不含人员经费系数_财力性转移支付2010年预算参考数_03_2010年各地区一般预算平衡表_04财力类2010 2" xfId="30256"/>
    <cellStyle name="好_14安徽_财力性转移支付2010年预算参考数_隋心对账单定稿0514" xfId="30257"/>
    <cellStyle name="千位分隔 6 7" xfId="30258"/>
    <cellStyle name="好_14安徽_财力性转移支付2010年预算参考数_隋心对账单定稿0514 2" xfId="30259"/>
    <cellStyle name="好_14安徽_财力性转移支付2010年预算参考数_隋心对账单定稿0514 2 2" xfId="30260"/>
    <cellStyle name="好_测算结果_30云南" xfId="30261"/>
    <cellStyle name="好_14安徽_财力性转移支付2010年预算参考数_隋心对账单定稿0514 2 3" xfId="30262"/>
    <cellStyle name="好_14安徽_财力性转移支付2010年预算参考数_隋心对账单定稿0514 2 6" xfId="30263"/>
    <cellStyle name="好_14安徽_财力性转移支付2010年预算参考数_隋心对账单定稿0514 2 7" xfId="30264"/>
    <cellStyle name="好_云南 缺口县区测算(地方填报)_财力性转移支付2010年预算参考数_合并 2 4" xfId="30265"/>
    <cellStyle name="好_14安徽_财力性转移支付2010年预算参考数_小册子（2010）张" xfId="30266"/>
    <cellStyle name="好_14安徽_财力性转移支付2010年预算参考数_小册子（2010）张 3" xfId="30267"/>
    <cellStyle name="好_县区合并测算20080421_不含人员经费系数 2 8" xfId="30268"/>
    <cellStyle name="好_14安徽_合并" xfId="30269"/>
    <cellStyle name="好_14安徽_华东" xfId="30270"/>
    <cellStyle name="好_14安徽_华东 2" xfId="30271"/>
    <cellStyle name="好_14安徽_华东 2 2" xfId="30272"/>
    <cellStyle name="好_14安徽_隋心对账单定稿0514 2" xfId="30273"/>
    <cellStyle name="好_14安徽_隋心对账单定稿0514 2 2" xfId="30274"/>
    <cellStyle name="好_14安徽_隋心对账单定稿0514 2 3" xfId="30275"/>
    <cellStyle name="好_14安徽_隋心对账单定稿0514 2 4" xfId="30276"/>
    <cellStyle name="好_14安徽_隋心对账单定稿0514 2 5" xfId="30277"/>
    <cellStyle name="好_14安徽_小册子（2010）张" xfId="30278"/>
    <cellStyle name="好_14安徽_小册子（2010）张 3" xfId="30279"/>
    <cellStyle name="好_1996-102 2" xfId="30280"/>
    <cellStyle name="好_县区合并测算20080421_县市旗测算-新科目（含人口规模效应）_03_2010年各地区一般预算平衡表_2010年地方财政一般预算分级平衡情况表（汇总）0524 2 3" xfId="30281"/>
    <cellStyle name="好_教育(按照总人口测算）—20080416_县市旗测算-新科目（含人口规模效应）_财力性转移支付2010年预算参考数_华东" xfId="30282"/>
    <cellStyle name="好_1997年D01-2 2" xfId="30283"/>
    <cellStyle name="好_附表_合并 2 5" xfId="30284"/>
    <cellStyle name="好_2 2 5" xfId="30285"/>
    <cellStyle name="好_2009年一般性转移支付标准工资_地方配套按人均增幅控制8.30xl" xfId="30286"/>
    <cellStyle name="好_市辖区测算20080510_财力性转移支付2010年预算参考数_合并" xfId="30287"/>
    <cellStyle name="好_2 2 6" xfId="30288"/>
    <cellStyle name="好_2 2 7" xfId="30289"/>
    <cellStyle name="好_2 4" xfId="30290"/>
    <cellStyle name="好_安徽 缺口县区测算(地方填报)1_小册子（2010）张 3" xfId="30291"/>
    <cellStyle name="好_行政（人员）_不含人员经费系数_隋心对账单定稿0514" xfId="30292"/>
    <cellStyle name="好_2 5" xfId="30293"/>
    <cellStyle name="好_2、土地面积、人口、粮食产量基本情况 2" xfId="30294"/>
    <cellStyle name="好_财政供养人员 6" xfId="30295"/>
    <cellStyle name="好_财政供养人员 7" xfId="30296"/>
    <cellStyle name="好_2、土地面积、人口、粮食产量基本情况 3" xfId="30297"/>
    <cellStyle name="好_测算结果_03_2010年各地区一般预算平衡表_04财力类2010" xfId="30298"/>
    <cellStyle name="好_人员工资和公用经费2_财力性转移支付2010年预算参考数_30云南 2" xfId="30299"/>
    <cellStyle name="好_2、土地面积、人口、粮食产量基本情况 4" xfId="30300"/>
    <cellStyle name="好_平邑_财力性转移支付2010年预算参考数_华东 2 2" xfId="30301"/>
    <cellStyle name="好_2、土地面积、人口、粮食产量基本情况_禁止开发区名单" xfId="30302"/>
    <cellStyle name="好_Book2 2 5" xfId="30303"/>
    <cellStyle name="好_2_03_2010年各地区一般预算平衡表 2 2" xfId="30304"/>
    <cellStyle name="好_2_03_2010年各地区一般预算平衡表 4" xfId="30305"/>
    <cellStyle name="好_2_03_2010年各地区一般预算平衡表 5" xfId="30306"/>
    <cellStyle name="好_2_03_2010年各地区一般预算平衡表 6" xfId="30307"/>
    <cellStyle name="好_2_03_2010年各地区一般预算平衡表_04财力类2010" xfId="30308"/>
    <cellStyle name="好_2_03_2010年各地区一般预算平衡表_04财力类2010 2" xfId="30309"/>
    <cellStyle name="好_2_03_2010年各地区一般预算平衡表_04财力类2010 3" xfId="30310"/>
    <cellStyle name="千位分隔[0] 2 2 2" xfId="30311"/>
    <cellStyle name="好_2_03_2010年各地区一般预算平衡表_2010年地方财政一般预算分级平衡情况表（汇总）0524 2" xfId="30312"/>
    <cellStyle name="强调文字颜色 6 2 2 11 4" xfId="30313"/>
    <cellStyle name="好_2_03_2010年各地区一般预算平衡表_2010年地方财政一般预算分级平衡情况表（汇总）0524 2 2" xfId="30314"/>
    <cellStyle name="好_2_03_2010年各地区一般预算平衡表_2010年地方财政一般预算分级平衡情况表（汇总）0524 2 3" xfId="30315"/>
    <cellStyle name="好_2_03_2010年各地区一般预算平衡表_2010年地方财政一般预算分级平衡情况表（汇总）0524 3" xfId="30316"/>
    <cellStyle name="强调文字颜色 6 2 2 11 5" xfId="30317"/>
    <cellStyle name="好_2_03_2010年各地区一般预算平衡表_2010年地方财政一般预算分级平衡情况表（汇总）0524 4" xfId="30318"/>
    <cellStyle name="强调文字颜色 6 2 2 11 6" xfId="30319"/>
    <cellStyle name="好_2_03_2010年各地区一般预算平衡表_净集中" xfId="30320"/>
    <cellStyle name="好_2_03_2010年各地区一般预算平衡表_净集中 2" xfId="30321"/>
    <cellStyle name="好_2_03_2010年各地区一般预算平衡表_净集中 3" xfId="30322"/>
    <cellStyle name="好_2_30云南" xfId="30323"/>
    <cellStyle name="好_不含人员经费系数 3" xfId="30324"/>
    <cellStyle name="好_2_财力性转移支付2010年预算参考数 2 2" xfId="30325"/>
    <cellStyle name="好_2_财力性转移支付2010年预算参考数 2 3" xfId="30326"/>
    <cellStyle name="好_2_财力性转移支付2010年预算参考数 2 4" xfId="30327"/>
    <cellStyle name="好_2_财力性转移支付2010年预算参考数 2 6" xfId="30328"/>
    <cellStyle name="好_2_财力性转移支付2010年预算参考数 2 7" xfId="30329"/>
    <cellStyle name="好_2_财力性转移支付2010年预算参考数_03_2010年各地区一般预算平衡表 2 2" xfId="30330"/>
    <cellStyle name="好_2_财力性转移支付2010年预算参考数_03_2010年各地区一般预算平衡表 3" xfId="30331"/>
    <cellStyle name="好_2_财力性转移支付2010年预算参考数_03_2010年各地区一般预算平衡表 4" xfId="30332"/>
    <cellStyle name="好_2_财力性转移支付2010年预算参考数_03_2010年各地区一般预算平衡表 5" xfId="30333"/>
    <cellStyle name="好_2_财力性转移支付2010年预算参考数_03_2010年各地区一般预算平衡表 6" xfId="30334"/>
    <cellStyle name="好_2_财力性转移支付2010年预算参考数_03_2010年各地区一般预算平衡表_04财力类2010" xfId="30335"/>
    <cellStyle name="好_县区合并测算20080421_财力性转移支付2010年预算参考数_03_2010年各地区一般预算平衡表_2010年地方财政一般预算分级平衡情况表（汇总）0524 2 4" xfId="30336"/>
    <cellStyle name="好_2_财力性转移支付2010年预算参考数_03_2010年各地区一般预算平衡表_04财力类2010 3" xfId="30337"/>
    <cellStyle name="好_2_财力性转移支付2010年预算参考数_03_2010年各地区一般预算平衡表_2010年地方财政一般预算分级平衡情况表（汇总）0524 2 2" xfId="30338"/>
    <cellStyle name="好_2_财力性转移支付2010年预算参考数_03_2010年各地区一般预算平衡表_2010年地方财政一般预算分级平衡情况表（汇总）0524 2 3" xfId="30339"/>
    <cellStyle name="好_2_财力性转移支付2010年预算参考数_03_2010年各地区一般预算平衡表_2010年地方财政一般预算分级平衡情况表（汇总）0524 2 5" xfId="30340"/>
    <cellStyle name="好_2_财力性转移支付2010年预算参考数_03_2010年各地区一般预算平衡表_2010年地方财政一般预算分级平衡情况表（汇总）0524 2 6" xfId="30341"/>
    <cellStyle name="好_2_财力性转移支付2010年预算参考数_03_2010年各地区一般预算平衡表_2010年地方财政一般预算分级平衡情况表（汇总）0524 2 7" xfId="30342"/>
    <cellStyle name="强调文字颜色 2 2 2 11 2 6" xfId="30343"/>
    <cellStyle name="好_2_财力性转移支付2010年预算参考数_03_2010年各地区一般预算平衡表_净集中" xfId="30344"/>
    <cellStyle name="好_Book1_财力性转移支付2010年预算参考数_03_2010年各地区一般预算平衡表_04财力类2010 2" xfId="30345"/>
    <cellStyle name="好_2_财力性转移支付2010年预算参考数_30云南" xfId="30346"/>
    <cellStyle name="好_行政(燃修费)_县市旗测算-新科目（含人口规模效应）_财力性转移支付2010年预算参考数_03_2010年各地区一般预算平衡表 2" xfId="30347"/>
    <cellStyle name="好_2_财力性转移支付2010年预算参考数_30云南 2" xfId="30348"/>
    <cellStyle name="好_行政(燃修费)_县市旗测算-新科目（含人口规模效应）_财力性转移支付2010年预算参考数_03_2010年各地区一般预算平衡表 2 2" xfId="30349"/>
    <cellStyle name="好_2_财力性转移支付2010年预算参考数_合并" xfId="30350"/>
    <cellStyle name="好_2_财力性转移支付2010年预算参考数_合并 2" xfId="30351"/>
    <cellStyle name="好_2_财力性转移支付2010年预算参考数_华东 2 2" xfId="30352"/>
    <cellStyle name="好_2_财力性转移支付2010年预算参考数_华东 2 3" xfId="30353"/>
    <cellStyle name="好_2_财力性转移支付2010年预算参考数_华东 2 4" xfId="30354"/>
    <cellStyle name="好_2_财力性转移支付2010年预算参考数_隋心对账单定稿0514" xfId="30355"/>
    <cellStyle name="好_平邑_财力性转移支付2010年预算参考数 2" xfId="30356"/>
    <cellStyle name="好_民生政策最低支出需求" xfId="30357"/>
    <cellStyle name="数字_03昭通市" xfId="30358"/>
    <cellStyle name="好_2_财力性转移支付2010年预算参考数_隋心对账单定稿0514 2 3" xfId="30359"/>
    <cellStyle name="好_30云南_1_隋心对账单定稿0514 2 6" xfId="30360"/>
    <cellStyle name="好_民生政策最低支出需求 2 3" xfId="30361"/>
    <cellStyle name="好_2_财力性转移支付2010年预算参考数_隋心对账单定稿0514 2 4" xfId="30362"/>
    <cellStyle name="好_30云南_1_隋心对账单定稿0514 2 7" xfId="30363"/>
    <cellStyle name="好_民生政策最低支出需求 2 4" xfId="30364"/>
    <cellStyle name="好_2_财力性转移支付2010年预算参考数_隋心对账单定稿0514 2 5" xfId="30365"/>
    <cellStyle name="好_民生政策最低支出需求 2 5" xfId="30366"/>
    <cellStyle name="好_县市旗测算-新科目（20080626）_县市旗测算-新科目（含人口规模效应）_隋心对账单定稿0514 2 4" xfId="30367"/>
    <cellStyle name="好_2_财力性转移支付2010年预算参考数_小册子（2010）张" xfId="30368"/>
    <cellStyle name="好_2_财力性转移支付2010年预算参考数_小册子（2010）张 2" xfId="30369"/>
    <cellStyle name="好_2_财力性转移支付2010年预算参考数_小册子（2010）张 3" xfId="30370"/>
    <cellStyle name="好_2_合并" xfId="30371"/>
    <cellStyle name="好_行政公检法测算_民生政策最低支出需求_财力性转移支付2010年预算参考数 2 6" xfId="30372"/>
    <cellStyle name="好_2_合并 2" xfId="30373"/>
    <cellStyle name="好_2_合并 2 2" xfId="30374"/>
    <cellStyle name="好_2006年22湖南_财力性转移支付2010年预算参考数_03_2010年各地区一般预算平衡表_04财力类2010 3" xfId="30375"/>
    <cellStyle name="好_2_合并 2 3" xfId="30376"/>
    <cellStyle name="好_2_合并 2 4" xfId="30377"/>
    <cellStyle name="好_2_华东" xfId="30378"/>
    <cellStyle name="好_2_华东 2" xfId="30379"/>
    <cellStyle name="好_2_华东 2 4" xfId="30380"/>
    <cellStyle name="好_2_华东 2 5" xfId="30381"/>
    <cellStyle name="好_2_华东 2 6" xfId="30382"/>
    <cellStyle name="好_2_华东 2 7" xfId="30383"/>
    <cellStyle name="好_县市旗测算-新科目（20080626）_小册子（2010）张 3" xfId="30384"/>
    <cellStyle name="好_2_隋心对账单定稿0514 2" xfId="30385"/>
    <cellStyle name="好_成本差异系数_合并" xfId="30386"/>
    <cellStyle name="好_2_小册子（2010）张" xfId="30387"/>
    <cellStyle name="好_2007一般预算支出口径剔除表_财力性转移支付2010年预算参考数_30云南 2" xfId="30388"/>
    <cellStyle name="好_2006年22湖南" xfId="30389"/>
    <cellStyle name="好_2006年22湖南 2" xfId="30390"/>
    <cellStyle name="好_汇总表4_03_2010年各地区一般预算平衡表_2010年地方财政一般预算分级平衡情况表（汇总）0524 4" xfId="30391"/>
    <cellStyle name="好_2006年22湖南 2 4" xfId="30392"/>
    <cellStyle name="好_2006年22湖南 2 5" xfId="30393"/>
    <cellStyle name="好_2006年22湖南 2 6" xfId="30394"/>
    <cellStyle name="好_2006年22湖南 2 7" xfId="30395"/>
    <cellStyle name="好_2006年22湖南 3" xfId="30396"/>
    <cellStyle name="好_卫生(按照总人口测算）—20080416_县市旗测算-新科目（含人口规模效应）_华东 2" xfId="30397"/>
    <cellStyle name="好_分年度可用财力情况 2" xfId="30398"/>
    <cellStyle name="好_汇总表4_03_2010年各地区一般预算平衡表_2010年地方财政一般预算分级平衡情况表（汇总）0524 5" xfId="30399"/>
    <cellStyle name="好_2006年22湖南_03_2010年各地区一般预算平衡表" xfId="30400"/>
    <cellStyle name="好_2006年22湖南_03_2010年各地区一般预算平衡表 2" xfId="30401"/>
    <cellStyle name="好_2006年22湖南_03_2010年各地区一般预算平衡表_04财力类2010" xfId="30402"/>
    <cellStyle name="好_县区合并测算20080423(按照各省比重）_不含人员经费系数_财力性转移支付2010年预算参考数_03_2010年各地区一般预算平衡表 2 2" xfId="30403"/>
    <cellStyle name="好_2006年22湖南_03_2010年各地区一般预算平衡表_04财力类2010 2" xfId="30404"/>
    <cellStyle name="好_2006年22湖南_03_2010年各地区一般预算平衡表_04财力类2010 3" xfId="30405"/>
    <cellStyle name="好_2006年22湖南_03_2010年各地区一般预算平衡表_2010年地方财政一般预算分级平衡情况表（汇总）0524 2" xfId="30406"/>
    <cellStyle name="好_2006年22湖南_03_2010年各地区一般预算平衡表_2010年地方财政一般预算分级平衡情况表（汇总）0524 2 2" xfId="30407"/>
    <cellStyle name="好_市辖区测算-新科目（20080626）_县市旗测算-新科目（含人口规模效应）_财力性转移支付2010年预算参考数 2 8" xfId="30408"/>
    <cellStyle name="好_2006年22湖南_03_2010年各地区一般预算平衡表_2010年地方财政一般预算分级平衡情况表（汇总）0524 2 3" xfId="30409"/>
    <cellStyle name="好_2006年22湖南_03_2010年各地区一般预算平衡表_2010年地方财政一般预算分级平衡情况表（汇总）0524 2 4" xfId="30410"/>
    <cellStyle name="好_2006年22湖南_03_2010年各地区一般预算平衡表_2010年地方财政一般预算分级平衡情况表（汇总）0524 2 5" xfId="30411"/>
    <cellStyle name="好_2006年22湖南_03_2010年各地区一般预算平衡表_2010年地方财政一般预算分级平衡情况表（汇总）0524 3" xfId="30412"/>
    <cellStyle name="好_2006年22湖南_03_2010年各地区一般预算平衡表_2010年地方财政一般预算分级平衡情况表（汇总）0524 4" xfId="30413"/>
    <cellStyle name="好_2006年22湖南_03_2010年各地区一般预算平衡表_2010年地方财政一般预算分级平衡情况表（汇总）0524 5" xfId="30414"/>
    <cellStyle name="好_2006年22湖南_03_2010年各地区一般预算平衡表_净集中" xfId="30415"/>
    <cellStyle name="好_农林水和城市维护标准支出20080505－县区合计_县市旗测算-新科目（含人口规模效应）_小册子（2010）张 3" xfId="30416"/>
    <cellStyle name="好_2006年22湖南_03_2010年各地区一般预算平衡表_净集中 2" xfId="30417"/>
    <cellStyle name="好_2006年22湖南_财力性转移支付2010年预算参考数_03_2010年各地区一般预算平衡表_2010年地方财政一般预算分级平衡情况表（汇总）0524" xfId="30418"/>
    <cellStyle name="好_2006年22湖南_30云南 3" xfId="30419"/>
    <cellStyle name="好_2006年22湖南_30云南 4" xfId="30420"/>
    <cellStyle name="好_2006年22湖南_财力性转移支付2010年预算参考数 2" xfId="30421"/>
    <cellStyle name="好_2006年22湖南_财力性转移支付2010年预算参考数 2 2" xfId="30422"/>
    <cellStyle name="好_2006年22湖南_财力性转移支付2010年预算参考数 2 4" xfId="30423"/>
    <cellStyle name="好_2006年22湖南_财力性转移支付2010年预算参考数 2 5" xfId="30424"/>
    <cellStyle name="好_2006年22湖南_财力性转移支付2010年预算参考数 2 6" xfId="30425"/>
    <cellStyle name="好_2006年22湖南_财力性转移支付2010年预算参考数 3" xfId="30426"/>
    <cellStyle name="好_2006年22湖南_财力性转移支付2010年预算参考数 4" xfId="30427"/>
    <cellStyle name="好_2006年22湖南_财力性转移支付2010年预算参考数 5" xfId="30428"/>
    <cellStyle name="好_2006年22湖南_财力性转移支付2010年预算参考数_03_2010年各地区一般预算平衡表" xfId="30429"/>
    <cellStyle name="好_2006年22湖南_财力性转移支付2010年预算参考数_03_2010年各地区一般预算平衡表 2" xfId="30430"/>
    <cellStyle name="好_分县成本差异系数_民生政策最低支出需求_03_2010年各地区一般预算平衡表 6" xfId="30431"/>
    <cellStyle name="好_卫生部门_财力性转移支付2010年预算参考数_合并 2 3" xfId="30432"/>
    <cellStyle name="好_2006年22湖南_财力性转移支付2010年预算参考数_03_2010年各地区一般预算平衡表 4" xfId="30433"/>
    <cellStyle name="好_2006年22湖南_财力性转移支付2010年预算参考数_03_2010年各地区一般预算平衡表 5" xfId="30434"/>
    <cellStyle name="好_山东省民生支出标准_华东 2" xfId="30435"/>
    <cellStyle name="好_2006年22湖南_财力性转移支付2010年预算参考数_03_2010年各地区一般预算平衡表_04财力类2010" xfId="30436"/>
    <cellStyle name="好_县市旗测算-新科目（20080627）_民生政策最低支出需求_小册子（2010）张 3" xfId="30437"/>
    <cellStyle name="好_2006年22湖南_财力性转移支付2010年预算参考数_03_2010年各地区一般预算平衡表_04财力类2010 2" xfId="30438"/>
    <cellStyle name="好_2006年22湖南_财力性转移支付2010年预算参考数_03_2010年各地区一般预算平衡表_2010年地方财政一般预算分级平衡情况表（汇总）0524 2" xfId="30439"/>
    <cellStyle name="好_2006年22湖南_财力性转移支付2010年预算参考数_03_2010年各地区一般预算平衡表_2010年地方财政一般预算分级平衡情况表（汇总）0524 2 2" xfId="30440"/>
    <cellStyle name="好_2006年22湖南_财力性转移支付2010年预算参考数_03_2010年各地区一般预算平衡表_2010年地方财政一般预算分级平衡情况表（汇总）0524 2 3" xfId="30441"/>
    <cellStyle name="好_2006年22湖南_财力性转移支付2010年预算参考数_03_2010年各地区一般预算平衡表_2010年地方财政一般预算分级平衡情况表（汇总）0524 2 4" xfId="30442"/>
    <cellStyle name="好_2006年22湖南_财力性转移支付2010年预算参考数_03_2010年各地区一般预算平衡表_2010年地方财政一般预算分级平衡情况表（汇总）0524 2 6" xfId="30443"/>
    <cellStyle name="好_2006年22湖南_财力性转移支付2010年预算参考数_03_2010年各地区一般预算平衡表_2010年地方财政一般预算分级平衡情况表（汇总）0524 3" xfId="30444"/>
    <cellStyle name="好_2006年22湖南_财力性转移支付2010年预算参考数_03_2010年各地区一般预算平衡表_2010年地方财政一般预算分级平衡情况表（汇总）0524 4" xfId="30445"/>
    <cellStyle name="好_2006年22湖南_财力性转移支付2010年预算参考数_03_2010年各地区一般预算平衡表_2010年地方财政一般预算分级平衡情况表（汇总）0524 5" xfId="30446"/>
    <cellStyle name="好_2006年22湖南_财力性转移支付2010年预算参考数_03_2010年各地区一般预算平衡表_净集中" xfId="30447"/>
    <cellStyle name="好_2006年22湖南_财力性转移支付2010年预算参考数_30云南" xfId="30448"/>
    <cellStyle name="好_2006年22湖南_财力性转移支付2010年预算参考数_30云南 2" xfId="30449"/>
    <cellStyle name="好_2006年22湖南_财力性转移支付2010年预算参考数_30云南 3" xfId="30450"/>
    <cellStyle name="好_2006年22湖南_财力性转移支付2010年预算参考数_合并 2" xfId="30451"/>
    <cellStyle name="输出 9" xfId="30452"/>
    <cellStyle name="好_县市旗测算20080508_不含人员经费系数_03_2010年各地区一般预算平衡表_2010年地方财政一般预算分级平衡情况表（汇总）0524" xfId="30453"/>
    <cellStyle name="好_2006年22湖南_财力性转移支付2010年预算参考数_合并 2 2" xfId="30454"/>
    <cellStyle name="好_2006年22湖南_财力性转移支付2010年预算参考数_合并 2 3" xfId="30455"/>
    <cellStyle name="好_2006年22湖南_财力性转移支付2010年预算参考数_合并 2 4" xfId="30456"/>
    <cellStyle name="好_2006年22湖南_财力性转移支付2010年预算参考数_合并 2 5" xfId="30457"/>
    <cellStyle name="好_2006年22湖南_财力性转移支付2010年预算参考数_合并 2 6" xfId="30458"/>
    <cellStyle name="好_2006年22湖南_财力性转移支付2010年预算参考数_华东" xfId="30459"/>
    <cellStyle name="好_2006年22湖南_财力性转移支付2010年预算参考数_华东 2 4" xfId="30460"/>
    <cellStyle name="好_2006年22湖南_财力性转移支付2010年预算参考数_华东 2 5" xfId="30461"/>
    <cellStyle name="好_2006年22湖南_财力性转移支付2010年预算参考数_华东 2 6" xfId="30462"/>
    <cellStyle name="好_2006年22湖南_财力性转移支付2010年预算参考数_华东 2 7" xfId="30463"/>
    <cellStyle name="好_2006年22湖南_财力性转移支付2010年预算参考数_隋心对账单定稿0514 2 4" xfId="30464"/>
    <cellStyle name="好_30云南_2 3" xfId="30465"/>
    <cellStyle name="好_2006年22湖南_财力性转移支付2010年预算参考数_小册子（2010）张 2" xfId="30466"/>
    <cellStyle name="好_2006年28四川_财力性转移支付2010年预算参考数_03_2010年各地区一般预算平衡表_2010年地方财政一般预算分级平衡情况表（汇总）0524 2" xfId="30467"/>
    <cellStyle name="好_县市旗测算20080508_民生政策最低支出需求_财力性转移支付2010年预算参考数_03_2010年各地区一般预算平衡表_2010年地方财政一般预算分级平衡情况表（汇总）0524 2 8" xfId="30468"/>
    <cellStyle name="好_2006年22湖南_合并" xfId="30469"/>
    <cellStyle name="好_2009年标准税收测算数据表 2" xfId="30470"/>
    <cellStyle name="好_2006年22湖南_合并 2" xfId="30471"/>
    <cellStyle name="好_2006年22湖南_合并 2 2" xfId="30472"/>
    <cellStyle name="好_2006年22湖南_合并 2 3" xfId="30473"/>
    <cellStyle name="好_2006年22湖南_合并 2 4" xfId="30474"/>
    <cellStyle name="好_2006年22湖南_合并 2 5" xfId="30475"/>
    <cellStyle name="好_2006年22湖南_合并 2 6" xfId="30476"/>
    <cellStyle name="好_2006年22湖南_华东 2" xfId="30477"/>
    <cellStyle name="好_2006年22湖南_华东 2 6" xfId="30478"/>
    <cellStyle name="好_2006年22湖南_华东 2 7" xfId="30479"/>
    <cellStyle name="好_2006年22湖南_隋心对账单定稿0514 2 2" xfId="30480"/>
    <cellStyle name="好_2006年22湖南_隋心对账单定稿0514 2 3" xfId="30481"/>
    <cellStyle name="好_2006年22湖南_隋心对账单定稿0514 2 4" xfId="30482"/>
    <cellStyle name="好_人员工资和公用经费2_财力性转移支付2010年预算参考数_小册子（2010）张" xfId="30483"/>
    <cellStyle name="好_2006年22湖南_隋心对账单定稿0514 2 7" xfId="30484"/>
    <cellStyle name="好_2006年22湖南_小册子（2010）张" xfId="30485"/>
    <cellStyle name="好_2006年22湖南_小册子（2010）张 2" xfId="30486"/>
    <cellStyle name="好_行政公检法测算_不含人员经费系数_财力性转移支付2010年预算参考数_隋心对账单定稿0514 2 5" xfId="30487"/>
    <cellStyle name="好_2006年27重庆 2" xfId="30488"/>
    <cellStyle name="好_2006年27重庆 2 2" xfId="30489"/>
    <cellStyle name="好_2006年27重庆 2 3" xfId="30490"/>
    <cellStyle name="好_2006年27重庆 2 4" xfId="30491"/>
    <cellStyle name="好_2006年27重庆 2 5" xfId="30492"/>
    <cellStyle name="好_2006年27重庆 2 6" xfId="30493"/>
    <cellStyle name="好_农林水和城市维护标准支出20080505－县区合计_不含人员经费系数_隋心对账单定稿0514" xfId="30494"/>
    <cellStyle name="好_2006年27重庆 2 7" xfId="30495"/>
    <cellStyle name="好_平邑_03_2010年各地区一般预算平衡表_2010年地方财政一般预算分级平衡情况表（汇总）0524 2 2" xfId="30496"/>
    <cellStyle name="好_2006年27重庆 3" xfId="30497"/>
    <cellStyle name="好_2006年27重庆 4" xfId="30498"/>
    <cellStyle name="好_2006年27重庆 5" xfId="30499"/>
    <cellStyle name="好_2006年27重庆_03_2010年各地区一般预算平衡表_04财力类2010" xfId="30500"/>
    <cellStyle name="好_2006年27重庆_03_2010年各地区一般预算平衡表_04财力类2010 2" xfId="30501"/>
    <cellStyle name="好_2007年收支情况及2008年收支预计表(汇总表)_财力性转移支付2010年预算参考数" xfId="30502"/>
    <cellStyle name="好_2006年27重庆_03_2010年各地区一般预算平衡表_04财力类2010 3" xfId="30503"/>
    <cellStyle name="好_2006年27重庆_03_2010年各地区一般预算平衡表_2010年地方财政一般预算分级平衡情况表（汇总）0524 2 2" xfId="30504"/>
    <cellStyle name="好_2006年27重庆_03_2010年各地区一般预算平衡表_2010年地方财政一般预算分级平衡情况表（汇总）0524 2 4" xfId="30505"/>
    <cellStyle name="好_2008年支出调整_华东 2 2" xfId="30506"/>
    <cellStyle name="好_2006年27重庆_03_2010年各地区一般预算平衡表_2010年地方财政一般预算分级平衡情况表（汇总）0524 2 5" xfId="30507"/>
    <cellStyle name="好_2008年支出调整_华东 2 3" xfId="30508"/>
    <cellStyle name="好_2006年27重庆_03_2010年各地区一般预算平衡表_2010年地方财政一般预算分级平衡情况表（汇总）0524 2 7" xfId="30509"/>
    <cellStyle name="好_2008年支出调整_华东 2 5" xfId="30510"/>
    <cellStyle name="好_民生政策最低支出需求_财力性转移支付2010年预算参考数_小册子（2010）张 2" xfId="30511"/>
    <cellStyle name="好_2006年27重庆_30云南" xfId="30512"/>
    <cellStyle name="好_2006年27重庆_30云南 2" xfId="30513"/>
    <cellStyle name="好_22湖南_03_2010年各地区一般预算平衡表_净集中" xfId="30514"/>
    <cellStyle name="好_2006年27重庆_30云南 3" xfId="30515"/>
    <cellStyle name="好_2006年27重庆_财力性转移支付2010年预算参考数 2" xfId="30516"/>
    <cellStyle name="好_危改资金测算_合并 2 5" xfId="30517"/>
    <cellStyle name="好_2006年27重庆_财力性转移支付2010年预算参考数 2 3" xfId="30518"/>
    <cellStyle name="好_青海 缺口县区测算(地方填报)_财力性转移支付2010年预算参考数 2" xfId="30519"/>
    <cellStyle name="好_市辖区测算20080510_县市旗测算-新科目（含人口规模效应）_03_2010年各地区一般预算平衡表_2010年地方财政一般预算分级平衡情况表（汇总）0524 5" xfId="30520"/>
    <cellStyle name="好_危改资金测算_合并 2 6" xfId="30521"/>
    <cellStyle name="好_2006年27重庆_财力性转移支付2010年预算参考数 2 4" xfId="30522"/>
    <cellStyle name="好_青海 缺口县区测算(地方填报)_财力性转移支付2010年预算参考数 3" xfId="30523"/>
    <cellStyle name="好_危改资金测算_合并 2 7" xfId="30524"/>
    <cellStyle name="好_2006年27重庆_财力性转移支付2010年预算参考数 2 5" xfId="30525"/>
    <cellStyle name="好_青海 缺口县区测算(地方填报)_财力性转移支付2010年预算参考数 4" xfId="30526"/>
    <cellStyle name="好_2006年27重庆_财力性转移支付2010年预算参考数 4" xfId="30527"/>
    <cellStyle name="好_2006年27重庆_财力性转移支付2010年预算参考数_03_2010年各地区一般预算平衡表" xfId="30528"/>
    <cellStyle name="好_2006年27重庆_财力性转移支付2010年预算参考数_03_2010年各地区一般预算平衡表 2 2" xfId="30529"/>
    <cellStyle name="好_县市旗测算20080508" xfId="30530"/>
    <cellStyle name="好_2006年27重庆_财力性转移支付2010年预算参考数_03_2010年各地区一般预算平衡表 6" xfId="30531"/>
    <cellStyle name="好_2006年27重庆_财力性转移支付2010年预算参考数_03_2010年各地区一般预算平衡表_04财力类2010 2" xfId="30532"/>
    <cellStyle name="好_2006年27重庆_财力性转移支付2010年预算参考数_03_2010年各地区一般预算平衡表_04财力类2010 3" xfId="30533"/>
    <cellStyle name="好_2006年27重庆_财力性转移支付2010年预算参考数_03_2010年各地区一般预算平衡表_2010年地方财政一般预算分级平衡情况表（汇总）0524 2 6" xfId="30534"/>
    <cellStyle name="好_缺口县区测算_03_2010年各地区一般预算平衡表_04财力类2010 2" xfId="30535"/>
    <cellStyle name="好_2006年27重庆_财力性转移支付2010年预算参考数_03_2010年各地区一般预算平衡表_2010年地方财政一般预算分级平衡情况表（汇总）0524 4" xfId="30536"/>
    <cellStyle name="好_缺口县区测算_03_2010年各地区一般预算平衡表_04财力类2010 3" xfId="30537"/>
    <cellStyle name="好_2006年27重庆_财力性转移支付2010年预算参考数_03_2010年各地区一般预算平衡表_2010年地方财政一般预算分级平衡情况表（汇总）0524 5" xfId="30538"/>
    <cellStyle name="好_2006年27重庆_财力性转移支付2010年预算参考数_03_2010年各地区一般预算平衡表_净集中" xfId="30539"/>
    <cellStyle name="好_2008年全省汇总收支计算表_财力性转移支付2010年预算参考数_03_2010年各地区一般预算平衡表_2010年地方财政一般预算分级平衡情况表（汇总）0524 2 6" xfId="30540"/>
    <cellStyle name="好_2006年27重庆_财力性转移支付2010年预算参考数_30云南" xfId="30541"/>
    <cellStyle name="好_2006年27重庆_财力性转移支付2010年预算参考数_30云南 2" xfId="30542"/>
    <cellStyle name="好_缺口县区测算_合并 3" xfId="30543"/>
    <cellStyle name="好_2006年27重庆_财力性转移支付2010年预算参考数_30云南 3" xfId="30544"/>
    <cellStyle name="好_2006年27重庆_财力性转移支付2010年预算参考数_合并 2" xfId="30545"/>
    <cellStyle name="好_2006年27重庆_财力性转移支付2010年预算参考数_华东" xfId="30546"/>
    <cellStyle name="好_青海 缺口县区测算(地方填报)_财力性转移支付2010年预算参考数_30云南" xfId="30547"/>
    <cellStyle name="好_2006年27重庆_财力性转移支付2010年预算参考数_华东 2" xfId="30548"/>
    <cellStyle name="好_青海 缺口县区测算(地方填报)_财力性转移支付2010年预算参考数_30云南 2" xfId="30549"/>
    <cellStyle name="好_2006年27重庆_财力性转移支付2010年预算参考数_华东 2 2" xfId="30550"/>
    <cellStyle name="好_测算结果_财力性转移支付2010年预算参考数_隋心对账单定稿0514" xfId="30551"/>
    <cellStyle name="好_2006年27重庆_财力性转移支付2010年预算参考数_华东 2 4" xfId="30552"/>
    <cellStyle name="好_2006年27重庆_财力性转移支付2010年预算参考数_华东 2 5" xfId="30553"/>
    <cellStyle name="好_2006年27重庆_财力性转移支付2010年预算参考数_隋心对账单定稿0514" xfId="30554"/>
    <cellStyle name="好_2006年27重庆_财力性转移支付2010年预算参考数_隋心对账单定稿0514 2 7" xfId="30555"/>
    <cellStyle name="好_2009年一般性转移支付标准工资_不用软件计算9.1不考虑经费管理评价xl 3" xfId="30556"/>
    <cellStyle name="好_卫生(按照总人口测算）—20080416_不含人员经费系数_03_2010年各地区一般预算平衡表_2010年地方财政一般预算分级平衡情况表（汇总）0524 2" xfId="30557"/>
    <cellStyle name="好_2006年27重庆_财力性转移支付2010年预算参考数_小册子（2010）张" xfId="30558"/>
    <cellStyle name="好_2006年27重庆_财力性转移支付2010年预算参考数_小册子（2010）张 3" xfId="30559"/>
    <cellStyle name="好_2006年27重庆_合并" xfId="30560"/>
    <cellStyle name="好_2006年27重庆_合并 2" xfId="30561"/>
    <cellStyle name="好_2006年27重庆_合并 2 2" xfId="30562"/>
    <cellStyle name="好_2006年27重庆_合并 2 3" xfId="30563"/>
    <cellStyle name="好_2006年27重庆_合并 2 4" xfId="30564"/>
    <cellStyle name="好_2006年27重庆_华东" xfId="30565"/>
    <cellStyle name="好_2006年27重庆_华东 2" xfId="30566"/>
    <cellStyle name="好_2006年27重庆_华东 2 4" xfId="30567"/>
    <cellStyle name="好_2006年27重庆_华东 2 5" xfId="30568"/>
    <cellStyle name="好_2006年27重庆_华东 2 6" xfId="30569"/>
    <cellStyle name="好_2006年27重庆_隋心对账单定稿0514 2 2" xfId="30570"/>
    <cellStyle name="好_2006年27重庆_隋心对账单定稿0514 2 3" xfId="30571"/>
    <cellStyle name="好_2006年27重庆_隋心对账单定稿0514 2 4" xfId="30572"/>
    <cellStyle name="好_2008年预计支出与2007年对比_30云南" xfId="30573"/>
    <cellStyle name="好_2006年27重庆_小册子（2010）张" xfId="30574"/>
    <cellStyle name="好_2006年27重庆_小册子（2010）张 2" xfId="30575"/>
    <cellStyle name="好_2006年28四川" xfId="30576"/>
    <cellStyle name="强调文字颜色 4 2 2 11 2 9" xfId="30577"/>
    <cellStyle name="好_青海 缺口县区测算(地方填报)_03_2010年各地区一般预算平衡表_2010年地方财政一般预算分级平衡情况表（汇总）0524 2 8" xfId="30578"/>
    <cellStyle name="好_2006年28四川 2" xfId="30579"/>
    <cellStyle name="好_2006年28四川 2 3" xfId="30580"/>
    <cellStyle name="好_2008年支出调整_03_2010年各地区一般预算平衡表 4" xfId="30581"/>
    <cellStyle name="好_2009年一般性转移支付标准工资_~5676413 4" xfId="30582"/>
    <cellStyle name="好_2006年28四川 2 4" xfId="30583"/>
    <cellStyle name="好_2008年支出调整_03_2010年各地区一般预算平衡表 5" xfId="30584"/>
    <cellStyle name="好_2006年28四川 3" xfId="30585"/>
    <cellStyle name="好_2006年28四川 4" xfId="30586"/>
    <cellStyle name="好_2006年28四川 5" xfId="30587"/>
    <cellStyle name="好_教育(按照总人口测算）—20080416_县市旗测算-新科目（含人口规模效应）_03_2010年各地区一般预算平衡表_04财力类2010 2" xfId="30588"/>
    <cellStyle name="好_2006年28四川_03_2010年各地区一般预算平衡表 5" xfId="30589"/>
    <cellStyle name="好_2006年28四川_03_2010年各地区一般预算平衡表 6" xfId="30590"/>
    <cellStyle name="好_2006年28四川_03_2010年各地区一般预算平衡表_04财力类2010 2" xfId="30591"/>
    <cellStyle name="好_2006年28四川_03_2010年各地区一般预算平衡表_2010年地方财政一般预算分级平衡情况表（汇总）0524" xfId="30592"/>
    <cellStyle name="好_行政(燃修费)_不含人员经费系数_财力性转移支付2010年预算参考数_03_2010年各地区一般预算平衡表_04财力类2010 2" xfId="30593"/>
    <cellStyle name="好_2006年28四川_03_2010年各地区一般预算平衡表_2010年地方财政一般预算分级平衡情况表（汇总）0524 2" xfId="30594"/>
    <cellStyle name="好_2006年28四川_03_2010年各地区一般预算平衡表_2010年地方财政一般预算分级平衡情况表（汇总）0524 2 3" xfId="30595"/>
    <cellStyle name="好_2006年28四川_03_2010年各地区一般预算平衡表_2010年地方财政一般预算分级平衡情况表（汇总）0524 2 4" xfId="30596"/>
    <cellStyle name="好_2006年28四川_03_2010年各地区一般预算平衡表_2010年地方财政一般预算分级平衡情况表（汇总）0524 2 7" xfId="30597"/>
    <cellStyle name="好_奖励补助测算7.25 (version 1) (version 1) 2 3" xfId="30598"/>
    <cellStyle name="好_2006年28四川_03_2010年各地区一般预算平衡表_2010年地方财政一般预算分级平衡情况表（汇总）0524 3" xfId="30599"/>
    <cellStyle name="好_2006年28四川_03_2010年各地区一般预算平衡表_2010年地方财政一般预算分级平衡情况表（汇总）0524 4" xfId="30600"/>
    <cellStyle name="好_2006年28四川_03_2010年各地区一般预算平衡表_净集中 2" xfId="30601"/>
    <cellStyle name="好_2006年28四川_03_2010年各地区一般预算平衡表_净集中 3" xfId="30602"/>
    <cellStyle name="好_2006年28四川_30云南" xfId="30603"/>
    <cellStyle name="好_2006年28四川_财力性转移支付2010年预算参考数 2 2" xfId="30604"/>
    <cellStyle name="好_2006年28四川_财力性转移支付2010年预算参考数_03_2010年各地区一般预算平衡表" xfId="30605"/>
    <cellStyle name="好_2006年28四川_财力性转移支付2010年预算参考数_03_2010年各地区一般预算平衡表 2" xfId="30606"/>
    <cellStyle name="好_市辖区测算20080510_县市旗测算-新科目（含人口规模效应）_财力性转移支付2010年预算参考数_合并 2 3" xfId="30607"/>
    <cellStyle name="好_2006年28四川_财力性转移支付2010年预算参考数_03_2010年各地区一般预算平衡表 3" xfId="30608"/>
    <cellStyle name="好_市辖区测算20080510_县市旗测算-新科目（含人口规模效应）_财力性转移支付2010年预算参考数_合并 2 4" xfId="30609"/>
    <cellStyle name="好_2006年28四川_财力性转移支付2010年预算参考数_03_2010年各地区一般预算平衡表 4" xfId="30610"/>
    <cellStyle name="好_20河南_03_2010年各地区一般预算平衡表_2010年地方财政一般预算分级平衡情况表（汇总）0524 2" xfId="30611"/>
    <cellStyle name="好_市辖区测算20080510_县市旗测算-新科目（含人口规模效应）_财力性转移支付2010年预算参考数_合并 2 5" xfId="30612"/>
    <cellStyle name="好_2006年28四川_财力性转移支付2010年预算参考数_03_2010年各地区一般预算平衡表_04财力类2010" xfId="30613"/>
    <cellStyle name="好_2006年28四川_财力性转移支付2010年预算参考数_03_2010年各地区一般预算平衡表_04财力类2010 2" xfId="30614"/>
    <cellStyle name="好_2006年28四川_财力性转移支付2010年预算参考数_03_2010年各地区一般预算平衡表_04财力类2010 3" xfId="30615"/>
    <cellStyle name="好_2006年28四川_财力性转移支付2010年预算参考数_03_2010年各地区一般预算平衡表_净集中" xfId="30616"/>
    <cellStyle name="好_其他部门(按照总人口测算）—20080416_财力性转移支付2010年预算参考数_隋心对账单定稿0514 2 3" xfId="30617"/>
    <cellStyle name="好_2006年28四川_财力性转移支付2010年预算参考数_合并" xfId="30618"/>
    <cellStyle name="好_2006年28四川_财力性转移支付2010年预算参考数_华东" xfId="30619"/>
    <cellStyle name="好_2006年28四川_财力性转移支付2010年预算参考数_华东 2" xfId="30620"/>
    <cellStyle name="好_2006年28四川_财力性转移支付2010年预算参考数_华东 2 4" xfId="30621"/>
    <cellStyle name="好_2006年28四川_财力性转移支付2010年预算参考数_华东 2 5" xfId="30622"/>
    <cellStyle name="好_县市旗测算-新科目（20080626）" xfId="30623"/>
    <cellStyle name="好_2006年28四川_财力性转移支付2010年预算参考数_华东 2 6" xfId="30624"/>
    <cellStyle name="好_2006年28四川_财力性转移支付2010年预算参考数_隋心对账单定稿0514" xfId="30625"/>
    <cellStyle name="好_市辖区测算-新科目（20080626）_县市旗测算-新科目（含人口规模效应）_隋心对账单定稿0514 2" xfId="30626"/>
    <cellStyle name="好_2006年28四川_财力性转移支付2010年预算参考数_隋心对账单定稿0514 2" xfId="30627"/>
    <cellStyle name="好_市辖区测算-新科目（20080626）_县市旗测算-新科目（含人口规模效应）_隋心对账单定稿0514 2 2" xfId="30628"/>
    <cellStyle name="好_2006年28四川_财力性转移支付2010年预算参考数_隋心对账单定稿0514 2 6" xfId="30629"/>
    <cellStyle name="好_2006年28四川_财力性转移支付2010年预算参考数_隋心对账单定稿0514 2 7" xfId="30630"/>
    <cellStyle name="好_2006年28四川_财力性转移支付2010年预算参考数_小册子（2010）张 2" xfId="30631"/>
    <cellStyle name="好_2006年28四川_合并" xfId="30632"/>
    <cellStyle name="好_2006年28四川_华东" xfId="30633"/>
    <cellStyle name="好_2006年28四川_华东 2" xfId="30634"/>
    <cellStyle name="好_2006年28四川_华东 2 2" xfId="30635"/>
    <cellStyle name="好_安徽 缺口县区测算(地方填报)1_财力性转移支付2010年预算参考数_合并 2 7" xfId="30636"/>
    <cellStyle name="好_2006年28四川_华东 2 3" xfId="30637"/>
    <cellStyle name="好_2006年28四川_隋心对账单定稿0514 2" xfId="30638"/>
    <cellStyle name="好_2006年28四川_隋心对账单定稿0514 2 3" xfId="30639"/>
    <cellStyle name="好_530623_2006年县级财政报表附表 2 7" xfId="30640"/>
    <cellStyle name="好_2006年28四川_隋心对账单定稿0514 2 4" xfId="30641"/>
    <cellStyle name="好_2006年28四川_隋心对账单定稿0514 2 5" xfId="30642"/>
    <cellStyle name="好_2006年28四川_隋心对账单定稿0514 2 6" xfId="30643"/>
    <cellStyle name="好_2006年30云南" xfId="30644"/>
    <cellStyle name="好_2006年30云南 2" xfId="30645"/>
    <cellStyle name="好_2006年30云南 2 2" xfId="30646"/>
    <cellStyle name="好_2006年30云南 2 4" xfId="30647"/>
    <cellStyle name="好_2006年30云南 2 5" xfId="30648"/>
    <cellStyle name="好_2006年30云南 2 7" xfId="30649"/>
    <cellStyle name="好_2006年30云南 3" xfId="30650"/>
    <cellStyle name="好_2006年30云南_30云南" xfId="30651"/>
    <cellStyle name="好_县市旗测算-新科目（20080626）_不含人员经费系数_财力性转移支付2010年预算参考数_03_2010年各地区一般预算平衡表_2010年地方财政一般预算分级平衡情况表（汇总）0524 5" xfId="30652"/>
    <cellStyle name="好_2006年30云南_30云南 2" xfId="30653"/>
    <cellStyle name="好_县区合并测算20080421_财力性转移支付2010年预算参考数_合并 2 6" xfId="30654"/>
    <cellStyle name="好_县区合并测算20080423(按照各省比重）_县市旗测算-新科目（含人口规模效应） 2 3" xfId="30655"/>
    <cellStyle name="好_2006年30云南_合并 2" xfId="30656"/>
    <cellStyle name="好_2006年30云南_合并 2 3" xfId="30657"/>
    <cellStyle name="好_27重庆_财力性转移支付2010年预算参考数_合并 2 6" xfId="30658"/>
    <cellStyle name="好_2006年30云南_合并 2 4" xfId="30659"/>
    <cellStyle name="好_27重庆_财力性转移支付2010年预算参考数_合并 2 7" xfId="30660"/>
    <cellStyle name="好_县市旗测算-新科目（20080627）_民生政策最低支出需求_华东" xfId="30661"/>
    <cellStyle name="好_2006年30云南_合并 2 5" xfId="30662"/>
    <cellStyle name="好_2006年30云南_合并 2 6" xfId="30663"/>
    <cellStyle name="好_2006年30云南_合并 2 7" xfId="30664"/>
    <cellStyle name="好_2006年30云南_华东" xfId="30665"/>
    <cellStyle name="好_530629_2006年县级财政报表附表 2 6" xfId="30666"/>
    <cellStyle name="好_2006年30云南_华东 2" xfId="30667"/>
    <cellStyle name="好_2008年支出调整 2 6" xfId="30668"/>
    <cellStyle name="强调文字颜色 2 7" xfId="30669"/>
    <cellStyle name="好_2006年30云南_隋心对账单定稿0514 2 2" xfId="30670"/>
    <cellStyle name="好_2006年30云南_隋心对账单定稿0514 2 5" xfId="30671"/>
    <cellStyle name="好_行政（人员）_不含人员经费系数_财力性转移支付2010年预算参考数_03_2010年各地区一般预算平衡表 3" xfId="30672"/>
    <cellStyle name="好_2006年30云南_隋心对账单定稿0514 2 7" xfId="30673"/>
    <cellStyle name="好_行政（人员）_不含人员经费系数_财力性转移支付2010年预算参考数_03_2010年各地区一般预算平衡表 5" xfId="30674"/>
    <cellStyle name="好_2006年30云南_小册子（2010）张" xfId="30675"/>
    <cellStyle name="好_行政(燃修费)_县市旗测算-新科目（含人口规模效应）_03_2010年各地区一般预算平衡表_2010年地方财政一般预算分级平衡情况表（汇总）0524 3" xfId="30676"/>
    <cellStyle name="好_2006年30云南_小册子（2010）张 2" xfId="30677"/>
    <cellStyle name="好_2006年30云南_小册子（2010）张 3" xfId="30678"/>
    <cellStyle name="好_2006年33甘肃" xfId="30679"/>
    <cellStyle name="好_2006年33甘肃 2 2" xfId="30680"/>
    <cellStyle name="好_2006年33甘肃 2 3" xfId="30681"/>
    <cellStyle name="好_2006年33甘肃 2 4" xfId="30682"/>
    <cellStyle name="好_2006年33甘肃 2 5" xfId="30683"/>
    <cellStyle name="好_2006年33甘肃 2 6" xfId="30684"/>
    <cellStyle name="好_2006年33甘肃_合并 2" xfId="30685"/>
    <cellStyle name="好_2006年33甘肃_合并 2 2" xfId="30686"/>
    <cellStyle name="好_2006年33甘肃_华东" xfId="30687"/>
    <cellStyle name="好_2006年34青海_03_2010年各地区一般预算平衡表_2010年地方财政一般预算分级平衡情况表（汇总）0524 5" xfId="30688"/>
    <cellStyle name="好_2006年33甘肃_华东 2" xfId="30689"/>
    <cellStyle name="好_测算结果汇总_03_2010年各地区一般预算平衡表_2010年地方财政一般预算分级平衡情况表（汇总）0524" xfId="30690"/>
    <cellStyle name="好_2006年33甘肃_华东 2 2" xfId="30691"/>
    <cellStyle name="好_测算结果汇总_03_2010年各地区一般预算平衡表_2010年地方财政一般预算分级平衡情况表（汇总）0524 2" xfId="30692"/>
    <cellStyle name="好_2006年33甘肃_华东 2 3" xfId="30693"/>
    <cellStyle name="好_测算结果汇总_03_2010年各地区一般预算平衡表_2010年地方财政一般预算分级平衡情况表（汇总）0524 3" xfId="30694"/>
    <cellStyle name="好_2006年33甘肃_华东 2 4" xfId="30695"/>
    <cellStyle name="好_测算结果汇总_03_2010年各地区一般预算平衡表_2010年地方财政一般预算分级平衡情况表（汇总）0524 4" xfId="30696"/>
    <cellStyle name="好_2006年33甘肃_华东 2 6" xfId="30697"/>
    <cellStyle name="好_2006年33甘肃_华东 2 7" xfId="30698"/>
    <cellStyle name="好_2006年33甘肃_隋心对账单定稿0514" xfId="30699"/>
    <cellStyle name="好_2006年33甘肃_隋心对账单定稿0514 2 6" xfId="30700"/>
    <cellStyle name="好_2006年33甘肃_隋心对账单定稿0514 2 7" xfId="30701"/>
    <cellStyle name="好_2006年33甘肃_小册子（2010）张" xfId="30702"/>
    <cellStyle name="好_28四川_03_2010年各地区一般预算平衡表 4" xfId="30703"/>
    <cellStyle name="好_文体广播事业(按照总人口测算）—20080416_县市旗测算-新科目（含人口规模效应）_财力性转移支付2010年预算参考数 2 7" xfId="30704"/>
    <cellStyle name="好_2006年34青海" xfId="30705"/>
    <cellStyle name="好_2006年34青海 2" xfId="30706"/>
    <cellStyle name="好_Book2_财力性转移支付2010年预算参考数 5" xfId="30707"/>
    <cellStyle name="好_2006年34青海 2 5" xfId="30708"/>
    <cellStyle name="好_2006年34青海 3" xfId="30709"/>
    <cellStyle name="好_2006年34青海 4" xfId="30710"/>
    <cellStyle name="好_2006年34青海 5" xfId="30711"/>
    <cellStyle name="好_2006年34青海_03_2010年各地区一般预算平衡表" xfId="30712"/>
    <cellStyle name="好_2006年34青海_03_2010年各地区一般预算平衡表 2 2" xfId="30713"/>
    <cellStyle name="好_青海 缺口县区测算(地方填报) 2" xfId="30714"/>
    <cellStyle name="好_2006年34青海_03_2010年各地区一般预算平衡表_04财力类2010 2" xfId="30715"/>
    <cellStyle name="好_2006年34青海_03_2010年各地区一般预算平衡表_2010年地方财政一般预算分级平衡情况表（汇总）0524 2 2" xfId="30716"/>
    <cellStyle name="好_2006年34青海_03_2010年各地区一般预算平衡表_2010年地方财政一般预算分级平衡情况表（汇总）0524 2 3" xfId="30717"/>
    <cellStyle name="好_2006年34青海_03_2010年各地区一般预算平衡表_2010年地方财政一般预算分级平衡情况表（汇总）0524 2 6" xfId="30718"/>
    <cellStyle name="好_2006年34青海_03_2010年各地区一般预算平衡表_2010年地方财政一般预算分级平衡情况表（汇总）0524 3" xfId="30719"/>
    <cellStyle name="好_2006年34青海_03_2010年各地区一般预算平衡表_2010年地方财政一般预算分级平衡情况表（汇总）0524 4" xfId="30720"/>
    <cellStyle name="好_2006年34青海_03_2010年各地区一般预算平衡表_净集中" xfId="30721"/>
    <cellStyle name="好_2006年34青海_03_2010年各地区一般预算平衡表_净集中 2" xfId="30722"/>
    <cellStyle name="千位分隔 4 3" xfId="30723"/>
    <cellStyle name="好_2006年34青海_03_2010年各地区一般预算平衡表_净集中 3" xfId="30724"/>
    <cellStyle name="千位分隔 4 4" xfId="30725"/>
    <cellStyle name="好_2006年34青海_30云南 2" xfId="30726"/>
    <cellStyle name="好_市辖区测算20080510_不含人员经费系数_财力性转移支付2010年预算参考数_03_2010年各地区一般预算平衡表_2010年地方财政一般预算分级平衡情况表（汇总）0524 2 5" xfId="30727"/>
    <cellStyle name="好_2006年34青海_财力性转移支付2010年预算参考数 2 2" xfId="30728"/>
    <cellStyle name="好_28四川_财力性转移支付2010年预算参考数_合并 2 2" xfId="30729"/>
    <cellStyle name="好_2006年34青海_财力性转移支付2010年预算参考数_03_2010年各地区一般预算平衡表_04财力类2010" xfId="30730"/>
    <cellStyle name="好_其他部门(按照总人口测算）—20080416_民生政策最低支出需求_财力性转移支付2010年预算参考数_合并 2 3" xfId="30731"/>
    <cellStyle name="好_2006年34青海_财力性转移支付2010年预算参考数_03_2010年各地区一般预算平衡表_04财力类2010 2" xfId="30732"/>
    <cellStyle name="好_2006年34青海_财力性转移支付2010年预算参考数_03_2010年各地区一般预算平衡表_04财力类2010 3" xfId="30733"/>
    <cellStyle name="好_2006年34青海_财力性转移支付2010年预算参考数_03_2010年各地区一般预算平衡表_2010年地方财政一般预算分级平衡情况表（汇总）0524 3" xfId="30734"/>
    <cellStyle name="好_汇总表4_财力性转移支付2010年预算参考数_30云南" xfId="30735"/>
    <cellStyle name="好_2006年34青海_财力性转移支付2010年预算参考数_03_2010年各地区一般预算平衡表_2010年地方财政一般预算分级平衡情况表（汇总）0524 4" xfId="30736"/>
    <cellStyle name="好_2006年34青海_财力性转移支付2010年预算参考数_03_2010年各地区一般预算平衡表_2010年地方财政一般预算分级平衡情况表（汇总）0524 5" xfId="30737"/>
    <cellStyle name="好_2006年34青海_财力性转移支付2010年预算参考数_03_2010年各地区一般预算平衡表_净集中 3" xfId="30738"/>
    <cellStyle name="好_2006年34青海_财力性转移支付2010年预算参考数_30云南" xfId="30739"/>
    <cellStyle name="好_2006年34青海_财力性转移支付2010年预算参考数_30云南 2" xfId="30740"/>
    <cellStyle name="好_2006年34青海_财力性转移支付2010年预算参考数_30云南 3" xfId="30741"/>
    <cellStyle name="好_2006年34青海_财力性转移支付2010年预算参考数_合并" xfId="30742"/>
    <cellStyle name="好_2006年34青海_财力性转移支付2010年预算参考数_合并 2 7" xfId="30743"/>
    <cellStyle name="好_2006年34青海_财力性转移支付2010年预算参考数_华东 2 2" xfId="30744"/>
    <cellStyle name="好_河南 缺口县区测算(地方填报白)_隋心对账单定稿0514 2 6" xfId="30745"/>
    <cellStyle name="好_2006年34青海_财力性转移支付2010年预算参考数_华东 2 3" xfId="30746"/>
    <cellStyle name="好_河南 缺口县区测算(地方填报白)_隋心对账单定稿0514 2 7" xfId="30747"/>
    <cellStyle name="好_2006年34青海_财力性转移支付2010年预算参考数_华东 2 6" xfId="30748"/>
    <cellStyle name="好_2006年34青海_财力性转移支付2010年预算参考数_华东 2 7" xfId="30749"/>
    <cellStyle name="好_2006年34青海_财力性转移支付2010年预算参考数_隋心对账单定稿0514" xfId="30750"/>
    <cellStyle name="好_2006年34青海_财力性转移支付2010年预算参考数_隋心对账单定稿0514 2" xfId="30751"/>
    <cellStyle name="好_卫生(按照总人口测算）—20080416_民生政策最低支出需求_财力性转移支付2010年预算参考数 2 5" xfId="30752"/>
    <cellStyle name="好_2006年34青海_财力性转移支付2010年预算参考数_小册子（2010）张 2" xfId="30753"/>
    <cellStyle name="好_行政(燃修费)_财力性转移支付2010年预算参考数_合并 2 3" xfId="30754"/>
    <cellStyle name="好_县市旗测算20080508_县市旗测算-新科目（含人口规模效应）_华东 3" xfId="30755"/>
    <cellStyle name="好_2006年34青海_财力性转移支付2010年预算参考数_小册子（2010）张 3" xfId="30756"/>
    <cellStyle name="好_行政(燃修费)_财力性转移支付2010年预算参考数_合并 2 4" xfId="30757"/>
    <cellStyle name="好_卫生部门_财力性转移支付2010年预算参考数_合并 2" xfId="30758"/>
    <cellStyle name="好_2006年34青海_合并 2" xfId="30759"/>
    <cellStyle name="好_测算结果_财力性转移支付2010年预算参考数_30云南" xfId="30760"/>
    <cellStyle name="好_2006年34青海_合并 2 3" xfId="30761"/>
    <cellStyle name="好_测算结果_财力性转移支付2010年预算参考数_30云南 3" xfId="30762"/>
    <cellStyle name="好_2006年34青海_合并 2 4" xfId="30763"/>
    <cellStyle name="好_山东省民生支出标准_财力性转移支付2010年预算参考数_华东 2" xfId="30764"/>
    <cellStyle name="好_2006年34青海_合并 2 5" xfId="30765"/>
    <cellStyle name="好_山东省民生支出标准_财力性转移支付2010年预算参考数_华东 3" xfId="30766"/>
    <cellStyle name="好_2006年34青海_合并 2 6" xfId="30767"/>
    <cellStyle name="好_2006年34青海_华东 2 2" xfId="30768"/>
    <cellStyle name="好_2006年34青海_华东 2 6" xfId="30769"/>
    <cellStyle name="好_2006年34青海_华东 2 7" xfId="30770"/>
    <cellStyle name="好_行政公检法测算_隋心对账单定稿0514 2 2" xfId="30771"/>
    <cellStyle name="好_2006年34青海_隋心对账单定稿0514 2 3" xfId="30772"/>
    <cellStyle name="好_2006年34青海_隋心对账单定稿0514 2 4" xfId="30773"/>
    <cellStyle name="好_2006年34青海_隋心对账单定稿0514 2 5" xfId="30774"/>
    <cellStyle name="好_2006年34青海_隋心对账单定稿0514 2 6" xfId="30775"/>
    <cellStyle name="好_2006年34青海_隋心对账单定稿0514 2 7" xfId="30776"/>
    <cellStyle name="好_2006年34青海_小册子（2010）张" xfId="30777"/>
    <cellStyle name="好_2006年34青海_小册子（2010）张 2" xfId="30778"/>
    <cellStyle name="好_2006年34青海_小册子（2010）张 3" xfId="30779"/>
    <cellStyle name="好_2006年分析表 4" xfId="30780"/>
    <cellStyle name="好_2006年基础数据 2 3" xfId="30781"/>
    <cellStyle name="好_2006年基础数据 2 4" xfId="30782"/>
    <cellStyle name="好_2006年基础数据 4" xfId="30783"/>
    <cellStyle name="好_2006年全省财力计算表（中央、决算） 2" xfId="30784"/>
    <cellStyle name="好_2008年全省汇总收支计算表 2 3" xfId="30785"/>
    <cellStyle name="好_2006年全省财力计算表（中央、决算） 2 2" xfId="30786"/>
    <cellStyle name="好_2006年全省财力计算表（中央、决算） 2 3" xfId="30787"/>
    <cellStyle name="好_缺口县区测算（11.13）_财力性转移支付2010年预算参考数_03_2010年各地区一般预算平衡表" xfId="30788"/>
    <cellStyle name="好_文体广播事业(按照总人口测算）—20080416_不含人员经费系数_财力性转移支付2010年预算参考数_03_2010年各地区一般预算平衡表 6" xfId="30789"/>
    <cellStyle name="好_2006年全省财力计算表（中央、决算） 2 4" xfId="30790"/>
    <cellStyle name="好_2006年全省财力计算表（中央、决算） 2 7" xfId="30791"/>
    <cellStyle name="好_缺口县区测算（11.13）_财力性转移支付2010年预算参考数_03_2010年各地区一般预算平衡表_04财力类2010 2" xfId="30792"/>
    <cellStyle name="好_2006年全省财力计算表（中央、决算） 2_2.2009年云南省生态功能区转移支付总表" xfId="30793"/>
    <cellStyle name="好_2006年全省财力计算表（中央、决算） 2_2.2010年云南省生态功能区转移支付总表" xfId="30794"/>
    <cellStyle name="好_2006年全省财力计算表（中央、决算）_合并" xfId="30795"/>
    <cellStyle name="好_2006年全省财力计算表（中央、决算）_合并 2" xfId="30796"/>
    <cellStyle name="好_2006年全省财力计算表（中央、决算）_华东" xfId="30797"/>
    <cellStyle name="好_2006年全省财力计算表（中央、决算）_华东 2 2" xfId="30798"/>
    <cellStyle name="好_2006年全省财力计算表（中央、决算）_华东 2 3" xfId="30799"/>
    <cellStyle name="好_2006年全省财力计算表（中央、决算）_隋心对账单定稿0514" xfId="30800"/>
    <cellStyle name="好_20河南_华东" xfId="30801"/>
    <cellStyle name="好_2006年全省财力计算表（中央、决算）_隋心对账单定稿0514 2" xfId="30802"/>
    <cellStyle name="好_同德_隋心对账单定稿0514" xfId="30803"/>
    <cellStyle name="好_20河南_华东 2" xfId="30804"/>
    <cellStyle name="好_2006年全省财力计算表（中央、决算）_隋心对账单定稿0514 2 2" xfId="30805"/>
    <cellStyle name="好_同德_隋心对账单定稿0514 2" xfId="30806"/>
    <cellStyle name="好_县市旗测算-新科目（20080627）_小册子（2010）张 3" xfId="30807"/>
    <cellStyle name="好_总人口 5" xfId="30808"/>
    <cellStyle name="好_20河南_华东 2 2" xfId="30809"/>
    <cellStyle name="好_2006年全省财力计算表（中央、决算）_隋心对账单定稿0514 2 3" xfId="30810"/>
    <cellStyle name="好_同德_隋心对账单定稿0514 3" xfId="30811"/>
    <cellStyle name="好_20河南_华东 2 3" xfId="30812"/>
    <cellStyle name="好_2006年全省财力计算表（中央、决算）_隋心对账单定稿0514 2 4" xfId="30813"/>
    <cellStyle name="好_第五部分(才淼、饶永宏） 2_4.2010年国家重点生态功能区保护性转移支付生态测算表" xfId="30814"/>
    <cellStyle name="好_20河南_华东 2 4" xfId="30815"/>
    <cellStyle name="好_2006年全省财力计算表（中央、决算）_隋心对账单定稿0514 2 6" xfId="30816"/>
    <cellStyle name="好_20河南_华东 2 6" xfId="30817"/>
    <cellStyle name="好_2006年水利统计指标统计表" xfId="30818"/>
    <cellStyle name="好_2006年水利统计指标统计表 2" xfId="30819"/>
    <cellStyle name="好_2006年水利统计指标统计表 2 2" xfId="30820"/>
    <cellStyle name="好_2006年水利统计指标统计表 2 3" xfId="30821"/>
    <cellStyle name="好_2006年水利统计指标统计表 2_2.2010年云南省生态功能区转移支付总表" xfId="30822"/>
    <cellStyle name="好_2006年水利统计指标统计表 2_4.2010年国家重点生态功能区保护性转移支付生态测算表" xfId="30823"/>
    <cellStyle name="好_2006年水利统计指标统计表 2_5.2010年云南省国家一般生态功能区转移支付补助测算表（州市本级）" xfId="30824"/>
    <cellStyle name="好_2006年水利统计指标统计表 3" xfId="30825"/>
    <cellStyle name="好_2006年水利统计指标统计表 4" xfId="30826"/>
    <cellStyle name="好_2006年水利统计指标统计表 5" xfId="30827"/>
    <cellStyle name="好_2006年水利统计指标统计表 7" xfId="30828"/>
    <cellStyle name="好_2006年水利统计指标统计表_03_2010年各地区一般预算平衡表 2" xfId="30829"/>
    <cellStyle name="好_2006年水利统计指标统计表_03_2010年各地区一般预算平衡表 2 2" xfId="30830"/>
    <cellStyle name="好_2006年水利统计指标统计表_03_2010年各地区一般预算平衡表_04财力类2010 2" xfId="30831"/>
    <cellStyle name="好_34青海_财力性转移支付2010年预算参考数" xfId="30832"/>
    <cellStyle name="好_2006年水利统计指标统计表_03_2010年各地区一般预算平衡表_04财力类2010 3" xfId="30833"/>
    <cellStyle name="好_2006年水利统计指标统计表_03_2010年各地区一般预算平衡表_净集中" xfId="30834"/>
    <cellStyle name="好_2006年水利统计指标统计表_03_2010年各地区一般预算平衡表_净集中 2" xfId="30835"/>
    <cellStyle name="好_2006年水利统计指标统计表_03_2010年各地区一般预算平衡表_净集中 3" xfId="30836"/>
    <cellStyle name="好_2006年水利统计指标统计表_财力性转移支付2010年预算参考数 3" xfId="30837"/>
    <cellStyle name="好_2006年水利统计指标统计表_财力性转移支付2010年预算参考数 4" xfId="30838"/>
    <cellStyle name="好_2006年水利统计指标统计表_财力性转移支付2010年预算参考数 5" xfId="30839"/>
    <cellStyle name="好_2006年水利统计指标统计表_财力性转移支付2010年预算参考数_03_2010年各地区一般预算平衡表" xfId="30840"/>
    <cellStyle name="好_2006年水利统计指标统计表_财力性转移支付2010年预算参考数_03_2010年各地区一般预算平衡表 4" xfId="30841"/>
    <cellStyle name="好_2006年水利统计指标统计表_财力性转移支付2010年预算参考数_03_2010年各地区一般预算平衡表 5" xfId="30842"/>
    <cellStyle name="好_2006年水利统计指标统计表_财力性转移支付2010年预算参考数_03_2010年各地区一般预算平衡表 6" xfId="30843"/>
    <cellStyle name="好_2006年水利统计指标统计表_财力性转移支付2010年预算参考数_03_2010年各地区一般预算平衡表_04财力类2010" xfId="30844"/>
    <cellStyle name="好_财政供养人员_财力性转移支付2010年预算参考数 5" xfId="30845"/>
    <cellStyle name="好_2006年水利统计指标统计表_财力性转移支付2010年预算参考数_03_2010年各地区一般预算平衡表_04财力类2010 2" xfId="30846"/>
    <cellStyle name="好_2006年水利统计指标统计表_财力性转移支付2010年预算参考数_03_2010年各地区一般预算平衡表_2010年地方财政一般预算分级平衡情况表（汇总）0524 2" xfId="30847"/>
    <cellStyle name="好_2006年水利统计指标统计表_财力性转移支付2010年预算参考数_03_2010年各地区一般预算平衡表_2010年地方财政一般预算分级平衡情况表（汇总）0524 2 3" xfId="30848"/>
    <cellStyle name="好_2006年水利统计指标统计表_财力性转移支付2010年预算参考数_03_2010年各地区一般预算平衡表_2010年地方财政一般预算分级平衡情况表（汇总）0524 2 4" xfId="30849"/>
    <cellStyle name="好_20河南" xfId="30850"/>
    <cellStyle name="好_2006年水利统计指标统计表_财力性转移支付2010年预算参考数_03_2010年各地区一般预算平衡表_2010年地方财政一般预算分级平衡情况表（汇总）0524 2 6" xfId="30851"/>
    <cellStyle name="好_行政(燃修费)_不含人员经费系数_财力性转移支付2010年预算参考数_华东 2 3" xfId="30852"/>
    <cellStyle name="好_2006年水利统计指标统计表_财力性转移支付2010年预算参考数_30云南" xfId="30853"/>
    <cellStyle name="好_2006年水利统计指标统计表_财力性转移支付2010年预算参考数_合并 2" xfId="30854"/>
    <cellStyle name="好_2006年水利统计指标统计表_财力性转移支付2010年预算参考数_合并 2 2" xfId="30855"/>
    <cellStyle name="好_县区合并测算20080423(按照各省比重）_县市旗测算-新科目（含人口规模效应）_03_2010年各地区一般预算平衡表 5" xfId="30856"/>
    <cellStyle name="好_2006年水利统计指标统计表_财力性转移支付2010年预算参考数_合并 2 3" xfId="30857"/>
    <cellStyle name="好_县区合并测算20080423(按照各省比重）_县市旗测算-新科目（含人口规模效应）_03_2010年各地区一般预算平衡表 6" xfId="30858"/>
    <cellStyle name="好_2006年水利统计指标统计表_财力性转移支付2010年预算参考数_合并 2 4" xfId="30859"/>
    <cellStyle name="好_2006年水利统计指标统计表_财力性转移支付2010年预算参考数_合并 2 5" xfId="30860"/>
    <cellStyle name="好_2006年水利统计指标统计表_财力性转移支付2010年预算参考数_合并 2 6" xfId="30861"/>
    <cellStyle name="好_2006年水利统计指标统计表_财力性转移支付2010年预算参考数_合并 2 7" xfId="30862"/>
    <cellStyle name="好_2006年水利统计指标统计表_财力性转移支付2010年预算参考数_华东" xfId="30863"/>
    <cellStyle name="好_县区合并测算20080423(按照各省比重）_县市旗测算-新科目（含人口规模效应）_财力性转移支付2010年预算参考数_03_2010年各地区一般预算平衡表 2 3" xfId="30864"/>
    <cellStyle name="好_2006年水利统计指标统计表_财力性转移支付2010年预算参考数_华东 2" xfId="30865"/>
    <cellStyle name="好_2006年水利统计指标统计表_财力性转移支付2010年预算参考数_华东 2 7" xfId="30866"/>
    <cellStyle name="好_2006年水利统计指标统计表_财力性转移支付2010年预算参考数_隋心对账单定稿0514" xfId="30867"/>
    <cellStyle name="好_2006年水利统计指标统计表_财力性转移支付2010年预算参考数_隋心对账单定稿0514 2" xfId="30868"/>
    <cellStyle name="好_2006年水利统计指标统计表_财力性转移支付2010年预算参考数_隋心对账单定稿0514 2 2" xfId="30869"/>
    <cellStyle name="好_2006年水利统计指标统计表_财力性转移支付2010年预算参考数_隋心对账单定稿0514 2 3" xfId="30870"/>
    <cellStyle name="好_2006年水利统计指标统计表_财力性转移支付2010年预算参考数_隋心对账单定稿0514 2 4" xfId="30871"/>
    <cellStyle name="好_教育(按照总人口测算）—20080416_不含人员经费系数_30云南" xfId="30872"/>
    <cellStyle name="好_2006年水利统计指标统计表_财力性转移支付2010年预算参考数_隋心对账单定稿0514 2 5" xfId="30873"/>
    <cellStyle name="好_2006年水利统计指标统计表_财力性转移支付2010年预算参考数_隋心对账单定稿0514 2 6" xfId="30874"/>
    <cellStyle name="好_2006年水利统计指标统计表_财力性转移支付2010年预算参考数_隋心对账单定稿0514 2 7" xfId="30875"/>
    <cellStyle name="好_2006年水利统计指标统计表_财力性转移支付2010年预算参考数_小册子（2010）张" xfId="30876"/>
    <cellStyle name="好_农林水和城市维护标准支出20080505－县区合计_财力性转移支付2010年预算参考数_华东" xfId="30877"/>
    <cellStyle name="好_2006年水利统计指标统计表_财力性转移支付2010年预算参考数_小册子（2010）张 2" xfId="30878"/>
    <cellStyle name="好_农林水和城市维护标准支出20080505－县区合计_财力性转移支付2010年预算参考数_华东 2" xfId="30879"/>
    <cellStyle name="好_2006年水利统计指标统计表_财力性转移支付2010年预算参考数_小册子（2010）张 3" xfId="30880"/>
    <cellStyle name="好_农林水和城市维护标准支出20080505－县区合计_财力性转移支付2010年预算参考数_华东 3" xfId="30881"/>
    <cellStyle name="好_2006年水利统计指标统计表_合并 2 4" xfId="30882"/>
    <cellStyle name="好_缺口县区测算(按核定人数)_财力性转移支付2010年预算参考数_合并 2 5" xfId="30883"/>
    <cellStyle name="好_2006年水利统计指标统计表_合并 2 5" xfId="30884"/>
    <cellStyle name="好_缺口县区测算(按核定人数)_财力性转移支付2010年预算参考数_合并 2 6" xfId="30885"/>
    <cellStyle name="好_2008年全省汇总收支计算表_财力性转移支付2010年预算参考数_03_2010年各地区一般预算平衡表_2010年地方财政一般预算分级平衡情况表（汇总）0524" xfId="30886"/>
    <cellStyle name="好_2006年水利统计指标统计表_合并 2 6" xfId="30887"/>
    <cellStyle name="好_缺口县区测算(按核定人数)_财力性转移支付2010年预算参考数_合并 2 7" xfId="30888"/>
    <cellStyle name="好_2006年水利统计指标统计表_合并 2 7" xfId="30889"/>
    <cellStyle name="好_2006年水利统计指标统计表_华东" xfId="30890"/>
    <cellStyle name="好_民生政策最低支出需求_小册子（2010）张" xfId="30891"/>
    <cellStyle name="好_2006年水利统计指标统计表_华东 2 5" xfId="30892"/>
    <cellStyle name="好_缺口县区测算(按核定人数)_财力性转移支付2010年预算参考数_华东 2 6" xfId="30893"/>
    <cellStyle name="好_2006年水利统计指标统计表_华东 2 6" xfId="30894"/>
    <cellStyle name="好_缺口县区测算(按核定人数)_财力性转移支付2010年预算参考数_华东 2 7" xfId="30895"/>
    <cellStyle name="好_2006年水利统计指标统计表_华东 2 7" xfId="30896"/>
    <cellStyle name="好_2006年水利统计指标统计表_禁止开发区名单" xfId="30897"/>
    <cellStyle name="好_Book2_华东 2 6" xfId="30898"/>
    <cellStyle name="好_2006年水利统计指标统计表_隋心对账单定稿0514" xfId="30899"/>
    <cellStyle name="适中 2 2 11" xfId="30900"/>
    <cellStyle name="好_2006年水利统计指标统计表_隋心对账单定稿0514 2 4" xfId="30901"/>
    <cellStyle name="适中 2 2 12" xfId="30902"/>
    <cellStyle name="好_2006年水利统计指标统计表_隋心对账单定稿0514 2 5" xfId="30903"/>
    <cellStyle name="适中 2 2 13" xfId="30904"/>
    <cellStyle name="好_2006年水利统计指标统计表_隋心对账单定稿0514 2 6" xfId="30905"/>
    <cellStyle name="适中 2 2 14" xfId="30906"/>
    <cellStyle name="好_2006年水利统计指标统计表_隋心对账单定稿0514 2 7" xfId="30907"/>
    <cellStyle name="好_河南 缺口县区测算(地方填报白)_财力性转移支付2010年预算参考数_03_2010年各地区一般预算平衡表_2010年地方财政一般预算分级平衡情况表（汇总）0524 2" xfId="30908"/>
    <cellStyle name="好_2007年地州资金往来对账表" xfId="30909"/>
    <cellStyle name="好_2007年地州资金往来对账表 2" xfId="30910"/>
    <cellStyle name="好_教师绩效工资测算表（离退休按各地上报数测算）2009年1月1日" xfId="30911"/>
    <cellStyle name="好_2007年地州资金往来对账表 2 2" xfId="30912"/>
    <cellStyle name="好_教师绩效工资测算表（离退休按各地上报数测算）2009年1月1日 2" xfId="30913"/>
    <cellStyle name="好_2007年地州资金往来对账表 2 3" xfId="30914"/>
    <cellStyle name="好_教师绩效工资测算表（离退休按各地上报数测算）2009年1月1日 3" xfId="30915"/>
    <cellStyle name="好_平邑_华东" xfId="30916"/>
    <cellStyle name="好_2007年地州资金往来对账表 3" xfId="30917"/>
    <cellStyle name="好_2007年地州资金往来对账表 4" xfId="30918"/>
    <cellStyle name="好_2007年国税" xfId="30919"/>
    <cellStyle name="好_2007年检察院案件数 2" xfId="30920"/>
    <cellStyle name="好_2007年可用财力" xfId="30921"/>
    <cellStyle name="好_2007年可用财力 2" xfId="30922"/>
    <cellStyle name="好_2007年可用财力 3" xfId="30923"/>
    <cellStyle name="好_2007年人员分部门统计表 3" xfId="30924"/>
    <cellStyle name="好_行政（人员）_财力性转移支付2010年预算参考数_03_2010年各地区一般预算平衡表_04财力类2010 3" xfId="30925"/>
    <cellStyle name="好_2007年人员分部门统计表 4" xfId="30926"/>
    <cellStyle name="好_2007年人员分部门统计表 5" xfId="30927"/>
    <cellStyle name="好_2007年收支情况及2008年收支预计表(汇总表)" xfId="30928"/>
    <cellStyle name="好_2007年收支情况及2008年收支预计表(汇总表) 2" xfId="30929"/>
    <cellStyle name="好_2007年收支情况及2008年收支预计表(汇总表) 2 2" xfId="30930"/>
    <cellStyle name="好_2007年收支情况及2008年收支预计表(汇总表) 2 3" xfId="30931"/>
    <cellStyle name="好_2007年收支情况及2008年收支预计表(汇总表) 3" xfId="30932"/>
    <cellStyle name="好_2007年收支情况及2008年收支预计表(汇总表) 4" xfId="30933"/>
    <cellStyle name="好_2007年收支情况及2008年收支预计表(汇总表) 5" xfId="30934"/>
    <cellStyle name="好_2007年收支情况及2008年收支预计表(汇总表)_03_2010年各地区一般预算平衡表" xfId="30935"/>
    <cellStyle name="好_34青海_财力性转移支付2010年预算参考数_小册子（2010）张" xfId="30936"/>
    <cellStyle name="好_教育(按照总人口测算）—20080416_县市旗测算-新科目（含人口规模效应）_财力性转移支付2010年预算参考数_隋心对账单定稿0514" xfId="30937"/>
    <cellStyle name="好_2007年收支情况及2008年收支预计表(汇总表)_03_2010年各地区一般预算平衡表 2" xfId="30938"/>
    <cellStyle name="好_34青海_财力性转移支付2010年预算参考数_小册子（2010）张 2" xfId="30939"/>
    <cellStyle name="好_教育(按照总人口测算）—20080416_县市旗测算-新科目（含人口规模效应）_财力性转移支付2010年预算参考数_隋心对账单定稿0514 2" xfId="30940"/>
    <cellStyle name="好_2007年收支情况及2008年收支预计表(汇总表)_03_2010年各地区一般预算平衡表 4" xfId="30941"/>
    <cellStyle name="好_2007年收支情况及2008年收支预计表(汇总表)_03_2010年各地区一般预算平衡表_04财力类2010" xfId="30942"/>
    <cellStyle name="好_2007年收支情况及2008年收支预计表(汇总表)_03_2010年各地区一般预算平衡表_04财力类2010 2" xfId="30943"/>
    <cellStyle name="好_2008计算资料（8月5）_合并" xfId="30944"/>
    <cellStyle name="好_2007年收支情况及2008年收支预计表(汇总表)_03_2010年各地区一般预算平衡表_04财力类2010 3" xfId="30945"/>
    <cellStyle name="好_2007年收支情况及2008年收支预计表(汇总表)_03_2010年各地区一般预算平衡表_2010年地方财政一般预算分级平衡情况表（汇总）0524" xfId="30946"/>
    <cellStyle name="好_人员工资和公用经费2_财力性转移支付2010年预算参考数 2 7" xfId="30947"/>
    <cellStyle name="好_2007年收支情况及2008年收支预计表(汇总表)_03_2010年各地区一般预算平衡表_2010年地方财政一般预算分级平衡情况表（汇总）0524 2" xfId="30948"/>
    <cellStyle name="好_教育(按照总人口测算）—20080416_不含人员经费系数_合并" xfId="30949"/>
    <cellStyle name="好_2007年收支情况及2008年收支预计表(汇总表)_03_2010年各地区一般预算平衡表_2010年地方财政一般预算分级平衡情况表（汇总）0524 2 2" xfId="30950"/>
    <cellStyle name="好_教育(按照总人口测算）—20080416_不含人员经费系数_合并 2" xfId="30951"/>
    <cellStyle name="好_2007年收支情况及2008年收支预计表(汇总表)_03_2010年各地区一般预算平衡表_2010年地方财政一般预算分级平衡情况表（汇总）0524 2 3" xfId="30952"/>
    <cellStyle name="好_教育(按照总人口测算）—20080416_不含人员经费系数_合并 3" xfId="30953"/>
    <cellStyle name="好_县区合并测算20080421 2 2" xfId="30954"/>
    <cellStyle name="好_2007年收支情况及2008年收支预计表(汇总表)_03_2010年各地区一般预算平衡表_2010年地方财政一般预算分级平衡情况表（汇总）0524 2 6" xfId="30955"/>
    <cellStyle name="好_县区合并测算20080421_民生政策最低支出需求_03_2010年各地区一般预算平衡表_2010年地方财政一般预算分级平衡情况表（汇总）0524 2" xfId="30956"/>
    <cellStyle name="好_县区合并测算20080421 2 3" xfId="30957"/>
    <cellStyle name="好_2007年收支情况及2008年收支预计表(汇总表)_03_2010年各地区一般预算平衡表_2010年地方财政一般预算分级平衡情况表（汇总）0524 2 7" xfId="30958"/>
    <cellStyle name="好_县区合并测算20080421_民生政策最低支出需求_03_2010年各地区一般预算平衡表_2010年地方财政一般预算分级平衡情况表（汇总）0524 3" xfId="30959"/>
    <cellStyle name="好_2007年收支情况及2008年收支预计表(汇总表)_03_2010年各地区一般预算平衡表_2010年地方财政一般预算分级平衡情况表（汇总）0524 5" xfId="30960"/>
    <cellStyle name="好_2007年收支情况及2008年收支预计表(汇总表)_30云南" xfId="30961"/>
    <cellStyle name="好_2007年收支情况及2008年收支预计表(汇总表)_30云南 2" xfId="30962"/>
    <cellStyle name="好_2007年收支情况及2008年收支预计表(汇总表)_财力性转移支付2010年预算参考数 2" xfId="30963"/>
    <cellStyle name="好_县区合并测算20080423(按照各省比重）_财力性转移支付2010年预算参考数_华东 3" xfId="30964"/>
    <cellStyle name="好_2007年收支情况及2008年收支预计表(汇总表)_财力性转移支付2010年预算参考数 2 4" xfId="30965"/>
    <cellStyle name="好_2007年收支情况及2008年收支预计表(汇总表)_财力性转移支付2010年预算参考数 2 5" xfId="30966"/>
    <cellStyle name="好_2007年收支情况及2008年收支预计表(汇总表)_财力性转移支付2010年预算参考数 2 6" xfId="30967"/>
    <cellStyle name="好_2007年收支情况及2008年收支预计表(汇总表)_财力性转移支付2010年预算参考数 2 7" xfId="30968"/>
    <cellStyle name="好_2007年收支情况及2008年收支预计表(汇总表)_财力性转移支付2010年预算参考数 3" xfId="30969"/>
    <cellStyle name="好_2007年收支情况及2008年收支预计表(汇总表)_财力性转移支付2010年预算参考数 5" xfId="30970"/>
    <cellStyle name="好_2007年收支情况及2008年收支预计表(汇总表)_财力性转移支付2010年预算参考数_03_2010年各地区一般预算平衡表 2" xfId="30971"/>
    <cellStyle name="好_2007年收支情况及2008年收支预计表(汇总表)_财力性转移支付2010年预算参考数_03_2010年各地区一般预算平衡表 2 2" xfId="30972"/>
    <cellStyle name="好_县市旗测算20080508_民生政策最低支出需求_合并 3" xfId="30973"/>
    <cellStyle name="好_2007年收支情况及2008年收支预计表(汇总表)_财力性转移支付2010年预算参考数_03_2010年各地区一般预算平衡表 3" xfId="30974"/>
    <cellStyle name="好_2007年收支情况及2008年收支预计表(汇总表)_财力性转移支付2010年预算参考数_03_2010年各地区一般预算平衡表_04财力类2010" xfId="30975"/>
    <cellStyle name="好_2007年收支情况及2008年收支预计表(汇总表)_财力性转移支付2010年预算参考数_03_2010年各地区一般预算平衡表_04财力类2010 2" xfId="30976"/>
    <cellStyle name="好_核定人数对比_03_2010年各地区一般预算平衡表_2010年地方财政一般预算分级平衡情况表（汇总）0524 4" xfId="30977"/>
    <cellStyle name="好_2007年收支情况及2008年收支预计表(汇总表)_财力性转移支付2010年预算参考数_03_2010年各地区一般预算平衡表_2010年地方财政一般预算分级平衡情况表（汇总）0524" xfId="30978"/>
    <cellStyle name="好_农林水和城市维护标准支出20080505－县区合计_不含人员经费系数_华东 2 7" xfId="30979"/>
    <cellStyle name="好_2007年收支情况及2008年收支预计表(汇总表)_财力性转移支付2010年预算参考数_03_2010年各地区一般预算平衡表_2010年地方财政一般预算分级平衡情况表（汇总）0524 2" xfId="30980"/>
    <cellStyle name="好_2007年收支情况及2008年收支预计表(汇总表)_财力性转移支付2010年预算参考数_03_2010年各地区一般预算平衡表_2010年地方财政一般预算分级平衡情况表（汇总）0524 2 2" xfId="30981"/>
    <cellStyle name="好_2007年收支情况及2008年收支预计表(汇总表)_财力性转移支付2010年预算参考数_03_2010年各地区一般预算平衡表_2010年地方财政一般预算分级平衡情况表（汇总）0524 2 3" xfId="30982"/>
    <cellStyle name="好_2007年收支情况及2008年收支预计表(汇总表)_财力性转移支付2010年预算参考数_03_2010年各地区一般预算平衡表_2010年地方财政一般预算分级平衡情况表（汇总）0524 2 4" xfId="30983"/>
    <cellStyle name="好_2007年收支情况及2008年收支预计表(汇总表)_财力性转移支付2010年预算参考数_03_2010年各地区一般预算平衡表_2010年地方财政一般预算分级平衡情况表（汇总）0524 2 5" xfId="30984"/>
    <cellStyle name="好_2007年收支情况及2008年收支预计表(汇总表)_财力性转移支付2010年预算参考数_03_2010年各地区一般预算平衡表_2010年地方财政一般预算分级平衡情况表（汇总）0524 3" xfId="30985"/>
    <cellStyle name="好_2007年收支情况及2008年收支预计表(汇总表)_财力性转移支付2010年预算参考数_03_2010年各地区一般预算平衡表_2010年地方财政一般预算分级平衡情况表（汇总）0524 4" xfId="30986"/>
    <cellStyle name="好_34青海_1_财力性转移支付2010年预算参考数_隋心对账单定稿0514 2" xfId="30987"/>
    <cellStyle name="好_2007年收支情况及2008年收支预计表(汇总表)_财力性转移支付2010年预算参考数_03_2010年各地区一般预算平衡表_2010年地方财政一般预算分级平衡情况表（汇总）0524 5" xfId="30988"/>
    <cellStyle name="好_2007年收支情况及2008年收支预计表(汇总表)_财力性转移支付2010年预算参考数_30云南" xfId="30989"/>
    <cellStyle name="好_2007年收支情况及2008年收支预计表(汇总表)_财力性转移支付2010年预算参考数_30云南 2" xfId="30990"/>
    <cellStyle name="好_2007年收支情况及2008年收支预计表(汇总表)_财力性转移支付2010年预算参考数_30云南 3" xfId="30991"/>
    <cellStyle name="好_2007年收支情况及2008年收支预计表(汇总表)_财力性转移支付2010年预算参考数_合并" xfId="30992"/>
    <cellStyle name="好_农林水和城市维护标准支出20080505－县区合计_县市旗测算-新科目（含人口规模效应）_财力性转移支付2010年预算参考数_03_2010年各地区一般预算平衡表_2010年地方财政一般预算分级平衡情况表（汇总）0524 2 8" xfId="30993"/>
    <cellStyle name="好_2007年收支情况及2008年收支预计表(汇总表)_财力性转移支付2010年预算参考数_合并 2" xfId="30994"/>
    <cellStyle name="好_2007年收支情况及2008年收支预计表(汇总表)_财力性转移支付2010年预算参考数_合并 2 5" xfId="30995"/>
    <cellStyle name="好_2007年收支情况及2008年收支预计表(汇总表)_财力性转移支付2010年预算参考数_合并 2 6" xfId="30996"/>
    <cellStyle name="好_2007年收支情况及2008年收支预计表(汇总表)_财力性转移支付2010年预算参考数_华东" xfId="30997"/>
    <cellStyle name="好_2007年收支情况及2008年收支预计表(汇总表)_财力性转移支付2010年预算参考数_华东 2 5" xfId="30998"/>
    <cellStyle name="好_2007年收支情况及2008年收支预计表(汇总表)_财力性转移支付2010年预算参考数_华东 2 6" xfId="30999"/>
    <cellStyle name="好_2007年收支情况及2008年收支预计表(汇总表)_财力性转移支付2010年预算参考数_华东 2 7" xfId="31000"/>
    <cellStyle name="好_2007年收支情况及2008年收支预计表(汇总表)_财力性转移支付2010年预算参考数_隋心对账单定稿0514" xfId="31001"/>
    <cellStyle name="着色 3" xfId="31002"/>
    <cellStyle name="好_2007一般预算支出口径剔除表_财力性转移支付2010年预算参考数_03_2010年各地区一般预算平衡表_净集中 2" xfId="31003"/>
    <cellStyle name="好_2007年收支情况及2008年收支预计表(汇总表)_财力性转移支付2010年预算参考数_隋心对账单定稿0514 2" xfId="31004"/>
    <cellStyle name="好_2007年收支情况及2008年收支预计表(汇总表)_财力性转移支付2010年预算参考数_小册子（2010）张" xfId="31005"/>
    <cellStyle name="好_2007年收支情况及2008年收支预计表(汇总表)_财力性转移支付2010年预算参考数_小册子（2010）张 2" xfId="31006"/>
    <cellStyle name="好_2007年收支情况及2008年收支预计表(汇总表)_财力性转移支付2010年预算参考数_小册子（2010）张 3" xfId="31007"/>
    <cellStyle name="好_2007年收支情况及2008年收支预计表(汇总表)_合并 2 2" xfId="31008"/>
    <cellStyle name="好_2007年收支情况及2008年收支预计表(汇总表)_合并 2 3" xfId="31009"/>
    <cellStyle name="好_2007年收支情况及2008年收支预计表(汇总表)_合并 2 4" xfId="31010"/>
    <cellStyle name="好_2007年收支情况及2008年收支预计表(汇总表)_合并 2 6" xfId="31011"/>
    <cellStyle name="好_2007年收支情况及2008年收支预计表(汇总表)_合并 2 7" xfId="31012"/>
    <cellStyle name="好_2007年收支情况及2008年收支预计表(汇总表)_华东" xfId="31013"/>
    <cellStyle name="好_20河南_财力性转移支付2010年预算参考数_隋心对账单定稿0514 2" xfId="31014"/>
    <cellStyle name="好_2007年收支情况及2008年收支预计表(汇总表)_华东 2" xfId="31015"/>
    <cellStyle name="好_20河南_财力性转移支付2010年预算参考数_隋心对账单定稿0514 2 2" xfId="31016"/>
    <cellStyle name="好_平邑_财力性转移支付2010年预算参考数 4" xfId="31017"/>
    <cellStyle name="好_2007年收支情况及2008年收支预计表(汇总表)_华东 2 2" xfId="31018"/>
    <cellStyle name="好_2007年收支情况及2008年收支预计表(汇总表)_华东 2 3" xfId="31019"/>
    <cellStyle name="好_2007年收支情况及2008年收支预计表(汇总表)_华东 2 4" xfId="31020"/>
    <cellStyle name="好_2007年收支情况及2008年收支预计表(汇总表)_华东 2 7" xfId="31021"/>
    <cellStyle name="好_县区合并测算20080423(按照各省比重）_财力性转移支付2010年预算参考数_隋心对账单定稿0514 2 2" xfId="31022"/>
    <cellStyle name="好_2007年收支情况及2008年收支预计表(汇总表)_隋心对账单定稿0514" xfId="31023"/>
    <cellStyle name="好_2007年收支情况及2008年收支预计表(汇总表)_隋心对账单定稿0514 2" xfId="31024"/>
    <cellStyle name="好_2007年收支情况及2008年收支预计表(汇总表)_小册子（2010）张" xfId="31025"/>
    <cellStyle name="好_2007年收支情况及2008年收支预计表(汇总表)_小册子（2010）张 2" xfId="31026"/>
    <cellStyle name="好_2007年收支情况及2008年收支预计表(汇总表)_小册子（2010）张 3" xfId="31027"/>
    <cellStyle name="好_2007年一般预算支出剔除" xfId="31028"/>
    <cellStyle name="好_行政公检法测算_合并 2" xfId="31029"/>
    <cellStyle name="好_2007年一般预算支出剔除 2" xfId="31030"/>
    <cellStyle name="好_行政公检法测算_合并 2 2" xfId="31031"/>
    <cellStyle name="好_县区合并测算20080423(按照各省比重）_县市旗测算-新科目（含人口规模效应）_财力性转移支付2010年预算参考数_隋心对账单定稿0514 2 6" xfId="31032"/>
    <cellStyle name="好_2007年一般预算支出剔除 2 3" xfId="31033"/>
    <cellStyle name="好_县区合并测算20080423(按照各省比重）_县市旗测算-新科目（含人口规模效应）_财力性转移支付2010年预算参考数_隋心对账单定稿0514 2 7" xfId="31034"/>
    <cellStyle name="好_2007年一般预算支出剔除 2 4" xfId="31035"/>
    <cellStyle name="好_M01-2(州市补助收入)" xfId="31036"/>
    <cellStyle name="好_2007年一般预算支出剔除 2 5" xfId="31037"/>
    <cellStyle name="好_2007年一般预算支出剔除 2 6" xfId="31038"/>
    <cellStyle name="好_2007年一般预算支出剔除 3" xfId="31039"/>
    <cellStyle name="好_行政公检法测算_合并 2 3" xfId="31040"/>
    <cellStyle name="好_2007年一般预算支出剔除_03_2010年各地区一般预算平衡表_2010年地方财政一般预算分级平衡情况表（汇总）0524 2 4" xfId="31041"/>
    <cellStyle name="好_2007年一般预算支出剔除_03_2010年各地区一般预算平衡表_2010年地方财政一般预算分级平衡情况表（汇总）0524 2 5" xfId="31042"/>
    <cellStyle name="好_2007年一般预算支出剔除_03_2010年各地区一般预算平衡表_2010年地方财政一般预算分级平衡情况表（汇总）0524 2 7" xfId="31043"/>
    <cellStyle name="好_2007年一般预算支出剔除_03_2010年各地区一般预算平衡表_净集中 3" xfId="31044"/>
    <cellStyle name="好_2007年一般预算支出剔除_30云南" xfId="31045"/>
    <cellStyle name="好_2007年一般预算支出剔除_30云南 2" xfId="31046"/>
    <cellStyle name="好_2007年一般预算支出剔除_30云南 3" xfId="31047"/>
    <cellStyle name="好_2007年一般预算支出剔除_财力性转移支付2010年预算参考数 2 3" xfId="31048"/>
    <cellStyle name="好_2007年一般预算支出剔除_财力性转移支付2010年预算参考数 2 6" xfId="31049"/>
    <cellStyle name="好_2007年一般预算支出剔除_财力性转移支付2010年预算参考数 3" xfId="31050"/>
    <cellStyle name="好_2008年支出调整_财力性转移支付2010年预算参考数_华东 2 7" xfId="31051"/>
    <cellStyle name="好_2007年一般预算支出剔除_财力性转移支付2010年预算参考数 4" xfId="31052"/>
    <cellStyle name="好_34青海_财力性转移支付2010年预算参考数_华东 2 2" xfId="31053"/>
    <cellStyle name="好_其他部门(按照总人口测算）—20080416_财力性转移支付2010年预算参考数_03_2010年各地区一般预算平衡表 2 2" xfId="31054"/>
    <cellStyle name="好_2007年一般预算支出剔除_财力性转移支付2010年预算参考数 5" xfId="31055"/>
    <cellStyle name="好_34青海_财力性转移支付2010年预算参考数_华东 2 3" xfId="31056"/>
    <cellStyle name="好_其他部门(按照总人口测算）—20080416_财力性转移支付2010年预算参考数_03_2010年各地区一般预算平衡表 2 3" xfId="31057"/>
    <cellStyle name="好_2007年一般预算支出剔除_财力性转移支付2010年预算参考数_03_2010年各地区一般预算平衡表" xfId="31058"/>
    <cellStyle name="好_河南 缺口县区测算(地方填报白)_财力性转移支付2010年预算参考数_30云南 3" xfId="31059"/>
    <cellStyle name="好_2007年一般预算支出剔除_财力性转移支付2010年预算参考数_03_2010年各地区一般预算平衡表 2 2" xfId="31060"/>
    <cellStyle name="好_2007年一般预算支出剔除_财力性转移支付2010年预算参考数_03_2010年各地区一般预算平衡表 3" xfId="31061"/>
    <cellStyle name="好_行政（人员）_不含人员经费系数_财力性转移支付2010年预算参考数_03_2010年各地区一般预算平衡表_净集中" xfId="31062"/>
    <cellStyle name="好_2007年一般预算支出剔除_财力性转移支付2010年预算参考数_03_2010年各地区一般预算平衡表 4" xfId="31063"/>
    <cellStyle name="好_2007年一般预算支出剔除_财力性转移支付2010年预算参考数_03_2010年各地区一般预算平衡表 5" xfId="31064"/>
    <cellStyle name="好_平邑_财力性转移支付2010年预算参考数_03_2010年各地区一般预算平衡表_净集中" xfId="31065"/>
    <cellStyle name="千位分隔 2 3" xfId="31066"/>
    <cellStyle name="好_市辖区测算20080510_财力性转移支付2010年预算参考数_合并 2 7" xfId="31067"/>
    <cellStyle name="好_2007年一般预算支出剔除_财力性转移支付2010年预算参考数_03_2010年各地区一般预算平衡表_04财力类2010 2" xfId="31068"/>
    <cellStyle name="好_其他部门(按照总人口测算）—20080416_民生政策最低支出需求_财力性转移支付2010年预算参考数_03_2010年各地区一般预算平衡表_2010年地方财政一般预算分级平衡情况表（汇总）0524" xfId="31069"/>
    <cellStyle name="好_2007年一般预算支出剔除_财力性转移支付2010年预算参考数_03_2010年各地区一般预算平衡表_04财力类2010 3" xfId="31070"/>
    <cellStyle name="好_分析缺口率_财力性转移支付2010年预算参考数_03_2010年各地区一般预算平衡表" xfId="31071"/>
    <cellStyle name="好_县市旗测算20080508_民生政策最低支出需求_03_2010年各地区一般预算平衡表 2 2" xfId="31072"/>
    <cellStyle name="好_2007年一般预算支出剔除_财力性转移支付2010年预算参考数_03_2010年各地区一般预算平衡表_2010年地方财政一般预算分级平衡情况表（汇总）0524" xfId="31073"/>
    <cellStyle name="好_县市旗测算20080508_03_2010年各地区一般预算平衡表_2010年地方财政一般预算分级平衡情况表（汇总）0524 2 6" xfId="31074"/>
    <cellStyle name="好_Book1_财力性转移支付2010年预算参考数_03_2010年各地区一般预算平衡表_2010年地方财政一般预算分级平衡情况表（汇总）0524 2 7" xfId="31075"/>
    <cellStyle name="好_自行调整差异系数顺序_财力性转移支付2010年预算参考数_华东 2 6" xfId="31076"/>
    <cellStyle name="好_2007年一般预算支出剔除_财力性转移支付2010年预算参考数_03_2010年各地区一般预算平衡表_2010年地方财政一般预算分级平衡情况表（汇总）0524 2" xfId="31077"/>
    <cellStyle name="好_2007年一般预算支出剔除_财力性转移支付2010年预算参考数_03_2010年各地区一般预算平衡表_2010年地方财政一般预算分级平衡情况表（汇总）0524 2 2" xfId="31078"/>
    <cellStyle name="好_2007年一般预算支出剔除_财力性转移支付2010年预算参考数_03_2010年各地区一般预算平衡表_2010年地方财政一般预算分级平衡情况表（汇总）0524 2 3" xfId="31079"/>
    <cellStyle name="好_2007年一般预算支出剔除_财力性转移支付2010年预算参考数_03_2010年各地区一般预算平衡表_2010年地方财政一般预算分级平衡情况表（汇总）0524 2 4" xfId="31080"/>
    <cellStyle name="好_2007年一般预算支出剔除_财力性转移支付2010年预算参考数_03_2010年各地区一般预算平衡表_2010年地方财政一般预算分级平衡情况表（汇总）0524 2 5" xfId="31081"/>
    <cellStyle name="好_2007年一般预算支出剔除_财力性转移支付2010年预算参考数_03_2010年各地区一般预算平衡表_2010年地方财政一般预算分级平衡情况表（汇总）0524 2 6" xfId="31082"/>
    <cellStyle name="好_2007年一般预算支出剔除_财力性转移支付2010年预算参考数_03_2010年各地区一般预算平衡表_2010年地方财政一般预算分级平衡情况表（汇总）0524 2 7" xfId="31083"/>
    <cellStyle name="好_2007年一般预算支出剔除_财力性转移支付2010年预算参考数_03_2010年各地区一般预算平衡表_2010年地方财政一般预算分级平衡情况表（汇总）0524 3" xfId="31084"/>
    <cellStyle name="好_2007年一般预算支出剔除_财力性转移支付2010年预算参考数_03_2010年各地区一般预算平衡表_2010年地方财政一般预算分级平衡情况表（汇总）0524 4" xfId="31085"/>
    <cellStyle name="好_县市旗测算-新科目（20080626）_民生政策最低支出需求_财力性转移支付2010年预算参考数_小册子（2010）张" xfId="31086"/>
    <cellStyle name="好_教育(按照总人口测算）—20080416_民生政策最低支出需求_隋心对账单定稿0514 2" xfId="31087"/>
    <cellStyle name="好_2007年一般预算支出剔除_财力性转移支付2010年预算参考数_03_2010年各地区一般预算平衡表_2010年地方财政一般预算分级平衡情况表（汇总）0524 5" xfId="31088"/>
    <cellStyle name="好_行政公检法测算_财力性转移支付2010年预算参考数_03_2010年各地区一般预算平衡表_净集中 2" xfId="31089"/>
    <cellStyle name="好_教育(按照总人口测算）—20080416_民生政策最低支出需求_隋心对账单定稿0514 3" xfId="31090"/>
    <cellStyle name="好_2007年一般预算支出剔除_财力性转移支付2010年预算参考数_03_2010年各地区一般预算平衡表_净集中 2" xfId="31091"/>
    <cellStyle name="好_2007年一般预算支出剔除_财力性转移支付2010年预算参考数_03_2010年各地区一般预算平衡表_净集中 3" xfId="31092"/>
    <cellStyle name="好_2007年一般预算支出剔除_财力性转移支付2010年预算参考数_合并" xfId="31093"/>
    <cellStyle name="好_2007年一般预算支出剔除_财力性转移支付2010年预算参考数_隋心对账单定稿0514 2 3" xfId="31094"/>
    <cellStyle name="好_分县成本差异系数_民生政策最低支出需求_财力性转移支付2010年预算参考数_华东 2 2" xfId="31095"/>
    <cellStyle name="好_2007年一般预算支出剔除_财力性转移支付2010年预算参考数_小册子（2010）张 3" xfId="31096"/>
    <cellStyle name="好_第五部分(才淼、饶永宏） 4" xfId="31097"/>
    <cellStyle name="好_2007年一般预算支出剔除_合并 2" xfId="31098"/>
    <cellStyle name="好_教育(按照总人口测算）—20080416_县市旗测算-新科目（含人口规模效应）_财力性转移支付2010年预算参考数_03_2010年各地区一般预算平衡表 2 3" xfId="31099"/>
    <cellStyle name="输出 7" xfId="31100"/>
    <cellStyle name="好_2007年一般预算支出剔除_合并 2 2" xfId="31101"/>
    <cellStyle name="好_2007年一般预算支出剔除_合并 2 3" xfId="31102"/>
    <cellStyle name="好_教育(按照总人口测算）—20080416_财力性转移支付2010年预算参考数_隋心对账单定稿0514" xfId="31103"/>
    <cellStyle name="好_青海 缺口县区测算(地方填报)_隋心对账单定稿0514 2 2" xfId="31104"/>
    <cellStyle name="好_县区合并测算20080423(按照各省比重）_不含人员经费系数_合并 2 5" xfId="31105"/>
    <cellStyle name="好_2007年一般预算支出剔除_合并 2 4" xfId="31106"/>
    <cellStyle name="好_青海 缺口县区测算(地方填报)_隋心对账单定稿0514 2 3" xfId="31107"/>
    <cellStyle name="好_县区合并测算20080423(按照各省比重）_不含人员经费系数_合并 2 6" xfId="31108"/>
    <cellStyle name="好_2007年一般预算支出剔除_合并 2 6" xfId="31109"/>
    <cellStyle name="好_青海 缺口县区测算(地方填报)_隋心对账单定稿0514 2 5" xfId="31110"/>
    <cellStyle name="好_2007年一般预算支出剔除_华东 2" xfId="31111"/>
    <cellStyle name="好_2007年一般预算支出剔除_华东 2 2" xfId="31112"/>
    <cellStyle name="好_2007年一般预算支出剔除_华东 2 3" xfId="31113"/>
    <cellStyle name="好_2007年一般预算支出剔除_隋心对账单定稿0514" xfId="31114"/>
    <cellStyle name="好_2007年一般预算支出剔除_隋心对账单定稿0514 2" xfId="31115"/>
    <cellStyle name="好_2007年一般预算支出剔除_隋心对账单定稿0514 2 7" xfId="31116"/>
    <cellStyle name="好_2007年一般预算支出剔除_小册子（2010）张" xfId="31117"/>
    <cellStyle name="好_分县成本差异系数_不含人员经费系数_03_2010年各地区一般预算平衡表 6" xfId="31118"/>
    <cellStyle name="好_2007年一般预算支出剔除_小册子（2010）张 2" xfId="31119"/>
    <cellStyle name="好_2007年一般预算支出剔除_小册子（2010）张 3" xfId="31120"/>
    <cellStyle name="好_2008年一般预算支出预计_华东 2" xfId="31121"/>
    <cellStyle name="好_2007年政法部门业务指标" xfId="31122"/>
    <cellStyle name="好_2007年政法部门业务指标 2" xfId="31123"/>
    <cellStyle name="好_2007年政法部门业务指标 3" xfId="31124"/>
    <cellStyle name="好_2007年政法部门业务指标 4" xfId="31125"/>
    <cellStyle name="好_2007年政法部门业务指标 5" xfId="31126"/>
    <cellStyle name="好_2007一般预算支出口径剔除表 2 2" xfId="31127"/>
    <cellStyle name="好_2007一般预算支出口径剔除表 2 3" xfId="31128"/>
    <cellStyle name="好_2007一般预算支出口径剔除表 2 7" xfId="31129"/>
    <cellStyle name="好_2007一般预算支出口径剔除表_03_2010年各地区一般预算平衡表_04财力类2010 2" xfId="31130"/>
    <cellStyle name="好_行政（人员）_财力性转移支付2010年预算参考数_隋心对账单定稿0514 3" xfId="31131"/>
    <cellStyle name="好_2007一般预算支出口径剔除表_03_2010年各地区一般预算平衡表_04财力类2010 3" xfId="31132"/>
    <cellStyle name="好_2007一般预算支出口径剔除表_03_2010年各地区一般预算平衡表_2010年地方财政一般预算分级平衡情况表（汇总）0524 2 4" xfId="31133"/>
    <cellStyle name="好_2007一般预算支出口径剔除表_03_2010年各地区一般预算平衡表_2010年地方财政一般预算分级平衡情况表（汇总）0524 2 7" xfId="31134"/>
    <cellStyle name="好_2007一般预算支出口径剔除表_03_2010年各地区一般预算平衡表_净集中" xfId="31135"/>
    <cellStyle name="好_2007一般预算支出口径剔除表_03_2010年各地区一般预算平衡表_净集中 2" xfId="31136"/>
    <cellStyle name="好_2007一般预算支出口径剔除表_03_2010年各地区一般预算平衡表_净集中 3" xfId="31137"/>
    <cellStyle name="好_2007一般预算支出口径剔除表_30云南" xfId="31138"/>
    <cellStyle name="好_2007一般预算支出口径剔除表_30云南 2" xfId="31139"/>
    <cellStyle name="好_2007一般预算支出口径剔除表_财力性转移支付2010年预算参考数" xfId="31140"/>
    <cellStyle name="好_2007一般预算支出口径剔除表_财力性转移支付2010年预算参考数 2" xfId="31141"/>
    <cellStyle name="好_2007一般预算支出口径剔除表_财力性转移支付2010年预算参考数 2 3" xfId="31142"/>
    <cellStyle name="好_行政（人员）_不含人员经费系数_财力性转移支付2010年预算参考数 2 5" xfId="31143"/>
    <cellStyle name="好_2007一般预算支出口径剔除表_财力性转移支付2010年预算参考数 2 4" xfId="31144"/>
    <cellStyle name="好_行政（人员）_不含人员经费系数_财力性转移支付2010年预算参考数 2 6" xfId="31145"/>
    <cellStyle name="好_2007一般预算支出口径剔除表_财力性转移支付2010年预算参考数 2 5" xfId="31146"/>
    <cellStyle name="好_行政（人员）_不含人员经费系数_财力性转移支付2010年预算参考数 2 7" xfId="31147"/>
    <cellStyle name="好_2007一般预算支出口径剔除表_财力性转移支付2010年预算参考数 2 7" xfId="31148"/>
    <cellStyle name="好_2007一般预算支出口径剔除表_财力性转移支付2010年预算参考数_03_2010年各地区一般预算平衡表 2" xfId="31149"/>
    <cellStyle name="好_Book1_华东 2" xfId="31150"/>
    <cellStyle name="好_2007一般预算支出口径剔除表_财力性转移支付2010年预算参考数_03_2010年各地区一般预算平衡表 2 2" xfId="31151"/>
    <cellStyle name="好_Book1_华东 2 2" xfId="31152"/>
    <cellStyle name="好_2007一般预算支出口径剔除表_财力性转移支付2010年预算参考数_03_2010年各地区一般预算平衡表 3" xfId="31153"/>
    <cellStyle name="好_2007一般预算支出口径剔除表_财力性转移支付2010年预算参考数_03_2010年各地区一般预算平衡表 4" xfId="31154"/>
    <cellStyle name="好_2007一般预算支出口径剔除表_财力性转移支付2010年预算参考数_03_2010年各地区一般预算平衡表_04财力类2010" xfId="31155"/>
    <cellStyle name="好_2007一般预算支出口径剔除表_财力性转移支付2010年预算参考数_03_2010年各地区一般预算平衡表_04财力类2010 2" xfId="31156"/>
    <cellStyle name="好_2007一般预算支出口径剔除表_财力性转移支付2010年预算参考数_03_2010年各地区一般预算平衡表_2010年地方财政一般预算分级平衡情况表（汇总）0524" xfId="31157"/>
    <cellStyle name="好_其他部门(按照总人口测算）—20080416_县市旗测算-新科目（含人口规模效应） 2 8" xfId="31158"/>
    <cellStyle name="好_2007一般预算支出口径剔除表_财力性转移支付2010年预算参考数_03_2010年各地区一般预算平衡表_2010年地方财政一般预算分级平衡情况表（汇总）0524 3" xfId="31159"/>
    <cellStyle name="好_2007一般预算支出口径剔除表_财力性转移支付2010年预算参考数_03_2010年各地区一般预算平衡表_2010年地方财政一般预算分级平衡情况表（汇总）0524 4" xfId="31160"/>
    <cellStyle name="好_2007一般预算支出口径剔除表_财力性转移支付2010年预算参考数_03_2010年各地区一般预算平衡表_2010年地方财政一般预算分级平衡情况表（汇总）0524 5" xfId="31161"/>
    <cellStyle name="好_2007一般预算支出口径剔除表_财力性转移支付2010年预算参考数_03_2010年各地区一般预算平衡表_净集中" xfId="31162"/>
    <cellStyle name="好_2007一般预算支出口径剔除表_财力性转移支付2010年预算参考数_30云南" xfId="31163"/>
    <cellStyle name="好_2007一般预算支出口径剔除表_财力性转移支付2010年预算参考数_合并 2 2" xfId="31164"/>
    <cellStyle name="强调文字颜色 4 2 2 11 2" xfId="31165"/>
    <cellStyle name="好_河南 缺口县区测算(地方填报白)_03_2010年各地区一般预算平衡表 3" xfId="31166"/>
    <cellStyle name="好_市辖区测算-新科目（20080626）_民生政策最低支出需求_财力性转移支付2010年预算参考数 2 5" xfId="31167"/>
    <cellStyle name="好_2007一般预算支出口径剔除表_财力性转移支付2010年预算参考数_合并 2 3" xfId="31168"/>
    <cellStyle name="好_行政（人员）_民生政策最低支出需求_财力性转移支付2010年预算参考数_03_2010年各地区一般预算平衡表 2" xfId="31169"/>
    <cellStyle name="强调文字颜色 4 2 2 11 3" xfId="31170"/>
    <cellStyle name="好_河南 缺口县区测算(地方填报白)_03_2010年各地区一般预算平衡表 4" xfId="31171"/>
    <cellStyle name="好_市辖区测算-新科目（20080626）_民生政策最低支出需求_财力性转移支付2010年预算参考数 2 6" xfId="31172"/>
    <cellStyle name="好_2007一般预算支出口径剔除表_财力性转移支付2010年预算参考数_合并 2 4" xfId="31173"/>
    <cellStyle name="好_行政（人员）_民生政策最低支出需求_财力性转移支付2010年预算参考数_03_2010年各地区一般预算平衡表 3" xfId="31174"/>
    <cellStyle name="强调文字颜色 4 2 2 11 4" xfId="31175"/>
    <cellStyle name="好_河南 缺口县区测算(地方填报白)_03_2010年各地区一般预算平衡表 5" xfId="31176"/>
    <cellStyle name="好_市辖区测算-新科目（20080626）_民生政策最低支出需求_财力性转移支付2010年预算参考数 2 7" xfId="31177"/>
    <cellStyle name="好_gdp_合并" xfId="31178"/>
    <cellStyle name="好_河南 缺口县区测算(地方填报白)_03_2010年各地区一般预算平衡表 6" xfId="31179"/>
    <cellStyle name="好_市辖区测算-新科目（20080626）_民生政策最低支出需求_财力性转移支付2010年预算参考数 2 8" xfId="31180"/>
    <cellStyle name="好_2007一般预算支出口径剔除表_财力性转移支付2010年预算参考数_合并 2 5" xfId="31181"/>
    <cellStyle name="好_行政（人员）_民生政策最低支出需求_财力性转移支付2010年预算参考数_03_2010年各地区一般预算平衡表 4" xfId="31182"/>
    <cellStyle name="强调文字颜色 4 2 2 11 5" xfId="31183"/>
    <cellStyle name="好_2007一般预算支出口径剔除表_财力性转移支付2010年预算参考数_合并 2 6" xfId="31184"/>
    <cellStyle name="好_行政（人员）_民生政策最低支出需求_财力性转移支付2010年预算参考数_03_2010年各地区一般预算平衡表 5" xfId="31185"/>
    <cellStyle name="强调文字颜色 4 2 2 11 6" xfId="31186"/>
    <cellStyle name="好_2007一般预算支出口径剔除表_财力性转移支付2010年预算参考数_合并 2 7" xfId="31187"/>
    <cellStyle name="好_行政（人员）_民生政策最低支出需求_财力性转移支付2010年预算参考数_03_2010年各地区一般预算平衡表 6" xfId="31188"/>
    <cellStyle name="强调文字颜色 4 2 2 11 7" xfId="31189"/>
    <cellStyle name="好_2007一般预算支出口径剔除表_财力性转移支付2010年预算参考数_华东" xfId="31190"/>
    <cellStyle name="好_2007一般预算支出口径剔除表_财力性转移支付2010年预算参考数_华东 2" xfId="31191"/>
    <cellStyle name="好_2007一般预算支出口径剔除表_财力性转移支付2010年预算参考数_小册子（2010）张" xfId="31192"/>
    <cellStyle name="好_其他部门(按照总人口测算）—20080416_财力性转移支付2010年预算参考数 2 8" xfId="31193"/>
    <cellStyle name="好_2007一般预算支出口径剔除表_财力性转移支付2010年预算参考数_小册子（2010）张 2" xfId="31194"/>
    <cellStyle name="好_核定人数下发表_财力性转移支付2010年预算参考数_华东 2 5" xfId="31195"/>
    <cellStyle name="好_2007一般预算支出口径剔除表_财力性转移支付2010年预算参考数_小册子（2010）张 3" xfId="31196"/>
    <cellStyle name="好_重点民生支出需求测算表社保（农村低保）081112_合并" xfId="31197"/>
    <cellStyle name="好_县市旗测算-新科目（20080627）_不含人员经费系数_财力性转移支付2010年预算参考数_合并" xfId="31198"/>
    <cellStyle name="好_核定人数下发表_财力性转移支付2010年预算参考数_华东 2 6" xfId="31199"/>
    <cellStyle name="好_2007一般预算支出口径剔除表_华东" xfId="31200"/>
    <cellStyle name="好_2007一般预算支出口径剔除表_华东 2 2" xfId="31201"/>
    <cellStyle name="好_核定人数对比_隋心对账单定稿0514" xfId="31202"/>
    <cellStyle name="好_2007一般预算支出口径剔除表_华东 2 3" xfId="31203"/>
    <cellStyle name="好_2007一般预算支出口径剔除表_华东 2 4" xfId="31204"/>
    <cellStyle name="好_2007一般预算支出口径剔除表_华东 2 6" xfId="31205"/>
    <cellStyle name="好_2007一般预算支出口径剔除表_隋心对账单定稿0514 2 2" xfId="31206"/>
    <cellStyle name="好_教育(按照总人口测算）—20080416_不含人员经费系数_财力性转移支付2010年预算参考数_03_2010年各地区一般预算平衡表_04财力类2010 2" xfId="31207"/>
    <cellStyle name="好_2007一般预算支出口径剔除表_隋心对账单定稿0514 2 6" xfId="31208"/>
    <cellStyle name="好_2007一般预算支出口径剔除表_隋心对账单定稿0514 2 7" xfId="31209"/>
    <cellStyle name="好_2007一般预算支出口径剔除表_小册子（2010）张" xfId="31210"/>
    <cellStyle name="好_2007一般预算支出口径剔除表_小册子（2010）张 2" xfId="31211"/>
    <cellStyle name="好_Book1_财力性转移支付2010年预算参考数_03_2010年各地区一般预算平衡表 3" xfId="31212"/>
    <cellStyle name="好_危改资金测算_财力性转移支付2010年预算参考数 3" xfId="31213"/>
    <cellStyle name="好_2007一般预算支出口径剔除表_小册子（2010）张 3" xfId="31214"/>
    <cellStyle name="好_Book1_财力性转移支付2010年预算参考数_03_2010年各地区一般预算平衡表 4" xfId="31215"/>
    <cellStyle name="好_危改资金测算_财力性转移支付2010年预算参考数 4" xfId="31216"/>
    <cellStyle name="好_2008计算资料（8月5） 2" xfId="31217"/>
    <cellStyle name="好_教育(按照总人口测算）—20080416_华东 3" xfId="31218"/>
    <cellStyle name="好_云南省2008年转移支付测算——州市本级考核部分及政策性测算_隋心对账单定稿0514 2 6" xfId="31219"/>
    <cellStyle name="好_2008计算资料（8月5） 2 2" xfId="31220"/>
    <cellStyle name="好_卫生(按照总人口测算）—20080416_不含人员经费系数 2 2" xfId="31221"/>
    <cellStyle name="好_2008计算资料（8月5） 2 3" xfId="31222"/>
    <cellStyle name="好_卫生(按照总人口测算）—20080416_不含人员经费系数 2 3" xfId="31223"/>
    <cellStyle name="好_2008计算资料（8月5） 2 4" xfId="31224"/>
    <cellStyle name="好_卫生(按照总人口测算）—20080416_不含人员经费系数 2 4" xfId="31225"/>
    <cellStyle name="好_2008计算资料（8月5） 2 5" xfId="31226"/>
    <cellStyle name="好_卫生(按照总人口测算）—20080416_不含人员经费系数 2 5" xfId="31227"/>
    <cellStyle name="好_2008计算资料（8月5） 2 6" xfId="31228"/>
    <cellStyle name="好_卫生(按照总人口测算）—20080416_不含人员经费系数 2 6" xfId="31229"/>
    <cellStyle name="好_2008计算资料（8月5） 2 7" xfId="31230"/>
    <cellStyle name="好_2008计算资料（8月5） 3" xfId="31231"/>
    <cellStyle name="好_云南省2008年转移支付测算——州市本级考核部分及政策性测算_隋心对账单定稿0514 2 7" xfId="31232"/>
    <cellStyle name="好_2008计算资料（8月5） 4" xfId="31233"/>
    <cellStyle name="好_2008计算资料（8月5）_30云南 2" xfId="31234"/>
    <cellStyle name="好_基础数据分析 3" xfId="31235"/>
    <cellStyle name="好_缺口县区测算_财力性转移支付2010年预算参考数 2 7" xfId="31236"/>
    <cellStyle name="好_2008计算资料（8月5）_30云南 3" xfId="31237"/>
    <cellStyle name="好_基础数据分析 4" xfId="31238"/>
    <cellStyle name="好_缺口县区测算_财力性转移支付2010年预算参考数 2 8" xfId="31239"/>
    <cellStyle name="好_2008计算资料（8月5）_合并 2" xfId="31240"/>
    <cellStyle name="好_2008计算资料（8月5）_合并 2 2" xfId="31241"/>
    <cellStyle name="好_2008计算资料（8月5）_合并 2 3" xfId="31242"/>
    <cellStyle name="好_2008计算资料（8月5）_合并 2 4" xfId="31243"/>
    <cellStyle name="好_2008计算资料（8月5）_合并 2 5" xfId="31244"/>
    <cellStyle name="好_2008计算资料（8月5）_合并 2 6" xfId="31245"/>
    <cellStyle name="好_2008计算资料（8月5）_合并 2 7" xfId="31246"/>
    <cellStyle name="好_2008计算资料（8月5）_华东" xfId="31247"/>
    <cellStyle name="好_2008计算资料（8月5）_华东 2" xfId="31248"/>
    <cellStyle name="好_2008计算资料（8月5）_华东 2 2" xfId="31249"/>
    <cellStyle name="好_2008计算资料（8月5）_华东 2 3" xfId="31250"/>
    <cellStyle name="好_2008计算资料（8月5）_华东 2 4" xfId="31251"/>
    <cellStyle name="好_2008计算资料（8月5）_华东 2 5" xfId="31252"/>
    <cellStyle name="好_农林水和城市维护标准支出20080505－县区合计_县市旗测算-新科目（含人口规模效应）_财力性转移支付2010年预算参考数 2" xfId="31253"/>
    <cellStyle name="好_文体广播事业(按照总人口测算）—20080416_不含人员经费系数_隋心对账单定稿0514 2 4" xfId="31254"/>
    <cellStyle name="好_2008计算资料（8月5）_华东 2 6" xfId="31255"/>
    <cellStyle name="好_农林水和城市维护标准支出20080505－县区合计_县市旗测算-新科目（含人口规模效应）_财力性转移支付2010年预算参考数 3" xfId="31256"/>
    <cellStyle name="好_文体广播事业(按照总人口测算）—20080416_不含人员经费系数_隋心对账单定稿0514 2 5" xfId="31257"/>
    <cellStyle name="好_2008计算资料（8月5）_华东 2 7" xfId="31258"/>
    <cellStyle name="好_农林水和城市维护标准支出20080505－县区合计_县市旗测算-新科目（含人口规模效应）_财力性转移支付2010年预算参考数 4" xfId="31259"/>
    <cellStyle name="好_文体广播事业(按照总人口测算）—20080416_不含人员经费系数_隋心对账单定稿0514 2 6" xfId="31260"/>
    <cellStyle name="好_2008计算资料（8月5）_隋心对账单定稿0514" xfId="31261"/>
    <cellStyle name="好_2008计算资料（8月5）_隋心对账单定稿0514 2" xfId="31262"/>
    <cellStyle name="好_2008计算资料（8月5）_隋心对账单定稿0514 2 7" xfId="31263"/>
    <cellStyle name="好_2008计算资料（8月5）_小册子（2010）张 2" xfId="31264"/>
    <cellStyle name="好_2008计算资料（8月5）_小册子（2010）张 3" xfId="31265"/>
    <cellStyle name="好_县市旗测算20080508_合并 2 2" xfId="31266"/>
    <cellStyle name="好_2008年地州对账表(国库资金） 2" xfId="31267"/>
    <cellStyle name="好_2008年地州对账表(国库资金） 2 2" xfId="31268"/>
    <cellStyle name="好_2008年地州对账表(国库资金） 3" xfId="31269"/>
    <cellStyle name="好_2008年地州对账表(国库资金） 3 2" xfId="31270"/>
    <cellStyle name="好_县市旗测算-新科目（20080627）_县市旗测算-新科目（含人口规模效应）_华东 2" xfId="31271"/>
    <cellStyle name="好_测算结果_华东 2 6" xfId="31272"/>
    <cellStyle name="好_2008年地州对账表(国库资金） 4" xfId="31273"/>
    <cellStyle name="好_2008年全省汇总收支计算表" xfId="31274"/>
    <cellStyle name="好_2008年全省汇总收支计算表 2" xfId="31275"/>
    <cellStyle name="好_2008年全省汇总收支计算表 2 2" xfId="31276"/>
    <cellStyle name="好_2008年全省汇总收支计算表 3" xfId="31277"/>
    <cellStyle name="好_农林水和城市维护标准支出20080505－县区合计_财力性转移支付2010年预算参考数_03_2010年各地区一般预算平衡表" xfId="31278"/>
    <cellStyle name="好_2008年全省汇总收支计算表 4" xfId="31279"/>
    <cellStyle name="好_2008年全省汇总收支计算表_03_2010年各地区一般预算平衡表" xfId="31280"/>
    <cellStyle name="好_2008年全省汇总收支计算表_03_2010年各地区一般预算平衡表 3" xfId="31281"/>
    <cellStyle name="好_财政供养人员 2 7" xfId="31282"/>
    <cellStyle name="好_2008年全省汇总收支计算表_03_2010年各地区一般预算平衡表 4" xfId="31283"/>
    <cellStyle name="好_2008年全省汇总收支计算表_03_2010年各地区一般预算平衡表 5" xfId="31284"/>
    <cellStyle name="好_2008年全省汇总收支计算表_03_2010年各地区一般预算平衡表_04财力类2010" xfId="31285"/>
    <cellStyle name="好_2008年全省汇总收支计算表_03_2010年各地区一般预算平衡表_04财力类2010 2" xfId="31286"/>
    <cellStyle name="好_22湖南_财力性转移支付2010年预算参考数_30云南" xfId="31287"/>
    <cellStyle name="好_测算结果_03_2010年各地区一般预算平衡表_04财力类2010 3" xfId="31288"/>
    <cellStyle name="好_2008年全省汇总收支计算表_03_2010年各地区一般预算平衡表_04财力类2010 3" xfId="31289"/>
    <cellStyle name="好_缺口县区测算(财政部标准)_财力性转移支付2010年预算参考数_合并 2 5" xfId="31290"/>
    <cellStyle name="好_2008年全省汇总收支计算表_03_2010年各地区一般预算平衡表_2010年地方财政一般预算分级平衡情况表（汇总）0524 2 6" xfId="31291"/>
    <cellStyle name="好_2008年全省汇总收支计算表_03_2010年各地区一般预算平衡表_2010年地方财政一般预算分级平衡情况表（汇总）0524 3" xfId="31292"/>
    <cellStyle name="好_测算结果_03_2010年各地区一般预算平衡表_净集中 2" xfId="31293"/>
    <cellStyle name="好_2008年全省汇总收支计算表_03_2010年各地区一般预算平衡表_2010年地方财政一般预算分级平衡情况表（汇总）0524 4" xfId="31294"/>
    <cellStyle name="好_测算结果_03_2010年各地区一般预算平衡表_净集中 3" xfId="31295"/>
    <cellStyle name="好_2008年全省汇总收支计算表_03_2010年各地区一般预算平衡表_2010年地方财政一般预算分级平衡情况表（汇总）0524 5" xfId="31296"/>
    <cellStyle name="好_2008年全省汇总收支计算表_03_2010年各地区一般预算平衡表_净集中" xfId="31297"/>
    <cellStyle name="好_2008年全省汇总收支计算表_03_2010年各地区一般预算平衡表_净集中 2" xfId="31298"/>
    <cellStyle name="好_成本差异系数_财力性转移支付2010年预算参考数_03_2010年各地区一般预算平衡表_2010年地方财政一般预算分级平衡情况表（汇总）0524 2 5" xfId="31299"/>
    <cellStyle name="好_2008年全省汇总收支计算表_03_2010年各地区一般预算平衡表_净集中 3" xfId="31300"/>
    <cellStyle name="好_成本差异系数_财力性转移支付2010年预算参考数_03_2010年各地区一般预算平衡表_2010年地方财政一般预算分级平衡情况表（汇总）0524 2 6" xfId="31301"/>
    <cellStyle name="好_2008年全省汇总收支计算表_30云南" xfId="31302"/>
    <cellStyle name="强调文字颜色 5 2 2 2 2 6" xfId="31303"/>
    <cellStyle name="好_2008年全省汇总收支计算表_30云南 2" xfId="31304"/>
    <cellStyle name="好_2008年全省汇总收支计算表_财力性转移支付2010年预算参考数" xfId="31305"/>
    <cellStyle name="强调文字颜色 3 2 2 15" xfId="31306"/>
    <cellStyle name="强调文字颜色 3 2 2 20" xfId="31307"/>
    <cellStyle name="好_2008年全省汇总收支计算表_财力性转移支付2010年预算参考数 2 2" xfId="31308"/>
    <cellStyle name="好_农林水和城市维护标准支出20080505－县区合计_财力性转移支付2010年预算参考数_03_2010年各地区一般预算平衡表_净集中 3" xfId="31309"/>
    <cellStyle name="好_2008年全省汇总收支计算表_财力性转移支付2010年预算参考数 2 3" xfId="31310"/>
    <cellStyle name="好_2008年全省汇总收支计算表_财力性转移支付2010年预算参考数 2 5" xfId="31311"/>
    <cellStyle name="好_2008年全省汇总收支计算表_财力性转移支付2010年预算参考数 2 7" xfId="31312"/>
    <cellStyle name="好_2008年全省汇总收支计算表_财力性转移支付2010年预算参考数_03_2010年各地区一般预算平衡表 2" xfId="31313"/>
    <cellStyle name="好_2008年全省汇总收支计算表_财力性转移支付2010年预算参考数_03_2010年各地区一般预算平衡表 2 2" xfId="31314"/>
    <cellStyle name="好_2008年全省汇总收支计算表_财力性转移支付2010年预算参考数_03_2010年各地区一般预算平衡表 3" xfId="31315"/>
    <cellStyle name="好_2008年全省汇总收支计算表_财力性转移支付2010年预算参考数_03_2010年各地区一般预算平衡表 5" xfId="31316"/>
    <cellStyle name="好_2008年全省汇总收支计算表_财力性转移支付2010年预算参考数_03_2010年各地区一般预算平衡表 6" xfId="31317"/>
    <cellStyle name="好_2008年全省汇总收支计算表_财力性转移支付2010年预算参考数_03_2010年各地区一般预算平衡表_2010年地方财政一般预算分级平衡情况表（汇总）0524 2 5" xfId="31318"/>
    <cellStyle name="好_2008年全省汇总收支计算表_财力性转移支付2010年预算参考数_03_2010年各地区一般预算平衡表_2010年地方财政一般预算分级平衡情况表（汇总）0524 2 7" xfId="31319"/>
    <cellStyle name="好_2008年全省汇总收支计算表_财力性转移支付2010年预算参考数_03_2010年各地区一般预算平衡表_2010年地方财政一般预算分级平衡情况表（汇总）0524 4" xfId="31320"/>
    <cellStyle name="好_2008年全省汇总收支计算表_财力性转移支付2010年预算参考数_03_2010年各地区一般预算平衡表_净集中" xfId="31321"/>
    <cellStyle name="好_行政(燃修费)_县市旗测算-新科目（含人口规模效应）" xfId="31322"/>
    <cellStyle name="好_2008年全省汇总收支计算表_财力性转移支付2010年预算参考数_30云南" xfId="31323"/>
    <cellStyle name="好_2008年全省汇总收支计算表_财力性转移支付2010年预算参考数_合并 2 2" xfId="31324"/>
    <cellStyle name="好_行政（人员）_不含人员经费系数_财力性转移支付2010年预算参考数_华东 2 6" xfId="31325"/>
    <cellStyle name="好_2008年全省汇总收支计算表_财力性转移支付2010年预算参考数_合并 2 3" xfId="31326"/>
    <cellStyle name="好_行政（人员）_不含人员经费系数_财力性转移支付2010年预算参考数_华东 2 7" xfId="31327"/>
    <cellStyle name="好_2008年全省汇总收支计算表_财力性转移支付2010年预算参考数_合并 2 6" xfId="31328"/>
    <cellStyle name="好_2008年全省汇总收支计算表_财力性转移支付2010年预算参考数_合并 2 7" xfId="31329"/>
    <cellStyle name="好_2008年全省汇总收支计算表_财力性转移支付2010年预算参考数_华东 2" xfId="31330"/>
    <cellStyle name="好_文体广播事业(按照总人口测算）—20080416_华东 2 7" xfId="31331"/>
    <cellStyle name="好_2008年全省汇总收支计算表_财力性转移支付2010年预算参考数_华东 2 2" xfId="31332"/>
    <cellStyle name="好_2008年全省汇总收支计算表_财力性转移支付2010年预算参考数_华东 2 3" xfId="31333"/>
    <cellStyle name="好_2008年全省汇总收支计算表_财力性转移支付2010年预算参考数_华东 2 4" xfId="31334"/>
    <cellStyle name="好_2008年全省汇总收支计算表_财力性转移支付2010年预算参考数_华东 2 5" xfId="31335"/>
    <cellStyle name="好_2008年全省汇总收支计算表_财力性转移支付2010年预算参考数_华东 2 6" xfId="31336"/>
    <cellStyle name="好_2008年全省汇总收支计算表_财力性转移支付2010年预算参考数_华东 2 7" xfId="31337"/>
    <cellStyle name="好_2008年全省汇总收支计算表_财力性转移支付2010年预算参考数_隋心对账单定稿0514" xfId="31338"/>
    <cellStyle name="好_测算结果汇总_财力性转移支付2010年预算参考数_隋心对账单定稿0514 2 5" xfId="31339"/>
    <cellStyle name="好_2008年全省汇总收支计算表_财力性转移支付2010年预算参考数_隋心对账单定稿0514 2" xfId="31340"/>
    <cellStyle name="好_河南 缺口县区测算(地方填报白)_财力性转移支付2010年预算参考数 3" xfId="31341"/>
    <cellStyle name="好_2008年全省汇总收支计算表_财力性转移支付2010年预算参考数_小册子（2010）张 2" xfId="31342"/>
    <cellStyle name="好_测算结果_财力性转移支付2010年预算参考数_小册子（2010）张 3" xfId="31343"/>
    <cellStyle name="好_2008年全省汇总收支计算表_合并" xfId="31344"/>
    <cellStyle name="好_卫生(按照总人口测算）—20080416_03_2010年各地区一般预算平衡表 4" xfId="31345"/>
    <cellStyle name="好_2008年全省汇总收支计算表_合并 2" xfId="31346"/>
    <cellStyle name="好_2008年全省汇总收支计算表_合并 2 4" xfId="31347"/>
    <cellStyle name="好_2008年全省汇总收支计算表_合并 2 5" xfId="31348"/>
    <cellStyle name="好_其他部门(按照总人口测算）—20080416_民生政策最低支出需求_财力性转移支付2010年预算参考数_03_2010年各地区一般预算平衡表_净集中 2" xfId="31349"/>
    <cellStyle name="好_2008年全省汇总收支计算表_合并 2 6" xfId="31350"/>
    <cellStyle name="好_其他部门(按照总人口测算）—20080416_民生政策最低支出需求_财力性转移支付2010年预算参考数_03_2010年各地区一般预算平衡表_净集中 3" xfId="31351"/>
    <cellStyle name="好_2008年全省汇总收支计算表_合并 2 7" xfId="31352"/>
    <cellStyle name="好_农林水和城市维护标准支出20080505－县区合计_不含人员经费系数_财力性转移支付2010年预算参考数_隋心对账单定稿0514" xfId="31353"/>
    <cellStyle name="好_2008年全省汇总收支计算表_华东" xfId="31354"/>
    <cellStyle name="好_卫生(按照总人口测算）—20080416_县市旗测算-新科目（含人口规模效应）_小册子（2010）张" xfId="31355"/>
    <cellStyle name="好_分析缺口率_隋心对账单定稿0514 2 7" xfId="31356"/>
    <cellStyle name="好_2008年全省汇总收支计算表_华东 2 6" xfId="31357"/>
    <cellStyle name="好_30云南_1_合并 2 5" xfId="31358"/>
    <cellStyle name="好_汇总表 2 7" xfId="31359"/>
    <cellStyle name="好_2008年全省汇总收支计算表_华东 2 7" xfId="31360"/>
    <cellStyle name="好_30云南_1_合并 2 6" xfId="31361"/>
    <cellStyle name="好_汇总表 2 8" xfId="31362"/>
    <cellStyle name="好_2008年全省汇总收支计算表_隋心对账单定稿0514 2 2" xfId="31363"/>
    <cellStyle name="好_2008年全省汇总收支计算表_隋心对账单定稿0514 2 3" xfId="31364"/>
    <cellStyle name="好_2008年全省汇总收支计算表_隋心对账单定稿0514 2 5" xfId="31365"/>
    <cellStyle name="好_2008年全省汇总收支计算表_隋心对账单定稿0514 2 7" xfId="31366"/>
    <cellStyle name="好_2008年全省汇总收支计算表_小册子（2010）张" xfId="31367"/>
    <cellStyle name="好_2008年全省汇总收支计算表_小册子（2010）张 2" xfId="31368"/>
    <cellStyle name="好_2008年全省汇总收支计算表_小册子（2010）张 3" xfId="31369"/>
    <cellStyle name="好_2008年一般预算支出预计_合并" xfId="31370"/>
    <cellStyle name="好_2008年一般预算支出预计_合并 2" xfId="31371"/>
    <cellStyle name="好_2008年一般预算支出预计_合并 2 3" xfId="31372"/>
    <cellStyle name="好_2008年一般预算支出预计_合并 2 4" xfId="31373"/>
    <cellStyle name="好_2008年一般预算支出预计_合并 2 6" xfId="31374"/>
    <cellStyle name="好_2008年一般预算支出预计_合并 2 7" xfId="31375"/>
    <cellStyle name="好_2008年一般预算支出预计_华东" xfId="31376"/>
    <cellStyle name="好_成本差异系数 2 7" xfId="31377"/>
    <cellStyle name="好_2008年一般预算支出预计_华东 2 2" xfId="31378"/>
    <cellStyle name="好_30云南_1_03_2010年各地区一般预算平衡表_2010年地方财政一般预算分级平衡情况表（汇总）0524 2 6" xfId="31379"/>
    <cellStyle name="好_汇总_华东 2 7" xfId="31380"/>
    <cellStyle name="好_2008年一般预算支出预计_华东 2 3" xfId="31381"/>
    <cellStyle name="好_27重庆_合并 2 2" xfId="31382"/>
    <cellStyle name="好_农林水和城市维护标准支出20080505－县区合计_03_2010年各地区一般预算平衡表_2010年地方财政一般预算分级平衡情况表（汇总）0524 2 2" xfId="31383"/>
    <cellStyle name="好_30云南_1_03_2010年各地区一般预算平衡表_2010年地方财政一般预算分级平衡情况表（汇总）0524 2 7" xfId="31384"/>
    <cellStyle name="好_2008年一般预算支出预计_华东 2 4" xfId="31385"/>
    <cellStyle name="好_27重庆_合并 2 3" xfId="31386"/>
    <cellStyle name="好_农林水和城市维护标准支出20080505－县区合计_03_2010年各地区一般预算平衡表_2010年地方财政一般预算分级平衡情况表（汇总）0524 2 3" xfId="31387"/>
    <cellStyle name="好_2008年一般预算支出预计_隋心对账单定稿0514" xfId="31388"/>
    <cellStyle name="好_2008年一般预算支出预计_隋心对账单定稿0514 2 2" xfId="31389"/>
    <cellStyle name="好_2008年一般预算支出预计_隋心对账单定稿0514 2 3" xfId="31390"/>
    <cellStyle name="好_2008年一般预算支出预计_小册子（2010）张 2" xfId="31391"/>
    <cellStyle name="好_行政公检法测算_不含人员经费系数 2 7" xfId="31392"/>
    <cellStyle name="好_2008年预计支出与2007年对比 3" xfId="31393"/>
    <cellStyle name="强调文字颜色 2 2 2 17" xfId="31394"/>
    <cellStyle name="好_2008年预计支出与2007年对比 4" xfId="31395"/>
    <cellStyle name="强调文字颜色 2 2 2 18" xfId="31396"/>
    <cellStyle name="好_2008年预计支出与2007年对比 5" xfId="31397"/>
    <cellStyle name="强调文字颜色 2 2 2 19" xfId="31398"/>
    <cellStyle name="好_2008年预计支出与2007年对比_30云南 3" xfId="31399"/>
    <cellStyle name="好_农林水和城市维护标准支出20080505－县区合计_民生政策最低支出需求" xfId="31400"/>
    <cellStyle name="好_同德" xfId="31401"/>
    <cellStyle name="好_2008年预计支出与2007年对比_合并 2 4" xfId="31402"/>
    <cellStyle name="好_2008年预计支出与2007年对比_合并 2 5" xfId="31403"/>
    <cellStyle name="好_2008年预计支出与2007年对比_合并 2 6" xfId="31404"/>
    <cellStyle name="好_2008年预计支出与2007年对比_合并 2 7" xfId="31405"/>
    <cellStyle name="好_2008年预计支出与2007年对比_华东" xfId="31406"/>
    <cellStyle name="好_2008年预计支出与2007年对比_华东 2 3" xfId="31407"/>
    <cellStyle name="好_2008年预计支出与2007年对比_华东 2 4" xfId="31408"/>
    <cellStyle name="好_2008年预计支出与2007年对比_华东 2 5" xfId="31409"/>
    <cellStyle name="好_2008年预计支出与2007年对比_隋心对账单定稿0514 2 3" xfId="31410"/>
    <cellStyle name="好_2008年预计支出与2007年对比_隋心对账单定稿0514 2 4" xfId="31411"/>
    <cellStyle name="好_Book1_财力性转移支付2010年预算参考数 2" xfId="31412"/>
    <cellStyle name="好_2008年预计支出与2007年对比_隋心对账单定稿0514 2 5" xfId="31413"/>
    <cellStyle name="好_Book1_财力性转移支付2010年预算参考数 3" xfId="31414"/>
    <cellStyle name="好_市辖区测算-新科目（20080626）_民生政策最低支出需求_财力性转移支付2010年预算参考数_03_2010年各地区一般预算平衡表_净集中 2" xfId="31415"/>
    <cellStyle name="好_2008年预计支出与2007年对比_隋心对账单定稿0514 2 6" xfId="31416"/>
    <cellStyle name="好_Book1_财力性转移支付2010年预算参考数 4" xfId="31417"/>
    <cellStyle name="好_市辖区测算-新科目（20080626）_民生政策最低支出需求_财力性转移支付2010年预算参考数_03_2010年各地区一般预算平衡表_净集中 3" xfId="31418"/>
    <cellStyle name="好_2008年预计支出与2007年对比_隋心对账单定稿0514 2 7" xfId="31419"/>
    <cellStyle name="好_Book1_财力性转移支付2010年预算参考数 5" xfId="31420"/>
    <cellStyle name="好_2008年预计支出与2007年对比_小册子（2010）张 2" xfId="31421"/>
    <cellStyle name="好_县级基础数据 2" xfId="31422"/>
    <cellStyle name="好_2008年预计支出与2007年对比_小册子（2010）张 3" xfId="31423"/>
    <cellStyle name="好_县级基础数据 3" xfId="31424"/>
    <cellStyle name="好_2008年支出核定 2" xfId="31425"/>
    <cellStyle name="好_2008年支出核定 2 2" xfId="31426"/>
    <cellStyle name="好_2008年支出核定 2 3" xfId="31427"/>
    <cellStyle name="好_2008年支出核定 2 4" xfId="31428"/>
    <cellStyle name="好_农林水和城市维护标准支出20080505－县区合计_县市旗测算-新科目（含人口规模效应）_财力性转移支付2010年预算参考数_隋心对账单定稿0514" xfId="31429"/>
    <cellStyle name="好_2008年支出核定 2 5" xfId="31430"/>
    <cellStyle name="好_2008年支出核定 2 6" xfId="31431"/>
    <cellStyle name="好_2008年支出核定 3" xfId="31432"/>
    <cellStyle name="好_2008年支出核定 4" xfId="31433"/>
    <cellStyle name="好_2008年支出核定 5" xfId="31434"/>
    <cellStyle name="好_2008年支出核定_合并 2" xfId="31435"/>
    <cellStyle name="好_2008年支出核定_合并 2 2" xfId="31436"/>
    <cellStyle name="好_人员工资和公用经费_财力性转移支付2010年预算参考数_小册子（2010）张" xfId="31437"/>
    <cellStyle name="好_2008年支出核定_合并 2 5" xfId="31438"/>
    <cellStyle name="好_2008年支出核定_合并 2 6" xfId="31439"/>
    <cellStyle name="好_2008年支出核定_合并 2 7" xfId="31440"/>
    <cellStyle name="好_2008年支出核定_华东 2 2" xfId="31441"/>
    <cellStyle name="好_2008年支出核定_华东 2 3" xfId="31442"/>
    <cellStyle name="好_2008年支出核定_隋心对账单定稿0514 2 7" xfId="31443"/>
    <cellStyle name="好_2008年支出核定_小册子（2010）张" xfId="31444"/>
    <cellStyle name="好_2008年支出核定_小册子（2010）张 2" xfId="31445"/>
    <cellStyle name="好_2008年支出调整 2" xfId="31446"/>
    <cellStyle name="好_2008年支出调整 2 3" xfId="31447"/>
    <cellStyle name="强调文字颜色 2 4" xfId="31448"/>
    <cellStyle name="好_2008年支出调整 2 4" xfId="31449"/>
    <cellStyle name="强调文字颜色 2 5" xfId="31450"/>
    <cellStyle name="好_2008年支出调整 2 5" xfId="31451"/>
    <cellStyle name="强调文字颜色 2 6" xfId="31452"/>
    <cellStyle name="好_2008年支出调整 2 7" xfId="31453"/>
    <cellStyle name="强调文字颜色 2 8" xfId="31454"/>
    <cellStyle name="好_2008年支出调整 3" xfId="31455"/>
    <cellStyle name="好_2008年支出调整 4" xfId="31456"/>
    <cellStyle name="好_2008年支出调整 5" xfId="31457"/>
    <cellStyle name="好_2008年支出调整_03_2010年各地区一般预算平衡表" xfId="31458"/>
    <cellStyle name="好_2009年一般性转移支付标准工资_~5676413" xfId="31459"/>
    <cellStyle name="好_2008年支出调整_03_2010年各地区一般预算平衡表_04财力类2010" xfId="31460"/>
    <cellStyle name="好_2008年支出调整_03_2010年各地区一般预算平衡表_2010年地方财政一般预算分级平衡情况表（汇总）0524 2 6" xfId="31461"/>
    <cellStyle name="好_2008年支出调整_03_2010年各地区一般预算平衡表_净集中" xfId="31462"/>
    <cellStyle name="好_2008年支出调整_03_2010年各地区一般预算平衡表_净集中 2" xfId="31463"/>
    <cellStyle name="好_2008年支出调整_03_2010年各地区一般预算平衡表_净集中 3" xfId="31464"/>
    <cellStyle name="好_2008年支出调整_30云南" xfId="31465"/>
    <cellStyle name="好_2008年支出调整_30云南 2" xfId="31466"/>
    <cellStyle name="好_2008年支出调整_30云南 3" xfId="31467"/>
    <cellStyle name="好_2008年支出调整_财力性转移支付2010年预算参考数" xfId="31468"/>
    <cellStyle name="好_34青海_财力性转移支付2010年预算参考数_华东 2 7" xfId="31469"/>
    <cellStyle name="好_县区合并测算20080421_县市旗测算-新科目（含人口规模效应）_合并 2 2" xfId="31470"/>
    <cellStyle name="好_2008年支出调整_财力性转移支付2010年预算参考数 2" xfId="31471"/>
    <cellStyle name="好_2008年支出调整_财力性转移支付2010年预算参考数 3" xfId="31472"/>
    <cellStyle name="好_2008年支出调整_财力性转移支付2010年预算参考数_03_2010年各地区一般预算平衡表" xfId="31473"/>
    <cellStyle name="好_财政供养人员_隋心对账单定稿0514 2 4" xfId="31474"/>
    <cellStyle name="好_2008年支出调整_财力性转移支付2010年预算参考数_03_2010年各地区一般预算平衡表 6" xfId="31475"/>
    <cellStyle name="好_2008年支出调整_财力性转移支付2010年预算参考数_03_2010年各地区一般预算平衡表_04财力类2010" xfId="31476"/>
    <cellStyle name="好_县市旗测算-新科目（20080627）_民生政策最低支出需求_财力性转移支付2010年预算参考数 2 2" xfId="31477"/>
    <cellStyle name="好_总人口_财力性转移支付2010年预算参考数_03_2010年各地区一般预算平衡表_净集中 2" xfId="31478"/>
    <cellStyle name="好_2008年支出调整_财力性转移支付2010年预算参考数_03_2010年各地区一般预算平衡表_2010年地方财政一般预算分级平衡情况表（汇总）0524" xfId="31479"/>
    <cellStyle name="好_2008年支出调整_财力性转移支付2010年预算参考数_03_2010年各地区一般预算平衡表_2010年地方财政一般预算分级平衡情况表（汇总）0524 2" xfId="31480"/>
    <cellStyle name="好_分县成本差异系数_03_2010年各地区一般预算平衡表_2010年地方财政一般预算分级平衡情况表（汇总）0524" xfId="31481"/>
    <cellStyle name="好_2008年支出调整_财力性转移支付2010年预算参考数_03_2010年各地区一般预算平衡表_2010年地方财政一般预算分级平衡情况表（汇总）0524 2 2" xfId="31482"/>
    <cellStyle name="好_分县成本差异系数_03_2010年各地区一般预算平衡表_2010年地方财政一般预算分级平衡情况表（汇总）0524 2" xfId="31483"/>
    <cellStyle name="好_同德_财力性转移支付2010年预算参考数_03_2010年各地区一般预算平衡表" xfId="31484"/>
    <cellStyle name="好_2008年支出调整_财力性转移支付2010年预算参考数_03_2010年各地区一般预算平衡表_2010年地方财政一般预算分级平衡情况表（汇总）0524 2 3" xfId="31485"/>
    <cellStyle name="好_分县成本差异系数_03_2010年各地区一般预算平衡表_2010年地方财政一般预算分级平衡情况表（汇总）0524 3" xfId="31486"/>
    <cellStyle name="好_2008年支出调整_财力性转移支付2010年预算参考数_03_2010年各地区一般预算平衡表_2010年地方财政一般预算分级平衡情况表（汇总）0524 2 5" xfId="31487"/>
    <cellStyle name="好_分县成本差异系数_03_2010年各地区一般预算平衡表_2010年地方财政一般预算分级平衡情况表（汇总）0524 5" xfId="31488"/>
    <cellStyle name="好_2008年支出调整_财力性转移支付2010年预算参考数_03_2010年各地区一般预算平衡表_2010年地方财政一般预算分级平衡情况表（汇总）0524 2 6" xfId="31489"/>
    <cellStyle name="好_缺口县区测算_03_2010年各地区一般预算平衡表_04财力类2010" xfId="31490"/>
    <cellStyle name="好_2008年支出调整_财力性转移支付2010年预算参考数_03_2010年各地区一般预算平衡表_2010年地方财政一般预算分级平衡情况表（汇总）0524 2 7" xfId="31491"/>
    <cellStyle name="好_2008年支出调整_财力性转移支付2010年预算参考数_03_2010年各地区一般预算平衡表_2010年地方财政一般预算分级平衡情况表（汇总）0524 3" xfId="31492"/>
    <cellStyle name="好_2008年支出调整_财力性转移支付2010年预算参考数_03_2010年各地区一般预算平衡表_2010年地方财政一般预算分级平衡情况表（汇总）0524 5" xfId="31493"/>
    <cellStyle name="好_分县成本差异系数_不含人员经费系数_小册子（2010）张 2" xfId="31494"/>
    <cellStyle name="好_2008年支出调整_财力性转移支付2010年预算参考数_03_2010年各地区一般预算平衡表_净集中" xfId="31495"/>
    <cellStyle name="好_2008年支出调整_财力性转移支付2010年预算参考数_03_2010年各地区一般预算平衡表_净集中 2" xfId="31496"/>
    <cellStyle name="好_2008年支出调整_财力性转移支付2010年预算参考数_03_2010年各地区一般预算平衡表_净集中 3" xfId="31497"/>
    <cellStyle name="好_其他部门(按照总人口测算）—20080416_不含人员经费系数_财力性转移支付2010年预算参考数_30云南 2" xfId="31498"/>
    <cellStyle name="好_缺口县区测算(按2007支出增长25%测算)_03_2010年各地区一般预算平衡表" xfId="31499"/>
    <cellStyle name="好_2008年支出调整_财力性转移支付2010年预算参考数_30云南" xfId="31500"/>
    <cellStyle name="好_2008年支出调整_财力性转移支付2010年预算参考数_30云南 2" xfId="31501"/>
    <cellStyle name="好_2008年支出调整_财力性转移支付2010年预算参考数_合并 2" xfId="31502"/>
    <cellStyle name="好_2008年支出调整_财力性转移支付2010年预算参考数_合并 2 2" xfId="31503"/>
    <cellStyle name="好_2008年支出调整_财力性转移支付2010年预算参考数_合并 2 3" xfId="31504"/>
    <cellStyle name="好_2008年支出调整_财力性转移支付2010年预算参考数_合并 2 4" xfId="31505"/>
    <cellStyle name="好_2008年支出调整_财力性转移支付2010年预算参考数_合并 2 5" xfId="31506"/>
    <cellStyle name="好_2008年支出调整_财力性转移支付2010年预算参考数_合并 2 6" xfId="31507"/>
    <cellStyle name="好_2008年支出调整_财力性转移支付2010年预算参考数_合并 2 7" xfId="31508"/>
    <cellStyle name="好_2008年支出调整_财力性转移支付2010年预算参考数_华东" xfId="31509"/>
    <cellStyle name="好_2008年支出调整_财力性转移支付2010年预算参考数_华东 2 2" xfId="31510"/>
    <cellStyle name="好_2008年支出调整_财力性转移支付2010年预算参考数_华东 2 3" xfId="31511"/>
    <cellStyle name="好_2008年支出调整_财力性转移支付2010年预算参考数_隋心对账单定稿0514 2" xfId="31512"/>
    <cellStyle name="好_市辖区测算-新科目（20080626）_财力性转移支付2010年预算参考数_03_2010年各地区一般预算平衡表 2" xfId="31513"/>
    <cellStyle name="好_2008年支出调整_财力性转移支付2010年预算参考数_隋心对账单定稿0514 2 5" xfId="31514"/>
    <cellStyle name="好_附表_财力性转移支付2010年预算参考数_03_2010年各地区一般预算平衡表 4" xfId="31515"/>
    <cellStyle name="好_2008年支出调整_财力性转移支付2010年预算参考数_隋心对账单定稿0514 2 6" xfId="31516"/>
    <cellStyle name="好_附表_财力性转移支付2010年预算参考数_03_2010年各地区一般预算平衡表 5" xfId="31517"/>
    <cellStyle name="好_2008年支出调整_财力性转移支付2010年预算参考数_隋心对账单定稿0514 2 7" xfId="31518"/>
    <cellStyle name="好_附表_财力性转移支付2010年预算参考数_03_2010年各地区一般预算平衡表 6" xfId="31519"/>
    <cellStyle name="好_2008年支出调整_合并 2 2" xfId="31520"/>
    <cellStyle name="好_2008年支出调整_合并 2 4" xfId="31521"/>
    <cellStyle name="好_2008年支出调整_合并 2 6" xfId="31522"/>
    <cellStyle name="好_河南 缺口县区测算(地方填报白)_财力性转移支付2010年预算参考数_30云南" xfId="31523"/>
    <cellStyle name="好_2008年支出调整_合并 2 7" xfId="31524"/>
    <cellStyle name="好_2008年支出调整_华东 2" xfId="31525"/>
    <cellStyle name="好_市辖区测算20080510_财力性转移支付2010年预算参考数 2 3" xfId="31526"/>
    <cellStyle name="好_教育(按照总人口测算）—20080416_县市旗测算-新科目（含人口规模效应）_合并 2 4" xfId="31527"/>
    <cellStyle name="好_2008年支出调整_华东 2 6" xfId="31528"/>
    <cellStyle name="好_民生政策最低支出需求_财力性转移支付2010年预算参考数_小册子（2010）张 3" xfId="31529"/>
    <cellStyle name="好_2008年支出调整_华东 2 7" xfId="31530"/>
    <cellStyle name="好_2008年支出调整_隋心对账单定稿0514" xfId="31531"/>
    <cellStyle name="好_2008年支出调整_隋心对账单定稿0514 2 2" xfId="31532"/>
    <cellStyle name="好_2008年支出调整_隋心对账单定稿0514 2 3" xfId="31533"/>
    <cellStyle name="好_2008年支出调整_小册子（2010）张" xfId="31534"/>
    <cellStyle name="好_财政供养人员_03_2010年各地区一般预算平衡表_04财力类2010" xfId="31535"/>
    <cellStyle name="好_2008年支出调整_小册子（2010）张 2" xfId="31536"/>
    <cellStyle name="好_财政供养人员_03_2010年各地区一般预算平衡表_04财力类2010 2" xfId="31537"/>
    <cellStyle name="好_2008年支出调整_小册子（2010）张 3" xfId="31538"/>
    <cellStyle name="好_财政供养人员_03_2010年各地区一般预算平衡表_04财力类2010 3" xfId="31539"/>
    <cellStyle name="好_2008云南省分县市中小学教职工统计表（教育厅提供） 3" xfId="31540"/>
    <cellStyle name="好_2008云南省分县市中小学教职工统计表（教育厅提供） 5" xfId="31541"/>
    <cellStyle name="好_2008云南省分县市中小学教职工统计表（教育厅提供） 6" xfId="31542"/>
    <cellStyle name="好_2008云南省分县市中小学教职工统计表（教育厅提供） 7" xfId="31543"/>
    <cellStyle name="好_2009年标准税收测算数据表_2.2009年云南省生态功能区转移支付总表" xfId="31544"/>
    <cellStyle name="好_2009年标准税收测算数据表_5.2010年云南省国家一般生态功能区转移支付补助测算表（州市本级）" xfId="31545"/>
    <cellStyle name="好_2009年国家重点生态功能区保护性转移支付生态测算表" xfId="31546"/>
    <cellStyle name="好_2009年一般性转移支付标准工资" xfId="31547"/>
    <cellStyle name="好_行政公检法测算_30云南 2" xfId="31548"/>
    <cellStyle name="好_2009年一般性转移支付标准工资 4" xfId="31549"/>
    <cellStyle name="好_2009年一般性转移支付标准工资_~4190974" xfId="31550"/>
    <cellStyle name="好_2009年一般性转移支付标准工资_不用软件计算9.1不考虑经费管理评价xl 4" xfId="31551"/>
    <cellStyle name="好_卫生(按照总人口测算）—20080416_不含人员经费系数_03_2010年各地区一般预算平衡表_2010年地方财政一般预算分级平衡情况表（汇总）0524 3" xfId="31552"/>
    <cellStyle name="好_青海 缺口县区测算(地方填报)_华东 2" xfId="31553"/>
    <cellStyle name="好_2009年一般性转移支付标准工资_地方配套按人均增幅控制8.30xl 2" xfId="31554"/>
    <cellStyle name="好_市辖区测算20080510_财力性转移支付2010年预算参考数_合并 2" xfId="31555"/>
    <cellStyle name="好_2009年一般性转移支付标准工资_地方配套按人均增幅控制8.30xl 4" xfId="31556"/>
    <cellStyle name="好_2009年一般性转移支付标准工资_地方配套按人均增幅控制8.30一般预算平均增幅、人均可用财力平均增幅两次控制、社会治安系数调整、案件数调整xl" xfId="31557"/>
    <cellStyle name="好_2009年一般性转移支付标准工资_地方配套按人均增幅控制8.30一般预算平均增幅、人均可用财力平均增幅两次控制、社会治安系数调整、案件数调整xl 2" xfId="31558"/>
    <cellStyle name="好_2009年一般性转移支付标准工资_地方配套按人均增幅控制8.30一般预算平均增幅、人均可用财力平均增幅两次控制、社会治安系数调整、案件数调整xl 3" xfId="31559"/>
    <cellStyle name="好_2009年一般性转移支付标准工资_地方配套按人均增幅控制8.30一般预算平均增幅、人均可用财力平均增幅两次控制、社会治安系数调整、案件数调整xl 4" xfId="31560"/>
    <cellStyle name="好_2009年一般性转移支付标准工资_地方配套按人均增幅控制8.31（调整结案率后）xl 3" xfId="31561"/>
    <cellStyle name="好_2009年一般性转移支付标准工资_地方配套按人均增幅控制8.31（调整结案率后）xl 4" xfId="31562"/>
    <cellStyle name="好_2009年一般性转移支付标准工资_奖励补助测算5.22测试 2 4" xfId="31563"/>
    <cellStyle name="好_2009年一般性转移支付标准工资_奖励补助测算5.23新" xfId="31564"/>
    <cellStyle name="好_2009年一般性转移支付标准工资_奖励补助测算5.23新 2" xfId="31565"/>
    <cellStyle name="好_34青海_财力性转移支付2010年预算参考数_03_2010年各地区一般预算平衡表_2010年地方财政一般预算分级平衡情况表（汇总）0524 2 7" xfId="31566"/>
    <cellStyle name="好_2009年一般性转移支付标准工资_奖励补助测算5.23新 3" xfId="31567"/>
    <cellStyle name="好_2009年一般性转移支付标准工资_奖励补助测算5.24冯铸" xfId="31568"/>
    <cellStyle name="好_2009年一般性转移支付标准工资_奖励补助测算5.24冯铸 2" xfId="31569"/>
    <cellStyle name="好_行政公检法测算_不含人员经费系数_财力性转移支付2010年预算参考数_合并 2 5" xfId="31570"/>
    <cellStyle name="好_2009年一般性转移支付标准工资_奖励补助测算5.24冯铸 3" xfId="31571"/>
    <cellStyle name="好_行政公检法测算_不含人员经费系数_财力性转移支付2010年预算参考数_合并 2 6" xfId="31572"/>
    <cellStyle name="好_2009年一般性转移支付标准工资_奖励补助测算5.24冯铸 4" xfId="31573"/>
    <cellStyle name="好_总人口_财力性转移支付2010年预算参考数_30云南 2" xfId="31574"/>
    <cellStyle name="好_行政公检法测算_不含人员经费系数_财力性转移支付2010年预算参考数_合并 2 7" xfId="31575"/>
    <cellStyle name="好_2009年一般性转移支付标准工资_奖励补助测算7.23" xfId="31576"/>
    <cellStyle name="好_2009年一般性转移支付标准工资_奖励补助测算7.23 2" xfId="31577"/>
    <cellStyle name="好_2009年一般性转移支付标准工资_奖励补助测算7.23 3" xfId="31578"/>
    <cellStyle name="好_市辖区测算20080510_财力性转移支付2010年预算参考数_03_2010年各地区一般预算平衡表_2010年地方财政一般预算分级平衡情况表（汇总）0524 2 2" xfId="31579"/>
    <cellStyle name="好_2009年一般性转移支付标准工资_奖励补助测算7.23 4" xfId="31580"/>
    <cellStyle name="好_市辖区测算20080510_财力性转移支付2010年预算参考数_03_2010年各地区一般预算平衡表_2010年地方财政一般预算分级平衡情况表（汇总）0524 2 3" xfId="31581"/>
    <cellStyle name="好_2009年一般性转移支付标准工资_奖励补助测算7.25" xfId="31582"/>
    <cellStyle name="好_2009年一般性转移支付标准工资_奖励补助测算7.25 (version 1) (version 1)" xfId="31583"/>
    <cellStyle name="好_2009年一般性转移支付标准工资_奖励补助测算7.25 (version 1) (version 1) 2" xfId="31584"/>
    <cellStyle name="好_2009年一般性转移支付标准工资_奖励补助测算7.25 2" xfId="31585"/>
    <cellStyle name="好_2009年一般性转移支付标准工资_奖励补助测算7.25 3" xfId="31586"/>
    <cellStyle name="好_农林水和城市维护标准支出20080505－县区合计_不含人员经费系数_财力性转移支付2010年预算参考数_合并 2" xfId="31587"/>
    <cellStyle name="好_2009年一般性转移支付标准工资_奖励补助测算7.25 4" xfId="31588"/>
    <cellStyle name="好_农林水和城市维护标准支出20080505－县区合计_不含人员经费系数_财力性转移支付2010年预算参考数_合并 3" xfId="31589"/>
    <cellStyle name="好_2009年云南省省对下一般性转移支付标准支出测算表" xfId="31590"/>
    <cellStyle name="好_2010公用经费标准测算方案（提供刚哥最终）" xfId="31591"/>
    <cellStyle name="好_2010年省对民族地县第二批转移支付测算表" xfId="31592"/>
    <cellStyle name="好_文体广播事业(按照总人口测算）—20080416_县市旗测算-新科目（含人口规模效应） 2 5" xfId="31593"/>
    <cellStyle name="借出原因 5" xfId="31594"/>
    <cellStyle name="好_2010年省对民族地县第二批转移支付测算表 2" xfId="31595"/>
    <cellStyle name="好_县市旗测算-新科目（20080626）_民生政策最低支出需求_隋心对账单定稿0514 2 5" xfId="31596"/>
    <cellStyle name="好_2010年省对民族地县第二批转移支付测算表 3" xfId="31597"/>
    <cellStyle name="好_县市旗测算-新科目（20080626）_民生政策最低支出需求_隋心对账单定稿0514 2 6" xfId="31598"/>
    <cellStyle name="好_2010年需求" xfId="31599"/>
    <cellStyle name="样式 1 2 5 12" xfId="31600"/>
    <cellStyle name="注释 2 2 3" xfId="31601"/>
    <cellStyle name="好_2010年需求 2" xfId="31602"/>
    <cellStyle name="好_2010年需求 3" xfId="31603"/>
    <cellStyle name="好_2010全套检索报表全省 3" xfId="31604"/>
    <cellStyle name="好_2010人员经费测算方案（提供刚哥汇总版）" xfId="31605"/>
    <cellStyle name="好_GDP_2.2009年云南省生态功能区转移支付总表" xfId="31606"/>
    <cellStyle name="好_农林水和城市维护标准支出20080505－县区合计_不含人员经费系数 2 3" xfId="31607"/>
    <cellStyle name="好_2011标准人员数测算结果" xfId="31608"/>
    <cellStyle name="好_2011标准人员数测算结果 2" xfId="31609"/>
    <cellStyle name="好_2011标准人员数测算结果 3" xfId="31610"/>
    <cellStyle name="好_2012年结算单（最终稿）" xfId="31611"/>
    <cellStyle name="好_2012年结算单（最终稿） 2 2" xfId="31612"/>
    <cellStyle name="好_2012年结算单（最终稿） 2 3" xfId="31613"/>
    <cellStyle name="好_2012年结算单（最终稿） 2 4" xfId="31614"/>
    <cellStyle name="好_2012年结算单（最终稿） 2 5" xfId="31615"/>
    <cellStyle name="好_2014年横排表" xfId="31616"/>
    <cellStyle name="好_2014年横排表 2 2" xfId="31617"/>
    <cellStyle name="好_行政公检法测算 2 7" xfId="31618"/>
    <cellStyle name="好_县市旗测算20080508_县市旗测算-新科目（含人口规模效应）_财力性转移支付2010年预算参考数_合并 2" xfId="31619"/>
    <cellStyle name="好_2014年横排表 2 4" xfId="31620"/>
    <cellStyle name="好_2014年横排表 2 5" xfId="31621"/>
    <cellStyle name="好_20河南 2" xfId="31622"/>
    <cellStyle name="好_第五部分(才淼、饶永宏）_隋心对账单定稿0514" xfId="31623"/>
    <cellStyle name="好_20河南 2 2" xfId="31624"/>
    <cellStyle name="好_第五部分(才淼、饶永宏）_隋心对账单定稿0514 2" xfId="31625"/>
    <cellStyle name="好_20河南 2 3" xfId="31626"/>
    <cellStyle name="好_其他部门(按照总人口测算）—20080416_03_2010年各地区一般预算平衡表_2010年地方财政一般预算分级平衡情况表（汇总）0524 2 2" xfId="31627"/>
    <cellStyle name="好_20河南 2 4" xfId="31628"/>
    <cellStyle name="好_其他部门(按照总人口测算）—20080416_03_2010年各地区一般预算平衡表_2010年地方财政一般预算分级平衡情况表（汇总）0524 2 3" xfId="31629"/>
    <cellStyle name="好_20河南 2 5" xfId="31630"/>
    <cellStyle name="好_其他部门(按照总人口测算）—20080416_03_2010年各地区一般预算平衡表_2010年地方财政一般预算分级平衡情况表（汇总）0524 2 4" xfId="31631"/>
    <cellStyle name="好_20河南 2 6" xfId="31632"/>
    <cellStyle name="好_其他部门(按照总人口测算）—20080416_03_2010年各地区一般预算平衡表_2010年地方财政一般预算分级平衡情况表（汇总）0524 2 5" xfId="31633"/>
    <cellStyle name="好_20河南 2 7" xfId="31634"/>
    <cellStyle name="好_其他部门(按照总人口测算）—20080416_03_2010年各地区一般预算平衡表_2010年地方财政一般预算分级平衡情况表（汇总）0524 2 6" xfId="31635"/>
    <cellStyle name="好_20河南 5" xfId="31636"/>
    <cellStyle name="好_20河南_03_2010年各地区一般预算平衡表 2" xfId="31637"/>
    <cellStyle name="好_20河南_03_2010年各地区一般预算平衡表 3" xfId="31638"/>
    <cellStyle name="好_20河南_03_2010年各地区一般预算平衡表 4" xfId="31639"/>
    <cellStyle name="好_20河南_03_2010年各地区一般预算平衡表_04财力类2010 2" xfId="31640"/>
    <cellStyle name="好_20河南_03_2010年各地区一般预算平衡表_2010年地方财政一般预算分级平衡情况表（汇总）0524 2 2" xfId="31641"/>
    <cellStyle name="好_20河南_03_2010年各地区一般预算平衡表_2010年地方财政一般预算分级平衡情况表（汇总）0524 2 3" xfId="31642"/>
    <cellStyle name="好_20河南_财力性转移支付2010年预算参考数 2 5" xfId="31643"/>
    <cellStyle name="好_20河南_财力性转移支付2010年预算参考数 2 6" xfId="31644"/>
    <cellStyle name="好_20河南_财力性转移支付2010年预算参考数_03_2010年各地区一般预算平衡表 2 2" xfId="31645"/>
    <cellStyle name="好_农林水和城市维护标准支出20080505－县区合计 5" xfId="31646"/>
    <cellStyle name="好_20河南_财力性转移支付2010年预算参考数_03_2010年各地区一般预算平衡表 4" xfId="31647"/>
    <cellStyle name="好_农林水和城市维护标准支出20080505－县区合计_县市旗测算-新科目（含人口规模效应）_03_2010年各地区一般预算平衡表_2010年地方财政一般预算分级平衡情况表（汇总）0524 5" xfId="31648"/>
    <cellStyle name="好_20河南_财力性转移支付2010年预算参考数_03_2010年各地区一般预算平衡表_04财力类2010" xfId="31649"/>
    <cellStyle name="好_财政供养人员 2" xfId="31650"/>
    <cellStyle name="好_20河南_财力性转移支付2010年预算参考数_03_2010年各地区一般预算平衡表_04财力类2010 2" xfId="31651"/>
    <cellStyle name="好_财政供养人员 2 2" xfId="31652"/>
    <cellStyle name="好_20河南_财力性转移支付2010年预算参考数_03_2010年各地区一般预算平衡表_04财力类2010 3" xfId="31653"/>
    <cellStyle name="好_财政供养人员 2 3" xfId="31654"/>
    <cellStyle name="好_20河南_财力性转移支付2010年预算参考数_03_2010年各地区一般预算平衡表_2010年地方财政一般预算分级平衡情况表（汇总）0524 2" xfId="31655"/>
    <cellStyle name="好_20河南_财力性转移支付2010年预算参考数_03_2010年各地区一般预算平衡表_2010年地方财政一般预算分级平衡情况表（汇总）0524 2 2" xfId="31656"/>
    <cellStyle name="好_20河南_财力性转移支付2010年预算参考数_03_2010年各地区一般预算平衡表_2010年地方财政一般预算分级平衡情况表（汇总）0524 2 4" xfId="31657"/>
    <cellStyle name="好_20河南_财力性转移支付2010年预算参考数_03_2010年各地区一般预算平衡表_2010年地方财政一般预算分级平衡情况表（汇总）0524 2 6" xfId="31658"/>
    <cellStyle name="好_20河南_财力性转移支付2010年预算参考数_03_2010年各地区一般预算平衡表_2010年地方财政一般预算分级平衡情况表（汇总）0524 3" xfId="31659"/>
    <cellStyle name="好_20河南_财力性转移支付2010年预算参考数_03_2010年各地区一般预算平衡表_2010年地方财政一般预算分级平衡情况表（汇总）0524 4" xfId="31660"/>
    <cellStyle name="好_文体广播事业(按照总人口测算）—20080416_县市旗测算-新科目（含人口规模效应）_财力性转移支付2010年预算参考数" xfId="31661"/>
    <cellStyle name="好_20河南_财力性转移支付2010年预算参考数_03_2010年各地区一般预算平衡表_2010年地方财政一般预算分级平衡情况表（汇总）0524 5" xfId="31662"/>
    <cellStyle name="好_20河南_财力性转移支付2010年预算参考数_03_2010年各地区一般预算平衡表_净集中" xfId="31663"/>
    <cellStyle name="好_20河南_财力性转移支付2010年预算参考数_30云南 2" xfId="31664"/>
    <cellStyle name="好_20河南_财力性转移支付2010年预算参考数_合并" xfId="31665"/>
    <cellStyle name="好_20河南_财力性转移支付2010年预算参考数_合并 2" xfId="31666"/>
    <cellStyle name="好_20河南_财力性转移支付2010年预算参考数_合并 2 2" xfId="31667"/>
    <cellStyle name="好_20河南_财力性转移支付2010年预算参考数_合并 2 3" xfId="31668"/>
    <cellStyle name="好_20河南_财力性转移支付2010年预算参考数_合并 2 5" xfId="31669"/>
    <cellStyle name="好_总人口_财力性转移支付2010年预算参考数_03_2010年各地区一般预算平衡表_2010年地方财政一般预算分级平衡情况表（汇总）0524 3" xfId="31670"/>
    <cellStyle name="好_20河南_财力性转移支付2010年预算参考数_合并 2 7" xfId="31671"/>
    <cellStyle name="好_总人口_财力性转移支付2010年预算参考数_03_2010年各地区一般预算平衡表_2010年地方财政一般预算分级平衡情况表（汇总）0524 5" xfId="31672"/>
    <cellStyle name="好_20河南_财力性转移支付2010年预算参考数_华东 2" xfId="31673"/>
    <cellStyle name="好_20河南_财力性转移支付2010年预算参考数_华东 2 2" xfId="31674"/>
    <cellStyle name="好_20河南_财力性转移支付2010年预算参考数_华东 2 3" xfId="31675"/>
    <cellStyle name="好_20河南_财力性转移支付2010年预算参考数_华东 2 4" xfId="31676"/>
    <cellStyle name="好_20河南_财力性转移支付2010年预算参考数_华东 2 5" xfId="31677"/>
    <cellStyle name="好_20河南_财力性转移支付2010年预算参考数_华东 2 6" xfId="31678"/>
    <cellStyle name="好_20河南_财力性转移支付2010年预算参考数_华东 2 7" xfId="31679"/>
    <cellStyle name="好_县市旗测算-新科目（20080627）_民生政策最低支出需求_03_2010年各地区一般预算平衡表" xfId="31680"/>
    <cellStyle name="好_20河南_财力性转移支付2010年预算参考数_隋心对账单定稿0514" xfId="31681"/>
    <cellStyle name="好_20河南_财力性转移支付2010年预算参考数_隋心对账单定稿0514 2 3" xfId="31682"/>
    <cellStyle name="好_平邑_财力性转移支付2010年预算参考数 5" xfId="31683"/>
    <cellStyle name="好_20河南_财力性转移支付2010年预算参考数_隋心对账单定稿0514 2 4" xfId="31684"/>
    <cellStyle name="好_20河南_财力性转移支付2010年预算参考数_隋心对账单定稿0514 2 6" xfId="31685"/>
    <cellStyle name="好_20河南_财力性转移支付2010年预算参考数_小册子（2010）张" xfId="31686"/>
    <cellStyle name="好_20河南_合并" xfId="31687"/>
    <cellStyle name="好_20河南_合并 2" xfId="31688"/>
    <cellStyle name="好_20河南_合并 2 2" xfId="31689"/>
    <cellStyle name="好_20河南_合并 2 3" xfId="31690"/>
    <cellStyle name="好_20河南_合并 2 4" xfId="31691"/>
    <cellStyle name="好_20河南_合并 2 5" xfId="31692"/>
    <cellStyle name="好_20河南_合并 2 6" xfId="31693"/>
    <cellStyle name="好_20河南_隋心对账单定稿0514 2" xfId="31694"/>
    <cellStyle name="好_20河南_隋心对账单定稿0514 2 2" xfId="31695"/>
    <cellStyle name="好_20河南_隋心对账单定稿0514 2 3" xfId="31696"/>
    <cellStyle name="好_20河南_隋心对账单定稿0514 2 4" xfId="31697"/>
    <cellStyle name="好_20河南_隋心对账单定稿0514 2 5" xfId="31698"/>
    <cellStyle name="好_20河南_隋心对账单定稿0514 2 6" xfId="31699"/>
    <cellStyle name="好_行政公检法测算_民生政策最低支出需求_财力性转移支付2010年预算参考数_03_2010年各地区一般预算平衡表_净集中 2" xfId="31700"/>
    <cellStyle name="好_20河南_小册子（2010）张 2" xfId="31701"/>
    <cellStyle name="好_22湖南 2 3" xfId="31702"/>
    <cellStyle name="好_22湖南 2 4" xfId="31703"/>
    <cellStyle name="好_22湖南 2 6" xfId="31704"/>
    <cellStyle name="好_22湖南 2 7" xfId="31705"/>
    <cellStyle name="好_22湖南 5" xfId="31706"/>
    <cellStyle name="好_22湖南_03_2010年各地区一般预算平衡表 3" xfId="31707"/>
    <cellStyle name="好_22湖南_03_2010年各地区一般预算平衡表_04财力类2010" xfId="31708"/>
    <cellStyle name="好_财政供养人员_华东" xfId="31709"/>
    <cellStyle name="好_22湖南_03_2010年各地区一般预算平衡表_2010年地方财政一般预算分级平衡情况表（汇总）0524" xfId="31710"/>
    <cellStyle name="好_行政（人员）_县市旗测算-新科目（含人口规模效应）_03_2010年各地区一般预算平衡表 2 2" xfId="31711"/>
    <cellStyle name="好_22湖南_03_2010年各地区一般预算平衡表_2010年地方财政一般预算分级平衡情况表（汇总）0524 2 7" xfId="31712"/>
    <cellStyle name="好_财政供养人员_华东 2 7" xfId="31713"/>
    <cellStyle name="好_22湖南_财力性转移支付2010年预算参考数" xfId="31714"/>
    <cellStyle name="好_22湖南_财力性转移支付2010年预算参考数 2 6" xfId="31715"/>
    <cellStyle name="好_22湖南_财力性转移支付2010年预算参考数 2 7" xfId="31716"/>
    <cellStyle name="好_22湖南_财力性转移支付2010年预算参考数 3" xfId="31717"/>
    <cellStyle name="好_22湖南_财力性转移支付2010年预算参考数 4" xfId="31718"/>
    <cellStyle name="好_22湖南_财力性转移支付2010年预算参考数 5" xfId="31719"/>
    <cellStyle name="好_22湖南_财力性转移支付2010年预算参考数_03_2010年各地区一般预算平衡表 2 2" xfId="31720"/>
    <cellStyle name="好_22湖南_财力性转移支付2010年预算参考数_03_2010年各地区一般预算平衡表 4" xfId="31721"/>
    <cellStyle name="好_22湖南_财力性转移支付2010年预算参考数_03_2010年各地区一般预算平衡表 5" xfId="31722"/>
    <cellStyle name="好_22湖南_财力性转移支付2010年预算参考数_03_2010年各地区一般预算平衡表 6" xfId="31723"/>
    <cellStyle name="好_22湖南_财力性转移支付2010年预算参考数_03_2010年各地区一般预算平衡表_04财力类2010" xfId="31724"/>
    <cellStyle name="好_行政(燃修费)_民生政策最低支出需求_03_2010年各地区一般预算平衡表_2010年地方财政一般预算分级平衡情况表（汇总）0524" xfId="31725"/>
    <cellStyle name="好_22湖南_财力性转移支付2010年预算参考数_03_2010年各地区一般预算平衡表_04财力类2010 2" xfId="31726"/>
    <cellStyle name="好_行政(燃修费)_民生政策最低支出需求_03_2010年各地区一般预算平衡表_2010年地方财政一般预算分级平衡情况表（汇总）0524 2" xfId="31727"/>
    <cellStyle name="好_其他部门(按照总人口测算）—20080416_不含人员经费系数_03_2010年各地区一般预算平衡表_2010年地方财政一般预算分级平衡情况表（汇总）0524 5" xfId="31728"/>
    <cellStyle name="好_22湖南_财力性转移支付2010年预算参考数_03_2010年各地区一般预算平衡表_04财力类2010 3" xfId="31729"/>
    <cellStyle name="好_行政(燃修费)_民生政策最低支出需求_03_2010年各地区一般预算平衡表_2010年地方财政一般预算分级平衡情况表（汇总）0524 3" xfId="31730"/>
    <cellStyle name="好_22湖南_财力性转移支付2010年预算参考数_03_2010年各地区一般预算平衡表_2010年地方财政一般预算分级平衡情况表（汇总）0524" xfId="31731"/>
    <cellStyle name="好_22湖南_财力性转移支付2010年预算参考数_03_2010年各地区一般预算平衡表_2010年地方财政一般预算分级平衡情况表（汇总）0524 2" xfId="31732"/>
    <cellStyle name="好_22湖南_财力性转移支付2010年预算参考数_03_2010年各地区一般预算平衡表_2010年地方财政一般预算分级平衡情况表（汇总）0524 2 2" xfId="31733"/>
    <cellStyle name="好_文体广播事业(按照总人口测算）—20080416_民生政策最低支出需求_03_2010年各地区一般预算平衡表_2010年地方财政一般预算分级平衡情况表（汇总）0524 2 3" xfId="31734"/>
    <cellStyle name="好_22湖南_财力性转移支付2010年预算参考数_03_2010年各地区一般预算平衡表_2010年地方财政一般预算分级平衡情况表（汇总）0524 2 3" xfId="31735"/>
    <cellStyle name="好_文体广播事业(按照总人口测算）—20080416_民生政策最低支出需求_03_2010年各地区一般预算平衡表_2010年地方财政一般预算分级平衡情况表（汇总）0524 2 4" xfId="31736"/>
    <cellStyle name="好_22湖南_财力性转移支付2010年预算参考数_03_2010年各地区一般预算平衡表_2010年地方财政一般预算分级平衡情况表（汇总）0524 2 4" xfId="31737"/>
    <cellStyle name="好_文体广播事业(按照总人口测算）—20080416_民生政策最低支出需求_03_2010年各地区一般预算平衡表_2010年地方财政一般预算分级平衡情况表（汇总）0524 2 5" xfId="31738"/>
    <cellStyle name="好_22湖南_财力性转移支付2010年预算参考数_03_2010年各地区一般预算平衡表_2010年地方财政一般预算分级平衡情况表（汇总）0524 2 5" xfId="31739"/>
    <cellStyle name="好_文体广播事业(按照总人口测算）—20080416_民生政策最低支出需求_03_2010年各地区一般预算平衡表_2010年地方财政一般预算分级平衡情况表（汇总）0524 2 6" xfId="31740"/>
    <cellStyle name="好_县市旗测算-新科目（20080626）_县市旗测算-新科目（含人口规模效应）_财力性转移支付2010年预算参考数 2 2" xfId="31741"/>
    <cellStyle name="好_22湖南_财力性转移支付2010年预算参考数_03_2010年各地区一般预算平衡表_2010年地方财政一般预算分级平衡情况表（汇总）0524 2 6" xfId="31742"/>
    <cellStyle name="好_文体广播事业(按照总人口测算）—20080416_民生政策最低支出需求_03_2010年各地区一般预算平衡表_2010年地方财政一般预算分级平衡情况表（汇总）0524 2 7" xfId="31743"/>
    <cellStyle name="好_县市旗测算-新科目（20080626）_县市旗测算-新科目（含人口规模效应）_财力性转移支付2010年预算参考数 2 3" xfId="31744"/>
    <cellStyle name="好_22湖南_财力性转移支付2010年预算参考数_03_2010年各地区一般预算平衡表_2010年地方财政一般预算分级平衡情况表（汇总）0524 2 7" xfId="31745"/>
    <cellStyle name="好_文体广播事业(按照总人口测算）—20080416_民生政策最低支出需求_03_2010年各地区一般预算平衡表_2010年地方财政一般预算分级平衡情况表（汇总）0524 2 8" xfId="31746"/>
    <cellStyle name="好_22湖南_财力性转移支付2010年预算参考数_03_2010年各地区一般预算平衡表_2010年地方财政一般预算分级平衡情况表（汇总）0524 3" xfId="31747"/>
    <cellStyle name="好_22湖南_财力性转移支付2010年预算参考数_03_2010年各地区一般预算平衡表_2010年地方财政一般预算分级平衡情况表（汇总）0524 5" xfId="31748"/>
    <cellStyle name="好_22湖南_财力性转移支付2010年预算参考数_03_2010年各地区一般预算平衡表_净集中" xfId="31749"/>
    <cellStyle name="好_22湖南_财力性转移支付2010年预算参考数_03_2010年各地区一般预算平衡表_净集中 2" xfId="31750"/>
    <cellStyle name="好_22湖南_财力性转移支付2010年预算参考数_03_2010年各地区一般预算平衡表_净集中 3" xfId="31751"/>
    <cellStyle name="好_22湖南_财力性转移支付2010年预算参考数_30云南 2" xfId="31752"/>
    <cellStyle name="好_22湖南_财力性转移支付2010年预算参考数_30云南 3" xfId="31753"/>
    <cellStyle name="好_22湖南_财力性转移支付2010年预算参考数_合并 2" xfId="31754"/>
    <cellStyle name="好_22湖南_财力性转移支付2010年预算参考数_合并 2 4" xfId="31755"/>
    <cellStyle name="好_市辖区测算-新科目（20080626）_民生政策最低支出需求_财力性转移支付2010年预算参考数_03_2010年各地区一般预算平衡表_2010年地方财政一般预算分级平衡情况表（汇总）0524 5" xfId="31756"/>
    <cellStyle name="好_22湖南_财力性转移支付2010年预算参考数_合并 2 5" xfId="31757"/>
    <cellStyle name="好_22湖南_财力性转移支付2010年预算参考数_合并 2 6" xfId="31758"/>
    <cellStyle name="好_22湖南_财力性转移支付2010年预算参考数_合并 2 7" xfId="31759"/>
    <cellStyle name="好_22湖南_财力性转移支付2010年预算参考数_华东" xfId="31760"/>
    <cellStyle name="好_农林水和城市维护标准支出20080505－县区合计_不含人员经费系数_财力性转移支付2010年预算参考数_03_2010年各地区一般预算平衡表_04财力类2010 3" xfId="31761"/>
    <cellStyle name="好_县市旗测算-新科目（20080627）_民生政策最低支出需求_隋心对账单定稿0514 2 5" xfId="31762"/>
    <cellStyle name="好_22湖南_财力性转移支付2010年预算参考数_华东 2" xfId="31763"/>
    <cellStyle name="好_22湖南_财力性转移支付2010年预算参考数_华东 2 2" xfId="31764"/>
    <cellStyle name="好_河南 缺口县区测算(地方填报白)_03_2010年各地区一般预算平衡表_2010年地方财政一般预算分级平衡情况表（汇总）0524 4" xfId="31765"/>
    <cellStyle name="好_22湖南_财力性转移支付2010年预算参考数_华东 2 3" xfId="31766"/>
    <cellStyle name="好_河南 缺口县区测算(地方填报白)_03_2010年各地区一般预算平衡表_2010年地方财政一般预算分级平衡情况表（汇总）0524 5" xfId="31767"/>
    <cellStyle name="好_22湖南_财力性转移支付2010年预算参考数_华东 2 4" xfId="31768"/>
    <cellStyle name="好_22湖南_财力性转移支付2010年预算参考数_华东 2 5" xfId="31769"/>
    <cellStyle name="好_22湖南_财力性转移支付2010年预算参考数_华东 2 6" xfId="31770"/>
    <cellStyle name="好_22湖南_财力性转移支付2010年预算参考数_隋心对账单定稿0514" xfId="31771"/>
    <cellStyle name="好_人员工资和公用经费2_财力性转移支付2010年预算参考数 4" xfId="31772"/>
    <cellStyle name="好_22湖南_财力性转移支付2010年预算参考数_隋心对账单定稿0514 2" xfId="31773"/>
    <cellStyle name="好_22湖南_财力性转移支付2010年预算参考数_小册子（2010）张" xfId="31774"/>
    <cellStyle name="好_22湖南_华东" xfId="31775"/>
    <cellStyle name="好_22湖南_华东 2 2" xfId="31776"/>
    <cellStyle name="好_行政（人员）_民生政策最低支出需求_财力性转移支付2010年预算参考数_03_2010年各地区一般预算平衡表_2010年地方财政一般预算分级平衡情况表（汇总）0524 2 8" xfId="31777"/>
    <cellStyle name="好_22湖南_华东 2 4" xfId="31778"/>
    <cellStyle name="好_22湖南_华东 2 5" xfId="31779"/>
    <cellStyle name="好_22湖南_华东 2 6" xfId="31780"/>
    <cellStyle name="好_丽江汇总_隋心对账单定稿0514" xfId="31781"/>
    <cellStyle name="好_22湖南_隋心对账单定稿0514" xfId="31782"/>
    <cellStyle name="好_22湖南_隋心对账单定稿0514 2 2" xfId="31783"/>
    <cellStyle name="好_Book2_隋心对账单定稿0514" xfId="31784"/>
    <cellStyle name="好_22湖南_隋心对账单定稿0514 2 3" xfId="31785"/>
    <cellStyle name="好_22湖南_隋心对账单定稿0514 2 4" xfId="31786"/>
    <cellStyle name="好_22湖南_小册子（2010）张" xfId="31787"/>
    <cellStyle name="好_分县成本差异系数_民生政策最低支出需求_合并 2 3" xfId="31788"/>
    <cellStyle name="好_22湖南_小册子（2010）张 2" xfId="31789"/>
    <cellStyle name="好_卫生(按照总人口测算）—20080416_财力性转移支付2010年预算参考数_隋心对账单定稿0514" xfId="31790"/>
    <cellStyle name="好_22湖南_小册子（2010）张 3" xfId="31791"/>
    <cellStyle name="好_27重庆" xfId="31792"/>
    <cellStyle name="好_27重庆 2" xfId="31793"/>
    <cellStyle name="好_27重庆 2 4" xfId="31794"/>
    <cellStyle name="好_行政公检法测算_不含人员经费系数_财力性转移支付2010年预算参考数_合并 3" xfId="31795"/>
    <cellStyle name="好_27重庆 2 5" xfId="31796"/>
    <cellStyle name="好_27重庆 2 7" xfId="31797"/>
    <cellStyle name="好_27重庆 3" xfId="31798"/>
    <cellStyle name="好_27重庆_03_2010年各地区一般预算平衡表" xfId="31799"/>
    <cellStyle name="好_27重庆_03_2010年各地区一般预算平衡表 6" xfId="31800"/>
    <cellStyle name="好_27重庆_03_2010年各地区一般预算平衡表_04财力类2010" xfId="31801"/>
    <cellStyle name="好_27重庆_03_2010年各地区一般预算平衡表_04财力类2010 2" xfId="31802"/>
    <cellStyle name="好_27重庆_03_2010年各地区一般预算平衡表_04财力类2010 3" xfId="31803"/>
    <cellStyle name="好_27重庆_财力性转移支付2010年预算参考数 2 2" xfId="31804"/>
    <cellStyle name="好_27重庆_财力性转移支付2010年预算参考数 2 3" xfId="31805"/>
    <cellStyle name="好_27重庆_财力性转移支付2010年预算参考数 2 4" xfId="31806"/>
    <cellStyle name="好_27重庆_财力性转移支付2010年预算参考数 2 5" xfId="31807"/>
    <cellStyle name="好_27重庆_财力性转移支付2010年预算参考数 4" xfId="31808"/>
    <cellStyle name="好_27重庆_财力性转移支付2010年预算参考数 5" xfId="31809"/>
    <cellStyle name="好_27重庆_财力性转移支付2010年预算参考数_03_2010年各地区一般预算平衡表 5" xfId="31810"/>
    <cellStyle name="好_其他部门(按照总人口测算）—20080416_不含人员经费系数_财力性转移支付2010年预算参考数_03_2010年各地区一般预算平衡表_2010年地方财政一般预算分级平衡情况表（汇总）0524 2 7" xfId="31811"/>
    <cellStyle name="好_27重庆_财力性转移支付2010年预算参考数_03_2010年各地区一般预算平衡表_04财力类2010" xfId="31812"/>
    <cellStyle name="好_卫生(按照总人口测算）—20080416_财力性转移支付2010年预算参考数_03_2010年各地区一般预算平衡表 2" xfId="31813"/>
    <cellStyle name="好_27重庆_财力性转移支付2010年预算参考数_03_2010年各地区一般预算平衡表_2010年地方财政一般预算分级平衡情况表（汇总）0524" xfId="31814"/>
    <cellStyle name="好_27重庆_财力性转移支付2010年预算参考数_03_2010年各地区一般预算平衡表_2010年地方财政一般预算分级平衡情况表（汇总）0524 2 3" xfId="31815"/>
    <cellStyle name="好_总人口_财力性转移支付2010年预算参考数_03_2010年各地区一般预算平衡表 2" xfId="31816"/>
    <cellStyle name="好_27重庆_财力性转移支付2010年预算参考数_03_2010年各地区一般预算平衡表_2010年地方财政一般预算分级平衡情况表（汇总）0524 2 4" xfId="31817"/>
    <cellStyle name="好_总人口_财力性转移支付2010年预算参考数_03_2010年各地区一般预算平衡表 3" xfId="31818"/>
    <cellStyle name="好_27重庆_财力性转移支付2010年预算参考数_03_2010年各地区一般预算平衡表_2010年地方财政一般预算分级平衡情况表（汇总）0524 2 5" xfId="31819"/>
    <cellStyle name="好_总人口_财力性转移支付2010年预算参考数_03_2010年各地区一般预算平衡表 5" xfId="31820"/>
    <cellStyle name="好_27重庆_财力性转移支付2010年预算参考数_03_2010年各地区一般预算平衡表_2010年地方财政一般预算分级平衡情况表（汇总）0524 2 7" xfId="31821"/>
    <cellStyle name="好_卫生(按照总人口测算）—20080416_财力性转移支付2010年预算参考数_03_2010年各地区一般预算平衡表 2 3" xfId="31822"/>
    <cellStyle name="好_27重庆_财力性转移支付2010年预算参考数_03_2010年各地区一般预算平衡表_2010年地方财政一般预算分级平衡情况表（汇总）0524 3" xfId="31823"/>
    <cellStyle name="好_平邑_财力性转移支付2010年预算参考数_隋心对账单定稿0514 2 2" xfId="31824"/>
    <cellStyle name="好_27重庆_财力性转移支付2010年预算参考数_03_2010年各地区一般预算平衡表_2010年地方财政一般预算分级平衡情况表（汇总）0524 4" xfId="31825"/>
    <cellStyle name="好_平邑_财力性转移支付2010年预算参考数_隋心对账单定稿0514 2 3" xfId="31826"/>
    <cellStyle name="好_27重庆_财力性转移支付2010年预算参考数_03_2010年各地区一般预算平衡表_2010年地方财政一般预算分级平衡情况表（汇总）0524 5" xfId="31827"/>
    <cellStyle name="好_平邑_财力性转移支付2010年预算参考数_隋心对账单定稿0514 2 4" xfId="31828"/>
    <cellStyle name="好_27重庆_财力性转移支付2010年预算参考数_03_2010年各地区一般预算平衡表_净集中 2" xfId="31829"/>
    <cellStyle name="好_27重庆_财力性转移支付2010年预算参考数_03_2010年各地区一般预算平衡表_净集中 3" xfId="31830"/>
    <cellStyle name="好_27重庆_财力性转移支付2010年预算参考数_30云南" xfId="31831"/>
    <cellStyle name="好_27重庆_财力性转移支付2010年预算参考数_合并 2 2" xfId="31832"/>
    <cellStyle name="好_27重庆_财力性转移支付2010年预算参考数_合并 2 3" xfId="31833"/>
    <cellStyle name="好_27重庆_财力性转移支付2010年预算参考数_合并 2 4" xfId="31834"/>
    <cellStyle name="好_27重庆_财力性转移支付2010年预算参考数_华东 2" xfId="31835"/>
    <cellStyle name="好_缺口县区测算(财政部标准)_财力性转移支付2010年预算参考数_小册子（2010）张 3" xfId="31836"/>
    <cellStyle name="好_27重庆_财力性转移支付2010年预算参考数_隋心对账单定稿0514" xfId="31837"/>
    <cellStyle name="好_27重庆_财力性转移支付2010年预算参考数_隋心对账单定稿0514 2" xfId="31838"/>
    <cellStyle name="好_27重庆_财力性转移支付2010年预算参考数_隋心对账单定稿0514 2 2" xfId="31839"/>
    <cellStyle name="好_27重庆_财力性转移支付2010年预算参考数_隋心对账单定稿0514 2 3" xfId="31840"/>
    <cellStyle name="好_27重庆_财力性转移支付2010年预算参考数_隋心对账单定稿0514 2 4" xfId="31841"/>
    <cellStyle name="好_27重庆_财力性转移支付2010年预算参考数_隋心对账单定稿0514 2 5" xfId="31842"/>
    <cellStyle name="好_27重庆_财力性转移支付2010年预算参考数_隋心对账单定稿0514 2 7" xfId="31843"/>
    <cellStyle name="好_27重庆_财力性转移支付2010年预算参考数_小册子（2010）张" xfId="31844"/>
    <cellStyle name="好_27重庆_财力性转移支付2010年预算参考数_小册子（2010）张 2" xfId="31845"/>
    <cellStyle name="好_27重庆_财力性转移支付2010年预算参考数_小册子（2010）张 3" xfId="31846"/>
    <cellStyle name="好_27重庆_合并" xfId="31847"/>
    <cellStyle name="好_农林水和城市维护标准支出20080505－县区合计_03_2010年各地区一般预算平衡表_2010年地方财政一般预算分级平衡情况表（汇总）0524" xfId="31848"/>
    <cellStyle name="好_27重庆_合并 2" xfId="31849"/>
    <cellStyle name="好_农林水和城市维护标准支出20080505－县区合计_03_2010年各地区一般预算平衡表_2010年地方财政一般预算分级平衡情况表（汇总）0524 2" xfId="31850"/>
    <cellStyle name="好_27重庆_华东 2" xfId="31851"/>
    <cellStyle name="好_27重庆_华东 2 2" xfId="31852"/>
    <cellStyle name="好_27重庆_华东 2 3" xfId="31853"/>
    <cellStyle name="好_27重庆_华东 2 4" xfId="31854"/>
    <cellStyle name="好_27重庆_华东 2 5" xfId="31855"/>
    <cellStyle name="好_27重庆_华东 2 6" xfId="31856"/>
    <cellStyle name="好_27重庆_华东 2 7" xfId="31857"/>
    <cellStyle name="好_行政（人员）_民生政策最低支出需求_03_2010年各地区一般预算平衡表_2010年地方财政一般预算分级平衡情况表（汇总）0524 2" xfId="31858"/>
    <cellStyle name="输出 2 2 2 12" xfId="31859"/>
    <cellStyle name="好_27重庆_隋心对账单定稿0514 2" xfId="31860"/>
    <cellStyle name="好_27重庆_隋心对账单定稿0514 2 2" xfId="31861"/>
    <cellStyle name="好_27重庆_隋心对账单定稿0514 2 3" xfId="31862"/>
    <cellStyle name="好_27重庆_隋心对账单定稿0514 2 4" xfId="31863"/>
    <cellStyle name="好_27重庆_隋心对账单定稿0514 2 5" xfId="31864"/>
    <cellStyle name="好_27重庆_隋心对账单定稿0514 2 6" xfId="31865"/>
    <cellStyle name="好_27重庆_小册子（2010）张" xfId="31866"/>
    <cellStyle name="好_27重庆_小册子（2010）张 3" xfId="31867"/>
    <cellStyle name="好_28四川" xfId="31868"/>
    <cellStyle name="好_Book1 2" xfId="31869"/>
    <cellStyle name="好_行政公检法测算_县市旗测算-新科目（含人口规模效应）_03_2010年各地区一般预算平衡表_净集中 2" xfId="31870"/>
    <cellStyle name="好_28四川 2 7" xfId="31871"/>
    <cellStyle name="好_28四川 5" xfId="31872"/>
    <cellStyle name="好_Book1 2 5" xfId="31873"/>
    <cellStyle name="好_文体广播事业(按照总人口测算）—20080416_华东 3" xfId="31874"/>
    <cellStyle name="好_28四川_03_2010年各地区一般预算平衡表" xfId="31875"/>
    <cellStyle name="好_28四川_03_2010年各地区一般预算平衡表 2" xfId="31876"/>
    <cellStyle name="好_文体广播事业(按照总人口测算）—20080416_县市旗测算-新科目（含人口规模效应）_财力性转移支付2010年预算参考数 2 5" xfId="31877"/>
    <cellStyle name="好_县区合并测算20080421_财力性转移支付2010年预算参考数_03_2010年各地区一般预算平衡表_2010年地方财政一般预算分级平衡情况表（汇总）0524 4" xfId="31878"/>
    <cellStyle name="好_28四川_03_2010年各地区一般预算平衡表 2 2" xfId="31879"/>
    <cellStyle name="好_28四川_03_2010年各地区一般预算平衡表 3" xfId="31880"/>
    <cellStyle name="好_文体广播事业(按照总人口测算）—20080416_县市旗测算-新科目（含人口规模效应）_财力性转移支付2010年预算参考数 2 6" xfId="31881"/>
    <cellStyle name="好_28四川_03_2010年各地区一般预算平衡表 5" xfId="31882"/>
    <cellStyle name="好_文体广播事业(按照总人口测算）—20080416_县市旗测算-新科目（含人口规模效应）_财力性转移支付2010年预算参考数 2 8" xfId="31883"/>
    <cellStyle name="好_28四川_03_2010年各地区一般预算平衡表_04财力类2010 2" xfId="31884"/>
    <cellStyle name="好_28四川_03_2010年各地区一般预算平衡表_04财力类2010 3" xfId="31885"/>
    <cellStyle name="好_28四川_03_2010年各地区一般预算平衡表_2010年地方财政一般预算分级平衡情况表（汇总）0524" xfId="31886"/>
    <cellStyle name="好_28四川_03_2010年各地区一般预算平衡表_2010年地方财政一般预算分级平衡情况表（汇总）0524 2" xfId="31887"/>
    <cellStyle name="好_28四川_03_2010年各地区一般预算平衡表_2010年地方财政一般预算分级平衡情况表（汇总）0524 2 2" xfId="31888"/>
    <cellStyle name="好_28四川_03_2010年各地区一般预算平衡表_2010年地方财政一般预算分级平衡情况表（汇总）0524 2 3" xfId="31889"/>
    <cellStyle name="好_28四川_03_2010年各地区一般预算平衡表_2010年地方财政一般预算分级平衡情况表（汇总）0524 2 4" xfId="31890"/>
    <cellStyle name="好_28四川_03_2010年各地区一般预算平衡表_2010年地方财政一般预算分级平衡情况表（汇总）0524 2 5" xfId="31891"/>
    <cellStyle name="好_28四川_03_2010年各地区一般预算平衡表_2010年地方财政一般预算分级平衡情况表（汇总）0524 2 7" xfId="31892"/>
    <cellStyle name="好_28四川_财力性转移支付2010年预算参考数 3" xfId="31893"/>
    <cellStyle name="好_28四川_财力性转移支付2010年预算参考数 4" xfId="31894"/>
    <cellStyle name="好_28四川_财力性转移支付2010年预算参考数 5" xfId="31895"/>
    <cellStyle name="好_28四川_财力性转移支付2010年预算参考数_03_2010年各地区一般预算平衡表" xfId="31896"/>
    <cellStyle name="好_28四川_财力性转移支付2010年预算参考数_03_2010年各地区一般预算平衡表 3" xfId="31897"/>
    <cellStyle name="好_28四川_财力性转移支付2010年预算参考数_03_2010年各地区一般预算平衡表 4" xfId="31898"/>
    <cellStyle name="好_28四川_财力性转移支付2010年预算参考数_03_2010年各地区一般预算平衡表 5" xfId="31899"/>
    <cellStyle name="好_28四川_财力性转移支付2010年预算参考数_03_2010年各地区一般预算平衡表_04财力类2010 2" xfId="31900"/>
    <cellStyle name="好_28四川_财力性转移支付2010年预算参考数_03_2010年各地区一般预算平衡表_2010年地方财政一般预算分级平衡情况表（汇总）0524 2 5" xfId="31901"/>
    <cellStyle name="好_县市旗测算20080508_不含人员经费系数_财力性转移支付2010年预算参考数_03_2010年各地区一般预算平衡表 2 2" xfId="31902"/>
    <cellStyle name="好_28四川_财力性转移支付2010年预算参考数_03_2010年各地区一般预算平衡表_2010年地方财政一般预算分级平衡情况表（汇总）0524 2 7" xfId="31903"/>
    <cellStyle name="好_县区合并测算20080421_民生政策最低支出需求_隋心对账单定稿0514 2 3" xfId="31904"/>
    <cellStyle name="好_28四川_财力性转移支付2010年预算参考数_03_2010年各地区一般预算平衡表_净集中" xfId="31905"/>
    <cellStyle name="好_28四川_财力性转移支付2010年预算参考数_合并 2" xfId="31906"/>
    <cellStyle name="好_市辖区测算20080510_不含人员经费系数_03_2010年各地区一般预算平衡表 4" xfId="31907"/>
    <cellStyle name="好_28四川_财力性转移支付2010年预算参考数_合并 2 3" xfId="31908"/>
    <cellStyle name="好_其他部门(按照总人口测算）—20080416_民生政策最低支出需求_财力性转移支付2010年预算参考数_合并 2 4" xfId="31909"/>
    <cellStyle name="好_28四川_财力性转移支付2010年预算参考数_合并 2 4" xfId="31910"/>
    <cellStyle name="好_其他部门(按照总人口测算）—20080416_民生政策最低支出需求_财力性转移支付2010年预算参考数_合并 2 5" xfId="31911"/>
    <cellStyle name="好_28四川_财力性转移支付2010年预算参考数_合并 2 5" xfId="31912"/>
    <cellStyle name="好_市辖区测算-新科目（20080626）_不含人员经费系数_财力性转移支付2010年预算参考数_合并" xfId="31913"/>
    <cellStyle name="好_其他部门(按照总人口测算）—20080416_民生政策最低支出需求_财力性转移支付2010年预算参考数_合并 2 6" xfId="31914"/>
    <cellStyle name="好_28四川_财力性转移支付2010年预算参考数_合并 2 6" xfId="31915"/>
    <cellStyle name="好_其他部门(按照总人口测算）—20080416_民生政策最低支出需求_财力性转移支付2010年预算参考数_合并 2 7" xfId="31916"/>
    <cellStyle name="好_28四川_财力性转移支付2010年预算参考数_合并 2 7" xfId="31917"/>
    <cellStyle name="好_28四川_财力性转移支付2010年预算参考数_华东" xfId="31918"/>
    <cellStyle name="好_28四川_财力性转移支付2010年预算参考数_华东 2" xfId="31919"/>
    <cellStyle name="好_28四川_财力性转移支付2010年预算参考数_华东 2 2" xfId="31920"/>
    <cellStyle name="好_教育(按照总人口测算）—20080416_不含人员经费系数_财力性转移支付2010年预算参考数_合并 3" xfId="31921"/>
    <cellStyle name="好_其他部门(按照总人口测算）—20080416_民生政策最低支出需求_财力性转移支付2010年预算参考数_华东 2 3" xfId="31922"/>
    <cellStyle name="好_28四川_财力性转移支付2010年预算参考数_华东 2 3" xfId="31923"/>
    <cellStyle name="好_其他部门(按照总人口测算）—20080416_民生政策最低支出需求_财力性转移支付2010年预算参考数_华东 2 4" xfId="31924"/>
    <cellStyle name="好_28四川_财力性转移支付2010年预算参考数_华东 2 6" xfId="31925"/>
    <cellStyle name="好_其他部门(按照总人口测算）—20080416_民生政策最低支出需求_财力性转移支付2010年预算参考数_华东 2 7" xfId="31926"/>
    <cellStyle name="好_市辖区测算-新科目（20080626）_民生政策最低支出需求_合并" xfId="31927"/>
    <cellStyle name="好_28四川_财力性转移支付2010年预算参考数_小册子（2010）张" xfId="31928"/>
    <cellStyle name="好_28四川_财力性转移支付2010年预算参考数_小册子（2010）张 2" xfId="31929"/>
    <cellStyle name="输入 2 2 11 4" xfId="31930"/>
    <cellStyle name="好_28四川_财力性转移支付2010年预算参考数_小册子（2010）张 3" xfId="31931"/>
    <cellStyle name="输入 2 2 11 5" xfId="31932"/>
    <cellStyle name="好_28四川_合并 2 3" xfId="31933"/>
    <cellStyle name="好_28四川_合并 2 5" xfId="31934"/>
    <cellStyle name="好_28四川_合并 2 6" xfId="31935"/>
    <cellStyle name="好_28四川_华东" xfId="31936"/>
    <cellStyle name="好_28四川_华东 2" xfId="31937"/>
    <cellStyle name="好_分县成本差异系数_民生政策最低支出需求_财力性转移支付2010年预算参考数" xfId="31938"/>
    <cellStyle name="好_县区合并测算20080421_不含人员经费系数_财力性转移支付2010年预算参考数_03_2010年各地区一般预算平衡表_04财力类2010" xfId="31939"/>
    <cellStyle name="好_28四川_华东 2 3" xfId="31940"/>
    <cellStyle name="好_分县成本差异系数_民生政策最低支出需求_财力性转移支付2010年预算参考数 3" xfId="31941"/>
    <cellStyle name="好_县区合并测算20080421_不含人员经费系数_财力性转移支付2010年预算参考数_03_2010年各地区一般预算平衡表_04财力类2010 3" xfId="31942"/>
    <cellStyle name="好_28四川_华东 2 4" xfId="31943"/>
    <cellStyle name="好_分县成本差异系数_民生政策最低支出需求_财力性转移支付2010年预算参考数 4" xfId="31944"/>
    <cellStyle name="好_28四川_隋心对账单定稿0514" xfId="31945"/>
    <cellStyle name="好_28四川_隋心对账单定稿0514 2 2" xfId="31946"/>
    <cellStyle name="好_行政(燃修费)_03_2010年各地区一般预算平衡表 3" xfId="31947"/>
    <cellStyle name="好_28四川_隋心对账单定稿0514 2 3" xfId="31948"/>
    <cellStyle name="好_30云南_1 2 2" xfId="31949"/>
    <cellStyle name="好_5334_2006年迪庆县级财政报表附表_合并" xfId="31950"/>
    <cellStyle name="好_行政(燃修费)_03_2010年各地区一般预算平衡表 4" xfId="31951"/>
    <cellStyle name="好_28四川_小册子（2010）张 2" xfId="31952"/>
    <cellStyle name="好_测算结果汇总_财力性转移支付2010年预算参考数 3" xfId="31953"/>
    <cellStyle name="好_3.2009年国家重点生态功能区补偿性转移支付生态测算表" xfId="31954"/>
    <cellStyle name="好_30云南" xfId="31955"/>
    <cellStyle name="好_30云南 2" xfId="31956"/>
    <cellStyle name="好_30云南 2 3" xfId="31957"/>
    <cellStyle name="好_30云南 2 4" xfId="31958"/>
    <cellStyle name="好_30云南 2 5" xfId="31959"/>
    <cellStyle name="好_30云南 2 6" xfId="31960"/>
    <cellStyle name="好_30云南 2 7" xfId="31961"/>
    <cellStyle name="好_30云南 3" xfId="31962"/>
    <cellStyle name="好_30云南 5" xfId="31963"/>
    <cellStyle name="检查单元格 4 4" xfId="31964"/>
    <cellStyle name="好_30云南_1 2" xfId="31965"/>
    <cellStyle name="好_30云南_1 3" xfId="31966"/>
    <cellStyle name="好_30云南_1 4" xfId="31967"/>
    <cellStyle name="好_30云南_1 5" xfId="31968"/>
    <cellStyle name="好_行政公检法测算_县市旗测算-新科目（含人口规模效应）_财力性转移支付2010年预算参考数_华东 2" xfId="31969"/>
    <cellStyle name="好_30云南_1_03_2010年各地区一般预算平衡表 4" xfId="31970"/>
    <cellStyle name="好_30云南_1_03_2010年各地区一般预算平衡表 5" xfId="31971"/>
    <cellStyle name="好_30云南_1_03_2010年各地区一般预算平衡表 6" xfId="31972"/>
    <cellStyle name="好_30云南_1_03_2010年各地区一般预算平衡表_04财力类2010" xfId="31973"/>
    <cellStyle name="好_30云南_1_03_2010年各地区一般预算平衡表_2010年地方财政一般预算分级平衡情况表（汇总）0524 2" xfId="31974"/>
    <cellStyle name="好_30云南_1_03_2010年各地区一般预算平衡表_2010年地方财政一般预算分级平衡情况表（汇总）0524 2 3" xfId="31975"/>
    <cellStyle name="好_汇总_华东 2 4" xfId="31976"/>
    <cellStyle name="好_30云南_1_03_2010年各地区一般预算平衡表_2010年地方财政一般预算分级平衡情况表（汇总）0524 2 5" xfId="31977"/>
    <cellStyle name="好_汇总_华东 2 6" xfId="31978"/>
    <cellStyle name="好_青海 缺口县区测算(地方填报)_财力性转移支付2010年预算参考数_华东 3" xfId="31979"/>
    <cellStyle name="好_30云南_1_03_2010年各地区一般预算平衡表_2010年地方财政一般预算分级平衡情况表（汇总）0524 4" xfId="31980"/>
    <cellStyle name="好_30云南_1_03_2010年各地区一般预算平衡表_净集中 2" xfId="31981"/>
    <cellStyle name="好_行政(燃修费)_民生政策最低支出需求_财力性转移支付2010年预算参考数_03_2010年各地区一般预算平衡表_04财力类2010 2" xfId="31982"/>
    <cellStyle name="好_30云南_1_03_2010年各地区一般预算平衡表_净集中 3" xfId="31983"/>
    <cellStyle name="好_行政(燃修费)_民生政策最低支出需求_财力性转移支付2010年预算参考数_03_2010年各地区一般预算平衡表_04财力类2010 3" xfId="31984"/>
    <cellStyle name="好_30云南_1_30云南 3" xfId="31985"/>
    <cellStyle name="好_30云南_1_30云南 4" xfId="31986"/>
    <cellStyle name="好_30云南_1_财力性转移支付2010年预算参考数 2 2" xfId="31987"/>
    <cellStyle name="好_30云南_1_财力性转移支付2010年预算参考数 2 3" xfId="31988"/>
    <cellStyle name="好_30云南_1_财力性转移支付2010年预算参考数 2 5" xfId="31989"/>
    <cellStyle name="好_30云南_1_财力性转移支付2010年预算参考数 2 6" xfId="31990"/>
    <cellStyle name="好_30云南_1_财力性转移支付2010年预算参考数 2 7" xfId="31991"/>
    <cellStyle name="好_行政(燃修费)_民生政策最低支出需求_财力性转移支付2010年预算参考数_合并 2 2" xfId="31992"/>
    <cellStyle name="好_危改资金测算_华东 2" xfId="31993"/>
    <cellStyle name="好_30云南_1_财力性转移支付2010年预算参考数 4" xfId="31994"/>
    <cellStyle name="好_30云南_1_财力性转移支付2010年预算参考数 5" xfId="31995"/>
    <cellStyle name="好_30云南_1_财力性转移支付2010年预算参考数_03_2010年各地区一般预算平衡表 2 2" xfId="31996"/>
    <cellStyle name="好_30云南_1_财力性转移支付2010年预算参考数_03_2010年各地区一般预算平衡表_2010年地方财政一般预算分级平衡情况表（汇总）0524 2" xfId="31997"/>
    <cellStyle name="好_Book4 3" xfId="31998"/>
    <cellStyle name="好_30云南_1_财力性转移支付2010年预算参考数_03_2010年各地区一般预算平衡表_2010年地方财政一般预算分级平衡情况表（汇总）0524 2 2" xfId="31999"/>
    <cellStyle name="好_30云南_1_财力性转移支付2010年预算参考数_03_2010年各地区一般预算平衡表_2010年地方财政一般预算分级平衡情况表（汇总）0524 2 3" xfId="32000"/>
    <cellStyle name="好_30云南_1_财力性转移支付2010年预算参考数_03_2010年各地区一般预算平衡表_2010年地方财政一般预算分级平衡情况表（汇总）0524 2 4" xfId="32001"/>
    <cellStyle name="好_县市旗测算-新科目（20080626）_不含人员经费系数_财力性转移支付2010年预算参考数_03_2010年各地区一般预算平衡表_净集中" xfId="32002"/>
    <cellStyle name="好_30云南_1_财力性转移支付2010年预算参考数_03_2010年各地区一般预算平衡表_2010年地方财政一般预算分级平衡情况表（汇总）0524 3" xfId="32003"/>
    <cellStyle name="好_30云南_1_财力性转移支付2010年预算参考数_03_2010年各地区一般预算平衡表_2010年地方财政一般预算分级平衡情况表（汇总）0524 4" xfId="32004"/>
    <cellStyle name="好_30云南_1_财力性转移支付2010年预算参考数_03_2010年各地区一般预算平衡表_净集中" xfId="32005"/>
    <cellStyle name="好_卫生(按照总人口测算）—20080416_民生政策最低支出需求_隋心对账单定稿0514 2 3" xfId="32006"/>
    <cellStyle name="好_30云南_1_财力性转移支付2010年预算参考数_03_2010年各地区一般预算平衡表_净集中 2" xfId="32007"/>
    <cellStyle name="好_行政（人员）_财力性转移支付2010年预算参考数_小册子（2010）张" xfId="32008"/>
    <cellStyle name="好_卫生(按照总人口测算）—20080416_民生政策最低支出需求_隋心对账单定稿0514 2 4" xfId="32009"/>
    <cellStyle name="好_30云南_1_财力性转移支付2010年预算参考数_03_2010年各地区一般预算平衡表_净集中 3" xfId="32010"/>
    <cellStyle name="好_30云南_1_财力性转移支付2010年预算参考数_合并" xfId="32011"/>
    <cellStyle name="好_M01-2(州市补助收入)_隋心对账单定稿0514 2 3" xfId="32012"/>
    <cellStyle name="好_30云南_1_财力性转移支付2010年预算参考数_合并 2 6" xfId="32013"/>
    <cellStyle name="好_30云南_1_财力性转移支付2010年预算参考数_合并 2 7" xfId="32014"/>
    <cellStyle name="好_县市旗测算20080508_县市旗测算-新科目（含人口规模效应）_财力性转移支付2010年预算参考数_03_2010年各地区一般预算平衡表 2 2" xfId="32015"/>
    <cellStyle name="好_30云南_1_财力性转移支付2010年预算参考数_隋心对账单定稿0514" xfId="32016"/>
    <cellStyle name="强调文字颜色 6 2 11" xfId="32017"/>
    <cellStyle name="好_30云南_1_财力性转移支付2010年预算参考数_隋心对账单定稿0514 2" xfId="32018"/>
    <cellStyle name="好_30云南_1_财力性转移支付2010年预算参考数_隋心对账单定稿0514 2 2" xfId="32019"/>
    <cellStyle name="好_30云南_1_财力性转移支付2010年预算参考数_隋心对账单定稿0514 2 3" xfId="32020"/>
    <cellStyle name="好_30云南_1_财力性转移支付2010年预算参考数_隋心对账单定稿0514 2 5" xfId="32021"/>
    <cellStyle name="好_财政供养人员_财力性转移支付2010年预算参考数_03_2010年各地区一般预算平衡表_净集中 2" xfId="32022"/>
    <cellStyle name="好_30云南_1_财力性转移支付2010年预算参考数_隋心对账单定稿0514 2 7" xfId="32023"/>
    <cellStyle name="好_30云南_1_合并 2 7" xfId="32024"/>
    <cellStyle name="好_文体广播事业(按照总人口测算）—20080416_财力性转移支付2010年预算参考数_03_2010年各地区一般预算平衡表_2010年地方财政一般预算分级平衡情况表（汇总）0524" xfId="32025"/>
    <cellStyle name="好_30云南_1_华东" xfId="32026"/>
    <cellStyle name="好_文体广播事业(按照总人口测算）—20080416_财力性转移支付2010年预算参考数_03_2010年各地区一般预算平衡表_2010年地方财政一般预算分级平衡情况表（汇总）0524 2" xfId="32027"/>
    <cellStyle name="好_30云南_1_华东 2" xfId="32028"/>
    <cellStyle name="好_文体广播事业(按照总人口测算）—20080416_财力性转移支付2010年预算参考数_03_2010年各地区一般预算平衡表_2010年地方财政一般预算分级平衡情况表（汇总）0524 2 6" xfId="32029"/>
    <cellStyle name="好_30云南_1_华东 2 6" xfId="32030"/>
    <cellStyle name="好_文体广播事业(按照总人口测算）—20080416_财力性转移支付2010年预算参考数_03_2010年各地区一般预算平衡表_2010年地方财政一般预算分级平衡情况表（汇总）0524 2 7" xfId="32031"/>
    <cellStyle name="好_30云南_1_华东 2 7" xfId="32032"/>
    <cellStyle name="好_30云南_1_隋心对账单定稿0514" xfId="32033"/>
    <cellStyle name="好_30云南_1_隋心对账单定稿0514 2" xfId="32034"/>
    <cellStyle name="好_人员工资和公用经费2 4" xfId="32035"/>
    <cellStyle name="好_30云南_1_隋心对账单定稿0514 2 2" xfId="32036"/>
    <cellStyle name="好_30云南_1_隋心对账单定稿0514 2 3" xfId="32037"/>
    <cellStyle name="好_人员工资和公用经费2_财力性转移支付2010年预算参考数_03_2010年各地区一般预算平衡表_净集中" xfId="32038"/>
    <cellStyle name="好_30云南_1_隋心对账单定稿0514 2 4" xfId="32039"/>
    <cellStyle name="好_30云南_2" xfId="32040"/>
    <cellStyle name="好_30云南_30云南" xfId="32041"/>
    <cellStyle name="好_县区合并测算20080421_民生政策最低支出需求_财力性转移支付2010年预算参考数_03_2010年各地区一般预算平衡表_04财力类2010 3" xfId="32042"/>
    <cellStyle name="好_30云南_合并 2 2" xfId="32043"/>
    <cellStyle name="样式 1 5" xfId="32044"/>
    <cellStyle name="好_行政(燃修费)_县市旗测算-新科目（含人口规模效应）_财力性转移支付2010年预算参考数 2 5" xfId="32045"/>
    <cellStyle name="好_30云南_合并 2 4" xfId="32046"/>
    <cellStyle name="样式 1 7" xfId="32047"/>
    <cellStyle name="好_行政(燃修费)_县市旗测算-新科目（含人口规模效应）_财力性转移支付2010年预算参考数 2 7" xfId="32048"/>
    <cellStyle name="好_总人口_财力性转移支付2010年预算参考数_30云南" xfId="32049"/>
    <cellStyle name="好_30云南_合并 2 5" xfId="32050"/>
    <cellStyle name="好_行政(燃修费)_县市旗测算-新科目（含人口规模效应）_财力性转移支付2010年预算参考数 2 8" xfId="32051"/>
    <cellStyle name="好_30云南_合并 2 6" xfId="32052"/>
    <cellStyle name="好_30云南_华东" xfId="32053"/>
    <cellStyle name="好_30云南_华东 2 2" xfId="32054"/>
    <cellStyle name="好_30云南_华东 2 3" xfId="32055"/>
    <cellStyle name="好_县市旗测算20080508_不含人员经费系数 2 2" xfId="32056"/>
    <cellStyle name="好_30云南_华东 2 4" xfId="32057"/>
    <cellStyle name="好_县市旗测算20080508_不含人员经费系数 2 3" xfId="32058"/>
    <cellStyle name="好_30云南_华东 2 5" xfId="32059"/>
    <cellStyle name="好_县市旗测算20080508_不含人员经费系数 2 4" xfId="32060"/>
    <cellStyle name="好_30云南_华东 2 6" xfId="32061"/>
    <cellStyle name="好_县市旗测算20080508_不含人员经费系数 2 5" xfId="32062"/>
    <cellStyle name="好_不含人员经费系数_03_2010年各地区一般预算平衡表_净集中" xfId="32063"/>
    <cellStyle name="好_30云南_隋心对账单定稿0514" xfId="32064"/>
    <cellStyle name="好_30云南_隋心对账单定稿0514 2" xfId="32065"/>
    <cellStyle name="输出 2 11" xfId="32066"/>
    <cellStyle name="好_成本差异系数（含人口规模）_财力性转移支付2010年预算参考数_03_2010年各地区一般预算平衡表_2010年地方财政一般预算分级平衡情况表（汇总）0524 3" xfId="32067"/>
    <cellStyle name="好_30云南_隋心对账单定稿0514 2 2" xfId="32068"/>
    <cellStyle name="好_30云南_隋心对账单定稿0514 2 3" xfId="32069"/>
    <cellStyle name="好_30云南_隋心对账单定稿0514 2 4" xfId="32070"/>
    <cellStyle name="好_Book2_财力性转移支付2010年预算参考数_隋心对账单定稿0514 2 2" xfId="32071"/>
    <cellStyle name="好_30云南_隋心对账单定稿0514 2 5" xfId="32072"/>
    <cellStyle name="好_Book2_财力性转移支付2010年预算参考数_隋心对账单定稿0514 2 3" xfId="32073"/>
    <cellStyle name="好_30云南_小册子（2010）张 3" xfId="32074"/>
    <cellStyle name="好_32陕西" xfId="32075"/>
    <cellStyle name="好_32陕西 2" xfId="32076"/>
    <cellStyle name="好_32陕西 2 2" xfId="32077"/>
    <cellStyle name="好_文体广播事业(按照总人口测算）—20080416_小册子（2010）张" xfId="32078"/>
    <cellStyle name="好_32陕西 2 6" xfId="32079"/>
    <cellStyle name="好_32陕西 3" xfId="32080"/>
    <cellStyle name="好_33甘肃" xfId="32081"/>
    <cellStyle name="好_33甘肃 2 4" xfId="32082"/>
    <cellStyle name="好_33甘肃 2 5" xfId="32083"/>
    <cellStyle name="好_市辖区测算20080510_县市旗测算-新科目（含人口规模效应）_财力性转移支付2010年预算参考数_华东 2 7" xfId="32084"/>
    <cellStyle name="好_33甘肃 4" xfId="32085"/>
    <cellStyle name="好_农林水和城市维护标准支出20080505－县区合计_合并 2 6" xfId="32086"/>
    <cellStyle name="好_33甘肃 5" xfId="32087"/>
    <cellStyle name="好_农林水和城市维护标准支出20080505－县区合计_合并 2 7" xfId="32088"/>
    <cellStyle name="好_33甘肃_30云南" xfId="32089"/>
    <cellStyle name="好_行政公检法测算_财力性转移支付2010年预算参考数_03_2010年各地区一般预算平衡表_2010年地方财政一般预算分级平衡情况表（汇总）0524 2 2" xfId="32090"/>
    <cellStyle name="好_县市旗测算-新科目（20080626）_不含人员经费系数_财力性转移支付2010年预算参考数_03_2010年各地区一般预算平衡表_04财力类2010 3" xfId="32091"/>
    <cellStyle name="好_33甘肃_30云南 2" xfId="32092"/>
    <cellStyle name="好_33甘肃_30云南 3" xfId="32093"/>
    <cellStyle name="好_33甘肃_合并 2 2" xfId="32094"/>
    <cellStyle name="好_33甘肃_合并 2 3" xfId="32095"/>
    <cellStyle name="好_33甘肃_合并 2 4" xfId="32096"/>
    <cellStyle name="好_33甘肃_合并 2 5" xfId="32097"/>
    <cellStyle name="好_33甘肃_合并 2 6" xfId="32098"/>
    <cellStyle name="好_33甘肃_华东 2 2" xfId="32099"/>
    <cellStyle name="好_33甘肃_华东 2 3" xfId="32100"/>
    <cellStyle name="好_33甘肃_华东 2 4" xfId="32101"/>
    <cellStyle name="好_33甘肃_隋心对账单定稿0514" xfId="32102"/>
    <cellStyle name="好_33甘肃_小册子（2010）张 2" xfId="32103"/>
    <cellStyle name="好_市辖区测算20080510_民生政策最低支出需求" xfId="32104"/>
    <cellStyle name="好_成本差异系数_财力性转移支付2010年预算参考数_03_2010年各地区一般预算平衡表_净集中 3" xfId="32105"/>
    <cellStyle name="好_34青海_03_2010年各地区一般预算平衡表 2" xfId="32106"/>
    <cellStyle name="好_34青海_03_2010年各地区一般预算平衡表 2 2" xfId="32107"/>
    <cellStyle name="好_34青海_03_2010年各地区一般预算平衡表 3" xfId="32108"/>
    <cellStyle name="好_34青海_03_2010年各地区一般预算平衡表 4" xfId="32109"/>
    <cellStyle name="好_34青海_03_2010年各地区一般预算平衡表 5" xfId="32110"/>
    <cellStyle name="好_34青海_03_2010年各地区一般预算平衡表 6" xfId="32111"/>
    <cellStyle name="好_34青海_03_2010年各地区一般预算平衡表_04财力类2010" xfId="32112"/>
    <cellStyle name="好_核定人数对比_财力性转移支付2010年预算参考数_华东 2 7" xfId="32113"/>
    <cellStyle name="好_34青海_03_2010年各地区一般预算平衡表_04财力类2010 2" xfId="32114"/>
    <cellStyle name="好_34青海_03_2010年各地区一般预算平衡表_04财力类2010 3" xfId="32115"/>
    <cellStyle name="好_34青海_03_2010年各地区一般预算平衡表_2010年地方财政一般预算分级平衡情况表（汇总）0524" xfId="32116"/>
    <cellStyle name="好_34青海_03_2010年各地区一般预算平衡表_2010年地方财政一般预算分级平衡情况表（汇总）0524 2" xfId="32117"/>
    <cellStyle name="好_34青海_03_2010年各地区一般预算平衡表_2010年地方财政一般预算分级平衡情况表（汇总）0524 2 2" xfId="32118"/>
    <cellStyle name="好_34青海_03_2010年各地区一般预算平衡表_2010年地方财政一般预算分级平衡情况表（汇总）0524 2 3" xfId="32119"/>
    <cellStyle name="好_34青海_03_2010年各地区一般预算平衡表_2010年地方财政一般预算分级平衡情况表（汇总）0524 2 4" xfId="32120"/>
    <cellStyle name="好_34青海_03_2010年各地区一般预算平衡表_2010年地方财政一般预算分级平衡情况表（汇总）0524 3" xfId="32121"/>
    <cellStyle name="好_34青海_03_2010年各地区一般预算平衡表_2010年地方财政一般预算分级平衡情况表（汇总）0524 4" xfId="32122"/>
    <cellStyle name="好_34青海_03_2010年各地区一般预算平衡表_2010年地方财政一般预算分级平衡情况表（汇总）0524 5" xfId="32123"/>
    <cellStyle name="好_34青海_1" xfId="32124"/>
    <cellStyle name="好_教育(按照总人口测算）—20080416_不含人员经费系数_财力性转移支付2010年预算参考数_03_2010年各地区一般预算平衡表" xfId="32125"/>
    <cellStyle name="好_34青海_1 2 2" xfId="32126"/>
    <cellStyle name="好_教育(按照总人口测算）—20080416_不含人员经费系数_财力性转移支付2010年预算参考数_03_2010年各地区一般预算平衡表 2 2" xfId="32127"/>
    <cellStyle name="好_34青海_1 2 3" xfId="32128"/>
    <cellStyle name="好_教育(按照总人口测算）—20080416_不含人员经费系数_财力性转移支付2010年预算参考数_03_2010年各地区一般预算平衡表 2 3" xfId="32129"/>
    <cellStyle name="好_缺口县区测算_财力性转移支付2010年预算参考数_03_2010年各地区一般预算平衡表_净集中 2" xfId="32130"/>
    <cellStyle name="好_34青海_1 2 7" xfId="32131"/>
    <cellStyle name="好_34青海_1_03_2010年各地区一般预算平衡表" xfId="32132"/>
    <cellStyle name="好_34青海_1_03_2010年各地区一般预算平衡表 2 2" xfId="32133"/>
    <cellStyle name="好_34青海_1_03_2010年各地区一般预算平衡表 4" xfId="32134"/>
    <cellStyle name="好_34青海_1_03_2010年各地区一般预算平衡表 5" xfId="32135"/>
    <cellStyle name="好_34青海_1_03_2010年各地区一般预算平衡表 6" xfId="32136"/>
    <cellStyle name="好_34青海_1_03_2010年各地区一般预算平衡表_04财力类2010" xfId="32137"/>
    <cellStyle name="好_34青海_1_03_2010年各地区一般预算平衡表_04财力类2010 2" xfId="32138"/>
    <cellStyle name="好_34青海_1_03_2010年各地区一般预算平衡表_04财力类2010 3" xfId="32139"/>
    <cellStyle name="好_34青海_1_03_2010年各地区一般预算平衡表_2010年地方财政一般预算分级平衡情况表（汇总）0524" xfId="32140"/>
    <cellStyle name="好_34青海_1_03_2010年各地区一般预算平衡表_2010年地方财政一般预算分级平衡情况表（汇总）0524 2" xfId="32141"/>
    <cellStyle name="好_34青海_1_03_2010年各地区一般预算平衡表_2010年地方财政一般预算分级平衡情况表（汇总）0524 2 4" xfId="32142"/>
    <cellStyle name="好_34青海_1_03_2010年各地区一般预算平衡表_2010年地方财政一般预算分级平衡情况表（汇总）0524 3" xfId="32143"/>
    <cellStyle name="好_34青海_1_03_2010年各地区一般预算平衡表_净集中" xfId="32144"/>
    <cellStyle name="好_34青海_1_03_2010年各地区一般预算平衡表_净集中 2" xfId="32145"/>
    <cellStyle name="好_34青海_1_03_2010年各地区一般预算平衡表_净集中 3" xfId="32146"/>
    <cellStyle name="好_34青海_1_财力性转移支付2010年预算参考数" xfId="32147"/>
    <cellStyle name="好_34青海_1_财力性转移支付2010年预算参考数 2" xfId="32148"/>
    <cellStyle name="好_34青海_1_财力性转移支付2010年预算参考数 2 2" xfId="32149"/>
    <cellStyle name="好_民生政策最低支出需求_华东 2 7" xfId="32150"/>
    <cellStyle name="好_34青海_1_财力性转移支付2010年预算参考数 3" xfId="32151"/>
    <cellStyle name="好_34青海_1_财力性转移支付2010年预算参考数_03_2010年各地区一般预算平衡表 2" xfId="32152"/>
    <cellStyle name="好_34青海_1_财力性转移支付2010年预算参考数_03_2010年各地区一般预算平衡表 2 2" xfId="32153"/>
    <cellStyle name="好_34青海_1_财力性转移支付2010年预算参考数_03_2010年各地区一般预算平衡表 3" xfId="32154"/>
    <cellStyle name="好_34青海_1_财力性转移支付2010年预算参考数_03_2010年各地区一般预算平衡表 4" xfId="32155"/>
    <cellStyle name="好_34青海_1_财力性转移支付2010年预算参考数_03_2010年各地区一般预算平衡表 5" xfId="32156"/>
    <cellStyle name="好_34青海_1_财力性转移支付2010年预算参考数_03_2010年各地区一般预算平衡表_04财力类2010 2" xfId="32157"/>
    <cellStyle name="好_34青海_1_财力性转移支付2010年预算参考数_03_2010年各地区一般预算平衡表_04财力类2010 3" xfId="32158"/>
    <cellStyle name="好_34青海_1_财力性转移支付2010年预算参考数_03_2010年各地区一般预算平衡表_2010年地方财政一般预算分级平衡情况表（汇总）0524" xfId="32159"/>
    <cellStyle name="好_缺口县区测算（11.13）_隋心对账单定稿0514 2 2" xfId="32160"/>
    <cellStyle name="好_34青海_1_财力性转移支付2010年预算参考数_03_2010年各地区一般预算平衡表_2010年地方财政一般预算分级平衡情况表（汇总）0524 2 7" xfId="32161"/>
    <cellStyle name="好_34青海_1_财力性转移支付2010年预算参考数_03_2010年各地区一般预算平衡表_净集中" xfId="32162"/>
    <cellStyle name="好_34青海_1_财力性转移支付2010年预算参考数_03_2010年各地区一般预算平衡表_净集中 2" xfId="32163"/>
    <cellStyle name="好_34青海_1_财力性转移支付2010年预算参考数_03_2010年各地区一般预算平衡表_净集中 3" xfId="32164"/>
    <cellStyle name="好_34青海_1_财力性转移支付2010年预算参考数_合并" xfId="32165"/>
    <cellStyle name="好_分县成本差异系数 2 3" xfId="32166"/>
    <cellStyle name="好_34青海_1_财力性转移支付2010年预算参考数_合并 2" xfId="32167"/>
    <cellStyle name="好_34青海_1_财力性转移支付2010年预算参考数_合并 2 2" xfId="32168"/>
    <cellStyle name="好_行政(燃修费)_不含人员经费系数 2 5" xfId="32169"/>
    <cellStyle name="好_34青海_1_财力性转移支付2010年预算参考数_合并 2 3" xfId="32170"/>
    <cellStyle name="好_行政(燃修费)_不含人员经费系数 2 6" xfId="32171"/>
    <cellStyle name="好_34青海_1_财力性转移支付2010年预算参考数_合并 2 4" xfId="32172"/>
    <cellStyle name="好_行政(燃修费)_不含人员经费系数 2 7" xfId="32173"/>
    <cellStyle name="好_34青海_1_财力性转移支付2010年预算参考数_合并 2 5" xfId="32174"/>
    <cellStyle name="好_行政(燃修费)_不含人员经费系数 2 8" xfId="32175"/>
    <cellStyle name="好_34青海_1_财力性转移支付2010年预算参考数_合并 2 6" xfId="32176"/>
    <cellStyle name="好_县区合并测算20080421_不含人员经费系数_财力性转移支付2010年预算参考数_华东 2" xfId="32177"/>
    <cellStyle name="好_34青海_1_财力性转移支付2010年预算参考数_华东 2 2" xfId="32178"/>
    <cellStyle name="好_34青海_1_财力性转移支付2010年预算参考数_华东 2 4" xfId="32179"/>
    <cellStyle name="好_34青海_1_财力性转移支付2010年预算参考数_华东 2 5" xfId="32180"/>
    <cellStyle name="好_34青海_1_财力性转移支付2010年预算参考数_华东 2 7" xfId="32181"/>
    <cellStyle name="好_34青海_1_财力性转移支付2010年预算参考数_隋心对账单定稿0514 2 3" xfId="32182"/>
    <cellStyle name="好_34青海_1_财力性转移支付2010年预算参考数_隋心对账单定稿0514 2 4" xfId="32183"/>
    <cellStyle name="强调文字颜色 3 2 2 11 2 6" xfId="32184"/>
    <cellStyle name="好_34青海_1_财力性转移支付2010年预算参考数_小册子（2010）张" xfId="32185"/>
    <cellStyle name="好_34青海_1_财力性转移支付2010年预算参考数_小册子（2010）张 2" xfId="32186"/>
    <cellStyle name="好_34青海_1_合并 2 3" xfId="32187"/>
    <cellStyle name="好_34青海_1_华东" xfId="32188"/>
    <cellStyle name="好_青海 缺口县区测算(地方填报) 2 8" xfId="32189"/>
    <cellStyle name="好_34青海_1_华东 2" xfId="32190"/>
    <cellStyle name="好_34青海_1_华东 2 3" xfId="32191"/>
    <cellStyle name="样式 1 2 18" xfId="32192"/>
    <cellStyle name="样式 1 2 23" xfId="32193"/>
    <cellStyle name="好_34青海_1_华东 2 5" xfId="32194"/>
    <cellStyle name="样式 1 2 25" xfId="32195"/>
    <cellStyle name="样式 1 2 30" xfId="32196"/>
    <cellStyle name="好_其他部门(按照总人口测算）—20080416_县市旗测算-新科目（含人口规模效应）_30云南 3" xfId="32197"/>
    <cellStyle name="好_34青海_1_华东 2 6" xfId="32198"/>
    <cellStyle name="样式 1 2 26" xfId="32199"/>
    <cellStyle name="好_其他部门(按照总人口测算）—20080416_县市旗测算-新科目（含人口规模效应）_30云南 4" xfId="32200"/>
    <cellStyle name="好_34青海_1_华东 2 7" xfId="32201"/>
    <cellStyle name="样式 1 2 27" xfId="32202"/>
    <cellStyle name="好_34青海_1_隋心对账单定稿0514 2" xfId="32203"/>
    <cellStyle name="好_34青海_1_隋心对账单定稿0514 2 5" xfId="32204"/>
    <cellStyle name="好_34青海_1_隋心对账单定稿0514 2 6" xfId="32205"/>
    <cellStyle name="好_34青海_1_隋心对账单定稿0514 2 7" xfId="32206"/>
    <cellStyle name="好_农林水和城市维护标准支出20080505－县区合计_县市旗测算-新科目（含人口规模效应）_财力性转移支付2010年预算参考数_30云南" xfId="32207"/>
    <cellStyle name="好_文体广播事业(按照总人口测算）—20080416_民生政策最低支出需求_华东 2 7" xfId="32208"/>
    <cellStyle name="好_34青海_1_小册子（2010）张" xfId="32209"/>
    <cellStyle name="好_34青海_1_小册子（2010）张 2" xfId="32210"/>
    <cellStyle name="好_34青海_财力性转移支付2010年预算参考数 2" xfId="32211"/>
    <cellStyle name="好_34青海_财力性转移支付2010年预算参考数 2 4" xfId="32212"/>
    <cellStyle name="好_34青海_财力性转移支付2010年预算参考数 2 5" xfId="32213"/>
    <cellStyle name="好_34青海_财力性转移支付2010年预算参考数 2 7" xfId="32214"/>
    <cellStyle name="好_34青海_财力性转移支付2010年预算参考数 3" xfId="32215"/>
    <cellStyle name="好_34青海_财力性转移支付2010年预算参考数 4" xfId="32216"/>
    <cellStyle name="强调文字颜色 6 2 4" xfId="32217"/>
    <cellStyle name="好_34青海_财力性转移支付2010年预算参考数_03_2010年各地区一般预算平衡表" xfId="32218"/>
    <cellStyle name="好_34青海_财力性转移支付2010年预算参考数_03_2010年各地区一般预算平衡表 3" xfId="32219"/>
    <cellStyle name="好_34青海_财力性转移支付2010年预算参考数_03_2010年各地区一般预算平衡表 5" xfId="32220"/>
    <cellStyle name="好_34青海_财力性转移支付2010年预算参考数_03_2010年各地区一般预算平衡表_04财力类2010 3" xfId="32221"/>
    <cellStyle name="好_34青海_财力性转移支付2010年预算参考数_03_2010年各地区一般预算平衡表_2010年地方财政一般预算分级平衡情况表（汇总）0524" xfId="32222"/>
    <cellStyle name="好_行政公检法测算_民生政策最低支出需求_华东 2 7" xfId="32223"/>
    <cellStyle name="好_34青海_财力性转移支付2010年预算参考数_03_2010年各地区一般预算平衡表_2010年地方财政一般预算分级平衡情况表（汇总）0524 2 6" xfId="32224"/>
    <cellStyle name="好_34青海_财力性转移支付2010年预算参考数_03_2010年各地区一般预算平衡表_2010年地方财政一般预算分级平衡情况表（汇总）0524 3" xfId="32225"/>
    <cellStyle name="好_34青海_财力性转移支付2010年预算参考数_03_2010年各地区一般预算平衡表_2010年地方财政一般预算分级平衡情况表（汇总）0524 4" xfId="32226"/>
    <cellStyle name="好_34青海_财力性转移支付2010年预算参考数_03_2010年各地区一般预算平衡表_2010年地方财政一般预算分级平衡情况表（汇总）0524 5" xfId="32227"/>
    <cellStyle name="好_34青海_财力性转移支付2010年预算参考数_合并" xfId="32228"/>
    <cellStyle name="好_34青海_财力性转移支付2010年预算参考数_合并 2" xfId="32229"/>
    <cellStyle name="好_34青海_财力性转移支付2010年预算参考数_合并 2 2" xfId="32230"/>
    <cellStyle name="好_34青海_财力性转移支付2010年预算参考数_合并 2 4" xfId="32231"/>
    <cellStyle name="好_34青海_财力性转移支付2010年预算参考数_合并 2 6" xfId="32232"/>
    <cellStyle name="好_34青海_财力性转移支付2010年预算参考数_合并 2 7" xfId="32233"/>
    <cellStyle name="好_34青海_财力性转移支付2010年预算参考数_华东 2 4" xfId="32234"/>
    <cellStyle name="好_行政(燃修费)_不含人员经费系数_华东" xfId="32235"/>
    <cellStyle name="好_34青海_财力性转移支付2010年预算参考数_华东 2 5" xfId="32236"/>
    <cellStyle name="好_34青海_财力性转移支付2010年预算参考数_华东 2 6" xfId="32237"/>
    <cellStyle name="好_34青海_合并" xfId="32238"/>
    <cellStyle name="好_34青海_合并 2" xfId="32239"/>
    <cellStyle name="好_34青海_合并 2 2" xfId="32240"/>
    <cellStyle name="好_34青海_合并 2 3" xfId="32241"/>
    <cellStyle name="好_34青海_合并 2 4" xfId="32242"/>
    <cellStyle name="好_34青海_合并 2 5" xfId="32243"/>
    <cellStyle name="好_34青海_华东 2 2" xfId="32244"/>
    <cellStyle name="好_34青海_华东 2 3" xfId="32245"/>
    <cellStyle name="好_34青海_华东 2 7" xfId="32246"/>
    <cellStyle name="好_34青海_隋心对账单定稿0514" xfId="32247"/>
    <cellStyle name="常规_2007年云南省向人大报送政府收支预算表格式编制过程表 2 2 3" xfId="32248"/>
    <cellStyle name="好_gdp_隋心对账单定稿0514 2 7" xfId="32249"/>
    <cellStyle name="好_34青海_隋心对账单定稿0514 2 2" xfId="32250"/>
    <cellStyle name="好_34青海_隋心对账单定稿0514 2 3" xfId="32251"/>
    <cellStyle name="好_34青海_隋心对账单定稿0514 2 4" xfId="32252"/>
    <cellStyle name="好_530623_2006年县级财政报表附表" xfId="32253"/>
    <cellStyle name="好_行政公检法测算_县市旗测算-新科目（含人口规模效应） 2 7" xfId="32254"/>
    <cellStyle name="好_530623_2006年县级财政报表附表 2_2.2009年云南省生态功能区转移支付总表" xfId="32255"/>
    <cellStyle name="好_530623_2006年县级财政报表附表 2_2.2010年云南省生态功能区转移支付总表" xfId="32256"/>
    <cellStyle name="好_530623_2006年县级财政报表附表 3" xfId="32257"/>
    <cellStyle name="好_农林水和城市维护标准支出20080505－县区合计_财力性转移支付2010年预算参考数_03_2010年各地区一般预算平衡表_2010年地方财政一般预算分级平衡情况表（汇总）0524 4" xfId="32258"/>
    <cellStyle name="好_自行调整差异系数顺序_财力性转移支付2010年预算参考数_隋心对账单定稿0514 2 6" xfId="32259"/>
    <cellStyle name="好_530623_2006年县级财政报表附表 4" xfId="32260"/>
    <cellStyle name="好_农林水和城市维护标准支出20080505－县区合计_财力性转移支付2010年预算参考数_03_2010年各地区一般预算平衡表_2010年地方财政一般预算分级平衡情况表（汇总）0524 5" xfId="32261"/>
    <cellStyle name="好_自行调整差异系数顺序_财力性转移支付2010年预算参考数_隋心对账单定稿0514 2 7" xfId="32262"/>
    <cellStyle name="好_530623_2006年县级财政报表附表 5" xfId="32263"/>
    <cellStyle name="好_530623_2006年县级财政报表附表 7" xfId="32264"/>
    <cellStyle name="好_530623_2006年县级财政报表附表_合并 2" xfId="32265"/>
    <cellStyle name="好_530623_2006年县级财政报表附表_合并 2 2" xfId="32266"/>
    <cellStyle name="好_市辖区测算20080510_县市旗测算-新科目（含人口规模效应）_华东 2 5" xfId="32267"/>
    <cellStyle name="强调文字颜色 5 2 2 2 7" xfId="32268"/>
    <cellStyle name="好_530623_2006年县级财政报表附表_合并 2 3" xfId="32269"/>
    <cellStyle name="好_市辖区测算20080510_县市旗测算-新科目（含人口规模效应）_华东 2 6" xfId="32270"/>
    <cellStyle name="强调文字颜色 5 2 2 2 8" xfId="32271"/>
    <cellStyle name="好_530623_2006年县级财政报表附表_合并 2 4" xfId="32272"/>
    <cellStyle name="好_市辖区测算20080510_县市旗测算-新科目（含人口规模效应）_华东 2 7" xfId="32273"/>
    <cellStyle name="强调文字颜色 5 2 2 2 9" xfId="32274"/>
    <cellStyle name="好_530623_2006年县级财政报表附表_合并 2 5" xfId="32275"/>
    <cellStyle name="好_文体广播事业(按照总人口测算）—20080416_03_2010年各地区一般预算平衡表_净集中" xfId="32276"/>
    <cellStyle name="好_530623_2006年县级财政报表附表_合并 2 7" xfId="32277"/>
    <cellStyle name="好_530623_2006年县级财政报表附表_华东 2 2" xfId="32278"/>
    <cellStyle name="好_530623_2006年县级财政报表附表_华东 2 3" xfId="32279"/>
    <cellStyle name="好_530623_2006年县级财政报表附表_华东 2 4" xfId="32280"/>
    <cellStyle name="好_缺口县区测算(按核定人数)_财力性转移支付2010年预算参考数_03_2010年各地区一般预算平衡表_2010年地方财政一般预算分级平衡情况表（汇总）0524 2" xfId="32281"/>
    <cellStyle name="好_530623_2006年县级财政报表附表_华东 2 5" xfId="32282"/>
    <cellStyle name="好_缺口县区测算(按核定人数)_财力性转移支付2010年预算参考数_03_2010年各地区一般预算平衡表_2010年地方财政一般预算分级平衡情况表（汇总）0524 3" xfId="32283"/>
    <cellStyle name="好_530623_2006年县级财政报表附表_华东 2 6" xfId="32284"/>
    <cellStyle name="好_缺口县区测算(按核定人数)_财力性转移支付2010年预算参考数_03_2010年各地区一般预算平衡表_2010年地方财政一般预算分级平衡情况表（汇总）0524 4" xfId="32285"/>
    <cellStyle name="好_530623_2006年县级财政报表附表_华东 2 7" xfId="32286"/>
    <cellStyle name="好_缺口县区测算(按核定人数)_财力性转移支付2010年预算参考数_03_2010年各地区一般预算平衡表_2010年地方财政一般预算分级平衡情况表（汇总）0524 5" xfId="32287"/>
    <cellStyle name="好_教育(按照总人口测算）—20080416_03_2010年各地区一般预算平衡表 2 2" xfId="32288"/>
    <cellStyle name="好_530623_2006年县级财政报表附表_隋心对账单定稿0514" xfId="32289"/>
    <cellStyle name="好_530623_2006年县级财政报表附表_隋心对账单定稿0514 2 7" xfId="32290"/>
    <cellStyle name="好_县市旗测算-新科目（20080627）_民生政策最低支出需求_03_2010年各地区一般预算平衡表 2 3" xfId="32291"/>
    <cellStyle name="好_530629_2006年县级财政报表附表" xfId="32292"/>
    <cellStyle name="好_530629_2006年县级财政报表附表 2" xfId="32293"/>
    <cellStyle name="好_530629_2006年县级财政报表附表 2 2" xfId="32294"/>
    <cellStyle name="好_530629_2006年县级财政报表附表 2 3" xfId="32295"/>
    <cellStyle name="好_530629_2006年县级财政报表附表 2 4" xfId="32296"/>
    <cellStyle name="好_530629_2006年县级财政报表附表 2 7" xfId="32297"/>
    <cellStyle name="好_530629_2006年县级财政报表附表 2_2.云南省生态功能区转移支付总表" xfId="32298"/>
    <cellStyle name="好_教育(按照总人口测算）—20080416_县市旗测算-新科目（含人口规模效应）_03_2010年各地区一般预算平衡表_04财力类2010" xfId="32299"/>
    <cellStyle name="好_530629_2006年县级财政报表附表 2_5.2010年云南省国家一般生态功能区转移支付补助测算表（州市本级）" xfId="32300"/>
    <cellStyle name="好_行政(燃修费)_03_2010年各地区一般预算平衡表_2010年地方财政一般预算分级平衡情况表（汇总）0524 4" xfId="32301"/>
    <cellStyle name="好_530629_2006年县级财政报表附表 7" xfId="32302"/>
    <cellStyle name="好_530629_2006年县级财政报表附表 8" xfId="32303"/>
    <cellStyle name="好_530629_2006年县级财政报表附表_合并" xfId="32304"/>
    <cellStyle name="好_530629_2006年县级财政报表附表_合并 2 2" xfId="32305"/>
    <cellStyle name="好_530629_2006年县级财政报表附表_合并 2 3" xfId="32306"/>
    <cellStyle name="好_530629_2006年县级财政报表附表_合并 2 4" xfId="32307"/>
    <cellStyle name="好_530629_2006年县级财政报表附表_合并 2 5" xfId="32308"/>
    <cellStyle name="好_530629_2006年县级财政报表附表_华东" xfId="32309"/>
    <cellStyle name="好_530629_2006年县级财政报表附表_华东 2" xfId="32310"/>
    <cellStyle name="好_Book1_03_2010年各地区一般预算平衡表_净集中" xfId="32311"/>
    <cellStyle name="好_530629_2006年县级财政报表附表_华东 2 3" xfId="32312"/>
    <cellStyle name="输入 6" xfId="32313"/>
    <cellStyle name="好_Book1_03_2010年各地区一般预算平衡表_净集中 3" xfId="32314"/>
    <cellStyle name="好_行政公检法测算_财力性转移支付2010年预算参考数 4" xfId="32315"/>
    <cellStyle name="好_530629_2006年县级财政报表附表_华东 2 4" xfId="32316"/>
    <cellStyle name="输入 7" xfId="32317"/>
    <cellStyle name="好_行政公检法测算_财力性转移支付2010年预算参考数 5" xfId="32318"/>
    <cellStyle name="好_530629_2006年县级财政报表附表_隋心对账单定稿0514" xfId="32319"/>
    <cellStyle name="好_530629_2006年县级财政报表附表_隋心对账单定稿0514 2" xfId="32320"/>
    <cellStyle name="好_530629_2006年县级财政报表附表_隋心对账单定稿0514 2 2" xfId="32321"/>
    <cellStyle name="好_530629_2006年县级财政报表附表_隋心对账单定稿0514 2 3" xfId="32322"/>
    <cellStyle name="好_5334_2006年迪庆县级财政报表附表" xfId="32323"/>
    <cellStyle name="好_分析缺口率_华东 2 5" xfId="32324"/>
    <cellStyle name="好_5334_2006年迪庆县级财政报表附表 2 2" xfId="32325"/>
    <cellStyle name="好_卫生(按照总人口测算）—20080416_县市旗测算-新科目（含人口规模效应）_财力性转移支付2010年预算参考数_03_2010年各地区一般预算平衡表_净集中 2" xfId="32326"/>
    <cellStyle name="好_5334_2006年迪庆县级财政报表附表 2 4" xfId="32327"/>
    <cellStyle name="好_成本差异系数（含人口规模）_财力性转移支付2010年预算参考数_合并 2" xfId="32328"/>
    <cellStyle name="好_5334_2006年迪庆县级财政报表附表 2 5" xfId="32329"/>
    <cellStyle name="好_5334_2006年迪庆县级财政报表附表 2 6" xfId="32330"/>
    <cellStyle name="好_5334_2006年迪庆县级财政报表附表 2 7" xfId="32331"/>
    <cellStyle name="好_5334_2006年迪庆县级财政报表附表 2_4.2010年国家重点生态功能区保护性转移支付生态测算表" xfId="32332"/>
    <cellStyle name="好_5334_2006年迪庆县级财政报表附表 3" xfId="32333"/>
    <cellStyle name="好_其他部门(按照总人口测算）—20080416_不含人员经费系数_隋心对账单定稿0514 2 7" xfId="32334"/>
    <cellStyle name="好_5334_2006年迪庆县级财政报表附表 4" xfId="32335"/>
    <cellStyle name="好_县区合并测算20080421_县市旗测算-新科目（含人口规模效应） 2 3" xfId="32336"/>
    <cellStyle name="好_5334_2006年迪庆县级财政报表附表 8" xfId="32337"/>
    <cellStyle name="好_5334_2006年迪庆县级财政报表附表_华东 2 2" xfId="32338"/>
    <cellStyle name="好_5334_2006年迪庆县级财政报表附表_华东 2 3" xfId="32339"/>
    <cellStyle name="好_5334_2006年迪庆县级财政报表附表_华东 2 4" xfId="32340"/>
    <cellStyle name="好_5334_2006年迪庆县级财政报表附表_华东 2 5" xfId="32341"/>
    <cellStyle name="好_5334_2006年迪庆县级财政报表附表_华东 2 6" xfId="32342"/>
    <cellStyle name="好_5334_2006年迪庆县级财政报表附表_隋心对账单定稿0514 2 2" xfId="32343"/>
    <cellStyle name="好_成本差异系数（含人口规模）_财力性转移支付2010年预算参考数_合并" xfId="32344"/>
    <cellStyle name="好_民生政策最低支出需求_财力性转移支付2010年预算参考数_03_2010年各地区一般预算平衡表 3" xfId="32345"/>
    <cellStyle name="好_5334_2006年迪庆县级财政报表附表_隋心对账单定稿0514 2 3" xfId="32346"/>
    <cellStyle name="好_民生政策最低支出需求_财力性转移支付2010年预算参考数_03_2010年各地区一般预算平衡表 4" xfId="32347"/>
    <cellStyle name="好_5334_2006年迪庆县级财政报表附表_隋心对账单定稿0514 2 5" xfId="32348"/>
    <cellStyle name="好_民生政策最低支出需求_财力性转移支付2010年预算参考数_03_2010年各地区一般预算平衡表 6" xfId="32349"/>
    <cellStyle name="好_5334_2006年迪庆县级财政报表附表_隋心对账单定稿0514 2 6" xfId="32350"/>
    <cellStyle name="好_5334_2006年迪庆县级财政报表附表_隋心对账单定稿0514 2 7" xfId="32351"/>
    <cellStyle name="好_7.1罗平县大学生“村官”统计季报表(7月修订，下发空表)" xfId="32352"/>
    <cellStyle name="好_教育(按照总人口测算）—20080416_财力性转移支付2010年预算参考数_03_2010年各地区一般预算平衡表_2010年地方财政一般预算分级平衡情况表（汇总）0524 3" xfId="32353"/>
    <cellStyle name="好_7.1罗平县大学生“村官”统计季报表(7月修订，下发空表)_Book1" xfId="32354"/>
    <cellStyle name="好_成本差异系数（含人口规模）_华东 2 6" xfId="32355"/>
    <cellStyle name="好_7.1罗平县大学生“村官”统计季报表(7月修订，下发空表)_Book1_Book1" xfId="32356"/>
    <cellStyle name="好_7.1罗平县大学生“村官”统计季报表(7月修订，下发空表)_Book1_Book1_Book1" xfId="32357"/>
    <cellStyle name="好_文体广播事业(按照总人口测算）—20080416_不含人员经费系数_财力性转移支付2010年预算参考数_合并 2 2" xfId="32358"/>
    <cellStyle name="好_7.1罗平县大学生“村官”统计季报表(7月修订，下发空表)_Book1_Book1_Book1_Book1" xfId="32359"/>
    <cellStyle name="好_7.国家重点生态功能区分类情况表" xfId="32360"/>
    <cellStyle name="好_Book1 2 6" xfId="32361"/>
    <cellStyle name="好_Book1 2 7" xfId="32362"/>
    <cellStyle name="好_Book1 3" xfId="32363"/>
    <cellStyle name="好_行政公检法测算_县市旗测算-新科目（含人口规模效应）_03_2010年各地区一般预算平衡表_净集中 3" xfId="32364"/>
    <cellStyle name="好_Book1 3 2" xfId="32365"/>
    <cellStyle name="好_Book1 4" xfId="32366"/>
    <cellStyle name="好_Book1 5" xfId="32367"/>
    <cellStyle name="好_文体广播事业(按照总人口测算）—20080416_30云南" xfId="32368"/>
    <cellStyle name="好_Book1 6" xfId="32369"/>
    <cellStyle name="好_Book1 7" xfId="32370"/>
    <cellStyle name="好_Book1 8" xfId="32371"/>
    <cellStyle name="好_Book1_03_2010年各地区一般预算平衡表_04财力类2010 2" xfId="32372"/>
    <cellStyle name="好_Book1_03_2010年各地区一般预算平衡表_04财力类2010 3" xfId="32373"/>
    <cellStyle name="好_Book1_03_2010年各地区一般预算平衡表_2010年地方财政一般预算分级平衡情况表（汇总）0524" xfId="32374"/>
    <cellStyle name="好_附表_03_2010年各地区一般预算平衡表 2 2" xfId="32375"/>
    <cellStyle name="好_市辖区测算-新科目（20080626）_不含人员经费系数_财力性转移支付2010年预算参考数_华东 2 5" xfId="32376"/>
    <cellStyle name="好_Book1_03_2010年各地区一般预算平衡表_2010年地方财政一般预算分级平衡情况表（汇总）0524 2" xfId="32377"/>
    <cellStyle name="好_Book1_03_2010年各地区一般预算平衡表_2010年地方财政一般预算分级平衡情况表（汇总）0524 2 6" xfId="32378"/>
    <cellStyle name="好_Book1_03_2010年各地区一般预算平衡表_2010年地方财政一般预算分级平衡情况表（汇总）0524 2 7" xfId="32379"/>
    <cellStyle name="好_Book1_1 3" xfId="32380"/>
    <cellStyle name="好_总人口_合并 2 4" xfId="32381"/>
    <cellStyle name="好_Book1_1 4" xfId="32382"/>
    <cellStyle name="好_总人口_合并 2 5" xfId="32383"/>
    <cellStyle name="好_Book1_1_Book1" xfId="32384"/>
    <cellStyle name="好_Book1_1_Book1_Book1" xfId="32385"/>
    <cellStyle name="好_Book1_2_Book1_Book1" xfId="32386"/>
    <cellStyle name="千位分隔 10 4" xfId="32387"/>
    <cellStyle name="好_Book1_2_Book1_Book1_Book1" xfId="32388"/>
    <cellStyle name="好_Book1_30云南" xfId="32389"/>
    <cellStyle name="好_Book1_30云南 2" xfId="32390"/>
    <cellStyle name="好_Book1_30云南 3" xfId="32391"/>
    <cellStyle name="好_Book1_Book1_Book1_Book1" xfId="32392"/>
    <cellStyle name="好_Book1_S111111-cg" xfId="32393"/>
    <cellStyle name="好_Book1_S111111-cg_Book1" xfId="32394"/>
    <cellStyle name="好_Book1_S111111-cg_Book1_Book1" xfId="32395"/>
    <cellStyle name="好_Book1_财力性转移支付2010年预算参考数 2 2" xfId="32396"/>
    <cellStyle name="好_Book1_财力性转移支付2010年预算参考数 2 3" xfId="32397"/>
    <cellStyle name="好_Book1_财力性转移支付2010年预算参考数 2 4" xfId="32398"/>
    <cellStyle name="好_Book1_财力性转移支付2010年预算参考数 2 6" xfId="32399"/>
    <cellStyle name="好_Book1_财力性转移支付2010年预算参考数 2 7" xfId="32400"/>
    <cellStyle name="好_Book1_财力性转移支付2010年预算参考数_03_2010年各地区一般预算平衡表" xfId="32401"/>
    <cellStyle name="好_危改资金测算_财力性转移支付2010年预算参考数" xfId="32402"/>
    <cellStyle name="好_Book1_财力性转移支付2010年预算参考数_03_2010年各地区一般预算平衡表 2" xfId="32403"/>
    <cellStyle name="好_危改资金测算_财力性转移支付2010年预算参考数 2" xfId="32404"/>
    <cellStyle name="好_Book1_财力性转移支付2010年预算参考数_03_2010年各地区一般预算平衡表 2 2" xfId="32405"/>
    <cellStyle name="好_危改资金测算_财力性转移支付2010年预算参考数 2 2" xfId="32406"/>
    <cellStyle name="好_Book1_财力性转移支付2010年预算参考数_03_2010年各地区一般预算平衡表 5" xfId="32407"/>
    <cellStyle name="好_危改资金测算_财力性转移支付2010年预算参考数 5" xfId="32408"/>
    <cellStyle name="好_卫生部门" xfId="32409"/>
    <cellStyle name="好_Book1_财力性转移支付2010年预算参考数_03_2010年各地区一般预算平衡表 6" xfId="32410"/>
    <cellStyle name="好_Book1_财力性转移支付2010年预算参考数_03_2010年各地区一般预算平衡表_04财力类2010 3" xfId="32411"/>
    <cellStyle name="强调文字颜色 2 2 2 11 2 7" xfId="32412"/>
    <cellStyle name="好_Book1_财力性转移支付2010年预算参考数_03_2010年各地区一般预算平衡表_2010年地方财政一般预算分级平衡情况表（汇总）0524 2 6" xfId="32413"/>
    <cellStyle name="好_自行调整差异系数顺序_财力性转移支付2010年预算参考数_华东 2 5" xfId="32414"/>
    <cellStyle name="好_Book1_财力性转移支付2010年预算参考数_03_2010年各地区一般预算平衡表_2010年地方财政一般预算分级平衡情况表（汇总）0524 4" xfId="32415"/>
    <cellStyle name="好_Book1_财力性转移支付2010年预算参考数_03_2010年各地区一般预算平衡表_2010年地方财政一般预算分级平衡情况表（汇总）0524 5" xfId="32416"/>
    <cellStyle name="好_Book1_财力性转移支付2010年预算参考数_03_2010年各地区一般预算平衡表_净集中" xfId="32417"/>
    <cellStyle name="好_Book1_财力性转移支付2010年预算参考数_30云南" xfId="32418"/>
    <cellStyle name="好_文体广播事业(按照总人口测算）—20080416_县市旗测算-新科目（含人口规模效应）_隋心对账单定稿0514 2 6" xfId="32419"/>
    <cellStyle name="好_Book1_财力性转移支付2010年预算参考数_30云南 3" xfId="32420"/>
    <cellStyle name="好_Book1_财力性转移支付2010年预算参考数_合并 2" xfId="32421"/>
    <cellStyle name="好_Book1_财力性转移支付2010年预算参考数_合并 2 7" xfId="32422"/>
    <cellStyle name="好_缺口县区测算（11.13）_财力性转移支付2010年预算参考数_隋心对账单定稿0514 2 3" xfId="32423"/>
    <cellStyle name="好_Book1_财力性转移支付2010年预算参考数_隋心对账单定稿0514" xfId="32424"/>
    <cellStyle name="好_Book1_财力性转移支付2010年预算参考数_小册子（2010）张" xfId="32425"/>
    <cellStyle name="好_附表_财力性转移支付2010年预算参考数_03_2010年各地区一般预算平衡表_2010年地方财政一般预算分级平衡情况表（汇总）0524 2 7" xfId="32426"/>
    <cellStyle name="好_Book1_合并 2 2" xfId="32427"/>
    <cellStyle name="好_Book1_合并 2 3" xfId="32428"/>
    <cellStyle name="好_Book1_合并 2 4" xfId="32429"/>
    <cellStyle name="好_Book1_华东 2 3" xfId="32430"/>
    <cellStyle name="好_县市旗测算-新科目（20080626）_县市旗测算-新科目（含人口规模效应）_财力性转移支付2010年预算参考数_小册子（2010）张 2" xfId="32431"/>
    <cellStyle name="好_Book1_华东 2 4" xfId="32432"/>
    <cellStyle name="好_县市旗测算-新科目（20080626）_县市旗测算-新科目（含人口规模效应）_财力性转移支付2010年预算参考数_小册子（2010）张 3" xfId="32433"/>
    <cellStyle name="好_Book1_华东 2 5" xfId="32434"/>
    <cellStyle name="好_Book1_华东 2 6" xfId="32435"/>
    <cellStyle name="好_Book1_华东 2 7" xfId="32436"/>
    <cellStyle name="好_Book1_隋心对账单定稿0514 2 3" xfId="32437"/>
    <cellStyle name="好_县市旗测算20080508_不含人员经费系数_财力性转移支付2010年预算参考数 2 6" xfId="32438"/>
    <cellStyle name="好_Book1_隋心对账单定稿0514 2 4" xfId="32439"/>
    <cellStyle name="好_县市旗测算20080508_不含人员经费系数_财力性转移支付2010年预算参考数 2 7" xfId="32440"/>
    <cellStyle name="好_Book1_隋心对账单定稿0514 2 6" xfId="32441"/>
    <cellStyle name="好_Book1_隋心对账单定稿0514 2 7" xfId="32442"/>
    <cellStyle name="好_Book2 2 2" xfId="32443"/>
    <cellStyle name="好_Book2 2 3" xfId="32444"/>
    <cellStyle name="好_Book2 2 6" xfId="32445"/>
    <cellStyle name="好_人员工资和公用经费2_03_2010年各地区一般预算平衡表_2010年地方财政一般预算分级平衡情况表（汇总）0524" xfId="32446"/>
    <cellStyle name="好_Book2 2 7" xfId="32447"/>
    <cellStyle name="好_Book2_03_2010年各地区一般预算平衡表" xfId="32448"/>
    <cellStyle name="好_Book2_03_2010年各地区一般预算平衡表 2" xfId="32449"/>
    <cellStyle name="好_Book2_03_2010年各地区一般预算平衡表 2 2" xfId="32450"/>
    <cellStyle name="好_Book2_03_2010年各地区一般预算平衡表 3" xfId="32451"/>
    <cellStyle name="好_Book2_03_2010年各地区一般预算平衡表 4" xfId="32452"/>
    <cellStyle name="好_Book2_03_2010年各地区一般预算平衡表 5" xfId="32453"/>
    <cellStyle name="好_文体广播事业(按照总人口测算）—20080416_不含人员经费系数_财力性转移支付2010年预算参考数_华东" xfId="32454"/>
    <cellStyle name="好_Book2_03_2010年各地区一般预算平衡表 6" xfId="32455"/>
    <cellStyle name="好_Book2_03_2010年各地区一般预算平衡表_04财力类2010" xfId="32456"/>
    <cellStyle name="好_汇总表_财力性转移支付2010年预算参考数 2 8" xfId="32457"/>
    <cellStyle name="好_Book2_03_2010年各地区一般预算平衡表_04财力类2010 2" xfId="32458"/>
    <cellStyle name="好_Book2_03_2010年各地区一般预算平衡表_04财力类2010 3" xfId="32459"/>
    <cellStyle name="好_汇总表_03_2010年各地区一般预算平衡表" xfId="32460"/>
    <cellStyle name="好_Book2_03_2010年各地区一般预算平衡表_2010年地方财政一般预算分级平衡情况表（汇总）0524 2 7" xfId="32461"/>
    <cellStyle name="好_Book2_03_2010年各地区一般预算平衡表_2010年地方财政一般预算分级平衡情况表（汇总）0524 3" xfId="32462"/>
    <cellStyle name="好_分县成本差异系数_03_2010年各地区一般预算平衡表_04财力类2010 2" xfId="32463"/>
    <cellStyle name="强调文字颜色 2 2 2 11 4" xfId="32464"/>
    <cellStyle name="好_Book2_03_2010年各地区一般预算平衡表_净集中 2" xfId="32465"/>
    <cellStyle name="好_Book2_03_2010年各地区一般预算平衡表_净集中 3" xfId="32466"/>
    <cellStyle name="好_Book2_30云南" xfId="32467"/>
    <cellStyle name="好_Book2_30云南 2" xfId="32468"/>
    <cellStyle name="好_Book2_30云南 3" xfId="32469"/>
    <cellStyle name="好_Book2_财力性转移支付2010年预算参考数 2 2 2" xfId="32470"/>
    <cellStyle name="好_Book2_财力性转移支付2010年预算参考数 2 5" xfId="32471"/>
    <cellStyle name="好_Book2_财力性转移支付2010年预算参考数 2 6" xfId="32472"/>
    <cellStyle name="好_Book2_财力性转移支付2010年预算参考数 3" xfId="32473"/>
    <cellStyle name="好_Book2_财力性转移支付2010年预算参考数 4" xfId="32474"/>
    <cellStyle name="好_Book2_财力性转移支付2010年预算参考数_03_2010年各地区一般预算平衡表" xfId="32475"/>
    <cellStyle name="好_市辖区测算-新科目（20080626）_不含人员经费系数_03_2010年各地区一般预算平衡表 4" xfId="32476"/>
    <cellStyle name="好_Book2_财力性转移支付2010年预算参考数_03_2010年各地区一般预算平衡表 2" xfId="32477"/>
    <cellStyle name="好_Book2_财力性转移支付2010年预算参考数_03_2010年各地区一般预算平衡表 2 2" xfId="32478"/>
    <cellStyle name="好_Book2_财力性转移支付2010年预算参考数_03_2010年各地区一般预算平衡表 4" xfId="32479"/>
    <cellStyle name="好_Book2_财力性转移支付2010年预算参考数_03_2010年各地区一般预算平衡表 6" xfId="32480"/>
    <cellStyle name="好_Book2_财力性转移支付2010年预算参考数_03_2010年各地区一般预算平衡表_04财力类2010" xfId="32481"/>
    <cellStyle name="好_Book2_财力性转移支付2010年预算参考数_03_2010年各地区一般预算平衡表_04财力类2010 2" xfId="32482"/>
    <cellStyle name="好_Book2_财力性转移支付2010年预算参考数_03_2010年各地区一般预算平衡表_2010年地方财政一般预算分级平衡情况表（汇总）0524 2" xfId="32483"/>
    <cellStyle name="好_成本差异系数_财力性转移支付2010年预算参考数_03_2010年各地区一般预算平衡表 2 2" xfId="32484"/>
    <cellStyle name="好_其他部门(按照总人口测算）—20080416_03_2010年各地区一般预算平衡表 3" xfId="32485"/>
    <cellStyle name="好_Book2_财力性转移支付2010年预算参考数_03_2010年各地区一般预算平衡表_2010年地方财政一般预算分级平衡情况表（汇总）0524 2 2" xfId="32486"/>
    <cellStyle name="好_Book2_财力性转移支付2010年预算参考数_03_2010年各地区一般预算平衡表_2010年地方财政一般预算分级平衡情况表（汇总）0524 2 3" xfId="32487"/>
    <cellStyle name="好_Book2_财力性转移支付2010年预算参考数_03_2010年各地区一般预算平衡表_2010年地方财政一般预算分级平衡情况表（汇总）0524 2 4" xfId="32488"/>
    <cellStyle name="好_Book2_财力性转移支付2010年预算参考数_03_2010年各地区一般预算平衡表_2010年地方财政一般预算分级平衡情况表（汇总）0524 3" xfId="32489"/>
    <cellStyle name="好_其他部门(按照总人口测算）—20080416_03_2010年各地区一般预算平衡表 4" xfId="32490"/>
    <cellStyle name="好_Book2_财力性转移支付2010年预算参考数_03_2010年各地区一般预算平衡表_2010年地方财政一般预算分级平衡情况表（汇总）0524 4" xfId="32491"/>
    <cellStyle name="好_其他部门(按照总人口测算）—20080416_03_2010年各地区一般预算平衡表 5" xfId="32492"/>
    <cellStyle name="好_Book2_财力性转移支付2010年预算参考数_03_2010年各地区一般预算平衡表_2010年地方财政一般预算分级平衡情况表（汇总）0524 5" xfId="32493"/>
    <cellStyle name="好_其他部门(按照总人口测算）—20080416_03_2010年各地区一般预算平衡表 6" xfId="32494"/>
    <cellStyle name="好_Book2_财力性转移支付2010年预算参考数_03_2010年各地区一般预算平衡表_净集中" xfId="32495"/>
    <cellStyle name="好_其他部门(按照总人口测算）—20080416_30云南 2" xfId="32496"/>
    <cellStyle name="好_Book2_财力性转移支付2010年预算参考数_03_2010年各地区一般预算平衡表_净集中 2" xfId="32497"/>
    <cellStyle name="好_平邑_华东 2 3" xfId="32498"/>
    <cellStyle name="好_Book2_财力性转移支付2010年预算参考数_30云南 3" xfId="32499"/>
    <cellStyle name="好_缺口县区测算（11.13）_小册子（2010）张 3" xfId="32500"/>
    <cellStyle name="好_Book2_财力性转移支付2010年预算参考数_合并" xfId="32501"/>
    <cellStyle name="好_汇总-县级财政报表附表_华东 2 4" xfId="32502"/>
    <cellStyle name="好_Book2_财力性转移支付2010年预算参考数_合并 2" xfId="32503"/>
    <cellStyle name="好_分县成本差异系数_隋心对账单定稿0514 2 6" xfId="32504"/>
    <cellStyle name="好_Book2_财力性转移支付2010年预算参考数_合并 2 2" xfId="32505"/>
    <cellStyle name="好_Book2_财力性转移支付2010年预算参考数_合并 2 3" xfId="32506"/>
    <cellStyle name="好_Book2_财力性转移支付2010年预算参考数_合并 2 4" xfId="32507"/>
    <cellStyle name="好_Book2_财力性转移支付2010年预算参考数_合并 2 5" xfId="32508"/>
    <cellStyle name="好_Book2_财力性转移支付2010年预算参考数_合并 2 6" xfId="32509"/>
    <cellStyle name="好_Book2_财力性转移支付2010年预算参考数_华东 2" xfId="32510"/>
    <cellStyle name="好_人员工资和公用经费3_财力性转移支付2010年预算参考数_03_2010年各地区一般预算平衡表_净集中 3" xfId="32511"/>
    <cellStyle name="好_Book2_财力性转移支付2010年预算参考数_华东 2 3" xfId="32512"/>
    <cellStyle name="好_Book2_财力性转移支付2010年预算参考数_华东 2 6" xfId="32513"/>
    <cellStyle name="好_汇总_隋心对账单定稿0514 2 2" xfId="32514"/>
    <cellStyle name="好_Book2_财力性转移支付2010年预算参考数_隋心对账单定稿0514" xfId="32515"/>
    <cellStyle name="好_Book2_财力性转移支付2010年预算参考数_隋心对账单定稿0514 2" xfId="32516"/>
    <cellStyle name="好_同德_合并 3" xfId="32517"/>
    <cellStyle name="好_Book2_财力性转移支付2010年预算参考数_小册子（2010）张" xfId="32518"/>
    <cellStyle name="好_Book2_财力性转移支付2010年预算参考数_小册子（2010）张 2" xfId="32519"/>
    <cellStyle name="好_Book2_财力性转移支付2010年预算参考数_小册子（2010）张 3" xfId="32520"/>
    <cellStyle name="好_Book2_合并 2" xfId="32521"/>
    <cellStyle name="好_Book2_华东 2" xfId="32522"/>
    <cellStyle name="好_卫生(按照总人口测算）—20080416_民生政策最低支出需求_财力性转移支付2010年预算参考数_小册子（2010）张 3" xfId="32523"/>
    <cellStyle name="好_Book2_华东 2 2" xfId="32524"/>
    <cellStyle name="好_Book2_华东 2 3" xfId="32525"/>
    <cellStyle name="好_Book2_华东 2 4" xfId="32526"/>
    <cellStyle name="好_Book2_华东 2 5" xfId="32527"/>
    <cellStyle name="好_Book2_隋心对账单定稿0514 2 4" xfId="32528"/>
    <cellStyle name="好_行政（人员）_县市旗测算-新科目（含人口规模效应）_03_2010年各地区一般预算平衡表 5" xfId="32529"/>
    <cellStyle name="好_Book2_隋心对账单定稿0514 2 5" xfId="32530"/>
    <cellStyle name="好_行政（人员）_县市旗测算-新科目（含人口规模效应）_03_2010年各地区一般预算平衡表 6" xfId="32531"/>
    <cellStyle name="好_Book2_隋心对账单定稿0514 2 6" xfId="32532"/>
    <cellStyle name="好_Book2_隋心对账单定稿0514 2 7" xfId="32533"/>
    <cellStyle name="好_Book2_小册子（2010）张 2" xfId="32534"/>
    <cellStyle name="好_Book2_小册子（2010）张 3" xfId="32535"/>
    <cellStyle name="好_Book4 2" xfId="32536"/>
    <cellStyle name="好_gdp 3" xfId="32537"/>
    <cellStyle name="好_gdp 4" xfId="32538"/>
    <cellStyle name="好_gdp 5" xfId="32539"/>
    <cellStyle name="好_GDP_2.2010年云南省生态功能区转移支付总表" xfId="32540"/>
    <cellStyle name="好_GDP_2.云南省生态功能区转移支付总表" xfId="32541"/>
    <cellStyle name="好_行政公检法测算_县市旗测算-新科目（含人口规模效应）_小册子（2010）张 3" xfId="32542"/>
    <cellStyle name="好_GDP_2010年标准财政收入 2" xfId="32543"/>
    <cellStyle name="好_GDP_2010年标准财政收入 3" xfId="32544"/>
    <cellStyle name="好_gdp_30云南" xfId="32545"/>
    <cellStyle name="好_gdp_30云南 2" xfId="32546"/>
    <cellStyle name="好_gdp_30云南 3" xfId="32547"/>
    <cellStyle name="好_GDP_5.2010年云南省国家一般生态功能区转移支付补助测算表（州市本级）" xfId="32548"/>
    <cellStyle name="好_gdp_华东" xfId="32549"/>
    <cellStyle name="好_gdp_华东 2 4" xfId="32550"/>
    <cellStyle name="好_gdp_华东 2 7" xfId="32551"/>
    <cellStyle name="好_gdp_隋心对账单定稿0514 2 5" xfId="32552"/>
    <cellStyle name="好_gdp_隋心对账单定稿0514 2 6" xfId="32553"/>
    <cellStyle name="好_市辖区测算-新科目（20080626）_财力性转移支付2010年预算参考数_03_2010年各地区一般预算平衡表_2010年地方财政一般预算分级平衡情况表（汇总）0524 5" xfId="32554"/>
    <cellStyle name="好_gdp_小册子（2010）张 2" xfId="32555"/>
    <cellStyle name="好_gdp_小册子（2010）张 3" xfId="32556"/>
    <cellStyle name="好_J01-2 2" xfId="32557"/>
    <cellStyle name="好_J01-2 3" xfId="32558"/>
    <cellStyle name="好_J03" xfId="32559"/>
    <cellStyle name="好_卫生(按照总人口测算）—20080416_不含人员经费系数_财力性转移支付2010年预算参考数_03_2010年各地区一般预算平衡表_2010年地方财政一般预算分级平衡情况表（汇总）0524 2" xfId="32560"/>
    <cellStyle name="好_J03 2" xfId="32561"/>
    <cellStyle name="好_卫生(按照总人口测算）—20080416_不含人员经费系数_财力性转移支付2010年预算参考数_03_2010年各地区一般预算平衡表_2010年地方财政一般预算分级平衡情况表（汇总）0524 2 2" xfId="32562"/>
    <cellStyle name="好_J03_1" xfId="32563"/>
    <cellStyle name="好_J03_2.2009年云南省生态功能区转移支付总表" xfId="32564"/>
    <cellStyle name="好_J03_2.2010年云南省生态功能区转移支付总表" xfId="32565"/>
    <cellStyle name="好_J03_4.2010年国家重点生态功能区保护性转移支付生态测算表" xfId="32566"/>
    <cellStyle name="好_M01-1" xfId="32567"/>
    <cellStyle name="好_M01-1 2" xfId="32568"/>
    <cellStyle name="好_M01-1 2 2" xfId="32569"/>
    <cellStyle name="好_M01-1 2 5" xfId="32570"/>
    <cellStyle name="好_M01-1 3" xfId="32571"/>
    <cellStyle name="好_M01-1 3 2" xfId="32572"/>
    <cellStyle name="好_M01-1 4" xfId="32573"/>
    <cellStyle name="好_M01-1 5" xfId="32574"/>
    <cellStyle name="好_M01-1 6" xfId="32575"/>
    <cellStyle name="好_M01-1_2010年省对民族地县第二批转移支付测算表 2" xfId="32576"/>
    <cellStyle name="好_分县成本差异系数_财力性转移支付2010年预算参考数_03_2010年各地区一般预算平衡表 5" xfId="32577"/>
    <cellStyle name="好_M01-1_2010年省对民族地县第二批转移支付测算表 3" xfId="32578"/>
    <cellStyle name="好_分县成本差异系数_财力性转移支付2010年预算参考数_03_2010年各地区一般预算平衡表 6" xfId="32579"/>
    <cellStyle name="好_下半年禁吸戒毒经费1000万元 2" xfId="32580"/>
    <cellStyle name="好_M01-2(州市补助收入) 2 6" xfId="32581"/>
    <cellStyle name="好_下半年禁吸戒毒经费1000万元 3" xfId="32582"/>
    <cellStyle name="好_M01-2(州市补助收入) 2 7" xfId="32583"/>
    <cellStyle name="好_M01-2(州市补助收入) 2_2.2009年云南省生态功能区转移支付总表" xfId="32584"/>
    <cellStyle name="好_M01-2(州市补助收入) 2_4.2010年国家重点生态功能区保护性转移支付生态测算表" xfId="32585"/>
    <cellStyle name="好_M01-2(州市补助收入) 2_5.2010年云南省国家一般生态功能区转移支付补助测算表（州市本级）" xfId="32586"/>
    <cellStyle name="好_M01-2(州市补助收入) 3" xfId="32587"/>
    <cellStyle name="好_M01-2(州市补助收入) 4" xfId="32588"/>
    <cellStyle name="好_M01-2(州市补助收入) 5" xfId="32589"/>
    <cellStyle name="好_行政（人员）_民生政策最低支出需求_财力性转移支付2010年预算参考数_华东 2 2" xfId="32590"/>
    <cellStyle name="好_M01-2(州市补助收入) 6" xfId="32591"/>
    <cellStyle name="好_行政（人员）_民生政策最低支出需求_财力性转移支付2010年预算参考数_华东 2 3" xfId="32592"/>
    <cellStyle name="好_山东省民生支出标准_华东" xfId="32593"/>
    <cellStyle name="好_M01-2(州市补助收入) 7" xfId="32594"/>
    <cellStyle name="好_行政（人员）_民生政策最低支出需求_财力性转移支付2010年预算参考数_华东 2 4" xfId="32595"/>
    <cellStyle name="好_M01-2(州市补助收入) 8" xfId="32596"/>
    <cellStyle name="好_行政（人员）_民生政策最低支出需求_财力性转移支付2010年预算参考数_华东 2 5" xfId="32597"/>
    <cellStyle name="好_M01-2(州市补助收入)_合并" xfId="32598"/>
    <cellStyle name="好_M01-2(州市补助收入)_合并 2" xfId="32599"/>
    <cellStyle name="好_M01-2(州市补助收入)_合并 2 2" xfId="32600"/>
    <cellStyle name="好_M01-2(州市补助收入)_合并 2 3" xfId="32601"/>
    <cellStyle name="好_M01-2(州市补助收入)_合并 2 4" xfId="32602"/>
    <cellStyle name="好_M01-2(州市补助收入)_合并 2 7" xfId="32603"/>
    <cellStyle name="好_M01-2(州市补助收入)_华东" xfId="32604"/>
    <cellStyle name="好_其他部门(按照总人口测算）—20080416_不含人员经费系数_华东 2 5" xfId="32605"/>
    <cellStyle name="好_县市旗测算-新科目（20080627）_民生政策最低支出需求_合并 2 4" xfId="32606"/>
    <cellStyle name="好_M01-2(州市补助收入)_华东 2" xfId="32607"/>
    <cellStyle name="好_M01-2(州市补助收入)_华东 2 3" xfId="32608"/>
    <cellStyle name="好_M01-2(州市补助收入)_华东 2 4" xfId="32609"/>
    <cellStyle name="好_M01-2(州市补助收入)_华东 2 5" xfId="32610"/>
    <cellStyle name="好_M01-2(州市补助收入)_隋心对账单定稿0514 2" xfId="32611"/>
    <cellStyle name="好_分县成本差异系数_民生政策最低支出需求_隋心对账单定稿0514 2 2" xfId="32612"/>
    <cellStyle name="好_M01-2(州市补助收入)_隋心对账单定稿0514 2 4" xfId="32613"/>
    <cellStyle name="好_M01-2(州市补助收入)_隋心对账单定稿0514 2 5" xfId="32614"/>
    <cellStyle name="好_民生政策最低支出需求_财力性转移支付2010年预算参考数_隋心对账单定稿0514" xfId="32615"/>
    <cellStyle name="好_M03" xfId="32616"/>
    <cellStyle name="输出 2 2 11 2 7" xfId="32617"/>
    <cellStyle name="好_M03a" xfId="32618"/>
    <cellStyle name="好_Sheet1_4.2010年国家重点生态功能区保护性转移支付生态测算表" xfId="32619"/>
    <cellStyle name="好_Sheet1_5.2010年云南省国家一般生态功能区转移支付补助测算表（州市本级）" xfId="32620"/>
    <cellStyle name="好_Sheet5" xfId="32621"/>
    <cellStyle name="好_县区合并测算20080421_财力性转移支付2010年预算参考数_合并 2 5" xfId="32622"/>
    <cellStyle name="好_县区合并测算20080423(按照各省比重）_县市旗测算-新科目（含人口规模效应） 2 2" xfId="32623"/>
    <cellStyle name="好_z01-1 2" xfId="32624"/>
    <cellStyle name="好_z01-1 3" xfId="32625"/>
    <cellStyle name="好_安徽 缺口县区测算(地方填报)1 2" xfId="32626"/>
    <cellStyle name="好_平邑_财力性转移支付2010年预算参考数_03_2010年各地区一般预算平衡表_04财力类2010" xfId="32627"/>
    <cellStyle name="好_安徽 缺口县区测算(地方填报)1 2 2" xfId="32628"/>
    <cellStyle name="好_平邑_财力性转移支付2010年预算参考数_03_2010年各地区一般预算平衡表_04财力类2010 2" xfId="32629"/>
    <cellStyle name="好_安徽 缺口县区测算(地方填报)1 2 3" xfId="32630"/>
    <cellStyle name="好_平邑_财力性转移支付2010年预算参考数_03_2010年各地区一般预算平衡表_04财力类2010 3" xfId="32631"/>
    <cellStyle name="好_安徽 缺口县区测算(地方填报)1 2 4" xfId="32632"/>
    <cellStyle name="好_安徽 缺口县区测算(地方填报)1 2 5" xfId="32633"/>
    <cellStyle name="好_安徽 缺口县区测算(地方填报)1 2 6" xfId="32634"/>
    <cellStyle name="好_安徽 缺口县区测算(地方填报)1 2 7" xfId="32635"/>
    <cellStyle name="好_安徽 缺口县区测算(地方填报)1 3" xfId="32636"/>
    <cellStyle name="好_安徽 缺口县区测算(地方填报)1 4" xfId="32637"/>
    <cellStyle name="好_安徽 缺口县区测算(地方填报)1 5" xfId="32638"/>
    <cellStyle name="好_安徽 缺口县区测算(地方填报)1_03_2010年各地区一般预算平衡表" xfId="32639"/>
    <cellStyle name="好_安徽 缺口县区测算(地方填报)1_03_2010年各地区一般预算平衡表 3" xfId="32640"/>
    <cellStyle name="好_卫生部门_华东 2" xfId="32641"/>
    <cellStyle name="好_安徽 缺口县区测算(地方填报)1_03_2010年各地区一般预算平衡表 4" xfId="32642"/>
    <cellStyle name="好_卫生部门_华东 3" xfId="32643"/>
    <cellStyle name="好_安徽 缺口县区测算(地方填报)1_03_2010年各地区一般预算平衡表 5" xfId="32644"/>
    <cellStyle name="好_安徽 缺口县区测算(地方填报)1_03_2010年各地区一般预算平衡表 6" xfId="32645"/>
    <cellStyle name="好_安徽 缺口县区测算(地方填报)1_03_2010年各地区一般预算平衡表_04财力类2010 2" xfId="32646"/>
    <cellStyle name="好_安徽 缺口县区测算(地方填报)1_03_2010年各地区一般预算平衡表_04财力类2010 3" xfId="32647"/>
    <cellStyle name="好_安徽 缺口县区测算(地方填报)1_03_2010年各地区一般预算平衡表_2010年地方财政一般预算分级平衡情况表（汇总）0524" xfId="32648"/>
    <cellStyle name="好_安徽 缺口县区测算(地方填报)1_03_2010年各地区一般预算平衡表_2010年地方财政一般预算分级平衡情况表（汇总）0524 2" xfId="32649"/>
    <cellStyle name="好_安徽 缺口县区测算(地方填报)1_03_2010年各地区一般预算平衡表_2010年地方财政一般预算分级平衡情况表（汇总）0524 2 3" xfId="32650"/>
    <cellStyle name="好_安徽 缺口县区测算(地方填报)1_03_2010年各地区一般预算平衡表_2010年地方财政一般预算分级平衡情况表（汇总）0524 2 5" xfId="32651"/>
    <cellStyle name="好_安徽 缺口县区测算(地方填报)1_03_2010年各地区一般预算平衡表_2010年地方财政一般预算分级平衡情况表（汇总）0524 2 6" xfId="32652"/>
    <cellStyle name="好_其他部门(按照总人口测算）—20080416_民生政策最低支出需求_财力性转移支付2010年预算参考数_03_2010年各地区一般预算平衡表_2010年地方财政一般预算分级平衡情况表（汇总）0524 2 2" xfId="32653"/>
    <cellStyle name="好_安徽 缺口县区测算(地方填报)1_03_2010年各地区一般预算平衡表_2010年地方财政一般预算分级平衡情况表（汇总）0524 3" xfId="32654"/>
    <cellStyle name="好_安徽 缺口县区测算(地方填报)1_03_2010年各地区一般预算平衡表_2010年地方财政一般预算分级平衡情况表（汇总）0524 4" xfId="32655"/>
    <cellStyle name="好_安徽 缺口县区测算(地方填报)1_03_2010年各地区一般预算平衡表_净集中 3" xfId="32656"/>
    <cellStyle name="好_安徽 缺口县区测算(地方填报)1_30云南" xfId="32657"/>
    <cellStyle name="好_成本差异系数_03_2010年各地区一般预算平衡表_2010年地方财政一般预算分级平衡情况表（汇总）0524 2 5" xfId="32658"/>
    <cellStyle name="好_安徽 缺口县区测算(地方填报)1_30云南 2" xfId="32659"/>
    <cellStyle name="好_安徽 缺口县区测算(地方填报)1_财力性转移支付2010年预算参考数" xfId="32660"/>
    <cellStyle name="好_安徽 缺口县区测算(地方填报)1_财力性转移支付2010年预算参考数 2" xfId="32661"/>
    <cellStyle name="好_安徽 缺口县区测算(地方填报)1_财力性转移支付2010年预算参考数 2 2" xfId="32662"/>
    <cellStyle name="好_华东 2 5" xfId="32663"/>
    <cellStyle name="好_卫生(按照总人口测算）—20080416_民生政策最低支出需求_03_2010年各地区一般预算平衡表 2 3" xfId="32664"/>
    <cellStyle name="好_安徽 缺口县区测算(地方填报)1_财力性转移支付2010年预算参考数 2 3" xfId="32665"/>
    <cellStyle name="好_华东 2 6" xfId="32666"/>
    <cellStyle name="好_安徽 缺口县区测算(地方填报)1_财力性转移支付2010年预算参考数 2 5" xfId="32667"/>
    <cellStyle name="好_安徽 缺口县区测算(地方填报)1_财力性转移支付2010年预算参考数 2 6" xfId="32668"/>
    <cellStyle name="好_安徽 缺口县区测算(地方填报)1_财力性转移支付2010年预算参考数 2 7" xfId="32669"/>
    <cellStyle name="好_安徽 缺口县区测算(地方填报)1_财力性转移支付2010年预算参考数 3" xfId="32670"/>
    <cellStyle name="好_安徽 缺口县区测算(地方填报)1_财力性转移支付2010年预算参考数 4" xfId="32671"/>
    <cellStyle name="好_安徽 缺口县区测算(地方填报)1_财力性转移支付2010年预算参考数 5" xfId="32672"/>
    <cellStyle name="好_安徽 缺口县区测算(地方填报)1_财力性转移支付2010年预算参考数_03_2010年各地区一般预算平衡表 3" xfId="32673"/>
    <cellStyle name="好_安徽 缺口县区测算(地方填报)1_财力性转移支付2010年预算参考数_03_2010年各地区一般预算平衡表 4" xfId="32674"/>
    <cellStyle name="好_安徽 缺口县区测算(地方填报)1_财力性转移支付2010年预算参考数_03_2010年各地区一般预算平衡表 6" xfId="32675"/>
    <cellStyle name="好_安徽 缺口县区测算(地方填报)1_财力性转移支付2010年预算参考数_03_2010年各地区一般预算平衡表_04财力类2010 3" xfId="32676"/>
    <cellStyle name="好_汇总-县级财政报表附表_合并 2 5" xfId="32677"/>
    <cellStyle name="好_安徽 缺口县区测算(地方填报)1_财力性转移支付2010年预算参考数_03_2010年各地区一般预算平衡表_2010年地方财政一般预算分级平衡情况表（汇总）0524 2 2" xfId="32678"/>
    <cellStyle name="好_安徽 缺口县区测算(地方填报)1_财力性转移支付2010年预算参考数_03_2010年各地区一般预算平衡表_2010年地方财政一般预算分级平衡情况表（汇总）0524 2 3" xfId="32679"/>
    <cellStyle name="好_行政（人员）_不含人员经费系数_03_2010年各地区一般预算平衡表_净集中 2" xfId="32680"/>
    <cellStyle name="好_安徽 缺口县区测算(地方填报)1_财力性转移支付2010年预算参考数_03_2010年各地区一般预算平衡表_2010年地方财政一般预算分级平衡情况表（汇总）0524 2 5" xfId="32681"/>
    <cellStyle name="好_安徽 缺口县区测算(地方填报)1_财力性转移支付2010年预算参考数_03_2010年各地区一般预算平衡表_2010年地方财政一般预算分级平衡情况表（汇总）0524 2 6" xfId="32682"/>
    <cellStyle name="好_安徽 缺口县区测算(地方填报)1_财力性转移支付2010年预算参考数_03_2010年各地区一般预算平衡表_2010年地方财政一般预算分级平衡情况表（汇总）0524 2 7" xfId="32683"/>
    <cellStyle name="好_安徽 缺口县区测算(地方填报)1_财力性转移支付2010年预算参考数_03_2010年各地区一般预算平衡表_2010年地方财政一般预算分级平衡情况表（汇总）0524 4" xfId="32684"/>
    <cellStyle name="好_安徽 缺口县区测算(地方填报)1_财力性转移支付2010年预算参考数_03_2010年各地区一般预算平衡表_2010年地方财政一般预算分级平衡情况表（汇总）0524 5" xfId="32685"/>
    <cellStyle name="好_安徽 缺口县区测算(地方填报)1_财力性转移支付2010年预算参考数_03_2010年各地区一般预算平衡表_净集中 2" xfId="32686"/>
    <cellStyle name="好_行政(燃修费)_县市旗测算-新科目（含人口规模效应）_合并 2 2" xfId="32687"/>
    <cellStyle name="好_安徽 缺口县区测算(地方填报)1_财力性转移支付2010年预算参考数_03_2010年各地区一般预算平衡表_净集中 3" xfId="32688"/>
    <cellStyle name="好_行政(燃修费)_县市旗测算-新科目（含人口规模效应）_合并 2 3" xfId="32689"/>
    <cellStyle name="好_安徽 缺口县区测算(地方填报)1_财力性转移支付2010年预算参考数_30云南" xfId="32690"/>
    <cellStyle name="好_安徽 缺口县区测算(地方填报)1_财力性转移支付2010年预算参考数_30云南 2" xfId="32691"/>
    <cellStyle name="好_安徽 缺口县区测算(地方填报)1_财力性转移支付2010年预算参考数_30云南 3" xfId="32692"/>
    <cellStyle name="好_安徽 缺口县区测算(地方填报)1_财力性转移支付2010年预算参考数_合并" xfId="32693"/>
    <cellStyle name="好_其他部门(按照总人口测算）—20080416_民生政策最低支出需求_03_2010年各地区一般预算平衡表_2010年地方财政一般预算分级平衡情况表（汇总）0524 4" xfId="32694"/>
    <cellStyle name="好_县市旗测算20080508_不含人员经费系数_财力性转移支付2010年预算参考数_华东" xfId="32695"/>
    <cellStyle name="好_安徽 缺口县区测算(地方填报)1_财力性转移支付2010年预算参考数_合并 2" xfId="32696"/>
    <cellStyle name="好_安徽 缺口县区测算(地方填报)1_财力性转移支付2010年预算参考数_合并 2 2" xfId="32697"/>
    <cellStyle name="好_教育(按照总人口测算）—20080416_民生政策最低支出需求_财力性转移支付2010年预算参考数_03_2010年各地区一般预算平衡表 2 3" xfId="32698"/>
    <cellStyle name="好_安徽 缺口县区测算(地方填报)1_财力性转移支付2010年预算参考数_合并 2 3" xfId="32699"/>
    <cellStyle name="好_安徽 缺口县区测算(地方填报)1_财力性转移支付2010年预算参考数_华东" xfId="32700"/>
    <cellStyle name="好_卫生(按照总人口测算）—20080416_不含人员经费系数_隋心对账单定稿0514 2 6" xfId="32701"/>
    <cellStyle name="好_安徽 缺口县区测算(地方填报)1_财力性转移支付2010年预算参考数_华东 2" xfId="32702"/>
    <cellStyle name="好_安徽 缺口县区测算(地方填报)1_财力性转移支付2010年预算参考数_华东 2 3" xfId="32703"/>
    <cellStyle name="好_安徽 缺口县区测算(地方填报)1_财力性转移支付2010年预算参考数_华东 2 5" xfId="32704"/>
    <cellStyle name="好_安徽 缺口县区测算(地方填报)1_财力性转移支付2010年预算参考数_华东 2 6" xfId="32705"/>
    <cellStyle name="好_安徽 缺口县区测算(地方填报)1_财力性转移支付2010年预算参考数_华东 2 7" xfId="32706"/>
    <cellStyle name="好_安徽 缺口县区测算(地方填报)1_财力性转移支付2010年预算参考数_隋心对账单定稿0514 2" xfId="32707"/>
    <cellStyle name="好_安徽 缺口县区测算(地方填报)1_财力性转移支付2010年预算参考数_隋心对账单定稿0514 2 7" xfId="32708"/>
    <cellStyle name="好_安徽 缺口县区测算(地方填报)1_财力性转移支付2010年预算参考数_小册子（2010）张" xfId="32709"/>
    <cellStyle name="好_安徽 缺口县区测算(地方填报)1_财力性转移支付2010年预算参考数_小册子（2010）张 2" xfId="32710"/>
    <cellStyle name="好_安徽 缺口县区测算(地方填报)1_财力性转移支付2010年预算参考数_小册子（2010）张 3" xfId="32711"/>
    <cellStyle name="好_安徽 缺口县区测算(地方填报)1_合并 2 3" xfId="32712"/>
    <cellStyle name="好_安徽 缺口县区测算(地方填报)1_合并 2 4" xfId="32713"/>
    <cellStyle name="好_安徽 缺口县区测算(地方填报)1_合并 2 5" xfId="32714"/>
    <cellStyle name="好_安徽 缺口县区测算(地方填报)1_合并 2 6" xfId="32715"/>
    <cellStyle name="好_安徽 缺口县区测算(地方填报)1_合并 2 7" xfId="32716"/>
    <cellStyle name="好_安徽 缺口县区测算(地方填报)1_华东 2 2" xfId="32717"/>
    <cellStyle name="好_安徽 缺口县区测算(地方填报)1_华东 2 3" xfId="32718"/>
    <cellStyle name="好_安徽 缺口县区测算(地方填报)1_华东 2 4" xfId="32719"/>
    <cellStyle name="好_安徽 缺口县区测算(地方填报)1_华东 2 5" xfId="32720"/>
    <cellStyle name="好_安徽 缺口县区测算(地方填报)1_华东 2 7" xfId="32721"/>
    <cellStyle name="好_安徽 缺口县区测算(地方填报)1_隋心对账单定稿0514" xfId="32722"/>
    <cellStyle name="好_安徽 缺口县区测算(地方填报)1_隋心对账单定稿0514 2 3" xfId="32723"/>
    <cellStyle name="好_其他部门(按照总人口测算）—20080416_县市旗测算-新科目（含人口规模效应）_财力性转移支付2010年预算参考数_合并 2" xfId="32724"/>
    <cellStyle name="好_教育(按照总人口测算）—20080416_03_2010年各地区一般预算平衡表_2010年地方财政一般预算分级平衡情况表（汇总）0524 2 4" xfId="32725"/>
    <cellStyle name="好_安徽 缺口县区测算(地方填报)1_隋心对账单定稿0514 2 5" xfId="32726"/>
    <cellStyle name="好_教育(按照总人口测算）—20080416_03_2010年各地区一般预算平衡表_2010年地方财政一般预算分级平衡情况表（汇总）0524 2 6" xfId="32727"/>
    <cellStyle name="好_安徽 缺口县区测算(地方填报)1_隋心对账单定稿0514 2 6" xfId="32728"/>
    <cellStyle name="好_教育(按照总人口测算）—20080416_03_2010年各地区一般预算平衡表_2010年地方财政一般预算分级平衡情况表（汇总）0524 2 7" xfId="32729"/>
    <cellStyle name="好_安徽 缺口县区测算(地方填报)1_隋心对账单定稿0514 2 7" xfId="32730"/>
    <cellStyle name="好_教育(按照总人口测算）—20080416_03_2010年各地区一般预算平衡表_2010年地方财政一般预算分级平衡情况表（汇总）0524 2 8" xfId="32731"/>
    <cellStyle name="好_安徽 缺口县区测算(地方填报)1_小册子（2010）张" xfId="32732"/>
    <cellStyle name="好_不含人员经费系数 2" xfId="32733"/>
    <cellStyle name="后继超链接 2 8" xfId="32734"/>
    <cellStyle name="好_隋心对账单定稿0514 2 6" xfId="32735"/>
    <cellStyle name="好_不含人员经费系数 2 2" xfId="32736"/>
    <cellStyle name="好_隋心对账单定稿0514 2 7" xfId="32737"/>
    <cellStyle name="好_不含人员经费系数 2 3" xfId="32738"/>
    <cellStyle name="好_不含人员经费系数 2 4" xfId="32739"/>
    <cellStyle name="好_行政公检法测算_民生政策最低支出需求_财力性转移支付2010年预算参考数" xfId="32740"/>
    <cellStyle name="好_不含人员经费系数 2 5" xfId="32741"/>
    <cellStyle name="好_不含人员经费系数 2 6" xfId="32742"/>
    <cellStyle name="好_不含人员经费系数 2 7" xfId="32743"/>
    <cellStyle name="好_不含人员经费系数 4" xfId="32744"/>
    <cellStyle name="好_其他部门(按照总人口测算）—20080416_县市旗测算-新科目（含人口规模效应）_小册子（2010）张" xfId="32745"/>
    <cellStyle name="好_不含人员经费系数 5" xfId="32746"/>
    <cellStyle name="好_不含人员经费系数_03_2010年各地区一般预算平衡表_04财力类2010 2" xfId="32747"/>
    <cellStyle name="好_不含人员经费系数_03_2010年各地区一般预算平衡表_04财力类2010 3" xfId="32748"/>
    <cellStyle name="好_其他部门(按照总人口测算）—20080416_民生政策最低支出需求_财力性转移支付2010年预算参考数_30云南" xfId="32749"/>
    <cellStyle name="好_行政(燃修费)_民生政策最低支出需求_30云南 3" xfId="32750"/>
    <cellStyle name="好_不含人员经费系数_03_2010年各地区一般预算平衡表_2010年地方财政一般预算分级平衡情况表（汇总）0524 2" xfId="32751"/>
    <cellStyle name="好_行政公检法测算_03_2010年各地区一般预算平衡表_2010年地方财政一般预算分级平衡情况表（汇总）0524 2 3" xfId="32752"/>
    <cellStyle name="好_缺口县区测算(按2007支出增长25%测算)_03_2010年各地区一般预算平衡表_2010年地方财政一般预算分级平衡情况表（汇总）0524" xfId="32753"/>
    <cellStyle name="好_不含人员经费系数_03_2010年各地区一般预算平衡表_2010年地方财政一般预算分级平衡情况表（汇总）0524 2 6" xfId="32754"/>
    <cellStyle name="好_不含人员经费系数_03_2010年各地区一般预算平衡表_2010年地方财政一般预算分级平衡情况表（汇总）0524 2 7" xfId="32755"/>
    <cellStyle name="好_不含人员经费系数_03_2010年各地区一般预算平衡表_2010年地方财政一般预算分级平衡情况表（汇总）0524 3" xfId="32756"/>
    <cellStyle name="好_行政公检法测算_03_2010年各地区一般预算平衡表_2010年地方财政一般预算分级平衡情况表（汇总）0524 2 4" xfId="32757"/>
    <cellStyle name="好_不含人员经费系数_03_2010年各地区一般预算平衡表_2010年地方财政一般预算分级平衡情况表（汇总）0524 4" xfId="32758"/>
    <cellStyle name="好_行政公检法测算_03_2010年各地区一般预算平衡表_2010年地方财政一般预算分级平衡情况表（汇总）0524 2 5" xfId="32759"/>
    <cellStyle name="好_不含人员经费系数_03_2010年各地区一般预算平衡表_2010年地方财政一般预算分级平衡情况表（汇总）0524 5" xfId="32760"/>
    <cellStyle name="好_行政公检法测算_03_2010年各地区一般预算平衡表_2010年地方财政一般预算分级平衡情况表（汇总）0524 2 6" xfId="32761"/>
    <cellStyle name="好_不含人员经费系数_03_2010年各地区一般预算平衡表_净集中 2" xfId="32762"/>
    <cellStyle name="好_核定人数下发表_财力性转移支付2010年预算参考数_合并 2 7" xfId="32763"/>
    <cellStyle name="好_不含人员经费系数_财力性转移支付2010年预算参考数" xfId="32764"/>
    <cellStyle name="好_不含人员经费系数_财力性转移支付2010年预算参考数 2" xfId="32765"/>
    <cellStyle name="好_县市旗测算-新科目（20080627）_县市旗测算-新科目（含人口规模效应）_03_2010年各地区一般预算平衡表_2010年地方财政一般预算分级平衡情况表（汇总）0524 5" xfId="32766"/>
    <cellStyle name="好_不含人员经费系数_财力性转移支付2010年预算参考数 2 2" xfId="32767"/>
    <cellStyle name="好_不含人员经费系数_财力性转移支付2010年预算参考数 2 3" xfId="32768"/>
    <cellStyle name="好_不含人员经费系数_财力性转移支付2010年预算参考数 2 4" xfId="32769"/>
    <cellStyle name="好_不含人员经费系数_财力性转移支付2010年预算参考数 2 5" xfId="32770"/>
    <cellStyle name="好_不含人员经费系数_财力性转移支付2010年预算参考数 2 6" xfId="32771"/>
    <cellStyle name="好_不含人员经费系数_财力性转移支付2010年预算参考数 3" xfId="32772"/>
    <cellStyle name="好_不含人员经费系数_财力性转移支付2010年预算参考数_03_2010年各地区一般预算平衡表" xfId="32773"/>
    <cellStyle name="好_不含人员经费系数_财力性转移支付2010年预算参考数_03_2010年各地区一般预算平衡表 2" xfId="32774"/>
    <cellStyle name="好_不含人员经费系数_财力性转移支付2010年预算参考数_03_2010年各地区一般预算平衡表 3" xfId="32775"/>
    <cellStyle name="好_不含人员经费系数_财力性转移支付2010年预算参考数_03_2010年各地区一般预算平衡表 4" xfId="32776"/>
    <cellStyle name="好_不含人员经费系数_财力性转移支付2010年预算参考数_03_2010年各地区一般预算平衡表_04财力类2010" xfId="32777"/>
    <cellStyle name="好_不含人员经费系数_财力性转移支付2010年预算参考数_03_2010年各地区一般预算平衡表_2010年地方财政一般预算分级平衡情况表（汇总）0524" xfId="32778"/>
    <cellStyle name="好_农林水和城市维护标准支出20080505－县区合计_财力性转移支付2010年预算参考数_隋心对账单定稿0514 2 4" xfId="32779"/>
    <cellStyle name="着色 6 2" xfId="32780"/>
    <cellStyle name="好_不含人员经费系数_财力性转移支付2010年预算参考数_03_2010年各地区一般预算平衡表_2010年地方财政一般预算分级平衡情况表（汇总）0524 2" xfId="32781"/>
    <cellStyle name="好_不含人员经费系数_财力性转移支付2010年预算参考数_03_2010年各地区一般预算平衡表_2010年地方财政一般预算分级平衡情况表（汇总）0524 2 2" xfId="32782"/>
    <cellStyle name="好_不含人员经费系数_财力性转移支付2010年预算参考数_03_2010年各地区一般预算平衡表_2010年地方财政一般预算分级平衡情况表（汇总）0524 3" xfId="32783"/>
    <cellStyle name="好_不含人员经费系数_财力性转移支付2010年预算参考数_03_2010年各地区一般预算平衡表_2010年地方财政一般预算分级平衡情况表（汇总）0524 4" xfId="32784"/>
    <cellStyle name="好_不含人员经费系数_财力性转移支付2010年预算参考数_03_2010年各地区一般预算平衡表_2010年地方财政一般预算分级平衡情况表（汇总）0524 5" xfId="32785"/>
    <cellStyle name="好_不含人员经费系数_财力性转移支付2010年预算参考数_03_2010年各地区一般预算平衡表_净集中" xfId="32786"/>
    <cellStyle name="好_不含人员经费系数_财力性转移支付2010年预算参考数_30云南" xfId="32787"/>
    <cellStyle name="好_卫生(按照总人口测算）—20080416_财力性转移支付2010年预算参考数_华东 2 2" xfId="32788"/>
    <cellStyle name="好_县区合并测算20080423(按照各省比重）_县市旗测算-新科目（含人口规模效应）_财力性转移支付2010年预算参考数_合并 2 6" xfId="32789"/>
    <cellStyle name="好_测算结果_财力性转移支付2010年预算参考数_03_2010年各地区一般预算平衡表_04财力类2010 3" xfId="32790"/>
    <cellStyle name="好_不含人员经费系数_财力性转移支付2010年预算参考数_30云南 2" xfId="32791"/>
    <cellStyle name="好_不含人员经费系数_财力性转移支付2010年预算参考数_合并 2 2" xfId="32792"/>
    <cellStyle name="好_不含人员经费系数_财力性转移支付2010年预算参考数_合并 2 3" xfId="32793"/>
    <cellStyle name="好_不含人员经费系数_财力性转移支付2010年预算参考数_合并 2 4" xfId="32794"/>
    <cellStyle name="好_不含人员经费系数_财力性转移支付2010年预算参考数_合并 2 5" xfId="32795"/>
    <cellStyle name="好_云南 缺口县区测算(地方填报)_财力性转移支付2010年预算参考数_03_2010年各地区一般预算平衡表_净集中" xfId="32796"/>
    <cellStyle name="好_不含人员经费系数_财力性转移支付2010年预算参考数_合并 2 6" xfId="32797"/>
    <cellStyle name="好_不含人员经费系数_财力性转移支付2010年预算参考数_合并 2 7" xfId="32798"/>
    <cellStyle name="好_不含人员经费系数_财力性转移支付2010年预算参考数_华东" xfId="32799"/>
    <cellStyle name="好_河南 缺口县区测算(地方填报白)_财力性转移支付2010年预算参考数_03_2010年各地区一般预算平衡表_净集中 2" xfId="32800"/>
    <cellStyle name="好_平邑_财力性转移支付2010年预算参考数_合并 2 7" xfId="32801"/>
    <cellStyle name="好_不含人员经费系数_财力性转移支付2010年预算参考数_华东 2 4" xfId="32802"/>
    <cellStyle name="好_不含人员经费系数_财力性转移支付2010年预算参考数_华东 2 5" xfId="32803"/>
    <cellStyle name="好_不含人员经费系数_财力性转移支付2010年预算参考数_华东 2 6" xfId="32804"/>
    <cellStyle name="好_不含人员经费系数_财力性转移支付2010年预算参考数_华东 2 7" xfId="32805"/>
    <cellStyle name="好_不含人员经费系数_财力性转移支付2010年预算参考数_小册子（2010）张" xfId="32806"/>
    <cellStyle name="好_不含人员经费系数_财力性转移支付2010年预算参考数_小册子（2010）张 2" xfId="32807"/>
    <cellStyle name="好_不含人员经费系数_财力性转移支付2010年预算参考数_小册子（2010）张 3" xfId="32808"/>
    <cellStyle name="链接单元格 2 2 2 7" xfId="32809"/>
    <cellStyle name="好_市辖区测算20080510_不含人员经费系数_财力性转移支付2010年预算参考数_华东 2 5" xfId="32810"/>
    <cellStyle name="好_不含人员经费系数_合并 2" xfId="32811"/>
    <cellStyle name="好_行政（人员）_财力性转移支付2010年预算参考数_03_2010年各地区一般预算平衡表_净集中 3" xfId="32812"/>
    <cellStyle name="好_不含人员经费系数_合并 2 6" xfId="32813"/>
    <cellStyle name="好_不含人员经费系数_华东" xfId="32814"/>
    <cellStyle name="好_不含人员经费系数_华东 2" xfId="32815"/>
    <cellStyle name="好_不含人员经费系数_华东 2 4" xfId="32816"/>
    <cellStyle name="好_不含人员经费系数_华东 2 5" xfId="32817"/>
    <cellStyle name="好_不含人员经费系数_隋心对账单定稿0514" xfId="32818"/>
    <cellStyle name="好_不含人员经费系数_隋心对账单定稿0514 2 4" xfId="32819"/>
    <cellStyle name="好_不含人员经费系数_隋心对账单定稿0514 2 5" xfId="32820"/>
    <cellStyle name="好_不含人员经费系数_隋心对账单定稿0514 2 6" xfId="32821"/>
    <cellStyle name="好_不含人员经费系数_小册子（2010）张" xfId="32822"/>
    <cellStyle name="好_不含人员经费系数_小册子（2010）张 2" xfId="32823"/>
    <cellStyle name="好_县市旗测算-新科目（20080627）_县市旗测算-新科目（含人口规模效应）_财力性转移支付2010年预算参考数 2 8" xfId="32824"/>
    <cellStyle name="好_不含人员经费系数_小册子（2010）张 3" xfId="32825"/>
    <cellStyle name="好_不用软件计算9.1不考虑经费管理评价xl" xfId="32826"/>
    <cellStyle name="好_市辖区测算20080510_不含人员经费系数_03_2010年各地区一般预算平衡表_净集中 2" xfId="32827"/>
    <cellStyle name="好_行政（人员）_县市旗测算-新科目（含人口规模效应）_财力性转移支付2010年预算参考数 2 2" xfId="32828"/>
    <cellStyle name="好_不用软件计算9.1不考虑经费管理评价xl 3" xfId="32829"/>
    <cellStyle name="好_财力差异计算表(不含非农业区)" xfId="32830"/>
    <cellStyle name="好_财力差异计算表(不含非农业区) 2" xfId="32831"/>
    <cellStyle name="好_财力差异计算表(不含非农业区) 2 6" xfId="32832"/>
    <cellStyle name="好_财力差异计算表(不含非农业区) 2 7" xfId="32833"/>
    <cellStyle name="好_财力差异计算表(不含非农业区) 3" xfId="32834"/>
    <cellStyle name="好_财政供养人员" xfId="32835"/>
    <cellStyle name="好_河南 缺口县区测算(地方填报)_财力性转移支付2010年预算参考数_小册子（2010）张 3" xfId="32836"/>
    <cellStyle name="好_财政供养人员 2 4" xfId="32837"/>
    <cellStyle name="好_财政供养人员 3" xfId="32838"/>
    <cellStyle name="好_财政供养人员 4" xfId="32839"/>
    <cellStyle name="好_财政供养人员 5" xfId="32840"/>
    <cellStyle name="好_财政供养人员_03_2010年各地区一般预算平衡表_2010年地方财政一般预算分级平衡情况表（汇总）0524" xfId="32841"/>
    <cellStyle name="好_财政供养人员_03_2010年各地区一般预算平衡表_2010年地方财政一般预算分级平衡情况表（汇总）0524 2 7" xfId="32842"/>
    <cellStyle name="好_财政供养人员_财力性转移支付2010年预算参考数 2" xfId="32843"/>
    <cellStyle name="好_财政供养人员_财力性转移支付2010年预算参考数 2 2" xfId="32844"/>
    <cellStyle name="好_财政供养人员_财力性转移支付2010年预算参考数 2 4" xfId="32845"/>
    <cellStyle name="好_财政供养人员_财力性转移支付2010年预算参考数 2 5" xfId="32846"/>
    <cellStyle name="好_云南省2008年转移支付测算——州市本级考核部分及政策性测算_隋心对账单定稿0514 3" xfId="32847"/>
    <cellStyle name="好_财政供养人员_财力性转移支付2010年预算参考数 2 7" xfId="32848"/>
    <cellStyle name="好_财政供养人员_财力性转移支付2010年预算参考数 3" xfId="32849"/>
    <cellStyle name="好_财政供养人员_财力性转移支付2010年预算参考数_03_2010年各地区一般预算平衡表 2 2" xfId="32850"/>
    <cellStyle name="好_财政供养人员_财力性转移支付2010年预算参考数_03_2010年各地区一般预算平衡表 4" xfId="32851"/>
    <cellStyle name="好_汇总表4_华东 2 5" xfId="32852"/>
    <cellStyle name="好_财政供养人员_财力性转移支付2010年预算参考数_03_2010年各地区一般预算平衡表 5" xfId="32853"/>
    <cellStyle name="好_汇总表4_华东 2 6" xfId="32854"/>
    <cellStyle name="好_财政供养人员_财力性转移支付2010年预算参考数_03_2010年各地区一般预算平衡表 6" xfId="32855"/>
    <cellStyle name="好_汇总表4_华东 2 7" xfId="32856"/>
    <cellStyle name="好_财政供养人员_财力性转移支付2010年预算参考数_03_2010年各地区一般预算平衡表_04财力类2010 2" xfId="32857"/>
    <cellStyle name="好_财政供养人员_财力性转移支付2010年预算参考数_03_2010年各地区一般预算平衡表_04财力类2010 3" xfId="32858"/>
    <cellStyle name="好_财政供养人员_财力性转移支付2010年预算参考数_03_2010年各地区一般预算平衡表_2010年地方财政一般预算分级平衡情况表（汇总）0524 2 4" xfId="32859"/>
    <cellStyle name="好_行政(燃修费)_民生政策最低支出需求_03_2010年各地区一般预算平衡表" xfId="32860"/>
    <cellStyle name="好_财政供养人员_财力性转移支付2010年预算参考数_03_2010年各地区一般预算平衡表_2010年地方财政一般预算分级平衡情况表（汇总）0524 2 5" xfId="32861"/>
    <cellStyle name="好_县区合并测算20080421_民生政策最低支出需求_财力性转移支付2010年预算参考数_合并 2" xfId="32862"/>
    <cellStyle name="好_财政供养人员_财力性转移支付2010年预算参考数_03_2010年各地区一般预算平衡表_2010年地方财政一般预算分级平衡情况表（汇总）0524 2 6" xfId="32863"/>
    <cellStyle name="好_县区合并测算20080421_民生政策最低支出需求_财力性转移支付2010年预算参考数_合并 3" xfId="32864"/>
    <cellStyle name="好_财政供养人员_财力性转移支付2010年预算参考数_03_2010年各地区一般预算平衡表_2010年地方财政一般预算分级平衡情况表（汇总）0524 2 7" xfId="32865"/>
    <cellStyle name="好_财政供养人员_财力性转移支付2010年预算参考数_03_2010年各地区一般预算平衡表_2010年地方财政一般预算分级平衡情况表（汇总）0524 4" xfId="32866"/>
    <cellStyle name="好_财政供养人员_财力性转移支付2010年预算参考数_03_2010年各地区一般预算平衡表_2010年地方财政一般预算分级平衡情况表（汇总）0524 5" xfId="32867"/>
    <cellStyle name="好_财政供养人员_财力性转移支付2010年预算参考数_30云南" xfId="32868"/>
    <cellStyle name="好_财政供养人员_财力性转移支付2010年预算参考数_30云南 2" xfId="32869"/>
    <cellStyle name="好_行政(燃修费)_财力性转移支付2010年预算参考数_03_2010年各地区一般预算平衡表_净集中" xfId="32870"/>
    <cellStyle name="好_财政供养人员_财力性转移支付2010年预算参考数_30云南 3" xfId="32871"/>
    <cellStyle name="好_财政供养人员_财力性转移支付2010年预算参考数_合并 2" xfId="32872"/>
    <cellStyle name="好_财政供养人员_财力性转移支付2010年预算参考数_华东 2 2" xfId="32873"/>
    <cellStyle name="好_财政供养人员_财力性转移支付2010年预算参考数_华东 2 3" xfId="32874"/>
    <cellStyle name="好_财政供养人员_财力性转移支付2010年预算参考数_华东 2 4" xfId="32875"/>
    <cellStyle name="好_市辖区测算-新科目（20080626）_不含人员经费系数_财力性转移支付2010年预算参考数_小册子（2010）张 3" xfId="32876"/>
    <cellStyle name="好_财政供养人员_财力性转移支付2010年预算参考数_华东 2 6" xfId="32877"/>
    <cellStyle name="好_财政供养人员_财力性转移支付2010年预算参考数_华东 2 7" xfId="32878"/>
    <cellStyle name="好_财政供养人员_财力性转移支付2010年预算参考数_小册子（2010）张" xfId="32879"/>
    <cellStyle name="好_行政公检法测算_民生政策最低支出需求_华东 2 5" xfId="32880"/>
    <cellStyle name="好_财政供养人员_财力性转移支付2010年预算参考数_小册子（2010）张 2" xfId="32881"/>
    <cellStyle name="好_财政供养人员_财力性转移支付2010年预算参考数_小册子（2010）张 3" xfId="32882"/>
    <cellStyle name="好_财政供养人员_合并 2" xfId="32883"/>
    <cellStyle name="好_财政供养人员_合并 2 2" xfId="32884"/>
    <cellStyle name="好_奖励补助测算5.22测试 4" xfId="32885"/>
    <cellStyle name="好_财政供养人员_合并 2 3" xfId="32886"/>
    <cellStyle name="好_财政供养人员_合并 2 4" xfId="32887"/>
    <cellStyle name="好_缺口县区测算(财政部标准)_03_2010年各地区一般预算平衡表_2010年地方财政一般预算分级平衡情况表（汇总）0524 2 2" xfId="32888"/>
    <cellStyle name="好_财政供养人员_合并 2 5" xfId="32889"/>
    <cellStyle name="好_缺口县区测算(财政部标准)_03_2010年各地区一般预算平衡表_2010年地方财政一般预算分级平衡情况表（汇总）0524 2 3" xfId="32890"/>
    <cellStyle name="好_行政公检法测算_不含人员经费系数_财力性转移支付2010年预算参考数_03_2010年各地区一般预算平衡表 2" xfId="32891"/>
    <cellStyle name="好_财政供养人员_合并 2 6" xfId="32892"/>
    <cellStyle name="好_缺口县区测算(财政部标准)_03_2010年各地区一般预算平衡表_2010年地方财政一般预算分级平衡情况表（汇总）0524 2 4" xfId="32893"/>
    <cellStyle name="好_行政公检法测算_不含人员经费系数_财力性转移支付2010年预算参考数_03_2010年各地区一般预算平衡表 3" xfId="32894"/>
    <cellStyle name="好_财政供养人员_禁止开发区名单" xfId="32895"/>
    <cellStyle name="好_财政供养人员_隋心对账单定稿0514 2 2" xfId="32896"/>
    <cellStyle name="好_财政供养人员_隋心对账单定稿0514 2 3" xfId="32897"/>
    <cellStyle name="好_财政小册子－表(1013)" xfId="32898"/>
    <cellStyle name="好_县区合并测算20080423(按照各省比重）_财力性转移支付2010年预算参考数_03_2010年各地区一般预算平衡表 3" xfId="32899"/>
    <cellStyle name="好_财政小册子－表(1013) 2" xfId="32900"/>
    <cellStyle name="好_教育(按照总人口测算）—20080416_民生政策最低支出需求_财力性转移支付2010年预算参考数_隋心对账单定稿0514 2 3" xfId="32901"/>
    <cellStyle name="好_县市旗测算-新科目（20080626）_不含人员经费系数_财力性转移支付2010年预算参考数 2 4" xfId="32902"/>
    <cellStyle name="好_财政小册子－表(1013) 3" xfId="32903"/>
    <cellStyle name="好_教育(按照总人口测算）—20080416_民生政策最低支出需求_财力性转移支付2010年预算参考数_隋心对账单定稿0514 2 4" xfId="32904"/>
    <cellStyle name="好_县市旗测算-新科目（20080626）_不含人员经费系数_财力性转移支付2010年预算参考数 2 5" xfId="32905"/>
    <cellStyle name="好_财政小册子－表(12月16日)" xfId="32906"/>
    <cellStyle name="好_财政支出对上级的依赖程度 2" xfId="32907"/>
    <cellStyle name="好_财政支出对上级的依赖程度 3" xfId="32908"/>
    <cellStyle name="好_财政支出对上级的依赖程度 4" xfId="32909"/>
    <cellStyle name="好_测算结果" xfId="32910"/>
    <cellStyle name="好_测算结果 2 4" xfId="32911"/>
    <cellStyle name="好_测算结果 2 6" xfId="32912"/>
    <cellStyle name="好_测算结果 2 7" xfId="32913"/>
    <cellStyle name="好_测算结果_03_2010年各地区一般预算平衡表 2" xfId="32914"/>
    <cellStyle name="好_测算结果_03_2010年各地区一般预算平衡表 2 2" xfId="32915"/>
    <cellStyle name="好_测算结果_03_2010年各地区一般预算平衡表 3" xfId="32916"/>
    <cellStyle name="好_分县成本差异系数_民生政策最低支出需求_财力性转移支付2010年预算参考数_隋心对账单定稿0514 2 2" xfId="32917"/>
    <cellStyle name="好_测算结果_03_2010年各地区一般预算平衡表 4" xfId="32918"/>
    <cellStyle name="好_分县成本差异系数_民生政策最低支出需求_财力性转移支付2010年预算参考数_隋心对账单定稿0514 2 3" xfId="32919"/>
    <cellStyle name="好_市辖区测算20080510_民生政策最低支出需求_财力性转移支付2010年预算参考数_03_2010年各地区一般预算平衡表_2010年地方财政一般预算分级平衡情况表（汇总）0524" xfId="32920"/>
    <cellStyle name="好_测算结果_03_2010年各地区一般预算平衡表 6" xfId="32921"/>
    <cellStyle name="好_分县成本差异系数_民生政策最低支出需求_财力性转移支付2010年预算参考数_隋心对账单定稿0514 2 5" xfId="32922"/>
    <cellStyle name="好_测算结果_03_2010年各地区一般预算平衡表_04财力类2010 2" xfId="32923"/>
    <cellStyle name="好_测算结果_03_2010年各地区一般预算平衡表_2010年地方财政一般预算分级平衡情况表（汇总）0524" xfId="32924"/>
    <cellStyle name="好_卫生(按照总人口测算）—20080416_县市旗测算-新科目（含人口规模效应）_合并 2 6" xfId="32925"/>
    <cellStyle name="好_测算结果_03_2010年各地区一般预算平衡表_2010年地方财政一般预算分级平衡情况表（汇总）0524 2" xfId="32926"/>
    <cellStyle name="好_测算结果_03_2010年各地区一般预算平衡表_2010年地方财政一般预算分级平衡情况表（汇总）0524 2 7" xfId="32927"/>
    <cellStyle name="好_行政（人员）_03_2010年各地区一般预算平衡表_净集中 2" xfId="32928"/>
    <cellStyle name="好_测算结果_03_2010年各地区一般预算平衡表_2010年地方财政一般预算分级平衡情况表（汇总）0524 5" xfId="32929"/>
    <cellStyle name="好_县市旗测算-新科目（20080627）_不含人员经费系数_03_2010年各地区一般预算平衡表 2" xfId="32930"/>
    <cellStyle name="好_测算结果_03_2010年各地区一般预算平衡表_净集中" xfId="32931"/>
    <cellStyle name="好_测算结果_财力性转移支付2010年预算参考数 2" xfId="32932"/>
    <cellStyle name="好_测算结果_财力性转移支付2010年预算参考数 4" xfId="32933"/>
    <cellStyle name="好_测算结果_财力性转移支付2010年预算参考数_03_2010年各地区一般预算平衡表" xfId="32934"/>
    <cellStyle name="好_测算结果_财力性转移支付2010年预算参考数_03_2010年各地区一般预算平衡表 2" xfId="32935"/>
    <cellStyle name="好_测算结果_财力性转移支付2010年预算参考数_03_2010年各地区一般预算平衡表 3" xfId="32936"/>
    <cellStyle name="好_测算结果_财力性转移支付2010年预算参考数_03_2010年各地区一般预算平衡表_2010年地方财政一般预算分级平衡情况表（汇总）0524" xfId="32937"/>
    <cellStyle name="好_河南 缺口县区测算(地方填报白)_财力性转移支付2010年预算参考数_隋心对账单定稿0514 2 3" xfId="32938"/>
    <cellStyle name="好_县区合并测算20080421_不含人员经费系数_03_2010年各地区一般预算平衡表_净集中 2" xfId="32939"/>
    <cellStyle name="好_测算结果_财力性转移支付2010年预算参考数_03_2010年各地区一般预算平衡表_2010年地方财政一般预算分级平衡情况表（汇总）0524 2 3" xfId="32940"/>
    <cellStyle name="好_县区合并测算20080421_不含人员经费系数_03_2010年各地区一般预算平衡表_净集中 3" xfId="32941"/>
    <cellStyle name="好_测算结果_财力性转移支付2010年预算参考数_03_2010年各地区一般预算平衡表_2010年地方财政一般预算分级平衡情况表（汇总）0524 2 4" xfId="32942"/>
    <cellStyle name="好_测算结果_财力性转移支付2010年预算参考数_03_2010年各地区一般预算平衡表_2010年地方财政一般预算分级平衡情况表（汇总）0524 2 6" xfId="32943"/>
    <cellStyle name="好_测算结果_财力性转移支付2010年预算参考数_03_2010年各地区一般预算平衡表_2010年地方财政一般预算分级平衡情况表（汇总）0524 3" xfId="32944"/>
    <cellStyle name="好_测算结果_财力性转移支付2010年预算参考数_03_2010年各地区一般预算平衡表_2010年地方财政一般预算分级平衡情况表（汇总）0524 5" xfId="32945"/>
    <cellStyle name="好_测算结果_财力性转移支付2010年预算参考数_03_2010年各地区一般预算平衡表_净集中 2" xfId="32946"/>
    <cellStyle name="好_测算结果_财力性转移支付2010年预算参考数_合并 2 3" xfId="32947"/>
    <cellStyle name="好_测算结果_财力性转移支付2010年预算参考数_合并 2 4" xfId="32948"/>
    <cellStyle name="好_测算结果_财力性转移支付2010年预算参考数_合并 2 5" xfId="32949"/>
    <cellStyle name="好_测算结果_财力性转移支付2010年预算参考数_合并 2 6" xfId="32950"/>
    <cellStyle name="好_测算结果_财力性转移支付2010年预算参考数_华东 2" xfId="32951"/>
    <cellStyle name="好_测算结果_财力性转移支付2010年预算参考数_华东 2 2" xfId="32952"/>
    <cellStyle name="好_测算结果_财力性转移支付2010年预算参考数_华东 2 3" xfId="32953"/>
    <cellStyle name="好_测算结果_财力性转移支付2010年预算参考数_华东 2 4" xfId="32954"/>
    <cellStyle name="好_测算结果_财力性转移支付2010年预算参考数_华东 2 5" xfId="32955"/>
    <cellStyle name="好_测算结果_财力性转移支付2010年预算参考数_华东 2 7" xfId="32956"/>
    <cellStyle name="好_测算结果_财力性转移支付2010年预算参考数_隋心对账单定稿0514 2" xfId="32957"/>
    <cellStyle name="好_测算结果_财力性转移支付2010年预算参考数_隋心对账单定稿0514 2 2" xfId="32958"/>
    <cellStyle name="好_测算结果_财力性转移支付2010年预算参考数_隋心对账单定稿0514 2 3" xfId="32959"/>
    <cellStyle name="好_测算结果_财力性转移支付2010年预算参考数_隋心对账单定稿0514 2 4" xfId="32960"/>
    <cellStyle name="好_测算结果_财力性转移支付2010年预算参考数_隋心对账单定稿0514 2 5" xfId="32961"/>
    <cellStyle name="好_测算结果_财力性转移支付2010年预算参考数_隋心对账单定稿0514 2 6" xfId="32962"/>
    <cellStyle name="适中 10 2" xfId="32963"/>
    <cellStyle name="好_测算结果_财力性转移支付2010年预算参考数_隋心对账单定稿0514 2 7" xfId="32964"/>
    <cellStyle name="好_测算结果_财力性转移支付2010年预算参考数_小册子（2010）张" xfId="32965"/>
    <cellStyle name="好_测算结果_财力性转移支付2010年预算参考数_小册子（2010）张 2" xfId="32966"/>
    <cellStyle name="好_测算结果_合并 2" xfId="32967"/>
    <cellStyle name="好_汇总_财力性转移支付2010年预算参考数_华东 2 3" xfId="32968"/>
    <cellStyle name="好_测算结果_合并 2 3" xfId="32969"/>
    <cellStyle name="好_测算结果_合并 2 5" xfId="32970"/>
    <cellStyle name="好_总人口_华东" xfId="32971"/>
    <cellStyle name="好_测算结果_华东 2 2" xfId="32972"/>
    <cellStyle name="好_测算结果_华东 2 3" xfId="32973"/>
    <cellStyle name="好_测算结果_华东 2 4" xfId="32974"/>
    <cellStyle name="好_测算结果_华东 2 5" xfId="32975"/>
    <cellStyle name="好_测算结果_隋心对账单定稿0514" xfId="32976"/>
    <cellStyle name="好_测算结果_隋心对账单定稿0514 2 6" xfId="32977"/>
    <cellStyle name="好_县市旗测算-新科目（20080626）_不含人员经费系数 2" xfId="32978"/>
    <cellStyle name="好_测算结果_隋心对账单定稿0514 2 7" xfId="32979"/>
    <cellStyle name="好_县市旗测算-新科目（20080626）_不含人员经费系数 3" xfId="32980"/>
    <cellStyle name="好_测算结果_小册子（2010）张 2" xfId="32981"/>
    <cellStyle name="好_测算结果_小册子（2010）张 3" xfId="32982"/>
    <cellStyle name="好_测算结果汇总 2" xfId="32983"/>
    <cellStyle name="好_测算结果汇总 2 3" xfId="32984"/>
    <cellStyle name="汇总 4 2" xfId="32985"/>
    <cellStyle name="好_测算结果汇总 2 4" xfId="32986"/>
    <cellStyle name="汇总 4 3" xfId="32987"/>
    <cellStyle name="好_测算结果汇总 2 5" xfId="32988"/>
    <cellStyle name="汇总 4 4" xfId="32989"/>
    <cellStyle name="好_测算结果汇总 3" xfId="32990"/>
    <cellStyle name="好_测算结果汇总_03_2010年各地区一般预算平衡表 2" xfId="32991"/>
    <cellStyle name="好_测算结果汇总_03_2010年各地区一般预算平衡表 2 2" xfId="32992"/>
    <cellStyle name="好_测算结果汇总_03_2010年各地区一般预算平衡表 3" xfId="32993"/>
    <cellStyle name="好_测算结果汇总_03_2010年各地区一般预算平衡表 4" xfId="32994"/>
    <cellStyle name="好_测算结果汇总_03_2010年各地区一般预算平衡表 5" xfId="32995"/>
    <cellStyle name="好_测算结果汇总_03_2010年各地区一般预算平衡表_2010年地方财政一般预算分级平衡情况表（汇总）0524 2 2" xfId="32996"/>
    <cellStyle name="好_测算结果汇总_03_2010年各地区一般预算平衡表_2010年地方财政一般预算分级平衡情况表（汇总）0524 2 3" xfId="32997"/>
    <cellStyle name="好_测算结果汇总_03_2010年各地区一般预算平衡表_2010年地方财政一般预算分级平衡情况表（汇总）0524 2 4" xfId="32998"/>
    <cellStyle name="好_分县成本差异系数_财力性转移支付2010年预算参考数_03_2010年各地区一般预算平衡表 2" xfId="32999"/>
    <cellStyle name="好_测算结果汇总_03_2010年各地区一般预算平衡表_2010年地方财政一般预算分级平衡情况表（汇总）0524 2 5" xfId="33000"/>
    <cellStyle name="好_行政（人员）_民生政策最低支出需求_财力性转移支付2010年预算参考数_30云南 2" xfId="33001"/>
    <cellStyle name="好_分县成本差异系数_财力性转移支付2010年预算参考数_03_2010年各地区一般预算平衡表 3" xfId="33002"/>
    <cellStyle name="好_测算结果汇总_03_2010年各地区一般预算平衡表_2010年地方财政一般预算分级平衡情况表（汇总）0524 2 6" xfId="33003"/>
    <cellStyle name="好_行政（人员）_民生政策最低支出需求_财力性转移支付2010年预算参考数_30云南 3" xfId="33004"/>
    <cellStyle name="好_测算结果汇总_03_2010年各地区一般预算平衡表_净集中" xfId="33005"/>
    <cellStyle name="好_测算结果汇总_03_2010年各地区一般预算平衡表_净集中 2" xfId="33006"/>
    <cellStyle name="好_分县成本差异系数_合并 3" xfId="33007"/>
    <cellStyle name="好_测算结果汇总_03_2010年各地区一般预算平衡表_净集中 3" xfId="33008"/>
    <cellStyle name="好_测算结果汇总_财力性转移支付2010年预算参考数" xfId="33009"/>
    <cellStyle name="好_测算结果汇总_财力性转移支付2010年预算参考数 2 6" xfId="33010"/>
    <cellStyle name="好_其他部门(按照总人口测算）—20080416_民生政策最低支出需求_财力性转移支付2010年预算参考数_03_2010年各地区一般预算平衡表_04财力类2010 3" xfId="33011"/>
    <cellStyle name="好_测算结果汇总_财力性转移支付2010年预算参考数_03_2010年各地区一般预算平衡表 2 2" xfId="33012"/>
    <cellStyle name="好_测算结果汇总_财力性转移支付2010年预算参考数_03_2010年各地区一般预算平衡表 3" xfId="33013"/>
    <cellStyle name="好_测算结果汇总_财力性转移支付2010年预算参考数_03_2010年各地区一般预算平衡表 4" xfId="33014"/>
    <cellStyle name="好_测算结果汇总_财力性转移支付2010年预算参考数_03_2010年各地区一般预算平衡表 5" xfId="33015"/>
    <cellStyle name="好_测算结果汇总_财力性转移支付2010年预算参考数_03_2010年各地区一般预算平衡表 6" xfId="33016"/>
    <cellStyle name="好_测算结果汇总_财力性转移支付2010年预算参考数_03_2010年各地区一般预算平衡表_04财力类2010 2" xfId="33017"/>
    <cellStyle name="好_测算结果汇总_财力性转移支付2010年预算参考数_03_2010年各地区一般预算平衡表_04财力类2010 3" xfId="33018"/>
    <cellStyle name="好_测算结果汇总_财力性转移支付2010年预算参考数_03_2010年各地区一般预算平衡表_2010年地方财政一般预算分级平衡情况表（汇总）0524 5" xfId="33019"/>
    <cellStyle name="好_分县成本差异系数_民生政策最低支出需求_03_2010年各地区一般预算平衡表 3" xfId="33020"/>
    <cellStyle name="好_测算结果汇总_财力性转移支付2010年预算参考数_03_2010年各地区一般预算平衡表_净集中" xfId="33021"/>
    <cellStyle name="好_卫生(按照总人口测算）—20080416_县市旗测算-新科目（含人口规模效应）_财力性转移支付2010年预算参考数_合并 2 2" xfId="33022"/>
    <cellStyle name="好_汇总表_财力性转移支付2010年预算参考数_合并 3" xfId="33023"/>
    <cellStyle name="好_测算结果汇总_财力性转移支付2010年预算参考数_合并 2" xfId="33024"/>
    <cellStyle name="好_行政（人员）_不含人员经费系数_合并 2 5" xfId="33025"/>
    <cellStyle name="好_测算结果汇总_财力性转移支付2010年预算参考数_合并 2 2" xfId="33026"/>
    <cellStyle name="好_测算结果汇总_财力性转移支付2010年预算参考数_合并 2 3" xfId="33027"/>
    <cellStyle name="好_测算结果汇总_财力性转移支付2010年预算参考数_合并 2 5" xfId="33028"/>
    <cellStyle name="好_测算结果汇总_财力性转移支付2010年预算参考数_合并 2 6" xfId="33029"/>
    <cellStyle name="好_测算结果汇总_财力性转移支付2010年预算参考数_合并 2 7" xfId="33030"/>
    <cellStyle name="好_测算结果汇总_财力性转移支付2010年预算参考数_华东 2 2" xfId="33031"/>
    <cellStyle name="好_测算结果汇总_财力性转移支付2010年预算参考数_华东 2 3" xfId="33032"/>
    <cellStyle name="好_测算结果汇总_财力性转移支付2010年预算参考数_华东 2 4" xfId="33033"/>
    <cellStyle name="好_测算结果汇总_财力性转移支付2010年预算参考数_华东 2 5" xfId="33034"/>
    <cellStyle name="好_测算结果汇总_财力性转移支付2010年预算参考数_华东 2 6" xfId="33035"/>
    <cellStyle name="好_测算结果汇总_财力性转移支付2010年预算参考数_隋心对账单定稿0514" xfId="33036"/>
    <cellStyle name="好_测算结果汇总_财力性转移支付2010年预算参考数_隋心对账单定稿0514 2" xfId="33037"/>
    <cellStyle name="好_测算结果汇总_财力性转移支付2010年预算参考数_隋心对账单定稿0514 2 2" xfId="33038"/>
    <cellStyle name="好_测算结果汇总_财力性转移支付2010年预算参考数_隋心对账单定稿0514 2 3" xfId="33039"/>
    <cellStyle name="好_测算结果汇总_财力性转移支付2010年预算参考数_隋心对账单定稿0514 2 4" xfId="33040"/>
    <cellStyle name="好_测算结果汇总_财力性转移支付2010年预算参考数_隋心对账单定稿0514 2 6" xfId="33041"/>
    <cellStyle name="好_测算结果汇总_财力性转移支付2010年预算参考数_小册子（2010）张 2" xfId="33042"/>
    <cellStyle name="好_测算结果汇总_财力性转移支付2010年预算参考数_小册子（2010）张 3" xfId="33043"/>
    <cellStyle name="好_教育(按照总人口测算）—20080416_不含人员经费系数_财力性转移支付2010年预算参考数_03_2010年各地区一般预算平衡表_净集中 2" xfId="33044"/>
    <cellStyle name="好_测算结果汇总_合并" xfId="33045"/>
    <cellStyle name="好_测算结果汇总_合并 2" xfId="33046"/>
    <cellStyle name="好_教育(按照总人口测算）—20080416_合并 2 4" xfId="33047"/>
    <cellStyle name="好_测算结果汇总_合并 2 2" xfId="33048"/>
    <cellStyle name="好_测算结果汇总_合并 2 3" xfId="33049"/>
    <cellStyle name="好_测算结果汇总_合并 2 4" xfId="33050"/>
    <cellStyle name="好_测算结果汇总_合并 2 5" xfId="33051"/>
    <cellStyle name="好_测算结果汇总_合并 2 6" xfId="33052"/>
    <cellStyle name="好_测算结果汇总_合并 2 7" xfId="33053"/>
    <cellStyle name="好_汇总表_财力性转移支付2010年预算参考数_华东 2" xfId="33054"/>
    <cellStyle name="好_测算结果汇总_华东 2 6" xfId="33055"/>
    <cellStyle name="好_测算结果汇总_隋心对账单定稿0514" xfId="33056"/>
    <cellStyle name="好_测算结果汇总_隋心对账单定稿0514 2" xfId="33057"/>
    <cellStyle name="好_测算结果汇总_隋心对账单定稿0514 2 6" xfId="33058"/>
    <cellStyle name="好_测算总表" xfId="33059"/>
    <cellStyle name="好_测算总表 2" xfId="33060"/>
    <cellStyle name="好_测算总表 3" xfId="33061"/>
    <cellStyle name="好_成本差异系数" xfId="33062"/>
    <cellStyle name="好_成本差异系数 2" xfId="33063"/>
    <cellStyle name="好_成本差异系数 2 2" xfId="33064"/>
    <cellStyle name="好_成本差异系数 2 3" xfId="33065"/>
    <cellStyle name="好_成本差异系数 2 4" xfId="33066"/>
    <cellStyle name="好_成本差异系数 2 5" xfId="33067"/>
    <cellStyle name="好_成本差异系数 2 6" xfId="33068"/>
    <cellStyle name="好_成本差异系数 3" xfId="33069"/>
    <cellStyle name="好_成本差异系数 4" xfId="33070"/>
    <cellStyle name="好_县区合并测算20080421_华东 2 2" xfId="33071"/>
    <cellStyle name="好_成本差异系数 5" xfId="33072"/>
    <cellStyle name="好_县区合并测算20080421_华东 2 3" xfId="33073"/>
    <cellStyle name="好_成本差异系数（含人口规模）" xfId="33074"/>
    <cellStyle name="好_成本差异系数（含人口规模） 2 2" xfId="33075"/>
    <cellStyle name="好_成本差异系数（含人口规模） 2 3" xfId="33076"/>
    <cellStyle name="好_成本差异系数（含人口规模） 2 4" xfId="33077"/>
    <cellStyle name="好_县区合并测算20080421_民生政策最低支出需求_财力性转移支付2010年预算参考数_合并 2 2" xfId="33078"/>
    <cellStyle name="好_成本差异系数（含人口规模） 2 5" xfId="33079"/>
    <cellStyle name="好_县区合并测算20080421_民生政策最低支出需求_财力性转移支付2010年预算参考数_合并 2 3" xfId="33080"/>
    <cellStyle name="好_成本差异系数（含人口规模） 2 6" xfId="33081"/>
    <cellStyle name="好_县区合并测算20080421_民生政策最低支出需求_财力性转移支付2010年预算参考数_合并 2 4" xfId="33082"/>
    <cellStyle name="好_成本差异系数（含人口规模） 2 7" xfId="33083"/>
    <cellStyle name="好_成本差异系数（含人口规模） 4" xfId="33084"/>
    <cellStyle name="好_县市旗测算20080508_县市旗测算-新科目（含人口规模效应）_财力性转移支付2010年预算参考数 5" xfId="33085"/>
    <cellStyle name="好_成本差异系数（含人口规模） 5" xfId="33086"/>
    <cellStyle name="好_成本差异系数（含人口规模）_03_2010年各地区一般预算平衡表" xfId="33087"/>
    <cellStyle name="好_成本差异系数（含人口规模）_03_2010年各地区一般预算平衡表 3" xfId="33088"/>
    <cellStyle name="好_成本差异系数（含人口规模）_03_2010年各地区一般预算平衡表 4" xfId="33089"/>
    <cellStyle name="好_农林水和城市维护标准支出20080505－县区合计_财力性转移支付2010年预算参考数_小册子（2010）张" xfId="33090"/>
    <cellStyle name="好_卫生(按照总人口测算）—20080416_民生政策最低支出需求 3" xfId="33091"/>
    <cellStyle name="好_成本差异系数（含人口规模）_03_2010年各地区一般预算平衡表 5" xfId="33092"/>
    <cellStyle name="好_成本差异系数（含人口规模）_03_2010年各地区一般预算平衡表 6" xfId="33093"/>
    <cellStyle name="好_卫生(按照总人口测算）—20080416_县市旗测算-新科目（含人口规模效应）_财力性转移支付2010年预算参考数_华东 2" xfId="33094"/>
    <cellStyle name="好_成本差异系数（含人口规模）_03_2010年各地区一般预算平衡表_04财力类2010 2" xfId="33095"/>
    <cellStyle name="好_成本差异系数（含人口规模）_03_2010年各地区一般预算平衡表_04财力类2010 3" xfId="33096"/>
    <cellStyle name="好_成本差异系数（含人口规模）_03_2010年各地区一般预算平衡表_2010年地方财政一般预算分级平衡情况表（汇总）0524" xfId="33097"/>
    <cellStyle name="好_分县成本差异系数_民生政策最低支出需求_华东 2 2" xfId="33098"/>
    <cellStyle name="好_成本差异系数（含人口规模）_03_2010年各地区一般预算平衡表_2010年地方财政一般预算分级平衡情况表（汇总）0524 2 2" xfId="33099"/>
    <cellStyle name="好_成本差异系数（含人口规模）_03_2010年各地区一般预算平衡表_2010年地方财政一般预算分级平衡情况表（汇总）0524 2 3" xfId="33100"/>
    <cellStyle name="好_成本差异系数（含人口规模）_03_2010年各地区一般预算平衡表_2010年地方财政一般预算分级平衡情况表（汇总）0524 2 4" xfId="33101"/>
    <cellStyle name="好_成本差异系数（含人口规模）_03_2010年各地区一般预算平衡表_2010年地方财政一般预算分级平衡情况表（汇总）0524 2 5" xfId="33102"/>
    <cellStyle name="好_成本差异系数（含人口规模）_03_2010年各地区一般预算平衡表_2010年地方财政一般预算分级平衡情况表（汇总）0524 3" xfId="33103"/>
    <cellStyle name="好_成本差异系数（含人口规模）_03_2010年各地区一般预算平衡表_2010年地方财政一般预算分级平衡情况表（汇总）0524 5" xfId="33104"/>
    <cellStyle name="好_成本差异系数（含人口规模）_30云南 2" xfId="33105"/>
    <cellStyle name="好_成本差异系数（含人口规模）_财力性转移支付2010年预算参考数" xfId="33106"/>
    <cellStyle name="好_成本差异系数（含人口规模）_财力性转移支付2010年预算参考数 2" xfId="33107"/>
    <cellStyle name="好_成本差异系数（含人口规模）_财力性转移支付2010年预算参考数 2 5" xfId="33108"/>
    <cellStyle name="好_成本差异系数（含人口规模）_财力性转移支付2010年预算参考数 2 6" xfId="33109"/>
    <cellStyle name="好_成本差异系数（含人口规模）_财力性转移支付2010年预算参考数 4" xfId="33110"/>
    <cellStyle name="好_成本差异系数（含人口规模）_财力性转移支付2010年预算参考数 5" xfId="33111"/>
    <cellStyle name="好_成本差异系数（含人口规模）_财力性转移支付2010年预算参考数_03_2010年各地区一般预算平衡表" xfId="33112"/>
    <cellStyle name="好_分县成本差异系数_合并 2 3" xfId="33113"/>
    <cellStyle name="好_成本差异系数（含人口规模）_财力性转移支付2010年预算参考数_03_2010年各地区一般预算平衡表 2" xfId="33114"/>
    <cellStyle name="好_成本差异系数（含人口规模）_财力性转移支付2010年预算参考数_03_2010年各地区一般预算平衡表 2 2" xfId="33115"/>
    <cellStyle name="好_教育(按照总人口测算）—20080416_民生政策最低支出需求_合并 2 7" xfId="33116"/>
    <cellStyle name="好_成本差异系数（含人口规模）_财力性转移支付2010年预算参考数_03_2010年各地区一般预算平衡表 3" xfId="33117"/>
    <cellStyle name="好_成本差异系数（含人口规模）_财力性转移支付2010年预算参考数_03_2010年各地区一般预算平衡表 4" xfId="33118"/>
    <cellStyle name="好_成本差异系数（含人口规模）_财力性转移支付2010年预算参考数_03_2010年各地区一般预算平衡表 5" xfId="33119"/>
    <cellStyle name="好_成本差异系数（含人口规模）_财力性转移支付2010年预算参考数_03_2010年各地区一般预算平衡表 6" xfId="33120"/>
    <cellStyle name="好_成本差异系数（含人口规模）_财力性转移支付2010年预算参考数_03_2010年各地区一般预算平衡表_04财力类2010 2" xfId="33121"/>
    <cellStyle name="好_成本差异系数（含人口规模）_财力性转移支付2010年预算参考数_03_2010年各地区一般预算平衡表_04财力类2010 3" xfId="33122"/>
    <cellStyle name="好_奖励补助测算7.23 2" xfId="33123"/>
    <cellStyle name="输出 2 10" xfId="33124"/>
    <cellStyle name="好_成本差异系数（含人口规模）_财力性转移支付2010年预算参考数_03_2010年各地区一般预算平衡表_2010年地方财政一般预算分级平衡情况表（汇总）0524 2" xfId="33125"/>
    <cellStyle name="好_成本差异系数（含人口规模）_财力性转移支付2010年预算参考数_03_2010年各地区一般预算平衡表_2010年地方财政一般预算分级平衡情况表（汇总）0524 2 3" xfId="33126"/>
    <cellStyle name="好_同德_合并 2 2" xfId="33127"/>
    <cellStyle name="好_成本差异系数（含人口规模）_财力性转移支付2010年预算参考数_03_2010年各地区一般预算平衡表_2010年地方财政一般预算分级平衡情况表（汇总）0524 2 4" xfId="33128"/>
    <cellStyle name="输出 2 12" xfId="33129"/>
    <cellStyle name="好_成本差异系数（含人口规模）_财力性转移支付2010年预算参考数_03_2010年各地区一般预算平衡表_2010年地方财政一般预算分级平衡情况表（汇总）0524 4" xfId="33130"/>
    <cellStyle name="好_成本差异系数（含人口规模）_财力性转移支付2010年预算参考数_03_2010年各地区一般预算平衡表_2010年地方财政一般预算分级平衡情况表（汇总）0524 5" xfId="33131"/>
    <cellStyle name="好_成本差异系数（含人口规模）_财力性转移支付2010年预算参考数_03_2010年各地区一般预算平衡表_净集中" xfId="33132"/>
    <cellStyle name="好_河南 缺口县区测算(地方填报白)_华东 2 4" xfId="33133"/>
    <cellStyle name="好_成本差异系数（含人口规模）_财力性转移支付2010年预算参考数_03_2010年各地区一般预算平衡表_净集中 2" xfId="33134"/>
    <cellStyle name="好_成本差异系数（含人口规模）_财力性转移支付2010年预算参考数_03_2010年各地区一般预算平衡表_净集中 3" xfId="33135"/>
    <cellStyle name="好_成本差异系数（含人口规模）_财力性转移支付2010年预算参考数_30云南 2" xfId="33136"/>
    <cellStyle name="好_成本差异系数（含人口规模）_财力性转移支付2010年预算参考数_30云南 3" xfId="33137"/>
    <cellStyle name="好_成本差异系数（含人口规模）_财力性转移支付2010年预算参考数_合并 2 2" xfId="33138"/>
    <cellStyle name="好_成本差异系数（含人口规模）_财力性转移支付2010年预算参考数_华东" xfId="33139"/>
    <cellStyle name="好_文体广播事业(按照总人口测算）—20080416_不含人员经费系数_财力性转移支付2010年预算参考数_合并 2 4" xfId="33140"/>
    <cellStyle name="好_成本差异系数（含人口规模）_财力性转移支付2010年预算参考数_华东 2" xfId="33141"/>
    <cellStyle name="好_成本差异系数（含人口规模）_财力性转移支付2010年预算参考数_华东 2 2" xfId="33142"/>
    <cellStyle name="好_成本差异系数（含人口规模）_财力性转移支付2010年预算参考数_华东 2 3" xfId="33143"/>
    <cellStyle name="好_成本差异系数（含人口规模）_财力性转移支付2010年预算参考数_华东 2 6" xfId="33144"/>
    <cellStyle name="好_其他部门(按照总人口测算）—20080416_县市旗测算-新科目（含人口规模效应）_财力性转移支付2010年预算参考数_华东 2" xfId="33145"/>
    <cellStyle name="好_核定人数对比_财力性转移支付2010年预算参考数_华东 2 2" xfId="33146"/>
    <cellStyle name="好_成本差异系数（含人口规模）_财力性转移支付2010年预算参考数_华东 2 7" xfId="33147"/>
    <cellStyle name="好_其他部门(按照总人口测算）—20080416_县市旗测算-新科目（含人口规模效应）_财力性转移支付2010年预算参考数_华东 3" xfId="33148"/>
    <cellStyle name="好_核定人数对比_财力性转移支付2010年预算参考数_华东 2 3" xfId="33149"/>
    <cellStyle name="好_成本差异系数（含人口规模）_财力性转移支付2010年预算参考数_隋心对账单定稿0514 2" xfId="33150"/>
    <cellStyle name="好_教育(按照总人口测算）—20080416_财力性转移支付2010年预算参考数" xfId="33151"/>
    <cellStyle name="好_成本差异系数（含人口规模）_财力性转移支付2010年预算参考数_隋心对账单定稿0514 2 2" xfId="33152"/>
    <cellStyle name="好_教育(按照总人口测算）—20080416_财力性转移支付2010年预算参考数 2" xfId="33153"/>
    <cellStyle name="好_成本差异系数（含人口规模）_合并" xfId="33154"/>
    <cellStyle name="好_成本差异系数（含人口规模）_合并 2" xfId="33155"/>
    <cellStyle name="好_成本差异系数（含人口规模）_合并 2 4" xfId="33156"/>
    <cellStyle name="好_成本差异系数（含人口规模）_合并 2 5" xfId="33157"/>
    <cellStyle name="好_成本差异系数（含人口规模）_合并 2 6" xfId="33158"/>
    <cellStyle name="好_成本差异系数（含人口规模）_合并 2 7" xfId="33159"/>
    <cellStyle name="好_成本差异系数（含人口规模）_华东 2" xfId="33160"/>
    <cellStyle name="好_成本差异系数（含人口规模）_华东 2 2" xfId="33161"/>
    <cellStyle name="好_成本差异系数（含人口规模）_华东 2 3" xfId="33162"/>
    <cellStyle name="好_成本差异系数（含人口规模）_华东 2 4" xfId="33163"/>
    <cellStyle name="好_成本差异系数（含人口规模）_华东 2 5" xfId="33164"/>
    <cellStyle name="好_成本差异系数（含人口规模）_华东 2 7" xfId="33165"/>
    <cellStyle name="好_成本差异系数（含人口规模）_隋心对账单定稿0514 2" xfId="33166"/>
    <cellStyle name="好_成本差异系数（含人口规模）_隋心对账单定稿0514 2 2" xfId="33167"/>
    <cellStyle name="好_成本差异系数（含人口规模）_小册子（2010）张 3" xfId="33168"/>
    <cellStyle name="解释性文本 2 2 2 2 2 5" xfId="33169"/>
    <cellStyle name="好_成本差异系数_03_2010年各地区一般预算平衡表 3" xfId="33170"/>
    <cellStyle name="好_成本差异系数_03_2010年各地区一般预算平衡表 4" xfId="33171"/>
    <cellStyle name="好_行政（人员）_小册子（2010）张" xfId="33172"/>
    <cellStyle name="好_成本差异系数_03_2010年各地区一般预算平衡表_04财力类2010" xfId="33173"/>
    <cellStyle name="好_成本差异系数_03_2010年各地区一般预算平衡表_2010年地方财政一般预算分级平衡情况表（汇总）0524 2 4" xfId="33174"/>
    <cellStyle name="好_成本差异系数_03_2010年各地区一般预算平衡表_2010年地方财政一般预算分级平衡情况表（汇总）0524 2 6" xfId="33175"/>
    <cellStyle name="好_成本差异系数_03_2010年各地区一般预算平衡表_2010年地方财政一般预算分级平衡情况表（汇总）0524 2 7" xfId="33176"/>
    <cellStyle name="好_成本差异系数_03_2010年各地区一般预算平衡表_2010年地方财政一般预算分级平衡情况表（汇总）0524 5" xfId="33177"/>
    <cellStyle name="好_成本差异系数_03_2010年各地区一般预算平衡表_净集中" xfId="33178"/>
    <cellStyle name="好_成本差异系数_03_2010年各地区一般预算平衡表_净集中 3" xfId="33179"/>
    <cellStyle name="好_成本差异系数_30云南 3" xfId="33180"/>
    <cellStyle name="好_成本差异系数_财力性转移支付2010年预算参考数 2 6" xfId="33181"/>
    <cellStyle name="好_县市旗测算20080508_县市旗测算-新科目（含人口规模效应）_03_2010年各地区一般预算平衡表_2010年地方财政一般预算分级平衡情况表（汇总）0524 2" xfId="33182"/>
    <cellStyle name="好_成本差异系数_财力性转移支付2010年预算参考数 2 7" xfId="33183"/>
    <cellStyle name="好_县市旗测算20080508_县市旗测算-新科目（含人口规模效应）_03_2010年各地区一般预算平衡表_2010年地方财政一般预算分级平衡情况表（汇总）0524 3" xfId="33184"/>
    <cellStyle name="好_成本差异系数_财力性转移支付2010年预算参考数 3" xfId="33185"/>
    <cellStyle name="好_成本差异系数_财力性转移支付2010年预算参考数 4" xfId="33186"/>
    <cellStyle name="好_成本差异系数_财力性转移支付2010年预算参考数 5" xfId="33187"/>
    <cellStyle name="好_成本差异系数_财力性转移支付2010年预算参考数_03_2010年各地区一般预算平衡表 3" xfId="33188"/>
    <cellStyle name="好_成本差异系数_财力性转移支付2010年预算参考数_03_2010年各地区一般预算平衡表 4" xfId="33189"/>
    <cellStyle name="好_成本差异系数_财力性转移支付2010年预算参考数_03_2010年各地区一般预算平衡表 5" xfId="33190"/>
    <cellStyle name="好_成本差异系数_财力性转移支付2010年预算参考数_03_2010年各地区一般预算平衡表_04财力类2010" xfId="33191"/>
    <cellStyle name="好_成本差异系数_财力性转移支付2010年预算参考数_03_2010年各地区一般预算平衡表_04财力类2010 3" xfId="33192"/>
    <cellStyle name="好_核定人数下发表_03_2010年各地区一般预算平衡表_2010年地方财政一般预算分级平衡情况表（汇总）0524 2 2" xfId="33193"/>
    <cellStyle name="好_成本差异系数_财力性转移支付2010年预算参考数_03_2010年各地区一般预算平衡表_2010年地方财政一般预算分级平衡情况表（汇总）0524" xfId="33194"/>
    <cellStyle name="好_民生政策最低支出需求_财力性转移支付2010年预算参考数 2" xfId="33195"/>
    <cellStyle name="好_成本差异系数_财力性转移支付2010年预算参考数_03_2010年各地区一般预算平衡表_2010年地方财政一般预算分级平衡情况表（汇总）0524 2" xfId="33196"/>
    <cellStyle name="好_民生政策最低支出需求_财力性转移支付2010年预算参考数 2 2" xfId="33197"/>
    <cellStyle name="好_农林水和城市维护标准支出20080505－县区合计_03_2010年各地区一般预算平衡表 5" xfId="33198"/>
    <cellStyle name="好_成本差异系数_财力性转移支付2010年预算参考数_03_2010年各地区一般预算平衡表_2010年地方财政一般预算分级平衡情况表（汇总）0524 2 2" xfId="33199"/>
    <cellStyle name="好_成本差异系数_财力性转移支付2010年预算参考数_03_2010年各地区一般预算平衡表_2010年地方财政一般预算分级平衡情况表（汇总）0524 2 3" xfId="33200"/>
    <cellStyle name="好_成本差异系数_财力性转移支付2010年预算参考数_03_2010年各地区一般预算平衡表_2010年地方财政一般预算分级平衡情况表（汇总）0524 2 4" xfId="33201"/>
    <cellStyle name="好_成本差异系数_财力性转移支付2010年预算参考数_03_2010年各地区一般预算平衡表_2010年地方财政一般预算分级平衡情况表（汇总）0524 2 7" xfId="33202"/>
    <cellStyle name="好_成本差异系数_财力性转移支付2010年预算参考数_03_2010年各地区一般预算平衡表_净集中" xfId="33203"/>
    <cellStyle name="好_卫生(按照总人口测算）—20080416_县市旗测算-新科目（含人口规模效应）_小册子（2010）张 3" xfId="33204"/>
    <cellStyle name="好_成本差异系数_财力性转移支付2010年预算参考数_30云南" xfId="33205"/>
    <cellStyle name="好_成本差异系数_财力性转移支付2010年预算参考数_30云南 2" xfId="33206"/>
    <cellStyle name="好_成本差异系数_财力性转移支付2010年预算参考数_华东" xfId="33207"/>
    <cellStyle name="好_行政（人员）_不含人员经费系数_财力性转移支付2010年预算参考数_03_2010年各地区一般预算平衡表 2 3" xfId="33208"/>
    <cellStyle name="好_成本差异系数_财力性转移支付2010年预算参考数_华东 2" xfId="33209"/>
    <cellStyle name="好_成本差异系数_财力性转移支付2010年预算参考数_华东 2 2" xfId="33210"/>
    <cellStyle name="好_成本差异系数_财力性转移支付2010年预算参考数_华东 2 4" xfId="33211"/>
    <cellStyle name="好_成本差异系数_财力性转移支付2010年预算参考数_华东 2 7" xfId="33212"/>
    <cellStyle name="好_成本差异系数_财力性转移支付2010年预算参考数_小册子（2010）张" xfId="33213"/>
    <cellStyle name="好_成本差异系数_财力性转移支付2010年预算参考数_小册子（2010）张 2" xfId="33214"/>
    <cellStyle name="好_成本差异系数_财力性转移支付2010年预算参考数_小册子（2010）张 3" xfId="33215"/>
    <cellStyle name="好_成本差异系数_合并 2 6" xfId="33216"/>
    <cellStyle name="好_附表_03_2010年各地区一般预算平衡表_2010年地方财政一般预算分级平衡情况表（汇总）0524 2 5" xfId="33217"/>
    <cellStyle name="好_成本差异系数_合并 2 7" xfId="33218"/>
    <cellStyle name="好_附表_03_2010年各地区一般预算平衡表_2010年地方财政一般预算分级平衡情况表（汇总）0524 2 6" xfId="33219"/>
    <cellStyle name="好_成本差异系数_华东" xfId="33220"/>
    <cellStyle name="好_成本差异系数_华东 2 3" xfId="33221"/>
    <cellStyle name="好_核定人数下发表_合并 2 2" xfId="33222"/>
    <cellStyle name="好_成本差异系数_华东 2 4" xfId="33223"/>
    <cellStyle name="好_核定人数下发表_合并 2 3" xfId="33224"/>
    <cellStyle name="好_成本差异系数_华东 2 5" xfId="33225"/>
    <cellStyle name="好_核定人数下发表_合并 2 4" xfId="33226"/>
    <cellStyle name="好_成本差异系数_隋心对账单定稿0514" xfId="33227"/>
    <cellStyle name="好_核定人数对比_合并 2 3" xfId="33228"/>
    <cellStyle name="好_成本差异系数_隋心对账单定稿0514 2 2" xfId="33229"/>
    <cellStyle name="好_成本差异系数_隋心对账单定稿0514 2 3" xfId="33230"/>
    <cellStyle name="好_成本差异系数_隋心对账单定稿0514 2 7" xfId="33231"/>
    <cellStyle name="好_成本差异系数_小册子（2010）张 2" xfId="33232"/>
    <cellStyle name="好_城建部门" xfId="33233"/>
    <cellStyle name="好_城建部门 3" xfId="33234"/>
    <cellStyle name="好_河南 缺口县区测算(地方填报)_财力性转移支付2010年预算参考数_合并 2 4" xfId="33235"/>
    <cellStyle name="好_卫生(按照总人口测算）—20080416_县市旗测算-新科目（含人口规模效应）_财力性转移支付2010年预算参考数 2 8" xfId="33236"/>
    <cellStyle name="好_城建部门 4" xfId="33237"/>
    <cellStyle name="好_河南 缺口县区测算(地方填报)_财力性转移支付2010年预算参考数_合并 2 5" xfId="33238"/>
    <cellStyle name="好_城建部门 5" xfId="33239"/>
    <cellStyle name="好_河南 缺口县区测算(地方填报)_财力性转移支付2010年预算参考数_合并 2 6" xfId="33240"/>
    <cellStyle name="好_城建部门 6" xfId="33241"/>
    <cellStyle name="好_河南 缺口县区测算(地方填报)_财力性转移支付2010年预算参考数_合并 2 7" xfId="33242"/>
    <cellStyle name="好_城建部门_华东" xfId="33243"/>
    <cellStyle name="好_城建部门_华东 2" xfId="33244"/>
    <cellStyle name="好_行政（人员）_民生政策最低支出需求_03_2010年各地区一般预算平衡表_2010年地方财政一般预算分级平衡情况表（汇总）0524 3" xfId="33245"/>
    <cellStyle name="输出 2 2 2 13" xfId="33246"/>
    <cellStyle name="好_城建部门_隋心对账单定稿0514 2" xfId="33247"/>
    <cellStyle name="好_市辖区测算-新科目（20080626）_不含人员经费系数_财力性转移支付2010年预算参考数_30云南 3" xfId="33248"/>
    <cellStyle name="好_农林水和城市维护标准支出20080505－县区合计_03_2010年各地区一般预算平衡表_净集中 3" xfId="33249"/>
    <cellStyle name="好_村名录" xfId="33250"/>
    <cellStyle name="好_大连市" xfId="33251"/>
    <cellStyle name="好_地方配套按人均增幅控制8.30xl 4" xfId="33252"/>
    <cellStyle name="好_汇总_财力性转移支付2010年预算参考数_小册子（2010）张" xfId="33253"/>
    <cellStyle name="好_地方配套按人均增幅控制8.30一般预算平均增幅、人均可用财力平均增幅两次控制、社会治安系数调整、案件数调整xl 2" xfId="33254"/>
    <cellStyle name="好_分县成本差异系数_财力性转移支付2010年预算参考数_华东 3" xfId="33255"/>
    <cellStyle name="好_地方配套按人均增幅控制8.30一般预算平均增幅、人均可用财力平均增幅两次控制、社会治安系数调整、案件数调整xl 3" xfId="33256"/>
    <cellStyle name="好_地方配套按人均增幅控制8.30一般预算平均增幅、人均可用财力平均增幅两次控制、社会治安系数调整、案件数调整xl 4" xfId="33257"/>
    <cellStyle name="好_地方配套按人均增幅控制8.31（调整结案率后）xl 2" xfId="33258"/>
    <cellStyle name="好_地方配套按人均增幅控制8.31（调整结案率后）xl 4" xfId="33259"/>
    <cellStyle name="好_第五部分(才淼、饶永宏）" xfId="33260"/>
    <cellStyle name="好_第五部分(才淼、饶永宏） 2" xfId="33261"/>
    <cellStyle name="好_第五部分(才淼、饶永宏） 2 2" xfId="33262"/>
    <cellStyle name="好_第五部分(才淼、饶永宏） 2 3" xfId="33263"/>
    <cellStyle name="好_第五部分(才淼、饶永宏） 2 4" xfId="33264"/>
    <cellStyle name="好_第五部分(才淼、饶永宏） 2 5" xfId="33265"/>
    <cellStyle name="好_第五部分(才淼、饶永宏） 2 6" xfId="33266"/>
    <cellStyle name="好_第五部分(才淼、饶永宏） 2 7" xfId="33267"/>
    <cellStyle name="好_第五部分(才淼、饶永宏） 2_2.2009年云南省生态功能区转移支付总表" xfId="33268"/>
    <cellStyle name="好_第五部分(才淼、饶永宏） 2_2.2010年云南省生态功能区转移支付总表" xfId="33269"/>
    <cellStyle name="好_第五部分(才淼、饶永宏） 5" xfId="33270"/>
    <cellStyle name="好_民生政策最低支出需求_财力性转移支付2010年预算参考数_华东 2 2" xfId="33271"/>
    <cellStyle name="好_第五部分(才淼、饶永宏） 6" xfId="33272"/>
    <cellStyle name="好_民生政策最低支出需求_财力性转移支付2010年预算参考数_华东 2 3" xfId="33273"/>
    <cellStyle name="好_第五部分(才淼、饶永宏） 7" xfId="33274"/>
    <cellStyle name="好_民生政策最低支出需求_财力性转移支付2010年预算参考数_华东 2 4" xfId="33275"/>
    <cellStyle name="好_第五部分(才淼、饶永宏） 8" xfId="33276"/>
    <cellStyle name="好_民生政策最低支出需求_财力性转移支付2010年预算参考数_华东 2 5" xfId="33277"/>
    <cellStyle name="好_河南 缺口县区测算(地方填报白)_03_2010年各地区一般预算平衡表_2010年地方财政一般预算分级平衡情况表（汇总）0524 2 2" xfId="33278"/>
    <cellStyle name="好_县区合并测算20080423(按照各省比重）_不含人员经费系数 2 2" xfId="33279"/>
    <cellStyle name="好_第五部分(才淼、饶永宏）_合并" xfId="33280"/>
    <cellStyle name="好_第五部分(才淼、饶永宏）_合并 2" xfId="33281"/>
    <cellStyle name="好_第五部分(才淼、饶永宏）_合并 2 2" xfId="33282"/>
    <cellStyle name="好_第五部分(才淼、饶永宏）_合并 2 3" xfId="33283"/>
    <cellStyle name="好_第五部分(才淼、饶永宏）_合并 2 4" xfId="33284"/>
    <cellStyle name="好_第五部分(才淼、饶永宏）_合并 2 7" xfId="33285"/>
    <cellStyle name="好_第五部分(才淼、饶永宏）_隋心对账单定稿0514 2 2" xfId="33286"/>
    <cellStyle name="好_第五部分(才淼、饶永宏）_隋心对账单定稿0514 2 3" xfId="33287"/>
    <cellStyle name="好_第一部分：综合全_华东 2" xfId="33288"/>
    <cellStyle name="好_第一部分：综合全_隋心对账单定稿0514 2" xfId="33289"/>
    <cellStyle name="好_分析缺口率 2" xfId="33290"/>
    <cellStyle name="好_分析缺口率 2 4" xfId="33291"/>
    <cellStyle name="计算 5 3" xfId="33292"/>
    <cellStyle name="好_分析缺口率 2 5" xfId="33293"/>
    <cellStyle name="好_分析缺口率 3" xfId="33294"/>
    <cellStyle name="好_分析缺口率 4" xfId="33295"/>
    <cellStyle name="好_分析缺口率 5" xfId="33296"/>
    <cellStyle name="好_分析缺口率_03_2010年各地区一般预算平衡表 2 2" xfId="33297"/>
    <cellStyle name="好_教育(按照总人口测算）—20080416_县市旗测算-新科目（含人口规模效应）_隋心对账单定稿0514 2 7" xfId="33298"/>
    <cellStyle name="好_分析缺口率_03_2010年各地区一般预算平衡表_04财力类2010" xfId="33299"/>
    <cellStyle name="好_分析缺口率_03_2010年各地区一般预算平衡表_2010年地方财政一般预算分级平衡情况表（汇总）0524" xfId="33300"/>
    <cellStyle name="好_卫生(按照总人口测算）—20080416_县市旗测算-新科目（含人口规模效应）_隋心对账单定稿0514 2 4" xfId="33301"/>
    <cellStyle name="好_分析缺口率_03_2010年各地区一般预算平衡表_2010年地方财政一般预算分级平衡情况表（汇总）0524 2 2" xfId="33302"/>
    <cellStyle name="好_附表_03_2010年各地区一般预算平衡表 2" xfId="33303"/>
    <cellStyle name="好_分析缺口率_03_2010年各地区一般预算平衡表_2010年地方财政一般预算分级平衡情况表（汇总）0524 2 5" xfId="33304"/>
    <cellStyle name="好_附表_03_2010年各地区一般预算平衡表 5" xfId="33305"/>
    <cellStyle name="好_分析缺口率_03_2010年各地区一般预算平衡表_2010年地方财政一般预算分级平衡情况表（汇总）0524 2 6" xfId="33306"/>
    <cellStyle name="好_附表_03_2010年各地区一般预算平衡表 6" xfId="33307"/>
    <cellStyle name="好_分析缺口率_30云南" xfId="33308"/>
    <cellStyle name="好_分析缺口率_30云南 2" xfId="33309"/>
    <cellStyle name="好_行政公检法测算_县市旗测算-新科目（含人口规模效应）_财力性转移支付2010年预算参考数_隋心对账单定稿0514 2 3" xfId="33310"/>
    <cellStyle name="好_分析缺口率_30云南 3" xfId="33311"/>
    <cellStyle name="好_行政公检法测算_县市旗测算-新科目（含人口规模效应）_财力性转移支付2010年预算参考数_隋心对账单定稿0514 2 4" xfId="33312"/>
    <cellStyle name="好_分析缺口率_财力性转移支付2010年预算参考数 3" xfId="33313"/>
    <cellStyle name="好_分析缺口率_财力性转移支付2010年预算参考数_03_2010年各地区一般预算平衡表 2" xfId="33314"/>
    <cellStyle name="好_分析缺口率_财力性转移支付2010年预算参考数_03_2010年各地区一般预算平衡表 2 2" xfId="33315"/>
    <cellStyle name="好_分析缺口率_财力性转移支付2010年预算参考数_03_2010年各地区一般预算平衡表 3" xfId="33316"/>
    <cellStyle name="好_分析缺口率_财力性转移支付2010年预算参考数_03_2010年各地区一般预算平衡表_04财力类2010" xfId="33317"/>
    <cellStyle name="好_分析缺口率_财力性转移支付2010年预算参考数_03_2010年各地区一般预算平衡表_04财力类2010 3" xfId="33318"/>
    <cellStyle name="好_教育(按照总人口测算）—20080416_民生政策最低支出需求_财力性转移支付2010年预算参考数_隋心对账单定稿0514" xfId="33319"/>
    <cellStyle name="好_分析缺口率_财力性转移支付2010年预算参考数_03_2010年各地区一般预算平衡表_2010年地方财政一般预算分级平衡情况表（汇总）0524" xfId="33320"/>
    <cellStyle name="好_分析缺口率_财力性转移支付2010年预算参考数_03_2010年各地区一般预算平衡表_2010年地方财政一般预算分级平衡情况表（汇总）0524 2" xfId="33321"/>
    <cellStyle name="好_分析缺口率_财力性转移支付2010年预算参考数_03_2010年各地区一般预算平衡表_2010年地方财政一般预算分级平衡情况表（汇总）0524 2 2" xfId="33322"/>
    <cellStyle name="好_分析缺口率_财力性转移支付2010年预算参考数_03_2010年各地区一般预算平衡表_2010年地方财政一般预算分级平衡情况表（汇总）0524 2 3" xfId="33323"/>
    <cellStyle name="好_分析缺口率_财力性转移支付2010年预算参考数_03_2010年各地区一般预算平衡表_2010年地方财政一般预算分级平衡情况表（汇总）0524 2 5" xfId="33324"/>
    <cellStyle name="好_分析缺口率_财力性转移支付2010年预算参考数_03_2010年各地区一般预算平衡表_2010年地方财政一般预算分级平衡情况表（汇总）0524 2 6" xfId="33325"/>
    <cellStyle name="好_分析缺口率_财力性转移支付2010年预算参考数_03_2010年各地区一般预算平衡表_2010年地方财政一般预算分级平衡情况表（汇总）0524 2 7" xfId="33326"/>
    <cellStyle name="好_县市旗测算20080508_县市旗测算-新科目（含人口规模效应）_隋心对账单定稿0514" xfId="33327"/>
    <cellStyle name="好_分析缺口率_财力性转移支付2010年预算参考数_03_2010年各地区一般预算平衡表_2010年地方财政一般预算分级平衡情况表（汇总）0524 3" xfId="33328"/>
    <cellStyle name="好_分析缺口率_财力性转移支付2010年预算参考数_03_2010年各地区一般预算平衡表_2010年地方财政一般预算分级平衡情况表（汇总）0524 4" xfId="33329"/>
    <cellStyle name="好_分析缺口率_财力性转移支付2010年预算参考数_03_2010年各地区一般预算平衡表_2010年地方财政一般预算分级平衡情况表（汇总）0524 5" xfId="33330"/>
    <cellStyle name="好_分析缺口率_财力性转移支付2010年预算参考数_03_2010年各地区一般预算平衡表_净集中" xfId="33331"/>
    <cellStyle name="好_其他部门(按照总人口测算）—20080416_不含人员经费系数_03_2010年各地区一般预算平衡表 4" xfId="33332"/>
    <cellStyle name="好_缺口县区测算_财力性转移支付2010年预算参考数_03_2010年各地区一般预算平衡表_2010年地方财政一般预算分级平衡情况表（汇总）0524" xfId="33333"/>
    <cellStyle name="好_分析缺口率_财力性转移支付2010年预算参考数_03_2010年各地区一般预算平衡表_净集中 2" xfId="33334"/>
    <cellStyle name="好_分析缺口率_财力性转移支付2010年预算参考数_03_2010年各地区一般预算平衡表_净集中 3" xfId="33335"/>
    <cellStyle name="好_分析缺口率_财力性转移支付2010年预算参考数_合并" xfId="33336"/>
    <cellStyle name="好_分析缺口率_财力性转移支付2010年预算参考数_合并 2" xfId="33337"/>
    <cellStyle name="好_分析缺口率_财力性转移支付2010年预算参考数_合并 2 2" xfId="33338"/>
    <cellStyle name="好_分析缺口率_财力性转移支付2010年预算参考数_合并 2 7" xfId="33339"/>
    <cellStyle name="好_农林水和城市维护标准支出20080505－县区合计_民生政策最低支出需求_华东 2" xfId="33340"/>
    <cellStyle name="好_分析缺口率_财力性转移支付2010年预算参考数_华东 2" xfId="33341"/>
    <cellStyle name="好_分析缺口率_财力性转移支付2010年预算参考数_华东 2 2" xfId="33342"/>
    <cellStyle name="好_分析缺口率_财力性转移支付2010年预算参考数_华东 2 3" xfId="33343"/>
    <cellStyle name="好_分析缺口率_财力性转移支付2010年预算参考数_华东 2 4" xfId="33344"/>
    <cellStyle name="好_分析缺口率_财力性转移支付2010年预算参考数_隋心对账单定稿0514" xfId="33345"/>
    <cellStyle name="好_分析缺口率_财力性转移支付2010年预算参考数_隋心对账单定稿0514 2 2" xfId="33346"/>
    <cellStyle name="好_分析缺口率_财力性转移支付2010年预算参考数_隋心对账单定稿0514 2 3" xfId="33347"/>
    <cellStyle name="好_分析缺口率_财力性转移支付2010年预算参考数_隋心对账单定稿0514 2 4" xfId="33348"/>
    <cellStyle name="好_分析缺口率_财力性转移支付2010年预算参考数_隋心对账单定稿0514 2 5" xfId="33349"/>
    <cellStyle name="好_分析缺口率_财力性转移支付2010年预算参考数_隋心对账单定稿0514 2 6" xfId="33350"/>
    <cellStyle name="好_分析缺口率_财力性转移支付2010年预算参考数_隋心对账单定稿0514 2 7" xfId="33351"/>
    <cellStyle name="好_分析缺口率_财力性转移支付2010年预算参考数_小册子（2010）张" xfId="33352"/>
    <cellStyle name="好_分析缺口率_合并" xfId="33353"/>
    <cellStyle name="好_分析缺口率_合并 2" xfId="33354"/>
    <cellStyle name="好_分析缺口率_合并 2 2" xfId="33355"/>
    <cellStyle name="好_分析缺口率_华东 2" xfId="33356"/>
    <cellStyle name="好_分析缺口率_华东 2 2" xfId="33357"/>
    <cellStyle name="好_分析缺口率_华东 2 4" xfId="33358"/>
    <cellStyle name="好_分析缺口率_华东 2 6" xfId="33359"/>
    <cellStyle name="好_分析缺口率_华东 2 7" xfId="33360"/>
    <cellStyle name="好_分析缺口率_隋心对账单定稿0514" xfId="33361"/>
    <cellStyle name="好_分析缺口率_隋心对账单定稿0514 2 2" xfId="33362"/>
    <cellStyle name="好_分析缺口率_隋心对账单定稿0514 2 3" xfId="33363"/>
    <cellStyle name="好_分析缺口率_小册子（2010）张" xfId="33364"/>
    <cellStyle name="好_分县成本差异系数" xfId="33365"/>
    <cellStyle name="好_分县成本差异系数 2" xfId="33366"/>
    <cellStyle name="好_分县成本差异系数 2 2" xfId="33367"/>
    <cellStyle name="好_分县成本差异系数 2 4" xfId="33368"/>
    <cellStyle name="好_市辖区测算20080510_民生政策最低支出需求_03_2010年各地区一般预算平衡表_2010年地方财政一般预算分级平衡情况表（汇总）0524" xfId="33369"/>
    <cellStyle name="好_分县成本差异系数 2 7" xfId="33370"/>
    <cellStyle name="好_县市旗测算20080508_民生政策最低支出需求_财力性转移支付2010年预算参考数_华东 2 4" xfId="33371"/>
    <cellStyle name="好_分县成本差异系数 3" xfId="33372"/>
    <cellStyle name="好_分县成本差异系数 5" xfId="33373"/>
    <cellStyle name="好_分县成本差异系数_03_2010年各地区一般预算平衡表" xfId="33374"/>
    <cellStyle name="好_汇总_03_2010年各地区一般预算平衡表 2" xfId="33375"/>
    <cellStyle name="好_分县成本差异系数_03_2010年各地区一般预算平衡表_2010年地方财政一般预算分级平衡情况表（汇总）0524 2 2" xfId="33376"/>
    <cellStyle name="好_分县成本差异系数_03_2010年各地区一般预算平衡表_2010年地方财政一般预算分级平衡情况表（汇总）0524 2 3" xfId="33377"/>
    <cellStyle name="好_分县成本差异系数_03_2010年各地区一般预算平衡表_2010年地方财政一般预算分级平衡情况表（汇总）0524 2 4" xfId="33378"/>
    <cellStyle name="好_分县成本差异系数_03_2010年各地区一般预算平衡表_净集中" xfId="33379"/>
    <cellStyle name="好_分县成本差异系数_03_2010年各地区一般预算平衡表_净集中 2" xfId="33380"/>
    <cellStyle name="好_云南省2008年转移支付测算——州市本级考核部分及政策性测算_合并 2 7" xfId="33381"/>
    <cellStyle name="好_分县成本差异系数_03_2010年各地区一般预算平衡表_净集中 3" xfId="33382"/>
    <cellStyle name="好_分县成本差异系数_30云南 2" xfId="33383"/>
    <cellStyle name="好_同德_03_2010年各地区一般预算平衡表" xfId="33384"/>
    <cellStyle name="好_分县成本差异系数_30云南 3" xfId="33385"/>
    <cellStyle name="好_分县成本差异系数_不含人员经费系数" xfId="33386"/>
    <cellStyle name="好_一般预算支出口径剔除表_财力性转移支付2010年预算参考数 2 5" xfId="33387"/>
    <cellStyle name="好_分县成本差异系数_不含人员经费系数 2" xfId="33388"/>
    <cellStyle name="好_危改资金测算_财力性转移支付2010年预算参考数_03_2010年各地区一般预算平衡表" xfId="33389"/>
    <cellStyle name="好_分县成本差异系数_不含人员经费系数_03_2010年各地区一般预算平衡表" xfId="33390"/>
    <cellStyle name="好_分县成本差异系数_不含人员经费系数_03_2010年各地区一般预算平衡表 2" xfId="33391"/>
    <cellStyle name="好_分县成本差异系数_不含人员经费系数_03_2010年各地区一般预算平衡表 2 2" xfId="33392"/>
    <cellStyle name="好_分县成本差异系数_不含人员经费系数_03_2010年各地区一般预算平衡表 3" xfId="33393"/>
    <cellStyle name="好_分县成本差异系数_不含人员经费系数_03_2010年各地区一般预算平衡表 4" xfId="33394"/>
    <cellStyle name="好_分县成本差异系数_不含人员经费系数_03_2010年各地区一般预算平衡表_04财力类2010 2" xfId="33395"/>
    <cellStyle name="好_分县成本差异系数_不含人员经费系数_03_2010年各地区一般预算平衡表_04财力类2010 3" xfId="33396"/>
    <cellStyle name="好_分县成本差异系数_不含人员经费系数_03_2010年各地区一般预算平衡表_2010年地方财政一般预算分级平衡情况表（汇总）0524 2 3" xfId="33397"/>
    <cellStyle name="好_分县成本差异系数_不含人员经费系数_03_2010年各地区一般预算平衡表_2010年地方财政一般预算分级平衡情况表（汇总）0524 2 4" xfId="33398"/>
    <cellStyle name="好_分县成本差异系数_不含人员经费系数_03_2010年各地区一般预算平衡表_2010年地方财政一般预算分级平衡情况表（汇总）0524 2 5" xfId="33399"/>
    <cellStyle name="好_分县成本差异系数_不含人员经费系数_03_2010年各地区一般预算平衡表_2010年地方财政一般预算分级平衡情况表（汇总）0524 2 6" xfId="33400"/>
    <cellStyle name="好_分县成本差异系数_不含人员经费系数_03_2010年各地区一般预算平衡表_2010年地方财政一般预算分级平衡情况表（汇总）0524 5" xfId="33401"/>
    <cellStyle name="好_分县成本差异系数_民生政策最低支出需求_合并 2 2" xfId="33402"/>
    <cellStyle name="好_分县成本差异系数_不含人员经费系数_30云南 3" xfId="33403"/>
    <cellStyle name="好_分县成本差异系数_不含人员经费系数_财力性转移支付2010年预算参考数" xfId="33404"/>
    <cellStyle name="好_分县成本差异系数_不含人员经费系数_财力性转移支付2010年预算参考数 3" xfId="33405"/>
    <cellStyle name="好_分县成本差异系数_不含人员经费系数_财力性转移支付2010年预算参考数_03_2010年各地区一般预算平衡表 3" xfId="33406"/>
    <cellStyle name="好_分县成本差异系数_不含人员经费系数_财力性转移支付2010年预算参考数_03_2010年各地区一般预算平衡表 4" xfId="33407"/>
    <cellStyle name="好_分县成本差异系数_不含人员经费系数_财力性转移支付2010年预算参考数_03_2010年各地区一般预算平衡表 6" xfId="33408"/>
    <cellStyle name="好_分县成本差异系数_不含人员经费系数_财力性转移支付2010年预算参考数_03_2010年各地区一般预算平衡表_04财力类2010" xfId="33409"/>
    <cellStyle name="好_分县成本差异系数_不含人员经费系数_财力性转移支付2010年预算参考数_03_2010年各地区一般预算平衡表_04财力类2010 2" xfId="33410"/>
    <cellStyle name="好_分县成本差异系数_不含人员经费系数_财力性转移支付2010年预算参考数_03_2010年各地区一般预算平衡表_04财力类2010 3" xfId="33411"/>
    <cellStyle name="好_分县成本差异系数_不含人员经费系数_财力性转移支付2010年预算参考数_03_2010年各地区一般预算平衡表_2010年地方财政一般预算分级平衡情况表（汇总）0524 2 2" xfId="33412"/>
    <cellStyle name="好_分县成本差异系数_不含人员经费系数_财力性转移支付2010年预算参考数_03_2010年各地区一般预算平衡表_2010年地方财政一般预算分级平衡情况表（汇总）0524 2 3" xfId="33413"/>
    <cellStyle name="好_分县成本差异系数_不含人员经费系数_财力性转移支付2010年预算参考数_03_2010年各地区一般预算平衡表_2010年地方财政一般预算分级平衡情况表（汇总）0524 2 4" xfId="33414"/>
    <cellStyle name="好_分县成本差异系数_不含人员经费系数_财力性转移支付2010年预算参考数_03_2010年各地区一般预算平衡表_2010年地方财政一般预算分级平衡情况表（汇总）0524 2 5" xfId="33415"/>
    <cellStyle name="好_分县成本差异系数_不含人员经费系数_财力性转移支付2010年预算参考数_03_2010年各地区一般预算平衡表_2010年地方财政一般预算分级平衡情况表（汇总）0524 2 6" xfId="33416"/>
    <cellStyle name="好_分县成本差异系数_不含人员经费系数_财力性转移支付2010年预算参考数_03_2010年各地区一般预算平衡表_2010年地方财政一般预算分级平衡情况表（汇总）0524 2 7" xfId="33417"/>
    <cellStyle name="好_分县成本差异系数_不含人员经费系数_财力性转移支付2010年预算参考数_03_2010年各地区一般预算平衡表_净集中 2" xfId="33418"/>
    <cellStyle name="好_分县成本差异系数_不含人员经费系数_财力性转移支付2010年预算参考数_03_2010年各地区一般预算平衡表_净集中 3" xfId="33419"/>
    <cellStyle name="好_分县成本差异系数_不含人员经费系数_财力性转移支付2010年预算参考数_30云南 2" xfId="33420"/>
    <cellStyle name="好_分县成本差异系数_不含人员经费系数_财力性转移支付2010年预算参考数_30云南 3" xfId="33421"/>
    <cellStyle name="好_分县成本差异系数_不含人员经费系数_财力性转移支付2010年预算参考数_合并 2" xfId="33422"/>
    <cellStyle name="好_分县成本差异系数_不含人员经费系数_财力性转移支付2010年预算参考数_合并 3" xfId="33423"/>
    <cellStyle name="好_分县成本差异系数_不含人员经费系数_财力性转移支付2010年预算参考数_华东 2 2" xfId="33424"/>
    <cellStyle name="好_人员工资和公用经费2_小册子（2010）张 2" xfId="33425"/>
    <cellStyle name="好_分县成本差异系数_不含人员经费系数_财力性转移支付2010年预算参考数_华东 2 4" xfId="33426"/>
    <cellStyle name="好_县区合并测算20080423(按照各省比重）_县市旗测算-新科目（含人口规模效应）_财力性转移支付2010年预算参考数_小册子（2010）张 3" xfId="33427"/>
    <cellStyle name="好_分县成本差异系数_不含人员经费系数_财力性转移支付2010年预算参考数_华东 2 5" xfId="33428"/>
    <cellStyle name="好_能值与重要性合成分类_2.云南省生态功能区转移支付总表" xfId="33429"/>
    <cellStyle name="好_县区合并测算20080423(按照各省比重）_县市旗测算-新科目（含人口规模效应）_财力性转移支付2010年预算参考数_小册子（2010）张 4" xfId="33430"/>
    <cellStyle name="好_分县成本差异系数_不含人员经费系数_财力性转移支付2010年预算参考数_华东 2 6" xfId="33431"/>
    <cellStyle name="好_分县成本差异系数_不含人员经费系数_财力性转移支付2010年预算参考数_华东 2 7" xfId="33432"/>
    <cellStyle name="好_分县成本差异系数_不含人员经费系数_财力性转移支付2010年预算参考数_华东 3" xfId="33433"/>
    <cellStyle name="好_教育(按照总人口测算）—20080416_财力性转移支付2010年预算参考数_03_2010年各地区一般预算平衡表_净集中 2" xfId="33434"/>
    <cellStyle name="好_分县成本差异系数_不含人员经费系数_财力性转移支付2010年预算参考数_隋心对账单定稿0514 2 5" xfId="33435"/>
    <cellStyle name="好_教育(按照总人口测算）—20080416_不含人员经费系数_30云南 2" xfId="33436"/>
    <cellStyle name="好_教育(按照总人口测算）—20080416_不含人员经费系数_30云南 3" xfId="33437"/>
    <cellStyle name="好_分县成本差异系数_不含人员经费系数_财力性转移支付2010年预算参考数_隋心对账单定稿0514 2 6" xfId="33438"/>
    <cellStyle name="好_教育(按照总人口测算）—20080416_不含人员经费系数_财力性转移支付2010年预算参考数_合并" xfId="33439"/>
    <cellStyle name="好_其他部门(按照总人口测算）—20080416_民生政策最低支出需求_财力性转移支付2010年预算参考数_华东 2" xfId="33440"/>
    <cellStyle name="好_分县成本差异系数_不含人员经费系数_财力性转移支付2010年预算参考数_小册子（2010）张" xfId="33441"/>
    <cellStyle name="好_县区合并测算20080423(按照各省比重）_不含人员经费系数_财力性转移支付2010年预算参考数_隋心对账单定稿0514 2" xfId="33442"/>
    <cellStyle name="好_分县成本差异系数_不含人员经费系数_财力性转移支付2010年预算参考数_小册子（2010）张 3" xfId="33443"/>
    <cellStyle name="好_分县成本差异系数_不含人员经费系数_合并" xfId="33444"/>
    <cellStyle name="好_教育(按照总人口测算）—20080416_县市旗测算-新科目（含人口规模效应）_财力性转移支付2010年预算参考数_合并 2" xfId="33445"/>
    <cellStyle name="好_分县成本差异系数_不含人员经费系数_合并 2" xfId="33446"/>
    <cellStyle name="好_教育(按照总人口测算）—20080416_县市旗测算-新科目（含人口规模效应）_财力性转移支付2010年预算参考数_合并 2 2" xfId="33447"/>
    <cellStyle name="好_分县成本差异系数_不含人员经费系数_合并 2 3" xfId="33448"/>
    <cellStyle name="好_行政公检法测算_不含人员经费系数 2 2" xfId="33449"/>
    <cellStyle name="好_分县成本差异系数_不含人员经费系数_合并 2 4" xfId="33450"/>
    <cellStyle name="好_行政公检法测算_不含人员经费系数 2 3" xfId="33451"/>
    <cellStyle name="好_分县成本差异系数_不含人员经费系数_合并 2 5" xfId="33452"/>
    <cellStyle name="好_行政公检法测算_不含人员经费系数 2 4" xfId="33453"/>
    <cellStyle name="好_县区合并测算20080423(按照各省比重）_民生政策最低支出需求_财力性转移支付2010年预算参考数_03_2010年各地区一般预算平衡表_04财力类2010 2" xfId="33454"/>
    <cellStyle name="好_分县成本差异系数_不含人员经费系数_合并 2 6" xfId="33455"/>
    <cellStyle name="好_行政公检法测算_不含人员经费系数 2 5" xfId="33456"/>
    <cellStyle name="好_县区合并测算20080423(按照各省比重）_民生政策最低支出需求_财力性转移支付2010年预算参考数_03_2010年各地区一般预算平衡表_04财力类2010 3" xfId="33457"/>
    <cellStyle name="好_分县成本差异系数_不含人员经费系数_合并 2 7" xfId="33458"/>
    <cellStyle name="好_行政公检法测算_不含人员经费系数 2 6" xfId="33459"/>
    <cellStyle name="好_分县成本差异系数_不含人员经费系数_合并 3" xfId="33460"/>
    <cellStyle name="好_教育(按照总人口测算）—20080416_县市旗测算-新科目（含人口规模效应）_财力性转移支付2010年预算参考数_合并 2 3" xfId="33461"/>
    <cellStyle name="好_分县成本差异系数_不含人员经费系数_华东" xfId="33462"/>
    <cellStyle name="好_分县成本差异系数_不含人员经费系数_华东 2" xfId="33463"/>
    <cellStyle name="好_缺口县区测算（11.13）_03_2010年各地区一般预算平衡表_2010年地方财政一般预算分级平衡情况表（汇总）0524 5" xfId="33464"/>
    <cellStyle name="好_分县成本差异系数_不含人员经费系数_华东 2 2" xfId="33465"/>
    <cellStyle name="好_分县成本差异系数_不含人员经费系数_华东 3" xfId="33466"/>
    <cellStyle name="好_分县成本差异系数_不含人员经费系数_小册子（2010）张 3" xfId="33467"/>
    <cellStyle name="好_分县成本差异系数_财力性转移支付2010年预算参考数" xfId="33468"/>
    <cellStyle name="好_分县成本差异系数_财力性转移支付2010年预算参考数 2 5" xfId="33469"/>
    <cellStyle name="好_分县成本差异系数_财力性转移支付2010年预算参考数 2 6" xfId="33470"/>
    <cellStyle name="好_分县成本差异系数_财力性转移支付2010年预算参考数_03_2010年各地区一般预算平衡表 2 2" xfId="33471"/>
    <cellStyle name="好_分县成本差异系数_财力性转移支付2010年预算参考数_03_2010年各地区一般预算平衡表 2 3" xfId="33472"/>
    <cellStyle name="好_分县成本差异系数_财力性转移支付2010年预算参考数_03_2010年各地区一般预算平衡表_04财力类2010 3" xfId="33473"/>
    <cellStyle name="好_其他部门(按照总人口测算）—20080416_财力性转移支付2010年预算参考数_小册子（2010）张" xfId="33474"/>
    <cellStyle name="好_分县成本差异系数_财力性转移支付2010年预算参考数_03_2010年各地区一般预算平衡表_2010年地方财政一般预算分级平衡情况表（汇总）0524" xfId="33475"/>
    <cellStyle name="好_分县成本差异系数_财力性转移支付2010年预算参考数_03_2010年各地区一般预算平衡表_2010年地方财政一般预算分级平衡情况表（汇总）0524 2 2" xfId="33476"/>
    <cellStyle name="好_分县成本差异系数_财力性转移支付2010年预算参考数_03_2010年各地区一般预算平衡表_2010年地方财政一般预算分级平衡情况表（汇总）0524 2 5" xfId="33477"/>
    <cellStyle name="好_分县成本差异系数_财力性转移支付2010年预算参考数_03_2010年各地区一般预算平衡表_2010年地方财政一般预算分级平衡情况表（汇总）0524 2 6" xfId="33478"/>
    <cellStyle name="好_分县成本差异系数_财力性转移支付2010年预算参考数_03_2010年各地区一般预算平衡表_2010年地方财政一般预算分级平衡情况表（汇总）0524 2 7" xfId="33479"/>
    <cellStyle name="好_分县成本差异系数_财力性转移支付2010年预算参考数_03_2010年各地区一般预算平衡表_2010年地方财政一般预算分级平衡情况表（汇总）0524 2 8" xfId="33480"/>
    <cellStyle name="好_分县成本差异系数_财力性转移支付2010年预算参考数_03_2010年各地区一般预算平衡表_净集中 2" xfId="33481"/>
    <cellStyle name="好_行政(燃修费)_民生政策最低支出需求_财力性转移支付2010年预算参考数 2 8" xfId="33482"/>
    <cellStyle name="好_分县成本差异系数_财力性转移支付2010年预算参考数_03_2010年各地区一般预算平衡表_净集中 3" xfId="33483"/>
    <cellStyle name="好_分县成本差异系数_财力性转移支付2010年预算参考数_30云南" xfId="33484"/>
    <cellStyle name="好_分县成本差异系数_财力性转移支付2010年预算参考数_30云南 2" xfId="33485"/>
    <cellStyle name="好_分县成本差异系数_财力性转移支付2010年预算参考数_30云南 3" xfId="33486"/>
    <cellStyle name="好_分县成本差异系数_财力性转移支付2010年预算参考数_合并 2 2" xfId="33487"/>
    <cellStyle name="好_分县成本差异系数_财力性转移支付2010年预算参考数_合并 2 4" xfId="33488"/>
    <cellStyle name="好_分县成本差异系数_财力性转移支付2010年预算参考数_合并 2 5" xfId="33489"/>
    <cellStyle name="好_分县成本差异系数_财力性转移支付2010年预算参考数_合并 2 7" xfId="33490"/>
    <cellStyle name="好_分县成本差异系数_财力性转移支付2010年预算参考数_华东 2" xfId="33491"/>
    <cellStyle name="好_分县成本差异系数_财力性转移支付2010年预算参考数_华东 2 2" xfId="33492"/>
    <cellStyle name="好_分县成本差异系数_财力性转移支付2010年预算参考数_华东 2 3" xfId="33493"/>
    <cellStyle name="好_分县成本差异系数_财力性转移支付2010年预算参考数_华东 2 4" xfId="33494"/>
    <cellStyle name="好_分县成本差异系数_财力性转移支付2010年预算参考数_华东 2 5" xfId="33495"/>
    <cellStyle name="好_分县成本差异系数_财力性转移支付2010年预算参考数_华东 2 6" xfId="33496"/>
    <cellStyle name="好_分县成本差异系数_财力性转移支付2010年预算参考数_华东 2 7" xfId="33497"/>
    <cellStyle name="好_分县成本差异系数_财力性转移支付2010年预算参考数_隋心对账单定稿0514" xfId="33498"/>
    <cellStyle name="好_分县成本差异系数_财力性转移支付2010年预算参考数_隋心对账单定稿0514 2" xfId="33499"/>
    <cellStyle name="好_县区合并测算20080423(按照各省比重）_县市旗测算-新科目（含人口规模效应）" xfId="33500"/>
    <cellStyle name="好_分县成本差异系数_财力性转移支付2010年预算参考数_隋心对账单定稿0514 2 3" xfId="33501"/>
    <cellStyle name="好_县区合并测算20080423(按照各省比重）_县市旗测算-新科目（含人口规模效应） 3" xfId="33502"/>
    <cellStyle name="好_分县成本差异系数_财力性转移支付2010年预算参考数_隋心对账单定稿0514 2 4" xfId="33503"/>
    <cellStyle name="好_县区合并测算20080423(按照各省比重）_县市旗测算-新科目（含人口规模效应） 4" xfId="33504"/>
    <cellStyle name="好_分县成本差异系数_财力性转移支付2010年预算参考数_隋心对账单定稿0514 2 7" xfId="33505"/>
    <cellStyle name="好_行政公检法测算_不含人员经费系数_财力性转移支付2010年预算参考数_合并 2 4" xfId="33506"/>
    <cellStyle name="好_分县成本差异系数_财力性转移支付2010年预算参考数_隋心对账单定稿0514 3" xfId="33507"/>
    <cellStyle name="好_其他部门(按照总人口测算）—20080416_华东 2" xfId="33508"/>
    <cellStyle name="好_分县成本差异系数_合并 2" xfId="33509"/>
    <cellStyle name="好_分县成本差异系数_合并 2 2" xfId="33510"/>
    <cellStyle name="好_分县成本差异系数_合并 2 4" xfId="33511"/>
    <cellStyle name="好_河南 缺口县区测算(地方填报)_财力性转移支付2010年预算参考数_03_2010年各地区一般预算平衡表_2010年地方财政一般预算分级平衡情况表（汇总）0524 2" xfId="33512"/>
    <cellStyle name="好_分县成本差异系数_合并 2 5" xfId="33513"/>
    <cellStyle name="好_河南 缺口县区测算(地方填报)_财力性转移支付2010年预算参考数_03_2010年各地区一般预算平衡表_2010年地方财政一般预算分级平衡情况表（汇总）0524 3" xfId="33514"/>
    <cellStyle name="好_分县成本差异系数_合并 2 6" xfId="33515"/>
    <cellStyle name="好_河南 缺口县区测算(地方填报)_财力性转移支付2010年预算参考数_03_2010年各地区一般预算平衡表_2010年地方财政一般预算分级平衡情况表（汇总）0524 4" xfId="33516"/>
    <cellStyle name="好_分县成本差异系数_合并 2 7" xfId="33517"/>
    <cellStyle name="好_河南 缺口县区测算(地方填报)_财力性转移支付2010年预算参考数_03_2010年各地区一般预算平衡表_2010年地方财政一般预算分级平衡情况表（汇总）0524 5" xfId="33518"/>
    <cellStyle name="好_自行调整差异系数顺序_合并 2 5" xfId="33519"/>
    <cellStyle name="好_分县成本差异系数_华东" xfId="33520"/>
    <cellStyle name="好_分县成本差异系数_华东 2 2" xfId="33521"/>
    <cellStyle name="好_分县成本差异系数_华东 2 3" xfId="33522"/>
    <cellStyle name="好_分县成本差异系数_华东 2 4" xfId="33523"/>
    <cellStyle name="好_分县成本差异系数_华东 3" xfId="33524"/>
    <cellStyle name="好_分县成本差异系数_民生政策最低支出需求 2" xfId="33525"/>
    <cellStyle name="好_市辖区测算20080510_县市旗测算-新科目（含人口规模效应）_财力性转移支付2010年预算参考数_30云南 2" xfId="33526"/>
    <cellStyle name="好_分县成本差异系数_民生政策最低支出需求 2 2" xfId="33527"/>
    <cellStyle name="好_分县成本差异系数_民生政策最低支出需求 2 4" xfId="33528"/>
    <cellStyle name="好_分县成本差异系数_民生政策最低支出需求 2 5" xfId="33529"/>
    <cellStyle name="好_分县成本差异系数_民生政策最低支出需求 2 6" xfId="33530"/>
    <cellStyle name="好_分县成本差异系数_民生政策最低支出需求 2 7" xfId="33531"/>
    <cellStyle name="好_分县成本差异系数_民生政策最低支出需求 2 8" xfId="33532"/>
    <cellStyle name="好_分县成本差异系数_民生政策最低支出需求 3" xfId="33533"/>
    <cellStyle name="好_市辖区测算20080510_县市旗测算-新科目（含人口规模效应）_财力性转移支付2010年预算参考数_30云南 3" xfId="33534"/>
    <cellStyle name="好_分县成本差异系数_民生政策最低支出需求 4" xfId="33535"/>
    <cellStyle name="好_分县成本差异系数_民生政策最低支出需求 5" xfId="33536"/>
    <cellStyle name="好_分县成本差异系数_民生政策最低支出需求_03_2010年各地区一般预算平衡表" xfId="33537"/>
    <cellStyle name="好_分县成本差异系数_民生政策最低支出需求_03_2010年各地区一般预算平衡表 5" xfId="33538"/>
    <cellStyle name="好_卫生部门_财力性转移支付2010年预算参考数_合并 2 2" xfId="33539"/>
    <cellStyle name="好_分县成本差异系数_民生政策最低支出需求_03_2010年各地区一般预算平衡表_04财力类2010 2" xfId="33540"/>
    <cellStyle name="好_分县成本差异系数_民生政策最低支出需求_03_2010年各地区一般预算平衡表_04财力类2010 3" xfId="33541"/>
    <cellStyle name="好_分县成本差异系数_民生政策最低支出需求_03_2010年各地区一般预算平衡表_2010年地方财政一般预算分级平衡情况表（汇总）0524" xfId="33542"/>
    <cellStyle name="好_分县成本差异系数_民生政策最低支出需求_03_2010年各地区一般预算平衡表_2010年地方财政一般预算分级平衡情况表（汇总）0524 2" xfId="33543"/>
    <cellStyle name="好_分县成本差异系数_民生政策最低支出需求_03_2010年各地区一般预算平衡表_2010年地方财政一般预算分级平衡情况表（汇总）0524 2 2" xfId="33544"/>
    <cellStyle name="好_分县成本差异系数_民生政策最低支出需求_03_2010年各地区一般预算平衡表_2010年地方财政一般预算分级平衡情况表（汇总）0524 2 8" xfId="33545"/>
    <cellStyle name="好_行政(燃修费)_财力性转移支付2010年预算参考数 2" xfId="33546"/>
    <cellStyle name="好_分县成本差异系数_民生政策最低支出需求_03_2010年各地区一般预算平衡表_2010年地方财政一般预算分级平衡情况表（汇总）0524 3" xfId="33547"/>
    <cellStyle name="好_分县成本差异系数_民生政策最低支出需求_03_2010年各地区一般预算平衡表_2010年地方财政一般预算分级平衡情况表（汇总）0524 4" xfId="33548"/>
    <cellStyle name="好_分县成本差异系数_民生政策最低支出需求_03_2010年各地区一般预算平衡表_2010年地方财政一般预算分级平衡情况表（汇总）0524 5" xfId="33549"/>
    <cellStyle name="好_教育(按照总人口测算）—20080416_民生政策最低支出需求_财力性转移支付2010年预算参考数_03_2010年各地区一般预算平衡表_04财力类2010" xfId="33550"/>
    <cellStyle name="好_分县成本差异系数_民生政策最低支出需求_03_2010年各地区一般预算平衡表_净集中 3" xfId="33551"/>
    <cellStyle name="好_分县成本差异系数_民生政策最低支出需求_30云南" xfId="33552"/>
    <cellStyle name="好_县市旗测算-新科目（20080626）_县市旗测算-新科目（含人口规模效应）_财力性转移支付2010年预算参考数_03_2010年各地区一般预算平衡表 2 2" xfId="33553"/>
    <cellStyle name="好_分县成本差异系数_民生政策最低支出需求_财力性转移支付2010年预算参考数 2 5" xfId="33554"/>
    <cellStyle name="好_分县成本差异系数_民生政策最低支出需求_财力性转移支付2010年预算参考数 2 6" xfId="33555"/>
    <cellStyle name="好_分县成本差异系数_民生政策最低支出需求_财力性转移支付2010年预算参考数 2 7" xfId="33556"/>
    <cellStyle name="好_分县成本差异系数_民生政策最低支出需求_财力性转移支付2010年预算参考数_03_2010年各地区一般预算平衡表 2" xfId="33557"/>
    <cellStyle name="好_行政(燃修费) 2" xfId="33558"/>
    <cellStyle name="好_分县成本差异系数_民生政策最低支出需求_财力性转移支付2010年预算参考数_03_2010年各地区一般预算平衡表 2 2" xfId="33559"/>
    <cellStyle name="好_行政(燃修费) 2 2" xfId="33560"/>
    <cellStyle name="好_其他部门(按照总人口测算）—20080416_不含人员经费系数 2 4" xfId="33561"/>
    <cellStyle name="好_分县成本差异系数_民生政策最低支出需求_财力性转移支付2010年预算参考数_03_2010年各地区一般预算平衡表 2 3" xfId="33562"/>
    <cellStyle name="好_行政(燃修费) 2 3" xfId="33563"/>
    <cellStyle name="好_其他部门(按照总人口测算）—20080416_不含人员经费系数 2 5" xfId="33564"/>
    <cellStyle name="好_分县成本差异系数_民生政策最低支出需求_财力性转移支付2010年预算参考数_03_2010年各地区一般预算平衡表 3" xfId="33565"/>
    <cellStyle name="好_县市旗测算20080508_财力性转移支付2010年预算参考数_30云南 2" xfId="33566"/>
    <cellStyle name="好_行政(燃修费) 3" xfId="33567"/>
    <cellStyle name="好_分县成本差异系数_民生政策最低支出需求_财力性转移支付2010年预算参考数_03_2010年各地区一般预算平衡表 4" xfId="33568"/>
    <cellStyle name="好_县市旗测算20080508_财力性转移支付2010年预算参考数_30云南 3" xfId="33569"/>
    <cellStyle name="好_行政(燃修费) 4" xfId="33570"/>
    <cellStyle name="好_分县成本差异系数_民生政策最低支出需求_财力性转移支付2010年预算参考数_03_2010年各地区一般预算平衡表 5" xfId="33571"/>
    <cellStyle name="好_行政(燃修费) 5" xfId="33572"/>
    <cellStyle name="好_分县成本差异系数_民生政策最低支出需求_财力性转移支付2010年预算参考数_03_2010年各地区一般预算平衡表 6" xfId="33573"/>
    <cellStyle name="好_分县成本差异系数_民生政策最低支出需求_财力性转移支付2010年预算参考数_03_2010年各地区一般预算平衡表_04财力类2010 3" xfId="33574"/>
    <cellStyle name="好_分县成本差异系数_民生政策最低支出需求_财力性转移支付2010年预算参考数_03_2010年各地区一般预算平衡表_2010年地方财政一般预算分级平衡情况表（汇总）0524" xfId="33575"/>
    <cellStyle name="好_分县成本差异系数_民生政策最低支出需求_财力性转移支付2010年预算参考数_03_2010年各地区一般预算平衡表_2010年地方财政一般预算分级平衡情况表（汇总）0524 2" xfId="33576"/>
    <cellStyle name="好_分县成本差异系数_民生政策最低支出需求_财力性转移支付2010年预算参考数_03_2010年各地区一般预算平衡表_2010年地方财政一般预算分级平衡情况表（汇总）0524 2 3" xfId="33577"/>
    <cellStyle name="好_分县成本差异系数_民生政策最低支出需求_财力性转移支付2010年预算参考数_03_2010年各地区一般预算平衡表_2010年地方财政一般预算分级平衡情况表（汇总）0524 2 4" xfId="33578"/>
    <cellStyle name="好_分县成本差异系数_民生政策最低支出需求_财力性转移支付2010年预算参考数_03_2010年各地区一般预算平衡表_2010年地方财政一般预算分级平衡情况表（汇总）0524 2 6" xfId="33579"/>
    <cellStyle name="好_行政(燃修费)_县市旗测算-新科目（含人口规模效应）_财力性转移支付2010年预算参考数_03_2010年各地区一般预算平衡表" xfId="33580"/>
    <cellStyle name="好_分县成本差异系数_民生政策最低支出需求_财力性转移支付2010年预算参考数_03_2010年各地区一般预算平衡表_2010年地方财政一般预算分级平衡情况表（汇总）0524 2 7" xfId="33581"/>
    <cellStyle name="好_分县成本差异系数_民生政策最低支出需求_财力性转移支付2010年预算参考数_03_2010年各地区一般预算平衡表_2010年地方财政一般预算分级平衡情况表（汇总）0524 2 8" xfId="33582"/>
    <cellStyle name="好_分县成本差异系数_民生政策最低支出需求_财力性转移支付2010年预算参考数_03_2010年各地区一般预算平衡表_2010年地方财政一般预算分级平衡情况表（汇总）0524 4" xfId="33583"/>
    <cellStyle name="好_分县成本差异系数_民生政策最低支出需求_财力性转移支付2010年预算参考数_03_2010年各地区一般预算平衡表_净集中" xfId="33584"/>
    <cellStyle name="好_分县成本差异系数_民生政策最低支出需求_财力性转移支付2010年预算参考数_03_2010年各地区一般预算平衡表_净集中 2" xfId="33585"/>
    <cellStyle name="好_县市旗测算-新科目（20080627）_不含人员经费系数_小册子（2010）张" xfId="33586"/>
    <cellStyle name="好_分县成本差异系数_民生政策最低支出需求_财力性转移支付2010年预算参考数_03_2010年各地区一般预算平衡表_净集中 3" xfId="33587"/>
    <cellStyle name="好_分县成本差异系数_民生政策最低支出需求_财力性转移支付2010年预算参考数_合并" xfId="33588"/>
    <cellStyle name="好_分县成本差异系数_民生政策最低支出需求_财力性转移支付2010年预算参考数_华东" xfId="33589"/>
    <cellStyle name="好_行政(燃修费)_华东 3" xfId="33590"/>
    <cellStyle name="好_行政(燃修费)_县市旗测算-新科目（含人口规模效应）_财力性转移支付2010年预算参考数_03_2010年各地区一般预算平衡表_2010年地方财政一般预算分级平衡情况表（汇总）0524 4" xfId="33591"/>
    <cellStyle name="好_卫生(按照总人口测算）—20080416_03_2010年各地区一般预算平衡表_净集中 3" xfId="33592"/>
    <cellStyle name="好_分县成本差异系数_民生政策最低支出需求_财力性转移支付2010年预算参考数_华东 2" xfId="33593"/>
    <cellStyle name="好_分县成本差异系数_民生政策最低支出需求_财力性转移支付2010年预算参考数_华东 3" xfId="33594"/>
    <cellStyle name="好_分县成本差异系数_民生政策最低支出需求_财力性转移支付2010年预算参考数_隋心对账单定稿0514" xfId="33595"/>
    <cellStyle name="好_同德_财力性转移支付2010年预算参考数_30云南" xfId="33596"/>
    <cellStyle name="好_民生政策最低支出需求_财力性转移支付2010年预算参考数_03_2010年各地区一般预算平衡表 2" xfId="33597"/>
    <cellStyle name="好_教育(按照总人口测算）—20080416_县市旗测算-新科目（含人口规模效应）_隋心对账单定稿0514 2 3" xfId="33598"/>
    <cellStyle name="好_分县成本差异系数_民生政策最低支出需求_财力性转移支付2010年预算参考数_隋心对账单定稿0514 2" xfId="33599"/>
    <cellStyle name="好_农林水和城市维护标准支出20080505－县区合计_民生政策最低支出需求_03_2010年各地区一般预算平衡表_2010年地方财政一般预算分级平衡情况表（汇总）0524 5" xfId="33600"/>
    <cellStyle name="好_同德_财力性转移支付2010年预算参考数_30云南 2" xfId="33601"/>
    <cellStyle name="好_民生政策最低支出需求_财力性转移支付2010年预算参考数_03_2010年各地区一般预算平衡表 2 2" xfId="33602"/>
    <cellStyle name="好_分县成本差异系数_民生政策最低支出需求_财力性转移支付2010年预算参考数_小册子（2010）张 2" xfId="33603"/>
    <cellStyle name="好_分县成本差异系数_民生政策最低支出需求_财力性转移支付2010年预算参考数_小册子（2010）张 3" xfId="33604"/>
    <cellStyle name="好_分县成本差异系数_民生政策最低支出需求_合并 2 4" xfId="33605"/>
    <cellStyle name="好_分县成本差异系数_民生政策最低支出需求_合并 2 5" xfId="33606"/>
    <cellStyle name="好_分县成本差异系数_民生政策最低支出需求_合并 2 6" xfId="33607"/>
    <cellStyle name="好_分县成本差异系数_民生政策最低支出需求_合并 2 7" xfId="33608"/>
    <cellStyle name="好_分县成本差异系数_民生政策最低支出需求_华东 2" xfId="33609"/>
    <cellStyle name="好_危改资金测算_财力性转移支付2010年预算参考数_03_2010年各地区一般预算平衡表_2010年地方财政一般预算分级平衡情况表（汇总）0524 2 4" xfId="33610"/>
    <cellStyle name="好_分县成本差异系数_民生政策最低支出需求_华东 2 3" xfId="33611"/>
    <cellStyle name="好_分县成本差异系数_民生政策最低支出需求_华东 2 4" xfId="33612"/>
    <cellStyle name="好_民生政策最低支出需求_财力性转移支付2010年预算参考数_30云南" xfId="33613"/>
    <cellStyle name="好_分县成本差异系数_民生政策最低支出需求_华东 2 5" xfId="33614"/>
    <cellStyle name="好_分县成本差异系数_民生政策最低支出需求_华东 2 6" xfId="33615"/>
    <cellStyle name="好_分县成本差异系数_民生政策最低支出需求_华东 3" xfId="33616"/>
    <cellStyle name="好_危改资金测算_财力性转移支付2010年预算参考数_03_2010年各地区一般预算平衡表_2010年地方财政一般预算分级平衡情况表（汇总）0524 2 5" xfId="33617"/>
    <cellStyle name="好_分县成本差异系数_民生政策最低支出需求_隋心对账单定稿0514 2 3" xfId="33618"/>
    <cellStyle name="好_分县成本差异系数_民生政策最低支出需求_隋心对账单定稿0514 2 4" xfId="33619"/>
    <cellStyle name="好_分县成本差异系数_民生政策最低支出需求_隋心对账单定稿0514 2 5" xfId="33620"/>
    <cellStyle name="好_分县成本差异系数_民生政策最低支出需求_隋心对账单定稿0514 2 6" xfId="33621"/>
    <cellStyle name="好_分县成本差异系数_民生政策最低支出需求_隋心对账单定稿0514 2 7" xfId="33622"/>
    <cellStyle name="好_县市旗测算-新科目（20080627）_不含人员经费系数_财力性转移支付2010年预算参考数_隋心对账单定稿0514 2" xfId="33623"/>
    <cellStyle name="好_重点民生支出需求测算表社保（农村低保）081112_隋心对账单定稿0514 2" xfId="33624"/>
    <cellStyle name="好_分县成本差异系数_民生政策最低支出需求_隋心对账单定稿0514 3" xfId="33625"/>
    <cellStyle name="好_分县成本差异系数_民生政策最低支出需求_小册子（2010）张 2" xfId="33626"/>
    <cellStyle name="好_分县成本差异系数_民生政策最低支出需求_小册子（2010）张 3" xfId="33627"/>
    <cellStyle name="好_分县成本差异系数_隋心对账单定稿0514 2 3" xfId="33628"/>
    <cellStyle name="好_分县成本差异系数_隋心对账单定稿0514 2 4" xfId="33629"/>
    <cellStyle name="好_分县成本差异系数_隋心对账单定稿0514 2 5" xfId="33630"/>
    <cellStyle name="好_分县成本差异系数_隋心对账单定稿0514 2 7" xfId="33631"/>
    <cellStyle name="好_分县成本差异系数_隋心对账单定稿0514 3" xfId="33632"/>
    <cellStyle name="好_县区合并测算20080421_不含人员经费系数_03_2010年各地区一般预算平衡表_2010年地方财政一般预算分级平衡情况表（汇总）0524 2 8" xfId="33633"/>
    <cellStyle name="好_分县成本差异系数_小册子（2010）张 3" xfId="33634"/>
    <cellStyle name="好_附表" xfId="33635"/>
    <cellStyle name="好_附表 2" xfId="33636"/>
    <cellStyle name="好_附表 2 2" xfId="33637"/>
    <cellStyle name="好_附表 2 3" xfId="33638"/>
    <cellStyle name="好_附表 2 4" xfId="33639"/>
    <cellStyle name="好_附表 2 5" xfId="33640"/>
    <cellStyle name="好_附表 2 6" xfId="33641"/>
    <cellStyle name="好_附表 3" xfId="33642"/>
    <cellStyle name="好_附表 4" xfId="33643"/>
    <cellStyle name="好_附表 5" xfId="33644"/>
    <cellStyle name="好_附表_03_2010年各地区一般预算平衡表 2 3" xfId="33645"/>
    <cellStyle name="好_市辖区测算-新科目（20080626）_不含人员经费系数_财力性转移支付2010年预算参考数_华东 2 6" xfId="33646"/>
    <cellStyle name="好_附表_03_2010年各地区一般预算平衡表_04财力类2010" xfId="33647"/>
    <cellStyle name="好_附表_03_2010年各地区一般预算平衡表_04财力类2010 2" xfId="33648"/>
    <cellStyle name="好_附表_03_2010年各地区一般预算平衡表_04财力类2010 3" xfId="33649"/>
    <cellStyle name="好_附表_03_2010年各地区一般预算平衡表_2010年地方财政一般预算分级平衡情况表（汇总）0524 2" xfId="33650"/>
    <cellStyle name="好_附表_03_2010年各地区一般预算平衡表_2010年地方财政一般预算分级平衡情况表（汇总）0524 2 7" xfId="33651"/>
    <cellStyle name="好_附表_03_2010年各地区一般预算平衡表_2010年地方财政一般预算分级平衡情况表（汇总）0524 3" xfId="33652"/>
    <cellStyle name="好_人员工资和公用经费3_财力性转移支付2010年预算参考数_小册子（2010）张" xfId="33653"/>
    <cellStyle name="好_附表_03_2010年各地区一般预算平衡表_2010年地方财政一般预算分级平衡情况表（汇总）0524 4" xfId="33654"/>
    <cellStyle name="好_附表_03_2010年各地区一般预算平衡表_2010年地方财政一般预算分级平衡情况表（汇总）0524 5" xfId="33655"/>
    <cellStyle name="好_附表_03_2010年各地区一般预算平衡表_净集中" xfId="33656"/>
    <cellStyle name="好_附表_03_2010年各地区一般预算平衡表_净集中 2" xfId="33657"/>
    <cellStyle name="好_附表_财力性转移支付2010年预算参考数" xfId="33658"/>
    <cellStyle name="好_附表_财力性转移支付2010年预算参考数 2 2" xfId="33659"/>
    <cellStyle name="好_附表_财力性转移支付2010年预算参考数 2 5" xfId="33660"/>
    <cellStyle name="好_附表_财力性转移支付2010年预算参考数 2 6" xfId="33661"/>
    <cellStyle name="好_附表_财力性转移支付2010年预算参考数 2 7" xfId="33662"/>
    <cellStyle name="好_附表_财力性转移支付2010年预算参考数 2 8" xfId="33663"/>
    <cellStyle name="好_附表_财力性转移支付2010年预算参考数 4" xfId="33664"/>
    <cellStyle name="好_核定人数下发表_财力性转移支付2010年预算参考数_合并 2 5" xfId="33665"/>
    <cellStyle name="好_附表_财力性转移支付2010年预算参考数_03_2010年各地区一般预算平衡表" xfId="33666"/>
    <cellStyle name="好_附表_财力性转移支付2010年预算参考数_03_2010年各地区一般预算平衡表_2010年地方财政一般预算分级平衡情况表（汇总）0524" xfId="33667"/>
    <cellStyle name="好_附表_财力性转移支付2010年预算参考数_03_2010年各地区一般预算平衡表_2010年地方财政一般预算分级平衡情况表（汇总）0524 2 6" xfId="33668"/>
    <cellStyle name="好_附表_财力性转移支付2010年预算参考数_03_2010年各地区一般预算平衡表_2010年地方财政一般预算分级平衡情况表（汇总）0524 2 8" xfId="33669"/>
    <cellStyle name="好_附表_财力性转移支付2010年预算参考数_03_2010年各地区一般预算平衡表_净集中 3" xfId="33670"/>
    <cellStyle name="好_附表_财力性转移支付2010年预算参考数_合并" xfId="33671"/>
    <cellStyle name="好_文体广播事业(按照总人口测算）—20080416_财力性转移支付2010年预算参考数_合并 2 3" xfId="33672"/>
    <cellStyle name="好_附表_财力性转移支付2010年预算参考数_合并 2" xfId="33673"/>
    <cellStyle name="好_附表_财力性转移支付2010年预算参考数_合并 2 2" xfId="33674"/>
    <cellStyle name="好_附表_财力性转移支付2010年预算参考数_合并 2 6" xfId="33675"/>
    <cellStyle name="好_附表_财力性转移支付2010年预算参考数_合并 2 7" xfId="33676"/>
    <cellStyle name="好_教育(按照总人口测算）—20080416_民生政策最低支出需求_财力性转移支付2010年预算参考数_小册子（2010）张" xfId="33677"/>
    <cellStyle name="好_附表_财力性转移支付2010年预算参考数_华东 2" xfId="33678"/>
    <cellStyle name="好_附表_财力性转移支付2010年预算参考数_华东 2 2" xfId="33679"/>
    <cellStyle name="好_附表_财力性转移支付2010年预算参考数_华东 2 3" xfId="33680"/>
    <cellStyle name="好_附表_财力性转移支付2010年预算参考数_华东 2 4" xfId="33681"/>
    <cellStyle name="好_附表_财力性转移支付2010年预算参考数_华东 2 5" xfId="33682"/>
    <cellStyle name="好_附表_财力性转移支付2010年预算参考数_华东 2 6" xfId="33683"/>
    <cellStyle name="好_附表_财力性转移支付2010年预算参考数_隋心对账单定稿0514 2 2" xfId="33684"/>
    <cellStyle name="好_附表_财力性转移支付2010年预算参考数_隋心对账单定稿0514 2 4" xfId="33685"/>
    <cellStyle name="好_附表_财力性转移支付2010年预算参考数_隋心对账单定稿0514 2 6" xfId="33686"/>
    <cellStyle name="好_附表_财力性转移支付2010年预算参考数_隋心对账单定稿0514 2 7" xfId="33687"/>
    <cellStyle name="好_附表_财力性转移支付2010年预算参考数_小册子（2010）张" xfId="33688"/>
    <cellStyle name="好_丽江汇总" xfId="33689"/>
    <cellStyle name="好_附表_财力性转移支付2010年预算参考数_小册子（2010）张 2" xfId="33690"/>
    <cellStyle name="好_丽江汇总 2" xfId="33691"/>
    <cellStyle name="好_核定人数对比 3" xfId="33692"/>
    <cellStyle name="好_附表_华东" xfId="33693"/>
    <cellStyle name="好_附表_华东 2" xfId="33694"/>
    <cellStyle name="好_附表_华东 2 2" xfId="33695"/>
    <cellStyle name="好_附表_华东 2 3" xfId="33696"/>
    <cellStyle name="好_县市旗测算-新科目（20080627）_民生政策最低支出需求_03_2010年各地区一般预算平衡表_2010年地方财政一般预算分级平衡情况表（汇总）0524" xfId="33697"/>
    <cellStyle name="好_附表_华东 2 4" xfId="33698"/>
    <cellStyle name="好_行政（人员）_不含人员经费系数_财力性转移支付2010年预算参考数_03_2010年各地区一般预算平衡表_净集中 2" xfId="33699"/>
    <cellStyle name="解释性文本 2 2 11 2 8" xfId="33700"/>
    <cellStyle name="好_附表_华东 2 5" xfId="33701"/>
    <cellStyle name="好_行政（人员）_不含人员经费系数_财力性转移支付2010年预算参考数_03_2010年各地区一般预算平衡表_净集中 3" xfId="33702"/>
    <cellStyle name="检查单元格 10 2" xfId="33703"/>
    <cellStyle name="解释性文本 2 2 11 2 9" xfId="33704"/>
    <cellStyle name="好_附表_华东 2 6" xfId="33705"/>
    <cellStyle name="好_附表_华东 2 7" xfId="33706"/>
    <cellStyle name="好_附表_华东 3" xfId="33707"/>
    <cellStyle name="好_附表_隋心对账单定稿0514 2 2" xfId="33708"/>
    <cellStyle name="好_附表_隋心对账单定稿0514 2 3" xfId="33709"/>
    <cellStyle name="好_附表_隋心对账单定稿0514 2 4" xfId="33710"/>
    <cellStyle name="好_核定人数对比_财力性转移支付2010年预算参考数_03_2010年各地区一般预算平衡表_04财力类2010 2" xfId="33711"/>
    <cellStyle name="好_附表_隋心对账单定稿0514 2 6" xfId="33712"/>
    <cellStyle name="好_复件 全省公共卫生与基层医疗卫生事业单位（云人社发（2009）199号）" xfId="33713"/>
    <cellStyle name="好_复件 全省公共卫生与基层医疗卫生事业单位（云人社发（2009）199号） 2" xfId="33714"/>
    <cellStyle name="好_复件 全省公共卫生与基层医疗卫生事业单位（云人社发（2009）199号） 3" xfId="33715"/>
    <cellStyle name="好_高中教师人数（教育厅1.6日提供） 7" xfId="33716"/>
    <cellStyle name="好_行业表 2" xfId="33717"/>
    <cellStyle name="好_县区合并测算20080423(按照各省比重）_不含人员经费系数_03_2010年各地区一般预算平衡表_2010年地方财政一般预算分级平衡情况表（汇总）0524 4" xfId="33718"/>
    <cellStyle name="好_行业表 3" xfId="33719"/>
    <cellStyle name="好_县区合并测算20080423(按照各省比重）_不含人员经费系数_03_2010年各地区一般预算平衡表_2010年地方财政一般预算分级平衡情况表（汇总）0524 5" xfId="33720"/>
    <cellStyle name="好_行业表_2.2009年云南省生态功能区转移支付总表" xfId="33721"/>
    <cellStyle name="强调文字颜色 3 5" xfId="33722"/>
    <cellStyle name="好_行业表_2.云南省生态功能区转移支付总表" xfId="33723"/>
    <cellStyle name="好_县区合并测算20080423(按照各省比重）_民生政策最低支出需求_财力性转移支付2010年预算参考数_03_2010年各地区一般预算平衡表_2010年地方财政一般预算分级平衡情况表（汇总）0524 2 6" xfId="33724"/>
    <cellStyle name="好_行业表_4.2010年国家重点生态功能区保护性转移支付生态测算表" xfId="33725"/>
    <cellStyle name="好_行业表_5.2010年云南省国家一般生态功能区转移支付补助测算表（州市本级）" xfId="33726"/>
    <cellStyle name="好_汇总-县级财政报表附表_隋心对账单定稿0514 2 2" xfId="33727"/>
    <cellStyle name="好_行政(燃修费) 2 8" xfId="33728"/>
    <cellStyle name="好_行政(燃修费)_03_2010年各地区一般预算平衡表 2" xfId="33729"/>
    <cellStyle name="好_行政(燃修费)_03_2010年各地区一般预算平衡表_2010年地方财政一般预算分级平衡情况表（汇总）0524 2" xfId="33730"/>
    <cellStyle name="好_行政(燃修费)_03_2010年各地区一般预算平衡表_2010年地方财政一般预算分级平衡情况表（汇总）0524 2 2" xfId="33731"/>
    <cellStyle name="好_市辖区测算-新科目（20080626） 2 8" xfId="33732"/>
    <cellStyle name="计算 2 2 12" xfId="33733"/>
    <cellStyle name="好_行政(燃修费)_03_2010年各地区一般预算平衡表_2010年地方财政一般预算分级平衡情况表（汇总）0524 2 3" xfId="33734"/>
    <cellStyle name="计算 2 2 13" xfId="33735"/>
    <cellStyle name="好_行政(燃修费)_03_2010年各地区一般预算平衡表_2010年地方财政一般预算分级平衡情况表（汇总）0524 2 4" xfId="33736"/>
    <cellStyle name="计算 2 2 14" xfId="33737"/>
    <cellStyle name="好_行政(燃修费)_03_2010年各地区一般预算平衡表_2010年地方财政一般预算分级平衡情况表（汇总）0524 2 5" xfId="33738"/>
    <cellStyle name="计算 2 2 15" xfId="33739"/>
    <cellStyle name="计算 2 2 20" xfId="33740"/>
    <cellStyle name="好_行政(燃修费)_03_2010年各地区一般预算平衡表_2010年地方财政一般预算分级平衡情况表（汇总）0524 2 6" xfId="33741"/>
    <cellStyle name="计算 2 2 16" xfId="33742"/>
    <cellStyle name="计算 2 2 21" xfId="33743"/>
    <cellStyle name="好_行政(燃修费)_03_2010年各地区一般预算平衡表_2010年地方财政一般预算分级平衡情况表（汇总）0524 2 8" xfId="33744"/>
    <cellStyle name="计算 2 2 18" xfId="33745"/>
    <cellStyle name="好_行政(燃修费)_03_2010年各地区一般预算平衡表_2010年地方财政一般预算分级平衡情况表（汇总）0524 5" xfId="33746"/>
    <cellStyle name="好_行政(燃修费)_30云南" xfId="33747"/>
    <cellStyle name="好_行政(燃修费)_30云南 2" xfId="33748"/>
    <cellStyle name="警告文本 2 2 12" xfId="33749"/>
    <cellStyle name="好_行政(燃修费)_30云南 3" xfId="33750"/>
    <cellStyle name="警告文本 2 2 13" xfId="33751"/>
    <cellStyle name="好_行政(燃修费)_不含人员经费系数 2 2" xfId="33752"/>
    <cellStyle name="好_行政(燃修费)_不含人员经费系数 2 3" xfId="33753"/>
    <cellStyle name="好_行政(燃修费)_不含人员经费系数 2 4" xfId="33754"/>
    <cellStyle name="好_行政(燃修费)_不含人员经费系数 3" xfId="33755"/>
    <cellStyle name="好_行政(燃修费)_不含人员经费系数_03_2010年各地区一般预算平衡表 2" xfId="33756"/>
    <cellStyle name="好_行政(燃修费)_不含人员经费系数_03_2010年各地区一般预算平衡表 2 2" xfId="33757"/>
    <cellStyle name="好_行政(燃修费)_不含人员经费系数_03_2010年各地区一般预算平衡表 2 3" xfId="33758"/>
    <cellStyle name="好_行政(燃修费)_不含人员经费系数_03_2010年各地区一般预算平衡表 3" xfId="33759"/>
    <cellStyle name="好_行政(燃修费)_不含人员经费系数_03_2010年各地区一般预算平衡表 4" xfId="33760"/>
    <cellStyle name="好_行政(燃修费)_不含人员经费系数_03_2010年各地区一般预算平衡表 5" xfId="33761"/>
    <cellStyle name="好_行政(燃修费)_不含人员经费系数_03_2010年各地区一般预算平衡表 6" xfId="33762"/>
    <cellStyle name="好_市辖区测算20080510_不含人员经费系数_财力性转移支付2010年预算参考数_03_2010年各地区一般预算平衡表_04财力类2010" xfId="33763"/>
    <cellStyle name="好_行政(燃修费)_不含人员经费系数_03_2010年各地区一般预算平衡表_04财力类2010 2" xfId="33764"/>
    <cellStyle name="好_行政(燃修费)_不含人员经费系数_03_2010年各地区一般预算平衡表_2010年地方财政一般预算分级平衡情况表（汇总）0524" xfId="33765"/>
    <cellStyle name="好_行政(燃修费)_不含人员经费系数_03_2010年各地区一般预算平衡表_2010年地方财政一般预算分级平衡情况表（汇总）0524 2" xfId="33766"/>
    <cellStyle name="好_行政(燃修费)_不含人员经费系数_03_2010年各地区一般预算平衡表_2010年地方财政一般预算分级平衡情况表（汇总）0524 2 4" xfId="33767"/>
    <cellStyle name="好_行政(燃修费)_不含人员经费系数_03_2010年各地区一般预算平衡表_2010年地方财政一般预算分级平衡情况表（汇总）0524 2 5" xfId="33768"/>
    <cellStyle name="好_行政(燃修费)_不含人员经费系数_03_2010年各地区一般预算平衡表_2010年地方财政一般预算分级平衡情况表（汇总）0524 3" xfId="33769"/>
    <cellStyle name="好_行政(燃修费)_不含人员经费系数_03_2010年各地区一般预算平衡表_2010年地方财政一般预算分级平衡情况表（汇总）0524 4" xfId="33770"/>
    <cellStyle name="好_河南 缺口县区测算(地方填报)_财力性转移支付2010年预算参考数_合并 2" xfId="33771"/>
    <cellStyle name="好_行政(燃修费)_不含人员经费系数_03_2010年各地区一般预算平衡表_2010年地方财政一般预算分级平衡情况表（汇总）0524 5" xfId="33772"/>
    <cellStyle name="好_河南 缺口县区测算(地方填报)_财力性转移支付2010年预算参考数_合并 3" xfId="33773"/>
    <cellStyle name="好_市辖区测算-新科目（20080626）_不含人员经费系数_03_2010年各地区一般预算平衡表_2010年地方财政一般预算分级平衡情况表（汇总）0524 2 4" xfId="33774"/>
    <cellStyle name="好_行政(燃修费)_不含人员经费系数_03_2010年各地区一般预算平衡表_净集中 3" xfId="33775"/>
    <cellStyle name="好_行政(燃修费)_不含人员经费系数_财力性转移支付2010年预算参考数" xfId="33776"/>
    <cellStyle name="好_县区合并测算20080423(按照各省比重）_不含人员经费系数_财力性转移支付2010年预算参考数_合并 2 4" xfId="33777"/>
    <cellStyle name="好_人员工资和公用经费3 2 4" xfId="33778"/>
    <cellStyle name="好_行政(燃修费)_不含人员经费系数_财力性转移支付2010年预算参考数 2" xfId="33779"/>
    <cellStyle name="好_行政(燃修费)_不含人员经费系数_财力性转移支付2010年预算参考数 2 2" xfId="33780"/>
    <cellStyle name="好_行政(燃修费)_不含人员经费系数_财力性转移支付2010年预算参考数 2 3" xfId="33781"/>
    <cellStyle name="好_行政(燃修费)_不含人员经费系数_财力性转移支付2010年预算参考数 2 4" xfId="33782"/>
    <cellStyle name="好_行政(燃修费)_不含人员经费系数_财力性转移支付2010年预算参考数 2 5" xfId="33783"/>
    <cellStyle name="好_人员工资和公用经费3 2 7" xfId="33784"/>
    <cellStyle name="好_行政(燃修费)_不含人员经费系数_财力性转移支付2010年预算参考数 5" xfId="33785"/>
    <cellStyle name="好_行政(燃修费)_不含人员经费系数_财力性转移支付2010年预算参考数_03_2010年各地区一般预算平衡表" xfId="33786"/>
    <cellStyle name="好_县区合并测算20080421_县市旗测算-新科目（含人口规模效应）_03_2010年各地区一般预算平衡表 2 3" xfId="33787"/>
    <cellStyle name="好_行政(燃修费)_不含人员经费系数_财力性转移支付2010年预算参考数_03_2010年各地区一般预算平衡表 4" xfId="33788"/>
    <cellStyle name="好_行政(燃修费)_不含人员经费系数_财力性转移支付2010年预算参考数_03_2010年各地区一般预算平衡表_04财力类2010 3" xfId="33789"/>
    <cellStyle name="好_行政(燃修费)_不含人员经费系数_财力性转移支付2010年预算参考数_03_2010年各地区一般预算平衡表_2010年地方财政一般预算分级平衡情况表（汇总）0524" xfId="33790"/>
    <cellStyle name="好_行政(燃修费)_不含人员经费系数_财力性转移支付2010年预算参考数_03_2010年各地区一般预算平衡表_2010年地方财政一般预算分级平衡情况表（汇总）0524 2" xfId="33791"/>
    <cellStyle name="好_行政(燃修费)_不含人员经费系数_财力性转移支付2010年预算参考数_03_2010年各地区一般预算平衡表_2010年地方财政一般预算分级平衡情况表（汇总）0524 2 2" xfId="33792"/>
    <cellStyle name="好_行政(燃修费)_不含人员经费系数_财力性转移支付2010年预算参考数_03_2010年各地区一般预算平衡表_2010年地方财政一般预算分级平衡情况表（汇总）0524 2 5" xfId="33793"/>
    <cellStyle name="好_行政(燃修费)_不含人员经费系数_财力性转移支付2010年预算参考数_03_2010年各地区一般预算平衡表_2010年地方财政一般预算分级平衡情况表（汇总）0524 2 6" xfId="33794"/>
    <cellStyle name="好_行政(燃修费)_不含人员经费系数_财力性转移支付2010年预算参考数_03_2010年各地区一般预算平衡表_2010年地方财政一般预算分级平衡情况表（汇总）0524 3" xfId="33795"/>
    <cellStyle name="好_行政(燃修费)_不含人员经费系数_财力性转移支付2010年预算参考数_03_2010年各地区一般预算平衡表_2010年地方财政一般预算分级平衡情况表（汇总）0524 4" xfId="33796"/>
    <cellStyle name="好_行政(燃修费)_不含人员经费系数_财力性转移支付2010年预算参考数_03_2010年各地区一般预算平衡表_2010年地方财政一般预算分级平衡情况表（汇总）0524 5" xfId="33797"/>
    <cellStyle name="好_行政(燃修费)_不含人员经费系数_财力性转移支付2010年预算参考数_03_2010年各地区一般预算平衡表_净集中" xfId="33798"/>
    <cellStyle name="好_行政(燃修费)_不含人员经费系数_财力性转移支付2010年预算参考数_03_2010年各地区一般预算平衡表_净集中 2" xfId="33799"/>
    <cellStyle name="好_行政(燃修费)_不含人员经费系数_财力性转移支付2010年预算参考数_合并 2 2" xfId="33800"/>
    <cellStyle name="好_行政(燃修费)_不含人员经费系数_财力性转移支付2010年预算参考数_合并 2 4" xfId="33801"/>
    <cellStyle name="好_县市旗测算-新科目（20080626）_民生政策最低支出需求_03_2010年各地区一般预算平衡表_2010年地方财政一般预算分级平衡情况表（汇总）0524 2 2" xfId="33802"/>
    <cellStyle name="好_行政(燃修费)_不含人员经费系数_财力性转移支付2010年预算参考数_华东" xfId="33803"/>
    <cellStyle name="好_行政(燃修费)_不含人员经费系数_财力性转移支付2010年预算参考数_华东 2" xfId="33804"/>
    <cellStyle name="好_行政（人员）_民生政策最低支出需求_财力性转移支付2010年预算参考数_03_2010年各地区一般预算平衡表_2010年地方财政一般预算分级平衡情况表（汇总）0524 2 3" xfId="33805"/>
    <cellStyle name="好_行政(燃修费)_不含人员经费系数_财力性转移支付2010年预算参考数_华东 3" xfId="33806"/>
    <cellStyle name="好_行政（人员）_民生政策最低支出需求_财力性转移支付2010年预算参考数_03_2010年各地区一般预算平衡表_2010年地方财政一般预算分级平衡情况表（汇总）0524 2 4" xfId="33807"/>
    <cellStyle name="好_行政(燃修费)_不含人员经费系数_财力性转移支付2010年预算参考数_隋心对账单定稿0514 2" xfId="33808"/>
    <cellStyle name="好_行政(燃修费)_不含人员经费系数_财力性转移支付2010年预算参考数_小册子（2010）张" xfId="33809"/>
    <cellStyle name="好_行政(燃修费)_不含人员经费系数_财力性转移支付2010年预算参考数_小册子（2010）张 2" xfId="33810"/>
    <cellStyle name="好_行政(燃修费)_不含人员经费系数_财力性转移支付2010年预算参考数_小册子（2010）张 3" xfId="33811"/>
    <cellStyle name="好_行政(燃修费)_不含人员经费系数_合并" xfId="33812"/>
    <cellStyle name="好_行政(燃修费)_不含人员经费系数_合并 2" xfId="33813"/>
    <cellStyle name="好_市辖区测算-新科目（20080626）_县市旗测算-新科目（含人口规模效应）_财力性转移支付2010年预算参考数_华东 2 6" xfId="33814"/>
    <cellStyle name="好_行政(燃修费)_不含人员经费系数_合并 3" xfId="33815"/>
    <cellStyle name="好_市辖区测算-新科目（20080626）_县市旗测算-新科目（含人口规模效应）_财力性转移支付2010年预算参考数_华东 2 7" xfId="33816"/>
    <cellStyle name="好_行政(燃修费)_不含人员经费系数_华东 2" xfId="33817"/>
    <cellStyle name="好_行政(燃修费)_不含人员经费系数_华东 2 3" xfId="33818"/>
    <cellStyle name="好_行政(燃修费)_不含人员经费系数_华东 2 4" xfId="33819"/>
    <cellStyle name="好_行政(燃修费)_不含人员经费系数_华东 2 5" xfId="33820"/>
    <cellStyle name="好_行政(燃修费)_不含人员经费系数_华东 2 7" xfId="33821"/>
    <cellStyle name="好_行政(燃修费)_财力性转移支付2010年预算参考数 2 2" xfId="33822"/>
    <cellStyle name="好_行政(燃修费)_财力性转移支付2010年预算参考数 3" xfId="33823"/>
    <cellStyle name="好_行政(燃修费)_财力性转移支付2010年预算参考数 4" xfId="33824"/>
    <cellStyle name="好_行政(燃修费)_财力性转移支付2010年预算参考数_03_2010年各地区一般预算平衡表" xfId="33825"/>
    <cellStyle name="好_行政(燃修费)_财力性转移支付2010年预算参考数_03_2010年各地区一般预算平衡表 2 3" xfId="33826"/>
    <cellStyle name="好_人员工资和公用经费_财力性转移支付2010年预算参考数_03_2010年各地区一般预算平衡表 4" xfId="33827"/>
    <cellStyle name="好_行政(燃修费)_财力性转移支付2010年预算参考数_03_2010年各地区一般预算平衡表 5" xfId="33828"/>
    <cellStyle name="好_行政(燃修费)_财力性转移支付2010年预算参考数_03_2010年各地区一般预算平衡表_04财力类2010" xfId="33829"/>
    <cellStyle name="好_行政(燃修费)_财力性转移支付2010年预算参考数_03_2010年各地区一般预算平衡表_2010年地方财政一般预算分级平衡情况表（汇总）0524" xfId="33830"/>
    <cellStyle name="好_行政(燃修费)_财力性转移支付2010年预算参考数_03_2010年各地区一般预算平衡表_2010年地方财政一般预算分级平衡情况表（汇总）0524 2 3" xfId="33831"/>
    <cellStyle name="好_行政(燃修费)_财力性转移支付2010年预算参考数_03_2010年各地区一般预算平衡表_2010年地方财政一般预算分级平衡情况表（汇总）0524 2 4" xfId="33832"/>
    <cellStyle name="好_行政(燃修费)_财力性转移支付2010年预算参考数_03_2010年各地区一般预算平衡表_2010年地方财政一般预算分级平衡情况表（汇总）0524 2 5" xfId="33833"/>
    <cellStyle name="好_行政(燃修费)_财力性转移支付2010年预算参考数_03_2010年各地区一般预算平衡表_2010年地方财政一般预算分级平衡情况表（汇总）0524 2 6" xfId="33834"/>
    <cellStyle name="好_行政(燃修费)_财力性转移支付2010年预算参考数_03_2010年各地区一般预算平衡表_2010年地方财政一般预算分级平衡情况表（汇总）0524 2 7" xfId="33835"/>
    <cellStyle name="好_行政(燃修费)_财力性转移支付2010年预算参考数_03_2010年各地区一般预算平衡表_2010年地方财政一般预算分级平衡情况表（汇总）0524 2 8" xfId="33836"/>
    <cellStyle name="好_行政(燃修费)_财力性转移支付2010年预算参考数_03_2010年各地区一般预算平衡表_2010年地方财政一般预算分级平衡情况表（汇总）0524 3" xfId="33837"/>
    <cellStyle name="好_行政(燃修费)_财力性转移支付2010年预算参考数_03_2010年各地区一般预算平衡表_2010年地方财政一般预算分级平衡情况表（汇总）0524 5" xfId="33838"/>
    <cellStyle name="好_行政(燃修费)_财力性转移支付2010年预算参考数_03_2010年各地区一般预算平衡表_净集中 2" xfId="33839"/>
    <cellStyle name="好_行政(燃修费)_财力性转移支付2010年预算参考数_合并 2 6" xfId="33840"/>
    <cellStyle name="好_行政(燃修费)_财力性转移支付2010年预算参考数_合并 2 7" xfId="33841"/>
    <cellStyle name="好_行政(燃修费)_财力性转移支付2010年预算参考数_华东" xfId="33842"/>
    <cellStyle name="好_市辖区测算-新科目（20080626）_县市旗测算-新科目（含人口规模效应）_隋心对账单定稿0514 3" xfId="33843"/>
    <cellStyle name="好_其他部门(按照总人口测算）—20080416_财力性转移支付2010年预算参考数_03_2010年各地区一般预算平衡表_2010年地方财政一般预算分级平衡情况表（汇总）0524 2" xfId="33844"/>
    <cellStyle name="好_行政(燃修费)_财力性转移支付2010年预算参考数_华东 2" xfId="33845"/>
    <cellStyle name="好_其他部门(按照总人口测算）—20080416_财力性转移支付2010年预算参考数_03_2010年各地区一般预算平衡表_2010年地方财政一般预算分级平衡情况表（汇总）0524 2 2" xfId="33846"/>
    <cellStyle name="好_行政(燃修费)_财力性转移支付2010年预算参考数_华东 2 2" xfId="33847"/>
    <cellStyle name="好_行政公检法测算_不含人员经费系数_03_2010年各地区一般预算平衡表_2010年地方财政一般预算分级平衡情况表（汇总）0524 2 6" xfId="33848"/>
    <cellStyle name="好_行政(燃修费)_财力性转移支付2010年预算参考数_华东 2 3" xfId="33849"/>
    <cellStyle name="好_行政公检法测算_不含人员经费系数_03_2010年各地区一般预算平衡表_2010年地方财政一般预算分级平衡情况表（汇总）0524 2 7" xfId="33850"/>
    <cellStyle name="好_行政公检法测算_不含人员经费系数_03_2010年各地区一般预算平衡表_2010年地方财政一般预算分级平衡情况表（汇总）0524 2 8" xfId="33851"/>
    <cellStyle name="好_行政(燃修费)_财力性转移支付2010年预算参考数_华东 2 4" xfId="33852"/>
    <cellStyle name="好_行政公检法测算_不含人员经费系数_03_2010年各地区一般预算平衡表_净集中" xfId="33853"/>
    <cellStyle name="好_行政(燃修费)_财力性转移支付2010年预算参考数_华东 2 5" xfId="33854"/>
    <cellStyle name="好_行政(燃修费)_财力性转移支付2010年预算参考数_隋心对账单定稿0514" xfId="33855"/>
    <cellStyle name="好_行政(燃修费)_财力性转移支付2010年预算参考数_隋心对账单定稿0514 2 2" xfId="33856"/>
    <cellStyle name="好_其他部门(按照总人口测算）—20080416_不含人员经费系数_财力性转移支付2010年预算参考数_03_2010年各地区一般预算平衡表_净集中 3" xfId="33857"/>
    <cellStyle name="好_行政(燃修费)_财力性转移支付2010年预算参考数_隋心对账单定稿0514 2 3" xfId="33858"/>
    <cellStyle name="好_行政(燃修费)_财力性转移支付2010年预算参考数_隋心对账单定稿0514 2 4" xfId="33859"/>
    <cellStyle name="好_行政(燃修费)_财力性转移支付2010年预算参考数_隋心对账单定稿0514 2 5" xfId="33860"/>
    <cellStyle name="好_行政(燃修费)_财力性转移支付2010年预算参考数_隋心对账单定稿0514 2 6" xfId="33861"/>
    <cellStyle name="好_行政(燃修费)_财力性转移支付2010年预算参考数_隋心对账单定稿0514 2 7" xfId="33862"/>
    <cellStyle name="好_行政(燃修费)_财力性转移支付2010年预算参考数_小册子（2010）张" xfId="33863"/>
    <cellStyle name="强调文字颜色 1 11" xfId="33864"/>
    <cellStyle name="好_行政(燃修费)_财力性转移支付2010年预算参考数_小册子（2010）张 2" xfId="33865"/>
    <cellStyle name="好_行政(燃修费)_财力性转移支付2010年预算参考数_小册子（2010）张 3" xfId="33866"/>
    <cellStyle name="好_行政(燃修费)_合并 2 2" xfId="33867"/>
    <cellStyle name="好_行政(燃修费)_合并 2 3" xfId="33868"/>
    <cellStyle name="好_行政(燃修费)_合并 2 4" xfId="33869"/>
    <cellStyle name="好_行政(燃修费)_合并 2 5" xfId="33870"/>
    <cellStyle name="好_行政(燃修费)_合并 2 6" xfId="33871"/>
    <cellStyle name="好_行政(燃修费)_合并 2 7" xfId="33872"/>
    <cellStyle name="好_行政(燃修费)_华东 2 6" xfId="33873"/>
    <cellStyle name="好_行政(燃修费)_华东 2 7" xfId="33874"/>
    <cellStyle name="好_行政(燃修费)_民生政策最低支出需求" xfId="33875"/>
    <cellStyle name="样式 1 2 2 4" xfId="33876"/>
    <cellStyle name="好_行政(燃修费)_民生政策最低支出需求 2 4" xfId="33877"/>
    <cellStyle name="好_行政(燃修费)_民生政策最低支出需求 2 5" xfId="33878"/>
    <cellStyle name="好_行政(燃修费)_民生政策最低支出需求_03_2010年各地区一般预算平衡表 2 2" xfId="33879"/>
    <cellStyle name="好_文体广播事业(按照总人口测算）—20080416_县市旗测算-新科目（含人口规模效应）_03_2010年各地区一般预算平衡表_净集中" xfId="33880"/>
    <cellStyle name="好_行政(燃修费)_民生政策最低支出需求_03_2010年各地区一般预算平衡表 2 3" xfId="33881"/>
    <cellStyle name="好_行政(燃修费)_民生政策最低支出需求_03_2010年各地区一般预算平衡表 3" xfId="33882"/>
    <cellStyle name="好_行政(燃修费)_民生政策最低支出需求_03_2010年各地区一般预算平衡表 4" xfId="33883"/>
    <cellStyle name="好_行政(燃修费)_民生政策最低支出需求_03_2010年各地区一般预算平衡表 5" xfId="33884"/>
    <cellStyle name="好_行政(燃修费)_民生政策最低支出需求_03_2010年各地区一般预算平衡表_04财力类2010" xfId="33885"/>
    <cellStyle name="好_行政(燃修费)_民生政策最低支出需求_03_2010年各地区一般预算平衡表_2010年地方财政一般预算分级平衡情况表（汇总）0524 2 2" xfId="33886"/>
    <cellStyle name="好_市辖区测算-新科目（20080626）_民生政策最低支出需求_03_2010年各地区一般预算平衡表_2010年地方财政一般预算分级平衡情况表（汇总）0524 5" xfId="33887"/>
    <cellStyle name="好_行政(燃修费)_民生政策最低支出需求_03_2010年各地区一般预算平衡表_2010年地方财政一般预算分级平衡情况表（汇总）0524 2 3" xfId="33888"/>
    <cellStyle name="好_行政(燃修费)_民生政策最低支出需求_03_2010年各地区一般预算平衡表_2010年地方财政一般预算分级平衡情况表（汇总）0524 2 4" xfId="33889"/>
    <cellStyle name="好_行政（人员） 2 2" xfId="33890"/>
    <cellStyle name="好_行政(燃修费)_民生政策最低支出需求_03_2010年各地区一般预算平衡表_2010年地方财政一般预算分级平衡情况表（汇总）0524 2 7" xfId="33891"/>
    <cellStyle name="好_行政（人员） 2 5" xfId="33892"/>
    <cellStyle name="好_行政(燃修费)_民生政策最低支出需求_03_2010年各地区一般预算平衡表_2010年地方财政一般预算分级平衡情况表（汇总）0524 2 8" xfId="33893"/>
    <cellStyle name="好_行政（人员） 2 6" xfId="33894"/>
    <cellStyle name="好_行政(燃修费)_民生政策最低支出需求_03_2010年各地区一般预算平衡表_2010年地方财政一般预算分级平衡情况表（汇总）0524 4" xfId="33895"/>
    <cellStyle name="好_行政(燃修费)_民生政策最低支出需求_03_2010年各地区一般预算平衡表_净集中" xfId="33896"/>
    <cellStyle name="好_行政(燃修费)_民生政策最低支出需求_03_2010年各地区一般预算平衡表_净集中 2" xfId="33897"/>
    <cellStyle name="好_行政(燃修费)_民生政策最低支出需求_03_2010年各地区一般预算平衡表_净集中 3" xfId="33898"/>
    <cellStyle name="好_行政(燃修费)_民生政策最低支出需求_30云南 2" xfId="33899"/>
    <cellStyle name="好_行政公检法测算_03_2010年各地区一般预算平衡表_2010年地方财政一般预算分级平衡情况表（汇总）0524 2 2" xfId="33900"/>
    <cellStyle name="好_行政(燃修费)_民生政策最低支出需求_财力性转移支付2010年预算参考数 2 2" xfId="33901"/>
    <cellStyle name="好_行政(燃修费)_民生政策最低支出需求_财力性转移支付2010年预算参考数 2 4" xfId="33902"/>
    <cellStyle name="好_行政(燃修费)_民生政策最低支出需求_财力性转移支付2010年预算参考数 2 5" xfId="33903"/>
    <cellStyle name="好_行政(燃修费)_民生政策最低支出需求_财力性转移支付2010年预算参考数 2 6" xfId="33904"/>
    <cellStyle name="好_行政(燃修费)_民生政策最低支出需求_财力性转移支付2010年预算参考数_03_2010年各地区一般预算平衡表" xfId="33905"/>
    <cellStyle name="好_行政(燃修费)_民生政策最低支出需求_财力性转移支付2010年预算参考数_03_2010年各地区一般预算平衡表 5" xfId="33906"/>
    <cellStyle name="好_行政(燃修费)_民生政策最低支出需求_财力性转移支付2010年预算参考数_03_2010年各地区一般预算平衡表 6" xfId="33907"/>
    <cellStyle name="好_行政(燃修费)_民生政策最低支出需求_财力性转移支付2010年预算参考数_03_2010年各地区一般预算平衡表_2010年地方财政一般预算分级平衡情况表（汇总）0524" xfId="33908"/>
    <cellStyle name="好_行政(燃修费)_民生政策最低支出需求_财力性转移支付2010年预算参考数_03_2010年各地区一般预算平衡表_2010年地方财政一般预算分级平衡情况表（汇总）0524 2" xfId="33909"/>
    <cellStyle name="好_行政(燃修费)_民生政策最低支出需求_财力性转移支付2010年预算参考数_03_2010年各地区一般预算平衡表_2010年地方财政一般预算分级平衡情况表（汇总）0524 3" xfId="33910"/>
    <cellStyle name="好_行政(燃修费)_民生政策最低支出需求_财力性转移支付2010年预算参考数_03_2010年各地区一般预算平衡表_2010年地方财政一般预算分级平衡情况表（汇总）0524 4" xfId="33911"/>
    <cellStyle name="好_行政(燃修费)_民生政策最低支出需求_财力性转移支付2010年预算参考数_03_2010年各地区一般预算平衡表_2010年地方财政一般预算分级平衡情况表（汇总）0524 5" xfId="33912"/>
    <cellStyle name="好_行政(燃修费)_民生政策最低支出需求_财力性转移支付2010年预算参考数_03_2010年各地区一般预算平衡表_净集中 2" xfId="33913"/>
    <cellStyle name="好_行政(燃修费)_民生政策最低支出需求_财力性转移支付2010年预算参考数_03_2010年各地区一般预算平衡表_净集中 3" xfId="33914"/>
    <cellStyle name="好_行政(燃修费)_民生政策最低支出需求_财力性转移支付2010年预算参考数_合并 2 3" xfId="33915"/>
    <cellStyle name="好_危改资金测算_华东 3" xfId="33916"/>
    <cellStyle name="好_行政(燃修费)_民生政策最低支出需求_财力性转移支付2010年预算参考数_合并 2 4" xfId="33917"/>
    <cellStyle name="好_行政(燃修费)_民生政策最低支出需求_财力性转移支付2010年预算参考数_合并 2 6" xfId="33918"/>
    <cellStyle name="好_行政(燃修费)_民生政策最低支出需求_财力性转移支付2010年预算参考数_合并 2 7" xfId="33919"/>
    <cellStyle name="好_行政公检法测算_不含人员经费系数_03_2010年各地区一般预算平衡表 2" xfId="33920"/>
    <cellStyle name="好_行政(燃修费)_民生政策最低支出需求_财力性转移支付2010年预算参考数_隋心对账单定稿0514" xfId="33921"/>
    <cellStyle name="好_行政(燃修费)_民生政策最低支出需求_财力性转移支付2010年预算参考数_隋心对账单定稿0514 2" xfId="33922"/>
    <cellStyle name="好_行政(燃修费)_民生政策最低支出需求_财力性转移支付2010年预算参考数_隋心对账单定稿0514 2 2" xfId="33923"/>
    <cellStyle name="好_行政(燃修费)_民生政策最低支出需求_财力性转移支付2010年预算参考数_隋心对账单定稿0514 3" xfId="33924"/>
    <cellStyle name="好_县区合并测算20080421_县市旗测算-新科目（含人口规模效应）_小册子（2010）张 2" xfId="33925"/>
    <cellStyle name="好_行政(燃修费)_民生政策最低支出需求_财力性转移支付2010年预算参考数_小册子（2010）张" xfId="33926"/>
    <cellStyle name="好_行政(燃修费)_民生政策最低支出需求_财力性转移支付2010年预算参考数_小册子（2010）张 2" xfId="33927"/>
    <cellStyle name="好_行政(燃修费)_民生政策最低支出需求_财力性转移支付2010年预算参考数_小册子（2010）张 3" xfId="33928"/>
    <cellStyle name="好_行政(燃修费)_民生政策最低支出需求_合并 2" xfId="33929"/>
    <cellStyle name="好_核定人数对比_财力性转移支付2010年预算参考数_03_2010年各地区一般预算平衡表_2010年地方财政一般预算分级平衡情况表（汇总）0524" xfId="33930"/>
    <cellStyle name="好_行政(燃修费)_民生政策最低支出需求_华东" xfId="33931"/>
    <cellStyle name="好_行政(燃修费)_民生政策最低支出需求_华东 2" xfId="33932"/>
    <cellStyle name="好_其他部门(按照总人口测算）—20080416_县市旗测算-新科目（含人口规模效应）_03_2010年各地区一般预算平衡表_2010年地方财政一般预算分级平衡情况表（汇总）0524 2 8" xfId="33933"/>
    <cellStyle name="好_行政(燃修费)_民生政策最低支出需求_华东 2 2" xfId="33934"/>
    <cellStyle name="好_行政(燃修费)_民生政策最低支出需求_华东 2 5" xfId="33935"/>
    <cellStyle name="好_行政(燃修费)_民生政策最低支出需求_华东 2 6" xfId="33936"/>
    <cellStyle name="好_行政(燃修费)_民生政策最低支出需求_华东 2 7" xfId="33937"/>
    <cellStyle name="好_行政(燃修费)_民生政策最低支出需求_华东 3" xfId="33938"/>
    <cellStyle name="好_市辖区测算20080510_民生政策最低支出需求_财力性转移支付2010年预算参考数 2 4" xfId="33939"/>
    <cellStyle name="好_行政(燃修费)_民生政策最低支出需求_隋心对账单定稿0514" xfId="33940"/>
    <cellStyle name="好_平邑_财力性转移支付2010年预算参考数_03_2010年各地区一般预算平衡表 6" xfId="33941"/>
    <cellStyle name="好_县区合并测算20080423(按照各省比重）_民生政策最低支出需求_华东 2 4" xfId="33942"/>
    <cellStyle name="好_行政(燃修费)_民生政策最低支出需求_隋心对账单定稿0514 2" xfId="33943"/>
    <cellStyle name="好_行政(燃修费)_民生政策最低支出需求_隋心对账单定稿0514 2 2" xfId="33944"/>
    <cellStyle name="好_行政(燃修费)_民生政策最低支出需求_隋心对账单定稿0514 2 5" xfId="33945"/>
    <cellStyle name="好_行政(燃修费)_民生政策最低支出需求_隋心对账单定稿0514 2 6" xfId="33946"/>
    <cellStyle name="好_行政(燃修费)_民生政策最低支出需求_小册子（2010）张" xfId="33947"/>
    <cellStyle name="好_行政(燃修费)_民生政策最低支出需求_小册子（2010）张 2" xfId="33948"/>
    <cellStyle name="好_行政(燃修费)_隋心对账单定稿0514" xfId="33949"/>
    <cellStyle name="好_人员工资和公用经费2_财力性转移支付2010年预算参考数_华东" xfId="33950"/>
    <cellStyle name="好_行政(燃修费)_隋心对账单定稿0514 2" xfId="33951"/>
    <cellStyle name="好_人员工资和公用经费2_财力性转移支付2010年预算参考数_华东 2" xfId="33952"/>
    <cellStyle name="好_行政(燃修费)_县市旗测算-新科目（含人口规模效应） 2 6" xfId="33953"/>
    <cellStyle name="好_行政(燃修费)_县市旗测算-新科目（含人口规模效应） 2 7" xfId="33954"/>
    <cellStyle name="好_行政(燃修费)_县市旗测算-新科目（含人口规模效应） 2 8" xfId="33955"/>
    <cellStyle name="好_行政(燃修费)_县市旗测算-新科目（含人口规模效应） 5" xfId="33956"/>
    <cellStyle name="好_行政(燃修费)_县市旗测算-新科目（含人口规模效应）_03_2010年各地区一般预算平衡表" xfId="33957"/>
    <cellStyle name="好_行政(燃修费)_县市旗测算-新科目（含人口规模效应）_03_2010年各地区一般预算平衡表 2" xfId="33958"/>
    <cellStyle name="好_教育(按照总人口测算）—20080416_财力性转移支付2010年预算参考数_小册子（2010）张 3" xfId="33959"/>
    <cellStyle name="好_行政(燃修费)_县市旗测算-新科目（含人口规模效应）_03_2010年各地区一般预算平衡表 2 2" xfId="33960"/>
    <cellStyle name="好_行政(燃修费)_县市旗测算-新科目（含人口规模效应）_03_2010年各地区一般预算平衡表 2 3" xfId="33961"/>
    <cellStyle name="好_行政(燃修费)_县市旗测算-新科目（含人口规模效应）_03_2010年各地区一般预算平衡表 3" xfId="33962"/>
    <cellStyle name="好_行政(燃修费)_县市旗测算-新科目（含人口规模效应）_03_2010年各地区一般预算平衡表 4" xfId="33963"/>
    <cellStyle name="好_行政(燃修费)_县市旗测算-新科目（含人口规模效应）_03_2010年各地区一般预算平衡表 6" xfId="33964"/>
    <cellStyle name="好_行政(燃修费)_县市旗测算-新科目（含人口规模效应）_03_2010年各地区一般预算平衡表_04财力类2010 2" xfId="33965"/>
    <cellStyle name="好_行政(燃修费)_县市旗测算-新科目（含人口规模效应）_03_2010年各地区一般预算平衡表_04财力类2010 3" xfId="33966"/>
    <cellStyle name="好_行政(燃修费)_县市旗测算-新科目（含人口规模效应）_03_2010年各地区一般预算平衡表_2010年地方财政一般预算分级平衡情况表（汇总）0524 2" xfId="33967"/>
    <cellStyle name="好_行政(燃修费)_县市旗测算-新科目（含人口规模效应）_03_2010年各地区一般预算平衡表_2010年地方财政一般预算分级平衡情况表（汇总）0524 2 2" xfId="33968"/>
    <cellStyle name="好_行政(燃修费)_县市旗测算-新科目（含人口规模效应）_03_2010年各地区一般预算平衡表_2010年地方财政一般预算分级平衡情况表（汇总）0524 2 3" xfId="33969"/>
    <cellStyle name="好_县区合并测算20080421_县市旗测算-新科目（含人口规模效应）_30云南" xfId="33970"/>
    <cellStyle name="好_行政(燃修费)_县市旗测算-新科目（含人口规模效应）_03_2010年各地区一般预算平衡表_2010年地方财政一般预算分级平衡情况表（汇总）0524 2 4" xfId="33971"/>
    <cellStyle name="好_行政(燃修费)_县市旗测算-新科目（含人口规模效应）_03_2010年各地区一般预算平衡表_2010年地方财政一般预算分级平衡情况表（汇总）0524 2 5" xfId="33972"/>
    <cellStyle name="好_行政(燃修费)_县市旗测算-新科目（含人口规模效应）_03_2010年各地区一般预算平衡表_2010年地方财政一般预算分级平衡情况表（汇总）0524 2 6" xfId="33973"/>
    <cellStyle name="好_行政(燃修费)_县市旗测算-新科目（含人口规模效应）_03_2010年各地区一般预算平衡表_2010年地方财政一般预算分级平衡情况表（汇总）0524 2 7" xfId="33974"/>
    <cellStyle name="好_行政(燃修费)_县市旗测算-新科目（含人口规模效应）_03_2010年各地区一般预算平衡表_2010年地方财政一般预算分级平衡情况表（汇总）0524 2 8" xfId="33975"/>
    <cellStyle name="好_行政(燃修费)_县市旗测算-新科目（含人口规模效应）_03_2010年各地区一般预算平衡表_2010年地方财政一般预算分级平衡情况表（汇总）0524 4" xfId="33976"/>
    <cellStyle name="好_行政(燃修费)_县市旗测算-新科目（含人口规模效应）_03_2010年各地区一般预算平衡表_净集中" xfId="33977"/>
    <cellStyle name="好_同德_财力性转移支付2010年预算参考数_03_2010年各地区一般预算平衡表_2010年地方财政一般预算分级平衡情况表（汇总）0524 2 2" xfId="33978"/>
    <cellStyle name="好_行政(燃修费)_县市旗测算-新科目（含人口规模效应）_30云南 2" xfId="33979"/>
    <cellStyle name="好_行政(燃修费)_县市旗测算-新科目（含人口规模效应）_30云南 3" xfId="33980"/>
    <cellStyle name="好_行政(燃修费)_县市旗测算-新科目（含人口规模效应）_财力性转移支付2010年预算参考数 2 2" xfId="33981"/>
    <cellStyle name="好_行政(燃修费)_县市旗测算-新科目（含人口规模效应）_财力性转移支付2010年预算参考数 2 3" xfId="33982"/>
    <cellStyle name="好_行政(燃修费)_县市旗测算-新科目（含人口规模效应）_财力性转移支付2010年预算参考数 2 4" xfId="33983"/>
    <cellStyle name="好_行政(燃修费)_县市旗测算-新科目（含人口规模效应）_财力性转移支付2010年预算参考数_03_2010年各地区一般预算平衡表 6" xfId="33984"/>
    <cellStyle name="好_缺口县区测算(按核定人数) 2 4" xfId="33985"/>
    <cellStyle name="好_行政(燃修费)_县市旗测算-新科目（含人口规模效应）_财力性转移支付2010年预算参考数_03_2010年各地区一般预算平衡表_04财力类2010 2" xfId="33986"/>
    <cellStyle name="好_行政(燃修费)_县市旗测算-新科目（含人口规模效应）_财力性转移支付2010年预算参考数_03_2010年各地区一般预算平衡表_04财力类2010 3" xfId="33987"/>
    <cellStyle name="好_山东省民生支出标准_合并 2 2" xfId="33988"/>
    <cellStyle name="好_行政(燃修费)_县市旗测算-新科目（含人口规模效应）_财力性转移支付2010年预算参考数_03_2010年各地区一般预算平衡表_2010年地方财政一般预算分级平衡情况表（汇总）0524 2 5" xfId="33989"/>
    <cellStyle name="好_行政（人员）_不含人员经费系数_财力性转移支付2010年预算参考数_华东 2" xfId="33990"/>
    <cellStyle name="好_山东省民生支出标准_合并 2 3" xfId="33991"/>
    <cellStyle name="好_行政(燃修费)_县市旗测算-新科目（含人口规模效应）_财力性转移支付2010年预算参考数_03_2010年各地区一般预算平衡表_2010年地方财政一般预算分级平衡情况表（汇总）0524 2 6" xfId="33992"/>
    <cellStyle name="好_行政（人员）_不含人员经费系数_财力性转移支付2010年预算参考数_华东 3" xfId="33993"/>
    <cellStyle name="千位分隔 2 8 2" xfId="33994"/>
    <cellStyle name="好_山东省民生支出标准_合并 2 4" xfId="33995"/>
    <cellStyle name="好_行政(燃修费)_县市旗测算-新科目（含人口规模效应）_财力性转移支付2010年预算参考数_03_2010年各地区一般预算平衡表_2010年地方财政一般预算分级平衡情况表（汇总）0524 2 7" xfId="33996"/>
    <cellStyle name="好_山东省民生支出标准_合并 2 5" xfId="33997"/>
    <cellStyle name="好_行政(燃修费)_县市旗测算-新科目（含人口规模效应）_财力性转移支付2010年预算参考数_03_2010年各地区一般预算平衡表_2010年地方财政一般预算分级平衡情况表（汇总）0524 2 8" xfId="33998"/>
    <cellStyle name="好_行政(燃修费)_县市旗测算-新科目（含人口规模效应）_财力性转移支付2010年预算参考数_合并 2" xfId="33999"/>
    <cellStyle name="好_行政(燃修费)_县市旗测算-新科目（含人口规模效应）_财力性转移支付2010年预算参考数_合并 2 2" xfId="34000"/>
    <cellStyle name="好_行政(燃修费)_县市旗测算-新科目（含人口规模效应）_财力性转移支付2010年预算参考数_合并 2 3" xfId="34001"/>
    <cellStyle name="好_文体广播事业(按照总人口测算）—20080416_不含人员经费系数_财力性转移支付2010年预算参考数_小册子（2010）张 2" xfId="34002"/>
    <cellStyle name="好_山东省民生支出标准_华东 2 2" xfId="34003"/>
    <cellStyle name="好_行政(燃修费)_县市旗测算-新科目（含人口规模效应）_财力性转移支付2010年预算参考数_合并 3" xfId="34004"/>
    <cellStyle name="好_行政(燃修费)_县市旗测算-新科目（含人口规模效应）_财力性转移支付2010年预算参考数_华东 2 7" xfId="34005"/>
    <cellStyle name="好_行政(燃修费)_县市旗测算-新科目（含人口规模效应）_财力性转移支付2010年预算参考数_隋心对账单定稿0514" xfId="34006"/>
    <cellStyle name="好_行政(燃修费)_县市旗测算-新科目（含人口规模效应）_财力性转移支付2010年预算参考数_隋心对账单定稿0514 2" xfId="34007"/>
    <cellStyle name="好_行政(燃修费)_县市旗测算-新科目（含人口规模效应）_财力性转移支付2010年预算参考数_隋心对账单定稿0514 2 2" xfId="34008"/>
    <cellStyle name="好_行政(燃修费)_县市旗测算-新科目（含人口规模效应）_财力性转移支付2010年预算参考数_隋心对账单定稿0514 2 3" xfId="34009"/>
    <cellStyle name="好_农林水和城市维护标准支出20080505－县区合计_不含人员经费系数_30云南" xfId="34010"/>
    <cellStyle name="好_行政(燃修费)_县市旗测算-新科目（含人口规模效应）_财力性转移支付2010年预算参考数_隋心对账单定稿0514 2 4" xfId="34011"/>
    <cellStyle name="好_行政(燃修费)_县市旗测算-新科目（含人口规模效应）_财力性转移支付2010年预算参考数_隋心对账单定稿0514 2 5" xfId="34012"/>
    <cellStyle name="好_汇总表 2" xfId="34013"/>
    <cellStyle name="好_行政(燃修费)_县市旗测算-新科目（含人口规模效应）_财力性转移支付2010年预算参考数_隋心对账单定稿0514 2 6" xfId="34014"/>
    <cellStyle name="好_汇总表 3" xfId="34015"/>
    <cellStyle name="好_行政(燃修费)_县市旗测算-新科目（含人口规模效应）_财力性转移支付2010年预算参考数_隋心对账单定稿0514 2 7" xfId="34016"/>
    <cellStyle name="好_汇总表 4" xfId="34017"/>
    <cellStyle name="好_行政(燃修费)_县市旗测算-新科目（含人口规模效应）_财力性转移支付2010年预算参考数_隋心对账单定稿0514 3" xfId="34018"/>
    <cellStyle name="千位分隔 4 2" xfId="34019"/>
    <cellStyle name="好_行政(燃修费)_县市旗测算-新科目（含人口规模效应）_财力性转移支付2010年预算参考数_小册子（2010）张 2" xfId="34020"/>
    <cellStyle name="好_汇总表_财力性转移支付2010年预算参考数_03_2010年各地区一般预算平衡表_2010年地方财政一般预算分级平衡情况表（汇总）0524 2" xfId="34021"/>
    <cellStyle name="好_行政(燃修费)_县市旗测算-新科目（含人口规模效应）_合并" xfId="34022"/>
    <cellStyle name="好_行政(燃修费)_县市旗测算-新科目（含人口规模效应）_隋心对账单定稿0514" xfId="34023"/>
    <cellStyle name="好_行政(燃修费)_县市旗测算-新科目（含人口规模效应）_隋心对账单定稿0514 2" xfId="34024"/>
    <cellStyle name="好_行政(燃修费)_县市旗测算-新科目（含人口规模效应）_隋心对账单定稿0514 2 3" xfId="34025"/>
    <cellStyle name="好_民生政策最低支出需求_隋心对账单定稿0514 2 2" xfId="34026"/>
    <cellStyle name="好_行政(燃修费)_县市旗测算-新科目（含人口规模效应）_隋心对账单定稿0514 2 5" xfId="34027"/>
    <cellStyle name="好_民生政策最低支出需求_隋心对账单定稿0514 2 4" xfId="34028"/>
    <cellStyle name="好_行政(燃修费)_县市旗测算-新科目（含人口规模效应）_隋心对账单定稿0514 2 6" xfId="34029"/>
    <cellStyle name="好_民生政策最低支出需求_隋心对账单定稿0514 2 5" xfId="34030"/>
    <cellStyle name="汇总 2 2 11 2" xfId="34031"/>
    <cellStyle name="好_卫生(按照总人口测算）—20080416_财力性转移支付2010年预算参考数" xfId="34032"/>
    <cellStyle name="好_行政(燃修费)_县市旗测算-新科目（含人口规模效应）_隋心对账单定稿0514 2 7" xfId="34033"/>
    <cellStyle name="好_市辖区测算-新科目（20080626）_财力性转移支付2010年预算参考数_合并 2 2" xfId="34034"/>
    <cellStyle name="好_民生政策最低支出需求_隋心对账单定稿0514 2 6" xfId="34035"/>
    <cellStyle name="好_行政(燃修费)_县市旗测算-新科目（含人口规模效应）_隋心对账单定稿0514 3" xfId="34036"/>
    <cellStyle name="好_行政(燃修费)_县市旗测算-新科目（含人口规模效应）_小册子（2010）张 2" xfId="34037"/>
    <cellStyle name="好_县区合并测算20080423(按照各省比重）_民生政策最低支出需求_财力性转移支付2010年预算参考数_合并 2 6" xfId="34038"/>
    <cellStyle name="好_县市旗测算-新科目（20080626）_不含人员经费系数_合并 2 7" xfId="34039"/>
    <cellStyle name="好_行政(燃修费)_县市旗测算-新科目（含人口规模效应）_小册子（2010）张 3" xfId="34040"/>
    <cellStyle name="好_县区合并测算20080423(按照各省比重）_民生政策最低支出需求_财力性转移支付2010年预算参考数_合并 2 7" xfId="34041"/>
    <cellStyle name="好_行政（人员）" xfId="34042"/>
    <cellStyle name="好_行政（人员） 2" xfId="34043"/>
    <cellStyle name="好_行政（人员） 5" xfId="34044"/>
    <cellStyle name="好_行政（人员）_03_2010年各地区一般预算平衡表 2 2" xfId="34045"/>
    <cellStyle name="好_行政（人员）_03_2010年各地区一般预算平衡表 2 3" xfId="34046"/>
    <cellStyle name="好_青海 缺口县区测算(地方填报)_03_2010年各地区一般预算平衡表_净集中 2" xfId="34047"/>
    <cellStyle name="好_行政（人员）_03_2010年各地区一般预算平衡表 3" xfId="34048"/>
    <cellStyle name="好_行政（人员）_03_2010年各地区一般预算平衡表 4" xfId="34049"/>
    <cellStyle name="好_行政（人员）_03_2010年各地区一般预算平衡表 5" xfId="34050"/>
    <cellStyle name="好_行政（人员）_03_2010年各地区一般预算平衡表_04财力类2010 2" xfId="34051"/>
    <cellStyle name="好_人员工资和公用经费2_财力性转移支付2010年预算参考数_03_2010年各地区一般预算平衡表_2010年地方财政一般预算分级平衡情况表（汇总）0524 2 7" xfId="34052"/>
    <cellStyle name="好_行政（人员）_03_2010年各地区一般预算平衡表_2010年地方财政一般预算分级平衡情况表（汇总）0524 2 2" xfId="34053"/>
    <cellStyle name="好_行政（人员）_03_2010年各地区一般预算平衡表_2010年地方财政一般预算分级平衡情况表（汇总）0524 2 3" xfId="34054"/>
    <cellStyle name="好_教育(按照总人口测算）—20080416_财力性转移支付2010年预算参考数_华东 2 2" xfId="34055"/>
    <cellStyle name="好_市辖区测算20080510_03_2010年各地区一般预算平衡表_04财力类2010 2" xfId="34056"/>
    <cellStyle name="好_行政（人员）_03_2010年各地区一般预算平衡表_2010年地方财政一般预算分级平衡情况表（汇总）0524 2 4" xfId="34057"/>
    <cellStyle name="好_教育(按照总人口测算）—20080416_财力性转移支付2010年预算参考数_华东 2 3" xfId="34058"/>
    <cellStyle name="好_市辖区测算20080510_03_2010年各地区一般预算平衡表_04财力类2010 3" xfId="34059"/>
    <cellStyle name="好_行政（人员）_03_2010年各地区一般预算平衡表_2010年地方财政一般预算分级平衡情况表（汇总）0524 2 5" xfId="34060"/>
    <cellStyle name="好_教育(按照总人口测算）—20080416_财力性转移支付2010年预算参考数_华东 2 4" xfId="34061"/>
    <cellStyle name="好_行政（人员）_03_2010年各地区一般预算平衡表_2010年地方财政一般预算分级平衡情况表（汇总）0524 2 6" xfId="34062"/>
    <cellStyle name="好_教育(按照总人口测算）—20080416_财力性转移支付2010年预算参考数_华东 2 5" xfId="34063"/>
    <cellStyle name="好_行政（人员）_03_2010年各地区一般预算平衡表_2010年地方财政一般预算分级平衡情况表（汇总）0524 2 7" xfId="34064"/>
    <cellStyle name="好_教育(按照总人口测算）—20080416_财力性转移支付2010年预算参考数_华东 2 6" xfId="34065"/>
    <cellStyle name="好_行政（人员）_03_2010年各地区一般预算平衡表_2010年地方财政一般预算分级平衡情况表（汇总）0524 2 8" xfId="34066"/>
    <cellStyle name="好_教育(按照总人口测算）—20080416_财力性转移支付2010年预算参考数_华东 2 7" xfId="34067"/>
    <cellStyle name="好_行政（人员）_03_2010年各地区一般预算平衡表_净集中 3" xfId="34068"/>
    <cellStyle name="好_行政（人员）_不含人员经费系数" xfId="34069"/>
    <cellStyle name="好_行政（人员）_不含人员经费系数 2" xfId="34070"/>
    <cellStyle name="好_行政（人员）_不含人员经费系数 2 4" xfId="34071"/>
    <cellStyle name="好_行政（人员）_不含人员经费系数 3" xfId="34072"/>
    <cellStyle name="好_行政（人员）_不含人员经费系数 4" xfId="34073"/>
    <cellStyle name="好_行政（人员）_不含人员经费系数 5" xfId="34074"/>
    <cellStyle name="好_行政（人员）_不含人员经费系数_03_2010年各地区一般预算平衡表" xfId="34075"/>
    <cellStyle name="好_行政（人员）_不含人员经费系数_03_2010年各地区一般预算平衡表 2" xfId="34076"/>
    <cellStyle name="好_行政（人员）_不含人员经费系数_03_2010年各地区一般预算平衡表 4" xfId="34077"/>
    <cellStyle name="好_行政（人员）_不含人员经费系数_03_2010年各地区一般预算平衡表 5" xfId="34078"/>
    <cellStyle name="好_行政（人员）_不含人员经费系数_03_2010年各地区一般预算平衡表 6" xfId="34079"/>
    <cellStyle name="好_行政（人员）_不含人员经费系数_03_2010年各地区一般预算平衡表_04财力类2010 3" xfId="34080"/>
    <cellStyle name="好_行政（人员）_不含人员经费系数_03_2010年各地区一般预算平衡表_2010年地方财政一般预算分级平衡情况表（汇总）0524 2" xfId="34081"/>
    <cellStyle name="好_行政（人员）_不含人员经费系数_03_2010年各地区一般预算平衡表_2010年地方财政一般预算分级平衡情况表（汇总）0524 2 2" xfId="34082"/>
    <cellStyle name="好_行政（人员）_不含人员经费系数_03_2010年各地区一般预算平衡表_2010年地方财政一般预算分级平衡情况表（汇总）0524 2 3" xfId="34083"/>
    <cellStyle name="好_行政（人员）_不含人员经费系数_03_2010年各地区一般预算平衡表_2010年地方财政一般预算分级平衡情况表（汇总）0524 2 7" xfId="34084"/>
    <cellStyle name="好_行政（人员）_不含人员经费系数_03_2010年各地区一般预算平衡表_2010年地方财政一般预算分级平衡情况表（汇总）0524 2 8" xfId="34085"/>
    <cellStyle name="好_行政（人员）_不含人员经费系数_03_2010年各地区一般预算平衡表_2010年地方财政一般预算分级平衡情况表（汇总）0524 3" xfId="34086"/>
    <cellStyle name="好_行政（人员）_不含人员经费系数_03_2010年各地区一般预算平衡表_2010年地方财政一般预算分级平衡情况表（汇总）0524 4" xfId="34087"/>
    <cellStyle name="好_行政（人员）_不含人员经费系数_03_2010年各地区一般预算平衡表_2010年地方财政一般预算分级平衡情况表（汇总）0524 5" xfId="34088"/>
    <cellStyle name="好_行政（人员）_不含人员经费系数_03_2010年各地区一般预算平衡表_净集中" xfId="34089"/>
    <cellStyle name="好_行政（人员）_不含人员经费系数_30云南 2" xfId="34090"/>
    <cellStyle name="好_行政（人员）_不含人员经费系数_30云南 3" xfId="34091"/>
    <cellStyle name="好_行政（人员）_不含人员经费系数_财力性转移支付2010年预算参考数 2" xfId="34092"/>
    <cellStyle name="好_行政（人员）_不含人员经费系数_财力性转移支付2010年预算参考数 3" xfId="34093"/>
    <cellStyle name="好_行政（人员）_不含人员经费系数_财力性转移支付2010年预算参考数 4" xfId="34094"/>
    <cellStyle name="好_行政（人员）_不含人员经费系数_财力性转移支付2010年预算参考数 5" xfId="34095"/>
    <cellStyle name="好_行政（人员）_不含人员经费系数_财力性转移支付2010年预算参考数_03_2010年各地区一般预算平衡表" xfId="34096"/>
    <cellStyle name="好_农林水和城市维护标准支出20080505－县区合计_县市旗测算-新科目（含人口规模效应）_合并 2 5" xfId="34097"/>
    <cellStyle name="好_行政（人员）_不含人员经费系数_财力性转移支付2010年预算参考数_03_2010年各地区一般预算平衡表 6" xfId="34098"/>
    <cellStyle name="好_行政（人员）_不含人员经费系数_财力性转移支付2010年预算参考数_03_2010年各地区一般预算平衡表_04财力类2010" xfId="34099"/>
    <cellStyle name="好_行政（人员）_不含人员经费系数_财力性转移支付2010年预算参考数_03_2010年各地区一般预算平衡表_04财力类2010 2" xfId="34100"/>
    <cellStyle name="好_行政（人员）_不含人员经费系数_财力性转移支付2010年预算参考数_03_2010年各地区一般预算平衡表_04财力类2010 3" xfId="34101"/>
    <cellStyle name="好_行政（人员）_不含人员经费系数_财力性转移支付2010年预算参考数_03_2010年各地区一般预算平衡表_2010年地方财政一般预算分级平衡情况表（汇总）0524 2 2" xfId="34102"/>
    <cellStyle name="好_行政（人员）_不含人员经费系数_财力性转移支付2010年预算参考数_03_2010年各地区一般预算平衡表_2010年地方财政一般预算分级平衡情况表（汇总）0524 2 3" xfId="34103"/>
    <cellStyle name="好_行政（人员）_不含人员经费系数_财力性转移支付2010年预算参考数_03_2010年各地区一般预算平衡表_2010年地方财政一般预算分级平衡情况表（汇总）0524 2 5" xfId="34104"/>
    <cellStyle name="好_行政（人员）_不含人员经费系数_财力性转移支付2010年预算参考数_03_2010年各地区一般预算平衡表_2010年地方财政一般预算分级平衡情况表（汇总）0524 2 6" xfId="34105"/>
    <cellStyle name="好_行政（人员）_不含人员经费系数_财力性转移支付2010年预算参考数_03_2010年各地区一般预算平衡表_2010年地方财政一般预算分级平衡情况表（汇总）0524 2 7" xfId="34106"/>
    <cellStyle name="好_行政（人员）_不含人员经费系数_财力性转移支付2010年预算参考数_03_2010年各地区一般预算平衡表_2010年地方财政一般预算分级平衡情况表（汇总）0524 2 8" xfId="34107"/>
    <cellStyle name="好_行政（人员）_不含人员经费系数_财力性转移支付2010年预算参考数_03_2010年各地区一般预算平衡表_2010年地方财政一般预算分级平衡情况表（汇总）0524 3" xfId="34108"/>
    <cellStyle name="好_县市旗测算20080508 2 3" xfId="34109"/>
    <cellStyle name="好_行政（人员）_不含人员经费系数_财力性转移支付2010年预算参考数_03_2010年各地区一般预算平衡表_2010年地方财政一般预算分级平衡情况表（汇总）0524 4" xfId="34110"/>
    <cellStyle name="好_县市旗测算20080508 2 4" xfId="34111"/>
    <cellStyle name="好_行政（人员）_不含人员经费系数_财力性转移支付2010年预算参考数_30云南" xfId="34112"/>
    <cellStyle name="好_行政（人员）_不含人员经费系数_财力性转移支付2010年预算参考数_30云南 2" xfId="34113"/>
    <cellStyle name="好_行政（人员）_不含人员经费系数_财力性转移支付2010年预算参考数_30云南 3" xfId="34114"/>
    <cellStyle name="好_行政（人员）_不含人员经费系数_财力性转移支付2010年预算参考数_合并" xfId="34115"/>
    <cellStyle name="好_行政（人员）_不含人员经费系数_财力性转移支付2010年预算参考数_合并 2" xfId="34116"/>
    <cellStyle name="好_行政（人员）_不含人员经费系数_财力性转移支付2010年预算参考数_合并 2 5" xfId="34117"/>
    <cellStyle name="好_行政（人员）_不含人员经费系数_财力性转移支付2010年预算参考数_合并 2 6" xfId="34118"/>
    <cellStyle name="汇总 2 2 11 2 2" xfId="34119"/>
    <cellStyle name="好_卫生(按照总人口测算）—20080416_财力性转移支付2010年预算参考数 2" xfId="34120"/>
    <cellStyle name="好_行政（人员）_不含人员经费系数_财力性转移支付2010年预算参考数_合并 2 7" xfId="34121"/>
    <cellStyle name="好_行政（人员）_不含人员经费系数_财力性转移支付2010年预算参考数_合并 3" xfId="34122"/>
    <cellStyle name="好_行政（人员）_不含人员经费系数_财力性转移支付2010年预算参考数_隋心对账单定稿0514 2 2" xfId="34123"/>
    <cellStyle name="好_行政（人员）_不含人员经费系数_财力性转移支付2010年预算参考数_隋心对账单定稿0514 2 3" xfId="34124"/>
    <cellStyle name="好_行政（人员）_不含人员经费系数_财力性转移支付2010年预算参考数_隋心对账单定稿0514 2 7" xfId="34125"/>
    <cellStyle name="好_行政（人员）_不含人员经费系数_财力性转移支付2010年预算参考数_隋心对账单定稿0514 3" xfId="34126"/>
    <cellStyle name="好_行政（人员）_不含人员经费系数_财力性转移支付2010年预算参考数_小册子（2010）张" xfId="34127"/>
    <cellStyle name="好_行政（人员）_不含人员经费系数_合并" xfId="34128"/>
    <cellStyle name="好_行政（人员）_不含人员经费系数_合并 2" xfId="34129"/>
    <cellStyle name="好_行政（人员）_财力性转移支付2010年预算参考数 2 5" xfId="34130"/>
    <cellStyle name="好_行政（人员）_不含人员经费系数_合并 2 2" xfId="34131"/>
    <cellStyle name="好_行政（人员）_民生政策最低支出需求" xfId="34132"/>
    <cellStyle name="好_行政（人员）_不含人员经费系数_合并 2 3" xfId="34133"/>
    <cellStyle name="好_行政（人员）_不含人员经费系数_合并 2 6" xfId="34134"/>
    <cellStyle name="好_行政（人员）_不含人员经费系数_合并 2 7" xfId="34135"/>
    <cellStyle name="好_行政（人员）_不含人员经费系数_合并 3" xfId="34136"/>
    <cellStyle name="好_行政（人员）_财力性转移支付2010年预算参考数 2 6" xfId="34137"/>
    <cellStyle name="好_行政（人员）_不含人员经费系数_华东 2" xfId="34138"/>
    <cellStyle name="好_行政（人员）_不含人员经费系数_华东 3" xfId="34139"/>
    <cellStyle name="检查单元格 2 2 11 2 7" xfId="34140"/>
    <cellStyle name="好_行政（人员）_不含人员经费系数_隋心对账单定稿0514 2" xfId="34141"/>
    <cellStyle name="好_行政（人员）_不含人员经费系数_隋心对账单定稿0514 2 2" xfId="34142"/>
    <cellStyle name="好_卫生部门_财力性转移支付2010年预算参考数_03_2010年各地区一般预算平衡表_2010年地方财政一般预算分级平衡情况表（汇总）0524 2 3" xfId="34143"/>
    <cellStyle name="好_行政（人员）_不含人员经费系数_隋心对账单定稿0514 2 4" xfId="34144"/>
    <cellStyle name="好_卫生部门_财力性转移支付2010年预算参考数_03_2010年各地区一般预算平衡表_2010年地方财政一般预算分级平衡情况表（汇总）0524 2 4" xfId="34145"/>
    <cellStyle name="好_行政（人员）_不含人员经费系数_隋心对账单定稿0514 2 5" xfId="34146"/>
    <cellStyle name="好_卫生部门_财力性转移支付2010年预算参考数_03_2010年各地区一般预算平衡表_2010年地方财政一般预算分级平衡情况表（汇总）0524 2 5" xfId="34147"/>
    <cellStyle name="好_行政（人员）_不含人员经费系数_隋心对账单定稿0514 2 6" xfId="34148"/>
    <cellStyle name="好_卫生部门_财力性转移支付2010年预算参考数_03_2010年各地区一般预算平衡表_2010年地方财政一般预算分级平衡情况表（汇总）0524 2 6" xfId="34149"/>
    <cellStyle name="好_行政（人员）_不含人员经费系数_隋心对账单定稿0514 2 7" xfId="34150"/>
    <cellStyle name="好_缺口县区测算（11.13）_财力性转移支付2010年预算参考数_隋心对账单定稿0514 2" xfId="34151"/>
    <cellStyle name="好_行政（人员）_不含人员经费系数_小册子（2010）张" xfId="34152"/>
    <cellStyle name="好_行政（人员）_财力性转移支付2010年预算参考数" xfId="34153"/>
    <cellStyle name="好_行政（人员）_财力性转移支付2010年预算参考数 2 7" xfId="34154"/>
    <cellStyle name="好_行政（人员）_财力性转移支付2010年预算参考数 5" xfId="34155"/>
    <cellStyle name="好_汇总表4_财力性转移支付2010年预算参考数_隋心对账单定稿0514 2 7" xfId="34156"/>
    <cellStyle name="好_行政（人员）_财力性转移支付2010年预算参考数_03_2010年各地区一般预算平衡表" xfId="34157"/>
    <cellStyle name="好_行政（人员）_财力性转移支付2010年预算参考数_03_2010年各地区一般预算平衡表 5" xfId="34158"/>
    <cellStyle name="好_行政（人员）_财力性转移支付2010年预算参考数_03_2010年各地区一般预算平衡表 6" xfId="34159"/>
    <cellStyle name="好_行政（人员）_财力性转移支付2010年预算参考数_03_2010年各地区一般预算平衡表_2010年地方财政一般预算分级平衡情况表（汇总）0524" xfId="34160"/>
    <cellStyle name="好_行政（人员）_财力性转移支付2010年预算参考数_03_2010年各地区一般预算平衡表_2010年地方财政一般预算分级平衡情况表（汇总）0524 2" xfId="34161"/>
    <cellStyle name="好_农林水和城市维护标准支出20080505－县区合计_民生政策最低支出需求_财力性转移支付2010年预算参考数_03_2010年各地区一般预算平衡表 3" xfId="34162"/>
    <cellStyle name="好_行政（人员）_财力性转移支付2010年预算参考数_03_2010年各地区一般预算平衡表_2010年地方财政一般预算分级平衡情况表（汇总）0524 2 2" xfId="34163"/>
    <cellStyle name="好_行政（人员）_财力性转移支付2010年预算参考数_03_2010年各地区一般预算平衡表_2010年地方财政一般预算分级平衡情况表（汇总）0524 2 3" xfId="34164"/>
    <cellStyle name="好_行政（人员）_财力性转移支付2010年预算参考数_03_2010年各地区一般预算平衡表_2010年地方财政一般预算分级平衡情况表（汇总）0524 2 4" xfId="34165"/>
    <cellStyle name="好_行政（人员）_财力性转移支付2010年预算参考数_03_2010年各地区一般预算平衡表_2010年地方财政一般预算分级平衡情况表（汇总）0524 3" xfId="34166"/>
    <cellStyle name="好_农林水和城市维护标准支出20080505－县区合计_民生政策最低支出需求_财力性转移支付2010年预算参考数_03_2010年各地区一般预算平衡表 4" xfId="34167"/>
    <cellStyle name="注释 2 2 2 2" xfId="34168"/>
    <cellStyle name="好_行政（人员）_财力性转移支付2010年预算参考数_03_2010年各地区一般预算平衡表_2010年地方财政一般预算分级平衡情况表（汇总）0524 4" xfId="34169"/>
    <cellStyle name="好_汇总表4_财力性转移支付2010年预算参考数_03_2010年各地区一般预算平衡表_04财力类2010 2" xfId="34170"/>
    <cellStyle name="计算 10 2" xfId="34171"/>
    <cellStyle name="好_农林水和城市维护标准支出20080505－县区合计_民生政策最低支出需求_财力性转移支付2010年预算参考数_03_2010年各地区一般预算平衡表 5" xfId="34172"/>
    <cellStyle name="注释 2 2 2 3" xfId="34173"/>
    <cellStyle name="好_行政（人员）_财力性转移支付2010年预算参考数_03_2010年各地区一般预算平衡表_净集中 2" xfId="34174"/>
    <cellStyle name="好_市辖区测算20080510_不含人员经费系数_财力性转移支付2010年预算参考数_华东 2 4" xfId="34175"/>
    <cellStyle name="链接单元格 2 2 2 6" xfId="34176"/>
    <cellStyle name="好_行政（人员）_财力性转移支付2010年预算参考数_30云南 3" xfId="34177"/>
    <cellStyle name="好_行政（人员）_财力性转移支付2010年预算参考数_合并" xfId="34178"/>
    <cellStyle name="好_教育(按照总人口测算）—20080416_财力性转移支付2010年预算参考数_隋心对账单定稿0514 2 6" xfId="34179"/>
    <cellStyle name="好_行政（人员）_财力性转移支付2010年预算参考数_合并 2 4" xfId="34180"/>
    <cellStyle name="好_行政（人员）_财力性转移支付2010年预算参考数_合并 2 5" xfId="34181"/>
    <cellStyle name="好_行政（人员）_财力性转移支付2010年预算参考数_合并 2 6" xfId="34182"/>
    <cellStyle name="好_行政（人员）_财力性转移支付2010年预算参考数_合并 2 7" xfId="34183"/>
    <cellStyle name="好_行政（人员）_财力性转移支付2010年预算参考数_华东" xfId="34184"/>
    <cellStyle name="好_行政（人员）_财力性转移支付2010年预算参考数_华东 2" xfId="34185"/>
    <cellStyle name="好_行政（人员）_财力性转移支付2010年预算参考数_隋心对账单定稿0514" xfId="34186"/>
    <cellStyle name="注释 2 2 13" xfId="34187"/>
    <cellStyle name="好_行政（人员）_财力性转移支付2010年预算参考数_小册子（2010）张 3" xfId="34188"/>
    <cellStyle name="好_行政（人员）_合并" xfId="34189"/>
    <cellStyle name="解释性文本 2 2 2 2 8" xfId="34190"/>
    <cellStyle name="好_行政（人员）_合并 2 5" xfId="34191"/>
    <cellStyle name="好_行政（人员）_合并 2 6" xfId="34192"/>
    <cellStyle name="好_行政（人员）_合并 2 7" xfId="34193"/>
    <cellStyle name="好_行政（人员）_华东" xfId="34194"/>
    <cellStyle name="好_行政（人员）_华东 2 2" xfId="34195"/>
    <cellStyle name="好_行政（人员）_华东 2 3" xfId="34196"/>
    <cellStyle name="好_卫生(按照总人口测算）—20080416_财力性转移支付2010年预算参考数_小册子（2010）张" xfId="34197"/>
    <cellStyle name="好_行政（人员）_华东 2 4" xfId="34198"/>
    <cellStyle name="好_行政（人员）_华东 2 5" xfId="34199"/>
    <cellStyle name="好_行政（人员）_华东 2 6" xfId="34200"/>
    <cellStyle name="好_行政（人员）_华东 3" xfId="34201"/>
    <cellStyle name="好_行政公检法测算_不含人员经费系数_隋心对账单定稿0514 2 2" xfId="34202"/>
    <cellStyle name="好_行政（人员）_民生政策最低支出需求 2" xfId="34203"/>
    <cellStyle name="好_行政（人员）_民生政策最低支出需求 2 2" xfId="34204"/>
    <cellStyle name="强调文字颜色 1 2 2 14" xfId="34205"/>
    <cellStyle name="好_行政（人员）_民生政策最低支出需求 2 3" xfId="34206"/>
    <cellStyle name="强调文字颜色 1 2 2 15" xfId="34207"/>
    <cellStyle name="强调文字颜色 1 2 2 20" xfId="34208"/>
    <cellStyle name="好_行政（人员）_民生政策最低支出需求 2 5" xfId="34209"/>
    <cellStyle name="强调文字颜色 1 2 2 17" xfId="34210"/>
    <cellStyle name="好_行政（人员）_民生政策最低支出需求 2 6" xfId="34211"/>
    <cellStyle name="强调文字颜色 1 2 2 18" xfId="34212"/>
    <cellStyle name="好_行政（人员）_民生政策最低支出需求 2 8" xfId="34213"/>
    <cellStyle name="好_行政（人员）_民生政策最低支出需求 4" xfId="34214"/>
    <cellStyle name="好_行政（人员）_民生政策最低支出需求 5" xfId="34215"/>
    <cellStyle name="好_市辖区测算20080510_县市旗测算-新科目（含人口规模效应）_财力性转移支付2010年预算参考数 2 3" xfId="34216"/>
    <cellStyle name="好_行政（人员）_民生政策最低支出需求_03_2010年各地区一般预算平衡表" xfId="34217"/>
    <cellStyle name="好_行政（人员）_民生政策最低支出需求_03_2010年各地区一般预算平衡表 2 2" xfId="34218"/>
    <cellStyle name="好_行政（人员）_民生政策最低支出需求_03_2010年各地区一般预算平衡表 2 3" xfId="34219"/>
    <cellStyle name="好_行政（人员）_民生政策最低支出需求_03_2010年各地区一般预算平衡表 4" xfId="34220"/>
    <cellStyle name="好_县区合并测算20080421_30云南" xfId="34221"/>
    <cellStyle name="好_行政（人员）_民生政策最低支出需求_03_2010年各地区一般预算平衡表 5" xfId="34222"/>
    <cellStyle name="好_行政（人员）_民生政策最低支出需求_03_2010年各地区一般预算平衡表 6" xfId="34223"/>
    <cellStyle name="好_行政（人员）_民生政策最低支出需求_03_2010年各地区一般预算平衡表_04财力类2010" xfId="34224"/>
    <cellStyle name="好_自行调整差异系数顺序_03_2010年各地区一般预算平衡表_净集中 2" xfId="34225"/>
    <cellStyle name="好_行政（人员）_民生政策最低支出需求_03_2010年各地区一般预算平衡表_04财力类2010 3" xfId="34226"/>
    <cellStyle name="好_行政（人员）_民生政策最低支出需求_03_2010年各地区一般预算平衡表_2010年地方财政一般预算分级平衡情况表（汇总）0524 2 2" xfId="34227"/>
    <cellStyle name="好_行政（人员）_民生政策最低支出需求_03_2010年各地区一般预算平衡表_2010年地方财政一般预算分级平衡情况表（汇总）0524 2 4" xfId="34228"/>
    <cellStyle name="好_行政（人员）_民生政策最低支出需求_03_2010年各地区一般预算平衡表_2010年地方财政一般预算分级平衡情况表（汇总）0524 2 5" xfId="34229"/>
    <cellStyle name="好_行政（人员）_民生政策最低支出需求_03_2010年各地区一般预算平衡表_2010年地方财政一般预算分级平衡情况表（汇总）0524 2 6" xfId="34230"/>
    <cellStyle name="好_县市旗测算-新科目（20080627）_民生政策最低支出需求_03_2010年各地区一般预算平衡表_净集中" xfId="34231"/>
    <cellStyle name="好_行政（人员）_民生政策最低支出需求_03_2010年各地区一般预算平衡表_2010年地方财政一般预算分级平衡情况表（汇总）0524 2 7" xfId="34232"/>
    <cellStyle name="好_行政（人员）_民生政策最低支出需求_03_2010年各地区一般预算平衡表_2010年地方财政一般预算分级平衡情况表（汇总）0524 2 8" xfId="34233"/>
    <cellStyle name="好_行政（人员）_民生政策最低支出需求_03_2010年各地区一般预算平衡表_净集中" xfId="34234"/>
    <cellStyle name="好_市辖区测算-新科目（20080626）_县市旗测算-新科目（含人口规模效应） 2 4" xfId="34235"/>
    <cellStyle name="好_行政（人员）_民生政策最低支出需求_03_2010年各地区一般预算平衡表_净集中 2" xfId="34236"/>
    <cellStyle name="好_行政（人员）_民生政策最低支出需求_03_2010年各地区一般预算平衡表_净集中 3" xfId="34237"/>
    <cellStyle name="好_行政（人员）_民生政策最低支出需求_30云南 2" xfId="34238"/>
    <cellStyle name="好_行政（人员）_民生政策最低支出需求_财力性转移支付2010年预算参考数 2 3" xfId="34239"/>
    <cellStyle name="好_缺口县区测算_财力性转移支付2010年预算参考数_合并" xfId="34240"/>
    <cellStyle name="好_行政（人员）_民生政策最低支出需求_财力性转移支付2010年预算参考数 2 4" xfId="34241"/>
    <cellStyle name="好_行政（人员）_民生政策最低支出需求_财力性转移支付2010年预算参考数 2 5" xfId="34242"/>
    <cellStyle name="好_行政（人员）_民生政策最低支出需求_财力性转移支付2010年预算参考数 2 8" xfId="34243"/>
    <cellStyle name="好_教育(按照总人口测算）—20080416_民生政策最低支出需求_财力性转移支付2010年预算参考数_华东" xfId="34244"/>
    <cellStyle name="好_行政（人员）_民生政策最低支出需求_财力性转移支付2010年预算参考数_03_2010年各地区一般预算平衡表 2 2" xfId="34245"/>
    <cellStyle name="好_行政（人员）_民生政策最低支出需求_财力性转移支付2010年预算参考数_03_2010年各地区一般预算平衡表 2 3" xfId="34246"/>
    <cellStyle name="好_行政（人员）_民生政策最低支出需求_财力性转移支付2010年预算参考数_03_2010年各地区一般预算平衡表_04财力类2010" xfId="34247"/>
    <cellStyle name="好_其他部门(按照总人口测算）—20080416_财力性转移支付2010年预算参考数_合并 2 3" xfId="34248"/>
    <cellStyle name="好_其他部门(按照总人口测算）—20080416_民生政策最低支出需求_03_2010年各地区一般预算平衡表_2010年地方财政一般预算分级平衡情况表（汇总）0524 2 6" xfId="34249"/>
    <cellStyle name="好_行政（人员）_民生政策最低支出需求_财力性转移支付2010年预算参考数_03_2010年各地区一般预算平衡表_04财力类2010 2" xfId="34250"/>
    <cellStyle name="好_行政（人员）_民生政策最低支出需求_财力性转移支付2010年预算参考数_03_2010年各地区一般预算平衡表_04财力类2010 3" xfId="34251"/>
    <cellStyle name="好_行政（人员）_民生政策最低支出需求_财力性转移支付2010年预算参考数_03_2010年各地区一般预算平衡表_2010年地方财政一般预算分级平衡情况表（汇总）0524" xfId="34252"/>
    <cellStyle name="好_行政（人员）_民生政策最低支出需求_财力性转移支付2010年预算参考数_03_2010年各地区一般预算平衡表_2010年地方财政一般预算分级平衡情况表（汇总）0524 2" xfId="34253"/>
    <cellStyle name="好_行政（人员）_民生政策最低支出需求_财力性转移支付2010年预算参考数_03_2010年各地区一般预算平衡表_2010年地方财政一般预算分级平衡情况表（汇总）0524 2 2" xfId="34254"/>
    <cellStyle name="好_行政（人员）_民生政策最低支出需求_财力性转移支付2010年预算参考数_03_2010年各地区一般预算平衡表_2010年地方财政一般预算分级平衡情况表（汇总）0524 2 5" xfId="34255"/>
    <cellStyle name="好_行政（人员）_民生政策最低支出需求_财力性转移支付2010年预算参考数_03_2010年各地区一般预算平衡表_2010年地方财政一般预算分级平衡情况表（汇总）0524 2 6" xfId="34256"/>
    <cellStyle name="好_行政（人员）_民生政策最低支出需求_财力性转移支付2010年预算参考数_03_2010年各地区一般预算平衡表_2010年地方财政一般预算分级平衡情况表（汇总）0524 2 7" xfId="34257"/>
    <cellStyle name="好_行政（人员）_民生政策最低支出需求_财力性转移支付2010年预算参考数_03_2010年各地区一般预算平衡表_2010年地方财政一般预算分级平衡情况表（汇总）0524 3" xfId="34258"/>
    <cellStyle name="好_行政（人员）_民生政策最低支出需求_财力性转移支付2010年预算参考数_03_2010年各地区一般预算平衡表_2010年地方财政一般预算分级平衡情况表（汇总）0524 5" xfId="34259"/>
    <cellStyle name="好_行政（人员）_民生政策最低支出需求_财力性转移支付2010年预算参考数_03_2010年各地区一般预算平衡表_净集中" xfId="34260"/>
    <cellStyle name="好_行政（人员）_民生政策最低支出需求_财力性转移支付2010年预算参考数_03_2010年各地区一般预算平衡表_净集中 2" xfId="34261"/>
    <cellStyle name="好_行政（人员）_民生政策最低支出需求_财力性转移支付2010年预算参考数_03_2010年各地区一般预算平衡表_净集中 3" xfId="34262"/>
    <cellStyle name="好_行政（人员）_民生政策最低支出需求_财力性转移支付2010年预算参考数_合并 2 3" xfId="34263"/>
    <cellStyle name="好_教育(按照总人口测算）—20080416_民生政策最低支出需求_30云南 3" xfId="34264"/>
    <cellStyle name="好_行政（人员）_民生政策最低支出需求_财力性转移支付2010年预算参考数_合并 2 4" xfId="34265"/>
    <cellStyle name="好_教育(按照总人口测算）—20080416_民生政策最低支出需求_30云南 4" xfId="34266"/>
    <cellStyle name="好_行政（人员）_民生政策最低支出需求_财力性转移支付2010年预算参考数_合并 2 5" xfId="34267"/>
    <cellStyle name="好_行政（人员）_民生政策最低支出需求_财力性转移支付2010年预算参考数_合并 2 7" xfId="34268"/>
    <cellStyle name="好_行政（人员）_民生政策最低支出需求_财力性转移支付2010年预算参考数_华东" xfId="34269"/>
    <cellStyle name="好_行政（人员）_民生政策最低支出需求_财力性转移支付2010年预算参考数_华东 2 6" xfId="34270"/>
    <cellStyle name="好_行政（人员）_民生政策最低支出需求_财力性转移支付2010年预算参考数_华东 2 7" xfId="34271"/>
    <cellStyle name="好_行政（人员）_民生政策最低支出需求_财力性转移支付2010年预算参考数_隋心对账单定稿0514" xfId="34272"/>
    <cellStyle name="好_行政（人员）_民生政策最低支出需求_财力性转移支付2010年预算参考数_隋心对账单定稿0514 2" xfId="34273"/>
    <cellStyle name="好_行政（人员）_民生政策最低支出需求_财力性转移支付2010年预算参考数_隋心对账单定稿0514 2 4" xfId="34274"/>
    <cellStyle name="好_行政（人员）_民生政策最低支出需求_财力性转移支付2010年预算参考数_隋心对账单定稿0514 2 5" xfId="34275"/>
    <cellStyle name="好_行政（人员）_县市旗测算-新科目（含人口规模效应）_合并" xfId="34276"/>
    <cellStyle name="好_行政（人员）_民生政策最低支出需求_财力性转移支付2010年预算参考数_隋心对账单定稿0514 2 6" xfId="34277"/>
    <cellStyle name="好_行政（人员）_民生政策最低支出需求_财力性转移支付2010年预算参考数_隋心对账单定稿0514 2 7" xfId="34278"/>
    <cellStyle name="好_行政（人员）_民生政策最低支出需求_财力性转移支付2010年预算参考数_隋心对账单定稿0514 3" xfId="34279"/>
    <cellStyle name="好_行政（人员）_民生政策最低支出需求_财力性转移支付2010年预算参考数_小册子（2010）张" xfId="34280"/>
    <cellStyle name="好_行政（人员）_民生政策最低支出需求_合并 2 3" xfId="34281"/>
    <cellStyle name="好_行政（人员）_民生政策最低支出需求_合并 2 4" xfId="34282"/>
    <cellStyle name="好_行政（人员）_民生政策最低支出需求_合并 2 5" xfId="34283"/>
    <cellStyle name="好_行政（人员）_民生政策最低支出需求_华东 2 2" xfId="34284"/>
    <cellStyle name="好_教育(按照总人口测算）—20080416_财力性转移支付2010年预算参考数_合并 2 2" xfId="34285"/>
    <cellStyle name="好_行政（人员）_民生政策最低支出需求_隋心对账单定稿0514" xfId="34286"/>
    <cellStyle name="好_青海 缺口县区测算(地方填报)_合并 2 5" xfId="34287"/>
    <cellStyle name="好_行政（人员）_民生政策最低支出需求_隋心对账单定稿0514 2 2" xfId="34288"/>
    <cellStyle name="好_行政（人员）_民生政策最低支出需求_隋心对账单定稿0514 2 3" xfId="34289"/>
    <cellStyle name="好_行政（人员）_民生政策最低支出需求_隋心对账单定稿0514 2 5" xfId="34290"/>
    <cellStyle name="好_教育(按照总人口测算）—20080416_03_2010年各地区一般预算平衡表_04财力类2010" xfId="34291"/>
    <cellStyle name="好_行政（人员）_民生政策最低支出需求_隋心对账单定稿0514 3" xfId="34292"/>
    <cellStyle name="好_行政（人员）_民生政策最低支出需求_小册子（2010）张" xfId="34293"/>
    <cellStyle name="好_汇总表4_财力性转移支付2010年预算参考数_03_2010年各地区一般预算平衡表 6" xfId="34294"/>
    <cellStyle name="好_行政（人员）_隋心对账单定稿0514" xfId="34295"/>
    <cellStyle name="好_行政（人员）_隋心对账单定稿0514 2 6" xfId="34296"/>
    <cellStyle name="好_行政（人员）_隋心对账单定稿0514 3" xfId="34297"/>
    <cellStyle name="好_行政（人员）_县市旗测算-新科目（含人口规模效应）" xfId="34298"/>
    <cellStyle name="好_行政公检法测算_县市旗测算-新科目（含人口规模效应）_财力性转移支付2010年预算参考数_30云南 2" xfId="34299"/>
    <cellStyle name="好_行政（人员）_县市旗测算-新科目（含人口规模效应） 2 4" xfId="34300"/>
    <cellStyle name="好_行政（人员）_县市旗测算-新科目（含人口规模效应） 2 8" xfId="34301"/>
    <cellStyle name="好_县区合并测算20080423(按照各省比重）_县市旗测算-新科目（含人口规模效应）_30云南 3" xfId="34302"/>
    <cellStyle name="好_市辖区测算20080510_不含人员经费系数_财力性转移支付2010年预算参考数 5" xfId="34303"/>
    <cellStyle name="好_行政（人员）_县市旗测算-新科目（含人口规模效应） 4" xfId="34304"/>
    <cellStyle name="好_缺口县区测算(按2007支出增长25%测算)_财力性转移支付2010年预算参考数_03_2010年各地区一般预算平衡表 5" xfId="34305"/>
    <cellStyle name="好_行政（人员）_县市旗测算-新科目（含人口规模效应） 5" xfId="34306"/>
    <cellStyle name="好_缺口县区测算(按2007支出增长25%测算)_财力性转移支付2010年预算参考数_03_2010年各地区一般预算平衡表 6" xfId="34307"/>
    <cellStyle name="好_行政（人员）_县市旗测算-新科目（含人口规模效应）_03_2010年各地区一般预算平衡表 2" xfId="34308"/>
    <cellStyle name="好_行政（人员）_县市旗测算-新科目（含人口规模效应）_03_2010年各地区一般预算平衡表 2 3" xfId="34309"/>
    <cellStyle name="好_行政（人员）_县市旗测算-新科目（含人口规模效应）_03_2010年各地区一般预算平衡表_04财力类2010" xfId="34310"/>
    <cellStyle name="好_行政（人员）_县市旗测算-新科目（含人口规模效应）_03_2010年各地区一般预算平衡表_04财力类2010 2" xfId="34311"/>
    <cellStyle name="好_行政（人员）_县市旗测算-新科目（含人口规模效应）_03_2010年各地区一般预算平衡表_04财力类2010 3" xfId="34312"/>
    <cellStyle name="好_行政（人员）_县市旗测算-新科目（含人口规模效应）_03_2010年各地区一般预算平衡表_2010年地方财政一般预算分级平衡情况表（汇总）0524 2" xfId="34313"/>
    <cellStyle name="好_行政（人员）_县市旗测算-新科目（含人口规模效应）_03_2010年各地区一般预算平衡表_2010年地方财政一般预算分级平衡情况表（汇总）0524 2 2" xfId="34314"/>
    <cellStyle name="好_行政（人员）_县市旗测算-新科目（含人口规模效应）_03_2010年各地区一般预算平衡表_2010年地方财政一般预算分级平衡情况表（汇总）0524 2 3" xfId="34315"/>
    <cellStyle name="好_行政（人员）_县市旗测算-新科目（含人口规模效应）_03_2010年各地区一般预算平衡表_2010年地方财政一般预算分级平衡情况表（汇总）0524 2 5" xfId="34316"/>
    <cellStyle name="好_行政（人员）_县市旗测算-新科目（含人口规模效应）_03_2010年各地区一般预算平衡表_2010年地方财政一般预算分级平衡情况表（汇总）0524 2 6" xfId="34317"/>
    <cellStyle name="好_行政（人员）_县市旗测算-新科目（含人口规模效应）_03_2010年各地区一般预算平衡表_2010年地方财政一般预算分级平衡情况表（汇总）0524 2 7" xfId="34318"/>
    <cellStyle name="好_行政（人员）_县市旗测算-新科目（含人口规模效应）_03_2010年各地区一般预算平衡表_2010年地方财政一般预算分级平衡情况表（汇总）0524 2 8" xfId="34319"/>
    <cellStyle name="好_行政（人员）_县市旗测算-新科目（含人口规模效应）_财力性转移支付2010年预算参考数_30云南 3 2" xfId="34320"/>
    <cellStyle name="好_行政（人员）_县市旗测算-新科目（含人口规模效应）_03_2010年各地区一般预算平衡表_2010年地方财政一般预算分级平衡情况表（汇总）0524 3" xfId="34321"/>
    <cellStyle name="好_行政（人员）_县市旗测算-新科目（含人口规模效应）_03_2010年各地区一般预算平衡表_2010年地方财政一般预算分级平衡情况表（汇总）0524 4" xfId="34322"/>
    <cellStyle name="好_行政（人员）_县市旗测算-新科目（含人口规模效应）_03_2010年各地区一般预算平衡表_2010年地方财政一般预算分级平衡情况表（汇总）0524 5" xfId="34323"/>
    <cellStyle name="好_行政（人员）_县市旗测算-新科目（含人口规模效应）_30云南" xfId="34324"/>
    <cellStyle name="好_行政（人员）_县市旗测算-新科目（含人口规模效应）_30云南 2" xfId="34325"/>
    <cellStyle name="好_行政（人员）_县市旗测算-新科目（含人口规模效应）_30云南 3" xfId="34326"/>
    <cellStyle name="好_市辖区测算20080510_不含人员经费系数_03_2010年各地区一般预算平衡表_净集中" xfId="34327"/>
    <cellStyle name="好_行政（人员）_县市旗测算-新科目（含人口规模效应）_财力性转移支付2010年预算参考数 2" xfId="34328"/>
    <cellStyle name="好_行政（人员）_县市旗测算-新科目（含人口规模效应）_财力性转移支付2010年预算参考数 2 5" xfId="34329"/>
    <cellStyle name="好_行政（人员）_县市旗测算-新科目（含人口规模效应）_财力性转移支付2010年预算参考数 2 6" xfId="34330"/>
    <cellStyle name="好_行政（人员）_县市旗测算-新科目（含人口规模效应）_财力性转移支付2010年预算参考数 2 7" xfId="34331"/>
    <cellStyle name="好_云南省2008年转移支付测算——州市本级考核部分及政策性测算_财力性转移支付2010年预算参考数_03_2010年各地区一般预算平衡表 2" xfId="34332"/>
    <cellStyle name="好_行政（人员）_县市旗测算-新科目（含人口规模效应）_财力性转移支付2010年预算参考数 5" xfId="34333"/>
    <cellStyle name="输出 2 2 2 2 2 3" xfId="34334"/>
    <cellStyle name="好_行政（人员）_县市旗测算-新科目（含人口规模效应）_财力性转移支付2010年预算参考数_03_2010年各地区一般预算平衡表" xfId="34335"/>
    <cellStyle name="好_行政（人员）_县市旗测算-新科目（含人口规模效应）_财力性转移支付2010年预算参考数_03_2010年各地区一般预算平衡表 2" xfId="34336"/>
    <cellStyle name="好_行政（人员）_县市旗测算-新科目（含人口规模效应）_财力性转移支付2010年预算参考数_03_2010年各地区一般预算平衡表 2 2" xfId="34337"/>
    <cellStyle name="好_县区合并测算20080421 2 6" xfId="34338"/>
    <cellStyle name="好_行政（人员）_县市旗测算-新科目（含人口规模效应）_财力性转移支付2010年预算参考数_03_2010年各地区一般预算平衡表 3" xfId="34339"/>
    <cellStyle name="好_农林水和城市维护标准支出20080505－县区合计_不含人员经费系数_华东 2 2" xfId="34340"/>
    <cellStyle name="好_行政（人员）_县市旗测算-新科目（含人口规模效应）_财力性转移支付2010年预算参考数_03_2010年各地区一般预算平衡表 5" xfId="34341"/>
    <cellStyle name="好_农林水和城市维护标准支出20080505－县区合计_不含人员经费系数_华东 2 4" xfId="34342"/>
    <cellStyle name="好_行政（人员）_县市旗测算-新科目（含人口规模效应）_财力性转移支付2010年预算参考数_03_2010年各地区一般预算平衡表 6" xfId="34343"/>
    <cellStyle name="好_农林水和城市维护标准支出20080505－县区合计_不含人员经费系数_华东 2 5" xfId="34344"/>
    <cellStyle name="好_行政（人员）_县市旗测算-新科目（含人口规模效应）_财力性转移支付2010年预算参考数_03_2010年各地区一般预算平衡表_04财力类2010" xfId="34345"/>
    <cellStyle name="好_行政（人员）_县市旗测算-新科目（含人口规模效应）_财力性转移支付2010年预算参考数_03_2010年各地区一般预算平衡表_04财力类2010 2" xfId="34346"/>
    <cellStyle name="好_行政（人员）_县市旗测算-新科目（含人口规模效应）_财力性转移支付2010年预算参考数_03_2010年各地区一般预算平衡表_04财力类2010 3" xfId="34347"/>
    <cellStyle name="好_行政（人员）_县市旗测算-新科目（含人口规模效应）_财力性转移支付2010年预算参考数_03_2010年各地区一般预算平衡表_2010年地方财政一般预算分级平衡情况表（汇总）0524" xfId="34348"/>
    <cellStyle name="好_农林水和城市维护标准支出20080505－县区合计_不含人员经费系数_03_2010年各地区一般预算平衡表 5" xfId="34349"/>
    <cellStyle name="好_行政（人员）_县市旗测算-新科目（含人口规模效应）_财力性转移支付2010年预算参考数_03_2010年各地区一般预算平衡表_2010年地方财政一般预算分级平衡情况表（汇总）0524 2 3" xfId="34350"/>
    <cellStyle name="好_行政（人员）_县市旗测算-新科目（含人口规模效应）_财力性转移支付2010年预算参考数_03_2010年各地区一般预算平衡表_2010年地方财政一般预算分级平衡情况表（汇总）0524 2 4" xfId="34351"/>
    <cellStyle name="好_行政（人员）_县市旗测算-新科目（含人口规模效应）_财力性转移支付2010年预算参考数_03_2010年各地区一般预算平衡表_2010年地方财政一般预算分级平衡情况表（汇总）0524 2 5" xfId="34352"/>
    <cellStyle name="注释 2 2 2 10" xfId="34353"/>
    <cellStyle name="好_行政（人员）_县市旗测算-新科目（含人口规模效应）_财力性转移支付2010年预算参考数_03_2010年各地区一般预算平衡表_2010年地方财政一般预算分级平衡情况表（汇总）0524 2 6" xfId="34354"/>
    <cellStyle name="注释 2 2 2 11" xfId="34355"/>
    <cellStyle name="好_行政（人员）_县市旗测算-新科目（含人口规模效应）_财力性转移支付2010年预算参考数_03_2010年各地区一般预算平衡表_2010年地方财政一般预算分级平衡情况表（汇总）0524 2 7" xfId="34356"/>
    <cellStyle name="注释 2 2 2 12" xfId="34357"/>
    <cellStyle name="好_行政（人员）_县市旗测算-新科目（含人口规模效应）_财力性转移支付2010年预算参考数_03_2010年各地区一般预算平衡表_2010年地方财政一般预算分级平衡情况表（汇总）0524 2 8" xfId="34358"/>
    <cellStyle name="注释 2 2 2 13" xfId="34359"/>
    <cellStyle name="好_行政（人员）_县市旗测算-新科目（含人口规模效应）_财力性转移支付2010年预算参考数_03_2010年各地区一般预算平衡表_净集中 3" xfId="34360"/>
    <cellStyle name="好_总人口_财力性转移支付2010年预算参考数_03_2010年各地区一般预算平衡表_2010年地方财政一般预算分级平衡情况表（汇总）0524 2 8" xfId="34361"/>
    <cellStyle name="好_行政（人员）_县市旗测算-新科目（含人口规模效应）_财力性转移支付2010年预算参考数_30云南" xfId="34362"/>
    <cellStyle name="好_行政（人员）_县市旗测算-新科目（含人口规模效应）_财力性转移支付2010年预算参考数_30云南 2" xfId="34363"/>
    <cellStyle name="好_行政（人员）_县市旗测算-新科目（含人口规模效应）_财力性转移支付2010年预算参考数_合并" xfId="34364"/>
    <cellStyle name="好_行政（人员）_县市旗测算-新科目（含人口规模效应）_财力性转移支付2010年预算参考数_合并 2" xfId="34365"/>
    <cellStyle name="好_缺口县区测算（11.13） 3" xfId="34366"/>
    <cellStyle name="好_行政（人员）_县市旗测算-新科目（含人口规模效应）_财力性转移支付2010年预算参考数_合并 2 2" xfId="34367"/>
    <cellStyle name="好_行政（人员）_县市旗测算-新科目（含人口规模效应）_财力性转移支付2010年预算参考数_合并 2 3" xfId="34368"/>
    <cellStyle name="好_行政（人员）_县市旗测算-新科目（含人口规模效应）_财力性转移支付2010年预算参考数_合并 2 4" xfId="34369"/>
    <cellStyle name="好_行政（人员）_县市旗测算-新科目（含人口规模效应）_财力性转移支付2010年预算参考数_合并 2 6" xfId="34370"/>
    <cellStyle name="好_行政（人员）_县市旗测算-新科目（含人口规模效应）_财力性转移支付2010年预算参考数_合并 3" xfId="34371"/>
    <cellStyle name="好_缺口县区测算（11.13） 4" xfId="34372"/>
    <cellStyle name="好_行政（人员）_县市旗测算-新科目（含人口规模效应）_财力性转移支付2010年预算参考数_华东 2" xfId="34373"/>
    <cellStyle name="好_行政（人员）_县市旗测算-新科目（含人口规模效应）_财力性转移支付2010年预算参考数_华东 2 2" xfId="34374"/>
    <cellStyle name="好_行政（人员）_县市旗测算-新科目（含人口规模效应）_财力性转移支付2010年预算参考数_华东 2 3" xfId="34375"/>
    <cellStyle name="好_行政（人员）_县市旗测算-新科目（含人口规模效应）_财力性转移支付2010年预算参考数_华东 2 4" xfId="34376"/>
    <cellStyle name="好_行政（人员）_县市旗测算-新科目（含人口规模效应）_财力性转移支付2010年预算参考数_华东 2 5" xfId="34377"/>
    <cellStyle name="好_行政（人员）_县市旗测算-新科目（含人口规模效应）_财力性转移支付2010年预算参考数_华东 3" xfId="34378"/>
    <cellStyle name="好_行政（人员）_县市旗测算-新科目（含人口规模效应）_财力性转移支付2010年预算参考数_隋心对账单定稿0514" xfId="34379"/>
    <cellStyle name="适中 2 2 19" xfId="34380"/>
    <cellStyle name="好_行政（人员）_县市旗测算-新科目（含人口规模效应）_财力性转移支付2010年预算参考数_隋心对账单定稿0514 2 3" xfId="34381"/>
    <cellStyle name="好_行政（人员）_县市旗测算-新科目（含人口规模效应）_财力性转移支付2010年预算参考数_隋心对账单定稿0514 2 4" xfId="34382"/>
    <cellStyle name="好_汇总表4_03_2010年各地区一般预算平衡表 2 2" xfId="34383"/>
    <cellStyle name="好_行政（人员）_县市旗测算-新科目（含人口规模效应）_财力性转移支付2010年预算参考数_隋心对账单定稿0514 2 5" xfId="34384"/>
    <cellStyle name="好_汇总表4_03_2010年各地区一般预算平衡表 2 3" xfId="34385"/>
    <cellStyle name="好_卫生(按照总人口测算）—20080416_民生政策最低支出需求_03_2010年各地区一般预算平衡表_净集中 2" xfId="34386"/>
    <cellStyle name="好_行政（人员）_县市旗测算-新科目（含人口规模效应）_财力性转移支付2010年预算参考数_小册子（2010）张 2" xfId="34387"/>
    <cellStyle name="好_行政（人员）_县市旗测算-新科目（含人口规模效应）_财力性转移支付2010年预算参考数_小册子（2010）张 3" xfId="34388"/>
    <cellStyle name="好_县区合并测算20080421_民生政策最低支出需求_财力性转移支付2010年预算参考数_03_2010年各地区一般预算平衡表 4" xfId="34389"/>
    <cellStyle name="好_行政（人员）_县市旗测算-新科目（含人口规模效应）_合并 2" xfId="34390"/>
    <cellStyle name="好_行政（人员）_县市旗测算-新科目（含人口规模效应）_合并 2 2" xfId="34391"/>
    <cellStyle name="好_行政（人员）_县市旗测算-新科目（含人口规模效应）_合并 2 3" xfId="34392"/>
    <cellStyle name="好_行政（人员）_县市旗测算-新科目（含人口规模效应）_合并 2 4" xfId="34393"/>
    <cellStyle name="好_行政（人员）_县市旗测算-新科目（含人口规模效应）_合并 2 5" xfId="34394"/>
    <cellStyle name="好_行政（人员）_县市旗测算-新科目（含人口规模效应）_合并 2 6" xfId="34395"/>
    <cellStyle name="好_行政（人员）_县市旗测算-新科目（含人口规模效应）_合并 2 7" xfId="34396"/>
    <cellStyle name="好_县区合并测算20080421_民生政策最低支出需求_财力性转移支付2010年预算参考数_03_2010年各地区一般预算平衡表 5" xfId="34397"/>
    <cellStyle name="好_行政（人员）_县市旗测算-新科目（含人口规模效应）_合并 3" xfId="34398"/>
    <cellStyle name="好_行政（人员）_县市旗测算-新科目（含人口规模效应）_华东" xfId="34399"/>
    <cellStyle name="好_行政（人员）_县市旗测算-新科目（含人口规模效应）_华东 2 5" xfId="34400"/>
    <cellStyle name="好_行政（人员）_县市旗测算-新科目（含人口规模效应）_华东 3" xfId="34401"/>
    <cellStyle name="好_行政（人员）_县市旗测算-新科目（含人口规模效应）_隋心对账单定稿0514" xfId="34402"/>
    <cellStyle name="好_行政（人员）_县市旗测算-新科目（含人口规模效应）_隋心对账单定稿0514 2 3" xfId="34403"/>
    <cellStyle name="好_行政（人员）_县市旗测算-新科目（含人口规模效应）_隋心对账单定稿0514 2 4" xfId="34404"/>
    <cellStyle name="好_县市旗测算-新科目（20080627）_县市旗测算-新科目（含人口规模效应）_小册子（2010）张" xfId="34405"/>
    <cellStyle name="好_行政（人员）_县市旗测算-新科目（含人口规模效应）_隋心对账单定稿0514 2 6" xfId="34406"/>
    <cellStyle name="好_行政（人员）_县市旗测算-新科目（含人口规模效应）_隋心对账单定稿0514 3" xfId="34407"/>
    <cellStyle name="好_行政公检法测算" xfId="34408"/>
    <cellStyle name="好_行政公检法测算 2 4" xfId="34409"/>
    <cellStyle name="好_行政公检法测算 2 5" xfId="34410"/>
    <cellStyle name="好_行政公检法测算 5" xfId="34411"/>
    <cellStyle name="好_行政公检法测算_03_2010年各地区一般预算平衡表_04财力类2010 2" xfId="34412"/>
    <cellStyle name="好_行政公检法测算_03_2010年各地区一般预算平衡表_2010年地方财政一般预算分级平衡情况表（汇总）0524 2 8" xfId="34413"/>
    <cellStyle name="好_行政公检法测算_03_2010年各地区一般预算平衡表_2010年地方财政一般预算分级平衡情况表（汇总）0524 3" xfId="34414"/>
    <cellStyle name="好_行政公检法测算_03_2010年各地区一般预算平衡表_2010年地方财政一般预算分级平衡情况表（汇总）0524 5" xfId="34415"/>
    <cellStyle name="好_行政公检法测算_30云南" xfId="34416"/>
    <cellStyle name="好_行政公检法测算_30云南 3" xfId="34417"/>
    <cellStyle name="好_行政公检法测算_不含人员经费系数" xfId="34418"/>
    <cellStyle name="好_行政公检法测算_不含人员经费系数 2" xfId="34419"/>
    <cellStyle name="好_行政公检法测算_不含人员经费系数 3" xfId="34420"/>
    <cellStyle name="好_行政公检法测算_不含人员经费系数_03_2010年各地区一般预算平衡表" xfId="34421"/>
    <cellStyle name="好_行政公检法测算_不含人员经费系数_03_2010年各地区一般预算平衡表 2 2" xfId="34422"/>
    <cellStyle name="好_县市旗测算-新科目（20080626）_民生政策最低支出需求_财力性转移支付2010年预算参考数 2 5" xfId="34423"/>
    <cellStyle name="好_行政公检法测算_不含人员经费系数_03_2010年各地区一般预算平衡表 2 3" xfId="34424"/>
    <cellStyle name="好_县市旗测算-新科目（20080626）_民生政策最低支出需求_财力性转移支付2010年预算参考数 2 6" xfId="34425"/>
    <cellStyle name="好_行政公检法测算_不含人员经费系数_03_2010年各地区一般预算平衡表 5" xfId="34426"/>
    <cellStyle name="好_行政公检法测算_不含人员经费系数_03_2010年各地区一般预算平衡表_04财力类2010" xfId="34427"/>
    <cellStyle name="好_行政公检法测算_不含人员经费系数_03_2010年各地区一般预算平衡表_04财力类2010 2" xfId="34428"/>
    <cellStyle name="好_行政公检法测算_不含人员经费系数_03_2010年各地区一般预算平衡表_04财力类2010 3" xfId="34429"/>
    <cellStyle name="好_行政公检法测算_不含人员经费系数_03_2010年各地区一般预算平衡表_2010年地方财政一般预算分级平衡情况表（汇总）0524" xfId="34430"/>
    <cellStyle name="好_行政公检法测算_不含人员经费系数_03_2010年各地区一般预算平衡表_2010年地方财政一般预算分级平衡情况表（汇总）0524 2" xfId="34431"/>
    <cellStyle name="好_行政公检法测算_不含人员经费系数_03_2010年各地区一般预算平衡表_2010年地方财政一般预算分级平衡情况表（汇总）0524 2 2" xfId="34432"/>
    <cellStyle name="好_行政公检法测算_不含人员经费系数_03_2010年各地区一般预算平衡表_2010年地方财政一般预算分级平衡情况表（汇总）0524 2 3" xfId="34433"/>
    <cellStyle name="好_行政公检法测算_不含人员经费系数_03_2010年各地区一般预算平衡表_2010年地方财政一般预算分级平衡情况表（汇总）0524 2 4" xfId="34434"/>
    <cellStyle name="好_行政公检法测算_不含人员经费系数_03_2010年各地区一般预算平衡表_2010年地方财政一般预算分级平衡情况表（汇总）0524 2 5" xfId="34435"/>
    <cellStyle name="好_行政公检法测算_不含人员经费系数_03_2010年各地区一般预算平衡表_2010年地方财政一般预算分级平衡情况表（汇总）0524 3" xfId="34436"/>
    <cellStyle name="好_平邑_财力性转移支付2010年预算参考数_30云南" xfId="34437"/>
    <cellStyle name="好_行政公检法测算_不含人员经费系数_03_2010年各地区一般预算平衡表_2010年地方财政一般预算分级平衡情况表（汇总）0524 4" xfId="34438"/>
    <cellStyle name="好_行政公检法测算_不含人员经费系数_03_2010年各地区一般预算平衡表_净集中 2" xfId="34439"/>
    <cellStyle name="好_行政公检法测算_不含人员经费系数_03_2010年各地区一般预算平衡表_净集中 3" xfId="34440"/>
    <cellStyle name="好_行政公检法测算_不含人员经费系数_30云南" xfId="34441"/>
    <cellStyle name="好_行政公检法测算_不含人员经费系数_财力性转移支付2010年预算参考数 2 3" xfId="34442"/>
    <cellStyle name="好_行政公检法测算_不含人员经费系数_财力性转移支付2010年预算参考数 2 4" xfId="34443"/>
    <cellStyle name="好_行政公检法测算_不含人员经费系数_财力性转移支付2010年预算参考数 2 6" xfId="34444"/>
    <cellStyle name="好_行政公检法测算_不含人员经费系数_财力性转移支付2010年预算参考数 2 8" xfId="34445"/>
    <cellStyle name="好_行政公检法测算_不含人员经费系数_财力性转移支付2010年预算参考数 4" xfId="34446"/>
    <cellStyle name="好_行政公检法测算_不含人员经费系数_财力性转移支付2010年预算参考数_03_2010年各地区一般预算平衡表 2 2" xfId="34447"/>
    <cellStyle name="好_行政公检法测算_不含人员经费系数_财力性转移支付2010年预算参考数_03_2010年各地区一般预算平衡表 6" xfId="34448"/>
    <cellStyle name="好_农林水和城市维护标准支出20080505－县区合计_民生政策最低支出需求_合并 3" xfId="34449"/>
    <cellStyle name="好_行政公检法测算_不含人员经费系数_财力性转移支付2010年预算参考数_03_2010年各地区一般预算平衡表_04财力类2010" xfId="34450"/>
    <cellStyle name="好_行政公检法测算_不含人员经费系数_财力性转移支付2010年预算参考数_03_2010年各地区一般预算平衡表_04财力类2010 3" xfId="34451"/>
    <cellStyle name="好_行政公检法测算_不含人员经费系数_财力性转移支付2010年预算参考数_03_2010年各地区一般预算平衡表_2010年地方财政一般预算分级平衡情况表（汇总）0524 2 2" xfId="34452"/>
    <cellStyle name="好_行政公检法测算_不含人员经费系数_财力性转移支付2010年预算参考数_03_2010年各地区一般预算平衡表_2010年地方财政一般预算分级平衡情况表（汇总）0524 2 3" xfId="34453"/>
    <cellStyle name="好_行政公检法测算_不含人员经费系数_财力性转移支付2010年预算参考数_03_2010年各地区一般预算平衡表_2010年地方财政一般预算分级平衡情况表（汇总）0524 2 4" xfId="34454"/>
    <cellStyle name="好_行政公检法测算_不含人员经费系数_财力性转移支付2010年预算参考数_03_2010年各地区一般预算平衡表_2010年地方财政一般预算分级平衡情况表（汇总）0524 2 5" xfId="34455"/>
    <cellStyle name="好_核定人数下发表_小册子（2010）张" xfId="34456"/>
    <cellStyle name="好_行政公检法测算_不含人员经费系数_财力性转移支付2010年预算参考数_03_2010年各地区一般预算平衡表_2010年地方财政一般预算分级平衡情况表（汇总）0524 2 6" xfId="34457"/>
    <cellStyle name="好_行政公检法测算_不含人员经费系数_财力性转移支付2010年预算参考数_03_2010年各地区一般预算平衡表_2010年地方财政一般预算分级平衡情况表（汇总）0524 2 7" xfId="34458"/>
    <cellStyle name="好_行政公检法测算_不含人员经费系数_财力性转移支付2010年预算参考数_03_2010年各地区一般预算平衡表_2010年地方财政一般预算分级平衡情况表（汇总）0524 2 8" xfId="34459"/>
    <cellStyle name="好_行政公检法测算_不含人员经费系数_财力性转移支付2010年预算参考数_30云南" xfId="34460"/>
    <cellStyle name="好_行政公检法测算_不含人员经费系数_财力性转移支付2010年预算参考数_30云南 2" xfId="34461"/>
    <cellStyle name="好_行政公检法测算_不含人员经费系数_财力性转移支付2010年预算参考数_30云南 3" xfId="34462"/>
    <cellStyle name="好_行政公检法测算_不含人员经费系数_财力性转移支付2010年预算参考数_华东 2 6" xfId="34463"/>
    <cellStyle name="好_行政公检法测算_不含人员经费系数_财力性转移支付2010年预算参考数_华东 2 7" xfId="34464"/>
    <cellStyle name="好_行政公检法测算_不含人员经费系数_财力性转移支付2010年预算参考数_隋心对账单定稿0514" xfId="34465"/>
    <cellStyle name="好_行政公检法测算_不含人员经费系数_财力性转移支付2010年预算参考数_隋心对账单定稿0514 2" xfId="34466"/>
    <cellStyle name="好_行政公检法测算_不含人员经费系数_财力性转移支付2010年预算参考数_隋心对账单定稿0514 2 2" xfId="34467"/>
    <cellStyle name="好_行政公检法测算_不含人员经费系数_财力性转移支付2010年预算参考数_隋心对账单定稿0514 2 4" xfId="34468"/>
    <cellStyle name="好_行政公检法测算_不含人员经费系数_财力性转移支付2010年预算参考数_隋心对账单定稿0514 2 7" xfId="34469"/>
    <cellStyle name="好_行政公检法测算_不含人员经费系数_财力性转移支付2010年预算参考数_隋心对账单定稿0514 3" xfId="34470"/>
    <cellStyle name="强调文字颜色 5 2 2 2 3" xfId="34471"/>
    <cellStyle name="好_行政公检法测算_不含人员经费系数_合并" xfId="34472"/>
    <cellStyle name="好_行政公检法测算_不含人员经费系数_合并 2" xfId="34473"/>
    <cellStyle name="好_行政公检法测算_不含人员经费系数_合并 2 2" xfId="34474"/>
    <cellStyle name="好_行政公检法测算_不含人员经费系数_合并 2 5" xfId="34475"/>
    <cellStyle name="好_行政公检法测算_不含人员经费系数_合并 2 7" xfId="34476"/>
    <cellStyle name="好_县市旗测算-新科目（20080626）_不含人员经费系数_隋心对账单定稿0514 2" xfId="34477"/>
    <cellStyle name="好_行政公检法测算_不含人员经费系数_华东 2" xfId="34478"/>
    <cellStyle name="好_农林水和城市维护标准支出20080505－县区合计_合并" xfId="34479"/>
    <cellStyle name="好_县市旗测算-新科目（20080626）_不含人员经费系数_隋心对账单定稿0514 3" xfId="34480"/>
    <cellStyle name="好_行政公检法测算_不含人员经费系数_华东 3" xfId="34481"/>
    <cellStyle name="好_行政公检法测算_不含人员经费系数_隋心对账单定稿0514" xfId="34482"/>
    <cellStyle name="好_行政公检法测算_不含人员经费系数_隋心对账单定稿0514 2" xfId="34483"/>
    <cellStyle name="好_行政公检法测算_不含人员经费系数_隋心对账单定稿0514 2 3" xfId="34484"/>
    <cellStyle name="好_行政公检法测算_不含人员经费系数_隋心对账单定稿0514 2 4" xfId="34485"/>
    <cellStyle name="好_行政公检法测算_不含人员经费系数_隋心对账单定稿0514 3" xfId="34486"/>
    <cellStyle name="好_行政公检法测算_财力性转移支付2010年预算参考数 2 3" xfId="34487"/>
    <cellStyle name="好_行政公检法测算_财力性转移支付2010年预算参考数 2 4" xfId="34488"/>
    <cellStyle name="好_行政公检法测算_财力性转移支付2010年预算参考数 2 6" xfId="34489"/>
    <cellStyle name="好_行政公检法测算_财力性转移支付2010年预算参考数 2 7" xfId="34490"/>
    <cellStyle name="好_行政公检法测算_财力性转移支付2010年预算参考数 2 8" xfId="34491"/>
    <cellStyle name="好_行政公检法测算_财力性转移支付2010年预算参考数_03_2010年各地区一般预算平衡表_04财力类2010" xfId="34492"/>
    <cellStyle name="好_其他部门(按照总人口测算）—20080416_不含人员经费系数_华东 2 2" xfId="34493"/>
    <cellStyle name="好_行政公检法测算_财力性转移支付2010年预算参考数_03_2010年各地区一般预算平衡表_04财力类2010 2" xfId="34494"/>
    <cellStyle name="好_行政公检法测算_财力性转移支付2010年预算参考数_03_2010年各地区一般预算平衡表_04财力类2010 3" xfId="34495"/>
    <cellStyle name="好_行政公检法测算_财力性转移支付2010年预算参考数_03_2010年各地区一般预算平衡表_2010年地方财政一般预算分级平衡情况表（汇总）0524 2" xfId="34496"/>
    <cellStyle name="好_行政公检法测算_财力性转移支付2010年预算参考数_03_2010年各地区一般预算平衡表_2010年地方财政一般预算分级平衡情况表（汇总）0524 2 3" xfId="34497"/>
    <cellStyle name="好_行政公检法测算_财力性转移支付2010年预算参考数_03_2010年各地区一般预算平衡表_2010年地方财政一般预算分级平衡情况表（汇总）0524 2 5" xfId="34498"/>
    <cellStyle name="好_行政公检法测算_财力性转移支付2010年预算参考数_03_2010年各地区一般预算平衡表_2010年地方财政一般预算分级平衡情况表（汇总）0524 2 6" xfId="34499"/>
    <cellStyle name="好_行政公检法测算_财力性转移支付2010年预算参考数_03_2010年各地区一般预算平衡表_2010年地方财政一般预算分级平衡情况表（汇总）0524 3" xfId="34500"/>
    <cellStyle name="好_行政公检法测算_财力性转移支付2010年预算参考数_03_2010年各地区一般预算平衡表_2010年地方财政一般预算分级平衡情况表（汇总）0524 4" xfId="34501"/>
    <cellStyle name="好_行政公检法测算_财力性转移支付2010年预算参考数_03_2010年各地区一般预算平衡表_净集中" xfId="34502"/>
    <cellStyle name="好_行政公检法测算_财力性转移支付2010年预算参考数_30云南 2" xfId="34503"/>
    <cellStyle name="好_行政公检法测算_财力性转移支付2010年预算参考数_合并" xfId="34504"/>
    <cellStyle name="好_自行调整差异系数顺序_03_2010年各地区一般预算平衡表_2010年地方财政一般预算分级平衡情况表（汇总）0524 2 7" xfId="34505"/>
    <cellStyle name="好_行政公检法测算_财力性转移支付2010年预算参考数_合并 2" xfId="34506"/>
    <cellStyle name="好_行政公检法测算_财力性转移支付2010年预算参考数_合并 2 2" xfId="34507"/>
    <cellStyle name="好_行政公检法测算_财力性转移支付2010年预算参考数_合并 2 3" xfId="34508"/>
    <cellStyle name="好_青海 缺口县区测算(地方填报)_华东 2 2" xfId="34509"/>
    <cellStyle name="好_行政公检法测算_财力性转移支付2010年预算参考数_合并 2 5" xfId="34510"/>
    <cellStyle name="好_青海 缺口县区测算(地方填报)_华东 2 4" xfId="34511"/>
    <cellStyle name="好_行政公检法测算_财力性转移支付2010年预算参考数_合并 2 6" xfId="34512"/>
    <cellStyle name="好_青海 缺口县区测算(地方填报)_华东 2 5" xfId="34513"/>
    <cellStyle name="好_行政公检法测算_财力性转移支付2010年预算参考数_合并 2 7" xfId="34514"/>
    <cellStyle name="好_青海 缺口县区测算(地方填报)_华东 2 6" xfId="34515"/>
    <cellStyle name="好_行政公检法测算_财力性转移支付2010年预算参考数_合并 3" xfId="34516"/>
    <cellStyle name="好_行政公检法测算_财力性转移支付2010年预算参考数_华东" xfId="34517"/>
    <cellStyle name="检查单元格 2 2 2 11" xfId="34518"/>
    <cellStyle name="好_行政公检法测算_财力性转移支付2010年预算参考数_华东 2" xfId="34519"/>
    <cellStyle name="检查单元格 2 2 2 12" xfId="34520"/>
    <cellStyle name="好_行政公检法测算_财力性转移支付2010年预算参考数_华东 3" xfId="34521"/>
    <cellStyle name="好_行政公检法测算_财力性转移支付2010年预算参考数_隋心对账单定稿0514" xfId="34522"/>
    <cellStyle name="好_民生政策最低支出需求_财力性转移支付2010年预算参考数_合并 2 5" xfId="34523"/>
    <cellStyle name="好_行政公检法测算_财力性转移支付2010年预算参考数_隋心对账单定稿0514 2" xfId="34524"/>
    <cellStyle name="好_行政公检法测算_财力性转移支付2010年预算参考数_隋心对账单定稿0514 2 2" xfId="34525"/>
    <cellStyle name="好_行政公检法测算_财力性转移支付2010年预算参考数_隋心对账单定稿0514 2 6" xfId="34526"/>
    <cellStyle name="好_行政公检法测算_财力性转移支付2010年预算参考数_隋心对账单定稿0514 2 7" xfId="34527"/>
    <cellStyle name="好_行政公检法测算_财力性转移支付2010年预算参考数_隋心对账单定稿0514 3" xfId="34528"/>
    <cellStyle name="好_行政公检法测算_合并" xfId="34529"/>
    <cellStyle name="好_行政公检法测算_县市旗测算-新科目（含人口规模效应）_03_2010年各地区一般预算平衡表_2010年地方财政一般预算分级平衡情况表（汇总）0524 2 3" xfId="34530"/>
    <cellStyle name="好_行政公检法测算_合并 2 7" xfId="34531"/>
    <cellStyle name="好_合并 2 4" xfId="34532"/>
    <cellStyle name="好_行政公检法测算_合并 3" xfId="34533"/>
    <cellStyle name="好_行政公检法测算_华东" xfId="34534"/>
    <cellStyle name="好_行政公检法测算_华东 2" xfId="34535"/>
    <cellStyle name="好_行政公检法测算_华东 2 2" xfId="34536"/>
    <cellStyle name="好_行政公检法测算_华东 2 4" xfId="34537"/>
    <cellStyle name="好_行政公检法测算_华东 2 5" xfId="34538"/>
    <cellStyle name="好_华东 2 2" xfId="34539"/>
    <cellStyle name="好_行政公检法测算_华东 2 6" xfId="34540"/>
    <cellStyle name="好_华东 2 3" xfId="34541"/>
    <cellStyle name="好_行政公检法测算_华东 3" xfId="34542"/>
    <cellStyle name="好_行政公检法测算_民生政策最低支出需求 2 5" xfId="34543"/>
    <cellStyle name="好_行政公检法测算_民生政策最低支出需求 2 6" xfId="34544"/>
    <cellStyle name="好_行政公检法测算_民生政策最低支出需求 2 7" xfId="34545"/>
    <cellStyle name="解释性文本 2 2 10" xfId="34546"/>
    <cellStyle name="好_行政公检法测算_民生政策最低支出需求 2 8" xfId="34547"/>
    <cellStyle name="解释性文本 2 2 11" xfId="34548"/>
    <cellStyle name="好_行政公检法测算_民生政策最低支出需求_03_2010年各地区一般预算平衡表 2 3" xfId="34549"/>
    <cellStyle name="好_行政公检法测算_民生政策最低支出需求_03_2010年各地区一般预算平衡表_04财力类2010" xfId="34550"/>
    <cellStyle name="好_行政公检法测算_民生政策最低支出需求_03_2010年各地区一般预算平衡表_净集中" xfId="34551"/>
    <cellStyle name="好_行政公检法测算_民生政策最低支出需求_30云南" xfId="34552"/>
    <cellStyle name="好_行政公检法测算_民生政策最低支出需求_财力性转移支付2010年预算参考数 2" xfId="34553"/>
    <cellStyle name="好_行政公检法测算_民生政策最低支出需求_财力性转移支付2010年预算参考数 2 5" xfId="34554"/>
    <cellStyle name="好_行政公检法测算_民生政策最低支出需求_财力性转移支付2010年预算参考数 2 7" xfId="34555"/>
    <cellStyle name="好_行政公检法测算_民生政策最低支出需求_财力性转移支付2010年预算参考数 3" xfId="34556"/>
    <cellStyle name="好_行政公检法测算_民生政策最低支出需求_财力性转移支付2010年预算参考数 4" xfId="34557"/>
    <cellStyle name="好_行政公检法测算_民生政策最低支出需求_财力性转移支付2010年预算参考数_03_2010年各地区一般预算平衡表 6" xfId="34558"/>
    <cellStyle name="好_行政公检法测算_民生政策最低支出需求_财力性转移支付2010年预算参考数_03_2010年各地区一般预算平衡表_04财力类2010" xfId="34559"/>
    <cellStyle name="好_市辖区测算20080510_民生政策最低支出需求_财力性转移支付2010年预算参考数_03_2010年各地区一般预算平衡表_2010年地方财政一般预算分级平衡情况表（汇总）0524 2 2" xfId="34560"/>
    <cellStyle name="好_行政公检法测算_民生政策最低支出需求_财力性转移支付2010年预算参考数_03_2010年各地区一般预算平衡表_04财力类2010 2" xfId="34561"/>
    <cellStyle name="好_行政公检法测算_民生政策最低支出需求_财力性转移支付2010年预算参考数_03_2010年各地区一般预算平衡表_04财力类2010 3" xfId="34562"/>
    <cellStyle name="好_行政公检法测算_民生政策最低支出需求_财力性转移支付2010年预算参考数_03_2010年各地区一般预算平衡表_2010年地方财政一般预算分级平衡情况表（汇总）0524" xfId="34563"/>
    <cellStyle name="好_行政公检法测算_民生政策最低支出需求_财力性转移支付2010年预算参考数_03_2010年各地区一般预算平衡表_2010年地方财政一般预算分级平衡情况表（汇总）0524 2" xfId="34564"/>
    <cellStyle name="好_行政公检法测算_民生政策最低支出需求_财力性转移支付2010年预算参考数_03_2010年各地区一般预算平衡表_2010年地方财政一般预算分级平衡情况表（汇总）0524 2 6" xfId="34565"/>
    <cellStyle name="好_其他部门(按照总人口测算）—20080416_不含人员经费系数_合并 3" xfId="34566"/>
    <cellStyle name="好_市辖区测算20080510_不含人员经费系数_合并 2 5" xfId="34567"/>
    <cellStyle name="好_行政公检法测算_民生政策最低支出需求_财力性转移支付2010年预算参考数_03_2010年各地区一般预算平衡表_2010年地方财政一般预算分级平衡情况表（汇总）0524 2 7" xfId="34568"/>
    <cellStyle name="好_市辖区测算20080510_不含人员经费系数_合并 2 6" xfId="34569"/>
    <cellStyle name="好_行政公检法测算_民生政策最低支出需求_财力性转移支付2010年预算参考数_03_2010年各地区一般预算平衡表_2010年地方财政一般预算分级平衡情况表（汇总）0524 3" xfId="34570"/>
    <cellStyle name="好_行政公检法测算_民生政策最低支出需求_财力性转移支付2010年预算参考数_03_2010年各地区一般预算平衡表_2010年地方财政一般预算分级平衡情况表（汇总）0524 4" xfId="34571"/>
    <cellStyle name="好_行政公检法测算_民生政策最低支出需求_财力性转移支付2010年预算参考数_03_2010年各地区一般预算平衡表_2010年地方财政一般预算分级平衡情况表（汇总）0524 5" xfId="34572"/>
    <cellStyle name="好_行政公检法测算_民生政策最低支出需求_财力性转移支付2010年预算参考数_30云南 3" xfId="34573"/>
    <cellStyle name="好_行政公检法测算_民生政策最低支出需求_财力性转移支付2010年预算参考数_合并" xfId="34574"/>
    <cellStyle name="好_行政公检法测算_民生政策最低支出需求_财力性转移支付2010年预算参考数_合并 2" xfId="34575"/>
    <cellStyle name="好_行政公检法测算_民生政策最低支出需求_财力性转移支付2010年预算参考数_合并 2 4" xfId="34576"/>
    <cellStyle name="好_县区合并测算20080421_不含人员经费系数_财力性转移支付2010年预算参考数_03_2010年各地区一般预算平衡表_2010年地方财政一般预算分级平衡情况表（汇总）0524 3" xfId="34577"/>
    <cellStyle name="好_行政公检法测算_民生政策最低支出需求_财力性转移支付2010年预算参考数_合并 2 6" xfId="34578"/>
    <cellStyle name="好_县区合并测算20080421_不含人员经费系数_财力性转移支付2010年预算参考数_03_2010年各地区一般预算平衡表_2010年地方财政一般预算分级平衡情况表（汇总）0524 5" xfId="34579"/>
    <cellStyle name="好_行政公检法测算_民生政策最低支出需求_财力性转移支付2010年预算参考数_合并 3" xfId="34580"/>
    <cellStyle name="好_行政公检法测算_民生政策最低支出需求_财力性转移支付2010年预算参考数_华东" xfId="34581"/>
    <cellStyle name="好_行政公检法测算_民生政策最低支出需求_财力性转移支付2010年预算参考数_华东 2" xfId="34582"/>
    <cellStyle name="好_行政公检法测算_民生政策最低支出需求_财力性转移支付2010年预算参考数_华东 2 3" xfId="34583"/>
    <cellStyle name="好_行政公检法测算_民生政策最低支出需求_财力性转移支付2010年预算参考数_华东 2 4" xfId="34584"/>
    <cellStyle name="好_行政公检法测算_民生政策最低支出需求_财力性转移支付2010年预算参考数_华东 2 5" xfId="34585"/>
    <cellStyle name="好_行政公检法测算_民生政策最低支出需求_财力性转移支付2010年预算参考数_华东 2 6" xfId="34586"/>
    <cellStyle name="好_行政公检法测算_民生政策最低支出需求_财力性转移支付2010年预算参考数_华东 3" xfId="34587"/>
    <cellStyle name="好_行政公检法测算_民生政策最低支出需求_财力性转移支付2010年预算参考数_隋心对账单定稿0514" xfId="34588"/>
    <cellStyle name="好_行政公检法测算_民生政策最低支出需求_财力性转移支付2010年预算参考数_隋心对账单定稿0514 2" xfId="34589"/>
    <cellStyle name="好_行政公检法测算_民生政策最低支出需求_财力性转移支付2010年预算参考数_隋心对账单定稿0514 2 2" xfId="34590"/>
    <cellStyle name="好_行政公检法测算_民生政策最低支出需求_财力性转移支付2010年预算参考数_隋心对账单定稿0514 2 3" xfId="34591"/>
    <cellStyle name="好_行政公检法测算_民生政策最低支出需求_财力性转移支付2010年预算参考数_隋心对账单定稿0514 2 4" xfId="34592"/>
    <cellStyle name="好_行政公检法测算_民生政策最低支出需求_财力性转移支付2010年预算参考数_隋心对账单定稿0514 2 5" xfId="34593"/>
    <cellStyle name="好_行政公检法测算_民生政策最低支出需求_财力性转移支付2010年预算参考数_隋心对账单定稿0514 2 6" xfId="34594"/>
    <cellStyle name="好_行政公检法测算_民生政策最低支出需求_财力性转移支付2010年预算参考数_隋心对账单定稿0514 3" xfId="34595"/>
    <cellStyle name="好_行政公检法测算_民生政策最低支出需求_财力性转移支付2010年预算参考数_小册子（2010）张" xfId="34596"/>
    <cellStyle name="好_行政公检法测算_民生政策最低支出需求_财力性转移支付2010年预算参考数_小册子（2010）张 2" xfId="34597"/>
    <cellStyle name="好_行政公检法测算_民生政策最低支出需求_财力性转移支付2010年预算参考数_小册子（2010）张 3" xfId="34598"/>
    <cellStyle name="好_行政公检法测算_民生政策最低支出需求_合并" xfId="34599"/>
    <cellStyle name="好_行政公检法测算_民生政策最低支出需求_合并 2 2" xfId="34600"/>
    <cellStyle name="好_行政公检法测算_民生政策最低支出需求_合并 2 3" xfId="34601"/>
    <cellStyle name="好_行政公检法测算_民生政策最低支出需求_合并 2 6" xfId="34602"/>
    <cellStyle name="好_行政公检法测算_民生政策最低支出需求_合并 2 7" xfId="34603"/>
    <cellStyle name="好_行政公检法测算_民生政策最低支出需求_合并 3" xfId="34604"/>
    <cellStyle name="链接单元格 2 2 2 2 2 2" xfId="34605"/>
    <cellStyle name="好_行政公检法测算_民生政策最低支出需求_华东 2 4" xfId="34606"/>
    <cellStyle name="好_行政公检法测算_民生政策最低支出需求_华东 2 6" xfId="34607"/>
    <cellStyle name="好_行政公检法测算_民生政策最低支出需求_华东 3" xfId="34608"/>
    <cellStyle name="好_行政公检法测算_民生政策最低支出需求_隋心对账单定稿0514 2" xfId="34609"/>
    <cellStyle name="好_行政公检法测算_民生政策最低支出需求_隋心对账单定稿0514 2 2" xfId="34610"/>
    <cellStyle name="好_行政公检法测算_民生政策最低支出需求_隋心对账单定稿0514 2 3" xfId="34611"/>
    <cellStyle name="好_行政公检法测算_民生政策最低支出需求_隋心对账单定稿0514 2 4" xfId="34612"/>
    <cellStyle name="好_行政公检法测算_民生政策最低支出需求_隋心对账单定稿0514 2 5" xfId="34613"/>
    <cellStyle name="好_缺口县区测算（11.13）_03_2010年各地区一般预算平衡表" xfId="34614"/>
    <cellStyle name="好_县市旗测算-新科目（20080627）_03_2010年各地区一般预算平衡表_2010年地方财政一般预算分级平衡情况表（汇总）0524 2 3" xfId="34615"/>
    <cellStyle name="好_行政公检法测算_民生政策最低支出需求_隋心对账单定稿0514 2 7" xfId="34616"/>
    <cellStyle name="好_行政公检法测算_民生政策最低支出需求_小册子（2010）张" xfId="34617"/>
    <cellStyle name="好_行政公检法测算_民生政策最低支出需求_小册子（2010）张 2" xfId="34618"/>
    <cellStyle name="好_行政公检法测算_民生政策最低支出需求_小册子（2010）张 3" xfId="34619"/>
    <cellStyle name="好_行政公检法测算_隋心对账单定稿0514 2" xfId="34620"/>
    <cellStyle name="好_行政公检法测算_隋心对账单定稿0514 2 3" xfId="34621"/>
    <cellStyle name="好_县市旗测算20080508_不含人员经费系数_财力性转移支付2010年预算参考数_隋心对账单定稿0514 2 2" xfId="34622"/>
    <cellStyle name="好_行政公检法测算_隋心对账单定稿0514 2 5" xfId="34623"/>
    <cellStyle name="好_市辖区测算-新科目（20080626）_县市旗测算-新科目（含人口规模效应）_财力性转移支付2010年预算参考数_03_2010年各地区一般预算平衡表_2010年地方财政一般预算分级平衡情况表（汇总）0524 2 2" xfId="34624"/>
    <cellStyle name="好_县市旗测算20080508_不含人员经费系数_财力性转移支付2010年预算参考数_隋心对账单定稿0514 2 3" xfId="34625"/>
    <cellStyle name="好_行政公检法测算_隋心对账单定稿0514 2 6" xfId="34626"/>
    <cellStyle name="好_市辖区测算-新科目（20080626）_县市旗测算-新科目（含人口规模效应）_财力性转移支付2010年预算参考数_03_2010年各地区一般预算平衡表_2010年地方财政一般预算分级平衡情况表（汇总）0524 2 3" xfId="34627"/>
    <cellStyle name="好_县市旗测算20080508_不含人员经费系数_财力性转移支付2010年预算参考数_隋心对账单定稿0514 2 4" xfId="34628"/>
    <cellStyle name="好_行政公检法测算_隋心对账单定稿0514 2 7" xfId="34629"/>
    <cellStyle name="好_市辖区测算-新科目（20080626）_县市旗测算-新科目（含人口规模效应）_财力性转移支付2010年预算参考数_03_2010年各地区一般预算平衡表_2010年地方财政一般预算分级平衡情况表（汇总）0524 2 4" xfId="34630"/>
    <cellStyle name="好_行政公检法测算_隋心对账单定稿0514 3" xfId="34631"/>
    <cellStyle name="好_行政公检法测算_县市旗测算-新科目（含人口规模效应）" xfId="34632"/>
    <cellStyle name="好_行政公检法测算_县市旗测算-新科目（含人口规模效应） 2 3" xfId="34633"/>
    <cellStyle name="好_行政公检法测算_县市旗测算-新科目（含人口规模效应） 2 5" xfId="34634"/>
    <cellStyle name="好_行政公检法测算_县市旗测算-新科目（含人口规模效应） 2 6" xfId="34635"/>
    <cellStyle name="好_行政公检法测算_县市旗测算-新科目（含人口规模效应） 2 8" xfId="34636"/>
    <cellStyle name="好_行政公检法测算_县市旗测算-新科目（含人口规模效应） 3" xfId="34637"/>
    <cellStyle name="好_行政公检法测算_县市旗测算-新科目（含人口规模效应） 4" xfId="34638"/>
    <cellStyle name="好_行政公检法测算_县市旗测算-新科目（含人口规模效应） 5" xfId="34639"/>
    <cellStyle name="好_行政公检法测算_县市旗测算-新科目（含人口规模效应）_03_2010年各地区一般预算平衡表" xfId="34640"/>
    <cellStyle name="好_行政公检法测算_县市旗测算-新科目（含人口规模效应）_03_2010年各地区一般预算平衡表 2" xfId="34641"/>
    <cellStyle name="好_行政公检法测算_县市旗测算-新科目（含人口规模效应）_03_2010年各地区一般预算平衡表 3" xfId="34642"/>
    <cellStyle name="好_行政公检法测算_县市旗测算-新科目（含人口规模效应）_03_2010年各地区一般预算平衡表 4" xfId="34643"/>
    <cellStyle name="好_行政公检法测算_县市旗测算-新科目（含人口规模效应）_03_2010年各地区一般预算平衡表 5" xfId="34644"/>
    <cellStyle name="好_行政公检法测算_县市旗测算-新科目（含人口规模效应）_03_2010年各地区一般预算平衡表 6" xfId="34645"/>
    <cellStyle name="好_行政公检法测算_县市旗测算-新科目（含人口规模效应）_03_2010年各地区一般预算平衡表_2010年地方财政一般预算分级平衡情况表（汇总）0524 2 2" xfId="34646"/>
    <cellStyle name="好_农林水和城市维护标准支出20080505－县区合计_不含人员经费系数_财力性转移支付2010年预算参考数_03_2010年各地区一般预算平衡表_净集中 3" xfId="34647"/>
    <cellStyle name="好_行政公检法测算_县市旗测算-新科目（含人口规模效应）_03_2010年各地区一般预算平衡表_2010年地方财政一般预算分级平衡情况表（汇总）0524 2 4" xfId="34648"/>
    <cellStyle name="好_行政公检法测算_县市旗测算-新科目（含人口规模效应）_03_2010年各地区一般预算平衡表_2010年地方财政一般预算分级平衡情况表（汇总）0524 2 5" xfId="34649"/>
    <cellStyle name="好_行政公检法测算_县市旗测算-新科目（含人口规模效应）_03_2010年各地区一般预算平衡表_2010年地方财政一般预算分级平衡情况表（汇总）0524 2 7" xfId="34650"/>
    <cellStyle name="好_行政公检法测算_县市旗测算-新科目（含人口规模效应）_03_2010年各地区一般预算平衡表_2010年地方财政一般预算分级平衡情况表（汇总）0524 2 8" xfId="34651"/>
    <cellStyle name="好_行政公检法测算_县市旗测算-新科目（含人口规模效应）_30云南" xfId="34652"/>
    <cellStyle name="好_行政公检法测算_县市旗测算-新科目（含人口规模效应）_30云南 3" xfId="34653"/>
    <cellStyle name="好_行政公检法测算_县市旗测算-新科目（含人口规模效应）_财力性转移支付2010年预算参考数" xfId="34654"/>
    <cellStyle name="好_行政公检法测算_县市旗测算-新科目（含人口规模效应）_财力性转移支付2010年预算参考数 2 2" xfId="34655"/>
    <cellStyle name="好_行政公检法测算_县市旗测算-新科目（含人口规模效应）_财力性转移支付2010年预算参考数 2 4" xfId="34656"/>
    <cellStyle name="好_行政公检法测算_县市旗测算-新科目（含人口规模效应）_财力性转移支付2010年预算参考数 2 5" xfId="34657"/>
    <cellStyle name="好_市辖区测算20080510_民生政策最低支出需求_财力性转移支付2010年预算参考数_03_2010年各地区一般预算平衡表_净集中" xfId="34658"/>
    <cellStyle name="好_行政公检法测算_县市旗测算-新科目（含人口规模效应）_财力性转移支付2010年预算参考数 2 6" xfId="34659"/>
    <cellStyle name="好_行政公检法测算_县市旗测算-新科目（含人口规模效应）_财力性转移支付2010年预算参考数 2 7" xfId="34660"/>
    <cellStyle name="好_行政公检法测算_县市旗测算-新科目（含人口规模效应）_财力性转移支付2010年预算参考数 2 8" xfId="34661"/>
    <cellStyle name="好_行政公检法测算_县市旗测算-新科目（含人口规模效应）_财力性转移支付2010年预算参考数 3" xfId="34662"/>
    <cellStyle name="好_行政公检法测算_县市旗测算-新科目（含人口规模效应）_财力性转移支付2010年预算参考数 4" xfId="34663"/>
    <cellStyle name="好_行政公检法测算_县市旗测算-新科目（含人口规模效应）_财力性转移支付2010年预算参考数 5" xfId="34664"/>
    <cellStyle name="好_行政公检法测算_县市旗测算-新科目（含人口规模效应）_财力性转移支付2010年预算参考数_03_2010年各地区一般预算平衡表 2" xfId="34665"/>
    <cellStyle name="好_行政公检法测算_县市旗测算-新科目（含人口规模效应）_财力性转移支付2010年预算参考数_03_2010年各地区一般预算平衡表 2 2" xfId="34666"/>
    <cellStyle name="好_行政公检法测算_县市旗测算-新科目（含人口规模效应）_财力性转移支付2010年预算参考数_03_2010年各地区一般预算平衡表 2 3" xfId="34667"/>
    <cellStyle name="好_行政公检法测算_县市旗测算-新科目（含人口规模效应）_财力性转移支付2010年预算参考数_03_2010年各地区一般预算平衡表 3" xfId="34668"/>
    <cellStyle name="好_行政公检法测算_县市旗测算-新科目（含人口规模效应）_财力性转移支付2010年预算参考数_03_2010年各地区一般预算平衡表 4" xfId="34669"/>
    <cellStyle name="好_行政公检法测算_县市旗测算-新科目（含人口规模效应）_财力性转移支付2010年预算参考数_03_2010年各地区一般预算平衡表 5" xfId="34670"/>
    <cellStyle name="好_行政公检法测算_县市旗测算-新科目（含人口规模效应）_财力性转移支付2010年预算参考数_03_2010年各地区一般预算平衡表 6" xfId="34671"/>
    <cellStyle name="好_行政公检法测算_县市旗测算-新科目（含人口规模效应）_财力性转移支付2010年预算参考数_03_2010年各地区一般预算平衡表_2010年地方财政一般预算分级平衡情况表（汇总）0524 2" xfId="34672"/>
    <cellStyle name="好_行政公检法测算_县市旗测算-新科目（含人口规模效应）_财力性转移支付2010年预算参考数_03_2010年各地区一般预算平衡表_2010年地方财政一般预算分级平衡情况表（汇总）0524 2 4" xfId="34673"/>
    <cellStyle name="好_行政公检法测算_县市旗测算-新科目（含人口规模效应）_财力性转移支付2010年预算参考数_03_2010年各地区一般预算平衡表_2010年地方财政一般预算分级平衡情况表（汇总）0524 2 5" xfId="34674"/>
    <cellStyle name="好_行政公检法测算_县市旗测算-新科目（含人口规模效应）_财力性转移支付2010年预算参考数_03_2010年各地区一般预算平衡表_2010年地方财政一般预算分级平衡情况表（汇总）0524 2 6" xfId="34675"/>
    <cellStyle name="好_行政公检法测算_县市旗测算-新科目（含人口规模效应）_财力性转移支付2010年预算参考数_03_2010年各地区一般预算平衡表_2010年地方财政一般预算分级平衡情况表（汇总）0524 2 7" xfId="34676"/>
    <cellStyle name="好_行政公检法测算_县市旗测算-新科目（含人口规模效应）_财力性转移支付2010年预算参考数_03_2010年各地区一般预算平衡表_2010年地方财政一般预算分级平衡情况表（汇总）0524 3" xfId="34677"/>
    <cellStyle name="好_行政公检法测算_县市旗测算-新科目（含人口规模效应）_财力性转移支付2010年预算参考数_03_2010年各地区一般预算平衡表_2010年地方财政一般预算分级平衡情况表（汇总）0524 4" xfId="34678"/>
    <cellStyle name="好_行政公检法测算_县市旗测算-新科目（含人口规模效应）_财力性转移支付2010年预算参考数_03_2010年各地区一般预算平衡表_2010年地方财政一般预算分级平衡情况表（汇总）0524 5" xfId="34679"/>
    <cellStyle name="好_行政公检法测算_县市旗测算-新科目（含人口规模效应）_财力性转移支付2010年预算参考数_30云南 3" xfId="34680"/>
    <cellStyle name="好_人员工资和公用经费_财力性转移支付2010年预算参考数 2 5" xfId="34681"/>
    <cellStyle name="好_行政公检法测算_县市旗测算-新科目（含人口规模效应）_财力性转移支付2010年预算参考数_合并" xfId="34682"/>
    <cellStyle name="好_行政公检法测算_县市旗测算-新科目（含人口规模效应）_财力性转移支付2010年预算参考数_合并 2" xfId="34683"/>
    <cellStyle name="好_行政公检法测算_县市旗测算-新科目（含人口规模效应）_财力性转移支付2010年预算参考数_合并 3" xfId="34684"/>
    <cellStyle name="好_行政公检法测算_县市旗测算-新科目（含人口规模效应）_财力性转移支付2010年预算参考数_华东 2 2" xfId="34685"/>
    <cellStyle name="好_行政公检法测算_县市旗测算-新科目（含人口规模效应）_财力性转移支付2010年预算参考数_华东 2 3" xfId="34686"/>
    <cellStyle name="好_行政公检法测算_县市旗测算-新科目（含人口规模效应）_财力性转移支付2010年预算参考数_华东 2 5" xfId="34687"/>
    <cellStyle name="好_行政公检法测算_县市旗测算-新科目（含人口规模效应）_财力性转移支付2010年预算参考数_华东 2 6" xfId="34688"/>
    <cellStyle name="好_县市旗测算20080508_不含人员经费系数_财力性转移支付2010年预算参考数_03_2010年各地区一般预算平衡表_2010年地方财政一般预算分级平衡情况表（汇总）0524" xfId="34689"/>
    <cellStyle name="好_行政公检法测算_县市旗测算-新科目（含人口规模效应）_财力性转移支付2010年预算参考数_隋心对账单定稿0514" xfId="34690"/>
    <cellStyle name="好_行政公检法测算_县市旗测算-新科目（含人口规模效应）_财力性转移支付2010年预算参考数_隋心对账单定稿0514 2" xfId="34691"/>
    <cellStyle name="好_行政公检法测算_县市旗测算-新科目（含人口规模效应）_财力性转移支付2010年预算参考数_隋心对账单定稿0514 2 2" xfId="34692"/>
    <cellStyle name="好_行政公检法测算_县市旗测算-新科目（含人口规模效应）_财力性转移支付2010年预算参考数_隋心对账单定稿0514 2 5" xfId="34693"/>
    <cellStyle name="好_县市旗测算-新科目（20080626）_财力性转移支付2010年预算参考数_隋心对账单定稿0514 2" xfId="34694"/>
    <cellStyle name="好_行政公检法测算_县市旗测算-新科目（含人口规模效应）_财力性转移支付2010年预算参考数_隋心对账单定稿0514 2 6" xfId="34695"/>
    <cellStyle name="好_行政公检法测算_县市旗测算-新科目（含人口规模效应）_财力性转移支付2010年预算参考数_隋心对账单定稿0514 3" xfId="34696"/>
    <cellStyle name="好_行政公检法测算_县市旗测算-新科目（含人口规模效应）_财力性转移支付2010年预算参考数_小册子（2010）张" xfId="34697"/>
    <cellStyle name="好_行政公检法测算_县市旗测算-新科目（含人口规模效应）_财力性转移支付2010年预算参考数_小册子（2010）张 2" xfId="34698"/>
    <cellStyle name="好_行政公检法测算_县市旗测算-新科目（含人口规模效应）_合并" xfId="34699"/>
    <cellStyle name="好_行政公检法测算_县市旗测算-新科目（含人口规模效应）_合并 2" xfId="34700"/>
    <cellStyle name="好_行政公检法测算_县市旗测算-新科目（含人口规模效应）_合并 2 7" xfId="34701"/>
    <cellStyle name="好_卫生部门_财力性转移支付2010年预算参考数_华东 2 6" xfId="34702"/>
    <cellStyle name="好_行政公检法测算_县市旗测算-新科目（含人口规模效应）_合并 3" xfId="34703"/>
    <cellStyle name="好_行政公检法测算_县市旗测算-新科目（含人口规模效应）_华东 2 7" xfId="34704"/>
    <cellStyle name="好_行政公检法测算_县市旗测算-新科目（含人口规模效应）_华东 3" xfId="34705"/>
    <cellStyle name="好_行政公检法测算_县市旗测算-新科目（含人口规模效应）_隋心对账单定稿0514 2 7" xfId="34706"/>
    <cellStyle name="好_行政公检法测算_县市旗测算-新科目（含人口规模效应）_小册子（2010）张" xfId="34707"/>
    <cellStyle name="好_行政公检法测算_县市旗测算-新科目（含人口规模效应）_小册子（2010）张 2" xfId="34708"/>
    <cellStyle name="好_合并" xfId="34709"/>
    <cellStyle name="好_合并 2" xfId="34710"/>
    <cellStyle name="好_河南 缺口县区测算(地方填报)" xfId="34711"/>
    <cellStyle name="好_县市旗测算-新科目（20080627）_县市旗测算-新科目（含人口规模效应）_30云南 3" xfId="34712"/>
    <cellStyle name="好_河南 缺口县区测算(地方填报) 2 2" xfId="34713"/>
    <cellStyle name="好_河南 缺口县区测算(地方填报) 2 3" xfId="34714"/>
    <cellStyle name="好_河南 缺口县区测算(地方填报) 2 4" xfId="34715"/>
    <cellStyle name="好_河南 缺口县区测算(地方填报) 2 6" xfId="34716"/>
    <cellStyle name="好_河南 缺口县区测算(地方填报) 5" xfId="34717"/>
    <cellStyle name="好_河南 缺口县区测算(地方填报)_03_2010年各地区一般预算平衡表 2 3" xfId="34718"/>
    <cellStyle name="好_河南 缺口县区测算(地方填报)_03_2010年各地区一般预算平衡表 5" xfId="34719"/>
    <cellStyle name="好_河南 缺口县区测算(地方填报)_03_2010年各地区一般预算平衡表 6" xfId="34720"/>
    <cellStyle name="好_县市旗测算20080508_不含人员经费系数_财力性转移支付2010年预算参考数 2 4" xfId="34721"/>
    <cellStyle name="好_河南 缺口县区测算(地方填报)_03_2010年各地区一般预算平衡表_04财力类2010" xfId="34722"/>
    <cellStyle name="好_河南 缺口县区测算(地方填报)_03_2010年各地区一般预算平衡表_04财力类2010 2" xfId="34723"/>
    <cellStyle name="好_其他部门(按照总人口测算）—20080416_县市旗测算-新科目（含人口规模效应）_华东 2 3" xfId="34724"/>
    <cellStyle name="好_县市旗测算-新科目（20080627）_财力性转移支付2010年预算参考数 2 7" xfId="34725"/>
    <cellStyle name="好_河南 缺口县区测算(地方填报)_03_2010年各地区一般预算平衡表_04财力类2010 3" xfId="34726"/>
    <cellStyle name="好_其他部门(按照总人口测算）—20080416_县市旗测算-新科目（含人口规模效应）_华东 2 4" xfId="34727"/>
    <cellStyle name="好_县市旗测算-新科目（20080627）_财力性转移支付2010年预算参考数 2 8" xfId="34728"/>
    <cellStyle name="好_河南 缺口县区测算(地方填报)_03_2010年各地区一般预算平衡表_2010年地方财政一般预算分级平衡情况表（汇总）0524 2 3" xfId="34729"/>
    <cellStyle name="好_河南 缺口县区测算(地方填报)_03_2010年各地区一般预算平衡表_2010年地方财政一般预算分级平衡情况表（汇总）0524 2 7" xfId="34730"/>
    <cellStyle name="好_河南 缺口县区测算(地方填报)_03_2010年各地区一般预算平衡表_2010年地方财政一般预算分级平衡情况表（汇总）0524 2 8" xfId="34731"/>
    <cellStyle name="好_河南 缺口县区测算(地方填报)_03_2010年各地区一般预算平衡表_2010年地方财政一般预算分级平衡情况表（汇总）0524 3" xfId="34732"/>
    <cellStyle name="好_河南 缺口县区测算(地方填报)_03_2010年各地区一般预算平衡表_2010年地方财政一般预算分级平衡情况表（汇总）0524 5" xfId="34733"/>
    <cellStyle name="好_河南 缺口县区测算(地方填报)_30云南" xfId="34734"/>
    <cellStyle name="好_河南 缺口县区测算(地方填报)_30云南 2" xfId="34735"/>
    <cellStyle name="好_河南 缺口县区测算(地方填报)_30云南 3" xfId="34736"/>
    <cellStyle name="好_河南 缺口县区测算(地方填报)_财力性转移支付2010年预算参考数" xfId="34737"/>
    <cellStyle name="好_河南 缺口县区测算(地方填报)_财力性转移支付2010年预算参考数 2" xfId="34738"/>
    <cellStyle name="好_河南 缺口县区测算(地方填报)_财力性转移支付2010年预算参考数_03_2010年各地区一般预算平衡表 2" xfId="34739"/>
    <cellStyle name="好_其他部门(按照总人口测算）—20080416_县市旗测算-新科目（含人口规模效应）_财力性转移支付2010年预算参考数_隋心对账单定稿0514" xfId="34740"/>
    <cellStyle name="好_河南 缺口县区测算(地方填报)_财力性转移支付2010年预算参考数_03_2010年各地区一般预算平衡表 2 2" xfId="34741"/>
    <cellStyle name="好_其他部门(按照总人口测算）—20080416_县市旗测算-新科目（含人口规模效应）_财力性转移支付2010年预算参考数_隋心对账单定稿0514 2" xfId="34742"/>
    <cellStyle name="好_河南 缺口县区测算(地方填报)_财力性转移支付2010年预算参考数_03_2010年各地区一般预算平衡表 2 3" xfId="34743"/>
    <cellStyle name="好_其他部门(按照总人口测算）—20080416_县市旗测算-新科目（含人口规模效应）_财力性转移支付2010年预算参考数_隋心对账单定稿0514 3" xfId="34744"/>
    <cellStyle name="好_河南 缺口县区测算(地方填报)_财力性转移支付2010年预算参考数_03_2010年各地区一般预算平衡表 3" xfId="34745"/>
    <cellStyle name="好_河南 缺口县区测算(地方填报)_财力性转移支付2010年预算参考数_03_2010年各地区一般预算平衡表 4" xfId="34746"/>
    <cellStyle name="好_河南 缺口县区测算(地方填报)_财力性转移支付2010年预算参考数_03_2010年各地区一般预算平衡表 5" xfId="34747"/>
    <cellStyle name="好_汇总表_隋心对账单定稿0514 2 2" xfId="34748"/>
    <cellStyle name="好_河南 缺口县区测算(地方填报)_财力性转移支付2010年预算参考数_03_2010年各地区一般预算平衡表 6" xfId="34749"/>
    <cellStyle name="好_汇总表_隋心对账单定稿0514 2 3" xfId="34750"/>
    <cellStyle name="好_河南 缺口县区测算(地方填报)_财力性转移支付2010年预算参考数_03_2010年各地区一般预算平衡表_04财力类2010" xfId="34751"/>
    <cellStyle name="好_县区合并测算20080421_民生政策最低支出需求_03_2010年各地区一般预算平衡表 3" xfId="34752"/>
    <cellStyle name="好_平邑_财力性转移支付2010年预算参考数 2 5" xfId="34753"/>
    <cellStyle name="好_民生政策最低支出需求 5" xfId="34754"/>
    <cellStyle name="好_河南 缺口县区测算(地方填报)_财力性转移支付2010年预算参考数_03_2010年各地区一般预算平衡表_04财力类2010 2" xfId="34755"/>
    <cellStyle name="好_河南 缺口县区测算(地方填报)_财力性转移支付2010年预算参考数_03_2010年各地区一般预算平衡表_04财力类2010 3" xfId="34756"/>
    <cellStyle name="好_河南 缺口县区测算(地方填报)_财力性转移支付2010年预算参考数_03_2010年各地区一般预算平衡表_2010年地方财政一般预算分级平衡情况表（汇总）0524" xfId="34757"/>
    <cellStyle name="好_河南 缺口县区测算(地方填报)_财力性转移支付2010年预算参考数_03_2010年各地区一般预算平衡表_2010年地方财政一般预算分级平衡情况表（汇总）0524 2 2" xfId="34758"/>
    <cellStyle name="好_县市旗测算20080508_民生政策最低支出需求_财力性转移支付2010年预算参考数 2 2" xfId="34759"/>
    <cellStyle name="好_河南 缺口县区测算(地方填报)_财力性转移支付2010年预算参考数_03_2010年各地区一般预算平衡表_2010年地方财政一般预算分级平衡情况表（汇总）0524 2 3" xfId="34760"/>
    <cellStyle name="好_县市旗测算20080508_民生政策最低支出需求_财力性转移支付2010年预算参考数 2 3" xfId="34761"/>
    <cellStyle name="好_河南 缺口县区测算(地方填报)_财力性转移支付2010年预算参考数_03_2010年各地区一般预算平衡表_2010年地方财政一般预算分级平衡情况表（汇总）0524 2 4" xfId="34762"/>
    <cellStyle name="好_县市旗测算20080508_民生政策最低支出需求_财力性转移支付2010年预算参考数 2 4" xfId="34763"/>
    <cellStyle name="好_河南 缺口县区测算(地方填报)_财力性转移支付2010年预算参考数_03_2010年各地区一般预算平衡表_2010年地方财政一般预算分级平衡情况表（汇总）0524 2 5" xfId="34764"/>
    <cellStyle name="好_县市旗测算20080508_民生政策最低支出需求_财力性转移支付2010年预算参考数 2 5" xfId="34765"/>
    <cellStyle name="好_河南 缺口县区测算(地方填报)_财力性转移支付2010年预算参考数_03_2010年各地区一般预算平衡表_2010年地方财政一般预算分级平衡情况表（汇总）0524 2 6" xfId="34766"/>
    <cellStyle name="好_县市旗测算20080508_民生政策最低支出需求_财力性转移支付2010年预算参考数 2 7" xfId="34767"/>
    <cellStyle name="好_河南 缺口县区测算(地方填报)_财力性转移支付2010年预算参考数_03_2010年各地区一般预算平衡表_2010年地方财政一般预算分级平衡情况表（汇总）0524 2 8" xfId="34768"/>
    <cellStyle name="好_河南 缺口县区测算(地方填报)_财力性转移支付2010年预算参考数_合并 2 2" xfId="34769"/>
    <cellStyle name="好_卫生(按照总人口测算）—20080416_县市旗测算-新科目（含人口规模效应）_财力性转移支付2010年预算参考数 2 6" xfId="34770"/>
    <cellStyle name="好_文体广播事业(按照总人口测算）—20080416_民生政策最低支出需求_财力性转移支付2010年预算参考数_03_2010年各地区一般预算平衡表 4" xfId="34771"/>
    <cellStyle name="好_河南 缺口县区测算(地方填报)_财力性转移支付2010年预算参考数_华东" xfId="34772"/>
    <cellStyle name="好_教育(按照总人口测算）—20080416_财力性转移支付2010年预算参考数_03_2010年各地区一般预算平衡表_04财力类2010 3" xfId="34773"/>
    <cellStyle name="好_县区合并测算20080423(按照各省比重）_财力性转移支付2010年预算参考数_03_2010年各地区一般预算平衡表_净集中 3" xfId="34774"/>
    <cellStyle name="好_河南 缺口县区测算(地方填报)_财力性转移支付2010年预算参考数_华东 2 2" xfId="34775"/>
    <cellStyle name="好_河南 缺口县区测算(地方填报)_财力性转移支付2010年预算参考数_华东 2 3" xfId="34776"/>
    <cellStyle name="好_河南 缺口县区测算(地方填报)_财力性转移支付2010年预算参考数_华东 2 4" xfId="34777"/>
    <cellStyle name="好_河南 缺口县区测算(地方填报白)_隋心对账单定稿0514 2" xfId="34778"/>
    <cellStyle name="好_河南 缺口县区测算(地方填报)_财力性转移支付2010年预算参考数_华东 2 5" xfId="34779"/>
    <cellStyle name="好_河南 缺口县区测算(地方填报白)_隋心对账单定稿0514 3" xfId="34780"/>
    <cellStyle name="好_同德_财力性转移支付2010年预算参考数_03_2010年各地区一般预算平衡表 2 2" xfId="34781"/>
    <cellStyle name="好_河南 缺口县区测算(地方填报)_财力性转移支付2010年预算参考数_华东 2 7" xfId="34782"/>
    <cellStyle name="好_河南 缺口县区测算(地方填报)_财力性转移支付2010年预算参考数_华东 3" xfId="34783"/>
    <cellStyle name="好_河南 缺口县区测算(地方填报)_财力性转移支付2010年预算参考数_小册子（2010）张 2" xfId="34784"/>
    <cellStyle name="好_河南 缺口县区测算(地方填报)_合并 2 2" xfId="34785"/>
    <cellStyle name="好_河南 缺口县区测算(地方填报)_合并 2 3" xfId="34786"/>
    <cellStyle name="好_河南 缺口县区测算(地方填报)_合并 2 4" xfId="34787"/>
    <cellStyle name="好_河南 缺口县区测算(地方填报)_合并 2 5" xfId="34788"/>
    <cellStyle name="好_河南 缺口县区测算(地方填报)_合并 2 6" xfId="34789"/>
    <cellStyle name="好_河南 缺口县区测算(地方填报)_合并 2 7" xfId="34790"/>
    <cellStyle name="好_河南 缺口县区测算(地方填报)_华东 2 5" xfId="34791"/>
    <cellStyle name="好_河南 缺口县区测算(地方填报)_华东 2 6" xfId="34792"/>
    <cellStyle name="好_县市旗测算20080508_县市旗测算-新科目（含人口规模效应）_财力性转移支付2010年预算参考数_合并 2 2" xfId="34793"/>
    <cellStyle name="好_河南 缺口县区测算(地方填报)_华东 2 7" xfId="34794"/>
    <cellStyle name="好_县市旗测算20080508_县市旗测算-新科目（含人口规模效应）_财力性转移支付2010年预算参考数_合并 2 3" xfId="34795"/>
    <cellStyle name="好_河南 缺口县区测算(地方填报)_隋心对账单定稿0514 2 5" xfId="34796"/>
    <cellStyle name="好_河南 缺口县区测算(地方填报)_隋心对账单定稿0514 2 6" xfId="34797"/>
    <cellStyle name="好_河南 缺口县区测算(地方填报)_小册子（2010）张 2" xfId="34798"/>
    <cellStyle name="好_河南 缺口县区测算(地方填报)_小册子（2010）张 3" xfId="34799"/>
    <cellStyle name="好_河南 缺口县区测算(地方填报白) 2 2" xfId="34800"/>
    <cellStyle name="好_河南 缺口县区测算(地方填报白) 2 3" xfId="34801"/>
    <cellStyle name="好_河南 缺口县区测算(地方填报白) 2 5" xfId="34802"/>
    <cellStyle name="好_河南 缺口县区测算(地方填报白) 2 6" xfId="34803"/>
    <cellStyle name="好_河南 缺口县区测算(地方填报白) 2 7" xfId="34804"/>
    <cellStyle name="好_河南 缺口县区测算(地方填报白) 3" xfId="34805"/>
    <cellStyle name="好_河南 缺口县区测算(地方填报白) 5" xfId="34806"/>
    <cellStyle name="好_河南 缺口县区测算(地方填报白)_03_2010年各地区一般预算平衡表" xfId="34807"/>
    <cellStyle name="好_河南 缺口县区测算(地方填报白)_03_2010年各地区一般预算平衡表 2" xfId="34808"/>
    <cellStyle name="好_市辖区测算-新科目（20080626）_民生政策最低支出需求_财力性转移支付2010年预算参考数 2 4" xfId="34809"/>
    <cellStyle name="好_河南 缺口县区测算(地方填报白)_03_2010年各地区一般预算平衡表 2 3" xfId="34810"/>
    <cellStyle name="好_河南 缺口县区测算(地方填报白)_03_2010年各地区一般预算平衡表_04财力类2010" xfId="34811"/>
    <cellStyle name="好_河南 缺口县区测算(地方填报白)_03_2010年各地区一般预算平衡表_2010年地方财政一般预算分级平衡情况表（汇总）0524" xfId="34812"/>
    <cellStyle name="好_河南 缺口县区测算(地方填报白)_03_2010年各地区一般预算平衡表_2010年地方财政一般预算分级平衡情况表（汇总）0524 2" xfId="34813"/>
    <cellStyle name="好_河南 缺口县区测算(地方填报白)_03_2010年各地区一般预算平衡表_2010年地方财政一般预算分级平衡情况表（汇总）0524 2 4" xfId="34814"/>
    <cellStyle name="好_民生政策最低支出需求_财力性转移支付2010年预算参考数_华东 2 7" xfId="34815"/>
    <cellStyle name="好_河南 缺口县区测算(地方填报白)_03_2010年各地区一般预算平衡表_2010年地方财政一般预算分级平衡情况表（汇总）0524 2 5" xfId="34816"/>
    <cellStyle name="好_河南 缺口县区测算(地方填报白)_03_2010年各地区一般预算平衡表_2010年地方财政一般预算分级平衡情况表（汇总）0524 2 6" xfId="34817"/>
    <cellStyle name="好_河南 缺口县区测算(地方填报白)_03_2010年各地区一般预算平衡表_2010年地方财政一般预算分级平衡情况表（汇总）0524 2 7" xfId="34818"/>
    <cellStyle name="好_县级公安机关公用经费标准奖励测算方案（定稿） 2" xfId="34819"/>
    <cellStyle name="好_河南 缺口县区测算(地方填报白)_03_2010年各地区一般预算平衡表_2010年地方财政一般预算分级平衡情况表（汇总）0524 2 8" xfId="34820"/>
    <cellStyle name="好_县级公安机关公用经费标准奖励测算方案（定稿） 3" xfId="34821"/>
    <cellStyle name="好_河南 缺口县区测算(地方填报白)_30云南" xfId="34822"/>
    <cellStyle name="好_河南 缺口县区测算(地方填报白)_财力性转移支付2010年预算参考数 2" xfId="34823"/>
    <cellStyle name="好_河南 缺口县区测算(地方填报白)_财力性转移支付2010年预算参考数 2 6" xfId="34824"/>
    <cellStyle name="好_河南 缺口县区测算(地方填报白)_财力性转移支付2010年预算参考数 4" xfId="34825"/>
    <cellStyle name="好_河南 缺口县区测算(地方填报白)_财力性转移支付2010年预算参考数 5" xfId="34826"/>
    <cellStyle name="好_河南 缺口县区测算(地方填报白)_财力性转移支付2010年预算参考数_03_2010年各地区一般预算平衡表 3" xfId="34827"/>
    <cellStyle name="好_河南 缺口县区测算(地方填报白)_财力性转移支付2010年预算参考数_03_2010年各地区一般预算平衡表 4" xfId="34828"/>
    <cellStyle name="好_河南 缺口县区测算(地方填报白)_财力性转移支付2010年预算参考数_03_2010年各地区一般预算平衡表 5" xfId="34829"/>
    <cellStyle name="好_河南 缺口县区测算(地方填报白)_财力性转移支付2010年预算参考数_03_2010年各地区一般预算平衡表_04财力类2010 2" xfId="34830"/>
    <cellStyle name="好_河南 缺口县区测算(地方填报白)_财力性转移支付2010年预算参考数_03_2010年各地区一般预算平衡表_04财力类2010 3" xfId="34831"/>
    <cellStyle name="好_河南 缺口县区测算(地方填报白)_财力性转移支付2010年预算参考数_03_2010年各地区一般预算平衡表_2010年地方财政一般预算分级平衡情况表（汇总）0524" xfId="34832"/>
    <cellStyle name="好_河南 缺口县区测算(地方填报白)_财力性转移支付2010年预算参考数_03_2010年各地区一般预算平衡表_2010年地方财政一般预算分级平衡情况表（汇总）0524 2 2" xfId="34833"/>
    <cellStyle name="好_河南 缺口县区测算(地方填报白)_财力性转移支付2010年预算参考数_03_2010年各地区一般预算平衡表_2010年地方财政一般预算分级平衡情况表（汇总）0524 2 3" xfId="34834"/>
    <cellStyle name="好_河南 缺口县区测算(地方填报白)_财力性转移支付2010年预算参考数_03_2010年各地区一般预算平衡表_2010年地方财政一般预算分级平衡情况表（汇总）0524 2 4" xfId="34835"/>
    <cellStyle name="好_河南 缺口县区测算(地方填报白)_财力性转移支付2010年预算参考数_03_2010年各地区一般预算平衡表_2010年地方财政一般预算分级平衡情况表（汇总）0524 2 6" xfId="34836"/>
    <cellStyle name="好_河南 缺口县区测算(地方填报白)_财力性转移支付2010年预算参考数_03_2010年各地区一般预算平衡表_2010年地方财政一般预算分级平衡情况表（汇总）0524 2 7" xfId="34837"/>
    <cellStyle name="好_河南 缺口县区测算(地方填报白)_财力性转移支付2010年预算参考数_03_2010年各地区一般预算平衡表_2010年地方财政一般预算分级平衡情况表（汇总）0524 2 8" xfId="34838"/>
    <cellStyle name="好_河南 缺口县区测算(地方填报白)_财力性转移支付2010年预算参考数_03_2010年各地区一般预算平衡表_2010年地方财政一般预算分级平衡情况表（汇总）0524 3" xfId="34839"/>
    <cellStyle name="好_河南 缺口县区测算(地方填报白)_财力性转移支付2010年预算参考数_03_2010年各地区一般预算平衡表_2010年地方财政一般预算分级平衡情况表（汇总）0524 4" xfId="34840"/>
    <cellStyle name="好_市辖区测算-新科目（20080626）_民生政策最低支出需求" xfId="34841"/>
    <cellStyle name="好_河南 缺口县区测算(地方填报白)_财力性转移支付2010年预算参考数_03_2010年各地区一般预算平衡表_2010年地方财政一般预算分级平衡情况表（汇总）0524 5" xfId="34842"/>
    <cellStyle name="好_河南 缺口县区测算(地方填报白)_财力性转移支付2010年预算参考数_03_2010年各地区一般预算平衡表_净集中" xfId="34843"/>
    <cellStyle name="好_汇总表4 2 8" xfId="34844"/>
    <cellStyle name="好_河南 缺口县区测算(地方填报白)_财力性转移支付2010年预算参考数_03_2010年各地区一般预算平衡表_净集中 3" xfId="34845"/>
    <cellStyle name="好_河南 缺口县区测算(地方填报白)_财力性转移支付2010年预算参考数_30云南 2" xfId="34846"/>
    <cellStyle name="好_农林水和城市维护标准支出20080505－县区合计_不含人员经费系数_财力性转移支付2010年预算参考数_华东" xfId="34847"/>
    <cellStyle name="好_河南 缺口县区测算(地方填报白)_财力性转移支付2010年预算参考数_合并" xfId="34848"/>
    <cellStyle name="好_河南 缺口县区测算(地方填报白)_财力性转移支付2010年预算参考数_合并 2" xfId="34849"/>
    <cellStyle name="好_河南 缺口县区测算(地方填报白)_财力性转移支付2010年预算参考数_合并 2 7" xfId="34850"/>
    <cellStyle name="好_县市旗测算-新科目（20080626）_民生政策最低支出需求 5" xfId="34851"/>
    <cellStyle name="好_河南 缺口县区测算(地方填报白)_财力性转移支付2010年预算参考数_华东 3" xfId="34852"/>
    <cellStyle name="好_市辖区测算20080510_华东" xfId="34853"/>
    <cellStyle name="好_河南 缺口县区测算(地方填报白)_财力性转移支付2010年预算参考数_隋心对账单定稿0514" xfId="34854"/>
    <cellStyle name="好_河南 缺口县区测算(地方填报白)_财力性转移支付2010年预算参考数_隋心对账单定稿0514 2" xfId="34855"/>
    <cellStyle name="好_河南 缺口县区测算(地方填报白)_财力性转移支付2010年预算参考数_隋心对账单定稿0514 2 2" xfId="34856"/>
    <cellStyle name="好_河南 缺口县区测算(地方填报白)_财力性转移支付2010年预算参考数_隋心对账单定稿0514 2 5" xfId="34857"/>
    <cellStyle name="好_河南 缺口县区测算(地方填报白)_财力性转移支付2010年预算参考数_隋心对账单定稿0514 2 6" xfId="34858"/>
    <cellStyle name="好_河南 缺口县区测算(地方填报白)_财力性转移支付2010年预算参考数_隋心对账单定稿0514 2 7" xfId="34859"/>
    <cellStyle name="好_县市旗测算-新科目（20080627）_县市旗测算-新科目（含人口规模效应）_03_2010年各地区一般预算平衡表_净集中" xfId="34860"/>
    <cellStyle name="好_河南 缺口县区测算(地方填报白)_财力性转移支付2010年预算参考数_隋心对账单定稿0514 3" xfId="34861"/>
    <cellStyle name="好_河南 缺口县区测算(地方填报白)_财力性转移支付2010年预算参考数_小册子（2010）张 2" xfId="34862"/>
    <cellStyle name="好_河南 缺口县区测算(地方填报白)_财力性转移支付2010年预算参考数_小册子（2010）张 3" xfId="34863"/>
    <cellStyle name="好_河南 缺口县区测算(地方填报白)_合并 2 4" xfId="34864"/>
    <cellStyle name="好_河南 缺口县区测算(地方填报白)_合并 2 5" xfId="34865"/>
    <cellStyle name="好_河南 缺口县区测算(地方填报白)_合并 2 6" xfId="34866"/>
    <cellStyle name="好_市辖区测算20080510_不含人员经费系数_财力性转移支付2010年预算参考数_隋心对账单定稿0514 2" xfId="34867"/>
    <cellStyle name="好_河南 缺口县区测算(地方填报白)_合并 2 7" xfId="34868"/>
    <cellStyle name="好_市辖区测算20080510_不含人员经费系数_财力性转移支付2010年预算参考数_隋心对账单定稿0514 3" xfId="34869"/>
    <cellStyle name="好_河南 缺口县区测算(地方填报白)_华东 2" xfId="34870"/>
    <cellStyle name="好_河南 缺口县区测算(地方填报白)_华东 2 2" xfId="34871"/>
    <cellStyle name="好_河南 缺口县区测算(地方填报白)_华东 2 3" xfId="34872"/>
    <cellStyle name="好_河南 缺口县区测算(地方填报白)_华东 2 5" xfId="34873"/>
    <cellStyle name="好_河南 缺口县区测算(地方填报白)_华东 2 6" xfId="34874"/>
    <cellStyle name="好_河南 缺口县区测算(地方填报白)_华东 3" xfId="34875"/>
    <cellStyle name="好_河南 缺口县区测算(地方填报白)_隋心对账单定稿0514" xfId="34876"/>
    <cellStyle name="好_河南 缺口县区测算(地方填报白)_隋心对账单定稿0514 2 5" xfId="34877"/>
    <cellStyle name="好_河南 缺口县区测算(地方填报白)_小册子（2010）张" xfId="34878"/>
    <cellStyle name="好_河南 缺口县区测算(地方填报白)_小册子（2010）张 2" xfId="34879"/>
    <cellStyle name="好_河南 缺口县区测算(地方填报白)_小册子（2010）张 3" xfId="34880"/>
    <cellStyle name="好_核定人数对比 2" xfId="34881"/>
    <cellStyle name="好_核定人数对比_03_2010年各地区一般预算平衡表 2 2" xfId="34882"/>
    <cellStyle name="好_核定人数对比_03_2010年各地区一般预算平衡表 2 3" xfId="34883"/>
    <cellStyle name="好_核定人数对比_03_2010年各地区一般预算平衡表_04财力类2010 2" xfId="34884"/>
    <cellStyle name="好_核定人数对比_03_2010年各地区一般预算平衡表_04财力类2010 3" xfId="34885"/>
    <cellStyle name="好_核定人数对比_03_2010年各地区一般预算平衡表_2010年地方财政一般预算分级平衡情况表（汇总）0524 2" xfId="34886"/>
    <cellStyle name="好_核定人数对比_03_2010年各地区一般预算平衡表_2010年地方财政一般预算分级平衡情况表（汇总）0524 2 2" xfId="34887"/>
    <cellStyle name="好_核定人数对比_03_2010年各地区一般预算平衡表_2010年地方财政一般预算分级平衡情况表（汇总）0524 2 3" xfId="34888"/>
    <cellStyle name="好_核定人数对比_03_2010年各地区一般预算平衡表_2010年地方财政一般预算分级平衡情况表（汇总）0524 2 5" xfId="34889"/>
    <cellStyle name="好_核定人数对比_03_2010年各地区一般预算平衡表_2010年地方财政一般预算分级平衡情况表（汇总）0524 2 6" xfId="34890"/>
    <cellStyle name="好_核定人数对比_03_2010年各地区一般预算平衡表_2010年地方财政一般预算分级平衡情况表（汇总）0524 2 7" xfId="34891"/>
    <cellStyle name="好_核定人数对比_03_2010年各地区一般预算平衡表_2010年地方财政一般预算分级平衡情况表（汇总）0524 2 8" xfId="34892"/>
    <cellStyle name="好_核定人数对比_03_2010年各地区一般预算平衡表_2010年地方财政一般预算分级平衡情况表（汇总）0524 3" xfId="34893"/>
    <cellStyle name="好_核定人数对比_03_2010年各地区一般预算平衡表_净集中 3" xfId="34894"/>
    <cellStyle name="好_核定人数对比_30云南" xfId="34895"/>
    <cellStyle name="好_核定人数对比_财力性转移支付2010年预算参考数" xfId="34896"/>
    <cellStyle name="好_核定人数对比_财力性转移支付2010年预算参考数 2 5" xfId="34897"/>
    <cellStyle name="好_核定人数对比_财力性转移支付2010年预算参考数 2 6" xfId="34898"/>
    <cellStyle name="好_核定人数对比_财力性转移支付2010年预算参考数 2 8" xfId="34899"/>
    <cellStyle name="好_核定人数对比_财力性转移支付2010年预算参考数_03_2010年各地区一般预算平衡表 3" xfId="34900"/>
    <cellStyle name="好_核定人数对比_财力性转移支付2010年预算参考数_03_2010年各地区一般预算平衡表 4" xfId="34901"/>
    <cellStyle name="好_核定人数对比_财力性转移支付2010年预算参考数_03_2010年各地区一般预算平衡表 5" xfId="34902"/>
    <cellStyle name="好_核定人数对比_财力性转移支付2010年预算参考数_03_2010年各地区一般预算平衡表 6" xfId="34903"/>
    <cellStyle name="好_核定人数对比_财力性转移支付2010年预算参考数_03_2010年各地区一般预算平衡表_04财力类2010" xfId="34904"/>
    <cellStyle name="好_县区合并测算20080421_民生政策最低支出需求_财力性转移支付2010年预算参考数 2 5" xfId="34905"/>
    <cellStyle name="好_核定人数对比_财力性转移支付2010年预算参考数_03_2010年各地区一般预算平衡表_2010年地方财政一般预算分级平衡情况表（汇总）0524 2 2" xfId="34906"/>
    <cellStyle name="好_县区合并测算20080421_民生政策最低支出需求_财力性转移支付2010年预算参考数 2 7" xfId="34907"/>
    <cellStyle name="好_核定人数对比_财力性转移支付2010年预算参考数_03_2010年各地区一般预算平衡表_2010年地方财政一般预算分级平衡情况表（汇总）0524 2 4" xfId="34908"/>
    <cellStyle name="好_县区合并测算20080423(按照各省比重）_隋心对账单定稿0514 2 3" xfId="34909"/>
    <cellStyle name="好_县区合并测算20080421_民生政策最低支出需求_财力性转移支付2010年预算参考数 2 8" xfId="34910"/>
    <cellStyle name="好_核定人数对比_财力性转移支付2010年预算参考数_03_2010年各地区一般预算平衡表_2010年地方财政一般预算分级平衡情况表（汇总）0524 2 5" xfId="34911"/>
    <cellStyle name="好_县区合并测算20080423(按照各省比重）_隋心对账单定稿0514 2 4" xfId="34912"/>
    <cellStyle name="好_核定人数对比_财力性转移支付2010年预算参考数_30云南 2" xfId="34913"/>
    <cellStyle name="好_核定人数对比_财力性转移支付2010年预算参考数_30云南 3" xfId="34914"/>
    <cellStyle name="好_核定人数对比_财力性转移支付2010年预算参考数_合并 2" xfId="34915"/>
    <cellStyle name="好_核定人数对比_财力性转移支付2010年预算参考数_合并 2 6" xfId="34916"/>
    <cellStyle name="好_核定人数对比_财力性转移支付2010年预算参考数_合并 2 7" xfId="34917"/>
    <cellStyle name="好_核定人数对比_财力性转移支付2010年预算参考数_合并 3" xfId="34918"/>
    <cellStyle name="好_核定人数对比_财力性转移支付2010年预算参考数_华东" xfId="34919"/>
    <cellStyle name="好_核定人数对比_财力性转移支付2010年预算参考数_隋心对账单定稿0514" xfId="34920"/>
    <cellStyle name="好_核定人数对比_财力性转移支付2010年预算参考数_小册子（2010）张 2" xfId="34921"/>
    <cellStyle name="好_核定人数对比_合并" xfId="34922"/>
    <cellStyle name="好_核定人数对比_合并 2" xfId="34923"/>
    <cellStyle name="好_核定人数对比_合并 2 2" xfId="34924"/>
    <cellStyle name="好_核定人数对比_合并 2 4" xfId="34925"/>
    <cellStyle name="好_核定人数对比_合并 2 5" xfId="34926"/>
    <cellStyle name="好_核定人数对比_合并 2 6" xfId="34927"/>
    <cellStyle name="好_核定人数对比_合并 2 7" xfId="34928"/>
    <cellStyle name="好_核定人数对比_华东" xfId="34929"/>
    <cellStyle name="好_核定人数对比_华东 2 2" xfId="34930"/>
    <cellStyle name="好_核定人数对比_华东 2 3" xfId="34931"/>
    <cellStyle name="好_核定人数对比_华东 2 4" xfId="34932"/>
    <cellStyle name="好_核定人数对比_华东 2 5" xfId="34933"/>
    <cellStyle name="好_核定人数对比_华东 2 6" xfId="34934"/>
    <cellStyle name="好_核定人数对比_华东 2 7" xfId="34935"/>
    <cellStyle name="好_核定人数对比_华东 3" xfId="34936"/>
    <cellStyle name="好_核定人数对比_隋心对账单定稿0514 2 7" xfId="34937"/>
    <cellStyle name="好_核定人数对比_小册子（2010）张" xfId="34938"/>
    <cellStyle name="好_市辖区测算-新科目（20080626）_不含人员经费系数_合并 3" xfId="34939"/>
    <cellStyle name="好_核定人数对比_小册子（2010）张 2" xfId="34940"/>
    <cellStyle name="千位分隔 2 5" xfId="34941"/>
    <cellStyle name="好_核定人数对比_小册子（2010）张 3" xfId="34942"/>
    <cellStyle name="好_农林水和城市维护标准支出20080505－县区合计_县市旗测算-新科目（含人口规模效应）_03_2010年各地区一般预算平衡表 2" xfId="34943"/>
    <cellStyle name="千位分隔 2 6" xfId="34944"/>
    <cellStyle name="好_核定人数下发表" xfId="34945"/>
    <cellStyle name="好_核定人数下发表 2" xfId="34946"/>
    <cellStyle name="好_核定人数下发表 2 2" xfId="34947"/>
    <cellStyle name="好_核定人数下发表 2 3" xfId="34948"/>
    <cellStyle name="好_核定人数下发表 2 4" xfId="34949"/>
    <cellStyle name="好_核定人数下发表 2 5" xfId="34950"/>
    <cellStyle name="好_核定人数下发表 3" xfId="34951"/>
    <cellStyle name="好_核定人数下发表 4" xfId="34952"/>
    <cellStyle name="好_核定人数下发表_03_2010年各地区一般预算平衡表 6" xfId="34953"/>
    <cellStyle name="好_核定人数下发表_03_2010年各地区一般预算平衡表_04财力类2010 2" xfId="34954"/>
    <cellStyle name="好_核定人数下发表_03_2010年各地区一般预算平衡表_04财力类2010 3" xfId="34955"/>
    <cellStyle name="好_核定人数下发表_03_2010年各地区一般预算平衡表_2010年地方财政一般预算分级平衡情况表（汇总）0524 2 3" xfId="34956"/>
    <cellStyle name="好_核定人数下发表_03_2010年各地区一般预算平衡表_2010年地方财政一般预算分级平衡情况表（汇总）0524 2 4" xfId="34957"/>
    <cellStyle name="好_核定人数下发表_03_2010年各地区一般预算平衡表_2010年地方财政一般预算分级平衡情况表（汇总）0524 2 5" xfId="34958"/>
    <cellStyle name="好_核定人数下发表_03_2010年各地区一般预算平衡表_2010年地方财政一般预算分级平衡情况表（汇总）0524 2 6" xfId="34959"/>
    <cellStyle name="好_核定人数下发表_03_2010年各地区一般预算平衡表_2010年地方财政一般预算分级平衡情况表（汇总）0524 2 7" xfId="34960"/>
    <cellStyle name="好_核定人数下发表_03_2010年各地区一般预算平衡表_2010年地方财政一般预算分级平衡情况表（汇总）0524 2 8" xfId="34961"/>
    <cellStyle name="好_核定人数下发表_财力性转移支付2010年预算参考数" xfId="34962"/>
    <cellStyle name="好_核定人数下发表_财力性转移支付2010年预算参考数 2" xfId="34963"/>
    <cellStyle name="好_核定人数下发表_财力性转移支付2010年预算参考数 2 2" xfId="34964"/>
    <cellStyle name="好_县区合并测算20080423(按照各省比重）_县市旗测算-新科目（含人口规模效应）_隋心对账单定稿0514 2 4" xfId="34965"/>
    <cellStyle name="好_核定人数下发表_财力性转移支付2010年预算参考数 2 3" xfId="34966"/>
    <cellStyle name="好_县区合并测算20080423(按照各省比重）_县市旗测算-新科目（含人口规模效应）_隋心对账单定稿0514 2 5" xfId="34967"/>
    <cellStyle name="好_核定人数下发表_财力性转移支付2010年预算参考数 2 4" xfId="34968"/>
    <cellStyle name="好_县区合并测算20080423(按照各省比重）_县市旗测算-新科目（含人口规模效应）_隋心对账单定稿0514 2 6" xfId="34969"/>
    <cellStyle name="好_核定人数下发表_财力性转移支付2010年预算参考数 2 5" xfId="34970"/>
    <cellStyle name="好_县区合并测算20080423(按照各省比重）_县市旗测算-新科目（含人口规模效应）_隋心对账单定稿0514 2 7" xfId="34971"/>
    <cellStyle name="好_核定人数下发表_财力性转移支付2010年预算参考数 2 6" xfId="34972"/>
    <cellStyle name="好_核定人数下发表_财力性转移支付2010年预算参考数 2 7" xfId="34973"/>
    <cellStyle name="好_人员工资和公用经费2_30云南 2" xfId="34974"/>
    <cellStyle name="好_核定人数下发表_财力性转移支付2010年预算参考数 2 8" xfId="34975"/>
    <cellStyle name="好_人员工资和公用经费2_30云南 3" xfId="34976"/>
    <cellStyle name="好_核定人数下发表_财力性转移支付2010年预算参考数 3" xfId="34977"/>
    <cellStyle name="好_核定人数下发表_财力性转移支付2010年预算参考数 5" xfId="34978"/>
    <cellStyle name="好_核定人数下发表_财力性转移支付2010年预算参考数_03_2010年各地区一般预算平衡表" xfId="34979"/>
    <cellStyle name="好_核定人数下发表_财力性转移支付2010年预算参考数_03_2010年各地区一般预算平衡表 3" xfId="34980"/>
    <cellStyle name="好_核定人数下发表_财力性转移支付2010年预算参考数_03_2010年各地区一般预算平衡表 4" xfId="34981"/>
    <cellStyle name="好_核定人数下发表_财力性转移支付2010年预算参考数_03_2010年各地区一般预算平衡表 5" xfId="34982"/>
    <cellStyle name="好_核定人数下发表_财力性转移支付2010年预算参考数_03_2010年各地区一般预算平衡表 6" xfId="34983"/>
    <cellStyle name="好_核定人数下发表_财力性转移支付2010年预算参考数_03_2010年各地区一般预算平衡表_04财力类2010" xfId="34984"/>
    <cellStyle name="好_核定人数下发表_财力性转移支付2010年预算参考数_03_2010年各地区一般预算平衡表_04财力类2010 2" xfId="34985"/>
    <cellStyle name="好_核定人数下发表_财力性转移支付2010年预算参考数_03_2010年各地区一般预算平衡表_04财力类2010 3" xfId="34986"/>
    <cellStyle name="好_核定人数下发表_财力性转移支付2010年预算参考数_03_2010年各地区一般预算平衡表_2010年地方财政一般预算分级平衡情况表（汇总）0524 2 3" xfId="34987"/>
    <cellStyle name="好_核定人数下发表_财力性转移支付2010年预算参考数_03_2010年各地区一般预算平衡表_2010年地方财政一般预算分级平衡情况表（汇总）0524 2 4" xfId="34988"/>
    <cellStyle name="好_核定人数下发表_财力性转移支付2010年预算参考数_03_2010年各地区一般预算平衡表_2010年地方财政一般预算分级平衡情况表（汇总）0524 2 5" xfId="34989"/>
    <cellStyle name="好_核定人数下发表_财力性转移支付2010年预算参考数_03_2010年各地区一般预算平衡表_2010年地方财政一般预算分级平衡情况表（汇总）0524 2 6" xfId="34990"/>
    <cellStyle name="好_核定人数下发表_财力性转移支付2010年预算参考数_03_2010年各地区一般预算平衡表_2010年地方财政一般预算分级平衡情况表（汇总）0524 2 7" xfId="34991"/>
    <cellStyle name="好_核定人数下发表_财力性转移支付2010年预算参考数_03_2010年各地区一般预算平衡表_2010年地方财政一般预算分级平衡情况表（汇总）0524 3" xfId="34992"/>
    <cellStyle name="好_核定人数下发表_财力性转移支付2010年预算参考数_03_2010年各地区一般预算平衡表_2010年地方财政一般预算分级平衡情况表（汇总）0524 4" xfId="34993"/>
    <cellStyle name="好_核定人数下发表_财力性转移支付2010年预算参考数_03_2010年各地区一般预算平衡表_净集中" xfId="34994"/>
    <cellStyle name="好_核定人数下发表_财力性转移支付2010年预算参考数_03_2010年各地区一般预算平衡表_净集中 2" xfId="34995"/>
    <cellStyle name="好_核定人数下发表_财力性转移支付2010年预算参考数_03_2010年各地区一般预算平衡表_净集中 3" xfId="34996"/>
    <cellStyle name="好_核定人数下发表_财力性转移支付2010年预算参考数_30云南 2" xfId="34997"/>
    <cellStyle name="好_核定人数下发表_财力性转移支付2010年预算参考数_30云南 3" xfId="34998"/>
    <cellStyle name="好_核定人数下发表_财力性转移支付2010年预算参考数_合并" xfId="34999"/>
    <cellStyle name="好_卫生(按照总人口测算）—20080416_财力性转移支付2010年预算参考数_03_2010年各地区一般预算平衡表_04财力类2010" xfId="35000"/>
    <cellStyle name="好_核定人数下发表_财力性转移支付2010年预算参考数_合并 2" xfId="35001"/>
    <cellStyle name="好_卫生(按照总人口测算）—20080416_财力性转移支付2010年预算参考数_03_2010年各地区一般预算平衡表_04财力类2010 2" xfId="35002"/>
    <cellStyle name="好_核定人数下发表_财力性转移支付2010年预算参考数_合并 3" xfId="35003"/>
    <cellStyle name="好_卫生(按照总人口测算）—20080416_财力性转移支付2010年预算参考数_03_2010年各地区一般预算平衡表_04财力类2010 3" xfId="35004"/>
    <cellStyle name="好_核定人数下发表_财力性转移支付2010年预算参考数_华东" xfId="35005"/>
    <cellStyle name="好_核定人数下发表_财力性转移支付2010年预算参考数_华东 2 7" xfId="35006"/>
    <cellStyle name="好_核定人数下发表_财力性转移支付2010年预算参考数_隋心对账单定稿0514 2 3" xfId="35007"/>
    <cellStyle name="好_核定人数下发表_财力性转移支付2010年预算参考数_隋心对账单定稿0514 2 4" xfId="35008"/>
    <cellStyle name="好_核定人数下发表_财力性转移支付2010年预算参考数_隋心对账单定稿0514 2 5" xfId="35009"/>
    <cellStyle name="好_核定人数下发表_财力性转移支付2010年预算参考数_隋心对账单定稿0514 2 6" xfId="35010"/>
    <cellStyle name="好_核定人数下发表_财力性转移支付2010年预算参考数_隋心对账单定稿0514 2 7" xfId="35011"/>
    <cellStyle name="好_核定人数下发表_财力性转移支付2010年预算参考数_小册子（2010）张" xfId="35012"/>
    <cellStyle name="好_核定人数下发表_财力性转移支付2010年预算参考数_小册子（2010）张 2" xfId="35013"/>
    <cellStyle name="强调文字颜色 6 2 2 2 2 2 3" xfId="35014"/>
    <cellStyle name="好_核定人数下发表_财力性转移支付2010年预算参考数_小册子（2010）张 3" xfId="35015"/>
    <cellStyle name="强调文字颜色 6 2 2 2 2 2 4" xfId="35016"/>
    <cellStyle name="好_核定人数下发表_华东 2 5" xfId="35017"/>
    <cellStyle name="好_核定人数下发表_华东 2 7" xfId="35018"/>
    <cellStyle name="好_核定人数下发表_隋心对账单定稿0514 2 7" xfId="35019"/>
    <cellStyle name="好_核定人数下发表_小册子（2010）张 2" xfId="35020"/>
    <cellStyle name="好_华东 3" xfId="35021"/>
    <cellStyle name="好_汇总" xfId="35022"/>
    <cellStyle name="好_汇总 2 4" xfId="35023"/>
    <cellStyle name="好_汇总 2 5" xfId="35024"/>
    <cellStyle name="好_汇总 2 6" xfId="35025"/>
    <cellStyle name="好_汇总 2 7" xfId="35026"/>
    <cellStyle name="好_汇总 2 8" xfId="35027"/>
    <cellStyle name="好_汇总 5" xfId="35028"/>
    <cellStyle name="好_汇总 6" xfId="35029"/>
    <cellStyle name="好_汇总 7" xfId="35030"/>
    <cellStyle name="好_汇总_03_2010年各地区一般预算平衡表" xfId="35031"/>
    <cellStyle name="好_汇总_03_2010年各地区一般预算平衡表 3" xfId="35032"/>
    <cellStyle name="好_汇总_03_2010年各地区一般预算平衡表 4" xfId="35033"/>
    <cellStyle name="好_汇总_03_2010年各地区一般预算平衡表 6" xfId="35034"/>
    <cellStyle name="好_汇总_03_2010年各地区一般预算平衡表_04财力类2010" xfId="35035"/>
    <cellStyle name="好_汇总_03_2010年各地区一般预算平衡表_04财力类2010 2" xfId="35036"/>
    <cellStyle name="好_汇总_03_2010年各地区一般预算平衡表_04财力类2010 3" xfId="35037"/>
    <cellStyle name="好_汇总_03_2010年各地区一般预算平衡表_2010年地方财政一般预算分级平衡情况表（汇总）0524" xfId="35038"/>
    <cellStyle name="好_汇总_03_2010年各地区一般预算平衡表_2010年地方财政一般预算分级平衡情况表（汇总）0524 2 3" xfId="35039"/>
    <cellStyle name="好_汇总_03_2010年各地区一般预算平衡表_2010年地方财政一般预算分级平衡情况表（汇总）0524 2 7" xfId="35040"/>
    <cellStyle name="好_汇总_03_2010年各地区一般预算平衡表_2010年地方财政一般预算分级平衡情况表（汇总）0524 2 8" xfId="35041"/>
    <cellStyle name="好_汇总_03_2010年各地区一般预算平衡表_净集中 2" xfId="35042"/>
    <cellStyle name="好_汇总_03_2010年各地区一般预算平衡表_净集中 3" xfId="35043"/>
    <cellStyle name="好_汇总_财力性转移支付2010年预算参考数_03_2010年各地区一般预算平衡表 3" xfId="35044"/>
    <cellStyle name="好_汇总_财力性转移支付2010年预算参考数_03_2010年各地区一般预算平衡表_04财力类2010" xfId="35045"/>
    <cellStyle name="好_汇总_财力性转移支付2010年预算参考数_03_2010年各地区一般预算平衡表_04财力类2010 2" xfId="35046"/>
    <cellStyle name="好_汇总_财力性转移支付2010年预算参考数_03_2010年各地区一般预算平衡表_04财力类2010 3" xfId="35047"/>
    <cellStyle name="好_汇总_财力性转移支付2010年预算参考数_03_2010年各地区一般预算平衡表_净集中" xfId="35048"/>
    <cellStyle name="好_汇总_财力性转移支付2010年预算参考数_03_2010年各地区一般预算平衡表_净集中 2" xfId="35049"/>
    <cellStyle name="好_汇总_财力性转移支付2010年预算参考数_03_2010年各地区一般预算平衡表_净集中 3" xfId="35050"/>
    <cellStyle name="好_汇总_财力性转移支付2010年预算参考数_30云南" xfId="35051"/>
    <cellStyle name="好_汇总_财力性转移支付2010年预算参考数_30云南 3" xfId="35052"/>
    <cellStyle name="好_汇总_财力性转移支付2010年预算参考数_合并 2 2" xfId="35053"/>
    <cellStyle name="好_汇总_财力性转移支付2010年预算参考数_合并 2 7" xfId="35054"/>
    <cellStyle name="好_汇总_财力性转移支付2010年预算参考数_合并 3" xfId="35055"/>
    <cellStyle name="好_汇总_财力性转移支付2010年预算参考数_华东" xfId="35056"/>
    <cellStyle name="好_汇总_财力性转移支付2010年预算参考数_华东 2 2" xfId="35057"/>
    <cellStyle name="好_汇总_财力性转移支付2010年预算参考数_华东 2 4" xfId="35058"/>
    <cellStyle name="好_汇总_财力性转移支付2010年预算参考数_隋心对账单定稿0514" xfId="35059"/>
    <cellStyle name="好_汇总_财力性转移支付2010年预算参考数_隋心对账单定稿0514 2 3" xfId="35060"/>
    <cellStyle name="好_同德 2 6" xfId="35061"/>
    <cellStyle name="好_县区合并测算20080423(按照各省比重）_03_2010年各地区一般预算平衡表_2010年地方财政一般预算分级平衡情况表（汇总）0524 2 4" xfId="35062"/>
    <cellStyle name="好_汇总_财力性转移支付2010年预算参考数_隋心对账单定稿0514 2 6" xfId="35063"/>
    <cellStyle name="好_县区合并测算20080423(按照各省比重）_03_2010年各地区一般预算平衡表_2010年地方财政一般预算分级平衡情况表（汇总）0524 2 5" xfId="35064"/>
    <cellStyle name="好_汇总_财力性转移支付2010年预算参考数_隋心对账单定稿0514 2 7" xfId="35065"/>
    <cellStyle name="好_汇总_财力性转移支付2010年预算参考数_隋心对账单定稿0514 3" xfId="35066"/>
    <cellStyle name="好_汇总_财力性转移支付2010年预算参考数_小册子（2010）张 2" xfId="35067"/>
    <cellStyle name="好_汇总_财力性转移支付2010年预算参考数_小册子（2010）张 3" xfId="35068"/>
    <cellStyle name="好_汇总_合并" xfId="35069"/>
    <cellStyle name="好_汇总_合并 2 4" xfId="35070"/>
    <cellStyle name="好_文体广播事业(按照总人口测算）—20080416_不含人员经费系数_财力性转移支付2010年预算参考数_隋心对账单定稿0514 2" xfId="35071"/>
    <cellStyle name="好_汇总_合并 3" xfId="35072"/>
    <cellStyle name="好_汇总_华东 2" xfId="35073"/>
    <cellStyle name="好_汇总_华东 2 2" xfId="35074"/>
    <cellStyle name="好_汇总_华东 3" xfId="35075"/>
    <cellStyle name="好_汇总_禁止开发区名单" xfId="35076"/>
    <cellStyle name="好_汇总_隋心对账单定稿0514" xfId="35077"/>
    <cellStyle name="好_汇总_隋心对账单定稿0514 2" xfId="35078"/>
    <cellStyle name="好_文体广播事业(按照总人口测算）—20080416_民生政策最低支出需求_合并 3" xfId="35079"/>
    <cellStyle name="好_汇总_隋心对账单定稿0514 2 5" xfId="35080"/>
    <cellStyle name="好_县市旗测算-新科目（20080626）_民生政策最低支出需求_03_2010年各地区一般预算平衡表_2010年地方财政一般预算分级平衡情况表（汇总）0524 4" xfId="35081"/>
    <cellStyle name="好_汇总表" xfId="35082"/>
    <cellStyle name="好_汇总表 5" xfId="35083"/>
    <cellStyle name="好_汇总表_03_2010年各地区一般预算平衡表 2 3" xfId="35084"/>
    <cellStyle name="好_汇总表_03_2010年各地区一般预算平衡表 3" xfId="35085"/>
    <cellStyle name="好_汇总表_03_2010年各地区一般预算平衡表 4" xfId="35086"/>
    <cellStyle name="好_汇总表_03_2010年各地区一般预算平衡表_2010年地方财政一般预算分级平衡情况表（汇总）0524 2 8" xfId="35087"/>
    <cellStyle name="好_汇总表_03_2010年各地区一般预算平衡表_2010年地方财政一般预算分级平衡情况表（汇总）0524 5" xfId="35088"/>
    <cellStyle name="好_汇总表_30云南" xfId="35089"/>
    <cellStyle name="好_汇总表_财力性转移支付2010年预算参考数 2 2" xfId="35090"/>
    <cellStyle name="好_汇总表_财力性转移支付2010年预算参考数 2 3" xfId="35091"/>
    <cellStyle name="好_云南 缺口县区测算(地方填报)_合并" xfId="35092"/>
    <cellStyle name="好_汇总表_财力性转移支付2010年预算参考数 2 4" xfId="35093"/>
    <cellStyle name="好_汇总表_财力性转移支付2010年预算参考数 2 5" xfId="35094"/>
    <cellStyle name="好_汇总表_财力性转移支付2010年预算参考数 2 6" xfId="35095"/>
    <cellStyle name="好_汇总表_财力性转移支付2010年预算参考数 2 7" xfId="35096"/>
    <cellStyle name="好_汇总表_财力性转移支付2010年预算参考数_03_2010年各地区一般预算平衡表 5" xfId="35097"/>
    <cellStyle name="好_县市旗测算-新科目（20080627）_县市旗测算-新科目（含人口规模效应）_财力性转移支付2010年预算参考数_华东 2 2" xfId="35098"/>
    <cellStyle name="好_汇总表_财力性转移支付2010年预算参考数_03_2010年各地区一般预算平衡表_04财力类2010" xfId="35099"/>
    <cellStyle name="好_汇总表_财力性转移支付2010年预算参考数_03_2010年各地区一般预算平衡表_04财力类2010 3" xfId="35100"/>
    <cellStyle name="好_汇总表_财力性转移支付2010年预算参考数_03_2010年各地区一般预算平衡表_2010年地方财政一般预算分级平衡情况表（汇总）0524 2 2" xfId="35101"/>
    <cellStyle name="好_汇总表_财力性转移支付2010年预算参考数_03_2010年各地区一般预算平衡表_2010年地方财政一般预算分级平衡情况表（汇总）0524 2 3" xfId="35102"/>
    <cellStyle name="好_教育(按照总人口测算）—20080416_民生政策最低支出需求_财力性转移支付2010年预算参考数_小册子（2010）张 2" xfId="35103"/>
    <cellStyle name="好_汇总表_财力性转移支付2010年预算参考数_03_2010年各地区一般预算平衡表_2010年地方财政一般预算分级平衡情况表（汇总）0524 2 5" xfId="35104"/>
    <cellStyle name="好_汇总表_财力性转移支付2010年预算参考数_03_2010年各地区一般预算平衡表_2010年地方财政一般预算分级平衡情况表（汇总）0524 2 6" xfId="35105"/>
    <cellStyle name="好_汇总表_财力性转移支付2010年预算参考数_03_2010年各地区一般预算平衡表_2010年地方财政一般预算分级平衡情况表（汇总）0524 2 8" xfId="35106"/>
    <cellStyle name="好_汇总表_财力性转移支付2010年预算参考数_03_2010年各地区一般预算平衡表_2010年地方财政一般预算分级平衡情况表（汇总）0524 4" xfId="35107"/>
    <cellStyle name="好_汇总表_财力性转移支付2010年预算参考数_03_2010年各地区一般预算平衡表_2010年地方财政一般预算分级平衡情况表（汇总）0524 5" xfId="35108"/>
    <cellStyle name="好_汇总表_财力性转移支付2010年预算参考数_合并" xfId="35109"/>
    <cellStyle name="好_汇总表_财力性转移支付2010年预算参考数_合并 2" xfId="35110"/>
    <cellStyle name="好_汇总表_财力性转移支付2010年预算参考数_合并 2 2" xfId="35111"/>
    <cellStyle name="好_汇总表_财力性转移支付2010年预算参考数_合并 2 3" xfId="35112"/>
    <cellStyle name="好_汇总表_财力性转移支付2010年预算参考数_合并 2 4" xfId="35113"/>
    <cellStyle name="好_汇总表_财力性转移支付2010年预算参考数_合并 2 5" xfId="35114"/>
    <cellStyle name="好_汇总表_财力性转移支付2010年预算参考数_合并 2 6" xfId="35115"/>
    <cellStyle name="好_汇总表_财力性转移支付2010年预算参考数_合并 2 7" xfId="35116"/>
    <cellStyle name="好_县市旗测算-新科目（20080626）_财力性转移支付2010年预算参考数_华东 2 2" xfId="35117"/>
    <cellStyle name="好_汇总表_财力性转移支付2010年预算参考数_华东" xfId="35118"/>
    <cellStyle name="好_汇总表_财力性转移支付2010年预算参考数_华东 2 5" xfId="35119"/>
    <cellStyle name="好_汇总表_财力性转移支付2010年预算参考数_华东 2 6" xfId="35120"/>
    <cellStyle name="好_汇总表_财力性转移支付2010年预算参考数_华东 2 7" xfId="35121"/>
    <cellStyle name="好_汇总表_财力性转移支付2010年预算参考数_华东 3" xfId="35122"/>
    <cellStyle name="好_汇总表_财力性转移支付2010年预算参考数_隋心对账单定稿0514 2 3" xfId="35123"/>
    <cellStyle name="好_汇总表_财力性转移支付2010年预算参考数_隋心对账单定稿0514 2 4" xfId="35124"/>
    <cellStyle name="好_汇总表_财力性转移支付2010年预算参考数_隋心对账单定稿0514 2 5" xfId="35125"/>
    <cellStyle name="好_汇总表_财力性转移支付2010年预算参考数_隋心对账单定稿0514 2 6" xfId="35126"/>
    <cellStyle name="好_汇总表_财力性转移支付2010年预算参考数_小册子（2010）张 3" xfId="35127"/>
    <cellStyle name="好_汇总表_合并" xfId="35128"/>
    <cellStyle name="好_汇总表_合并 2 2" xfId="35129"/>
    <cellStyle name="好_汇总表_华东 2 2" xfId="35130"/>
    <cellStyle name="好_汇总表_华东 2 3" xfId="35131"/>
    <cellStyle name="好_汇总表_华东 2 4" xfId="35132"/>
    <cellStyle name="好_汇总表_华东 2 5" xfId="35133"/>
    <cellStyle name="好_汇总表_华东 2 6" xfId="35134"/>
    <cellStyle name="好_汇总表_华东 2 7" xfId="35135"/>
    <cellStyle name="好_汇总表_隋心对账单定稿0514 2 4" xfId="35136"/>
    <cellStyle name="好_汇总表_隋心对账单定稿0514 2 5" xfId="35137"/>
    <cellStyle name="好_汇总表_隋心对账单定稿0514 2 6" xfId="35138"/>
    <cellStyle name="好_汇总表_隋心对账单定稿0514 2 7" xfId="35139"/>
    <cellStyle name="好_汇总表4 2 3" xfId="35140"/>
    <cellStyle name="好_汇总表4 2 5" xfId="35141"/>
    <cellStyle name="好_汇总表4_03_2010年各地区一般预算平衡表 2" xfId="35142"/>
    <cellStyle name="好_汇总表4_03_2010年各地区一般预算平衡表 3" xfId="35143"/>
    <cellStyle name="好_汇总表4_03_2010年各地区一般预算平衡表 6" xfId="35144"/>
    <cellStyle name="好_汇总表4_03_2010年各地区一般预算平衡表_04财力类2010" xfId="35145"/>
    <cellStyle name="好_汇总表4_03_2010年各地区一般预算平衡表_04财力类2010 3" xfId="35146"/>
    <cellStyle name="好_汇总表4_03_2010年各地区一般预算平衡表_2010年地方财政一般预算分级平衡情况表（汇总）0524 2 5" xfId="35147"/>
    <cellStyle name="好_汇总表4_03_2010年各地区一般预算平衡表_2010年地方财政一般预算分级平衡情况表（汇总）0524 2 6" xfId="35148"/>
    <cellStyle name="好_汇总表4_03_2010年各地区一般预算平衡表_2010年地方财政一般预算分级平衡情况表（汇总）0524 2 7" xfId="35149"/>
    <cellStyle name="好_汇总表4_03_2010年各地区一般预算平衡表_2010年地方财政一般预算分级平衡情况表（汇总）0524 3" xfId="35150"/>
    <cellStyle name="好_汇总表4_03_2010年各地区一般预算平衡表_净集中 3" xfId="35151"/>
    <cellStyle name="好_市辖区测算-新科目（20080626）_民生政策最低支出需求_财力性转移支付2010年预算参考数_合并 2 7" xfId="35152"/>
    <cellStyle name="好_汇总表4_30云南" xfId="35153"/>
    <cellStyle name="好_汇总表4_30云南 2" xfId="35154"/>
    <cellStyle name="好_汇总表4_30云南 3" xfId="35155"/>
    <cellStyle name="好_汇总表4_财力性转移支付2010年预算参考数" xfId="35156"/>
    <cellStyle name="好_汇总表4_财力性转移支付2010年预算参考数 2 7" xfId="35157"/>
    <cellStyle name="好_汇总表4_财力性转移支付2010年预算参考数 2 8" xfId="35158"/>
    <cellStyle name="好_汇总表4_财力性转移支付2010年预算参考数_03_2010年各地区一般预算平衡表 2" xfId="35159"/>
    <cellStyle name="好_汇总表4_财力性转移支付2010年预算参考数_03_2010年各地区一般预算平衡表 2 2" xfId="35160"/>
    <cellStyle name="好_汇总表4_财力性转移支付2010年预算参考数_03_2010年各地区一般预算平衡表 3" xfId="35161"/>
    <cellStyle name="好_汇总表4_财力性转移支付2010年预算参考数_03_2010年各地区一般预算平衡表 4" xfId="35162"/>
    <cellStyle name="好_汇总表4_财力性转移支付2010年预算参考数_03_2010年各地区一般预算平衡表 5" xfId="35163"/>
    <cellStyle name="好_汇总表4_财力性转移支付2010年预算参考数_03_2010年各地区一般预算平衡表_04财力类2010" xfId="35164"/>
    <cellStyle name="好_市辖区测算-新科目（20080626）_财力性转移支付2010年预算参考数_合并 3" xfId="35165"/>
    <cellStyle name="汇总 2 2 12" xfId="35166"/>
    <cellStyle name="好_汇总表4_财力性转移支付2010年预算参考数_03_2010年各地区一般预算平衡表_2010年地方财政一般预算分级平衡情况表（汇总）0524" xfId="35167"/>
    <cellStyle name="强调文字颜色 6 8" xfId="35168"/>
    <cellStyle name="好_汇总表4_财力性转移支付2010年预算参考数_03_2010年各地区一般预算平衡表_2010年地方财政一般预算分级平衡情况表（汇总）0524 2" xfId="35169"/>
    <cellStyle name="好_卫生(按照总人口测算）—20080416_民生政策最低支出需求_财力性转移支付2010年预算参考数_合并 2 7" xfId="35170"/>
    <cellStyle name="好_县市旗测算-新科目（20080627）_不含人员经费系数_财力性转移支付2010年预算参考数_03_2010年各地区一般预算平衡表" xfId="35171"/>
    <cellStyle name="强调文字颜色 6 8 2" xfId="35172"/>
    <cellStyle name="好_汇总表4_财力性转移支付2010年预算参考数_03_2010年各地区一般预算平衡表_2010年地方财政一般预算分级平衡情况表（汇总）0524 2 7" xfId="35173"/>
    <cellStyle name="好_汇总表4_财力性转移支付2010年预算参考数_03_2010年各地区一般预算平衡表_2010年地方财政一般预算分级平衡情况表（汇总）0524 2 8" xfId="35174"/>
    <cellStyle name="好_自行调整差异系数顺序_隋心对账单定稿0514 2 2" xfId="35175"/>
    <cellStyle name="好_汇总表4_财力性转移支付2010年预算参考数_03_2010年各地区一般预算平衡表_2010年地方财政一般预算分级平衡情况表（汇总）0524 3" xfId="35176"/>
    <cellStyle name="好_汇总表4_财力性转移支付2010年预算参考数_03_2010年各地区一般预算平衡表_2010年地方财政一般预算分级平衡情况表（汇总）0524 4" xfId="35177"/>
    <cellStyle name="好_其他部门(按照总人口测算）—20080416_不含人员经费系数" xfId="35178"/>
    <cellStyle name="好_汇总表4_财力性转移支付2010年预算参考数_03_2010年各地区一般预算平衡表_2010年地方财政一般预算分级平衡情况表（汇总）0524 5" xfId="35179"/>
    <cellStyle name="好_汇总表4_财力性转移支付2010年预算参考数_30云南 2" xfId="35180"/>
    <cellStyle name="强调 2 7" xfId="35181"/>
    <cellStyle name="好_汇总表4_财力性转移支付2010年预算参考数_合并" xfId="35182"/>
    <cellStyle name="好_汇总表4_财力性转移支付2010年预算参考数_合并 2 6" xfId="35183"/>
    <cellStyle name="好_汇总表4_财力性转移支付2010年预算参考数_合并 3" xfId="35184"/>
    <cellStyle name="好_汇总表4_财力性转移支付2010年预算参考数_华东 2 4" xfId="35185"/>
    <cellStyle name="好_汇总表4_财力性转移支付2010年预算参考数_华东 2 5" xfId="35186"/>
    <cellStyle name="好_汇总表4_财力性转移支付2010年预算参考数_华东 2 7" xfId="35187"/>
    <cellStyle name="好_汇总表4_财力性转移支付2010年预算参考数_隋心对账单定稿0514" xfId="35188"/>
    <cellStyle name="好_汇总表4_财力性转移支付2010年预算参考数_隋心对账单定稿0514 2" xfId="35189"/>
    <cellStyle name="好_县市旗测算-新科目（20080626）_县市旗测算-新科目（含人口规模效应）_03_2010年各地区一般预算平衡表_2010年地方财政一般预算分级平衡情况表（汇总）0524 2 3" xfId="35190"/>
    <cellStyle name="好_汇总表4_财力性转移支付2010年预算参考数_隋心对账单定稿0514 3" xfId="35191"/>
    <cellStyle name="好_县市旗测算-新科目（20080626）_县市旗测算-新科目（含人口规模效应）_03_2010年各地区一般预算平衡表_2010年地方财政一般预算分级平衡情况表（汇总）0524 2 4" xfId="35192"/>
    <cellStyle name="好_汇总表4_财力性转移支付2010年预算参考数_小册子（2010）张 2" xfId="35193"/>
    <cellStyle name="好_汇总表4_财力性转移支付2010年预算参考数_小册子（2010）张 3" xfId="35194"/>
    <cellStyle name="好_汇总表4_合并" xfId="35195"/>
    <cellStyle name="好_汇总表4_合并 2 2" xfId="35196"/>
    <cellStyle name="好_山东省民生支出标准_财力性转移支付2010年预算参考数_03_2010年各地区一般预算平衡表_2010年地方财政一般预算分级平衡情况表（汇总）0524 2 8" xfId="35197"/>
    <cellStyle name="好_汇总表4_合并 2 3" xfId="35198"/>
    <cellStyle name="好_汇总表4_合并 2 5" xfId="35199"/>
    <cellStyle name="好_汇总表4_合并 2 7" xfId="35200"/>
    <cellStyle name="好_汇总表4_华东 2" xfId="35201"/>
    <cellStyle name="好_汇总表4_华东 3" xfId="35202"/>
    <cellStyle name="好_汇总表4_隋心对账单定稿0514 2" xfId="35203"/>
    <cellStyle name="好_汇总表4_隋心对账单定稿0514 2 2" xfId="35204"/>
    <cellStyle name="好_汇总表4_隋心对账单定稿0514 3" xfId="35205"/>
    <cellStyle name="好_汇总表4_小册子（2010）张 3" xfId="35206"/>
    <cellStyle name="好_汇总-县级财政报表附表 2_2.云南省生态功能区转移支付总表" xfId="35207"/>
    <cellStyle name="好_县区合并测算20080423(按照各省比重）_县市旗测算-新科目（含人口规模效应）_03_2010年各地区一般预算平衡表_2010年地方财政一般预算分级平衡情况表（汇总）0524 5" xfId="35208"/>
    <cellStyle name="好_县区合并测算20080421_民生政策最低支出需求_财力性转移支付2010年预算参考数_03_2010年各地区一般预算平衡表_04财力类2010 2" xfId="35209"/>
    <cellStyle name="好_教育(按照总人口测算）—20080416_不含人员经费系数_华东 2 6" xfId="35210"/>
    <cellStyle name="注释 8 2" xfId="35211"/>
    <cellStyle name="好_汇总-县级财政报表附表 2_4.2010年国家重点生态功能区保护性转移支付生态测算表" xfId="35212"/>
    <cellStyle name="好_汇总-县级财政报表附表 2_5.2010年云南省国家一般生态功能区转移支付补助测算表（州市本级）" xfId="35213"/>
    <cellStyle name="好_汇总-县级财政报表附表 3" xfId="35214"/>
    <cellStyle name="好_汇总-县级财政报表附表 7" xfId="35215"/>
    <cellStyle name="好_汇总-县级财政报表附表_合并" xfId="35216"/>
    <cellStyle name="好_汇总-县级财政报表附表_合并 2 6" xfId="35217"/>
    <cellStyle name="好_汇总-县级财政报表附表_华东 2 2" xfId="35218"/>
    <cellStyle name="好_汇总-县级财政报表附表_华东 2 3" xfId="35219"/>
    <cellStyle name="好_汇总-县级财政报表附表_华东 2 5" xfId="35220"/>
    <cellStyle name="好_汇总-县级财政报表附表_华东 2 6" xfId="35221"/>
    <cellStyle name="好_汇总-县级财政报表附表_华东 2 7" xfId="35222"/>
    <cellStyle name="好_汇总-县级财政报表附表_隋心对账单定稿0514 2" xfId="35223"/>
    <cellStyle name="好_汇总-县级财政报表附表_隋心对账单定稿0514 2 4" xfId="35224"/>
    <cellStyle name="好_汇总-县级财政报表附表_隋心对账单定稿0514 2 5" xfId="35225"/>
    <cellStyle name="好_汇总-县级财政报表附表_隋心对账单定稿0514 2 6" xfId="35226"/>
    <cellStyle name="好_汇总-县级财政报表附表_隋心对账单定稿0514 2 7" xfId="35227"/>
    <cellStyle name="好_汇总-县级财政报表附表_隋心对账单定稿0514 3" xfId="35228"/>
    <cellStyle name="好_基础数据表_2.2010年云南省生态功能区转移支付总表" xfId="35229"/>
    <cellStyle name="好_基础数据表_2.云南省生态功能区转移支付总表" xfId="35230"/>
    <cellStyle name="好_基础数据表_4.2010年国家重点生态功能区保护性转移支付生态测算表" xfId="35231"/>
    <cellStyle name="好_基础数据分析" xfId="35232"/>
    <cellStyle name="好_基础数据分析 2" xfId="35233"/>
    <cellStyle name="好_缺口县区测算_财力性转移支付2010年预算参考数 2 6" xfId="35234"/>
    <cellStyle name="好_绩效的最后结果 2" xfId="35235"/>
    <cellStyle name="好_绩效的最后结果 3" xfId="35236"/>
    <cellStyle name="好_检验表（调整后） 2" xfId="35237"/>
    <cellStyle name="好_检验表（调整后） 3" xfId="35238"/>
    <cellStyle name="好_检验表（调整后）_华东" xfId="35239"/>
    <cellStyle name="好_检验表（调整后）_华东 2" xfId="35240"/>
    <cellStyle name="好_检验表（调整后）_华东 3" xfId="35241"/>
    <cellStyle name="好_检验表（调整后）_隋心对账单定稿0514" xfId="35242"/>
    <cellStyle name="好_检验表（调整后）_隋心对账单定稿0514 2" xfId="35243"/>
    <cellStyle name="好_检验表（调整后）_隋心对账单定稿0514 3" xfId="35244"/>
    <cellStyle name="好_检验表_合并" xfId="35245"/>
    <cellStyle name="好_其他部门(按照总人口测算）—20080416_财力性转移支付2010年预算参考数_隋心对账单定稿0514 2 2" xfId="35246"/>
    <cellStyle name="好_检验表_合并 3" xfId="35247"/>
    <cellStyle name="好_检验表_华东" xfId="35248"/>
    <cellStyle name="好_教育(按照总人口测算）—20080416_县市旗测算-新科目（含人口规模效应）_03_2010年各地区一般预算平衡表 4" xfId="35249"/>
    <cellStyle name="好_检验表_华东 2" xfId="35250"/>
    <cellStyle name="好_检验表_隋心对账单定稿0514" xfId="35251"/>
    <cellStyle name="好_检验表_隋心对账单定稿0514 2" xfId="35252"/>
    <cellStyle name="好_检验表_隋心对账单定稿0514 3" xfId="35253"/>
    <cellStyle name="好_奖励补助测算5.22测试" xfId="35254"/>
    <cellStyle name="好_奖励补助测算5.22测试 2" xfId="35255"/>
    <cellStyle name="好_奖励补助测算5.22测试 3" xfId="35256"/>
    <cellStyle name="好_奖励补助测算5.23新" xfId="35257"/>
    <cellStyle name="好_奖励补助测算5.23新 2" xfId="35258"/>
    <cellStyle name="好_奖励补助测算5.23新 3" xfId="35259"/>
    <cellStyle name="好_奖励补助测算5.23新 4" xfId="35260"/>
    <cellStyle name="好_奖励补助测算5.24冯铸 2" xfId="35261"/>
    <cellStyle name="好_奖励补助测算7.23" xfId="35262"/>
    <cellStyle name="好_奖励补助测算7.23 3" xfId="35263"/>
    <cellStyle name="好_奖励补助测算7.25 (version 1) (version 1) 3" xfId="35264"/>
    <cellStyle name="好_奖励补助测算7.25 (version 1) (version 1) 4" xfId="35265"/>
    <cellStyle name="好_奖励补助测算7.25 2" xfId="35266"/>
    <cellStyle name="好_奖励补助测算7.25 3" xfId="35267"/>
    <cellStyle name="好_奖励补助测算7.25 4" xfId="35268"/>
    <cellStyle name="好_教育(按照总人口测算）—20080416" xfId="35269"/>
    <cellStyle name="好_教育(按照总人口测算）—20080416 2" xfId="35270"/>
    <cellStyle name="好_教育(按照总人口测算）—20080416 2 2" xfId="35271"/>
    <cellStyle name="好_教育(按照总人口测算）—20080416 2 7" xfId="35272"/>
    <cellStyle name="好_教育(按照总人口测算）—20080416 3" xfId="35273"/>
    <cellStyle name="好_教育(按照总人口测算）—20080416 4" xfId="35274"/>
    <cellStyle name="好_教育(按照总人口测算）—20080416 5" xfId="35275"/>
    <cellStyle name="好_教育(按照总人口测算）—20080416_03_2010年各地区一般预算平衡表 2" xfId="35276"/>
    <cellStyle name="好_教育(按照总人口测算）—20080416_03_2010年各地区一般预算平衡表 4" xfId="35277"/>
    <cellStyle name="好_缺口县区测算(按2007支出增长25%测算)_财力性转移支付2010年预算参考数_合并 2 2" xfId="35278"/>
    <cellStyle name="好_教育(按照总人口测算）—20080416_03_2010年各地区一般预算平衡表 6" xfId="35279"/>
    <cellStyle name="好_缺口县区测算(按2007支出增长25%测算)_财力性转移支付2010年预算参考数_合并 2 4" xfId="35280"/>
    <cellStyle name="好_教育(按照总人口测算）—20080416_03_2010年各地区一般预算平衡表_2010年地方财政一般预算分级平衡情况表（汇总）0524 2 2" xfId="35281"/>
    <cellStyle name="好_教育(按照总人口测算）—20080416_30云南" xfId="35282"/>
    <cellStyle name="好_教育(按照总人口测算）—20080416_30云南 2" xfId="35283"/>
    <cellStyle name="好_教育(按照总人口测算）—20080416_30云南 3" xfId="35284"/>
    <cellStyle name="好_教育(按照总人口测算）—20080416_不含人员经费系数" xfId="35285"/>
    <cellStyle name="好_教育(按照总人口测算）—20080416_不含人员经费系数_03_2010年各地区一般预算平衡表 2 2" xfId="35286"/>
    <cellStyle name="好_教育(按照总人口测算）—20080416_不含人员经费系数_03_2010年各地区一般预算平衡表 3" xfId="35287"/>
    <cellStyle name="好_教育(按照总人口测算）—20080416_不含人员经费系数_03_2010年各地区一般预算平衡表 4" xfId="35288"/>
    <cellStyle name="好_教育(按照总人口测算）—20080416_不含人员经费系数_03_2010年各地区一般预算平衡表 5" xfId="35289"/>
    <cellStyle name="好_教育(按照总人口测算）—20080416_不含人员经费系数_03_2010年各地区一般预算平衡表 6" xfId="35290"/>
    <cellStyle name="好_教育(按照总人口测算）—20080416_不含人员经费系数_03_2010年各地区一般预算平衡表_2010年地方财政一般预算分级平衡情况表（汇总）0524" xfId="35291"/>
    <cellStyle name="好_教育(按照总人口测算）—20080416_不含人员经费系数_03_2010年各地区一般预算平衡表_2010年地方财政一般预算分级平衡情况表（汇总）0524 2" xfId="35292"/>
    <cellStyle name="好_教育(按照总人口测算）—20080416_不含人员经费系数_03_2010年各地区一般预算平衡表_2010年地方财政一般预算分级平衡情况表（汇总）0524 2 2" xfId="35293"/>
    <cellStyle name="好_教育(按照总人口测算）—20080416_不含人员经费系数_03_2010年各地区一般预算平衡表_2010年地方财政一般预算分级平衡情况表（汇总）0524 2 3" xfId="35294"/>
    <cellStyle name="好_教育(按照总人口测算）—20080416_不含人员经费系数_03_2010年各地区一般预算平衡表_2010年地方财政一般预算分级平衡情况表（汇总）0524 2 4" xfId="35295"/>
    <cellStyle name="好_教育(按照总人口测算）—20080416_不含人员经费系数_03_2010年各地区一般预算平衡表_2010年地方财政一般预算分级平衡情况表（汇总）0524 3" xfId="35296"/>
    <cellStyle name="好_县市旗测算-新科目（20080627）_华东 2" xfId="35297"/>
    <cellStyle name="好_教育(按照总人口测算）—20080416_不含人员经费系数_03_2010年各地区一般预算平衡表_2010年地方财政一般预算分级平衡情况表（汇总）0524 4" xfId="35298"/>
    <cellStyle name="好_县市旗测算-新科目（20080627）_华东 3" xfId="35299"/>
    <cellStyle name="好_教育(按照总人口测算）—20080416_不含人员经费系数_03_2010年各地区一般预算平衡表_2010年地方财政一般预算分级平衡情况表（汇总）0524 5" xfId="35300"/>
    <cellStyle name="好_其他部门(按照总人口测算）—20080416_民生政策最低支出需求_03_2010年各地区一般预算平衡表_04财力类2010 2" xfId="35301"/>
    <cellStyle name="好_教育(按照总人口测算）—20080416_不含人员经费系数_03_2010年各地区一般预算平衡表_净集中" xfId="35302"/>
    <cellStyle name="好_教育(按照总人口测算）—20080416_不含人员经费系数_财力性转移支付2010年预算参考数" xfId="35303"/>
    <cellStyle name="强调文字颜色 1 2 2 10" xfId="35304"/>
    <cellStyle name="好_教育(按照总人口测算）—20080416_不含人员经费系数_财力性转移支付2010年预算参考数 2 2" xfId="35305"/>
    <cellStyle name="好_教育(按照总人口测算）—20080416_不含人员经费系数_财力性转移支付2010年预算参考数 2 3" xfId="35306"/>
    <cellStyle name="好_教育(按照总人口测算）—20080416_不含人员经费系数_财力性转移支付2010年预算参考数 2 4" xfId="35307"/>
    <cellStyle name="好_教育(按照总人口测算）—20080416_不含人员经费系数_财力性转移支付2010年预算参考数 2 5" xfId="35308"/>
    <cellStyle name="好_教育(按照总人口测算）—20080416_不含人员经费系数_财力性转移支付2010年预算参考数 2 7" xfId="35309"/>
    <cellStyle name="好_教育(按照总人口测算）—20080416_不含人员经费系数_财力性转移支付2010年预算参考数 2 8" xfId="35310"/>
    <cellStyle name="好_教育(按照总人口测算）—20080416_不含人员经费系数_财力性转移支付2010年预算参考数 4" xfId="35311"/>
    <cellStyle name="好_教育(按照总人口测算）—20080416_不含人员经费系数_财力性转移支付2010年预算参考数_03_2010年各地区一般预算平衡表_2010年地方财政一般预算分级平衡情况表（汇总）0524 2" xfId="35312"/>
    <cellStyle name="好_教育(按照总人口测算）—20080416_不含人员经费系数_财力性转移支付2010年预算参考数_03_2010年各地区一般预算平衡表_2010年地方财政一般预算分级平衡情况表（汇总）0524 3" xfId="35313"/>
    <cellStyle name="好_教育(按照总人口测算）—20080416_不含人员经费系数_财力性转移支付2010年预算参考数_03_2010年各地区一般预算平衡表_净集中 3" xfId="35314"/>
    <cellStyle name="好_教育(按照总人口测算）—20080416_不含人员经费系数_财力性转移支付2010年预算参考数_30云南" xfId="35315"/>
    <cellStyle name="好_教育(按照总人口测算）—20080416_不含人员经费系数_财力性转移支付2010年预算参考数_30云南 2" xfId="35316"/>
    <cellStyle name="好_教育(按照总人口测算）—20080416_不含人员经费系数_财力性转移支付2010年预算参考数_合并 2 3" xfId="35317"/>
    <cellStyle name="好_教育(按照总人口测算）—20080416_不含人员经费系数_财力性转移支付2010年预算参考数_合并 2 4" xfId="35318"/>
    <cellStyle name="好_教育(按照总人口测算）—20080416_不含人员经费系数_财力性转移支付2010年预算参考数_合并 2 5" xfId="35319"/>
    <cellStyle name="好_教育(按照总人口测算）—20080416_不含人员经费系数_财力性转移支付2010年预算参考数_合并 2 6" xfId="35320"/>
    <cellStyle name="好_农林水和城市维护标准支出20080505－县区合计_华东 2 2" xfId="35321"/>
    <cellStyle name="好_教育(按照总人口测算）—20080416_不含人员经费系数_财力性转移支付2010年预算参考数_合并 2 7" xfId="35322"/>
    <cellStyle name="好_教育(按照总人口测算）—20080416_不含人员经费系数_财力性转移支付2010年预算参考数_隋心对账单定稿0514" xfId="35323"/>
    <cellStyle name="好_教育(按照总人口测算）—20080416_不含人员经费系数_财力性转移支付2010年预算参考数_隋心对账单定稿0514 2 2" xfId="35324"/>
    <cellStyle name="好_教育(按照总人口测算）—20080416_不含人员经费系数_财力性转移支付2010年预算参考数_隋心对账单定稿0514 2 7" xfId="35325"/>
    <cellStyle name="好_教育(按照总人口测算）—20080416_不含人员经费系数_合并 2 2" xfId="35326"/>
    <cellStyle name="好_教育(按照总人口测算）—20080416_不含人员经费系数_合并 2 4" xfId="35327"/>
    <cellStyle name="好_教育(按照总人口测算）—20080416_不含人员经费系数_合并 2 5" xfId="35328"/>
    <cellStyle name="好_教育(按照总人口测算）—20080416_不含人员经费系数_合并 2 6" xfId="35329"/>
    <cellStyle name="好_教育(按照总人口测算）—20080416_不含人员经费系数_华东" xfId="35330"/>
    <cellStyle name="好_教育(按照总人口测算）—20080416_不含人员经费系数_华东 2" xfId="35331"/>
    <cellStyle name="好_教育(按照总人口测算）—20080416_不含人员经费系数_华东 2 5" xfId="35332"/>
    <cellStyle name="好_教育(按照总人口测算）—20080416_不含人员经费系数_华东 2 7" xfId="35333"/>
    <cellStyle name="好_教育(按照总人口测算）—20080416_不含人员经费系数_华东 3" xfId="35334"/>
    <cellStyle name="好_教育(按照总人口测算）—20080416_不含人员经费系数_隋心对账单定稿0514" xfId="35335"/>
    <cellStyle name="好_教育(按照总人口测算）—20080416_不含人员经费系数_小册子（2010）张 2" xfId="35336"/>
    <cellStyle name="好_教育(按照总人口测算）—20080416_不含人员经费系数_小册子（2010）张 3" xfId="35337"/>
    <cellStyle name="好_教育(按照总人口测算）—20080416_财力性转移支付2010年预算参考数 2 2" xfId="35338"/>
    <cellStyle name="好_教育(按照总人口测算）—20080416_财力性转移支付2010年预算参考数 2 3" xfId="35339"/>
    <cellStyle name="好_教育(按照总人口测算）—20080416_财力性转移支付2010年预算参考数 2 4" xfId="35340"/>
    <cellStyle name="好_教育(按照总人口测算）—20080416_财力性转移支付2010年预算参考数 2 5" xfId="35341"/>
    <cellStyle name="好_县市旗测算-新科目（20080626）_县市旗测算-新科目（含人口规模效应）_财力性转移支付2010年预算参考数_隋心对账单定稿0514 2 2" xfId="35342"/>
    <cellStyle name="好_教育(按照总人口测算）—20080416_财力性转移支付2010年预算参考数 2 6" xfId="35343"/>
    <cellStyle name="好_县市旗测算-新科目（20080626）_县市旗测算-新科目（含人口规模效应）_财力性转移支付2010年预算参考数_隋心对账单定稿0514 2 3" xfId="35344"/>
    <cellStyle name="好_教育(按照总人口测算）—20080416_财力性转移支付2010年预算参考数 2 7" xfId="35345"/>
    <cellStyle name="好_县市旗测算-新科目（20080626）_县市旗测算-新科目（含人口规模效应）_财力性转移支付2010年预算参考数_隋心对账单定稿0514 2 4" xfId="35346"/>
    <cellStyle name="好_教育(按照总人口测算）—20080416_财力性转移支付2010年预算参考数 2 8" xfId="35347"/>
    <cellStyle name="好_县市旗测算-新科目（20080626）_县市旗测算-新科目（含人口规模效应）_财力性转移支付2010年预算参考数_隋心对账单定稿0514 2 5" xfId="35348"/>
    <cellStyle name="好_教育(按照总人口测算）—20080416_财力性转移支付2010年预算参考数_03_2010年各地区一般预算平衡表 2 2" xfId="35349"/>
    <cellStyle name="好_教育(按照总人口测算）—20080416_财力性转移支付2010年预算参考数_03_2010年各地区一般预算平衡表_2010年地方财政一般预算分级平衡情况表（汇总）0524 2" xfId="35350"/>
    <cellStyle name="好_教育(按照总人口测算）—20080416_财力性转移支付2010年预算参考数_03_2010年各地区一般预算平衡表_2010年地方财政一般预算分级平衡情况表（汇总）0524 2 7" xfId="35351"/>
    <cellStyle name="好_教育(按照总人口测算）—20080416_财力性转移支付2010年预算参考数_03_2010年各地区一般预算平衡表_2010年地方财政一般预算分级平衡情况表（汇总）0524 2 8" xfId="35352"/>
    <cellStyle name="强调 1" xfId="35353"/>
    <cellStyle name="好_教育(按照总人口测算）—20080416_财力性转移支付2010年预算参考数_03_2010年各地区一般预算平衡表_2010年地方财政一般预算分级平衡情况表（汇总）0524 4" xfId="35354"/>
    <cellStyle name="好_教育(按照总人口测算）—20080416_财力性转移支付2010年预算参考数_03_2010年各地区一般预算平衡表_2010年地方财政一般预算分级平衡情况表（汇总）0524 5" xfId="35355"/>
    <cellStyle name="好_教育(按照总人口测算）—20080416_财力性转移支付2010年预算参考数_30云南" xfId="35356"/>
    <cellStyle name="好_教育(按照总人口测算）—20080416_财力性转移支付2010年预算参考数_隋心对账单定稿0514 2" xfId="35357"/>
    <cellStyle name="好_教育(按照总人口测算）—20080416_财力性转移支付2010年预算参考数_隋心对账单定稿0514 2 3" xfId="35358"/>
    <cellStyle name="好_教育(按照总人口测算）—20080416_财力性转移支付2010年预算参考数_隋心对账单定稿0514 2 4" xfId="35359"/>
    <cellStyle name="好_教育(按照总人口测算）—20080416_财力性转移支付2010年预算参考数_隋心对账单定稿0514 2 5" xfId="35360"/>
    <cellStyle name="好_教育(按照总人口测算）—20080416_财力性转移支付2010年预算参考数_隋心对账单定稿0514 2 7" xfId="35361"/>
    <cellStyle name="好_教育(按照总人口测算）—20080416_财力性转移支付2010年预算参考数_隋心对账单定稿0514 3" xfId="35362"/>
    <cellStyle name="好_教育(按照总人口测算）—20080416_财力性转移支付2010年预算参考数_小册子（2010）张" xfId="35363"/>
    <cellStyle name="好_教育(按照总人口测算）—20080416_财力性转移支付2010年预算参考数_小册子（2010）张 2" xfId="35364"/>
    <cellStyle name="好_教育(按照总人口测算）—20080416_合并" xfId="35365"/>
    <cellStyle name="好_教育(按照总人口测算）—20080416_合并 2 3" xfId="35366"/>
    <cellStyle name="好_教育(按照总人口测算）—20080416_合并 2 5" xfId="35367"/>
    <cellStyle name="好_教育(按照总人口测算）—20080416_合并 2 7" xfId="35368"/>
    <cellStyle name="好_教育(按照总人口测算）—20080416_华东 2 2" xfId="35369"/>
    <cellStyle name="好_教育(按照总人口测算）—20080416_华东 2 3" xfId="35370"/>
    <cellStyle name="好_教育(按照总人口测算）—20080416_华东 2 4" xfId="35371"/>
    <cellStyle name="好_教育(按照总人口测算）—20080416_华东 2 5" xfId="35372"/>
    <cellStyle name="好_教育(按照总人口测算）—20080416_华东 2 6" xfId="35373"/>
    <cellStyle name="好_教育(按照总人口测算）—20080416_华东 2 7" xfId="35374"/>
    <cellStyle name="好_教育(按照总人口测算）—20080416_民生政策最低支出需求 2" xfId="35375"/>
    <cellStyle name="好_教育(按照总人口测算）—20080416_民生政策最低支出需求 2 2" xfId="35376"/>
    <cellStyle name="好_教育(按照总人口测算）—20080416_民生政策最低支出需求 4" xfId="35377"/>
    <cellStyle name="好_教育(按照总人口测算）—20080416_民生政策最低支出需求_03_2010年各地区一般预算平衡表 3" xfId="35378"/>
    <cellStyle name="好_教育(按照总人口测算）—20080416_民生政策最低支出需求_03_2010年各地区一般预算平衡表 4" xfId="35379"/>
    <cellStyle name="好_教育(按照总人口测算）—20080416_民生政策最低支出需求_03_2010年各地区一般预算平衡表 5" xfId="35380"/>
    <cellStyle name="好_教育(按照总人口测算）—20080416_民生政策最低支出需求_03_2010年各地区一般预算平衡表_04财力类2010" xfId="35381"/>
    <cellStyle name="好_教育(按照总人口测算）—20080416_民生政策最低支出需求_03_2010年各地区一般预算平衡表_2010年地方财政一般预算分级平衡情况表（汇总）0524 2 7" xfId="35382"/>
    <cellStyle name="好_教育(按照总人口测算）—20080416_民生政策最低支出需求_03_2010年各地区一般预算平衡表_2010年地方财政一般预算分级平衡情况表（汇总）0524 2 8" xfId="35383"/>
    <cellStyle name="好_教育(按照总人口测算）—20080416_民生政策最低支出需求_03_2010年各地区一般预算平衡表_净集中" xfId="35384"/>
    <cellStyle name="好_市辖区测算-新科目（20080626）_不含人员经费系数_财力性转移支付2010年预算参考数_合并 2 7" xfId="35385"/>
    <cellStyle name="好_教育(按照总人口测算）—20080416_民生政策最低支出需求_03_2010年各地区一般预算平衡表_净集中 2" xfId="35386"/>
    <cellStyle name="好_教育(按照总人口测算）—20080416_民生政策最低支出需求_财力性转移支付2010年预算参考数 2 3" xfId="35387"/>
    <cellStyle name="好_教育(按照总人口测算）—20080416_民生政策最低支出需求_财力性转移支付2010年预算参考数 2 4" xfId="35388"/>
    <cellStyle name="好_教育(按照总人口测算）—20080416_民生政策最低支出需求_财力性转移支付2010年预算参考数 2 5" xfId="35389"/>
    <cellStyle name="好_教育(按照总人口测算）—20080416_民生政策最低支出需求_财力性转移支付2010年预算参考数 2 6" xfId="35390"/>
    <cellStyle name="好_教育(按照总人口测算）—20080416_民生政策最低支出需求_财力性转移支付2010年预算参考数 2 8" xfId="35391"/>
    <cellStyle name="好_教育(按照总人口测算）—20080416_民生政策最低支出需求_财力性转移支付2010年预算参考数 3" xfId="35392"/>
    <cellStyle name="好_教育(按照总人口测算）—20080416_民生政策最低支出需求_财力性转移支付2010年预算参考数 4" xfId="35393"/>
    <cellStyle name="好_教育(按照总人口测算）—20080416_民生政策最低支出需求_财力性转移支付2010年预算参考数_03_2010年各地区一般预算平衡表 2 2" xfId="35394"/>
    <cellStyle name="好_教育(按照总人口测算）—20080416_民生政策最低支出需求_财力性转移支付2010年预算参考数_03_2010年各地区一般预算平衡表 4" xfId="35395"/>
    <cellStyle name="好_教育(按照总人口测算）—20080416_民生政策最低支出需求_财力性转移支付2010年预算参考数_03_2010年各地区一般预算平衡表 5" xfId="35396"/>
    <cellStyle name="好_教育(按照总人口测算）—20080416_民生政策最低支出需求_财力性转移支付2010年预算参考数_03_2010年各地区一般预算平衡表 6" xfId="35397"/>
    <cellStyle name="好_教育(按照总人口测算）—20080416_民生政策最低支出需求_财力性转移支付2010年预算参考数_03_2010年各地区一般预算平衡表_04财力类2010 2" xfId="35398"/>
    <cellStyle name="好_教育(按照总人口测算）—20080416_民生政策最低支出需求_财力性转移支付2010年预算参考数_03_2010年各地区一般预算平衡表_04财力类2010 3" xfId="35399"/>
    <cellStyle name="好_教育(按照总人口测算）—20080416_民生政策最低支出需求_财力性转移支付2010年预算参考数_03_2010年各地区一般预算平衡表_2010年地方财政一般预算分级平衡情况表（汇总）0524 2 6" xfId="35400"/>
    <cellStyle name="好_教育(按照总人口测算）—20080416_民生政策最低支出需求_财力性转移支付2010年预算参考数_03_2010年各地区一般预算平衡表_2010年地方财政一般预算分级平衡情况表（汇总）0524 2 7" xfId="35401"/>
    <cellStyle name="好_教育(按照总人口测算）—20080416_民生政策最低支出需求_财力性转移支付2010年预算参考数_03_2010年各地区一般预算平衡表_2010年地方财政一般预算分级平衡情况表（汇总）0524 2 8" xfId="35402"/>
    <cellStyle name="好_其他部门(按照总人口测算）—20080416_不含人员经费系数_03_2010年各地区一般预算平衡表 6" xfId="35403"/>
    <cellStyle name="好_教育(按照总人口测算）—20080416_民生政策最低支出需求_财力性转移支付2010年预算参考数_03_2010年各地区一般预算平衡表_净集中" xfId="35404"/>
    <cellStyle name="好_教育(按照总人口测算）—20080416_民生政策最低支出需求_财力性转移支付2010年预算参考数_03_2010年各地区一般预算平衡表_净集中 2" xfId="35405"/>
    <cellStyle name="好_教育(按照总人口测算）—20080416_民生政策最低支出需求_财力性转移支付2010年预算参考数_03_2010年各地区一般预算平衡表_净集中 3" xfId="35406"/>
    <cellStyle name="好_危改资金测算_财力性转移支付2010年预算参考数_华东" xfId="35407"/>
    <cellStyle name="好_教育(按照总人口测算）—20080416_民生政策最低支出需求_财力性转移支付2010年预算参考数_合并" xfId="35408"/>
    <cellStyle name="好_教育(按照总人口测算）—20080416_民生政策最低支出需求_财力性转移支付2010年预算参考数_合并 2" xfId="35409"/>
    <cellStyle name="好_教育(按照总人口测算）—20080416_民生政策最低支出需求_财力性转移支付2010年预算参考数_合并 2 2" xfId="35410"/>
    <cellStyle name="好_教育(按照总人口测算）—20080416_民生政策最低支出需求_财力性转移支付2010年预算参考数_合并 2 3" xfId="35411"/>
    <cellStyle name="好_教育(按照总人口测算）—20080416_民生政策最低支出需求_财力性转移支付2010年预算参考数_合并 2 7" xfId="35412"/>
    <cellStyle name="好_教育(按照总人口测算）—20080416_民生政策最低支出需求_财力性转移支付2010年预算参考数_合并 3" xfId="35413"/>
    <cellStyle name="好_教育(按照总人口测算）—20080416_民生政策最低支出需求_财力性转移支付2010年预算参考数_华东 2 3" xfId="35414"/>
    <cellStyle name="好_教育(按照总人口测算）—20080416_民生政策最低支出需求_财力性转移支付2010年预算参考数_华东 2 5" xfId="35415"/>
    <cellStyle name="好_教育(按照总人口测算）—20080416_民生政策最低支出需求_财力性转移支付2010年预算参考数_华东 2 6" xfId="35416"/>
    <cellStyle name="好_教育(按照总人口测算）—20080416_民生政策最低支出需求_财力性转移支付2010年预算参考数_隋心对账单定稿0514 2" xfId="35417"/>
    <cellStyle name="好_教育(按照总人口测算）—20080416_民生政策最低支出需求_财力性转移支付2010年预算参考数_隋心对账单定稿0514 2 2" xfId="35418"/>
    <cellStyle name="好_县市旗测算-新科目（20080626）_不含人员经费系数_财力性转移支付2010年预算参考数 2 3" xfId="35419"/>
    <cellStyle name="好_教育(按照总人口测算）—20080416_民生政策最低支出需求_财力性转移支付2010年预算参考数_隋心对账单定稿0514 2 5" xfId="35420"/>
    <cellStyle name="好_县市旗测算-新科目（20080626）_不含人员经费系数_财力性转移支付2010年预算参考数 2 6" xfId="35421"/>
    <cellStyle name="好_教育(按照总人口测算）—20080416_民生政策最低支出需求_财力性转移支付2010年预算参考数_隋心对账单定稿0514 2 6" xfId="35422"/>
    <cellStyle name="好_县市旗测算-新科目（20080626）_不含人员经费系数_财力性转移支付2010年预算参考数 2 7" xfId="35423"/>
    <cellStyle name="好_教育(按照总人口测算）—20080416_民生政策最低支出需求_财力性转移支付2010年预算参考数_隋心对账单定稿0514 2 7" xfId="35424"/>
    <cellStyle name="好_县市旗测算-新科目（20080626）_不含人员经费系数_财力性转移支付2010年预算参考数 2 8" xfId="35425"/>
    <cellStyle name="好_教育(按照总人口测算）—20080416_民生政策最低支出需求_财力性转移支付2010年预算参考数_隋心对账单定稿0514 3" xfId="35426"/>
    <cellStyle name="好_教育(按照总人口测算）—20080416_民生政策最低支出需求_合并 2 3" xfId="35427"/>
    <cellStyle name="好_教育(按照总人口测算）—20080416_民生政策最低支出需求_合并 2 4" xfId="35428"/>
    <cellStyle name="好_教育(按照总人口测算）—20080416_民生政策最低支出需求_合并 2 5" xfId="35429"/>
    <cellStyle name="好_教育(按照总人口测算）—20080416_民生政策最低支出需求_合并 2 6" xfId="35430"/>
    <cellStyle name="好_教育(按照总人口测算）—20080416_民生政策最低支出需求_华东" xfId="35431"/>
    <cellStyle name="好_市辖区测算20080510_不含人员经费系数_财力性转移支付2010年预算参考数_隋心对账单定稿0514 2 3" xfId="35432"/>
    <cellStyle name="好_县市旗测算-新科目（20080626）_不含人员经费系数_财力性转移支付2010年预算参考数_合并 2 7" xfId="35433"/>
    <cellStyle name="好_教育(按照总人口测算）—20080416_民生政策最低支出需求_华东 2 3" xfId="35434"/>
    <cellStyle name="好_教育(按照总人口测算）—20080416_民生政策最低支出需求_华东 2 4" xfId="35435"/>
    <cellStyle name="好_教育(按照总人口测算）—20080416_民生政策最低支出需求_华东 2 5" xfId="35436"/>
    <cellStyle name="好_教育(按照总人口测算）—20080416_民生政策最低支出需求_隋心对账单定稿0514" xfId="35437"/>
    <cellStyle name="好_教育(按照总人口测算）—20080416_民生政策最低支出需求_隋心对账单定稿0514 2 2" xfId="35438"/>
    <cellStyle name="好_县市旗测算-新科目（20080626）_民生政策最低支出需求_财力性转移支付2010年预算参考数_小册子（2010）张 2" xfId="35439"/>
    <cellStyle name="好_教育(按照总人口测算）—20080416_民生政策最低支出需求_隋心对账单定稿0514 2 3" xfId="35440"/>
    <cellStyle name="好_县市旗测算-新科目（20080626）_民生政策最低支出需求_财力性转移支付2010年预算参考数_小册子（2010）张 3" xfId="35441"/>
    <cellStyle name="好_教育(按照总人口测算）—20080416_民生政策最低支出需求_小册子（2010）张 2" xfId="35442"/>
    <cellStyle name="好_人员工资和公用经费2_03_2010年各地区一般预算平衡表_净集中" xfId="35443"/>
    <cellStyle name="好_教育(按照总人口测算）—20080416_隋心对账单定稿0514 2 2" xfId="35444"/>
    <cellStyle name="好_教育(按照总人口测算）—20080416_隋心对账单定稿0514 2 3" xfId="35445"/>
    <cellStyle name="好_教育(按照总人口测算）—20080416_隋心对账单定稿0514 2 4" xfId="35446"/>
    <cellStyle name="好_教育(按照总人口测算）—20080416_隋心对账单定稿0514 2 5" xfId="35447"/>
    <cellStyle name="好_教育(按照总人口测算）—20080416_隋心对账单定稿0514 2 6" xfId="35448"/>
    <cellStyle name="好_教育(按照总人口测算）—20080416_县市旗测算-新科目（含人口规模效应）" xfId="35449"/>
    <cellStyle name="好_教育(按照总人口测算）—20080416_县市旗测算-新科目（含人口规模效应） 2" xfId="35450"/>
    <cellStyle name="好_教育(按照总人口测算）—20080416_县市旗测算-新科目（含人口规模效应） 2 2" xfId="35451"/>
    <cellStyle name="好_教育(按照总人口测算）—20080416_县市旗测算-新科目（含人口规模效应） 2 3" xfId="35452"/>
    <cellStyle name="好_教育(按照总人口测算）—20080416_县市旗测算-新科目（含人口规模效应） 2 4" xfId="35453"/>
    <cellStyle name="好_教育(按照总人口测算）—20080416_县市旗测算-新科目（含人口规模效应） 2 5" xfId="35454"/>
    <cellStyle name="好_教育(按照总人口测算）—20080416_县市旗测算-新科目（含人口规模效应） 2 7" xfId="35455"/>
    <cellStyle name="好_卫生(按照总人口测算）—20080416_县市旗测算-新科目（含人口规模效应）_30云南" xfId="35456"/>
    <cellStyle name="好_教育(按照总人口测算）—20080416_县市旗测算-新科目（含人口规模效应） 2 8" xfId="35457"/>
    <cellStyle name="好_教育(按照总人口测算）—20080416_县市旗测算-新科目（含人口规模效应） 3" xfId="35458"/>
    <cellStyle name="好_教育(按照总人口测算）—20080416_县市旗测算-新科目（含人口规模效应） 4" xfId="35459"/>
    <cellStyle name="好_教育(按照总人口测算）—20080416_县市旗测算-新科目（含人口规模效应）_03_2010年各地区一般预算平衡表" xfId="35460"/>
    <cellStyle name="好_教育(按照总人口测算）—20080416_县市旗测算-新科目（含人口规模效应）_03_2010年各地区一般预算平衡表 2 2" xfId="35461"/>
    <cellStyle name="好_教育(按照总人口测算）—20080416_县市旗测算-新科目（含人口规模效应）_03_2010年各地区一般预算平衡表 2 3" xfId="35462"/>
    <cellStyle name="好_教育(按照总人口测算）—20080416_县市旗测算-新科目（含人口规模效应）_03_2010年各地区一般预算平衡表 6" xfId="35463"/>
    <cellStyle name="好_教育(按照总人口测算）—20080416_县市旗测算-新科目（含人口规模效应）_03_2010年各地区一般预算平衡表_04财力类2010 3" xfId="35464"/>
    <cellStyle name="好_教育(按照总人口测算）—20080416_县市旗测算-新科目（含人口规模效应）_03_2010年各地区一般预算平衡表_2010年地方财政一般预算分级平衡情况表（汇总）0524" xfId="35465"/>
    <cellStyle name="好_教育(按照总人口测算）—20080416_县市旗测算-新科目（含人口规模效应）_03_2010年各地区一般预算平衡表_2010年地方财政一般预算分级平衡情况表（汇总）0524 2" xfId="35466"/>
    <cellStyle name="好_县市旗测算-新科目（20080627）_财力性转移支付2010年预算参考数_华东 2 6" xfId="35467"/>
    <cellStyle name="好_教育(按照总人口测算）—20080416_县市旗测算-新科目（含人口规模效应）_03_2010年各地区一般预算平衡表_2010年地方财政一般预算分级平衡情况表（汇总）0524 2 2" xfId="35468"/>
    <cellStyle name="好_教育(按照总人口测算）—20080416_县市旗测算-新科目（含人口规模效应）_03_2010年各地区一般预算平衡表_2010年地方财政一般预算分级平衡情况表（汇总）0524 2 3" xfId="35469"/>
    <cellStyle name="好_教育(按照总人口测算）—20080416_县市旗测算-新科目（含人口规模效应）_03_2010年各地区一般预算平衡表_2010年地方财政一般预算分级平衡情况表（汇总）0524 2 4" xfId="35470"/>
    <cellStyle name="好_教育(按照总人口测算）—20080416_县市旗测算-新科目（含人口规模效应）_03_2010年各地区一般预算平衡表_2010年地方财政一般预算分级平衡情况表（汇总）0524 2 5" xfId="35471"/>
    <cellStyle name="好_教育(按照总人口测算）—20080416_县市旗测算-新科目（含人口规模效应）_03_2010年各地区一般预算平衡表_2010年地方财政一般预算分级平衡情况表（汇总）0524 2 6" xfId="35472"/>
    <cellStyle name="好_教育(按照总人口测算）—20080416_县市旗测算-新科目（含人口规模效应）_03_2010年各地区一般预算平衡表_2010年地方财政一般预算分级平衡情况表（汇总）0524 2 7" xfId="35473"/>
    <cellStyle name="好_教育(按照总人口测算）—20080416_县市旗测算-新科目（含人口规模效应）_03_2010年各地区一般预算平衡表_2010年地方财政一般预算分级平衡情况表（汇总）0524 3" xfId="35474"/>
    <cellStyle name="好_县市旗测算-新科目（20080627）_财力性转移支付2010年预算参考数_华东 2 7" xfId="35475"/>
    <cellStyle name="好_教育(按照总人口测算）—20080416_县市旗测算-新科目（含人口规模效应）_03_2010年各地区一般预算平衡表_2010年地方财政一般预算分级平衡情况表（汇总）0524 5" xfId="35476"/>
    <cellStyle name="好_教育(按照总人口测算）—20080416_县市旗测算-新科目（含人口规模效应）_03_2010年各地区一般预算平衡表_净集中 2" xfId="35477"/>
    <cellStyle name="好_教育(按照总人口测算）—20080416_县市旗测算-新科目（含人口规模效应）_03_2010年各地区一般预算平衡表_净集中 3" xfId="35478"/>
    <cellStyle name="好_教育(按照总人口测算）—20080416_县市旗测算-新科目（含人口规模效应）_30云南" xfId="35479"/>
    <cellStyle name="好_教育(按照总人口测算）—20080416_县市旗测算-新科目（含人口规模效应）_30云南 2" xfId="35480"/>
    <cellStyle name="好_教育(按照总人口测算）—20080416_县市旗测算-新科目（含人口规模效应）_30云南 3" xfId="35481"/>
    <cellStyle name="好_教育(按照总人口测算）—20080416_县市旗测算-新科目（含人口规模效应）_财力性转移支付2010年预算参考数" xfId="35482"/>
    <cellStyle name="好_危改资金测算_财力性转移支付2010年预算参考数_合并 2 2" xfId="35483"/>
    <cellStyle name="好_教育(按照总人口测算）—20080416_县市旗测算-新科目（含人口规模效应）_财力性转移支付2010年预算参考数 2" xfId="35484"/>
    <cellStyle name="好_教育(按照总人口测算）—20080416_县市旗测算-新科目（含人口规模效应）_财力性转移支付2010年预算参考数 2 2" xfId="35485"/>
    <cellStyle name="好_教育(按照总人口测算）—20080416_县市旗测算-新科目（含人口规模效应）_财力性转移支付2010年预算参考数 2 3" xfId="35486"/>
    <cellStyle name="好_教育(按照总人口测算）—20080416_县市旗测算-新科目（含人口规模效应）_财力性转移支付2010年预算参考数 3" xfId="35487"/>
    <cellStyle name="好_教育(按照总人口测算）—20080416_县市旗测算-新科目（含人口规模效应）_财力性转移支付2010年预算参考数_03_2010年各地区一般预算平衡表 2" xfId="35488"/>
    <cellStyle name="千位分隔 3 4" xfId="35489"/>
    <cellStyle name="好_教育(按照总人口测算）—20080416_县市旗测算-新科目（含人口规模效应）_财力性转移支付2010年预算参考数_03_2010年各地区一般预算平衡表 2 2" xfId="35490"/>
    <cellStyle name="千位分隔 3 4 2" xfId="35491"/>
    <cellStyle name="输出 6" xfId="35492"/>
    <cellStyle name="好_教育(按照总人口测算）—20080416_县市旗测算-新科目（含人口规模效应）_财力性转移支付2010年预算参考数_03_2010年各地区一般预算平衡表 3" xfId="35493"/>
    <cellStyle name="千位分隔 3 5" xfId="35494"/>
    <cellStyle name="好_其他部门(按照总人口测算）—20080416_不含人员经费系数_财力性转移支付2010年预算参考数" xfId="35495"/>
    <cellStyle name="好_教育(按照总人口测算）—20080416_县市旗测算-新科目（含人口规模效应）_财力性转移支付2010年预算参考数_03_2010年各地区一般预算平衡表 5" xfId="35496"/>
    <cellStyle name="千位分隔 3 7" xfId="35497"/>
    <cellStyle name="好_教育(按照总人口测算）—20080416_县市旗测算-新科目（含人口规模效应）_财力性转移支付2010年预算参考数_03_2010年各地区一般预算平衡表 6" xfId="35498"/>
    <cellStyle name="千位分隔 3 8" xfId="35499"/>
    <cellStyle name="好_教育(按照总人口测算）—20080416_县市旗测算-新科目（含人口规模效应）_财力性转移支付2010年预算参考数_03_2010年各地区一般预算平衡表_2010年地方财政一般预算分级平衡情况表（汇总）0524" xfId="35500"/>
    <cellStyle name="好_教育(按照总人口测算）—20080416_县市旗测算-新科目（含人口规模效应）_财力性转移支付2010年预算参考数_03_2010年各地区一般预算平衡表_2010年地方财政一般预算分级平衡情况表（汇总）0524 2" xfId="35501"/>
    <cellStyle name="好_教育(按照总人口测算）—20080416_县市旗测算-新科目（含人口规模效应）_财力性转移支付2010年预算参考数_03_2010年各地区一般预算平衡表_2010年地方财政一般预算分级平衡情况表（汇总）0524 2 2" xfId="35502"/>
    <cellStyle name="好_卫生(按照总人口测算）—20080416_不含人员经费系数_隋心对账单定稿0514 2 7" xfId="35503"/>
    <cellStyle name="好_教育(按照总人口测算）—20080416_县市旗测算-新科目（含人口规模效应）_财力性转移支付2010年预算参考数_03_2010年各地区一般预算平衡表_2010年地方财政一般预算分级平衡情况表（汇总）0524 4" xfId="35504"/>
    <cellStyle name="好_教育(按照总人口测算）—20080416_县市旗测算-新科目（含人口规模效应）_财力性转移支付2010年预算参考数_03_2010年各地区一般预算平衡表_净集中" xfId="35505"/>
    <cellStyle name="好_教育(按照总人口测算）—20080416_县市旗测算-新科目（含人口规模效应）_财力性转移支付2010年预算参考数_合并" xfId="35506"/>
    <cellStyle name="好_教育(按照总人口测算）—20080416_县市旗测算-新科目（含人口规模效应）_财力性转移支付2010年预算参考数_合并 3" xfId="35507"/>
    <cellStyle name="好_教育(按照总人口测算）—20080416_县市旗测算-新科目（含人口规模效应）_财力性转移支付2010年预算参考数_华东 2" xfId="35508"/>
    <cellStyle name="好_教育(按照总人口测算）—20080416_县市旗测算-新科目（含人口规模效应）_财力性转移支付2010年预算参考数_华东 2 3" xfId="35509"/>
    <cellStyle name="好_教育(按照总人口测算）—20080416_县市旗测算-新科目（含人口规模效应）_财力性转移支付2010年预算参考数_华东 2 4" xfId="35510"/>
    <cellStyle name="好_教育(按照总人口测算）—20080416_县市旗测算-新科目（含人口规模效应）_财力性转移支付2010年预算参考数_华东 2 6" xfId="35511"/>
    <cellStyle name="好_教育(按照总人口测算）—20080416_县市旗测算-新科目（含人口规模效应）_财力性转移支付2010年预算参考数_华东 2 7" xfId="35512"/>
    <cellStyle name="好_教育(按照总人口测算）—20080416_县市旗测算-新科目（含人口规模效应）_财力性转移支付2010年预算参考数_华东 3" xfId="35513"/>
    <cellStyle name="好_教育(按照总人口测算）—20080416_县市旗测算-新科目（含人口规模效应）_财力性转移支付2010年预算参考数_隋心对账单定稿0514 2 5" xfId="35514"/>
    <cellStyle name="好_教育(按照总人口测算）—20080416_县市旗测算-新科目（含人口规模效应）_财力性转移支付2010年预算参考数_隋心对账单定稿0514 2 6" xfId="35515"/>
    <cellStyle name="好_教育(按照总人口测算）—20080416_县市旗测算-新科目（含人口规模效应）_财力性转移支付2010年预算参考数_隋心对账单定稿0514 2 7" xfId="35516"/>
    <cellStyle name="好_教育(按照总人口测算）—20080416_县市旗测算-新科目（含人口规模效应）_财力性转移支付2010年预算参考数_小册子（2010）张" xfId="35517"/>
    <cellStyle name="好_教育(按照总人口测算）—20080416_县市旗测算-新科目（含人口规模效应）_财力性转移支付2010年预算参考数_小册子（2010）张 2" xfId="35518"/>
    <cellStyle name="好_教育(按照总人口测算）—20080416_县市旗测算-新科目（含人口规模效应）_合并 2 2" xfId="35519"/>
    <cellStyle name="好_文体广播事业(按照总人口测算）—20080416_不含人员经费系数_财力性转移支付2010年预算参考数_华东 3" xfId="35520"/>
    <cellStyle name="好_教育(按照总人口测算）—20080416_县市旗测算-新科目（含人口规模效应）_合并 2 3" xfId="35521"/>
    <cellStyle name="好_市辖区测算20080510_财力性转移支付2010年预算参考数 2 2" xfId="35522"/>
    <cellStyle name="好_教育(按照总人口测算）—20080416_县市旗测算-新科目（含人口规模效应）_合并 2 5" xfId="35523"/>
    <cellStyle name="好_市辖区测算20080510_财力性转移支付2010年预算参考数 2 4" xfId="35524"/>
    <cellStyle name="好_市辖区测算-新科目（20080626）_不含人员经费系数_财力性转移支付2010年预算参考数_03_2010年各地区一般预算平衡表_净集中 2" xfId="35525"/>
    <cellStyle name="好_教育(按照总人口测算）—20080416_县市旗测算-新科目（含人口规模效应）_合并 2 6" xfId="35526"/>
    <cellStyle name="好_市辖区测算20080510_财力性转移支付2010年预算参考数 2 5" xfId="35527"/>
    <cellStyle name="好_市辖区测算-新科目（20080626）_不含人员经费系数_财力性转移支付2010年预算参考数_03_2010年各地区一般预算平衡表_净集中 3" xfId="35528"/>
    <cellStyle name="好_教育(按照总人口测算）—20080416_县市旗测算-新科目（含人口规模效应）_合并 2 7" xfId="35529"/>
    <cellStyle name="好_市辖区测算20080510_财力性转移支付2010年预算参考数 2 6" xfId="35530"/>
    <cellStyle name="好_教育(按照总人口测算）—20080416_县市旗测算-新科目（含人口规模效应）_华东 2 5" xfId="35531"/>
    <cellStyle name="好_教育(按照总人口测算）—20080416_县市旗测算-新科目（含人口规模效应）_华东 2 7" xfId="35532"/>
    <cellStyle name="好_农林水和城市维护标准支出20080505－县区合计_民生政策最低支出需求_03_2010年各地区一般预算平衡表_2010年地方财政一般预算分级平衡情况表（汇总）0524 4" xfId="35533"/>
    <cellStyle name="好_教育(按照总人口测算）—20080416_县市旗测算-新科目（含人口规模效应）_隋心对账单定稿0514 2 2" xfId="35534"/>
    <cellStyle name="好_教育(按照总人口测算）—20080416_县市旗测算-新科目（含人口规模效应）_隋心对账单定稿0514 2 5" xfId="35535"/>
    <cellStyle name="好_市辖区测算-新科目（20080626）_小册子（2010）张 2" xfId="35536"/>
    <cellStyle name="好_教育(按照总人口测算）—20080416_县市旗测算-新科目（含人口规模效应）_隋心对账单定稿0514 2 6" xfId="35537"/>
    <cellStyle name="好_市辖区测算-新科目（20080626）_小册子（2010）张 3" xfId="35538"/>
    <cellStyle name="好_教育(按照总人口测算）—20080416_小册子（2010）张" xfId="35539"/>
    <cellStyle name="好_教育(按照总人口测算）—20080416_小册子（2010）张 2" xfId="35540"/>
    <cellStyle name="好_教育厅提供义务教育及高中教师人数（2009年1月6日） 6" xfId="35541"/>
    <cellStyle name="好_教育厅提供义务教育及高中教师人数（2009年1月6日） 7" xfId="35542"/>
    <cellStyle name="好_教育厅提供义务教育及高中教师人数（2009年1月6日） 8" xfId="35543"/>
    <cellStyle name="好_历年教师人数" xfId="35544"/>
    <cellStyle name="好_历年教师人数 3" xfId="35545"/>
    <cellStyle name="好_丽江汇总_合并" xfId="35546"/>
    <cellStyle name="好_丽江汇总_隋心对账单定稿0514 2" xfId="35547"/>
    <cellStyle name="好_同德_华东" xfId="35548"/>
    <cellStyle name="好_民生政策最低支出需求_03_2010年各地区一般预算平衡表 2" xfId="35549"/>
    <cellStyle name="好_市辖区测算-新科目（20080626）_县市旗测算-新科目（含人口规模效应）_03_2010年各地区一般预算平衡表_2010年地方财政一般预算分级平衡情况表（汇总）0524" xfId="35550"/>
    <cellStyle name="好_民生政策最低支出需求_03_2010年各地区一般预算平衡表 2 2" xfId="35551"/>
    <cellStyle name="好_市辖区测算-新科目（20080626）_县市旗测算-新科目（含人口规模效应）_03_2010年各地区一般预算平衡表_2010年地方财政一般预算分级平衡情况表（汇总）0524 2" xfId="35552"/>
    <cellStyle name="好_民生政策最低支出需求_03_2010年各地区一般预算平衡表 2 3" xfId="35553"/>
    <cellStyle name="好_市辖区测算-新科目（20080626）_县市旗测算-新科目（含人口规模效应）_03_2010年各地区一般预算平衡表_2010年地方财政一般预算分级平衡情况表（汇总）0524 3" xfId="35554"/>
    <cellStyle name="好_民生政策最低支出需求_03_2010年各地区一般预算平衡表 3" xfId="35555"/>
    <cellStyle name="好_民生政策最低支出需求_03_2010年各地区一般预算平衡表_2010年地方财政一般预算分级平衡情况表（汇总）0524" xfId="35556"/>
    <cellStyle name="好_民生政策最低支出需求_03_2010年各地区一般预算平衡表_2010年地方财政一般预算分级平衡情况表（汇总）0524 2" xfId="35557"/>
    <cellStyle name="好_民生政策最低支出需求_03_2010年各地区一般预算平衡表_2010年地方财政一般预算分级平衡情况表（汇总）0524 2 2" xfId="35558"/>
    <cellStyle name="好_民生政策最低支出需求_03_2010年各地区一般预算平衡表_2010年地方财政一般预算分级平衡情况表（汇总）0524 2 4" xfId="35559"/>
    <cellStyle name="好_民生政策最低支出需求_03_2010年各地区一般预算平衡表_2010年地方财政一般预算分级平衡情况表（汇总）0524 2 5" xfId="35560"/>
    <cellStyle name="好_民生政策最低支出需求_03_2010年各地区一般预算平衡表_2010年地方财政一般预算分级平衡情况表（汇总）0524 2 7" xfId="35561"/>
    <cellStyle name="好_山东省民生支出标准_财力性转移支付2010年预算参考数_30云南 2" xfId="35562"/>
    <cellStyle name="好_民生政策最低支出需求_财力性转移支付2010年预算参考数" xfId="35563"/>
    <cellStyle name="好_民生政策最低支出需求_财力性转移支付2010年预算参考数 2 7" xfId="35564"/>
    <cellStyle name="好_民生政策最低支出需求_财力性转移支付2010年预算参考数 2 8" xfId="35565"/>
    <cellStyle name="好_民生政策最低支出需求_财力性转移支付2010年预算参考数 3" xfId="35566"/>
    <cellStyle name="好_其他部门(按照总人口测算）—20080416_民生政策最低支出需求_财力性转移支付2010年预算参考数_03_2010年各地区一般预算平衡表 2 2" xfId="35567"/>
    <cellStyle name="好_农林水和城市维护标准支出20080505－县区合计_民生政策最低支出需求_财力性转移支付2010年预算参考数_03_2010年各地区一般预算平衡表_净集中 2" xfId="35568"/>
    <cellStyle name="好_民生政策最低支出需求_财力性转移支付2010年预算参考数 4" xfId="35569"/>
    <cellStyle name="好_民生政策最低支出需求_财力性转移支付2010年预算参考数_03_2010年各地区一般预算平衡表" xfId="35570"/>
    <cellStyle name="好_民生政策最低支出需求_财力性转移支付2010年预算参考数_03_2010年各地区一般预算平衡表_2010年地方财政一般预算分级平衡情况表（汇总）0524" xfId="35571"/>
    <cellStyle name="好_民生政策最低支出需求_财力性转移支付2010年预算参考数_03_2010年各地区一般预算平衡表_2010年地方财政一般预算分级平衡情况表（汇总）0524 2 4" xfId="35572"/>
    <cellStyle name="好_民生政策最低支出需求_财力性转移支付2010年预算参考数_03_2010年各地区一般预算平衡表_2010年地方财政一般预算分级平衡情况表（汇总）0524 2 8" xfId="35573"/>
    <cellStyle name="好_民生政策最低支出需求_财力性转移支付2010年预算参考数_03_2010年各地区一般预算平衡表_2010年地方财政一般预算分级平衡情况表（汇总）0524 5" xfId="35574"/>
    <cellStyle name="好_民生政策最低支出需求_财力性转移支付2010年预算参考数_03_2010年各地区一般预算平衡表_净集中 2" xfId="35575"/>
    <cellStyle name="好_民生政策最低支出需求_财力性转移支付2010年预算参考数_合并 2" xfId="35576"/>
    <cellStyle name="好_民生政策最低支出需求_财力性转移支付2010年预算参考数_合并 2 2" xfId="35577"/>
    <cellStyle name="好_民生政策最低支出需求_财力性转移支付2010年预算参考数_合并 2 3" xfId="35578"/>
    <cellStyle name="好_民生政策最低支出需求_财力性转移支付2010年预算参考数_合并 2 4" xfId="35579"/>
    <cellStyle name="好_民生政策最低支出需求_财力性转移支付2010年预算参考数_合并 2 6" xfId="35580"/>
    <cellStyle name="好_民生政策最低支出需求_财力性转移支付2010年预算参考数_合并 2 7" xfId="35581"/>
    <cellStyle name="好_民生政策最低支出需求_财力性转移支付2010年预算参考数_合并 3" xfId="35582"/>
    <cellStyle name="好_民生政策最低支出需求_财力性转移支付2010年预算参考数_华东" xfId="35583"/>
    <cellStyle name="好_县市旗测算-新科目（20080626）_隋心对账单定稿0514 2 6" xfId="35584"/>
    <cellStyle name="好_民生政策最低支出需求_财力性转移支付2010年预算参考数_华东 2" xfId="35585"/>
    <cellStyle name="好_县市旗测算20080508_不含人员经费系数_03_2010年各地区一般预算平衡表 3" xfId="35586"/>
    <cellStyle name="好_民生政策最低支出需求_财力性转移支付2010年预算参考数_华东 3" xfId="35587"/>
    <cellStyle name="好_县市旗测算20080508_不含人员经费系数_03_2010年各地区一般预算平衡表 4" xfId="35588"/>
    <cellStyle name="好_民生政策最低支出需求_财力性转移支付2010年预算参考数_隋心对账单定稿0514 2 7" xfId="35589"/>
    <cellStyle name="好_民生政策最低支出需求_财力性转移支付2010年预算参考数_隋心对账单定稿0514 3" xfId="35590"/>
    <cellStyle name="好_民生政策最低支出需求_财力性转移支付2010年预算参考数_小册子（2010）张" xfId="35591"/>
    <cellStyle name="好_民生政策最低支出需求_合并 2 2" xfId="35592"/>
    <cellStyle name="好_云南省2008年转移支付测算——州市本级考核部分及政策性测算_财力性转移支付2010年预算参考数 2 6" xfId="35593"/>
    <cellStyle name="好_民生政策最低支出需求_合并 2 6" xfId="35594"/>
    <cellStyle name="好_民生政策最低支出需求_合并 2 7" xfId="35595"/>
    <cellStyle name="好_民生政策最低支出需求_华东 2" xfId="35596"/>
    <cellStyle name="好_民生政策最低支出需求_华东 2 2" xfId="35597"/>
    <cellStyle name="好_民生政策最低支出需求_隋心对账单定稿0514 2 7" xfId="35598"/>
    <cellStyle name="好_民生政策最低支出需求_隋心对账单定稿0514 3" xfId="35599"/>
    <cellStyle name="好_县区合并测算20080421_民生政策最低支出需求_合并 2 7" xfId="35600"/>
    <cellStyle name="好_县市旗测算-新科目（20080626）_县市旗测算-新科目（含人口规模效应）_财力性转移支付2010年预算参考数_03_2010年各地区一般预算平衡表 2" xfId="35601"/>
    <cellStyle name="好_能值与重要性合成分类" xfId="35602"/>
    <cellStyle name="好_年度可用财力情况 2" xfId="35603"/>
    <cellStyle name="好_年度可用财力情况 3" xfId="35604"/>
    <cellStyle name="好_农林水和城市维护标准支出20080505－县区合计_县市旗测算-新科目（含人口规模效应）_03_2010年各地区一般预算平衡表_2010年地方财政一般预算分级平衡情况表（汇总）0524" xfId="35605"/>
    <cellStyle name="好_农林水和城市维护标准支出20080505－县区合计" xfId="35606"/>
    <cellStyle name="好_农林水和城市维护标准支出20080505－县区合计_县市旗测算-新科目（含人口规模效应）_03_2010年各地区一般预算平衡表_2010年地方财政一般预算分级平衡情况表（汇总）0524 2" xfId="35607"/>
    <cellStyle name="好_农林水和城市维护标准支出20080505－县区合计 2" xfId="35608"/>
    <cellStyle name="好_农林水和城市维护标准支出20080505－县区合计_县市旗测算-新科目（含人口规模效应）_03_2010年各地区一般预算平衡表_2010年地方财政一般预算分级平衡情况表（汇总）0524 2 2" xfId="35609"/>
    <cellStyle name="好_农林水和城市维护标准支出20080505－县区合计 2 2" xfId="35610"/>
    <cellStyle name="好_农林水和城市维护标准支出20080505－县区合计_县市旗测算-新科目（含人口规模效应）_03_2010年各地区一般预算平衡表_2010年地方财政一般预算分级平衡情况表（汇总）0524 2 3" xfId="35611"/>
    <cellStyle name="好_农林水和城市维护标准支出20080505－县区合计 2 3" xfId="35612"/>
    <cellStyle name="好_农林水和城市维护标准支出20080505－县区合计_03_2010年各地区一般预算平衡表 2" xfId="35613"/>
    <cellStyle name="好_农林水和城市维护标准支出20080505－县区合计_03_2010年各地区一般预算平衡表 2 3" xfId="35614"/>
    <cellStyle name="好_农林水和城市维护标准支出20080505－县区合计_03_2010年各地区一般预算平衡表 3" xfId="35615"/>
    <cellStyle name="好_农林水和城市维护标准支出20080505－县区合计_03_2010年各地区一般预算平衡表 4" xfId="35616"/>
    <cellStyle name="好_农林水和城市维护标准支出20080505－县区合计_03_2010年各地区一般预算平衡表_04财力类2010" xfId="35617"/>
    <cellStyle name="好_农林水和城市维护标准支出20080505－县区合计_03_2010年各地区一般预算平衡表_04财力类2010 2" xfId="35618"/>
    <cellStyle name="好_文体广播事业(按照总人口测算）—20080416_不含人员经费系数_财力性转移支付2010年预算参考数_03_2010年各地区一般预算平衡表_04财力类2010 3" xfId="35619"/>
    <cellStyle name="好_农林水和城市维护标准支出20080505－县区合计_03_2010年各地区一般预算平衡表_04财力类2010 3" xfId="35620"/>
    <cellStyle name="好_农林水和城市维护标准支出20080505－县区合计_03_2010年各地区一般预算平衡表_2010年地方财政一般预算分级平衡情况表（汇总）0524 3" xfId="35621"/>
    <cellStyle name="好_农林水和城市维护标准支出20080505－县区合计_03_2010年各地区一般预算平衡表_2010年地方财政一般预算分级平衡情况表（汇总）0524 4" xfId="35622"/>
    <cellStyle name="好_农林水和城市维护标准支出20080505－县区合计_03_2010年各地区一般预算平衡表_2010年地方财政一般预算分级平衡情况表（汇总）0524 5" xfId="35623"/>
    <cellStyle name="好_农林水和城市维护标准支出20080505－县区合计_30云南" xfId="35624"/>
    <cellStyle name="好_农林水和城市维护标准支出20080505－县区合计_30云南 2" xfId="35625"/>
    <cellStyle name="好_农林水和城市维护标准支出20080505－县区合计_30云南 3" xfId="35626"/>
    <cellStyle name="好_农林水和城市维护标准支出20080505－县区合计_不含人员经费系数 2 2" xfId="35627"/>
    <cellStyle name="好_农林水和城市维护标准支出20080505－县区合计_不含人员经费系数 2 4" xfId="35628"/>
    <cellStyle name="好_农林水和城市维护标准支出20080505－县区合计_不含人员经费系数_03_2010年各地区一般预算平衡表 2 2" xfId="35629"/>
    <cellStyle name="好_农林水和城市维护标准支出20080505－县区合计_不含人员经费系数_03_2010年各地区一般预算平衡表 2 3" xfId="35630"/>
    <cellStyle name="好_农林水和城市维护标准支出20080505－县区合计_不含人员经费系数_03_2010年各地区一般预算平衡表 3" xfId="35631"/>
    <cellStyle name="好_农林水和城市维护标准支出20080505－县区合计_不含人员经费系数_03_2010年各地区一般预算平衡表 4" xfId="35632"/>
    <cellStyle name="好_农林水和城市维护标准支出20080505－县区合计_不含人员经费系数_03_2010年各地区一般预算平衡表 6" xfId="35633"/>
    <cellStyle name="好_农林水和城市维护标准支出20080505－县区合计_不含人员经费系数_03_2010年各地区一般预算平衡表_2010年地方财政一般预算分级平衡情况表（汇总）0524 2 8" xfId="35634"/>
    <cellStyle name="好_农林水和城市维护标准支出20080505－县区合计_不含人员经费系数_03_2010年各地区一般预算平衡表_2010年地方财政一般预算分级平衡情况表（汇总）0524 3" xfId="35635"/>
    <cellStyle name="好_农林水和城市维护标准支出20080505－县区合计_不含人员经费系数_03_2010年各地区一般预算平衡表_2010年地方财政一般预算分级平衡情况表（汇总）0524 4" xfId="35636"/>
    <cellStyle name="好_农林水和城市维护标准支出20080505－县区合计_不含人员经费系数_03_2010年各地区一般预算平衡表_2010年地方财政一般预算分级平衡情况表（汇总）0524 5" xfId="35637"/>
    <cellStyle name="好_县市旗测算-新科目（20080627）_县市旗测算-新科目（含人口规模效应）_财力性转移支付2010年预算参考数_合并 2" xfId="35638"/>
    <cellStyle name="好_农林水和城市维护标准支出20080505－县区合计_不含人员经费系数_03_2010年各地区一般预算平衡表_净集中" xfId="35639"/>
    <cellStyle name="好_农林水和城市维护标准支出20080505－县区合计_不含人员经费系数_30云南 3" xfId="35640"/>
    <cellStyle name="好_农林水和城市维护标准支出20080505－县区合计_不含人员经费系数_财力性转移支付2010年预算参考数" xfId="35641"/>
    <cellStyle name="好_农林水和城市维护标准支出20080505－县区合计_不含人员经费系数_财力性转移支付2010年预算参考数 2" xfId="35642"/>
    <cellStyle name="好_农林水和城市维护标准支出20080505－县区合计_不含人员经费系数_财力性转移支付2010年预算参考数 2 2" xfId="35643"/>
    <cellStyle name="好_农林水和城市维护标准支出20080505－县区合计_不含人员经费系数_财力性转移支付2010年预算参考数 2 3" xfId="35644"/>
    <cellStyle name="好_农林水和城市维护标准支出20080505－县区合计_不含人员经费系数_财力性转移支付2010年预算参考数 2 4" xfId="35645"/>
    <cellStyle name="好_缺口县区测算（11.13）_财力性转移支付2010年预算参考数_30云南" xfId="35646"/>
    <cellStyle name="好_农林水和城市维护标准支出20080505－县区合计_不含人员经费系数_财力性转移支付2010年预算参考数 2 5" xfId="35647"/>
    <cellStyle name="好_农林水和城市维护标准支出20080505－县区合计_不含人员经费系数_财力性转移支付2010年预算参考数 2 6" xfId="35648"/>
    <cellStyle name="好_农林水和城市维护标准支出20080505－县区合计_不含人员经费系数_财力性转移支付2010年预算参考数 2 7" xfId="35649"/>
    <cellStyle name="好_农林水和城市维护标准支出20080505－县区合计_不含人员经费系数_财力性转移支付2010年预算参考数 2 8" xfId="35650"/>
    <cellStyle name="好_农林水和城市维护标准支出20080505－县区合计_县市旗测算-新科目（含人口规模效应）_03_2010年各地区一般预算平衡表_04财力类2010 2" xfId="35651"/>
    <cellStyle name="好_农林水和城市维护标准支出20080505－县区合计_不含人员经费系数_财力性转移支付2010年预算参考数 4" xfId="35652"/>
    <cellStyle name="好_农林水和城市维护标准支出20080505－县区合计_县市旗测算-新科目（含人口规模效应）_03_2010年各地区一般预算平衡表_04财力类2010 3" xfId="35653"/>
    <cellStyle name="好_农林水和城市维护标准支出20080505－县区合计_不含人员经费系数_财力性转移支付2010年预算参考数 5" xfId="35654"/>
    <cellStyle name="好_农林水和城市维护标准支出20080505－县区合计_不含人员经费系数_财力性转移支付2010年预算参考数_03_2010年各地区一般预算平衡表" xfId="35655"/>
    <cellStyle name="好_农林水和城市维护标准支出20080505－县区合计_不含人员经费系数_财力性转移支付2010年预算参考数_03_2010年各地区一般预算平衡表 2" xfId="35656"/>
    <cellStyle name="好_农林水和城市维护标准支出20080505－县区合计_不含人员经费系数_财力性转移支付2010年预算参考数_03_2010年各地区一般预算平衡表 4" xfId="35657"/>
    <cellStyle name="好_农林水和城市维护标准支出20080505－县区合计_不含人员经费系数_财力性转移支付2010年预算参考数_03_2010年各地区一般预算平衡表_04财力类2010" xfId="35658"/>
    <cellStyle name="好_农林水和城市维护标准支出20080505－县区合计_不含人员经费系数_财力性转移支付2010年预算参考数_03_2010年各地区一般预算平衡表_2010年地方财政一般预算分级平衡情况表（汇总）0524" xfId="35659"/>
    <cellStyle name="好_县市旗测算20080508_财力性转移支付2010年预算参考数_隋心对账单定稿0514" xfId="35660"/>
    <cellStyle name="好_农林水和城市维护标准支出20080505－县区合计_不含人员经费系数_财力性转移支付2010年预算参考数_03_2010年各地区一般预算平衡表_2010年地方财政一般预算分级平衡情况表（汇总）0524 3" xfId="35661"/>
    <cellStyle name="好_县市旗测算20080508_财力性转移支付2010年预算参考数_隋心对账单定稿0514 3" xfId="35662"/>
    <cellStyle name="好_云南省2008年转移支付测算——州市本级考核部分及政策性测算_03_2010年各地区一般预算平衡表 2 2" xfId="35663"/>
    <cellStyle name="好_农林水和城市维护标准支出20080505－县区合计_不含人员经费系数_财力性转移支付2010年预算参考数_30云南 2" xfId="35664"/>
    <cellStyle name="好_农林水和城市维护标准支出20080505－县区合计_不含人员经费系数_财力性转移支付2010年预算参考数_30云南 3" xfId="35665"/>
    <cellStyle name="好_农林水和城市维护标准支出20080505－县区合计_不含人员经费系数_财力性转移支付2010年预算参考数_合并" xfId="35666"/>
    <cellStyle name="好_市辖区测算20080510_财力性转移支付2010年预算参考数_03_2010年各地区一般预算平衡表_2010年地方财政一般预算分级平衡情况表（汇总）0524 4" xfId="35667"/>
    <cellStyle name="好_农林水和城市维护标准支出20080505－县区合计_不含人员经费系数_财力性转移支付2010年预算参考数_合并 2 2" xfId="35668"/>
    <cellStyle name="好_农林水和城市维护标准支出20080505－县区合计_不含人员经费系数_财力性转移支付2010年预算参考数_合并 2 7" xfId="35669"/>
    <cellStyle name="好_农林水和城市维护标准支出20080505－县区合计_不含人员经费系数_财力性转移支付2010年预算参考数_华东 2 2" xfId="35670"/>
    <cellStyle name="好_农林水和城市维护标准支出20080505－县区合计_不含人员经费系数_财力性转移支付2010年预算参考数_华东 2 3" xfId="35671"/>
    <cellStyle name="好_农林水和城市维护标准支出20080505－县区合计_不含人员经费系数_财力性转移支付2010年预算参考数_华东 2 4" xfId="35672"/>
    <cellStyle name="好_农林水和城市维护标准支出20080505－县区合计_不含人员经费系数_财力性转移支付2010年预算参考数_华东 2 6" xfId="35673"/>
    <cellStyle name="好_农林水和城市维护标准支出20080505－县区合计_不含人员经费系数_合并 2 3" xfId="35674"/>
    <cellStyle name="强调文字颜色 3 2 2 2 2 6" xfId="35675"/>
    <cellStyle name="好_农林水和城市维护标准支出20080505－县区合计_不含人员经费系数_华东" xfId="35676"/>
    <cellStyle name="好_农林水和城市维护标准支出20080505－县区合计_不含人员经费系数_华东 2" xfId="35677"/>
    <cellStyle name="好_农林水和城市维护标准支出20080505－县区合计_不含人员经费系数_华东 2 6" xfId="35678"/>
    <cellStyle name="好_农林水和城市维护标准支出20080505－县区合计_不含人员经费系数_华东 3" xfId="35679"/>
    <cellStyle name="好_农林水和城市维护标准支出20080505－县区合计_不含人员经费系数_隋心对账单定稿0514 2" xfId="35680"/>
    <cellStyle name="好_农林水和城市维护标准支出20080505－县区合计_不含人员经费系数_隋心对账单定稿0514 2 6" xfId="35681"/>
    <cellStyle name="好_农林水和城市维护标准支出20080505－县区合计_不含人员经费系数_隋心对账单定稿0514 2 7" xfId="35682"/>
    <cellStyle name="好_农林水和城市维护标准支出20080505－县区合计_不含人员经费系数_小册子（2010）张 2" xfId="35683"/>
    <cellStyle name="好_农林水和城市维护标准支出20080505－县区合计_不含人员经费系数_小册子（2010）张 3" xfId="35684"/>
    <cellStyle name="好_农林水和城市维护标准支出20080505－县区合计_财力性转移支付2010年预算参考数 2" xfId="35685"/>
    <cellStyle name="好_农林水和城市维护标准支出20080505－县区合计_财力性转移支付2010年预算参考数 2 2" xfId="35686"/>
    <cellStyle name="好_农林水和城市维护标准支出20080505－县区合计_财力性转移支付2010年预算参考数 2 3" xfId="35687"/>
    <cellStyle name="好_县区合并测算20080423(按照各省比重）_不含人员经费系数_小册子（2010）张" xfId="35688"/>
    <cellStyle name="好_农林水和城市维护标准支出20080505－县区合计_财力性转移支付2010年预算参考数 2 4" xfId="35689"/>
    <cellStyle name="好_农林水和城市维护标准支出20080505－县区合计_财力性转移支付2010年预算参考数 2 5" xfId="35690"/>
    <cellStyle name="好_农林水和城市维护标准支出20080505－县区合计_财力性转移支付2010年预算参考数 2 6" xfId="35691"/>
    <cellStyle name="好_农林水和城市维护标准支出20080505－县区合计_财力性转移支付2010年预算参考数 2 8" xfId="35692"/>
    <cellStyle name="好_农林水和城市维护标准支出20080505－县区合计_财力性转移支付2010年预算参考数 3" xfId="35693"/>
    <cellStyle name="好_农林水和城市维护标准支出20080505－县区合计_财力性转移支付2010年预算参考数_03_2010年各地区一般预算平衡表 2 2" xfId="35694"/>
    <cellStyle name="警告文本 3 3" xfId="35695"/>
    <cellStyle name="好_农林水和城市维护标准支出20080505－县区合计_财力性转移支付2010年预算参考数_03_2010年各地区一般预算平衡表 2 3" xfId="35696"/>
    <cellStyle name="警告文本 3 4" xfId="35697"/>
    <cellStyle name="好_农林水和城市维护标准支出20080505－县区合计_财力性转移支付2010年预算参考数_03_2010年各地区一般预算平衡表_04财力类2010" xfId="35698"/>
    <cellStyle name="好_农林水和城市维护标准支出20080505－县区合计_财力性转移支付2010年预算参考数_03_2010年各地区一般预算平衡表_04财力类2010 2" xfId="35699"/>
    <cellStyle name="好_农林水和城市维护标准支出20080505－县区合计_财力性转移支付2010年预算参考数_03_2010年各地区一般预算平衡表_04财力类2010 3" xfId="35700"/>
    <cellStyle name="好_农林水和城市维护标准支出20080505－县区合计_财力性转移支付2010年预算参考数_03_2010年各地区一般预算平衡表_2010年地方财政一般预算分级平衡情况表（汇总）0524 2" xfId="35701"/>
    <cellStyle name="好_自行调整差异系数顺序_财力性转移支付2010年预算参考数_隋心对账单定稿0514 2 4" xfId="35702"/>
    <cellStyle name="好_农林水和城市维护标准支出20080505－县区合计_财力性转移支付2010年预算参考数_03_2010年各地区一般预算平衡表_2010年地方财政一般预算分级平衡情况表（汇总）0524 2 2" xfId="35703"/>
    <cellStyle name="好_县级公安机关公用经费标准奖励测算方案（定稿） 4" xfId="35704"/>
    <cellStyle name="好_农林水和城市维护标准支出20080505－县区合计_财力性转移支付2010年预算参考数_03_2010年各地区一般预算平衡表_净集中 2" xfId="35705"/>
    <cellStyle name="好_农林水和城市维护标准支出20080505－县区合计_财力性转移支付2010年预算参考数_合并 2" xfId="35706"/>
    <cellStyle name="好_农林水和城市维护标准支出20080505－县区合计_财力性转移支付2010年预算参考数_合并 2 2" xfId="35707"/>
    <cellStyle name="好_农林水和城市维护标准支出20080505－县区合计_财力性转移支付2010年预算参考数_合并 2 3" xfId="35708"/>
    <cellStyle name="好_农林水和城市维护标准支出20080505－县区合计_财力性转移支付2010年预算参考数_合并 2 4" xfId="35709"/>
    <cellStyle name="好_农林水和城市维护标准支出20080505－县区合计_财力性转移支付2010年预算参考数_合并 2 6" xfId="35710"/>
    <cellStyle name="好_农林水和城市维护标准支出20080505－县区合计_财力性转移支付2010年预算参考数_合并 2 7" xfId="35711"/>
    <cellStyle name="好_农林水和城市维护标准支出20080505－县区合计_财力性转移支付2010年预算参考数_华东 2 2" xfId="35712"/>
    <cellStyle name="好_农林水和城市维护标准支出20080505－县区合计_财力性转移支付2010年预算参考数_华东 2 7" xfId="35713"/>
    <cellStyle name="好_农林水和城市维护标准支出20080505－县区合计_财力性转移支付2010年预算参考数_隋心对账单定稿0514 2 2" xfId="35714"/>
    <cellStyle name="好_农林水和城市维护标准支出20080505－县区合计_财力性转移支付2010年预算参考数_隋心对账单定稿0514 2 3" xfId="35715"/>
    <cellStyle name="好_农林水和城市维护标准支出20080505－县区合计_财力性转移支付2010年预算参考数_隋心对账单定稿0514 2 5" xfId="35716"/>
    <cellStyle name="好_农林水和城市维护标准支出20080505－县区合计_财力性转移支付2010年预算参考数_隋心对账单定稿0514 2 6" xfId="35717"/>
    <cellStyle name="好_农林水和城市维护标准支出20080505－县区合计_财力性转移支付2010年预算参考数_隋心对账单定稿0514 2 7" xfId="35718"/>
    <cellStyle name="好_农林水和城市维护标准支出20080505－县区合计_财力性转移支付2010年预算参考数_隋心对账单定稿0514 3" xfId="35719"/>
    <cellStyle name="好_农林水和城市维护标准支出20080505－县区合计_财力性转移支付2010年预算参考数_小册子（2010）张 2" xfId="35720"/>
    <cellStyle name="好_农林水和城市维护标准支出20080505－县区合计_财力性转移支付2010年预算参考数_小册子（2010）张 3" xfId="35721"/>
    <cellStyle name="好_农林水和城市维护标准支出20080505－县区合计_华东" xfId="35722"/>
    <cellStyle name="好_农林水和城市维护标准支出20080505－县区合计_华东 2 3" xfId="35723"/>
    <cellStyle name="好_农林水和城市维护标准支出20080505－县区合计_华东 2 4" xfId="35724"/>
    <cellStyle name="好_农林水和城市维护标准支出20080505－县区合计_华东 2 5" xfId="35725"/>
    <cellStyle name="好_农林水和城市维护标准支出20080505－县区合计_华东 2 6" xfId="35726"/>
    <cellStyle name="好_农林水和城市维护标准支出20080505－县区合计_华东 2 7" xfId="35727"/>
    <cellStyle name="好_农林水和城市维护标准支出20080505－县区合计_民生政策最低支出需求 2" xfId="35728"/>
    <cellStyle name="好_农林水和城市维护标准支出20080505－县区合计_民生政策最低支出需求 2 2" xfId="35729"/>
    <cellStyle name="好_农林水和城市维护标准支出20080505－县区合计_民生政策最低支出需求 2 3" xfId="35730"/>
    <cellStyle name="好_农林水和城市维护标准支出20080505－县区合计_民生政策最低支出需求 2 4" xfId="35731"/>
    <cellStyle name="好_农林水和城市维护标准支出20080505－县区合计_民生政策最低支出需求 2 7" xfId="35732"/>
    <cellStyle name="好_农林水和城市维护标准支出20080505－县区合计_民生政策最低支出需求 2 8" xfId="35733"/>
    <cellStyle name="好_农林水和城市维护标准支出20080505－县区合计_民生政策最低支出需求 3" xfId="35734"/>
    <cellStyle name="好_农林水和城市维护标准支出20080505－县区合计_民生政策最低支出需求_03_2010年各地区一般预算平衡表 2 3" xfId="35735"/>
    <cellStyle name="解释性文本 2 6" xfId="35736"/>
    <cellStyle name="好_农林水和城市维护标准支出20080505－县区合计_民生政策最低支出需求_03_2010年各地区一般预算平衡表_04财力类2010" xfId="35737"/>
    <cellStyle name="好_缺口县区测算(按2007支出增长25%测算)_财力性转移支付2010年预算参考数 2 3" xfId="35738"/>
    <cellStyle name="好_农林水和城市维护标准支出20080505－县区合计_民生政策最低支出需求_03_2010年各地区一般预算平衡表_2010年地方财政一般预算分级平衡情况表（汇总）0524" xfId="35739"/>
    <cellStyle name="强调文字颜色 6 2 10" xfId="35740"/>
    <cellStyle name="好_农林水和城市维护标准支出20080505－县区合计_民生政策最低支出需求_03_2010年各地区一般预算平衡表_2010年地方财政一般预算分级平衡情况表（汇总）0524 2" xfId="35741"/>
    <cellStyle name="好_农林水和城市维护标准支出20080505－县区合计_民生政策最低支出需求_03_2010年各地区一般预算平衡表_净集中" xfId="35742"/>
    <cellStyle name="好_农林水和城市维护标准支出20080505－县区合计_民生政策最低支出需求_03_2010年各地区一般预算平衡表_净集中 2" xfId="35743"/>
    <cellStyle name="好_农林水和城市维护标准支出20080505－县区合计_民生政策最低支出需求_03_2010年各地区一般预算平衡表_净集中 3" xfId="35744"/>
    <cellStyle name="好_农林水和城市维护标准支出20080505－县区合计_民生政策最低支出需求_30云南 2" xfId="35745"/>
    <cellStyle name="好_县市旗测算20080508_民生政策最低支出需求 3" xfId="35746"/>
    <cellStyle name="好_农林水和城市维护标准支出20080505－县区合计_民生政策最低支出需求_财力性转移支付2010年预算参考数 2 3" xfId="35747"/>
    <cellStyle name="好_农林水和城市维护标准支出20080505－县区合计_民生政策最低支出需求_财力性转移支付2010年预算参考数 2 4" xfId="35748"/>
    <cellStyle name="好_农林水和城市维护标准支出20080505－县区合计_民生政策最低支出需求_财力性转移支付2010年预算参考数 2 5" xfId="35749"/>
    <cellStyle name="好_农林水和城市维护标准支出20080505－县区合计_民生政策最低支出需求_财力性转移支付2010年预算参考数 4" xfId="35750"/>
    <cellStyle name="好_农林水和城市维护标准支出20080505－县区合计_民生政策最低支出需求_财力性转移支付2010年预算参考数_03_2010年各地区一般预算平衡表" xfId="35751"/>
    <cellStyle name="好_农林水和城市维护标准支出20080505－县区合计_民生政策最低支出需求_财力性转移支付2010年预算参考数_03_2010年各地区一般预算平衡表 2" xfId="35752"/>
    <cellStyle name="好_县市旗测算-新科目（20080626）_县市旗测算-新科目（含人口规模效应）_财力性转移支付2010年预算参考数_03_2010年各地区一般预算平衡表 2 3" xfId="35753"/>
    <cellStyle name="好_农林水和城市维护标准支出20080505－县区合计_民生政策最低支出需求_财力性转移支付2010年预算参考数_03_2010年各地区一般预算平衡表 2 2" xfId="35754"/>
    <cellStyle name="好_农林水和城市维护标准支出20080505－县区合计_民生政策最低支出需求_财力性转移支付2010年预算参考数_03_2010年各地区一般预算平衡表 2 3" xfId="35755"/>
    <cellStyle name="好_农林水和城市维护标准支出20080505－县区合计_民生政策最低支出需求_财力性转移支付2010年预算参考数_03_2010年各地区一般预算平衡表_04财力类2010" xfId="35756"/>
    <cellStyle name="好_农林水和城市维护标准支出20080505－县区合计_民生政策最低支出需求_财力性转移支付2010年预算参考数_03_2010年各地区一般预算平衡表_04财力类2010 2" xfId="35757"/>
    <cellStyle name="好_农林水和城市维护标准支出20080505－县区合计_民生政策最低支出需求_财力性转移支付2010年预算参考数_03_2010年各地区一般预算平衡表_2010年地方财政一般预算分级平衡情况表（汇总）0524 2" xfId="35758"/>
    <cellStyle name="好_农林水和城市维护标准支出20080505－县区合计_民生政策最低支出需求_财力性转移支付2010年预算参考数_03_2010年各地区一般预算平衡表_2010年地方财政一般预算分级平衡情况表（汇总）0524 3" xfId="35759"/>
    <cellStyle name="好_农林水和城市维护标准支出20080505－县区合计_民生政策最低支出需求_财力性转移支付2010年预算参考数_03_2010年各地区一般预算平衡表_2010年地方财政一般预算分级平衡情况表（汇总）0524 4" xfId="35760"/>
    <cellStyle name="好_农林水和城市维护标准支出20080505－县区合计_民生政策最低支出需求_财力性转移支付2010年预算参考数_03_2010年各地区一般预算平衡表_2010年地方财政一般预算分级平衡情况表（汇总）0524 5" xfId="35761"/>
    <cellStyle name="好_农林水和城市维护标准支出20080505－县区合计_民生政策最低支出需求_财力性转移支付2010年预算参考数_30云南" xfId="35762"/>
    <cellStyle name="好_卫生部门_合并" xfId="35763"/>
    <cellStyle name="好_农林水和城市维护标准支出20080505－县区合计_民生政策最低支出需求_财力性转移支付2010年预算参考数_30云南 2" xfId="35764"/>
    <cellStyle name="好_卫生部门 7" xfId="35765"/>
    <cellStyle name="好_卫生部门_合并 2" xfId="35766"/>
    <cellStyle name="好_农林水和城市维护标准支出20080505－县区合计_民生政策最低支出需求_财力性转移支付2010年预算参考数_30云南 3" xfId="35767"/>
    <cellStyle name="好_卫生部门_合并 3" xfId="35768"/>
    <cellStyle name="好_农林水和城市维护标准支出20080505－县区合计_民生政策最低支出需求_财力性转移支付2010年预算参考数_合并" xfId="35769"/>
    <cellStyle name="好_农林水和城市维护标准支出20080505－县区合计_民生政策最低支出需求_财力性转移支付2010年预算参考数_合并 2 3" xfId="35770"/>
    <cellStyle name="好_农林水和城市维护标准支出20080505－县区合计_民生政策最低支出需求_财力性转移支付2010年预算参考数_合并 2 4" xfId="35771"/>
    <cellStyle name="好_农林水和城市维护标准支出20080505－县区合计_民生政策最低支出需求_财力性转移支付2010年预算参考数_合并 2 6" xfId="35772"/>
    <cellStyle name="好_农林水和城市维护标准支出20080505－县区合计_民生政策最低支出需求_财力性转移支付2010年预算参考数_合并 2 7" xfId="35773"/>
    <cellStyle name="好_农林水和城市维护标准支出20080505－县区合计_民生政策最低支出需求_财力性转移支付2010年预算参考数_合并 3" xfId="35774"/>
    <cellStyle name="好_农林水和城市维护标准支出20080505－县区合计_民生政策最低支出需求_财力性转移支付2010年预算参考数_华东 2" xfId="35775"/>
    <cellStyle name="好_农林水和城市维护标准支出20080505－县区合计_民生政策最低支出需求_财力性转移支付2010年预算参考数_华东 2 2" xfId="35776"/>
    <cellStyle name="好_云南 缺口县区测算(地方填报)_合并 3" xfId="35777"/>
    <cellStyle name="好_农林水和城市维护标准支出20080505－县区合计_民生政策最低支出需求_财力性转移支付2010年预算参考数_华东 2 4" xfId="35778"/>
    <cellStyle name="好_农林水和城市维护标准支出20080505－县区合计_民生政策最低支出需求_财力性转移支付2010年预算参考数_华东 2 5" xfId="35779"/>
    <cellStyle name="好_农林水和城市维护标准支出20080505－县区合计_民生政策最低支出需求_财力性转移支付2010年预算参考数_华东 2 6" xfId="35780"/>
    <cellStyle name="好_农林水和城市维护标准支出20080505－县区合计_民生政策最低支出需求_财力性转移支付2010年预算参考数_华东 2 7" xfId="35781"/>
    <cellStyle name="好_农林水和城市维护标准支出20080505－县区合计_民生政策最低支出需求_财力性转移支付2010年预算参考数_华东 3" xfId="35782"/>
    <cellStyle name="好_农林水和城市维护标准支出20080505－县区合计_民生政策最低支出需求_财力性转移支付2010年预算参考数_隋心对账单定稿0514" xfId="35783"/>
    <cellStyle name="好_农林水和城市维护标准支出20080505－县区合计_民生政策最低支出需求_财力性转移支付2010年预算参考数_隋心对账单定稿0514 2" xfId="35784"/>
    <cellStyle name="好_农林水和城市维护标准支出20080505－县区合计_民生政策最低支出需求_财力性转移支付2010年预算参考数_隋心对账单定稿0514 2 2" xfId="35785"/>
    <cellStyle name="好_农林水和城市维护标准支出20080505－县区合计_民生政策最低支出需求_财力性转移支付2010年预算参考数_隋心对账单定稿0514 2 4" xfId="35786"/>
    <cellStyle name="好_农林水和城市维护标准支出20080505－县区合计_民生政策最低支出需求_财力性转移支付2010年预算参考数_隋心对账单定稿0514 2 5" xfId="35787"/>
    <cellStyle name="好_农林水和城市维护标准支出20080505－县区合计_民生政策最低支出需求_财力性转移支付2010年预算参考数_隋心对账单定稿0514 2 6" xfId="35788"/>
    <cellStyle name="好_农林水和城市维护标准支出20080505－县区合计_民生政策最低支出需求_财力性转移支付2010年预算参考数_隋心对账单定稿0514 3" xfId="35789"/>
    <cellStyle name="好_县市旗测算-新科目（20080627）_县市旗测算-新科目（含人口规模效应）_财力性转移支付2010年预算参考数_03_2010年各地区一般预算平衡表" xfId="35790"/>
    <cellStyle name="好_农林水和城市维护标准支出20080505－县区合计_民生政策最低支出需求_华东 2 4" xfId="35791"/>
    <cellStyle name="好_农林水和城市维护标准支出20080505－县区合计_民生政策最低支出需求_华东 2 5" xfId="35792"/>
    <cellStyle name="好_农林水和城市维护标准支出20080505－县区合计_民生政策最低支出需求_华东 2 6" xfId="35793"/>
    <cellStyle name="好_农林水和城市维护标准支出20080505－县区合计_民生政策最低支出需求_华东 2 7" xfId="35794"/>
    <cellStyle name="好_农林水和城市维护标准支出20080505－县区合计_民生政策最低支出需求_隋心对账单定稿0514 2" xfId="35795"/>
    <cellStyle name="好_一般预算支出口径剔除表_合并 3" xfId="35796"/>
    <cellStyle name="好_农林水和城市维护标准支出20080505－县区合计_民生政策最低支出需求_隋心对账单定稿0514 2 2" xfId="35797"/>
    <cellStyle name="好_农林水和城市维护标准支出20080505－县区合计_民生政策最低支出需求_隋心对账单定稿0514 2 3" xfId="35798"/>
    <cellStyle name="好_农林水和城市维护标准支出20080505－县区合计_民生政策最低支出需求_隋心对账单定稿0514 3" xfId="35799"/>
    <cellStyle name="好_其他部门(按照总人口测算）—20080416_民生政策最低支出需求_华东 2 3" xfId="35800"/>
    <cellStyle name="好_农林水和城市维护标准支出20080505－县区合计_民生政策最低支出需求_小册子（2010）张" xfId="35801"/>
    <cellStyle name="好_农林水和城市维护标准支出20080505－县区合计_民生政策最低支出需求_小册子（2010）张 2" xfId="35802"/>
    <cellStyle name="好_卫生部门 2 5" xfId="35803"/>
    <cellStyle name="好_农林水和城市维护标准支出20080505－县区合计_民生政策最低支出需求_小册子（2010）张 3" xfId="35804"/>
    <cellStyle name="好_卫生部门 2 6" xfId="35805"/>
    <cellStyle name="好_农林水和城市维护标准支出20080505－县区合计_隋心对账单定稿0514" xfId="35806"/>
    <cellStyle name="好_文体广播事业(按照总人口测算）—20080416_不含人员经费系数_财力性转移支付2010年预算参考数 2 3" xfId="35807"/>
    <cellStyle name="好_农林水和城市维护标准支出20080505－县区合计_隋心对账单定稿0514 2 3" xfId="35808"/>
    <cellStyle name="好_农林水和城市维护标准支出20080505－县区合计_隋心对账单定稿0514 2 5" xfId="35809"/>
    <cellStyle name="好_农林水和城市维护标准支出20080505－县区合计_隋心对账单定稿0514 2 6" xfId="35810"/>
    <cellStyle name="好_农林水和城市维护标准支出20080505－县区合计_隋心对账单定稿0514 2 7" xfId="35811"/>
    <cellStyle name="好_农林水和城市维护标准支出20080505－县区合计_隋心对账单定稿0514 3" xfId="35812"/>
    <cellStyle name="好_农林水和城市维护标准支出20080505－县区合计_县市旗测算-新科目（含人口规模效应）" xfId="35813"/>
    <cellStyle name="好_农林水和城市维护标准支出20080505－县区合计_县市旗测算-新科目（含人口规模效应） 2" xfId="35814"/>
    <cellStyle name="好_农林水和城市维护标准支出20080505－县区合计_县市旗测算-新科目（含人口规模效应） 2 4" xfId="35815"/>
    <cellStyle name="好_县区合并测算20080423(按照各省比重）_民生政策最低支出需求_30云南 3" xfId="35816"/>
    <cellStyle name="好_农林水和城市维护标准支出20080505－县区合计_县市旗测算-新科目（含人口规模效应） 2 5" xfId="35817"/>
    <cellStyle name="好_农林水和城市维护标准支出20080505－县区合计_县市旗测算-新科目（含人口规模效应） 2 6" xfId="35818"/>
    <cellStyle name="好_农林水和城市维护标准支出20080505－县区合计_县市旗测算-新科目（含人口规模效应） 2 7" xfId="35819"/>
    <cellStyle name="好_农林水和城市维护标准支出20080505－县区合计_县市旗测算-新科目（含人口规模效应）_03_2010年各地区一般预算平衡表" xfId="35820"/>
    <cellStyle name="好_农林水和城市维护标准支出20080505－县区合计_县市旗测算-新科目（含人口规模效应）_03_2010年各地区一般预算平衡表 2 2" xfId="35821"/>
    <cellStyle name="好_农林水和城市维护标准支出20080505－县区合计_县市旗测算-新科目（含人口规模效应）_03_2010年各地区一般预算平衡表 4" xfId="35822"/>
    <cellStyle name="千位分隔 2 8" xfId="35823"/>
    <cellStyle name="好_农林水和城市维护标准支出20080505－县区合计_县市旗测算-新科目（含人口规模效应）_03_2010年各地区一般预算平衡表 5" xfId="35824"/>
    <cellStyle name="千位分隔 2 9" xfId="35825"/>
    <cellStyle name="好_农林水和城市维护标准支出20080505－县区合计_县市旗测算-新科目（含人口规模效应）_03_2010年各地区一般预算平衡表 6" xfId="35826"/>
    <cellStyle name="好_县市旗测算-新科目（20080627）_民生政策最低支出需求_03_2010年各地区一般预算平衡表_净集中 2" xfId="35827"/>
    <cellStyle name="好_农林水和城市维护标准支出20080505－县区合计_县市旗测算-新科目（含人口规模效应）_03_2010年各地区一般预算平衡表_04财力类2010" xfId="35828"/>
    <cellStyle name="好_农林水和城市维护标准支出20080505－县区合计_县市旗测算-新科目（含人口规模效应）_03_2010年各地区一般预算平衡表_净集中" xfId="35829"/>
    <cellStyle name="好_农林水和城市维护标准支出20080505－县区合计_县市旗测算-新科目（含人口规模效应）_30云南 2" xfId="35830"/>
    <cellStyle name="好_农林水和城市维护标准支出20080505－县区合计_县市旗测算-新科目（含人口规模效应）_30云南 3" xfId="35831"/>
    <cellStyle name="好_农林水和城市维护标准支出20080505－县区合计_县市旗测算-新科目（含人口规模效应）_财力性转移支付2010年预算参考数" xfId="35832"/>
    <cellStyle name="好_农林水和城市维护标准支出20080505－县区合计_县市旗测算-新科目（含人口规模效应）_财力性转移支付2010年预算参考数 2 2" xfId="35833"/>
    <cellStyle name="好_农林水和城市维护标准支出20080505－县区合计_县市旗测算-新科目（含人口规模效应）_财力性转移支付2010年预算参考数 2 4" xfId="35834"/>
    <cellStyle name="好_农林水和城市维护标准支出20080505－县区合计_县市旗测算-新科目（含人口规模效应）_财力性转移支付2010年预算参考数 2 5" xfId="35835"/>
    <cellStyle name="好_农林水和城市维护标准支出20080505－县区合计_县市旗测算-新科目（含人口规模效应）_财力性转移支付2010年预算参考数 2 6" xfId="35836"/>
    <cellStyle name="好_农林水和城市维护标准支出20080505－县区合计_县市旗测算-新科目（含人口规模效应）_财力性转移支付2010年预算参考数 2 7" xfId="35837"/>
    <cellStyle name="好_农林水和城市维护标准支出20080505－县区合计_县市旗测算-新科目（含人口规模效应）_财力性转移支付2010年预算参考数 2 8" xfId="35838"/>
    <cellStyle name="好_农林水和城市维护标准支出20080505－县区合计_县市旗测算-新科目（含人口规模效应）_财力性转移支付2010年预算参考数 5" xfId="35839"/>
    <cellStyle name="好_文体广播事业(按照总人口测算）—20080416_不含人员经费系数_隋心对账单定稿0514 2 7" xfId="35840"/>
    <cellStyle name="好_农林水和城市维护标准支出20080505－县区合计_县市旗测算-新科目（含人口规模效应）_财力性转移支付2010年预算参考数_03_2010年各地区一般预算平衡表 2" xfId="35841"/>
    <cellStyle name="好_农林水和城市维护标准支出20080505－县区合计_县市旗测算-新科目（含人口规模效应）_财力性转移支付2010年预算参考数_03_2010年各地区一般预算平衡表 2 2" xfId="35842"/>
    <cellStyle name="好_农林水和城市维护标准支出20080505－县区合计_县市旗测算-新科目（含人口规模效应）_财力性转移支付2010年预算参考数_03_2010年各地区一般预算平衡表 3" xfId="35843"/>
    <cellStyle name="好_农林水和城市维护标准支出20080505－县区合计_县市旗测算-新科目（含人口规模效应）_财力性转移支付2010年预算参考数_03_2010年各地区一般预算平衡表 4" xfId="35844"/>
    <cellStyle name="好_农林水和城市维护标准支出20080505－县区合计_县市旗测算-新科目（含人口规模效应）_财力性转移支付2010年预算参考数_03_2010年各地区一般预算平衡表 5" xfId="35845"/>
    <cellStyle name="好_农林水和城市维护标准支出20080505－县区合计_县市旗测算-新科目（含人口规模效应）_财力性转移支付2010年预算参考数_03_2010年各地区一般预算平衡表 6" xfId="35846"/>
    <cellStyle name="好_农林水和城市维护标准支出20080505－县区合计_县市旗测算-新科目（含人口规模效应）_财力性转移支付2010年预算参考数_03_2010年各地区一般预算平衡表_04财力类2010" xfId="35847"/>
    <cellStyle name="好_农林水和城市维护标准支出20080505－县区合计_县市旗测算-新科目（含人口规模效应）_财力性转移支付2010年预算参考数_03_2010年各地区一般预算平衡表_04财力类2010 2" xfId="35848"/>
    <cellStyle name="好_农林水和城市维护标准支出20080505－县区合计_县市旗测算-新科目（含人口规模效应）_财力性转移支付2010年预算参考数_03_2010年各地区一般预算平衡表_04财力类2010 3" xfId="35849"/>
    <cellStyle name="好_农林水和城市维护标准支出20080505－县区合计_县市旗测算-新科目（含人口规模效应）_财力性转移支付2010年预算参考数_03_2010年各地区一般预算平衡表_2010年地方财政一般预算分级平衡情况表（汇总）0524" xfId="35850"/>
    <cellStyle name="好_农林水和城市维护标准支出20080505－县区合计_县市旗测算-新科目（含人口规模效应）_财力性转移支付2010年预算参考数_03_2010年各地区一般预算平衡表_2010年地方财政一般预算分级平衡情况表（汇总）0524 2 4" xfId="35851"/>
    <cellStyle name="好_农林水和城市维护标准支出20080505－县区合计_县市旗测算-新科目（含人口规模效应）_财力性转移支付2010年预算参考数_03_2010年各地区一般预算平衡表_2010年地方财政一般预算分级平衡情况表（汇总）0524 2 5" xfId="35852"/>
    <cellStyle name="好_农林水和城市维护标准支出20080505－县区合计_县市旗测算-新科目（含人口规模效应）_财力性转移支付2010年预算参考数_03_2010年各地区一般预算平衡表_2010年地方财政一般预算分级平衡情况表（汇总）0524 2 6" xfId="35853"/>
    <cellStyle name="好_农林水和城市维护标准支出20080505－县区合计_县市旗测算-新科目（含人口规模效应）_财力性转移支付2010年预算参考数_03_2010年各地区一般预算平衡表_2010年地方财政一般预算分级平衡情况表（汇总）0524 2 7" xfId="35854"/>
    <cellStyle name="好_农林水和城市维护标准支出20080505－县区合计_县市旗测算-新科目（含人口规模效应）_财力性转移支付2010年预算参考数_30云南 2" xfId="35855"/>
    <cellStyle name="好_农林水和城市维护标准支出20080505－县区合计_县市旗测算-新科目（含人口规模效应）_财力性转移支付2010年预算参考数_30云南 3" xfId="35856"/>
    <cellStyle name="好_农林水和城市维护标准支出20080505－县区合计_县市旗测算-新科目（含人口规模效应）_财力性转移支付2010年预算参考数_合并 2 2" xfId="35857"/>
    <cellStyle name="好_农林水和城市维护标准支出20080505－县区合计_县市旗测算-新科目（含人口规模效应）_财力性转移支付2010年预算参考数_合并 2 3" xfId="35858"/>
    <cellStyle name="好_农林水和城市维护标准支出20080505－县区合计_县市旗测算-新科目（含人口规模效应）_财力性转移支付2010年预算参考数_合并 2 5" xfId="35859"/>
    <cellStyle name="好_农林水和城市维护标准支出20080505－县区合计_县市旗测算-新科目（含人口规模效应）_财力性转移支付2010年预算参考数_合并 2 6" xfId="35860"/>
    <cellStyle name="好_农林水和城市维护标准支出20080505－县区合计_县市旗测算-新科目（含人口规模效应）_财力性转移支付2010年预算参考数_合并 2 7" xfId="35861"/>
    <cellStyle name="好_农林水和城市维护标准支出20080505－县区合计_县市旗测算-新科目（含人口规模效应）_财力性转移支付2010年预算参考数_华东 2 6" xfId="35862"/>
    <cellStyle name="好_农林水和城市维护标准支出20080505－县区合计_县市旗测算-新科目（含人口规模效应）_财力性转移支付2010年预算参考数_华东 2 7" xfId="35863"/>
    <cellStyle name="好_农林水和城市维护标准支出20080505－县区合计_县市旗测算-新科目（含人口规模效应）_财力性转移支付2010年预算参考数_隋心对账单定稿0514 2" xfId="35864"/>
    <cellStyle name="好_农林水和城市维护标准支出20080505－县区合计_县市旗测算-新科目（含人口规模效应）_财力性转移支付2010年预算参考数_隋心对账单定稿0514 3" xfId="35865"/>
    <cellStyle name="好_农林水和城市维护标准支出20080505－县区合计_县市旗测算-新科目（含人口规模效应）_财力性转移支付2010年预算参考数_小册子（2010）张" xfId="35866"/>
    <cellStyle name="好_农林水和城市维护标准支出20080505－县区合计_县市旗测算-新科目（含人口规模效应）_财力性转移支付2010年预算参考数_小册子（2010）张 2" xfId="35867"/>
    <cellStyle name="好_农林水和城市维护标准支出20080505－县区合计_县市旗测算-新科目（含人口规模效应）_财力性转移支付2010年预算参考数_小册子（2010）张 3" xfId="35868"/>
    <cellStyle name="好_农林水和城市维护标准支出20080505－县区合计_县市旗测算-新科目（含人口规模效应）_合并" xfId="35869"/>
    <cellStyle name="商品名称 4" xfId="35870"/>
    <cellStyle name="好_农林水和城市维护标准支出20080505－县区合计_县市旗测算-新科目（含人口规模效应）_合并 2" xfId="35871"/>
    <cellStyle name="好_农林水和城市维护标准支出20080505－县区合计_县市旗测算-新科目（含人口规模效应）_合并 2 3" xfId="35872"/>
    <cellStyle name="好_农林水和城市维护标准支出20080505－县区合计_县市旗测算-新科目（含人口规模效应）_合并 2 4" xfId="35873"/>
    <cellStyle name="好_农林水和城市维护标准支出20080505－县区合计_县市旗测算-新科目（含人口规模效应）_合并 2 6" xfId="35874"/>
    <cellStyle name="好_农林水和城市维护标准支出20080505－县区合计_县市旗测算-新科目（含人口规模效应）_合并 2 7" xfId="35875"/>
    <cellStyle name="好_农林水和城市维护标准支出20080505－县区合计_县市旗测算-新科目（含人口规模效应）_华东" xfId="35876"/>
    <cellStyle name="好_农林水和城市维护标准支出20080505－县区合计_县市旗测算-新科目（含人口规模效应）_华东 3" xfId="35877"/>
    <cellStyle name="好_农林水和城市维护标准支出20080505－县区合计_县市旗测算-新科目（含人口规模效应）_隋心对账单定稿0514" xfId="35878"/>
    <cellStyle name="好_农林水和城市维护标准支出20080505－县区合计_县市旗测算-新科目（含人口规模效应）_隋心对账单定稿0514 2" xfId="35879"/>
    <cellStyle name="好_农林水和城市维护标准支出20080505－县区合计_县市旗测算-新科目（含人口规模效应）_隋心对账单定稿0514 3" xfId="35880"/>
    <cellStyle name="好_农林水和城市维护标准支出20080505－县区合计_县市旗测算-新科目（含人口规模效应）_小册子（2010）张" xfId="35881"/>
    <cellStyle name="好_农林水和城市维护标准支出20080505－县区合计_县市旗测算-新科目（含人口规模效应）_小册子（2010）张 2" xfId="35882"/>
    <cellStyle name="好_农林水和城市维护标准支出20080505－县区合计_小册子（2010）张 2" xfId="35883"/>
    <cellStyle name="好_平邑 2" xfId="35884"/>
    <cellStyle name="好_市辖区测算-新科目（20080626）_民生政策最低支出需求_隋心对账单定稿0514 2 6" xfId="35885"/>
    <cellStyle name="好_平邑 3" xfId="35886"/>
    <cellStyle name="好_市辖区测算-新科目（20080626）_民生政策最低支出需求_隋心对账单定稿0514 2 7" xfId="35887"/>
    <cellStyle name="好_平邑_03_2010年各地区一般预算平衡表 2 2" xfId="35888"/>
    <cellStyle name="好_县市旗测算-新科目（20080626）_隋心对账单定稿0514 2 4" xfId="35889"/>
    <cellStyle name="好_县市旗测算-新科目（20080627）_不含人员经费系数_财力性转移支付2010年预算参考数 2 7" xfId="35890"/>
    <cellStyle name="好_平邑_03_2010年各地区一般预算平衡表 2 3" xfId="35891"/>
    <cellStyle name="好_县市旗测算-新科目（20080626）_隋心对账单定稿0514 2 5" xfId="35892"/>
    <cellStyle name="好_县市旗测算-新科目（20080627）_不含人员经费系数_财力性转移支付2010年预算参考数 2 8" xfId="35893"/>
    <cellStyle name="好_平邑_03_2010年各地区一般预算平衡表_04财力类2010 2" xfId="35894"/>
    <cellStyle name="好_平邑_03_2010年各地区一般预算平衡表_04财力类2010 3" xfId="35895"/>
    <cellStyle name="好_平邑_03_2010年各地区一般预算平衡表_2010年地方财政一般预算分级平衡情况表（汇总）0524 2" xfId="35896"/>
    <cellStyle name="好_县区合并测算20080423(按照各省比重）_县市旗测算-新科目（含人口规模效应）_财力性转移支付2010年预算参考数_03_2010年各地区一般预算平衡表_2010年地方财政一般预算分级平衡情况表（汇总）0524 2 6" xfId="35897"/>
    <cellStyle name="好_其他部门(按照总人口测算）—20080416_民生政策最低支出需求_华东" xfId="35898"/>
    <cellStyle name="好_平邑_03_2010年各地区一般预算平衡表_2010年地方财政一般预算分级平衡情况表（汇总）0524 2 3" xfId="35899"/>
    <cellStyle name="好_平邑_03_2010年各地区一般预算平衡表_2010年地方财政一般预算分级平衡情况表（汇总）0524 2 7" xfId="35900"/>
    <cellStyle name="好_平邑_03_2010年各地区一般预算平衡表_2010年地方财政一般预算分级平衡情况表（汇总）0524 3" xfId="35901"/>
    <cellStyle name="好_县区合并测算20080423(按照各省比重）_县市旗测算-新科目（含人口规模效应）_财力性转移支付2010年预算参考数_03_2010年各地区一般预算平衡表_2010年地方财政一般预算分级平衡情况表（汇总）0524 2 7" xfId="35902"/>
    <cellStyle name="好_平邑_03_2010年各地区一般预算平衡表_2010年地方财政一般预算分级平衡情况表（汇总）0524 5" xfId="35903"/>
    <cellStyle name="好_平邑_03_2010年各地区一般预算平衡表_净集中 3" xfId="35904"/>
    <cellStyle name="好_平邑_30云南 2" xfId="35905"/>
    <cellStyle name="好_平邑_30云南 3" xfId="35906"/>
    <cellStyle name="好_平邑_财力性转移支付2010年预算参考数 2 7" xfId="35907"/>
    <cellStyle name="好_县区合并测算20080421_民生政策最低支出需求_03_2010年各地区一般预算平衡表 5" xfId="35908"/>
    <cellStyle name="好_平邑_财力性转移支付2010年预算参考数 2 8" xfId="35909"/>
    <cellStyle name="好_县区合并测算20080421_民生政策最低支出需求_03_2010年各地区一般预算平衡表 6" xfId="35910"/>
    <cellStyle name="好_平邑_财力性转移支付2010年预算参考数 3" xfId="35911"/>
    <cellStyle name="好_平邑_财力性转移支付2010年预算参考数_03_2010年各地区一般预算平衡表" xfId="35912"/>
    <cellStyle name="好_平邑_财力性转移支付2010年预算参考数_03_2010年各地区一般预算平衡表 5" xfId="35913"/>
    <cellStyle name="好_县区合并测算20080423(按照各省比重）_民生政策最低支出需求_华东 2 3" xfId="35914"/>
    <cellStyle name="好_平邑_财力性转移支付2010年预算参考数_03_2010年各地区一般预算平衡表_2010年地方财政一般预算分级平衡情况表（汇总）0524 2 5" xfId="35915"/>
    <cellStyle name="好_平邑_财力性转移支付2010年预算参考数_03_2010年各地区一般预算平衡表_2010年地方财政一般预算分级平衡情况表（汇总）0524 2 6" xfId="35916"/>
    <cellStyle name="好_平邑_财力性转移支付2010年预算参考数_03_2010年各地区一般预算平衡表_2010年地方财政一般预算分级平衡情况表（汇总）0524 3" xfId="35917"/>
    <cellStyle name="好_平邑_财力性转移支付2010年预算参考数_03_2010年各地区一般预算平衡表_2010年地方财政一般预算分级平衡情况表（汇总）0524 4" xfId="35918"/>
    <cellStyle name="好_平邑_财力性转移支付2010年预算参考数_03_2010年各地区一般预算平衡表_2010年地方财政一般预算分级平衡情况表（汇总）0524 5" xfId="35919"/>
    <cellStyle name="好_平邑_财力性转移支付2010年预算参考数_03_2010年各地区一般预算平衡表_净集中 2" xfId="35920"/>
    <cellStyle name="千位分隔 2 3 2" xfId="35921"/>
    <cellStyle name="好_平邑_财力性转移支付2010年预算参考数_03_2010年各地区一般预算平衡表_净集中 3" xfId="35922"/>
    <cellStyle name="千位分隔 2 3 3" xfId="35923"/>
    <cellStyle name="好_平邑_财力性转移支付2010年预算参考数_30云南 2" xfId="35924"/>
    <cellStyle name="好_平邑_财力性转移支付2010年预算参考数_30云南 3" xfId="35925"/>
    <cellStyle name="好_平邑_财力性转移支付2010年预算参考数_合并" xfId="35926"/>
    <cellStyle name="好_缺口县区测算(按2007支出增长25%测算)_03_2010年各地区一般预算平衡表 3" xfId="35927"/>
    <cellStyle name="好_平邑_财力性转移支付2010年预算参考数_合并 2" xfId="35928"/>
    <cellStyle name="好_缺口县区测算(按2007支出增长25%测算)_03_2010年各地区一般预算平衡表 4" xfId="35929"/>
    <cellStyle name="好_平邑_财力性转移支付2010年预算参考数_合并 3" xfId="35930"/>
    <cellStyle name="好_平邑_财力性转移支付2010年预算参考数_华东" xfId="35931"/>
    <cellStyle name="好_缺口县区测算(按核定人数)_03_2010年各地区一般预算平衡表_04财力类2010" xfId="35932"/>
    <cellStyle name="好_平邑_财力性转移支付2010年预算参考数_华东 2" xfId="35933"/>
    <cellStyle name="好_缺口县区测算(按核定人数)_03_2010年各地区一般预算平衡表_04财力类2010 2" xfId="35934"/>
    <cellStyle name="好_人员工资和公用经费2_财力性转移支付2010年预算参考数_30云南" xfId="35935"/>
    <cellStyle name="好_平邑_财力性转移支付2010年预算参考数_华东 3" xfId="35936"/>
    <cellStyle name="好_缺口县区测算(按核定人数)_03_2010年各地区一般预算平衡表_04财力类2010 3" xfId="35937"/>
    <cellStyle name="好_平邑_财力性转移支付2010年预算参考数_隋心对账单定稿0514 3" xfId="35938"/>
    <cellStyle name="好_平邑_财力性转移支付2010年预算参考数_小册子（2010）张" xfId="35939"/>
    <cellStyle name="好_平邑_合并" xfId="35940"/>
    <cellStyle name="好_平邑_合并 2" xfId="35941"/>
    <cellStyle name="好_平邑_合并 2 2" xfId="35942"/>
    <cellStyle name="好_县区合并测算20080421_县市旗测算-新科目（含人口规模效应） 2 6" xfId="35943"/>
    <cellStyle name="好_平邑_合并 2 3" xfId="35944"/>
    <cellStyle name="好_县区合并测算20080421_县市旗测算-新科目（含人口规模效应） 2 7" xfId="35945"/>
    <cellStyle name="好_平邑_合并 2 4" xfId="35946"/>
    <cellStyle name="好_县区合并测算20080421_县市旗测算-新科目（含人口规模效应） 2 8" xfId="35947"/>
    <cellStyle name="好_平邑_合并 2 5" xfId="35948"/>
    <cellStyle name="好_平邑_合并 2 6" xfId="35949"/>
    <cellStyle name="好_平邑_合并 2 7" xfId="35950"/>
    <cellStyle name="好_平邑_合并 3" xfId="35951"/>
    <cellStyle name="好_平邑_华东 2 2" xfId="35952"/>
    <cellStyle name="好_平邑_小册子（2010）张" xfId="35953"/>
    <cellStyle name="好_平邑_小册子（2010）张 3" xfId="35954"/>
    <cellStyle name="好_其他部门(按照总人口测算）—20080416" xfId="35955"/>
    <cellStyle name="好_其他部门(按照总人口测算）—20080416 2" xfId="35956"/>
    <cellStyle name="好_其他部门(按照总人口测算）—20080416 2 2" xfId="35957"/>
    <cellStyle name="好_其他部门(按照总人口测算）—20080416 2 3" xfId="35958"/>
    <cellStyle name="好_其他部门(按照总人口测算）—20080416 2 4" xfId="35959"/>
    <cellStyle name="好_缺口县区测算（11.13）_财力性转移支付2010年预算参考数_华东 2" xfId="35960"/>
    <cellStyle name="好_其他部门(按照总人口测算）—20080416 4" xfId="35961"/>
    <cellStyle name="好_缺口县区测算（11.13）_财力性转移支付2010年预算参考数_华东 3" xfId="35962"/>
    <cellStyle name="好_其他部门(按照总人口测算）—20080416 5" xfId="35963"/>
    <cellStyle name="好_其他部门(按照总人口测算）—20080416_03_2010年各地区一般预算平衡表 2" xfId="35964"/>
    <cellStyle name="好_其他部门(按照总人口测算）—20080416_03_2010年各地区一般预算平衡表 2 2" xfId="35965"/>
    <cellStyle name="好_其他部门(按照总人口测算）—20080416_03_2010年各地区一般预算平衡表 2 3" xfId="35966"/>
    <cellStyle name="好_其他部门(按照总人口测算）—20080416_03_2010年各地区一般预算平衡表_04财力类2010 2" xfId="35967"/>
    <cellStyle name="好_其他部门(按照总人口测算）—20080416_03_2010年各地区一般预算平衡表_04财力类2010 3" xfId="35968"/>
    <cellStyle name="好_其他部门(按照总人口测算）—20080416_03_2010年各地区一般预算平衡表_2010年地方财政一般预算分级平衡情况表（汇总）0524 2 7" xfId="35969"/>
    <cellStyle name="好_其他部门(按照总人口测算）—20080416_03_2010年各地区一般预算平衡表_2010年地方财政一般预算分级平衡情况表（汇总）0524 2 8" xfId="35970"/>
    <cellStyle name="好_其他部门(按照总人口测算）—20080416_不含人员经费系数_华东 2 7" xfId="35971"/>
    <cellStyle name="好_县市旗测算-新科目（20080627）_民生政策最低支出需求_合并 2 6" xfId="35972"/>
    <cellStyle name="好_其他部门(按照总人口测算）—20080416_30云南" xfId="35973"/>
    <cellStyle name="好_其他部门(按照总人口测算）—20080416_不含人员经费系数 2" xfId="35974"/>
    <cellStyle name="好_其他部门(按照总人口测算）—20080416_不含人员经费系数 2 2" xfId="35975"/>
    <cellStyle name="好_其他部门(按照总人口测算）—20080416_不含人员经费系数 3" xfId="35976"/>
    <cellStyle name="好_其他部门(按照总人口测算）—20080416_不含人员经费系数 4" xfId="35977"/>
    <cellStyle name="好_缺口县区测算(按核定人数)_财力性转移支付2010年预算参考数_小册子（2010）张" xfId="35978"/>
    <cellStyle name="好_市辖区测算20080510_不含人员经费系数" xfId="35979"/>
    <cellStyle name="好_其他部门(按照总人口测算）—20080416_不含人员经费系数 5" xfId="35980"/>
    <cellStyle name="好_其他部门(按照总人口测算）—20080416_不含人员经费系数_03_2010年各地区一般预算平衡表 2" xfId="35981"/>
    <cellStyle name="好_其他部门(按照总人口测算）—20080416_不含人员经费系数_03_2010年各地区一般预算平衡表 3" xfId="35982"/>
    <cellStyle name="好_其他部门(按照总人口测算）—20080416_不含人员经费系数_03_2010年各地区一般预算平衡表 5" xfId="35983"/>
    <cellStyle name="好_其他部门(按照总人口测算）—20080416_不含人员经费系数_03_2010年各地区一般预算平衡表_2010年地方财政一般预算分级平衡情况表（汇总）0524 2 8" xfId="35984"/>
    <cellStyle name="好_其他部门(按照总人口测算）—20080416_不含人员经费系数_03_2010年各地区一般预算平衡表_2010年地方财政一般预算分级平衡情况表（汇总）0524 3" xfId="35985"/>
    <cellStyle name="好_其他部门(按照总人口测算）—20080416_不含人员经费系数_03_2010年各地区一般预算平衡表_2010年地方财政一般预算分级平衡情况表（汇总）0524 4" xfId="35986"/>
    <cellStyle name="好_其他部门(按照总人口测算）—20080416_不含人员经费系数_03_2010年各地区一般预算平衡表_净集中" xfId="35987"/>
    <cellStyle name="好_其他部门(按照总人口测算）—20080416_不含人员经费系数_03_2010年各地区一般预算平衡表_净集中 2" xfId="35988"/>
    <cellStyle name="好_其他部门(按照总人口测算）—20080416_不含人员经费系数_03_2010年各地区一般预算平衡表_净集中 3" xfId="35989"/>
    <cellStyle name="好_其他部门(按照总人口测算）—20080416_不含人员经费系数_30云南 2" xfId="35990"/>
    <cellStyle name="好_其他部门(按照总人口测算）—20080416_不含人员经费系数_30云南 3" xfId="35991"/>
    <cellStyle name="好_其他部门(按照总人口测算）—20080416_不含人员经费系数_财力性转移支付2010年预算参考数 2 2" xfId="35992"/>
    <cellStyle name="好_卫生(按照总人口测算）—20080416_不含人员经费系数_财力性转移支付2010年预算参考数_华东 2 7" xfId="35993"/>
    <cellStyle name="好_其他部门(按照总人口测算）—20080416_不含人员经费系数_财力性转移支付2010年预算参考数 5" xfId="35994"/>
    <cellStyle name="好_其他部门(按照总人口测算）—20080416_不含人员经费系数_财力性转移支付2010年预算参考数_03_2010年各地区一般预算平衡表 3" xfId="35995"/>
    <cellStyle name="好_其他部门(按照总人口测算）—20080416_不含人员经费系数_财力性转移支付2010年预算参考数_03_2010年各地区一般预算平衡表 4" xfId="35996"/>
    <cellStyle name="好_其他部门(按照总人口测算）—20080416_不含人员经费系数_财力性转移支付2010年预算参考数_03_2010年各地区一般预算平衡表_2010年地方财政一般预算分级平衡情况表（汇总）0524 2 2" xfId="35997"/>
    <cellStyle name="好_其他部门(按照总人口测算）—20080416_不含人员经费系数_财力性转移支付2010年预算参考数_03_2010年各地区一般预算平衡表_2010年地方财政一般预算分级平衡情况表（汇总）0524 2 3" xfId="35998"/>
    <cellStyle name="好_其他部门(按照总人口测算）—20080416_不含人员经费系数_财力性转移支付2010年预算参考数_03_2010年各地区一般预算平衡表_净集中 2" xfId="35999"/>
    <cellStyle name="好_其他部门(按照总人口测算）—20080416_不含人员经费系数_财力性转移支付2010年预算参考数_30云南" xfId="36000"/>
    <cellStyle name="好_其他部门(按照总人口测算）—20080416_不含人员经费系数_财力性转移支付2010年预算参考数_30云南 3" xfId="36001"/>
    <cellStyle name="好_其他部门(按照总人口测算）—20080416_不含人员经费系数_财力性转移支付2010年预算参考数_合并" xfId="36002"/>
    <cellStyle name="千位分隔 2 2 3" xfId="36003"/>
    <cellStyle name="好_其他部门(按照总人口测算）—20080416_不含人员经费系数_财力性转移支付2010年预算参考数_合并 2" xfId="36004"/>
    <cellStyle name="千位分隔 2 2 3 2" xfId="36005"/>
    <cellStyle name="好_其他部门(按照总人口测算）—20080416_不含人员经费系数_财力性转移支付2010年预算参考数_合并 2 2" xfId="36006"/>
    <cellStyle name="好_其他部门(按照总人口测算）—20080416_不含人员经费系数_财力性转移支付2010年预算参考数_合并 2 4" xfId="36007"/>
    <cellStyle name="好_其他部门(按照总人口测算）—20080416_不含人员经费系数_财力性转移支付2010年预算参考数_合并 2 6" xfId="36008"/>
    <cellStyle name="好_其他部门(按照总人口测算）—20080416_不含人员经费系数_财力性转移支付2010年预算参考数_合并 2 7" xfId="36009"/>
    <cellStyle name="好_其他部门(按照总人口测算）—20080416_不含人员经费系数_财力性转移支付2010年预算参考数_合并 3" xfId="36010"/>
    <cellStyle name="好_其他部门(按照总人口测算）—20080416_不含人员经费系数_财力性转移支付2010年预算参考数_华东 2 3" xfId="36011"/>
    <cellStyle name="好_其他部门(按照总人口测算）—20080416_不含人员经费系数_财力性转移支付2010年预算参考数_华东 2 5" xfId="36012"/>
    <cellStyle name="好_其他部门(按照总人口测算）—20080416_不含人员经费系数_财力性转移支付2010年预算参考数_华东 2 6" xfId="36013"/>
    <cellStyle name="好_青海 缺口县区测算(地方填报)_隋心对账单定稿0514 2 7" xfId="36014"/>
    <cellStyle name="好_其他部门(按照总人口测算）—20080416_不含人员经费系数_财力性转移支付2010年预算参考数_隋心对账单定稿0514" xfId="36015"/>
    <cellStyle name="好_其他部门(按照总人口测算）—20080416_不含人员经费系数_财力性转移支付2010年预算参考数_隋心对账单定稿0514 2 4" xfId="36016"/>
    <cellStyle name="好_其他部门(按照总人口测算）—20080416_不含人员经费系数_财力性转移支付2010年预算参考数_隋心对账单定稿0514 2 5" xfId="36017"/>
    <cellStyle name="好_其他部门(按照总人口测算）—20080416_不含人员经费系数_财力性转移支付2010年预算参考数_隋心对账单定稿0514 2 6" xfId="36018"/>
    <cellStyle name="好_其他部门(按照总人口测算）—20080416_不含人员经费系数_财力性转移支付2010年预算参考数_隋心对账单定稿0514 2 7" xfId="36019"/>
    <cellStyle name="好_其他部门(按照总人口测算）—20080416_不含人员经费系数_财力性转移支付2010年预算参考数_隋心对账单定稿0514 3" xfId="36020"/>
    <cellStyle name="好_其他部门(按照总人口测算）—20080416_不含人员经费系数_合并" xfId="36021"/>
    <cellStyle name="好_其他部门(按照总人口测算）—20080416_不含人员经费系数_合并 2 4" xfId="36022"/>
    <cellStyle name="好_其他部门(按照总人口测算）—20080416_不含人员经费系数_合并 2 6" xfId="36023"/>
    <cellStyle name="好_县市旗测算-新科目（20080626）_民生政策最低支出需求_合并" xfId="36024"/>
    <cellStyle name="好_其他部门(按照总人口测算）—20080416_不含人员经费系数_合并 2 7" xfId="36025"/>
    <cellStyle name="好_其他部门(按照总人口测算）—20080416_不含人员经费系数_华东 2" xfId="36026"/>
    <cellStyle name="好_其他部门(按照总人口测算）—20080416_不含人员经费系数_华东 2 3" xfId="36027"/>
    <cellStyle name="好_县市旗测算-新科目（20080627）_民生政策最低支出需求_合并 2 2" xfId="36028"/>
    <cellStyle name="好_其他部门(按照总人口测算）—20080416_不含人员经费系数_隋心对账单定稿0514" xfId="36029"/>
    <cellStyle name="强调文字颜色 5 2 2 2 2 2 4" xfId="36030"/>
    <cellStyle name="好_其他部门(按照总人口测算）—20080416_不含人员经费系数_隋心对账单定稿0514 2" xfId="36031"/>
    <cellStyle name="好_其他部门(按照总人口测算）—20080416_不含人员经费系数_隋心对账单定稿0514 2 2" xfId="36032"/>
    <cellStyle name="好_其他部门(按照总人口测算）—20080416_不含人员经费系数_隋心对账单定稿0514 2 3" xfId="36033"/>
    <cellStyle name="好_其他部门(按照总人口测算）—20080416_不含人员经费系数_隋心对账单定稿0514 3" xfId="36034"/>
    <cellStyle name="好_其他部门(按照总人口测算）—20080416_财力性转移支付2010年预算参考数" xfId="36035"/>
    <cellStyle name="好_其他部门(按照总人口测算）—20080416_财力性转移支付2010年预算参考数 2" xfId="36036"/>
    <cellStyle name="好_其他部门(按照总人口测算）—20080416_财力性转移支付2010年预算参考数 2 2" xfId="36037"/>
    <cellStyle name="好_其他部门(按照总人口测算）—20080416_财力性转移支付2010年预算参考数 2 3" xfId="36038"/>
    <cellStyle name="好_其他部门(按照总人口测算）—20080416_财力性转移支付2010年预算参考数 2 4" xfId="36039"/>
    <cellStyle name="好_其他部门(按照总人口测算）—20080416_财力性转移支付2010年预算参考数 2 7" xfId="36040"/>
    <cellStyle name="好_其他部门(按照总人口测算）—20080416_财力性转移支付2010年预算参考数 4" xfId="36041"/>
    <cellStyle name="好_其他部门(按照总人口测算）—20080416_财力性转移支付2010年预算参考数 5" xfId="36042"/>
    <cellStyle name="好_其他部门(按照总人口测算）—20080416_财力性转移支付2010年预算参考数_03_2010年各地区一般预算平衡表_2010年地方财政一般预算分级平衡情况表（汇总）0524" xfId="36043"/>
    <cellStyle name="好_其他部门(按照总人口测算）—20080416_财力性转移支付2010年预算参考数_03_2010年各地区一般预算平衡表_2010年地方财政一般预算分级平衡情况表（汇总）0524 2 4" xfId="36044"/>
    <cellStyle name="好_其他部门(按照总人口测算）—20080416_财力性转移支付2010年预算参考数_30云南 2" xfId="36045"/>
    <cellStyle name="好_其他部门(按照总人口测算）—20080416_财力性转移支付2010年预算参考数_30云南 3" xfId="36046"/>
    <cellStyle name="好_其他部门(按照总人口测算）—20080416_民生政策最低支出需求_03_2010年各地区一般预算平衡表_2010年地方财政一般预算分级平衡情况表（汇总）0524 2 7" xfId="36047"/>
    <cellStyle name="好_其他部门(按照总人口测算）—20080416_财力性转移支付2010年预算参考数_合并 2 4" xfId="36048"/>
    <cellStyle name="好_其他部门(按照总人口测算）—20080416_财力性转移支付2010年预算参考数_隋心对账单定稿0514 2" xfId="36049"/>
    <cellStyle name="好_其他部门(按照总人口测算）—20080416_财力性转移支付2010年预算参考数_隋心对账单定稿0514 2 4" xfId="36050"/>
    <cellStyle name="好_其他部门(按照总人口测算）—20080416_财力性转移支付2010年预算参考数_隋心对账单定稿0514 2 5" xfId="36051"/>
    <cellStyle name="好_其他部门(按照总人口测算）—20080416_财力性转移支付2010年预算参考数_隋心对账单定稿0514 3" xfId="36052"/>
    <cellStyle name="好_其他部门(按照总人口测算）—20080416_财力性转移支付2010年预算参考数_小册子（2010）张 3" xfId="36053"/>
    <cellStyle name="好_其他部门(按照总人口测算）—20080416_合并 2 4" xfId="36054"/>
    <cellStyle name="好_其他部门(按照总人口测算）—20080416_合并 2 6" xfId="36055"/>
    <cellStyle name="好_其他部门(按照总人口测算）—20080416_合并 2 7" xfId="36056"/>
    <cellStyle name="好_其他部门(按照总人口测算）—20080416_华东 2 2" xfId="36057"/>
    <cellStyle name="好_其他部门(按照总人口测算）—20080416_华东 2 3" xfId="36058"/>
    <cellStyle name="好_其他部门(按照总人口测算）—20080416_华东 2 6" xfId="36059"/>
    <cellStyle name="好_其他部门(按照总人口测算）—20080416_华东 2 7" xfId="36060"/>
    <cellStyle name="好_其他部门(按照总人口测算）—20080416_华东 3" xfId="36061"/>
    <cellStyle name="好_其他部门(按照总人口测算）—20080416_民生政策最低支出需求" xfId="36062"/>
    <cellStyle name="好_其他部门(按照总人口测算）—20080416_民生政策最低支出需求 2" xfId="36063"/>
    <cellStyle name="好_其他部门(按照总人口测算）—20080416_民生政策最低支出需求 2 2" xfId="36064"/>
    <cellStyle name="好_其他部门(按照总人口测算）—20080416_民生政策最低支出需求 2 4" xfId="36065"/>
    <cellStyle name="好_其他部门(按照总人口测算）—20080416_民生政策最低支出需求 2 5" xfId="36066"/>
    <cellStyle name="好_其他部门(按照总人口测算）—20080416_民生政策最低支出需求 2 6" xfId="36067"/>
    <cellStyle name="好_其他部门(按照总人口测算）—20080416_民生政策最低支出需求 2 7" xfId="36068"/>
    <cellStyle name="好_其他部门(按照总人口测算）—20080416_民生政策最低支出需求 3" xfId="36069"/>
    <cellStyle name="好_其他部门(按照总人口测算）—20080416_民生政策最低支出需求 4" xfId="36070"/>
    <cellStyle name="好_其他部门(按照总人口测算）—20080416_民生政策最低支出需求 5" xfId="36071"/>
    <cellStyle name="好_其他部门(按照总人口测算）—20080416_民生政策最低支出需求_03_2010年各地区一般预算平衡表 6" xfId="36072"/>
    <cellStyle name="好_其他部门(按照总人口测算）—20080416_民生政策最低支出需求_03_2010年各地区一般预算平衡表_04财力类2010" xfId="36073"/>
    <cellStyle name="好_其他部门(按照总人口测算）—20080416_民生政策最低支出需求_03_2010年各地区一般预算平衡表_04财力类2010 3" xfId="36074"/>
    <cellStyle name="好_其他部门(按照总人口测算）—20080416_民生政策最低支出需求_03_2010年各地区一般预算平衡表_2010年地方财政一般预算分级平衡情况表（汇总）0524" xfId="36075"/>
    <cellStyle name="好_县市旗测算-新科目（20080627）_县市旗测算-新科目（含人口规模效应）_隋心对账单定稿0514 3" xfId="36076"/>
    <cellStyle name="好_其他部门(按照总人口测算）—20080416_民生政策最低支出需求_03_2010年各地区一般预算平衡表_2010年地方财政一般预算分级平衡情况表（汇总）0524 2 2" xfId="36077"/>
    <cellStyle name="好_县区合并测算20080421_不含人员经费系数_华东 3" xfId="36078"/>
    <cellStyle name="好_其他部门(按照总人口测算）—20080416_民生政策最低支出需求_03_2010年各地区一般预算平衡表_2010年地方财政一般预算分级平衡情况表（汇总）0524 2 3" xfId="36079"/>
    <cellStyle name="好_其他部门(按照总人口测算）—20080416_民生政策最低支出需求_03_2010年各地区一般预算平衡表_2010年地方财政一般预算分级平衡情况表（汇总）0524 2 4" xfId="36080"/>
    <cellStyle name="好_文体广播事业(按照总人口测算）—20080416_华东" xfId="36081"/>
    <cellStyle name="好_其他部门(按照总人口测算）—20080416_民生政策最低支出需求_03_2010年各地区一般预算平衡表_2010年地方财政一般预算分级平衡情况表（汇总）0524 3" xfId="36082"/>
    <cellStyle name="好_其他部门(按照总人口测算）—20080416_民生政策最低支出需求_03_2010年各地区一般预算平衡表_2010年地方财政一般预算分级平衡情况表（汇总）0524 5" xfId="36083"/>
    <cellStyle name="好_其他部门(按照总人口测算）—20080416_民生政策最低支出需求_30云南 2" xfId="36084"/>
    <cellStyle name="好_其他部门(按照总人口测算）—20080416_民生政策最低支出需求_30云南 3" xfId="36085"/>
    <cellStyle name="好_其他部门(按照总人口测算）—20080416_民生政策最低支出需求_财力性转移支付2010年预算参考数 2 2" xfId="36086"/>
    <cellStyle name="好_其他部门(按照总人口测算）—20080416_民生政策最低支出需求_财力性转移支付2010年预算参考数 2 3" xfId="36087"/>
    <cellStyle name="好_其他部门(按照总人口测算）—20080416_民生政策最低支出需求_财力性转移支付2010年预算参考数 2 4" xfId="36088"/>
    <cellStyle name="好_其他部门(按照总人口测算）—20080416_民生政策最低支出需求_财力性转移支付2010年预算参考数 2 5" xfId="36089"/>
    <cellStyle name="好_其他部门(按照总人口测算）—20080416_民生政策最低支出需求_财力性转移支付2010年预算参考数 2 6" xfId="36090"/>
    <cellStyle name="好_其他部门(按照总人口测算）—20080416_民生政策最低支出需求_财力性转移支付2010年预算参考数 2 7" xfId="36091"/>
    <cellStyle name="好_其他部门(按照总人口测算）—20080416_民生政策最低支出需求_财力性转移支付2010年预算参考数 2 8" xfId="36092"/>
    <cellStyle name="好_其他部门(按照总人口测算）—20080416_民生政策最低支出需求_财力性转移支付2010年预算参考数 4" xfId="36093"/>
    <cellStyle name="好_其他部门(按照总人口测算）—20080416_民生政策最低支出需求_财力性转移支付2010年预算参考数 5" xfId="36094"/>
    <cellStyle name="好_其他部门(按照总人口测算）—20080416_民生政策最低支出需求_财力性转移支付2010年预算参考数_03_2010年各地区一般预算平衡表_04财力类2010" xfId="36095"/>
    <cellStyle name="好_其他部门(按照总人口测算）—20080416_民生政策最低支出需求_财力性转移支付2010年预算参考数_03_2010年各地区一般预算平衡表_2010年地方财政一般预算分级平衡情况表（汇总）0524 2" xfId="36096"/>
    <cellStyle name="好_其他部门(按照总人口测算）—20080416_民生政策最低支出需求_财力性转移支付2010年预算参考数_03_2010年各地区一般预算平衡表_净集中" xfId="36097"/>
    <cellStyle name="好_其他部门(按照总人口测算）—20080416_民生政策最低支出需求_财力性转移支付2010年预算参考数_合并" xfId="36098"/>
    <cellStyle name="好_其他部门(按照总人口测算）—20080416_民生政策最低支出需求_财力性转移支付2010年预算参考数_合并 2 2" xfId="36099"/>
    <cellStyle name="好_其他部门(按照总人口测算）—20080416_民生政策最低支出需求_财力性转移支付2010年预算参考数_合并 3" xfId="36100"/>
    <cellStyle name="好_其他部门(按照总人口测算）—20080416_民生政策最低支出需求_财力性转移支付2010年预算参考数_华东" xfId="36101"/>
    <cellStyle name="好_其他部门(按照总人口测算）—20080416_民生政策最低支出需求_财力性转移支付2010年预算参考数_隋心对账单定稿0514 2 2" xfId="36102"/>
    <cellStyle name="好_其他部门(按照总人口测算）—20080416_民生政策最低支出需求_财力性转移支付2010年预算参考数_隋心对账单定稿0514 2 3" xfId="36103"/>
    <cellStyle name="好_其他部门(按照总人口测算）—20080416_民生政策最低支出需求_财力性转移支付2010年预算参考数_隋心对账单定稿0514 2 4" xfId="36104"/>
    <cellStyle name="好_其他部门(按照总人口测算）—20080416_民生政策最低支出需求_财力性转移支付2010年预算参考数_隋心对账单定稿0514 2 5" xfId="36105"/>
    <cellStyle name="好_其他部门(按照总人口测算）—20080416_民生政策最低支出需求_财力性转移支付2010年预算参考数_小册子（2010）张 2" xfId="36106"/>
    <cellStyle name="好_其他部门(按照总人口测算）—20080416_民生政策最低支出需求_合并 2" xfId="36107"/>
    <cellStyle name="好_其他部门(按照总人口测算）—20080416_民生政策最低支出需求_合并 2 2" xfId="36108"/>
    <cellStyle name="好_其他部门(按照总人口测算）—20080416_民生政策最低支出需求_合并 2 4" xfId="36109"/>
    <cellStyle name="好_其他部门(按照总人口测算）—20080416_民生政策最低支出需求_合并 2 5" xfId="36110"/>
    <cellStyle name="好_其他部门(按照总人口测算）—20080416_民生政策最低支出需求_合并 2 6" xfId="36111"/>
    <cellStyle name="好_其他部门(按照总人口测算）—20080416_民生政策最低支出需求_合并 2 7" xfId="36112"/>
    <cellStyle name="好_其他部门(按照总人口测算）—20080416_民生政策最低支出需求_合并 3" xfId="36113"/>
    <cellStyle name="好_其他部门(按照总人口测算）—20080416_民生政策最低支出需求_华东 2" xfId="36114"/>
    <cellStyle name="好_其他部门(按照总人口测算）—20080416_民生政策最低支出需求_华东 2 2" xfId="36115"/>
    <cellStyle name="好_其他部门(按照总人口测算）—20080416_民生政策最低支出需求_华东 2 4" xfId="36116"/>
    <cellStyle name="好_其他部门(按照总人口测算）—20080416_民生政策最低支出需求_华东 3" xfId="36117"/>
    <cellStyle name="好_自行调整差异系数顺序_隋心对账单定稿0514" xfId="36118"/>
    <cellStyle name="好_其他部门(按照总人口测算）—20080416_民生政策最低支出需求_隋心对账单定稿0514 2 4" xfId="36119"/>
    <cellStyle name="好_人员工资和公用经费3_隋心对账单定稿0514 2 7" xfId="36120"/>
    <cellStyle name="好_其他部门(按照总人口测算）—20080416_民生政策最低支出需求_隋心对账单定稿0514 2 5" xfId="36121"/>
    <cellStyle name="好_其他部门(按照总人口测算）—20080416_隋心对账单定稿0514 2 4" xfId="36122"/>
    <cellStyle name="好_其他部门(按照总人口测算）—20080416_隋心对账单定稿0514 2 5" xfId="36123"/>
    <cellStyle name="好_其他部门(按照总人口测算）—20080416_隋心对账单定稿0514 2 6" xfId="36124"/>
    <cellStyle name="好_其他部门(按照总人口测算）—20080416_县市旗测算-新科目（含人口规模效应） 2" xfId="36125"/>
    <cellStyle name="汇总 2 2 2 10" xfId="36126"/>
    <cellStyle name="好_其他部门(按照总人口测算）—20080416_县市旗测算-新科目（含人口规模效应） 2 3" xfId="36127"/>
    <cellStyle name="好_其他部门(按照总人口测算）—20080416_县市旗测算-新科目（含人口规模效应） 2 4" xfId="36128"/>
    <cellStyle name="好_其他部门(按照总人口测算）—20080416_县市旗测算-新科目（含人口规模效应） 3" xfId="36129"/>
    <cellStyle name="汇总 2 2 2 11" xfId="36130"/>
    <cellStyle name="好_其他部门(按照总人口测算）—20080416_县市旗测算-新科目（含人口规模效应） 4" xfId="36131"/>
    <cellStyle name="汇总 2 2 2 12" xfId="36132"/>
    <cellStyle name="好_其他部门(按照总人口测算）—20080416_县市旗测算-新科目（含人口规模效应） 5" xfId="36133"/>
    <cellStyle name="汇总 2 2 2 13" xfId="36134"/>
    <cellStyle name="好_其他部门(按照总人口测算）—20080416_县市旗测算-新科目（含人口规模效应）_03_2010年各地区一般预算平衡表" xfId="36135"/>
    <cellStyle name="好_其他部门(按照总人口测算）—20080416_县市旗测算-新科目（含人口规模效应）_03_2010年各地区一般预算平衡表 2 2" xfId="36136"/>
    <cellStyle name="好_其他部门(按照总人口测算）—20080416_县市旗测算-新科目（含人口规模效应）_03_2010年各地区一般预算平衡表 2 3" xfId="36137"/>
    <cellStyle name="好_其他部门(按照总人口测算）—20080416_县市旗测算-新科目（含人口规模效应）_03_2010年各地区一般预算平衡表 6" xfId="36138"/>
    <cellStyle name="好_其他部门(按照总人口测算）—20080416_县市旗测算-新科目（含人口规模效应）_03_2010年各地区一般预算平衡表_04财力类2010" xfId="36139"/>
    <cellStyle name="好_其他部门(按照总人口测算）—20080416_县市旗测算-新科目（含人口规模效应）_03_2010年各地区一般预算平衡表_2010年地方财政一般预算分级平衡情况表（汇总）0524 2 2" xfId="36140"/>
    <cellStyle name="好_其他部门(按照总人口测算）—20080416_县市旗测算-新科目（含人口规模效应）_03_2010年各地区一般预算平衡表_2010年地方财政一般预算分级平衡情况表（汇总）0524 2 4" xfId="36141"/>
    <cellStyle name="好_其他部门(按照总人口测算）—20080416_县市旗测算-新科目（含人口规模效应）_03_2010年各地区一般预算平衡表_2010年地方财政一般预算分级平衡情况表（汇总）0524 2 5" xfId="36142"/>
    <cellStyle name="好_其他部门(按照总人口测算）—20080416_县市旗测算-新科目（含人口规模效应）_03_2010年各地区一般预算平衡表_2010年地方财政一般预算分级平衡情况表（汇总）0524 2 6" xfId="36143"/>
    <cellStyle name="好_其他部门(按照总人口测算）—20080416_县市旗测算-新科目（含人口规模效应）_03_2010年各地区一般预算平衡表_2010年地方财政一般预算分级平衡情况表（汇总）0524 2 7" xfId="36144"/>
    <cellStyle name="好_其他部门(按照总人口测算）—20080416_县市旗测算-新科目（含人口规模效应）_03_2010年各地区一般预算平衡表_2010年地方财政一般预算分级平衡情况表（汇总）0524 5" xfId="36145"/>
    <cellStyle name="好_文体广播事业(按照总人口测算）—20080416_民生政策最低支出需求_03_2010年各地区一般预算平衡表_2010年地方财政一般预算分级平衡情况表（汇总）0524 2 2" xfId="36146"/>
    <cellStyle name="好_其他部门(按照总人口测算）—20080416_县市旗测算-新科目（含人口规模效应）_03_2010年各地区一般预算平衡表_净集中" xfId="36147"/>
    <cellStyle name="好_其他部门(按照总人口测算）—20080416_县市旗测算-新科目（含人口规模效应）_03_2010年各地区一般预算平衡表_净集中 3" xfId="36148"/>
    <cellStyle name="好_其他部门(按照总人口测算）—20080416_县市旗测算-新科目（含人口规模效应）_财力性转移支付2010年预算参考数 2 3" xfId="36149"/>
    <cellStyle name="好_其他部门(按照总人口测算）—20080416_县市旗测算-新科目（含人口规模效应）_财力性转移支付2010年预算参考数 2 4" xfId="36150"/>
    <cellStyle name="好_其他部门(按照总人口测算）—20080416_县市旗测算-新科目（含人口规模效应）_财力性转移支付2010年预算参考数 2 5" xfId="36151"/>
    <cellStyle name="好_其他部门(按照总人口测算）—20080416_县市旗测算-新科目（含人口规模效应）_财力性转移支付2010年预算参考数 2 6" xfId="36152"/>
    <cellStyle name="好_其他部门(按照总人口测算）—20080416_县市旗测算-新科目（含人口规模效应）_财力性转移支付2010年预算参考数 3" xfId="36153"/>
    <cellStyle name="好_其他部门(按照总人口测算）—20080416_县市旗测算-新科目（含人口规模效应）_财力性转移支付2010年预算参考数 4" xfId="36154"/>
    <cellStyle name="好_青海 缺口县区测算(地方填报)_小册子（2010）张" xfId="36155"/>
    <cellStyle name="好_其他部门(按照总人口测算）—20080416_县市旗测算-新科目（含人口规模效应）_财力性转移支付2010年预算参考数_03_2010年各地区一般预算平衡表 2 3" xfId="36156"/>
    <cellStyle name="好_其他部门(按照总人口测算）—20080416_县市旗测算-新科目（含人口规模效应）_财力性转移支付2010年预算参考数_03_2010年各地区一般预算平衡表 5" xfId="36157"/>
    <cellStyle name="好_其他部门(按照总人口测算）—20080416_县市旗测算-新科目（含人口规模效应）_财力性转移支付2010年预算参考数_03_2010年各地区一般预算平衡表 6" xfId="36158"/>
    <cellStyle name="好_其他部门(按照总人口测算）—20080416_县市旗测算-新科目（含人口规模效应）_财力性转移支付2010年预算参考数_03_2010年各地区一般预算平衡表_04财力类2010" xfId="36159"/>
    <cellStyle name="好_其他部门(按照总人口测算）—20080416_县市旗测算-新科目（含人口规模效应）_财力性转移支付2010年预算参考数_03_2010年各地区一般预算平衡表_2010年地方财政一般预算分级平衡情况表（汇总）0524 2 2" xfId="36160"/>
    <cellStyle name="好_其他部门(按照总人口测算）—20080416_县市旗测算-新科目（含人口规模效应）_财力性转移支付2010年预算参考数_03_2010年各地区一般预算平衡表_2010年地方财政一般预算分级平衡情况表（汇总）0524 2 3" xfId="36161"/>
    <cellStyle name="好_其他部门(按照总人口测算）—20080416_县市旗测算-新科目（含人口规模效应）_财力性转移支付2010年预算参考数_03_2010年各地区一般预算平衡表_2010年地方财政一般预算分级平衡情况表（汇总）0524 2 4" xfId="36162"/>
    <cellStyle name="好_其他部门(按照总人口测算）—20080416_县市旗测算-新科目（含人口规模效应）_财力性转移支付2010年预算参考数_03_2010年各地区一般预算平衡表_2010年地方财政一般预算分级平衡情况表（汇总）0524 2 5" xfId="36163"/>
    <cellStyle name="好_其他部门(按照总人口测算）—20080416_县市旗测算-新科目（含人口规模效应）_财力性转移支付2010年预算参考数_03_2010年各地区一般预算平衡表_2010年地方财政一般预算分级平衡情况表（汇总）0524 2 6" xfId="36164"/>
    <cellStyle name="好_其他部门(按照总人口测算）—20080416_县市旗测算-新科目（含人口规模效应）_财力性转移支付2010年预算参考数_03_2010年各地区一般预算平衡表_2010年地方财政一般预算分级平衡情况表（汇总）0524 2 7" xfId="36165"/>
    <cellStyle name="好_其他部门(按照总人口测算）—20080416_县市旗测算-新科目（含人口规模效应）_财力性转移支付2010年预算参考数_03_2010年各地区一般预算平衡表_2010年地方财政一般预算分级平衡情况表（汇总）0524 2 8" xfId="36166"/>
    <cellStyle name="好_其他部门(按照总人口测算）—20080416_县市旗测算-新科目（含人口规模效应）_财力性转移支付2010年预算参考数_30云南" xfId="36167"/>
    <cellStyle name="好_其他部门(按照总人口测算）—20080416_县市旗测算-新科目（含人口规模效应）_财力性转移支付2010年预算参考数_30云南 2" xfId="36168"/>
    <cellStyle name="好_其他部门(按照总人口测算）—20080416_县市旗测算-新科目（含人口规模效应）_财力性转移支付2010年预算参考数_合并" xfId="36169"/>
    <cellStyle name="好_其他部门(按照总人口测算）—20080416_县市旗测算-新科目（含人口规模效应）_财力性转移支付2010年预算参考数_合并 2 2" xfId="36170"/>
    <cellStyle name="好_其他部门(按照总人口测算）—20080416_县市旗测算-新科目（含人口规模效应）_财力性转移支付2010年预算参考数_合并 2 3" xfId="36171"/>
    <cellStyle name="好_其他部门(按照总人口测算）—20080416_县市旗测算-新科目（含人口规模效应）_财力性转移支付2010年预算参考数_合并 2 4" xfId="36172"/>
    <cellStyle name="好_其他部门(按照总人口测算）—20080416_县市旗测算-新科目（含人口规模效应）_财力性转移支付2010年预算参考数_合并 2 5" xfId="36173"/>
    <cellStyle name="好_其他部门(按照总人口测算）—20080416_县市旗测算-新科目（含人口规模效应）_财力性转移支付2010年预算参考数_华东 2 3" xfId="36174"/>
    <cellStyle name="好_其他部门(按照总人口测算）—20080416_县市旗测算-新科目（含人口规模效应）_财力性转移支付2010年预算参考数_华东 2 4" xfId="36175"/>
    <cellStyle name="好_其他部门(按照总人口测算）—20080416_县市旗测算-新科目（含人口规模效应）_财力性转移支付2010年预算参考数_华东 2 5" xfId="36176"/>
    <cellStyle name="好_其他部门(按照总人口测算）—20080416_县市旗测算-新科目（含人口规模效应）_财力性转移支付2010年预算参考数_华东 2 7" xfId="36177"/>
    <cellStyle name="好_其他部门(按照总人口测算）—20080416_县市旗测算-新科目（含人口规模效应）_财力性转移支付2010年预算参考数_隋心对账单定稿0514 2 2" xfId="36178"/>
    <cellStyle name="好_其他部门(按照总人口测算）—20080416_县市旗测算-新科目（含人口规模效应）_财力性转移支付2010年预算参考数_隋心对账单定稿0514 2 4" xfId="36179"/>
    <cellStyle name="好_其他部门(按照总人口测算）—20080416_县市旗测算-新科目（含人口规模效应）_财力性转移支付2010年预算参考数_隋心对账单定稿0514 2 6" xfId="36180"/>
    <cellStyle name="好_其他部门(按照总人口测算）—20080416_县市旗测算-新科目（含人口规模效应）_财力性转移支付2010年预算参考数_隋心对账单定稿0514 2 7" xfId="36181"/>
    <cellStyle name="好_其他部门(按照总人口测算）—20080416_县市旗测算-新科目（含人口规模效应）_财力性转移支付2010年预算参考数_小册子（2010）张" xfId="36182"/>
    <cellStyle name="好_其他部门(按照总人口测算）—20080416_县市旗测算-新科目（含人口规模效应）_合并 2 3" xfId="36183"/>
    <cellStyle name="好_其他部门(按照总人口测算）—20080416_县市旗测算-新科目（含人口规模效应）_合并 2 4" xfId="36184"/>
    <cellStyle name="好_其他部门(按照总人口测算）—20080416_县市旗测算-新科目（含人口规模效应）_华东" xfId="36185"/>
    <cellStyle name="好_其他部门(按照总人口测算）—20080416_县市旗测算-新科目（含人口规模效应）_华东 2" xfId="36186"/>
    <cellStyle name="好_其他部门(按照总人口测算）—20080416_县市旗测算-新科目（含人口规模效应）_华东 2 2" xfId="36187"/>
    <cellStyle name="好_县市旗测算-新科目（20080627）_财力性转移支付2010年预算参考数 2 6" xfId="36188"/>
    <cellStyle name="好_其他部门(按照总人口测算）—20080416_县市旗测算-新科目（含人口规模效应）_华东 2 5" xfId="36189"/>
    <cellStyle name="检查单元格 2" xfId="36190"/>
    <cellStyle name="好_其他部门(按照总人口测算）—20080416_县市旗测算-新科目（含人口规模效应）_隋心对账单定稿0514 2 2" xfId="36191"/>
    <cellStyle name="好_其他部门(按照总人口测算）—20080416_县市旗测算-新科目（含人口规模效应）_隋心对账单定稿0514 2 3" xfId="36192"/>
    <cellStyle name="好_其他部门(按照总人口测算）—20080416_县市旗测算-新科目（含人口规模效应）_隋心对账单定稿0514 2 5" xfId="36193"/>
    <cellStyle name="好_其他部门(按照总人口测算）—20080416_县市旗测算-新科目（含人口规模效应）_隋心对账单定稿0514 2 7" xfId="36194"/>
    <cellStyle name="好_其他部门(按照总人口测算）—20080416_县市旗测算-新科目（含人口规模效应）_小册子（2010）张 2" xfId="36195"/>
    <cellStyle name="好_其他部门(按照总人口测算）—20080416_县市旗测算-新科目（含人口规模效应）_小册子（2010）张 3" xfId="36196"/>
    <cellStyle name="好_青海 缺口县区测算(地方填报) 2 2" xfId="36197"/>
    <cellStyle name="好_青海 缺口县区测算(地方填报) 2 3" xfId="36198"/>
    <cellStyle name="好_青海 缺口县区测算(地方填报) 2 6" xfId="36199"/>
    <cellStyle name="好_青海 缺口县区测算(地方填报) 2 7" xfId="36200"/>
    <cellStyle name="好_青海 缺口县区测算(地方填报) 3" xfId="36201"/>
    <cellStyle name="好_青海 缺口县区测算(地方填报) 4" xfId="36202"/>
    <cellStyle name="好_青海 缺口县区测算(地方填报)_03_2010年各地区一般预算平衡表_04财力类2010 3" xfId="36203"/>
    <cellStyle name="好_青海 缺口县区测算(地方填报)_03_2010年各地区一般预算平衡表_2010年地方财政一般预算分级平衡情况表（汇总）0524" xfId="36204"/>
    <cellStyle name="好_云南 缺口县区测算(地方填报)_财力性转移支付2010年预算参考数_03_2010年各地区一般预算平衡表_04财力类2010 3" xfId="36205"/>
    <cellStyle name="好_青海 缺口县区测算(地方填报)_03_2010年各地区一般预算平衡表_2010年地方财政一般预算分级平衡情况表（汇总）0524 2 2" xfId="36206"/>
    <cellStyle name="好_青海 缺口县区测算(地方填报)_03_2010年各地区一般预算平衡表_2010年地方财政一般预算分级平衡情况表（汇总）0524 2 3" xfId="36207"/>
    <cellStyle name="好_青海 缺口县区测算(地方填报)_03_2010年各地区一般预算平衡表_2010年地方财政一般预算分级平衡情况表（汇总）0524 2 4" xfId="36208"/>
    <cellStyle name="好_青海 缺口县区测算(地方填报)_03_2010年各地区一般预算平衡表_2010年地方财政一般预算分级平衡情况表（汇总）0524 2 5" xfId="36209"/>
    <cellStyle name="好_青海 缺口县区测算(地方填报)_03_2010年各地区一般预算平衡表_2010年地方财政一般预算分级平衡情况表（汇总）0524 2 6" xfId="36210"/>
    <cellStyle name="好_青海 缺口县区测算(地方填报)_03_2010年各地区一般预算平衡表_2010年地方财政一般预算分级平衡情况表（汇总）0524 2 7" xfId="36211"/>
    <cellStyle name="好_青海 缺口县区测算(地方填报)_03_2010年各地区一般预算平衡表_2010年地方财政一般预算分级平衡情况表（汇总）0524 3" xfId="36212"/>
    <cellStyle name="好_青海 缺口县区测算(地方填报)_03_2010年各地区一般预算平衡表_净集中" xfId="36213"/>
    <cellStyle name="好_县市旗测算-新科目（20080627）_民生政策最低支出需求_财力性转移支付2010年预算参考数_隋心对账单定稿0514 2 3" xfId="36214"/>
    <cellStyle name="好_青海 缺口县区测算(地方填报)_03_2010年各地区一般预算平衡表_净集中 3" xfId="36215"/>
    <cellStyle name="好_青海 缺口县区测算(地方填报)_财力性转移支付2010年预算参考数" xfId="36216"/>
    <cellStyle name="好_青海 缺口县区测算(地方填报)_财力性转移支付2010年预算参考数 2 2" xfId="36217"/>
    <cellStyle name="好_青海 缺口县区测算(地方填报)_财力性转移支付2010年预算参考数 2 4" xfId="36218"/>
    <cellStyle name="好_青海 缺口县区测算(地方填报)_财力性转移支付2010年预算参考数 2 5" xfId="36219"/>
    <cellStyle name="好_青海 缺口县区测算(地方填报)_财力性转移支付2010年预算参考数 2 6" xfId="36220"/>
    <cellStyle name="好_青海 缺口县区测算(地方填报)_财力性转移支付2010年预算参考数_03_2010年各地区一般预算平衡表 2 3" xfId="36221"/>
    <cellStyle name="好_文体广播事业(按照总人口测算）—20080416_民生政策最低支出需求_财力性转移支付2010年预算参考数_隋心对账单定稿0514 2 3" xfId="36222"/>
    <cellStyle name="好_青海 缺口县区测算(地方填报)_财力性转移支付2010年预算参考数_03_2010年各地区一般预算平衡表 5" xfId="36223"/>
    <cellStyle name="好_青海 缺口县区测算(地方填报)_财力性转移支付2010年预算参考数_03_2010年各地区一般预算平衡表_04财力类2010 3" xfId="36224"/>
    <cellStyle name="好_青海 缺口县区测算(地方填报)_财力性转移支付2010年预算参考数_03_2010年各地区一般预算平衡表_2010年地方财政一般预算分级平衡情况表（汇总）0524 2 4" xfId="36225"/>
    <cellStyle name="好_青海 缺口县区测算(地方填报)_财力性转移支付2010年预算参考数_03_2010年各地区一般预算平衡表_2010年地方财政一般预算分级平衡情况表（汇总）0524 2 5" xfId="36226"/>
    <cellStyle name="好_青海 缺口县区测算(地方填报)_财力性转移支付2010年预算参考数_03_2010年各地区一般预算平衡表_2010年地方财政一般预算分级平衡情况表（汇总）0524 2 6" xfId="36227"/>
    <cellStyle name="好_青海 缺口县区测算(地方填报)_财力性转移支付2010年预算参考数_03_2010年各地区一般预算平衡表_2010年地方财政一般预算分级平衡情况表（汇总）0524 2 7" xfId="36228"/>
    <cellStyle name="好_青海 缺口县区测算(地方填报)_财力性转移支付2010年预算参考数_03_2010年各地区一般预算平衡表_2010年地方财政一般预算分级平衡情况表（汇总）0524 2 8" xfId="36229"/>
    <cellStyle name="日期 2" xfId="36230"/>
    <cellStyle name="好_青海 缺口县区测算(地方填报)_财力性转移支付2010年预算参考数_03_2010年各地区一般预算平衡表_2010年地方财政一般预算分级平衡情况表（汇总）0524 3" xfId="36231"/>
    <cellStyle name="好_青海 缺口县区测算(地方填报)_财力性转移支付2010年预算参考数_03_2010年各地区一般预算平衡表_2010年地方财政一般预算分级平衡情况表（汇总）0524 4" xfId="36232"/>
    <cellStyle name="好_青海 缺口县区测算(地方填报)_财力性转移支付2010年预算参考数_03_2010年各地区一般预算平衡表_2010年地方财政一般预算分级平衡情况表（汇总）0524 5" xfId="36233"/>
    <cellStyle name="好_青海 缺口县区测算(地方填报)_财力性转移支付2010年预算参考数_合并 2 6" xfId="36234"/>
    <cellStyle name="好_青海 缺口县区测算(地方填报)_财力性转移支付2010年预算参考数_合并 2 7" xfId="36235"/>
    <cellStyle name="好_青海 缺口县区测算(地方填报)_财力性转移支付2010年预算参考数_合并 3" xfId="36236"/>
    <cellStyle name="好_青海 缺口县区测算(地方填报)_财力性转移支付2010年预算参考数_华东 2 4" xfId="36237"/>
    <cellStyle name="好_青海 缺口县区测算(地方填报)_财力性转移支付2010年预算参考数_华东 2 6" xfId="36238"/>
    <cellStyle name="好_青海 缺口县区测算(地方填报)_财力性转移支付2010年预算参考数_华东 2 7" xfId="36239"/>
    <cellStyle name="好_青海 缺口县区测算(地方填报)_财力性转移支付2010年预算参考数_隋心对账单定稿0514 2 2" xfId="36240"/>
    <cellStyle name="好_青海 缺口县区测算(地方填报)_财力性转移支付2010年预算参考数_隋心对账单定稿0514 2 4" xfId="36241"/>
    <cellStyle name="好_青海 缺口县区测算(地方填报)_财力性转移支付2010年预算参考数_隋心对账单定稿0514 2 5" xfId="36242"/>
    <cellStyle name="好_青海 缺口县区测算(地方填报)_财力性转移支付2010年预算参考数_小册子（2010）张" xfId="36243"/>
    <cellStyle name="好_青海 缺口县区测算(地方填报)_合并" xfId="36244"/>
    <cellStyle name="好_青海 缺口县区测算(地方填报)_合并 2" xfId="36245"/>
    <cellStyle name="好_青海 缺口县区测算(地方填报)_合并 2 6" xfId="36246"/>
    <cellStyle name="好_青海 缺口县区测算(地方填报)_合并 3" xfId="36247"/>
    <cellStyle name="好_青海 缺口县区测算(地方填报)_华东" xfId="36248"/>
    <cellStyle name="好_青海 缺口县区测算(地方填报)_华东 2 7" xfId="36249"/>
    <cellStyle name="好_青海 缺口县区测算(地方填报)_隋心对账单定稿0514" xfId="36250"/>
    <cellStyle name="好_青海 缺口县区测算(地方填报)_隋心对账单定稿0514 2" xfId="36251"/>
    <cellStyle name="好_青海 缺口县区测算(地方填报)_隋心对账单定稿0514 3" xfId="36252"/>
    <cellStyle name="好_青海 缺口县区测算(地方填报)_小册子（2010）张 2" xfId="36253"/>
    <cellStyle name="好_青海 缺口县区测算(地方填报)_小册子（2010）张 3" xfId="36254"/>
    <cellStyle name="好_全省公共卫生与基层医疗卫生事业单位绩效工资测算表！" xfId="36255"/>
    <cellStyle name="好_缺口县区测算 2" xfId="36256"/>
    <cellStyle name="好_缺口县区测算 3" xfId="36257"/>
    <cellStyle name="好_缺口县区测算 4" xfId="36258"/>
    <cellStyle name="好_缺口县区测算 5" xfId="36259"/>
    <cellStyle name="好_缺口县区测算（11.13）" xfId="36260"/>
    <cellStyle name="好_缺口县区测算（11.13） 2" xfId="36261"/>
    <cellStyle name="好_缺口县区测算（11.13） 2 2" xfId="36262"/>
    <cellStyle name="好_缺口县区测算（11.13） 2 3" xfId="36263"/>
    <cellStyle name="好_缺口县区测算（11.13） 2 4" xfId="36264"/>
    <cellStyle name="好_缺口县区测算（11.13） 2 5" xfId="36265"/>
    <cellStyle name="好_缺口县区测算（11.13） 2 6" xfId="36266"/>
    <cellStyle name="好_缺口县区测算（11.13） 2 8" xfId="36267"/>
    <cellStyle name="好_缺口县区测算（11.13） 5" xfId="36268"/>
    <cellStyle name="好_缺口县区测算（11.13）_03_2010年各地区一般预算平衡表 2" xfId="36269"/>
    <cellStyle name="好_缺口县区测算（11.13）_03_2010年各地区一般预算平衡表 4" xfId="36270"/>
    <cellStyle name="好_缺口县区测算（11.13）_03_2010年各地区一般预算平衡表 5" xfId="36271"/>
    <cellStyle name="好_缺口县区测算（11.13）_03_2010年各地区一般预算平衡表_2010年地方财政一般预算分级平衡情况表（汇总）0524" xfId="36272"/>
    <cellStyle name="好_缺口县区测算（11.13）_03_2010年各地区一般预算平衡表_2010年地方财政一般预算分级平衡情况表（汇总）0524 2" xfId="36273"/>
    <cellStyle name="好_缺口县区测算（11.13）_03_2010年各地区一般预算平衡表_2010年地方财政一般预算分级平衡情况表（汇总）0524 2 3" xfId="36274"/>
    <cellStyle name="好_缺口县区测算（11.13）_03_2010年各地区一般预算平衡表_2010年地方财政一般预算分级平衡情况表（汇总）0524 2 4" xfId="36275"/>
    <cellStyle name="好_缺口县区测算（11.13）_财力性转移支付2010年预算参考数" xfId="36276"/>
    <cellStyle name="好_县市旗测算20080508_隋心对账单定稿0514 2 6" xfId="36277"/>
    <cellStyle name="好_缺口县区测算（11.13）_财力性转移支付2010年预算参考数 2 2" xfId="36278"/>
    <cellStyle name="好_缺口县区测算（11.13）_财力性转移支付2010年预算参考数 2 3" xfId="36279"/>
    <cellStyle name="好_缺口县区测算（11.13）_财力性转移支付2010年预算参考数 2 5" xfId="36280"/>
    <cellStyle name="好_缺口县区测算（11.13）_财力性转移支付2010年预算参考数 2 6" xfId="36281"/>
    <cellStyle name="好_市辖区测算20080510_民生政策最低支出需求_财力性转移支付2010年预算参考数" xfId="36282"/>
    <cellStyle name="好_缺口县区测算（11.13）_财力性转移支付2010年预算参考数 2 7" xfId="36283"/>
    <cellStyle name="好_缺口县区测算（11.13）_财力性转移支付2010年预算参考数 3" xfId="36284"/>
    <cellStyle name="好_缺口县区测算（11.13）_财力性转移支付2010年预算参考数 5" xfId="36285"/>
    <cellStyle name="好_缺口县区测算（11.13）_财力性转移支付2010年预算参考数_03_2010年各地区一般预算平衡表 2" xfId="36286"/>
    <cellStyle name="好_缺口县区测算（11.13）_财力性转移支付2010年预算参考数_03_2010年各地区一般预算平衡表 3" xfId="36287"/>
    <cellStyle name="好_缺口县区测算（11.13）_财力性转移支付2010年预算参考数_03_2010年各地区一般预算平衡表 4" xfId="36288"/>
    <cellStyle name="好_缺口县区测算（11.13）_财力性转移支付2010年预算参考数_03_2010年各地区一般预算平衡表 5" xfId="36289"/>
    <cellStyle name="好_缺口县区测算（11.13）_财力性转移支付2010年预算参考数_03_2010年各地区一般预算平衡表_04财力类2010" xfId="36290"/>
    <cellStyle name="好_缺口县区测算（11.13）_财力性转移支付2010年预算参考数_03_2010年各地区一般预算平衡表_04财力类2010 3" xfId="36291"/>
    <cellStyle name="好_缺口县区测算（11.13）_财力性转移支付2010年预算参考数_03_2010年各地区一般预算平衡表_2010年地方财政一般预算分级平衡情况表（汇总）0524 2" xfId="36292"/>
    <cellStyle name="好_卫生(按照总人口测算）—20080416_不含人员经费系数_03_2010年各地区一般预算平衡表_2010年地方财政一般预算分级平衡情况表（汇总）0524 2 3" xfId="36293"/>
    <cellStyle name="好_缺口县区测算（11.13）_财力性转移支付2010年预算参考数_03_2010年各地区一般预算平衡表_2010年地方财政一般预算分级平衡情况表（汇总）0524 2 2" xfId="36294"/>
    <cellStyle name="好_缺口县区测算（11.13）_财力性转移支付2010年预算参考数_03_2010年各地区一般预算平衡表_2010年地方财政一般预算分级平衡情况表（汇总）0524 3" xfId="36295"/>
    <cellStyle name="好_卫生(按照总人口测算）—20080416_不含人员经费系数_03_2010年各地区一般预算平衡表_2010年地方财政一般预算分级平衡情况表（汇总）0524 2 4" xfId="36296"/>
    <cellStyle name="好_缺口县区测算（11.13）_财力性转移支付2010年预算参考数_03_2010年各地区一般预算平衡表_2010年地方财政一般预算分级平衡情况表（汇总）0524 4" xfId="36297"/>
    <cellStyle name="好_卫生(按照总人口测算）—20080416_不含人员经费系数_03_2010年各地区一般预算平衡表_2010年地方财政一般预算分级平衡情况表（汇总）0524 2 5" xfId="36298"/>
    <cellStyle name="好_缺口县区测算（11.13）_财力性转移支付2010年预算参考数_03_2010年各地区一般预算平衡表_2010年地方财政一般预算分级平衡情况表（汇总）0524 5" xfId="36299"/>
    <cellStyle name="好_卫生(按照总人口测算）—20080416_不含人员经费系数_03_2010年各地区一般预算平衡表_2010年地方财政一般预算分级平衡情况表（汇总）0524 2 6" xfId="36300"/>
    <cellStyle name="好_缺口县区测算（11.13）_财力性转移支付2010年预算参考数_03_2010年各地区一般预算平衡表_净集中 2" xfId="36301"/>
    <cellStyle name="好_缺口县区测算（11.13）_财力性转移支付2010年预算参考数_30云南 2" xfId="36302"/>
    <cellStyle name="好_缺口县区测算（11.13）_财力性转移支付2010年预算参考数_合并 2 4" xfId="36303"/>
    <cellStyle name="好_缺口县区测算（11.13）_财力性转移支付2010年预算参考数_合并 2 5" xfId="36304"/>
    <cellStyle name="好_缺口县区测算（11.13）_财力性转移支付2010年预算参考数_合并 2 6" xfId="36305"/>
    <cellStyle name="好_缺口县区测算（11.13）_财力性转移支付2010年预算参考数_合并 2 7" xfId="36306"/>
    <cellStyle name="好_缺口县区测算（11.13）_财力性转移支付2010年预算参考数_华东 2 2" xfId="36307"/>
    <cellStyle name="好_缺口县区测算（11.13）_财力性转移支付2010年预算参考数_华东 2 3" xfId="36308"/>
    <cellStyle name="好_缺口县区测算（11.13）_财力性转移支付2010年预算参考数_华东 2 4" xfId="36309"/>
    <cellStyle name="好_缺口县区测算（11.13）_财力性转移支付2010年预算参考数_华东 2 5" xfId="36310"/>
    <cellStyle name="好_缺口县区测算（11.13）_财力性转移支付2010年预算参考数_隋心对账单定稿0514" xfId="36311"/>
    <cellStyle name="好_缺口县区测算（11.13）_财力性转移支付2010年预算参考数_隋心对账单定稿0514 2 4" xfId="36312"/>
    <cellStyle name="好_缺口县区测算（11.13）_财力性转移支付2010年预算参考数_小册子（2010）张" xfId="36313"/>
    <cellStyle name="好_缺口县区测算（11.13）_合并 2 4" xfId="36314"/>
    <cellStyle name="好_缺口县区测算（11.13）_合并 2 5" xfId="36315"/>
    <cellStyle name="好_缺口县区测算（11.13）_合并 2 6" xfId="36316"/>
    <cellStyle name="好_缺口县区测算（11.13）_合并 2 7" xfId="36317"/>
    <cellStyle name="好_缺口县区测算（11.13）_华东 2" xfId="36318"/>
    <cellStyle name="好_缺口县区测算(按2007支出增长25%测算)_财力性转移支付2010年预算参考数_隋心对账单定稿0514 2 7" xfId="36319"/>
    <cellStyle name="好_市辖区测算-新科目（20080626）_民生政策最低支出需求_03_2010年各地区一般预算平衡表_2010年地方财政一般预算分级平衡情况表（汇总）0524 2 7" xfId="36320"/>
    <cellStyle name="好_文体广播事业(按照总人口测算）—20080416_县市旗测算-新科目（含人口规模效应）_财力性转移支付2010年预算参考数_03_2010年各地区一般预算平衡表_净集中 3" xfId="36321"/>
    <cellStyle name="好_缺口县区测算（11.13）_华东 2 2" xfId="36322"/>
    <cellStyle name="好_缺口县区测算（11.13）_华东 2 4" xfId="36323"/>
    <cellStyle name="好_缺口县区测算（11.13）_华东 2 5" xfId="36324"/>
    <cellStyle name="好_缺口县区测算（11.13）_华东 2 6" xfId="36325"/>
    <cellStyle name="好_缺口县区测算（11.13）_华东 2 7" xfId="36326"/>
    <cellStyle name="好_缺口县区测算（11.13）_隋心对账单定稿0514" xfId="36327"/>
    <cellStyle name="好_缺口县区测算（11.13）_隋心对账单定稿0514 2 3" xfId="36328"/>
    <cellStyle name="好_缺口县区测算（11.13）_隋心对账单定稿0514 2 4" xfId="36329"/>
    <cellStyle name="好_缺口县区测算（11.13）_隋心对账单定稿0514 3" xfId="36330"/>
    <cellStyle name="好_缺口县区测算(按2007支出增长25%测算)_03_2010年各地区一般预算平衡表 2" xfId="36331"/>
    <cellStyle name="好_缺口县区测算(按2007支出增长25%测算)_03_2010年各地区一般预算平衡表 2 2" xfId="36332"/>
    <cellStyle name="好_缺口县区测算(按2007支出增长25%测算)_03_2010年各地区一般预算平衡表 2 3" xfId="36333"/>
    <cellStyle name="好_缺口县区测算(按2007支出增长25%测算)_03_2010年各地区一般预算平衡表_2010年地方财政一般预算分级平衡情况表（汇总）0524 2 5" xfId="36334"/>
    <cellStyle name="好_缺口县区测算(按2007支出增长25%测算)_03_2010年各地区一般预算平衡表_2010年地方财政一般预算分级平衡情况表（汇总）0524 2 6" xfId="36335"/>
    <cellStyle name="好_缺口县区测算(按2007支出增长25%测算)_03_2010年各地区一般预算平衡表_2010年地方财政一般预算分级平衡情况表（汇总）0524 2 7" xfId="36336"/>
    <cellStyle name="好_缺口县区测算(按2007支出增长25%测算)_03_2010年各地区一般预算平衡表_2010年地方财政一般预算分级平衡情况表（汇总）0524 2 8" xfId="36337"/>
    <cellStyle name="好_缺口县区测算(按2007支出增长25%测算)_30云南" xfId="36338"/>
    <cellStyle name="好_缺口县区测算(按2007支出增长25%测算)_30云南 3" xfId="36339"/>
    <cellStyle name="好_缺口县区测算(按2007支出增长25%测算)_财力性转移支付2010年预算参考数 2 2" xfId="36340"/>
    <cellStyle name="好_缺口县区测算(按2007支出增长25%测算)_财力性转移支付2010年预算参考数 2 4" xfId="36341"/>
    <cellStyle name="好_缺口县区测算(按2007支出增长25%测算)_财力性转移支付2010年预算参考数 2 5" xfId="36342"/>
    <cellStyle name="好_县区合并测算20080421_县市旗测算-新科目（含人口规模效应）_华东 2 2" xfId="36343"/>
    <cellStyle name="好_缺口县区测算(按2007支出增长25%测算)_财力性转移支付2010年预算参考数 2 6" xfId="36344"/>
    <cellStyle name="好_县区合并测算20080421_县市旗测算-新科目（含人口规模效应）_华东 2 3" xfId="36345"/>
    <cellStyle name="好_缺口县区测算(按2007支出增长25%测算)_财力性转移支付2010年预算参考数 2 7" xfId="36346"/>
    <cellStyle name="好_县区合并测算20080421_县市旗测算-新科目（含人口规模效应）_华东 2 4" xfId="36347"/>
    <cellStyle name="好_缺口县区测算(按2007支出增长25%测算)_财力性转移支付2010年预算参考数 2 8" xfId="36348"/>
    <cellStyle name="好_县区合并测算20080421_县市旗测算-新科目（含人口规模效应）_华东 2 5" xfId="36349"/>
    <cellStyle name="好_缺口县区测算(按2007支出增长25%测算)_财力性转移支付2010年预算参考数 3 2" xfId="36350"/>
    <cellStyle name="好_缺口县区测算(按2007支出增长25%测算)_财力性转移支付2010年预算参考数 4 2" xfId="36351"/>
    <cellStyle name="好_缺口县区测算(按2007支出增长25%测算)_财力性转移支付2010年预算参考数_03_2010年各地区一般预算平衡表" xfId="36352"/>
    <cellStyle name="好_市辖区测算20080510_不含人员经费系数_财力性转移支付2010年预算参考数" xfId="36353"/>
    <cellStyle name="好_缺口县区测算(按2007支出增长25%测算)_财力性转移支付2010年预算参考数_03_2010年各地区一般预算平衡表 2 2" xfId="36354"/>
    <cellStyle name="好_市辖区测算20080510_不含人员经费系数_财力性转移支付2010年预算参考数 2 2" xfId="36355"/>
    <cellStyle name="好_缺口县区测算(按2007支出增长25%测算)_财力性转移支付2010年预算参考数_03_2010年各地区一般预算平衡表 2 3" xfId="36356"/>
    <cellStyle name="好_市辖区测算20080510_不含人员经费系数_财力性转移支付2010年预算参考数 2 3" xfId="36357"/>
    <cellStyle name="好_县市旗测算-新科目（20080627）_不含人员经费系数_华东" xfId="36358"/>
    <cellStyle name="好_缺口县区测算(按2007支出增长25%测算)_财力性转移支付2010年预算参考数_03_2010年各地区一般预算平衡表_04财力类2010 2" xfId="36359"/>
    <cellStyle name="好_缺口县区测算(按2007支出增长25%测算)_财力性转移支付2010年预算参考数_03_2010年各地区一般预算平衡表_04财力类2010 3" xfId="36360"/>
    <cellStyle name="好_缺口县区测算(按2007支出增长25%测算)_财力性转移支付2010年预算参考数_03_2010年各地区一般预算平衡表_2010年地方财政一般预算分级平衡情况表（汇总）0524" xfId="36361"/>
    <cellStyle name="好_缺口县区测算(按2007支出增长25%测算)_财力性转移支付2010年预算参考数_03_2010年各地区一般预算平衡表_2010年地方财政一般预算分级平衡情况表（汇总）0524 2" xfId="36362"/>
    <cellStyle name="好_缺口县区测算(按2007支出增长25%测算)_财力性转移支付2010年预算参考数_03_2010年各地区一般预算平衡表_2010年地方财政一般预算分级平衡情况表（汇总）0524 2 2" xfId="36363"/>
    <cellStyle name="好_缺口县区测算(按2007支出增长25%测算)_财力性转移支付2010年预算参考数_03_2010年各地区一般预算平衡表_2010年地方财政一般预算分级平衡情况表（汇总）0524 2 3" xfId="36364"/>
    <cellStyle name="好_缺口县区测算(按2007支出增长25%测算)_财力性转移支付2010年预算参考数_03_2010年各地区一般预算平衡表_2010年地方财政一般预算分级平衡情况表（汇总）0524 2 4" xfId="36365"/>
    <cellStyle name="好_缺口县区测算(按2007支出增长25%测算)_财力性转移支付2010年预算参考数_03_2010年各地区一般预算平衡表_2010年地方财政一般预算分级平衡情况表（汇总）0524 2 5" xfId="36366"/>
    <cellStyle name="好_缺口县区测算(按2007支出增长25%测算)_财力性转移支付2010年预算参考数_03_2010年各地区一般预算平衡表_2010年地方财政一般预算分级平衡情况表（汇总）0524 2 6" xfId="36367"/>
    <cellStyle name="好_缺口县区测算(按2007支出增长25%测算)_财力性转移支付2010年预算参考数_03_2010年各地区一般预算平衡表_2010年地方财政一般预算分级平衡情况表（汇总）0524 2 7" xfId="36368"/>
    <cellStyle name="好_缺口县区测算(按2007支出增长25%测算)_财力性转移支付2010年预算参考数_03_2010年各地区一般预算平衡表_2010年地方财政一般预算分级平衡情况表（汇总）0524 2 8" xfId="36369"/>
    <cellStyle name="好_缺口县区测算(按2007支出增长25%测算)_财力性转移支付2010年预算参考数_03_2010年各地区一般预算平衡表_2010年地方财政一般预算分级平衡情况表（汇总）0524 3" xfId="36370"/>
    <cellStyle name="好_缺口县区测算(按2007支出增长25%测算)_财力性转移支付2010年预算参考数_03_2010年各地区一般预算平衡表_2010年地方财政一般预算分级平衡情况表（汇总）0524 4" xfId="36371"/>
    <cellStyle name="好_缺口县区测算(按2007支出增长25%测算)_财力性转移支付2010年预算参考数_03_2010年各地区一般预算平衡表_2010年地方财政一般预算分级平衡情况表（汇总）0524 5" xfId="36372"/>
    <cellStyle name="好_缺口县区测算(按2007支出增长25%测算)_财力性转移支付2010年预算参考数_03_2010年各地区一般预算平衡表_净集中" xfId="36373"/>
    <cellStyle name="好_缺口县区测算(按2007支出增长25%测算)_财力性转移支付2010年预算参考数_03_2010年各地区一般预算平衡表_净集中 2" xfId="36374"/>
    <cellStyle name="好_缺口县区测算(按2007支出增长25%测算)_财力性转移支付2010年预算参考数_30云南" xfId="36375"/>
    <cellStyle name="好_缺口县区测算(按2007支出增长25%测算)_财力性转移支付2010年预算参考数_30云南 2" xfId="36376"/>
    <cellStyle name="好_缺口县区测算(按2007支出增长25%测算)_财力性转移支付2010年预算参考数_30云南 3" xfId="36377"/>
    <cellStyle name="好_缺口县区测算(按2007支出增长25%测算)_财力性转移支付2010年预算参考数_合并 2" xfId="36378"/>
    <cellStyle name="好_缺口县区测算(按2007支出增长25%测算)_财力性转移支付2010年预算参考数_合并 2 6" xfId="36379"/>
    <cellStyle name="好_缺口县区测算(按2007支出增长25%测算)_财力性转移支付2010年预算参考数_合并 2 7" xfId="36380"/>
    <cellStyle name="好_缺口县区测算(按2007支出增长25%测算)_财力性转移支付2010年预算参考数_合并 3" xfId="36381"/>
    <cellStyle name="好_缺口县区测算(按2007支出增长25%测算)_财力性转移支付2010年预算参考数_华东" xfId="36382"/>
    <cellStyle name="好_缺口县区测算(按2007支出增长25%测算)_财力性转移支付2010年预算参考数_华东 2" xfId="36383"/>
    <cellStyle name="好_缺口县区测算(按2007支出增长25%测算)_财力性转移支付2010年预算参考数_华东 2 3" xfId="36384"/>
    <cellStyle name="好_缺口县区测算(按2007支出增长25%测算)_财力性转移支付2010年预算参考数_华东 2 4" xfId="36385"/>
    <cellStyle name="好_缺口县区测算(按2007支出增长25%测算)_财力性转移支付2010年预算参考数_华东 2 5" xfId="36386"/>
    <cellStyle name="好_缺口县区测算(按2007支出增长25%测算)_财力性转移支付2010年预算参考数_华东 2 6" xfId="36387"/>
    <cellStyle name="好_缺口县区测算(按2007支出增长25%测算)_财力性转移支付2010年预算参考数_华东 2 7" xfId="36388"/>
    <cellStyle name="好_缺口县区测算(按2007支出增长25%测算)_财力性转移支付2010年预算参考数_华东 3" xfId="36389"/>
    <cellStyle name="好_缺口县区测算(按2007支出增长25%测算)_财力性转移支付2010年预算参考数_隋心对账单定稿0514" xfId="36390"/>
    <cellStyle name="好_市辖区测算-新科目（20080626）_民生政策最低支出需求_03_2010年各地区一般预算平衡表_2010年地方财政一般预算分级平衡情况表（汇总）0524" xfId="36391"/>
    <cellStyle name="好_缺口县区测算(按2007支出增长25%测算)_财力性转移支付2010年预算参考数_隋心对账单定稿0514 2" xfId="36392"/>
    <cellStyle name="好_市辖区测算-新科目（20080626）_民生政策最低支出需求_03_2010年各地区一般预算平衡表_2010年地方财政一般预算分级平衡情况表（汇总）0524 2" xfId="36393"/>
    <cellStyle name="好_缺口县区测算(按2007支出增长25%测算)_财力性转移支付2010年预算参考数_隋心对账单定稿0514 2 3" xfId="36394"/>
    <cellStyle name="好_市辖区测算-新科目（20080626）_民生政策最低支出需求_03_2010年各地区一般预算平衡表_2010年地方财政一般预算分级平衡情况表（汇总）0524 2 3" xfId="36395"/>
    <cellStyle name="好_缺口县区测算(按2007支出增长25%测算)_财力性转移支付2010年预算参考数_隋心对账单定稿0514 2 4" xfId="36396"/>
    <cellStyle name="好_市辖区测算-新科目（20080626）_民生政策最低支出需求_03_2010年各地区一般预算平衡表_2010年地方财政一般预算分级平衡情况表（汇总）0524 2 4" xfId="36397"/>
    <cellStyle name="好_缺口县区测算(按2007支出增长25%测算)_财力性转移支付2010年预算参考数_隋心对账单定稿0514 2 5" xfId="36398"/>
    <cellStyle name="好_市辖区测算-新科目（20080626）_民生政策最低支出需求_03_2010年各地区一般预算平衡表_2010年地方财政一般预算分级平衡情况表（汇总）0524 2 5" xfId="36399"/>
    <cellStyle name="好_缺口县区测算(按2007支出增长25%测算)_财力性转移支付2010年预算参考数_隋心对账单定稿0514 2 6" xfId="36400"/>
    <cellStyle name="好_市辖区测算-新科目（20080626）_民生政策最低支出需求_03_2010年各地区一般预算平衡表_2010年地方财政一般预算分级平衡情况表（汇总）0524 2 6" xfId="36401"/>
    <cellStyle name="好_文体广播事业(按照总人口测算）—20080416_县市旗测算-新科目（含人口规模效应）_财力性转移支付2010年预算参考数_03_2010年各地区一般预算平衡表_净集中 2" xfId="36402"/>
    <cellStyle name="好_缺口县区测算(按2007支出增长25%测算)_财力性转移支付2010年预算参考数_隋心对账单定稿0514 3" xfId="36403"/>
    <cellStyle name="好_市辖区测算-新科目（20080626）_民生政策最低支出需求_03_2010年各地区一般预算平衡表_2010年地方财政一般预算分级平衡情况表（汇总）0524 3" xfId="36404"/>
    <cellStyle name="好_缺口县区测算(按2007支出增长25%测算)_财力性转移支付2010年预算参考数_小册子（2010）张" xfId="36405"/>
    <cellStyle name="好_缺口县区测算(按2007支出增长25%测算)_财力性转移支付2010年预算参考数_小册子（2010）张 2" xfId="36406"/>
    <cellStyle name="好_缺口县区测算(按2007支出增长25%测算)_财力性转移支付2010年预算参考数_小册子（2010）张 3" xfId="36407"/>
    <cellStyle name="好_缺口县区测算(按2007支出增长25%测算)_合并 2 2" xfId="36408"/>
    <cellStyle name="好_缺口县区测算(按2007支出增长25%测算)_合并 2 4" xfId="36409"/>
    <cellStyle name="好_缺口县区测算(按2007支出增长25%测算)_合并 2 5" xfId="36410"/>
    <cellStyle name="好_缺口县区测算(按2007支出增长25%测算)_合并 2 6" xfId="36411"/>
    <cellStyle name="好_云南省2008年转移支付测算——州市本级考核部分及政策性测算_03_2010年各地区一般预算平衡表" xfId="36412"/>
    <cellStyle name="好_缺口县区测算(按2007支出增长25%测算)_合并 2 7" xfId="36413"/>
    <cellStyle name="好_缺口县区测算(按2007支出增长25%测算)_合并 3" xfId="36414"/>
    <cellStyle name="好_缺口县区测算(按2007支出增长25%测算)_华东" xfId="36415"/>
    <cellStyle name="好_缺口县区测算(按2007支出增长25%测算)_华东 2" xfId="36416"/>
    <cellStyle name="好_缺口县区测算(按2007支出增长25%测算)_华东 2 3" xfId="36417"/>
    <cellStyle name="好_市辖区测算20080510_不含人员经费系数_03_2010年各地区一般预算平衡表_2010年地方财政一般预算分级平衡情况表（汇总）0524" xfId="36418"/>
    <cellStyle name="好_缺口县区测算(按2007支出增长25%测算)_华东 2 4" xfId="36419"/>
    <cellStyle name="好_缺口县区测算(按2007支出增长25%测算)_华东 2 5" xfId="36420"/>
    <cellStyle name="好_缺口县区测算(按2007支出增长25%测算)_华东 2 6" xfId="36421"/>
    <cellStyle name="好_缺口县区测算(按2007支出增长25%测算)_华东 2 7" xfId="36422"/>
    <cellStyle name="好_缺口县区测算(按2007支出增长25%测算)_隋心对账单定稿0514" xfId="36423"/>
    <cellStyle name="好_缺口县区测算(按2007支出增长25%测算)_隋心对账单定稿0514 2" xfId="36424"/>
    <cellStyle name="好_缺口县区测算(按2007支出增长25%测算)_隋心对账单定稿0514 2 2" xfId="36425"/>
    <cellStyle name="好_缺口县区测算(按2007支出增长25%测算)_隋心对账单定稿0514 2 3" xfId="36426"/>
    <cellStyle name="好_缺口县区测算(按2007支出增长25%测算)_隋心对账单定稿0514 2 4" xfId="36427"/>
    <cellStyle name="好_缺口县区测算(按2007支出增长25%测算)_隋心对账单定稿0514 2 5" xfId="36428"/>
    <cellStyle name="好_缺口县区测算(按2007支出增长25%测算)_隋心对账单定稿0514 2 6" xfId="36429"/>
    <cellStyle name="好_缺口县区测算(按2007支出增长25%测算)_隋心对账单定稿0514 3" xfId="36430"/>
    <cellStyle name="好_缺口县区测算(按核定人数)" xfId="36431"/>
    <cellStyle name="好_缺口县区测算(按核定人数) 2" xfId="36432"/>
    <cellStyle name="好_缺口县区测算(按核定人数) 2 5" xfId="36433"/>
    <cellStyle name="好_缺口县区测算(按核定人数) 2 6" xfId="36434"/>
    <cellStyle name="好_缺口县区测算(按核定人数) 2 7" xfId="36435"/>
    <cellStyle name="好_缺口县区测算(按核定人数) 3" xfId="36436"/>
    <cellStyle name="好_缺口县区测算(按核定人数)_03_2010年各地区一般预算平衡表" xfId="36437"/>
    <cellStyle name="好_缺口县区测算(按核定人数)_03_2010年各地区一般预算平衡表 2" xfId="36438"/>
    <cellStyle name="好_缺口县区测算(按核定人数)_03_2010年各地区一般预算平衡表 2 2" xfId="36439"/>
    <cellStyle name="好_缺口县区测算(按核定人数)_03_2010年各地区一般预算平衡表 2 3" xfId="36440"/>
    <cellStyle name="好_缺口县区测算(按核定人数)_03_2010年各地区一般预算平衡表 3" xfId="36441"/>
    <cellStyle name="好_缺口县区测算(按核定人数)_03_2010年各地区一般预算平衡表 4" xfId="36442"/>
    <cellStyle name="好_缺口县区测算(按核定人数)_03_2010年各地区一般预算平衡表 5" xfId="36443"/>
    <cellStyle name="好_缺口县区测算(按核定人数)_03_2010年各地区一般预算平衡表_2010年地方财政一般预算分级平衡情况表（汇总）0524" xfId="36444"/>
    <cellStyle name="好_缺口县区测算(按核定人数)_03_2010年各地区一般预算平衡表_2010年地方财政一般预算分级平衡情况表（汇总）0524 4" xfId="36445"/>
    <cellStyle name="好_缺口县区测算(按核定人数)_03_2010年各地区一般预算平衡表_2010年地方财政一般预算分级平衡情况表（汇总）0524 5" xfId="36446"/>
    <cellStyle name="好_缺口县区测算(按核定人数)_03_2010年各地区一般预算平衡表_净集中" xfId="36447"/>
    <cellStyle name="好_缺口县区测算(按核定人数)_03_2010年各地区一般预算平衡表_净集中 2" xfId="36448"/>
    <cellStyle name="好_缺口县区测算(按核定人数)_03_2010年各地区一般预算平衡表_净集中 3" xfId="36449"/>
    <cellStyle name="好_缺口县区测算(按核定人数)_30云南" xfId="36450"/>
    <cellStyle name="好_缺口县区测算(按核定人数)_30云南 2" xfId="36451"/>
    <cellStyle name="好_缺口县区测算(按核定人数)_30云南 3" xfId="36452"/>
    <cellStyle name="好_缺口县区测算(按核定人数)_财力性转移支付2010年预算参考数" xfId="36453"/>
    <cellStyle name="好_缺口县区测算(按核定人数)_财力性转移支付2010年预算参考数 2" xfId="36454"/>
    <cellStyle name="好_缺口县区测算(按核定人数)_财力性转移支付2010年预算参考数 2 2" xfId="36455"/>
    <cellStyle name="好_缺口县区测算(按核定人数)_财力性转移支付2010年预算参考数 2 3" xfId="36456"/>
    <cellStyle name="好_缺口县区测算(按核定人数)_财力性转移支付2010年预算参考数 2 4" xfId="36457"/>
    <cellStyle name="好_缺口县区测算(按核定人数)_财力性转移支付2010年预算参考数 2 5" xfId="36458"/>
    <cellStyle name="好_缺口县区测算(按核定人数)_财力性转移支付2010年预算参考数 2 6" xfId="36459"/>
    <cellStyle name="好_缺口县区测算(按核定人数)_财力性转移支付2010年预算参考数 2 7" xfId="36460"/>
    <cellStyle name="好_缺口县区测算(按核定人数)_财力性转移支付2010年预算参考数 2 8" xfId="36461"/>
    <cellStyle name="好_缺口县区测算(按核定人数)_财力性转移支付2010年预算参考数 4" xfId="36462"/>
    <cellStyle name="好_缺口县区测算(按核定人数)_财力性转移支付2010年预算参考数 5" xfId="36463"/>
    <cellStyle name="好_缺口县区测算(按核定人数)_财力性转移支付2010年预算参考数_03_2010年各地区一般预算平衡表" xfId="36464"/>
    <cellStyle name="好_县市旗测算-新科目（20080627）_县市旗测算-新科目（含人口规模效应）_财力性转移支付2010年预算参考数_小册子（2010）张 2" xfId="36465"/>
    <cellStyle name="好_缺口县区测算(按核定人数)_财力性转移支付2010年预算参考数_03_2010年各地区一般预算平衡表 2" xfId="36466"/>
    <cellStyle name="好_缺口县区测算(按核定人数)_财力性转移支付2010年预算参考数_03_2010年各地区一般预算平衡表 2 2" xfId="36467"/>
    <cellStyle name="好_缺口县区测算(按核定人数)_财力性转移支付2010年预算参考数_03_2010年各地区一般预算平衡表 2 3" xfId="36468"/>
    <cellStyle name="好_缺口县区测算(按核定人数)_财力性转移支付2010年预算参考数_03_2010年各地区一般预算平衡表 3" xfId="36469"/>
    <cellStyle name="好_缺口县区测算(按核定人数)_财力性转移支付2010年预算参考数_03_2010年各地区一般预算平衡表 4" xfId="36470"/>
    <cellStyle name="好_缺口县区测算(按核定人数)_财力性转移支付2010年预算参考数_03_2010年各地区一般预算平衡表 5" xfId="36471"/>
    <cellStyle name="好_缺口县区测算(按核定人数)_财力性转移支付2010年预算参考数_03_2010年各地区一般预算平衡表_2010年地方财政一般预算分级平衡情况表（汇总）0524" xfId="36472"/>
    <cellStyle name="好_缺口县区测算(按核定人数)_财力性转移支付2010年预算参考数_03_2010年各地区一般预算平衡表_2010年地方财政一般预算分级平衡情况表（汇总）0524 2 2" xfId="36473"/>
    <cellStyle name="好_县区合并测算20080423(按照各省比重）_民生政策最低支出需求_财力性转移支付2010年预算参考数_03_2010年各地区一般预算平衡表_净集中" xfId="36474"/>
    <cellStyle name="好_缺口县区测算(按核定人数)_财力性转移支付2010年预算参考数_03_2010年各地区一般预算平衡表_净集中" xfId="36475"/>
    <cellStyle name="好_缺口县区测算(按核定人数)_财力性转移支付2010年预算参考数_03_2010年各地区一般预算平衡表_净集中 2" xfId="36476"/>
    <cellStyle name="好_缺口县区测算(按核定人数)_财力性转移支付2010年预算参考数_30云南" xfId="36477"/>
    <cellStyle name="好_缺口县区测算(按核定人数)_财力性转移支付2010年预算参考数_30云南 2" xfId="36478"/>
    <cellStyle name="好_文体广播事业(按照总人口测算）—20080416 3" xfId="36479"/>
    <cellStyle name="好_缺口县区测算(按核定人数)_财力性转移支付2010年预算参考数_30云南 3" xfId="36480"/>
    <cellStyle name="好_文体广播事业(按照总人口测算）—20080416 4" xfId="36481"/>
    <cellStyle name="好_缺口县区测算(按核定人数)_财力性转移支付2010年预算参考数_合并" xfId="36482"/>
    <cellStyle name="好_缺口县区测算(按核定人数)_财力性转移支付2010年预算参考数_合并 2 2" xfId="36483"/>
    <cellStyle name="好_缺口县区测算(按核定人数)_财力性转移支付2010年预算参考数_合并 3" xfId="36484"/>
    <cellStyle name="好_缺口县区测算(按核定人数)_财力性转移支付2010年预算参考数_华东" xfId="36485"/>
    <cellStyle name="好_缺口县区测算(按核定人数)_财力性转移支付2010年预算参考数_华东 2" xfId="36486"/>
    <cellStyle name="好_缺口县区测算(按核定人数)_财力性转移支付2010年预算参考数_华东 3" xfId="36487"/>
    <cellStyle name="好_缺口县区测算(按核定人数)_财力性转移支付2010年预算参考数_隋心对账单定稿0514 2" xfId="36488"/>
    <cellStyle name="好_缺口县区测算(按核定人数)_财力性转移支付2010年预算参考数_隋心对账单定稿0514 2 2" xfId="36489"/>
    <cellStyle name="好_缺口县区测算(按核定人数)_财力性转移支付2010年预算参考数_隋心对账单定稿0514 2 3" xfId="36490"/>
    <cellStyle name="好_卫生(按照总人口测算）—20080416_财力性转移支付2010年预算参考数_03_2010年各地区一般预算平衡表_2010年地方财政一般预算分级平衡情况表（汇总）0524 2 2" xfId="36491"/>
    <cellStyle name="好_缺口县区测算(按核定人数)_财力性转移支付2010年预算参考数_隋心对账单定稿0514 2 4" xfId="36492"/>
    <cellStyle name="好_卫生(按照总人口测算）—20080416_财力性转移支付2010年预算参考数_03_2010年各地区一般预算平衡表_2010年地方财政一般预算分级平衡情况表（汇总）0524 2 3" xfId="36493"/>
    <cellStyle name="好_缺口县区测算(按核定人数)_财力性转移支付2010年预算参考数_隋心对账单定稿0514 2 5" xfId="36494"/>
    <cellStyle name="好_卫生(按照总人口测算）—20080416_财力性转移支付2010年预算参考数_03_2010年各地区一般预算平衡表_2010年地方财政一般预算分级平衡情况表（汇总）0524 2 4" xfId="36495"/>
    <cellStyle name="好_缺口县区测算(按核定人数)_财力性转移支付2010年预算参考数_隋心对账单定稿0514 2 7" xfId="36496"/>
    <cellStyle name="好_卫生(按照总人口测算）—20080416_财力性转移支付2010年预算参考数_03_2010年各地区一般预算平衡表_2010年地方财政一般预算分级平衡情况表（汇总）0524 2 6" xfId="36497"/>
    <cellStyle name="好_缺口县区测算(按核定人数)_财力性转移支付2010年预算参考数_隋心对账单定稿0514 3" xfId="36498"/>
    <cellStyle name="好_缺口县区测算(按核定人数)_财力性转移支付2010年预算参考数_小册子（2010）张 2" xfId="36499"/>
    <cellStyle name="好_市辖区测算20080510_不含人员经费系数 2" xfId="36500"/>
    <cellStyle name="好_危改资金测算_财力性转移支付2010年预算参考数_隋心对账单定稿0514 2 3" xfId="36501"/>
    <cellStyle name="好_缺口县区测算(按核定人数)_财力性转移支付2010年预算参考数_小册子（2010）张 3" xfId="36502"/>
    <cellStyle name="好_市辖区测算20080510_不含人员经费系数 3" xfId="36503"/>
    <cellStyle name="好_危改资金测算_财力性转移支付2010年预算参考数_隋心对账单定稿0514 2 4" xfId="36504"/>
    <cellStyle name="好_缺口县区测算(按核定人数)_合并" xfId="36505"/>
    <cellStyle name="好_缺口县区测算(按核定人数)_合并 2 3" xfId="36506"/>
    <cellStyle name="好_缺口县区测算(按核定人数)_合并 2 4" xfId="36507"/>
    <cellStyle name="好_缺口县区测算(按核定人数)_华东" xfId="36508"/>
    <cellStyle name="好_缺口县区测算(按核定人数)_华东 2" xfId="36509"/>
    <cellStyle name="好_缺口县区测算(按核定人数)_华东 2 2" xfId="36510"/>
    <cellStyle name="好_缺口县区测算(按核定人数)_华东 2 3" xfId="36511"/>
    <cellStyle name="好_缺口县区测算(按核定人数)_华东 2 4" xfId="36512"/>
    <cellStyle name="好_缺口县区测算(按核定人数)_华东 2 5" xfId="36513"/>
    <cellStyle name="好_缺口县区测算(按核定人数)_华东 2 6" xfId="36514"/>
    <cellStyle name="好_缺口县区测算(按核定人数)_华东 2 7" xfId="36515"/>
    <cellStyle name="好_缺口县区测算(按核定人数)_华东 3" xfId="36516"/>
    <cellStyle name="好_缺口县区测算(按核定人数)_隋心对账单定稿0514" xfId="36517"/>
    <cellStyle name="好_缺口县区测算(按核定人数)_隋心对账单定稿0514 2 2" xfId="36518"/>
    <cellStyle name="好_缺口县区测算(按核定人数)_隋心对账单定稿0514 2 3" xfId="36519"/>
    <cellStyle name="好_缺口县区测算(按核定人数)_隋心对账单定稿0514 2 4" xfId="36520"/>
    <cellStyle name="好_缺口县区测算(按核定人数)_隋心对账单定稿0514 2 5" xfId="36521"/>
    <cellStyle name="好_缺口县区测算(按核定人数)_隋心对账单定稿0514 2 6" xfId="36522"/>
    <cellStyle name="好_缺口县区测算(按核定人数)_隋心对账单定稿0514 2 7" xfId="36523"/>
    <cellStyle name="好_缺口县区测算(按核定人数)_隋心对账单定稿0514 3" xfId="36524"/>
    <cellStyle name="好_缺口县区测算(按核定人数)_小册子（2010）张 2" xfId="36525"/>
    <cellStyle name="好_缺口县区测算(按核定人数)_小册子（2010）张 3" xfId="36526"/>
    <cellStyle name="好_缺口县区测算(财政部标准)" xfId="36527"/>
    <cellStyle name="好_缺口县区测算(财政部标准) 2" xfId="36528"/>
    <cellStyle name="好_缺口县区测算(财政部标准) 3" xfId="36529"/>
    <cellStyle name="好_缺口县区测算(财政部标准) 4" xfId="36530"/>
    <cellStyle name="好_缺口县区测算(财政部标准) 5" xfId="36531"/>
    <cellStyle name="好_缺口县区测算(财政部标准)_03_2010年各地区一般预算平衡表" xfId="36532"/>
    <cellStyle name="好_缺口县区测算(财政部标准)_03_2010年各地区一般预算平衡表 2" xfId="36533"/>
    <cellStyle name="好_缺口县区测算(财政部标准)_03_2010年各地区一般预算平衡表 2 2" xfId="36534"/>
    <cellStyle name="好_缺口县区测算(财政部标准)_03_2010年各地区一般预算平衡表 2 3" xfId="36535"/>
    <cellStyle name="好_缺口县区测算(财政部标准)_03_2010年各地区一般预算平衡表 3" xfId="36536"/>
    <cellStyle name="好_缺口县区测算(财政部标准)_03_2010年各地区一般预算平衡表 4" xfId="36537"/>
    <cellStyle name="好_缺口县区测算(财政部标准)_03_2010年各地区一般预算平衡表 5" xfId="36538"/>
    <cellStyle name="好_缺口县区测算(财政部标准)_03_2010年各地区一般预算平衡表 6" xfId="36539"/>
    <cellStyle name="好_缺口县区测算(财政部标准)_03_2010年各地区一般预算平衡表_2010年地方财政一般预算分级平衡情况表（汇总）0524 2" xfId="36540"/>
    <cellStyle name="好_缺口县区测算(财政部标准)_03_2010年各地区一般预算平衡表_2010年地方财政一般预算分级平衡情况表（汇总）0524 2 7" xfId="36541"/>
    <cellStyle name="好_缺口县区测算(财政部标准)_03_2010年各地区一般预算平衡表_2010年地方财政一般预算分级平衡情况表（汇总）0524 2 8" xfId="36542"/>
    <cellStyle name="好_缺口县区测算(财政部标准)_03_2010年各地区一般预算平衡表_2010年地方财政一般预算分级平衡情况表（汇总）0524 4" xfId="36543"/>
    <cellStyle name="好_缺口县区测算(财政部标准)_03_2010年各地区一般预算平衡表_2010年地方财政一般预算分级平衡情况表（汇总）0524 5" xfId="36544"/>
    <cellStyle name="好_缺口县区测算(财政部标准)_03_2010年各地区一般预算平衡表_净集中" xfId="36545"/>
    <cellStyle name="好_缺口县区测算(财政部标准)_30云南" xfId="36546"/>
    <cellStyle name="好_缺口县区测算(财政部标准)_财力性转移支付2010年预算参考数" xfId="36547"/>
    <cellStyle name="好_缺口县区测算(财政部标准)_财力性转移支付2010年预算参考数 2 3" xfId="36548"/>
    <cellStyle name="好_缺口县区测算(财政部标准)_财力性转移支付2010年预算参考数_03_2010年各地区一般预算平衡表 2" xfId="36549"/>
    <cellStyle name="好_缺口县区测算(财政部标准)_财力性转移支付2010年预算参考数_03_2010年各地区一般预算平衡表 2 2" xfId="36550"/>
    <cellStyle name="好_缺口县区测算(财政部标准)_财力性转移支付2010年预算参考数_03_2010年各地区一般预算平衡表 3" xfId="36551"/>
    <cellStyle name="好_缺口县区测算(财政部标准)_财力性转移支付2010年预算参考数_03_2010年各地区一般预算平衡表 4" xfId="36552"/>
    <cellStyle name="好_缺口县区测算(财政部标准)_财力性转移支付2010年预算参考数_03_2010年各地区一般预算平衡表 5" xfId="36553"/>
    <cellStyle name="好_缺口县区测算(财政部标准)_财力性转移支付2010年预算参考数_03_2010年各地区一般预算平衡表 6" xfId="36554"/>
    <cellStyle name="好_缺口县区测算(财政部标准)_财力性转移支付2010年预算参考数_03_2010年各地区一般预算平衡表_04财力类2010" xfId="36555"/>
    <cellStyle name="好_缺口县区测算(财政部标准)_财力性转移支付2010年预算参考数_03_2010年各地区一般预算平衡表_04财力类2010 2" xfId="36556"/>
    <cellStyle name="好_缺口县区测算(财政部标准)_财力性转移支付2010年预算参考数_03_2010年各地区一般预算平衡表_2010年地方财政一般预算分级平衡情况表（汇总）0524" xfId="36557"/>
    <cellStyle name="好_缺口县区测算(财政部标准)_财力性转移支付2010年预算参考数_03_2010年各地区一般预算平衡表_2010年地方财政一般预算分级平衡情况表（汇总）0524 2" xfId="36558"/>
    <cellStyle name="好_缺口县区测算(财政部标准)_财力性转移支付2010年预算参考数_03_2010年各地区一般预算平衡表_2010年地方财政一般预算分级平衡情况表（汇总）0524 2 2" xfId="36559"/>
    <cellStyle name="好_缺口县区测算(财政部标准)_财力性转移支付2010年预算参考数_03_2010年各地区一般预算平衡表_2010年地方财政一般预算分级平衡情况表（汇总）0524 2 3" xfId="36560"/>
    <cellStyle name="好_缺口县区测算(财政部标准)_财力性转移支付2010年预算参考数_03_2010年各地区一般预算平衡表_2010年地方财政一般预算分级平衡情况表（汇总）0524 2 4" xfId="36561"/>
    <cellStyle name="好_缺口县区测算(财政部标准)_财力性转移支付2010年预算参考数_03_2010年各地区一般预算平衡表_2010年地方财政一般预算分级平衡情况表（汇总）0524 2 5" xfId="36562"/>
    <cellStyle name="好_缺口县区测算(财政部标准)_财力性转移支付2010年预算参考数_03_2010年各地区一般预算平衡表_2010年地方财政一般预算分级平衡情况表（汇总）0524 2 6" xfId="36563"/>
    <cellStyle name="好_缺口县区测算(财政部标准)_财力性转移支付2010年预算参考数_03_2010年各地区一般预算平衡表_2010年地方财政一般预算分级平衡情况表（汇总）0524 2 7" xfId="36564"/>
    <cellStyle name="好_缺口县区测算(财政部标准)_财力性转移支付2010年预算参考数_03_2010年各地区一般预算平衡表_2010年地方财政一般预算分级平衡情况表（汇总）0524 2 8" xfId="36565"/>
    <cellStyle name="好_缺口县区测算(财政部标准)_财力性转移支付2010年预算参考数_03_2010年各地区一般预算平衡表_2010年地方财政一般预算分级平衡情况表（汇总）0524 3" xfId="36566"/>
    <cellStyle name="强调 1 3 2" xfId="36567"/>
    <cellStyle name="好_缺口县区测算(财政部标准)_财力性转移支付2010年预算参考数_03_2010年各地区一般预算平衡表_2010年地方财政一般预算分级平衡情况表（汇总）0524 4" xfId="36568"/>
    <cellStyle name="好_缺口县区测算(财政部标准)_财力性转移支付2010年预算参考数_03_2010年各地区一般预算平衡表_2010年地方财政一般预算分级平衡情况表（汇总）0524 5" xfId="36569"/>
    <cellStyle name="好_缺口县区测算(财政部标准)_财力性转移支付2010年预算参考数_03_2010年各地区一般预算平衡表_净集中 2" xfId="36570"/>
    <cellStyle name="好_市辖区测算20080510_隋心对账单定稿0514 2 2" xfId="36571"/>
    <cellStyle name="好_缺口县区测算(财政部标准)_财力性转移支付2010年预算参考数_30云南" xfId="36572"/>
    <cellStyle name="好_缺口县区测算(财政部标准)_财力性转移支付2010年预算参考数_30云南 2" xfId="36573"/>
    <cellStyle name="好_缺口县区测算(财政部标准)_财力性转移支付2010年预算参考数_30云南 3" xfId="36574"/>
    <cellStyle name="好_缺口县区测算(财政部标准)_财力性转移支付2010年预算参考数_合并" xfId="36575"/>
    <cellStyle name="好_缺口县区测算(财政部标准)_财力性转移支付2010年预算参考数_合并 2" xfId="36576"/>
    <cellStyle name="好_缺口县区测算(财政部标准)_财力性转移支付2010年预算参考数_合并 2 7" xfId="36577"/>
    <cellStyle name="好_缺口县区测算(财政部标准)_财力性转移支付2010年预算参考数_合并 3" xfId="36578"/>
    <cellStyle name="好_缺口县区测算(财政部标准)_财力性转移支付2010年预算参考数_华东" xfId="36579"/>
    <cellStyle name="好_缺口县区测算(财政部标准)_财力性转移支付2010年预算参考数_华东 2 2" xfId="36580"/>
    <cellStyle name="好_缺口县区测算(财政部标准)_财力性转移支付2010年预算参考数_华东 2 3" xfId="36581"/>
    <cellStyle name="好_缺口县区测算(财政部标准)_财力性转移支付2010年预算参考数_华东 2 5" xfId="36582"/>
    <cellStyle name="好_缺口县区测算(财政部标准)_财力性转移支付2010年预算参考数_华东 2 6" xfId="36583"/>
    <cellStyle name="好_缺口县区测算(财政部标准)_财力性转移支付2010年预算参考数_华东 2 7" xfId="36584"/>
    <cellStyle name="好_缺口县区测算(财政部标准)_财力性转移支付2010年预算参考数_隋心对账单定稿0514" xfId="36585"/>
    <cellStyle name="好_缺口县区测算(财政部标准)_财力性转移支付2010年预算参考数_隋心对账单定稿0514 2" xfId="36586"/>
    <cellStyle name="好_市辖区测算20080510_民生政策最低支出需求 4" xfId="36587"/>
    <cellStyle name="好_缺口县区测算(财政部标准)_财力性转移支付2010年预算参考数_隋心对账单定稿0514 2 2" xfId="36588"/>
    <cellStyle name="好_缺口县区测算(财政部标准)_财力性转移支付2010年预算参考数_隋心对账单定稿0514 2 3" xfId="36589"/>
    <cellStyle name="好_缺口县区测算(财政部标准)_财力性转移支付2010年预算参考数_隋心对账单定稿0514 2 4" xfId="36590"/>
    <cellStyle name="好_缺口县区测算(财政部标准)_财力性转移支付2010年预算参考数_隋心对账单定稿0514 2 5" xfId="36591"/>
    <cellStyle name="好_缺口县区测算(财政部标准)_财力性转移支付2010年预算参考数_隋心对账单定稿0514 2 6" xfId="36592"/>
    <cellStyle name="好_缺口县区测算(财政部标准)_财力性转移支付2010年预算参考数_隋心对账单定稿0514 2 7" xfId="36593"/>
    <cellStyle name="好_缺口县区测算(财政部标准)_财力性转移支付2010年预算参考数_隋心对账单定稿0514 3" xfId="36594"/>
    <cellStyle name="好_市辖区测算20080510_民生政策最低支出需求 5" xfId="36595"/>
    <cellStyle name="好_缺口县区测算(财政部标准)_财力性转移支付2010年预算参考数_小册子（2010）张" xfId="36596"/>
    <cellStyle name="强调文字颜色 3 10" xfId="36597"/>
    <cellStyle name="好_缺口县区测算(财政部标准)_财力性转移支付2010年预算参考数_小册子（2010）张 2" xfId="36598"/>
    <cellStyle name="强调文字颜色 3 10 2" xfId="36599"/>
    <cellStyle name="好_缺口县区测算(财政部标准)_合并 2" xfId="36600"/>
    <cellStyle name="好_缺口县区测算(财政部标准)_合并 2 2" xfId="36601"/>
    <cellStyle name="好_缺口县区测算(财政部标准)_合并 2 3" xfId="36602"/>
    <cellStyle name="好_缺口县区测算(财政部标准)_合并 2 4" xfId="36603"/>
    <cellStyle name="好_缺口县区测算(财政部标准)_合并 2 5" xfId="36604"/>
    <cellStyle name="好_缺口县区测算(财政部标准)_合并 2 6" xfId="36605"/>
    <cellStyle name="好_缺口县区测算(财政部标准)_合并 2 7" xfId="36606"/>
    <cellStyle name="好_县市旗测算-新科目（20080626）_县市旗测算-新科目（含人口规模效应）_华东 2" xfId="36607"/>
    <cellStyle name="好_缺口县区测算(财政部标准)_合并 3" xfId="36608"/>
    <cellStyle name="好_缺口县区测算(财政部标准)_华东 2 2" xfId="36609"/>
    <cellStyle name="好_缺口县区测算(财政部标准)_华东 2 3" xfId="36610"/>
    <cellStyle name="好_市辖区测算-新科目（20080626）_县市旗测算-新科目（含人口规模效应）_财力性转移支付2010年预算参考数_03_2010年各地区一般预算平衡表_2010年地方财政一般预算分级平衡情况表（汇总）0524" xfId="36611"/>
    <cellStyle name="好_县市旗测算20080508_不含人员经费系数_财力性转移支付2010年预算参考数_隋心对账单定稿0514" xfId="36612"/>
    <cellStyle name="好_缺口县区测算(财政部标准)_华东 2 4" xfId="36613"/>
    <cellStyle name="好_缺口县区测算(财政部标准)_华东 2 5" xfId="36614"/>
    <cellStyle name="好_缺口县区测算(财政部标准)_华东 2 6" xfId="36615"/>
    <cellStyle name="好_缺口县区测算(财政部标准)_华东 2 7" xfId="36616"/>
    <cellStyle name="好_缺口县区测算(财政部标准)_隋心对账单定稿0514" xfId="36617"/>
    <cellStyle name="好_缺口县区测算(财政部标准)_隋心对账单定稿0514 2" xfId="36618"/>
    <cellStyle name="好_缺口县区测算(财政部标准)_隋心对账单定稿0514 2 2" xfId="36619"/>
    <cellStyle name="好_缺口县区测算(财政部标准)_隋心对账单定稿0514 2 3" xfId="36620"/>
    <cellStyle name="好_缺口县区测算(财政部标准)_隋心对账单定稿0514 2 5" xfId="36621"/>
    <cellStyle name="好_缺口县区测算(财政部标准)_隋心对账单定稿0514 2 6" xfId="36622"/>
    <cellStyle name="好_缺口县区测算(财政部标准)_隋心对账单定稿0514 3" xfId="36623"/>
    <cellStyle name="好_缺口县区测算(财政部标准)_小册子（2010）张" xfId="36624"/>
    <cellStyle name="好_缺口县区测算(财政部标准)_小册子（2010）张 2" xfId="36625"/>
    <cellStyle name="好_缺口县区测算_03_2010年各地区一般预算平衡表" xfId="36626"/>
    <cellStyle name="好_缺口县区测算_03_2010年各地区一般预算平衡表 2 2" xfId="36627"/>
    <cellStyle name="好_缺口县区测算_03_2010年各地区一般预算平衡表 2 3" xfId="36628"/>
    <cellStyle name="好_缺口县区测算_03_2010年各地区一般预算平衡表 5" xfId="36629"/>
    <cellStyle name="好_缺口县区测算_03_2010年各地区一般预算平衡表 6" xfId="36630"/>
    <cellStyle name="好_缺口县区测算_03_2010年各地区一般预算平衡表_2010年地方财政一般预算分级平衡情况表（汇总）0524 2" xfId="36631"/>
    <cellStyle name="好_缺口县区测算_03_2010年各地区一般预算平衡表_2010年地方财政一般预算分级平衡情况表（汇总）0524 2 2" xfId="36632"/>
    <cellStyle name="好_县市旗测算-新科目（20080627）_不含人员经费系数_财力性转移支付2010年预算参考数_隋心对账单定稿0514 2 3" xfId="36633"/>
    <cellStyle name="好_缺口县区测算_03_2010年各地区一般预算平衡表_2010年地方财政一般预算分级平衡情况表（汇总）0524 2 3" xfId="36634"/>
    <cellStyle name="好_县市旗测算-新科目（20080627）_不含人员经费系数_财力性转移支付2010年预算参考数_隋心对账单定稿0514 2 4" xfId="36635"/>
    <cellStyle name="好_缺口县区测算_03_2010年各地区一般预算平衡表_2010年地方财政一般预算分级平衡情况表（汇总）0524 2 6" xfId="36636"/>
    <cellStyle name="好_县市旗测算-新科目（20080627）_不含人员经费系数_财力性转移支付2010年预算参考数_隋心对账单定稿0514 2 7" xfId="36637"/>
    <cellStyle name="好_缺口县区测算_03_2010年各地区一般预算平衡表_2010年地方财政一般预算分级平衡情况表（汇总）0524 2 7" xfId="36638"/>
    <cellStyle name="好_缺口县区测算_03_2010年各地区一般预算平衡表_2010年地方财政一般预算分级平衡情况表（汇总）0524 2 8" xfId="36639"/>
    <cellStyle name="好_缺口县区测算_03_2010年各地区一般预算平衡表_2010年地方财政一般预算分级平衡情况表（汇总）0524 3" xfId="36640"/>
    <cellStyle name="好_缺口县区测算_03_2010年各地区一般预算平衡表_净集中" xfId="36641"/>
    <cellStyle name="好_缺口县区测算_03_2010年各地区一般预算平衡表_净集中 2" xfId="36642"/>
    <cellStyle name="好_缺口县区测算_03_2010年各地区一般预算平衡表_净集中 3" xfId="36643"/>
    <cellStyle name="好_缺口县区测算_30云南" xfId="36644"/>
    <cellStyle name="好_缺口县区测算_30云南 3" xfId="36645"/>
    <cellStyle name="好_缺口县区测算_财力性转移支付2010年预算参考数" xfId="36646"/>
    <cellStyle name="好_缺口县区测算_财力性转移支付2010年预算参考数 2" xfId="36647"/>
    <cellStyle name="好_缺口县区测算_财力性转移支付2010年预算参考数 2 2" xfId="36648"/>
    <cellStyle name="好_缺口县区测算_财力性转移支付2010年预算参考数 2 3" xfId="36649"/>
    <cellStyle name="好_缺口县区测算_财力性转移支付2010年预算参考数 2 4" xfId="36650"/>
    <cellStyle name="好_缺口县区测算_财力性转移支付2010年预算参考数 2 5" xfId="36651"/>
    <cellStyle name="好_缺口县区测算_财力性转移支付2010年预算参考数 3" xfId="36652"/>
    <cellStyle name="好_缺口县区测算_财力性转移支付2010年预算参考数_03_2010年各地区一般预算平衡表" xfId="36653"/>
    <cellStyle name="好_缺口县区测算_财力性转移支付2010年预算参考数_03_2010年各地区一般预算平衡表 2" xfId="36654"/>
    <cellStyle name="好_缺口县区测算_财力性转移支付2010年预算参考数_03_2010年各地区一般预算平衡表 2 2" xfId="36655"/>
    <cellStyle name="好_缺口县区测算_财力性转移支付2010年预算参考数_03_2010年各地区一般预算平衡表 2 3" xfId="36656"/>
    <cellStyle name="好_缺口县区测算_财力性转移支付2010年预算参考数_03_2010年各地区一般预算平衡表 3" xfId="36657"/>
    <cellStyle name="好_缺口县区测算_财力性转移支付2010年预算参考数_03_2010年各地区一般预算平衡表 5" xfId="36658"/>
    <cellStyle name="好_缺口县区测算_财力性转移支付2010年预算参考数_03_2010年各地区一般预算平衡表 6" xfId="36659"/>
    <cellStyle name="好_缺口县区测算_财力性转移支付2010年预算参考数_03_2010年各地区一般预算平衡表_04财力类2010" xfId="36660"/>
    <cellStyle name="好_缺口县区测算_财力性转移支付2010年预算参考数_03_2010年各地区一般预算平衡表_04财力类2010 2" xfId="36661"/>
    <cellStyle name="好_缺口县区测算_财力性转移支付2010年预算参考数_03_2010年各地区一般预算平衡表_04财力类2010 3" xfId="36662"/>
    <cellStyle name="好_缺口县区测算_财力性转移支付2010年预算参考数_03_2010年各地区一般预算平衡表_2010年地方财政一般预算分级平衡情况表（汇总）0524 2" xfId="36663"/>
    <cellStyle name="好_缺口县区测算_财力性转移支付2010年预算参考数_03_2010年各地区一般预算平衡表_2010年地方财政一般预算分级平衡情况表（汇总）0524 2 2" xfId="36664"/>
    <cellStyle name="好_缺口县区测算_财力性转移支付2010年预算参考数_03_2010年各地区一般预算平衡表_2010年地方财政一般预算分级平衡情况表（汇总）0524 2 3" xfId="36665"/>
    <cellStyle name="好_缺口县区测算_财力性转移支付2010年预算参考数_03_2010年各地区一般预算平衡表_2010年地方财政一般预算分级平衡情况表（汇总）0524 2 4" xfId="36666"/>
    <cellStyle name="输入 9 2" xfId="36667"/>
    <cellStyle name="好_缺口县区测算_财力性转移支付2010年预算参考数_03_2010年各地区一般预算平衡表_2010年地方财政一般预算分级平衡情况表（汇总）0524 2 5" xfId="36668"/>
    <cellStyle name="好_缺口县区测算_财力性转移支付2010年预算参考数_03_2010年各地区一般预算平衡表_2010年地方财政一般预算分级平衡情况表（汇总）0524 2 6" xfId="36669"/>
    <cellStyle name="好_缺口县区测算_财力性转移支付2010年预算参考数_03_2010年各地区一般预算平衡表_2010年地方财政一般预算分级平衡情况表（汇总）0524 3" xfId="36670"/>
    <cellStyle name="好_缺口县区测算_财力性转移支付2010年预算参考数_03_2010年各地区一般预算平衡表_2010年地方财政一般预算分级平衡情况表（汇总）0524 4" xfId="36671"/>
    <cellStyle name="好_缺口县区测算_财力性转移支付2010年预算参考数_30云南" xfId="36672"/>
    <cellStyle name="好_文体广播事业(按照总人口测算）—20080416_03_2010年各地区一般预算平衡表_2010年地方财政一般预算分级平衡情况表（汇总）0524 2 4" xfId="36673"/>
    <cellStyle name="好_缺口县区测算_财力性转移支付2010年预算参考数_30云南 2" xfId="36674"/>
    <cellStyle name="好_缺口县区测算_财力性转移支付2010年预算参考数_30云南 3" xfId="36675"/>
    <cellStyle name="好_缺口县区测算_财力性转移支付2010年预算参考数_合并 2" xfId="36676"/>
    <cellStyle name="好_缺口县区测算_财力性转移支付2010年预算参考数_合并 2 2" xfId="36677"/>
    <cellStyle name="好_缺口县区测算_财力性转移支付2010年预算参考数_合并 2 3" xfId="36678"/>
    <cellStyle name="好_缺口县区测算_财力性转移支付2010年预算参考数_合并 2 4" xfId="36679"/>
    <cellStyle name="好_缺口县区测算_财力性转移支付2010年预算参考数_合并 2 6" xfId="36680"/>
    <cellStyle name="好_缺口县区测算_财力性转移支付2010年预算参考数_合并 2 7" xfId="36681"/>
    <cellStyle name="好_缺口县区测算_财力性转移支付2010年预算参考数_合并 3" xfId="36682"/>
    <cellStyle name="好_缺口县区测算_财力性转移支付2010年预算参考数_华东 2" xfId="36683"/>
    <cellStyle name="好_缺口县区测算_财力性转移支付2010年预算参考数_华东 2 2" xfId="36684"/>
    <cellStyle name="好_缺口县区测算_财力性转移支付2010年预算参考数_华东 2 3" xfId="36685"/>
    <cellStyle name="好_缺口县区测算_财力性转移支付2010年预算参考数_华东 2 4" xfId="36686"/>
    <cellStyle name="好_缺口县区测算_财力性转移支付2010年预算参考数_隋心对账单定稿0514" xfId="36687"/>
    <cellStyle name="好_缺口县区测算_财力性转移支付2010年预算参考数_隋心对账单定稿0514 2" xfId="36688"/>
    <cellStyle name="好_缺口县区测算_财力性转移支付2010年预算参考数_隋心对账单定稿0514 2 5" xfId="36689"/>
    <cellStyle name="好_缺口县区测算_财力性转移支付2010年预算参考数_隋心对账单定稿0514 2 6" xfId="36690"/>
    <cellStyle name="好_缺口县区测算_财力性转移支付2010年预算参考数_隋心对账单定稿0514 2 7" xfId="36691"/>
    <cellStyle name="好_缺口县区测算_财力性转移支付2010年预算参考数_隋心对账单定稿0514 3" xfId="36692"/>
    <cellStyle name="好_缺口县区测算_财力性转移支付2010年预算参考数_小册子（2010）张" xfId="36693"/>
    <cellStyle name="好_缺口县区测算_财力性转移支付2010年预算参考数_小册子（2010）张 2" xfId="36694"/>
    <cellStyle name="好_缺口县区测算_财力性转移支付2010年预算参考数_小册子（2010）张 3" xfId="36695"/>
    <cellStyle name="好_缺口县区测算_合并" xfId="36696"/>
    <cellStyle name="好_自行调整差异系数顺序 2 2" xfId="36697"/>
    <cellStyle name="好_缺口县区测算_合并 2" xfId="36698"/>
    <cellStyle name="好_缺口县区测算_合并 2 2" xfId="36699"/>
    <cellStyle name="好_缺口县区测算_合并 2 6" xfId="36700"/>
    <cellStyle name="好_缺口县区测算_合并 2 7" xfId="36701"/>
    <cellStyle name="好_缺口县区测算_华东 2 5" xfId="36702"/>
    <cellStyle name="好_缺口县区测算_华东 2 6" xfId="36703"/>
    <cellStyle name="好_缺口县区测算_华东 2 7" xfId="36704"/>
    <cellStyle name="好_同德_财力性转移支付2010年预算参考数_03_2010年各地区一般预算平衡表_净集中" xfId="36705"/>
    <cellStyle name="好_缺口县区测算_隋心对账单定稿0514" xfId="36706"/>
    <cellStyle name="好_缺口县区测算_隋心对账单定稿0514 2" xfId="36707"/>
    <cellStyle name="好_缺口县区测算_隋心对账单定稿0514 2 2" xfId="36708"/>
    <cellStyle name="好_缺口县区测算_隋心对账单定稿0514 2 3" xfId="36709"/>
    <cellStyle name="好_缺口县区测算_隋心对账单定稿0514 2 4" xfId="36710"/>
    <cellStyle name="好_缺口县区测算_隋心对账单定稿0514 2 5" xfId="36711"/>
    <cellStyle name="好_缺口县区测算_小册子（2010）张" xfId="36712"/>
    <cellStyle name="好_缺口县区测算_小册子（2010）张 2" xfId="36713"/>
    <cellStyle name="好_缺口县区测算_小册子（2010）张 3" xfId="36714"/>
    <cellStyle name="好_人员工资和公用经费" xfId="36715"/>
    <cellStyle name="好_人员工资和公用经费 2" xfId="36716"/>
    <cellStyle name="好_人员工资和公用经费 2 2" xfId="36717"/>
    <cellStyle name="好_人员工资和公用经费 2 4" xfId="36718"/>
    <cellStyle name="好_人员工资和公用经费 2 5" xfId="36719"/>
    <cellStyle name="好_人员工资和公用经费 2 6" xfId="36720"/>
    <cellStyle name="好_人员工资和公用经费 2 8" xfId="36721"/>
    <cellStyle name="好_人员工资和公用经费 4" xfId="36722"/>
    <cellStyle name="好_人员工资和公用经费 5" xfId="36723"/>
    <cellStyle name="好_人员工资和公用经费_03_2010年各地区一般预算平衡表" xfId="36724"/>
    <cellStyle name="好_人员工资和公用经费_03_2010年各地区一般预算平衡表 2" xfId="36725"/>
    <cellStyle name="好_人员工资和公用经费_03_2010年各地区一般预算平衡表 2 2" xfId="36726"/>
    <cellStyle name="好_人员工资和公用经费_03_2010年各地区一般预算平衡表 2 3" xfId="36727"/>
    <cellStyle name="好_人员工资和公用经费_03_2010年各地区一般预算平衡表 3" xfId="36728"/>
    <cellStyle name="好_人员工资和公用经费_03_2010年各地区一般预算平衡表 4" xfId="36729"/>
    <cellStyle name="好_人员工资和公用经费_03_2010年各地区一般预算平衡表 5" xfId="36730"/>
    <cellStyle name="好_人员工资和公用经费_03_2010年各地区一般预算平衡表 6" xfId="36731"/>
    <cellStyle name="好_人员工资和公用经费_03_2010年各地区一般预算平衡表_04财力类2010" xfId="36732"/>
    <cellStyle name="好_人员工资和公用经费_03_2010年各地区一般预算平衡表_04财力类2010 2" xfId="36733"/>
    <cellStyle name="好_卫生(按照总人口测算）—20080416_财力性转移支付2010年预算参考数_华东 2 7" xfId="36734"/>
    <cellStyle name="好_人员工资和公用经费_03_2010年各地区一般预算平衡表_04财力类2010 3" xfId="36735"/>
    <cellStyle name="好_人员工资和公用经费_03_2010年各地区一般预算平衡表_2010年地方财政一般预算分级平衡情况表（汇总）0524" xfId="36736"/>
    <cellStyle name="好_人员工资和公用经费_03_2010年各地区一般预算平衡表_2010年地方财政一般预算分级平衡情况表（汇总）0524 2" xfId="36737"/>
    <cellStyle name="好_人员工资和公用经费_03_2010年各地区一般预算平衡表_2010年地方财政一般预算分级平衡情况表（汇总）0524 2 2" xfId="36738"/>
    <cellStyle name="好_人员工资和公用经费_03_2010年各地区一般预算平衡表_2010年地方财政一般预算分级平衡情况表（汇总）0524 2 3" xfId="36739"/>
    <cellStyle name="好_人员工资和公用经费_03_2010年各地区一般预算平衡表_2010年地方财政一般预算分级平衡情况表（汇总）0524 2 4" xfId="36740"/>
    <cellStyle name="好_人员工资和公用经费_03_2010年各地区一般预算平衡表_2010年地方财政一般预算分级平衡情况表（汇总）0524 2 5" xfId="36741"/>
    <cellStyle name="好_人员工资和公用经费_03_2010年各地区一般预算平衡表_2010年地方财政一般预算分级平衡情况表（汇总）0524 2 6" xfId="36742"/>
    <cellStyle name="好_人员工资和公用经费_03_2010年各地区一般预算平衡表_2010年地方财政一般预算分级平衡情况表（汇总）0524 2 8" xfId="36743"/>
    <cellStyle name="好_人员工资和公用经费_03_2010年各地区一般预算平衡表_2010年地方财政一般预算分级平衡情况表（汇总）0524 3" xfId="36744"/>
    <cellStyle name="好_人员工资和公用经费_03_2010年各地区一般预算平衡表_2010年地方财政一般预算分级平衡情况表（汇总）0524 4" xfId="36745"/>
    <cellStyle name="好_人员工资和公用经费_03_2010年各地区一般预算平衡表_2010年地方财政一般预算分级平衡情况表（汇总）0524 5" xfId="36746"/>
    <cellStyle name="好_人员工资和公用经费_03_2010年各地区一般预算平衡表_净集中 2" xfId="36747"/>
    <cellStyle name="好_人员工资和公用经费_03_2010年各地区一般预算平衡表_净集中 3" xfId="36748"/>
    <cellStyle name="好_人员工资和公用经费_30云南 2" xfId="36749"/>
    <cellStyle name="好_人员工资和公用经费_30云南 3" xfId="36750"/>
    <cellStyle name="好_人员工资和公用经费_财力性转移支付2010年预算参考数" xfId="36751"/>
    <cellStyle name="好_人员工资和公用经费_财力性转移支付2010年预算参考数 2 3" xfId="36752"/>
    <cellStyle name="好_人员工资和公用经费_财力性转移支付2010年预算参考数 2 4" xfId="36753"/>
    <cellStyle name="好_人员工资和公用经费_财力性转移支付2010年预算参考数 2 6" xfId="36754"/>
    <cellStyle name="好_人员工资和公用经费_财力性转移支付2010年预算参考数 2 7" xfId="36755"/>
    <cellStyle name="好_人员工资和公用经费_财力性转移支付2010年预算参考数 2 8" xfId="36756"/>
    <cellStyle name="好_人员工资和公用经费_财力性转移支付2010年预算参考数_03_2010年各地区一般预算平衡表" xfId="36757"/>
    <cellStyle name="好_人员工资和公用经费_财力性转移支付2010年预算参考数_03_2010年各地区一般预算平衡表 2 2" xfId="36758"/>
    <cellStyle name="好_人员工资和公用经费_财力性转移支付2010年预算参考数_03_2010年各地区一般预算平衡表 5" xfId="36759"/>
    <cellStyle name="好_人员工资和公用经费_财力性转移支付2010年预算参考数_03_2010年各地区一般预算平衡表 6" xfId="36760"/>
    <cellStyle name="好_人员工资和公用经费_财力性转移支付2010年预算参考数_03_2010年各地区一般预算平衡表_04财力类2010" xfId="36761"/>
    <cellStyle name="好_人员工资和公用经费_财力性转移支付2010年预算参考数_03_2010年各地区一般预算平衡表_04财力类2010 2" xfId="36762"/>
    <cellStyle name="好_人员工资和公用经费_财力性转移支付2010年预算参考数_03_2010年各地区一般预算平衡表_04财力类2010 3" xfId="36763"/>
    <cellStyle name="好_人员工资和公用经费_财力性转移支付2010年预算参考数_03_2010年各地区一般预算平衡表_2010年地方财政一般预算分级平衡情况表（汇总）0524" xfId="36764"/>
    <cellStyle name="好_人员工资和公用经费_财力性转移支付2010年预算参考数_03_2010年各地区一般预算平衡表_2010年地方财政一般预算分级平衡情况表（汇总）0524 2" xfId="36765"/>
    <cellStyle name="好_人员工资和公用经费_财力性转移支付2010年预算参考数_03_2010年各地区一般预算平衡表_2010年地方财政一般预算分级平衡情况表（汇总）0524 2 2" xfId="36766"/>
    <cellStyle name="好_人员工资和公用经费_财力性转移支付2010年预算参考数_03_2010年各地区一般预算平衡表_2010年地方财政一般预算分级平衡情况表（汇总）0524 2 5" xfId="36767"/>
    <cellStyle name="好_人员工资和公用经费_财力性转移支付2010年预算参考数_03_2010年各地区一般预算平衡表_2010年地方财政一般预算分级平衡情况表（汇总）0524 2 6" xfId="36768"/>
    <cellStyle name="好_人员工资和公用经费_财力性转移支付2010年预算参考数_03_2010年各地区一般预算平衡表_2010年地方财政一般预算分级平衡情况表（汇总）0524 2 7" xfId="36769"/>
    <cellStyle name="好_人员工资和公用经费_财力性转移支付2010年预算参考数_03_2010年各地区一般预算平衡表_2010年地方财政一般预算分级平衡情况表（汇总）0524 2 8" xfId="36770"/>
    <cellStyle name="好_人员工资和公用经费_财力性转移支付2010年预算参考数_03_2010年各地区一般预算平衡表_2010年地方财政一般预算分级平衡情况表（汇总）0524 3" xfId="36771"/>
    <cellStyle name="好_人员工资和公用经费_财力性转移支付2010年预算参考数_03_2010年各地区一般预算平衡表_2010年地方财政一般预算分级平衡情况表（汇总）0524 4" xfId="36772"/>
    <cellStyle name="好_人员工资和公用经费_财力性转移支付2010年预算参考数_03_2010年各地区一般预算平衡表_2010年地方财政一般预算分级平衡情况表（汇总）0524 5" xfId="36773"/>
    <cellStyle name="好_人员工资和公用经费_财力性转移支付2010年预算参考数_03_2010年各地区一般预算平衡表_净集中" xfId="36774"/>
    <cellStyle name="好_人员工资和公用经费_财力性转移支付2010年预算参考数_03_2010年各地区一般预算平衡表_净集中 2" xfId="36775"/>
    <cellStyle name="好_人员工资和公用经费_财力性转移支付2010年预算参考数_03_2010年各地区一般预算平衡表_净集中 3" xfId="36776"/>
    <cellStyle name="好_人员工资和公用经费_财力性转移支付2010年预算参考数_30云南 3" xfId="36777"/>
    <cellStyle name="好_人员工资和公用经费_财力性转移支付2010年预算参考数_合并 2" xfId="36778"/>
    <cellStyle name="好_人员工资和公用经费_财力性转移支付2010年预算参考数_合并 2 2" xfId="36779"/>
    <cellStyle name="好_人员工资和公用经费_财力性转移支付2010年预算参考数_合并 2 3" xfId="36780"/>
    <cellStyle name="好_人员工资和公用经费_财力性转移支付2010年预算参考数_合并 2 4" xfId="36781"/>
    <cellStyle name="好_人员工资和公用经费_财力性转移支付2010年预算参考数_合并 2 5" xfId="36782"/>
    <cellStyle name="好_人员工资和公用经费_财力性转移支付2010年预算参考数_合并 2 6" xfId="36783"/>
    <cellStyle name="好_人员工资和公用经费_财力性转移支付2010年预算参考数_合并 2 7" xfId="36784"/>
    <cellStyle name="好_人员工资和公用经费_财力性转移支付2010年预算参考数_合并 3" xfId="36785"/>
    <cellStyle name="好_人员工资和公用经费_财力性转移支付2010年预算参考数_华东 2 4" xfId="36786"/>
    <cellStyle name="好_人员工资和公用经费_财力性转移支付2010年预算参考数_华东 2 5" xfId="36787"/>
    <cellStyle name="好_人员工资和公用经费_财力性转移支付2010年预算参考数_华东 2 6" xfId="36788"/>
    <cellStyle name="好_人员工资和公用经费_财力性转移支付2010年预算参考数_华东 2 7" xfId="36789"/>
    <cellStyle name="好_人员工资和公用经费_财力性转移支付2010年预算参考数_隋心对账单定稿0514 2 3" xfId="36790"/>
    <cellStyle name="好_人员工资和公用经费_财力性转移支付2010年预算参考数_隋心对账单定稿0514 2 4" xfId="36791"/>
    <cellStyle name="好_人员工资和公用经费_财力性转移支付2010年预算参考数_隋心对账单定稿0514 2 5" xfId="36792"/>
    <cellStyle name="好_人员工资和公用经费_财力性转移支付2010年预算参考数_隋心对账单定稿0514 2 6" xfId="36793"/>
    <cellStyle name="好_人员工资和公用经费_财力性转移支付2010年预算参考数_隋心对账单定稿0514 2 7" xfId="36794"/>
    <cellStyle name="好_人员工资和公用经费_财力性转移支付2010年预算参考数_小册子（2010）张 3 2" xfId="36795"/>
    <cellStyle name="好_人员工资和公用经费_合并" xfId="36796"/>
    <cellStyle name="好_人员工资和公用经费_合并 2" xfId="36797"/>
    <cellStyle name="好_人员工资和公用经费_合并 2 2" xfId="36798"/>
    <cellStyle name="好_人员工资和公用经费_合并 2 3" xfId="36799"/>
    <cellStyle name="好_人员工资和公用经费_合并 2 4" xfId="36800"/>
    <cellStyle name="好_人员工资和公用经费_合并 2 5" xfId="36801"/>
    <cellStyle name="好_人员工资和公用经费_合并 2 6" xfId="36802"/>
    <cellStyle name="好_人员工资和公用经费_合并 2 7" xfId="36803"/>
    <cellStyle name="好_人员工资和公用经费_合并 3" xfId="36804"/>
    <cellStyle name="好_人员工资和公用经费_华东" xfId="36805"/>
    <cellStyle name="好_人员工资和公用经费_华东 2 2" xfId="36806"/>
    <cellStyle name="好_人员工资和公用经费_华东 2 3" xfId="36807"/>
    <cellStyle name="好_人员工资和公用经费_华东 2 4" xfId="36808"/>
    <cellStyle name="好_人员工资和公用经费_华东 2 6" xfId="36809"/>
    <cellStyle name="好_人员工资和公用经费_华东 2 7" xfId="36810"/>
    <cellStyle name="好_人员工资和公用经费_隋心对账单定稿0514" xfId="36811"/>
    <cellStyle name="好_人员工资和公用经费_隋心对账单定稿0514 2" xfId="36812"/>
    <cellStyle name="好_人员工资和公用经费_隋心对账单定稿0514 2 2" xfId="36813"/>
    <cellStyle name="好_人员工资和公用经费_隋心对账单定稿0514 2 3" xfId="36814"/>
    <cellStyle name="好_人员工资和公用经费_隋心对账单定稿0514 2 4" xfId="36815"/>
    <cellStyle name="好_人员工资和公用经费_隋心对账单定稿0514 2 5" xfId="36816"/>
    <cellStyle name="好_人员工资和公用经费_隋心对账单定稿0514 2 6" xfId="36817"/>
    <cellStyle name="好_人员工资和公用经费_隋心对账单定稿0514 2 7" xfId="36818"/>
    <cellStyle name="好_人员工资和公用经费_隋心对账单定稿0514 3" xfId="36819"/>
    <cellStyle name="好_人员工资和公用经费_小册子（2010）张" xfId="36820"/>
    <cellStyle name="好_人员工资和公用经费2" xfId="36821"/>
    <cellStyle name="好_人员工资和公用经费2 2 3" xfId="36822"/>
    <cellStyle name="好_人员工资和公用经费2 2 4" xfId="36823"/>
    <cellStyle name="好_人员工资和公用经费2 2 5" xfId="36824"/>
    <cellStyle name="好_人员工资和公用经费2 2 6" xfId="36825"/>
    <cellStyle name="好_人员工资和公用经费2 2 7" xfId="36826"/>
    <cellStyle name="好_人员工资和公用经费2 2 8" xfId="36827"/>
    <cellStyle name="好_人员工资和公用经费2 3" xfId="36828"/>
    <cellStyle name="好_卫生(按照总人口测算）—20080416_民生政策最低支出需求_华东" xfId="36829"/>
    <cellStyle name="好_人员工资和公用经费2 5" xfId="36830"/>
    <cellStyle name="好_人员工资和公用经费2_03_2010年各地区一般预算平衡表" xfId="36831"/>
    <cellStyle name="好_云南 缺口县区测算(地方填报)_财力性转移支付2010年预算参考数 2 6" xfId="36832"/>
    <cellStyle name="好_人员工资和公用经费2_03_2010年各地区一般预算平衡表 2 2" xfId="36833"/>
    <cellStyle name="好_人员工资和公用经费2_03_2010年各地区一般预算平衡表_04财力类2010 2" xfId="36834"/>
    <cellStyle name="好_人员工资和公用经费2_03_2010年各地区一般预算平衡表_2010年地方财政一般预算分级平衡情况表（汇总）0524 2" xfId="36835"/>
    <cellStyle name="好_人员工资和公用经费2_03_2010年各地区一般预算平衡表_2010年地方财政一般预算分级平衡情况表（汇总）0524 2 2" xfId="36836"/>
    <cellStyle name="好_县市旗测算20080508_不含人员经费系数_合并" xfId="36837"/>
    <cellStyle name="好_人员工资和公用经费2_03_2010年各地区一般预算平衡表_2010年地方财政一般预算分级平衡情况表（汇总）0524 2 3" xfId="36838"/>
    <cellStyle name="好_人员工资和公用经费2_03_2010年各地区一般预算平衡表_2010年地方财政一般预算分级平衡情况表（汇总）0524 2 4" xfId="36839"/>
    <cellStyle name="好_人员工资和公用经费2_03_2010年各地区一般预算平衡表_2010年地方财政一般预算分级平衡情况表（汇总）0524 2 6" xfId="36840"/>
    <cellStyle name="好_人员工资和公用经费2_03_2010年各地区一般预算平衡表_2010年地方财政一般预算分级平衡情况表（汇总）0524 2 7" xfId="36841"/>
    <cellStyle name="好_人员工资和公用经费2_03_2010年各地区一般预算平衡表_2010年地方财政一般预算分级平衡情况表（汇总）0524 2 8" xfId="36842"/>
    <cellStyle name="好_人员工资和公用经费2_03_2010年各地区一般预算平衡表_2010年地方财政一般预算分级平衡情况表（汇总）0524 3" xfId="36843"/>
    <cellStyle name="好_人员工资和公用经费2_03_2010年各地区一般预算平衡表_2010年地方财政一般预算分级平衡情况表（汇总）0524 4" xfId="36844"/>
    <cellStyle name="好_人员工资和公用经费2_03_2010年各地区一般预算平衡表_2010年地方财政一般预算分级平衡情况表（汇总）0524 5" xfId="36845"/>
    <cellStyle name="好_人员工资和公用经费2_03_2010年各地区一般预算平衡表_净集中 3" xfId="36846"/>
    <cellStyle name="好_人员工资和公用经费2_财力性转移支付2010年预算参考数" xfId="36847"/>
    <cellStyle name="好_人员工资和公用经费2_财力性转移支付2010年预算参考数 2 3" xfId="36848"/>
    <cellStyle name="好_人员工资和公用经费2_财力性转移支付2010年预算参考数 2 4" xfId="36849"/>
    <cellStyle name="好_人员工资和公用经费2_财力性转移支付2010年预算参考数 2 5" xfId="36850"/>
    <cellStyle name="好_人员工资和公用经费2_财力性转移支付2010年预算参考数 2 6" xfId="36851"/>
    <cellStyle name="好_人员工资和公用经费2_财力性转移支付2010年预算参考数 2 8" xfId="36852"/>
    <cellStyle name="好_人员工资和公用经费2_财力性转移支付2010年预算参考数 3" xfId="36853"/>
    <cellStyle name="好_人员工资和公用经费2_财力性转移支付2010年预算参考数 5" xfId="36854"/>
    <cellStyle name="好_总人口_小册子（2010）张" xfId="36855"/>
    <cellStyle name="好_人员工资和公用经费2_财力性转移支付2010年预算参考数_03_2010年各地区一般预算平衡表 2" xfId="36856"/>
    <cellStyle name="好_人员工资和公用经费2_财力性转移支付2010年预算参考数_03_2010年各地区一般预算平衡表 2 2" xfId="36857"/>
    <cellStyle name="好_人员工资和公用经费2_财力性转移支付2010年预算参考数_03_2010年各地区一般预算平衡表 2 3" xfId="36858"/>
    <cellStyle name="好_人员工资和公用经费2_财力性转移支付2010年预算参考数_03_2010年各地区一般预算平衡表_04财力类2010" xfId="36859"/>
    <cellStyle name="好_人员工资和公用经费2_财力性转移支付2010年预算参考数_03_2010年各地区一般预算平衡表_2010年地方财政一般预算分级平衡情况表（汇总）0524 2" xfId="36860"/>
    <cellStyle name="好_人员工资和公用经费2_财力性转移支付2010年预算参考数_03_2010年各地区一般预算平衡表_2010年地方财政一般预算分级平衡情况表（汇总）0524 2 2" xfId="36861"/>
    <cellStyle name="好_人员工资和公用经费2_财力性转移支付2010年预算参考数_03_2010年各地区一般预算平衡表_2010年地方财政一般预算分级平衡情况表（汇总）0524 2 3" xfId="36862"/>
    <cellStyle name="好_人员工资和公用经费2_财力性转移支付2010年预算参考数_03_2010年各地区一般预算平衡表_2010年地方财政一般预算分级平衡情况表（汇总）0524 2 4" xfId="36863"/>
    <cellStyle name="好_人员工资和公用经费2_财力性转移支付2010年预算参考数_03_2010年各地区一般预算平衡表_2010年地方财政一般预算分级平衡情况表（汇总）0524 2 5" xfId="36864"/>
    <cellStyle name="好_人员工资和公用经费2_财力性转移支付2010年预算参考数_03_2010年各地区一般预算平衡表_2010年地方财政一般预算分级平衡情况表（汇总）0524 2 6" xfId="36865"/>
    <cellStyle name="好_人员工资和公用经费2_财力性转移支付2010年预算参考数_03_2010年各地区一般预算平衡表_2010年地方财政一般预算分级平衡情况表（汇总）0524 3" xfId="36866"/>
    <cellStyle name="好_人员工资和公用经费2_财力性转移支付2010年预算参考数_03_2010年各地区一般预算平衡表_2010年地方财政一般预算分级平衡情况表（汇总）0524 4" xfId="36867"/>
    <cellStyle name="好_人员工资和公用经费2_财力性转移支付2010年预算参考数_03_2010年各地区一般预算平衡表_2010年地方财政一般预算分级平衡情况表（汇总）0524 5" xfId="36868"/>
    <cellStyle name="好_人员工资和公用经费2_财力性转移支付2010年预算参考数_03_2010年各地区一般预算平衡表_净集中 2" xfId="36869"/>
    <cellStyle name="好_人员工资和公用经费2_财力性转移支付2010年预算参考数_03_2010年各地区一般预算平衡表_净集中 3" xfId="36870"/>
    <cellStyle name="好_人员工资和公用经费2_财力性转移支付2010年预算参考数_合并" xfId="36871"/>
    <cellStyle name="好_人员工资和公用经费2_财力性转移支付2010年预算参考数_合并 2" xfId="36872"/>
    <cellStyle name="好_人员工资和公用经费2_财力性转移支付2010年预算参考数_合并 2 2" xfId="36873"/>
    <cellStyle name="强调文字颜色 4 2 2 2 2 2 7" xfId="36874"/>
    <cellStyle name="好_人员工资和公用经费2_财力性转移支付2010年预算参考数_合并 2 3" xfId="36875"/>
    <cellStyle name="强调文字颜色 4 2 2 2 2 2 8" xfId="36876"/>
    <cellStyle name="好_人员工资和公用经费2_财力性转移支付2010年预算参考数_合并 2 4" xfId="36877"/>
    <cellStyle name="强调文字颜色 4 2 2 2 2 2 9" xfId="36878"/>
    <cellStyle name="好_人员工资和公用经费2_财力性转移支付2010年预算参考数_合并 2 5" xfId="36879"/>
    <cellStyle name="好_人员工资和公用经费2_财力性转移支付2010年预算参考数_合并 2 6" xfId="36880"/>
    <cellStyle name="好_人员工资和公用经费2_财力性转移支付2010年预算参考数_合并 2 7" xfId="36881"/>
    <cellStyle name="好_人员工资和公用经费2_财力性转移支付2010年预算参考数_合并 3" xfId="36882"/>
    <cellStyle name="好_人员工资和公用经费2_财力性转移支付2010年预算参考数_隋心对账单定稿0514" xfId="36883"/>
    <cellStyle name="好_人员工资和公用经费2_财力性转移支付2010年预算参考数_隋心对账单定稿0514 2" xfId="36884"/>
    <cellStyle name="好_人员工资和公用经费2_财力性转移支付2010年预算参考数_隋心对账单定稿0514 2 2" xfId="36885"/>
    <cellStyle name="好_人员工资和公用经费2_财力性转移支付2010年预算参考数_隋心对账单定稿0514 2 3" xfId="36886"/>
    <cellStyle name="好_人员工资和公用经费2_财力性转移支付2010年预算参考数_隋心对账单定稿0514 2 5" xfId="36887"/>
    <cellStyle name="好_云南 缺口县区测算(地方填报)_03_2010年各地区一般预算平衡表_2010年地方财政一般预算分级平衡情况表（汇总）0524 2 3" xfId="36888"/>
    <cellStyle name="好_人员工资和公用经费2_财力性转移支付2010年预算参考数_隋心对账单定稿0514 2 6" xfId="36889"/>
    <cellStyle name="好_云南 缺口县区测算(地方填报)_03_2010年各地区一般预算平衡表_2010年地方财政一般预算分级平衡情况表（汇总）0524 2 4" xfId="36890"/>
    <cellStyle name="好_人员工资和公用经费2_财力性转移支付2010年预算参考数_隋心对账单定稿0514 2 7" xfId="36891"/>
    <cellStyle name="好_云南 缺口县区测算(地方填报)_03_2010年各地区一般预算平衡表_2010年地方财政一般预算分级平衡情况表（汇总）0524 2 5" xfId="36892"/>
    <cellStyle name="好_人员工资和公用经费2_财力性转移支付2010年预算参考数_隋心对账单定稿0514 3" xfId="36893"/>
    <cellStyle name="好_人员工资和公用经费2_财力性转移支付2010年预算参考数_小册子（2010）张 2" xfId="36894"/>
    <cellStyle name="好_人员工资和公用经费2_财力性转移支付2010年预算参考数_小册子（2010）张 3" xfId="36895"/>
    <cellStyle name="好_人员工资和公用经费2_合并 2" xfId="36896"/>
    <cellStyle name="好_县市旗测算20080508_不含人员经费系数_03_2010年各地区一般预算平衡表_净集中" xfId="36897"/>
    <cellStyle name="好_人员工资和公用经费2_合并 2 2" xfId="36898"/>
    <cellStyle name="好_县市旗测算20080508_不含人员经费系数_03_2010年各地区一般预算平衡表_净集中 2" xfId="36899"/>
    <cellStyle name="好_人员工资和公用经费2_合并 2 3" xfId="36900"/>
    <cellStyle name="好_县市旗测算20080508_不含人员经费系数_03_2010年各地区一般预算平衡表_净集中 3" xfId="36901"/>
    <cellStyle name="好_人员工资和公用经费2_合并 2 5" xfId="36902"/>
    <cellStyle name="好_人员数据06+06-05" xfId="36903"/>
    <cellStyle name="好_人员工资和公用经费2_合并 2 6" xfId="36904"/>
    <cellStyle name="好_人员工资和公用经费2_合并 2 7" xfId="36905"/>
    <cellStyle name="好_人员工资和公用经费2_合并 3" xfId="36906"/>
    <cellStyle name="好_人员工资和公用经费2_华东" xfId="36907"/>
    <cellStyle name="好_人员工资和公用经费2_华东 2 3" xfId="36908"/>
    <cellStyle name="好_人员工资和公用经费2_华东 2 4" xfId="36909"/>
    <cellStyle name="好_人员工资和公用经费2_华东 2 5" xfId="36910"/>
    <cellStyle name="好_人员工资和公用经费2_华东 2 6" xfId="36911"/>
    <cellStyle name="好_人员工资和公用经费2_华东 2 7" xfId="36912"/>
    <cellStyle name="好_人员工资和公用经费2_隋心对账单定稿0514 2" xfId="36913"/>
    <cellStyle name="好_人员工资和公用经费2_隋心对账单定稿0514 2 2" xfId="36914"/>
    <cellStyle name="好_人员工资和公用经费2_隋心对账单定稿0514 2 6" xfId="36915"/>
    <cellStyle name="好_人员工资和公用经费2_隋心对账单定稿0514 2 7" xfId="36916"/>
    <cellStyle name="好_人员工资和公用经费2_隋心对账单定稿0514 3" xfId="36917"/>
    <cellStyle name="好_人员工资和公用经费3" xfId="36918"/>
    <cellStyle name="好_人员工资和公用经费3 2" xfId="36919"/>
    <cellStyle name="好_人员工资和公用经费3 2 2" xfId="36920"/>
    <cellStyle name="好_人员工资和公用经费3 2 3" xfId="36921"/>
    <cellStyle name="好_人员工资和公用经费3 2 8" xfId="36922"/>
    <cellStyle name="好_人员工资和公用经费3 3" xfId="36923"/>
    <cellStyle name="好_人员工资和公用经费3 4" xfId="36924"/>
    <cellStyle name="好_人员工资和公用经费3 5" xfId="36925"/>
    <cellStyle name="好_人员工资和公用经费3_03_2010年各地区一般预算平衡表" xfId="36926"/>
    <cellStyle name="好_人员工资和公用经费3_03_2010年各地区一般预算平衡表 2" xfId="36927"/>
    <cellStyle name="好_人员工资和公用经费3_03_2010年各地区一般预算平衡表 2 2" xfId="36928"/>
    <cellStyle name="好_人员工资和公用经费3_03_2010年各地区一般预算平衡表 2 3" xfId="36929"/>
    <cellStyle name="好_人员工资和公用经费3_03_2010年各地区一般预算平衡表 3" xfId="36930"/>
    <cellStyle name="好_人员工资和公用经费3_03_2010年各地区一般预算平衡表 4" xfId="36931"/>
    <cellStyle name="好_人员工资和公用经费3_03_2010年各地区一般预算平衡表 5" xfId="36932"/>
    <cellStyle name="好_人员工资和公用经费3_03_2010年各地区一般预算平衡表 6" xfId="36933"/>
    <cellStyle name="好_人员工资和公用经费3_03_2010年各地区一般预算平衡表_04财力类2010" xfId="36934"/>
    <cellStyle name="好_人员工资和公用经费3_03_2010年各地区一般预算平衡表_2010年地方财政一般预算分级平衡情况表（汇总）0524 2 2" xfId="36935"/>
    <cellStyle name="好_人员工资和公用经费3_03_2010年各地区一般预算平衡表_2010年地方财政一般预算分级平衡情况表（汇总）0524 2 5" xfId="36936"/>
    <cellStyle name="好_人员工资和公用经费3_03_2010年各地区一般预算平衡表_2010年地方财政一般预算分级平衡情况表（汇总）0524 2 7" xfId="36937"/>
    <cellStyle name="好_人员工资和公用经费3_03_2010年各地区一般预算平衡表_2010年地方财政一般预算分级平衡情况表（汇总）0524 2 8" xfId="36938"/>
    <cellStyle name="好_人员工资和公用经费3_03_2010年各地区一般预算平衡表_2010年地方财政一般预算分级平衡情况表（汇总）0524 3" xfId="36939"/>
    <cellStyle name="好_人员工资和公用经费3_03_2010年各地区一般预算平衡表_2010年地方财政一般预算分级平衡情况表（汇总）0524 4" xfId="36940"/>
    <cellStyle name="好_人员工资和公用经费3_03_2010年各地区一般预算平衡表_净集中" xfId="36941"/>
    <cellStyle name="好_人员工资和公用经费3_03_2010年各地区一般预算平衡表_净集中 2" xfId="36942"/>
    <cellStyle name="好_人员工资和公用经费3_03_2010年各地区一般预算平衡表_净集中 3" xfId="36943"/>
    <cellStyle name="好_人员工资和公用经费3_30云南" xfId="36944"/>
    <cellStyle name="好_人员工资和公用经费3_30云南 2" xfId="36945"/>
    <cellStyle name="好_县市旗测算20080508_民生政策最低支出需求_财力性转移支付2010年预算参考数_隋心对账单定稿0514" xfId="36946"/>
    <cellStyle name="检查单元格 2 2 2 2 9" xfId="36947"/>
    <cellStyle name="好_人员工资和公用经费3_30云南 3" xfId="36948"/>
    <cellStyle name="好_人员工资和公用经费3_财力性转移支付2010年预算参考数 2 2" xfId="36949"/>
    <cellStyle name="好_人员工资和公用经费3_财力性转移支付2010年预算参考数 2 3" xfId="36950"/>
    <cellStyle name="好_人员工资和公用经费3_财力性转移支付2010年预算参考数 2 4" xfId="36951"/>
    <cellStyle name="好_人员工资和公用经费3_财力性转移支付2010年预算参考数 2 8" xfId="36952"/>
    <cellStyle name="好_山东省民生支出标准_03_2010年各地区一般预算平衡表 3" xfId="36953"/>
    <cellStyle name="好_人员工资和公用经费3_财力性转移支付2010年预算参考数_03_2010年各地区一般预算平衡表" xfId="36954"/>
    <cellStyle name="好_人员工资和公用经费3_财力性转移支付2010年预算参考数_03_2010年各地区一般预算平衡表 2" xfId="36955"/>
    <cellStyle name="好_人员工资和公用经费3_财力性转移支付2010年预算参考数_03_2010年各地区一般预算平衡表 2 2" xfId="36956"/>
    <cellStyle name="好_人员工资和公用经费3_财力性转移支付2010年预算参考数_03_2010年各地区一般预算平衡表 2 3" xfId="36957"/>
    <cellStyle name="好_人员工资和公用经费3_财力性转移支付2010年预算参考数_03_2010年各地区一般预算平衡表 3" xfId="36958"/>
    <cellStyle name="好_人员工资和公用经费3_财力性转移支付2010年预算参考数_03_2010年各地区一般预算平衡表_04财力类2010" xfId="36959"/>
    <cellStyle name="好_人员工资和公用经费3_财力性转移支付2010年预算参考数_03_2010年各地区一般预算平衡表_04财力类2010 2" xfId="36960"/>
    <cellStyle name="好_人员工资和公用经费3_财力性转移支付2010年预算参考数_03_2010年各地区一般预算平衡表_04财力类2010 3" xfId="36961"/>
    <cellStyle name="好_人员工资和公用经费3_财力性转移支付2010年预算参考数_03_2010年各地区一般预算平衡表_2010年地方财政一般预算分级平衡情况表（汇总）0524 2 6" xfId="36962"/>
    <cellStyle name="好_人员工资和公用经费3_财力性转移支付2010年预算参考数_03_2010年各地区一般预算平衡表_2010年地方财政一般预算分级平衡情况表（汇总）0524 2 7" xfId="36963"/>
    <cellStyle name="好_人员工资和公用经费3_财力性转移支付2010年预算参考数_03_2010年各地区一般预算平衡表_2010年地方财政一般预算分级平衡情况表（汇总）0524 2 8" xfId="36964"/>
    <cellStyle name="好_人员工资和公用经费3_财力性转移支付2010年预算参考数_03_2010年各地区一般预算平衡表_2010年地方财政一般预算分级平衡情况表（汇总）0524 3" xfId="36965"/>
    <cellStyle name="好_人员工资和公用经费3_财力性转移支付2010年预算参考数_03_2010年各地区一般预算平衡表_2010年地方财政一般预算分级平衡情况表（汇总）0524 4" xfId="36966"/>
    <cellStyle name="好_人员工资和公用经费3_财力性转移支付2010年预算参考数_03_2010年各地区一般预算平衡表_2010年地方财政一般预算分级平衡情况表（汇总）0524 5" xfId="36967"/>
    <cellStyle name="好_人员工资和公用经费3_财力性转移支付2010年预算参考数_03_2010年各地区一般预算平衡表_净集中" xfId="36968"/>
    <cellStyle name="好_人员工资和公用经费3_财力性转移支付2010年预算参考数_03_2010年各地区一般预算平衡表_净集中 2" xfId="36969"/>
    <cellStyle name="好_人员工资和公用经费3_财力性转移支付2010年预算参考数_30云南" xfId="36970"/>
    <cellStyle name="好_人员工资和公用经费3_财力性转移支付2010年预算参考数_30云南 2" xfId="36971"/>
    <cellStyle name="好_人员工资和公用经费3_财力性转移支付2010年预算参考数_30云南 3" xfId="36972"/>
    <cellStyle name="好_人员工资和公用经费3_财力性转移支付2010年预算参考数_合并" xfId="36973"/>
    <cellStyle name="好_人员工资和公用经费3_财力性转移支付2010年预算参考数_合并 2" xfId="36974"/>
    <cellStyle name="好_人员工资和公用经费3_财力性转移支付2010年预算参考数_合并 2 2" xfId="36975"/>
    <cellStyle name="好_人员工资和公用经费3_财力性转移支付2010年预算参考数_合并 2 3" xfId="36976"/>
    <cellStyle name="好_人员工资和公用经费3_财力性转移支付2010年预算参考数_合并 2 4" xfId="36977"/>
    <cellStyle name="好_人员工资和公用经费3_财力性转移支付2010年预算参考数_合并 2 5" xfId="36978"/>
    <cellStyle name="好_人员工资和公用经费3_财力性转移支付2010年预算参考数_合并 2 6" xfId="36979"/>
    <cellStyle name="好_人员工资和公用经费3_财力性转移支付2010年预算参考数_合并 2 7" xfId="36980"/>
    <cellStyle name="好_人员工资和公用经费3_财力性转移支付2010年预算参考数_合并 3" xfId="36981"/>
    <cellStyle name="好_人员工资和公用经费3_财力性转移支付2010年预算参考数_华东" xfId="36982"/>
    <cellStyle name="好_人员工资和公用经费3_财力性转移支付2010年预算参考数_华东 2" xfId="36983"/>
    <cellStyle name="好_人员工资和公用经费3_财力性转移支付2010年预算参考数_华东 2 2" xfId="36984"/>
    <cellStyle name="好_人员工资和公用经费3_财力性转移支付2010年预算参考数_华东 2 3" xfId="36985"/>
    <cellStyle name="好_人员工资和公用经费3_财力性转移支付2010年预算参考数_华东 2 4" xfId="36986"/>
    <cellStyle name="好_县区合并测算20080421_民生政策最低支出需求_财力性转移支付2010年预算参考数_隋心对账单定稿0514 2" xfId="36987"/>
    <cellStyle name="好_人员工资和公用经费3_财力性转移支付2010年预算参考数_华东 2 5" xfId="36988"/>
    <cellStyle name="好_县区合并测算20080421_民生政策最低支出需求_财力性转移支付2010年预算参考数_隋心对账单定稿0514 3" xfId="36989"/>
    <cellStyle name="好_人员工资和公用经费3_财力性转移支付2010年预算参考数_华东 2 6" xfId="36990"/>
    <cellStyle name="好_人员工资和公用经费3_财力性转移支付2010年预算参考数_华东 2 7" xfId="36991"/>
    <cellStyle name="好_人员工资和公用经费3_财力性转移支付2010年预算参考数_华东 3" xfId="36992"/>
    <cellStyle name="好_人员工资和公用经费3_财力性转移支付2010年预算参考数_隋心对账单定稿0514 2" xfId="36993"/>
    <cellStyle name="好_县市旗测算20080508_不含人员经费系数_03_2010年各地区一般预算平衡表 6" xfId="36994"/>
    <cellStyle name="好_人员工资和公用经费3_财力性转移支付2010年预算参考数_隋心对账单定稿0514 2 2" xfId="36995"/>
    <cellStyle name="好_人员工资和公用经费3_财力性转移支付2010年预算参考数_隋心对账单定稿0514 2 3" xfId="36996"/>
    <cellStyle name="好_人员工资和公用经费3_财力性转移支付2010年预算参考数_隋心对账单定稿0514 2 4" xfId="36997"/>
    <cellStyle name="好_人员工资和公用经费3_财力性转移支付2010年预算参考数_隋心对账单定稿0514 2 5" xfId="36998"/>
    <cellStyle name="好_人员工资和公用经费3_财力性转移支付2010年预算参考数_隋心对账单定稿0514 2 6" xfId="36999"/>
    <cellStyle name="好_人员工资和公用经费3_合并 2 2" xfId="37000"/>
    <cellStyle name="好_人员工资和公用经费3_合并 2 4" xfId="37001"/>
    <cellStyle name="好_人员工资和公用经费3_合并 2 5" xfId="37002"/>
    <cellStyle name="好_人员工资和公用经费3_华东" xfId="37003"/>
    <cellStyle name="好_人员工资和公用经费3_华东 2 2" xfId="37004"/>
    <cellStyle name="好_人员工资和公用经费3_华东 2 3" xfId="37005"/>
    <cellStyle name="好_人员工资和公用经费3_华东 2 4" xfId="37006"/>
    <cellStyle name="好_人员工资和公用经费3_华东 2 5" xfId="37007"/>
    <cellStyle name="好_人员工资和公用经费3_华东 2 6" xfId="37008"/>
    <cellStyle name="好_人员工资和公用经费3_华东 2 7" xfId="37009"/>
    <cellStyle name="好_人员工资和公用经费3_华东 3" xfId="37010"/>
    <cellStyle name="好_县市旗测算-新科目（20080627）_30云南" xfId="37011"/>
    <cellStyle name="好_人员工资和公用经费3_隋心对账单定稿0514" xfId="37012"/>
    <cellStyle name="好_人员工资和公用经费3_隋心对账单定稿0514 2 3" xfId="37013"/>
    <cellStyle name="好_人员工资和公用经费3_隋心对账单定稿0514 2 4" xfId="37014"/>
    <cellStyle name="好_人员工资和公用经费3_小册子（2010）张" xfId="37015"/>
    <cellStyle name="好_人员工资和公用经费3_小册子（2010）张 2" xfId="37016"/>
    <cellStyle name="好_人员工资和公用经费3_小册子（2010）张 3" xfId="37017"/>
    <cellStyle name="好_人员数据06+06-05 2" xfId="37018"/>
    <cellStyle name="好_人员数据06+06-05 3" xfId="37019"/>
    <cellStyle name="好_三季度－表二" xfId="37020"/>
    <cellStyle name="链接单元格 2 2 4" xfId="37021"/>
    <cellStyle name="好_山东省民生支出标准" xfId="37022"/>
    <cellStyle name="好_山东省民生支出标准 2" xfId="37023"/>
    <cellStyle name="好_山东省民生支出标准 2 2" xfId="37024"/>
    <cellStyle name="好_山东省民生支出标准 2 3" xfId="37025"/>
    <cellStyle name="好_山东省民生支出标准 2 4" xfId="37026"/>
    <cellStyle name="好_山东省民生支出标准 2 5" xfId="37027"/>
    <cellStyle name="好_山东省民生支出标准 2 6" xfId="37028"/>
    <cellStyle name="好_山东省民生支出标准 2 7" xfId="37029"/>
    <cellStyle name="好_山东省民生支出标准 2 8" xfId="37030"/>
    <cellStyle name="好_山东省民生支出标准 3" xfId="37031"/>
    <cellStyle name="好_文体广播事业(按照总人口测算）—20080416_民生政策最低支出需求_财力性转移支付2010年预算参考数_03_2010年各地区一般预算平衡表_净集中" xfId="37032"/>
    <cellStyle name="好_山东省民生支出标准_03_2010年各地区一般预算平衡表" xfId="37033"/>
    <cellStyle name="好_山东省民生支出标准_03_2010年各地区一般预算平衡表_04财力类2010" xfId="37034"/>
    <cellStyle name="好_山东省民生支出标准_03_2010年各地区一般预算平衡表_04财力类2010 2" xfId="37035"/>
    <cellStyle name="输出 4 4" xfId="37036"/>
    <cellStyle name="好_山东省民生支出标准_03_2010年各地区一般预算平衡表_04财力类2010 3" xfId="37037"/>
    <cellStyle name="好_山东省民生支出标准_03_2010年各地区一般预算平衡表_2010年地方财政一般预算分级平衡情况表（汇总）0524" xfId="37038"/>
    <cellStyle name="好_山东省民生支出标准_03_2010年各地区一般预算平衡表_2010年地方财政一般预算分级平衡情况表（汇总）0524 2 2" xfId="37039"/>
    <cellStyle name="好_山东省民生支出标准_03_2010年各地区一般预算平衡表_2010年地方财政一般预算分级平衡情况表（汇总）0524 2 3" xfId="37040"/>
    <cellStyle name="好_山东省民生支出标准_03_2010年各地区一般预算平衡表_2010年地方财政一般预算分级平衡情况表（汇总）0524 2 4" xfId="37041"/>
    <cellStyle name="好_山东省民生支出标准_03_2010年各地区一般预算平衡表_2010年地方财政一般预算分级平衡情况表（汇总）0524 2 5" xfId="37042"/>
    <cellStyle name="好_山东省民生支出标准_03_2010年各地区一般预算平衡表_2010年地方财政一般预算分级平衡情况表（汇总）0524 2 7" xfId="37043"/>
    <cellStyle name="好_山东省民生支出标准_03_2010年各地区一般预算平衡表_2010年地方财政一般预算分级平衡情况表（汇总）0524 3" xfId="37044"/>
    <cellStyle name="好_山东省民生支出标准_03_2010年各地区一般预算平衡表_2010年地方财政一般预算分级平衡情况表（汇总）0524 4" xfId="37045"/>
    <cellStyle name="汇总 2 10" xfId="37046"/>
    <cellStyle name="好_山东省民生支出标准_03_2010年各地区一般预算平衡表_2010年地方财政一般预算分级平衡情况表（汇总）0524 5" xfId="37047"/>
    <cellStyle name="汇总 2 11" xfId="37048"/>
    <cellStyle name="好_山东省民生支出标准_03_2010年各地区一般预算平衡表_净集中" xfId="37049"/>
    <cellStyle name="好_山东省民生支出标准_03_2010年各地区一般预算平衡表_净集中 2" xfId="37050"/>
    <cellStyle name="好_山东省民生支出标准_03_2010年各地区一般预算平衡表_净集中 3" xfId="37051"/>
    <cellStyle name="好_山东省民生支出标准_财力性转移支付2010年预算参考数" xfId="37052"/>
    <cellStyle name="注释 2 4" xfId="37053"/>
    <cellStyle name="好_山东省民生支出标准_财力性转移支付2010年预算参考数 2" xfId="37054"/>
    <cellStyle name="注释 2 4 2" xfId="37055"/>
    <cellStyle name="好_山东省民生支出标准_财力性转移支付2010年预算参考数 2 2" xfId="37056"/>
    <cellStyle name="好_市辖区测算20080510_民生政策最低支出需求_03_2010年各地区一般预算平衡表_2010年地方财政一般预算分级平衡情况表（汇总）0524 2 4" xfId="37057"/>
    <cellStyle name="好_山东省民生支出标准_财力性转移支付2010年预算参考数 2 3" xfId="37058"/>
    <cellStyle name="好_市辖区测算20080510_民生政策最低支出需求_03_2010年各地区一般预算平衡表_2010年地方财政一般预算分级平衡情况表（汇总）0524 2 5" xfId="37059"/>
    <cellStyle name="好_山东省民生支出标准_财力性转移支付2010年预算参考数 2 4" xfId="37060"/>
    <cellStyle name="好_市辖区测算20080510_民生政策最低支出需求_03_2010年各地区一般预算平衡表_2010年地方财政一般预算分级平衡情况表（汇总）0524 2 6" xfId="37061"/>
    <cellStyle name="好_山东省民生支出标准_财力性转移支付2010年预算参考数 2 5" xfId="37062"/>
    <cellStyle name="好_市辖区测算20080510_民生政策最低支出需求_03_2010年各地区一般预算平衡表_2010年地方财政一般预算分级平衡情况表（汇总）0524 2 7" xfId="37063"/>
    <cellStyle name="好_山东省民生支出标准_财力性转移支付2010年预算参考数 2 6" xfId="37064"/>
    <cellStyle name="好_市辖区测算20080510_民生政策最低支出需求_03_2010年各地区一般预算平衡表_2010年地方财政一般预算分级平衡情况表（汇总）0524 2 8" xfId="37065"/>
    <cellStyle name="好_山东省民生支出标准_财力性转移支付2010年预算参考数 2 7" xfId="37066"/>
    <cellStyle name="好_山东省民生支出标准_财力性转移支付2010年预算参考数 2 8" xfId="37067"/>
    <cellStyle name="好_山东省民生支出标准_财力性转移支付2010年预算参考数 3" xfId="37068"/>
    <cellStyle name="好_山东省民生支出标准_财力性转移支付2010年预算参考数 4" xfId="37069"/>
    <cellStyle name="好_山东省民生支出标准_财力性转移支付2010年预算参考数_03_2010年各地区一般预算平衡表 2" xfId="37070"/>
    <cellStyle name="好_山东省民生支出标准_财力性转移支付2010年预算参考数_03_2010年各地区一般预算平衡表 2 2" xfId="37071"/>
    <cellStyle name="千位分隔[0] 2 27" xfId="37072"/>
    <cellStyle name="千位分隔[0] 2 32" xfId="37073"/>
    <cellStyle name="好_山东省民生支出标准_财力性转移支付2010年预算参考数_03_2010年各地区一般预算平衡表 4" xfId="37074"/>
    <cellStyle name="好_山东省民生支出标准_财力性转移支付2010年预算参考数_03_2010年各地区一般预算平衡表 5" xfId="37075"/>
    <cellStyle name="好_山东省民生支出标准_财力性转移支付2010年预算参考数_03_2010年各地区一般预算平衡表 6" xfId="37076"/>
    <cellStyle name="好_山东省民生支出标准_财力性转移支付2010年预算参考数_03_2010年各地区一般预算平衡表_04财力类2010" xfId="37077"/>
    <cellStyle name="好_山东省民生支出标准_财力性转移支付2010年预算参考数_03_2010年各地区一般预算平衡表_04财力类2010 2" xfId="37078"/>
    <cellStyle name="好_山东省民生支出标准_财力性转移支付2010年预算参考数_03_2010年各地区一般预算平衡表_04财力类2010 3" xfId="37079"/>
    <cellStyle name="好_山东省民生支出标准_财力性转移支付2010年预算参考数_03_2010年各地区一般预算平衡表_2010年地方财政一般预算分级平衡情况表（汇总）0524" xfId="37080"/>
    <cellStyle name="好_山东省民生支出标准_财力性转移支付2010年预算参考数_03_2010年各地区一般预算平衡表_2010年地方财政一般预算分级平衡情况表（汇总）0524 2" xfId="37081"/>
    <cellStyle name="好_山东省民生支出标准_财力性转移支付2010年预算参考数_03_2010年各地区一般预算平衡表_2010年地方财政一般预算分级平衡情况表（汇总）0524 2 3" xfId="37082"/>
    <cellStyle name="好_山东省民生支出标准_财力性转移支付2010年预算参考数_03_2010年各地区一般预算平衡表_2010年地方财政一般预算分级平衡情况表（汇总）0524 2 4" xfId="37083"/>
    <cellStyle name="好_山东省民生支出标准_财力性转移支付2010年预算参考数_03_2010年各地区一般预算平衡表_2010年地方财政一般预算分级平衡情况表（汇总）0524 2 6" xfId="37084"/>
    <cellStyle name="好_山东省民生支出标准_财力性转移支付2010年预算参考数_03_2010年各地区一般预算平衡表_2010年地方财政一般预算分级平衡情况表（汇总）0524 2 7" xfId="37085"/>
    <cellStyle name="好_山东省民生支出标准_财力性转移支付2010年预算参考数_03_2010年各地区一般预算平衡表_2010年地方财政一般预算分级平衡情况表（汇总）0524 3" xfId="37086"/>
    <cellStyle name="好_山东省民生支出标准_财力性转移支付2010年预算参考数_03_2010年各地区一般预算平衡表_2010年地方财政一般预算分级平衡情况表（汇总）0524 4" xfId="37087"/>
    <cellStyle name="好_山东省民生支出标准_财力性转移支付2010年预算参考数_03_2010年各地区一般预算平衡表_净集中" xfId="37088"/>
    <cellStyle name="好_山东省民生支出标准_财力性转移支付2010年预算参考数_03_2010年各地区一般预算平衡表_净集中 2" xfId="37089"/>
    <cellStyle name="好_山东省民生支出标准_财力性转移支付2010年预算参考数_30云南" xfId="37090"/>
    <cellStyle name="好_山东省民生支出标准_财力性转移支付2010年预算参考数_合并 2 5" xfId="37091"/>
    <cellStyle name="好_山东省民生支出标准_财力性转移支付2010年预算参考数_合并 2 6" xfId="37092"/>
    <cellStyle name="好_山东省民生支出标准_财力性转移支付2010年预算参考数_合并 2 7" xfId="37093"/>
    <cellStyle name="好_山东省民生支出标准_财力性转移支付2010年预算参考数_华东" xfId="37094"/>
    <cellStyle name="好_山东省民生支出标准_财力性转移支付2010年预算参考数_华东 2 2" xfId="37095"/>
    <cellStyle name="好_山东省民生支出标准_财力性转移支付2010年预算参考数_华东 2 3" xfId="37096"/>
    <cellStyle name="好_山东省民生支出标准_财力性转移支付2010年预算参考数_华东 2 4" xfId="37097"/>
    <cellStyle name="好_山东省民生支出标准_财力性转移支付2010年预算参考数_华东 2 5" xfId="37098"/>
    <cellStyle name="好_山东省民生支出标准_财力性转移支付2010年预算参考数_华东 2 6" xfId="37099"/>
    <cellStyle name="好_山东省民生支出标准_财力性转移支付2010年预算参考数_隋心对账单定稿0514 2" xfId="37100"/>
    <cellStyle name="好_山东省民生支出标准_财力性转移支付2010年预算参考数_隋心对账单定稿0514 2 2" xfId="37101"/>
    <cellStyle name="好_山东省民生支出标准_财力性转移支付2010年预算参考数_隋心对账单定稿0514 2 4" xfId="37102"/>
    <cellStyle name="好_山东省民生支出标准_财力性转移支付2010年预算参考数_隋心对账单定稿0514 2 5" xfId="37103"/>
    <cellStyle name="好_山东省民生支出标准_财力性转移支付2010年预算参考数_隋心对账单定稿0514 2 6" xfId="37104"/>
    <cellStyle name="好_山东省民生支出标准_财力性转移支付2010年预算参考数_隋心对账单定稿0514 2 7" xfId="37105"/>
    <cellStyle name="好_山东省民生支出标准_财力性转移支付2010年预算参考数_小册子（2010）张" xfId="37106"/>
    <cellStyle name="好_山东省民生支出标准_财力性转移支付2010年预算参考数_小册子（2010）张 2" xfId="37107"/>
    <cellStyle name="好_山东省民生支出标准_财力性转移支付2010年预算参考数_小册子（2010）张 3" xfId="37108"/>
    <cellStyle name="好_山东省民生支出标准_合并 2" xfId="37109"/>
    <cellStyle name="好_山东省民生支出标准_合并 2 6" xfId="37110"/>
    <cellStyle name="好_山东省民生支出标准_合并 2 7" xfId="37111"/>
    <cellStyle name="好_山东省民生支出标准_华东 2 6" xfId="37112"/>
    <cellStyle name="好_山东省民生支出标准_华东 2 7" xfId="37113"/>
    <cellStyle name="好_山东省民生支出标准_隋心对账单定稿0514" xfId="37114"/>
    <cellStyle name="好_山东省民生支出标准_隋心对账单定稿0514 2 6" xfId="37115"/>
    <cellStyle name="好_云南 缺口县区测算(地方填报)_03_2010年各地区一般预算平衡表_04财力类2010 3" xfId="37116"/>
    <cellStyle name="好_山东省民生支出标准_小册子（2010）张 2" xfId="37117"/>
    <cellStyle name="好_山东省民生支出标准_小册子（2010）张 3" xfId="37118"/>
    <cellStyle name="好_市辖区测算20080510" xfId="37119"/>
    <cellStyle name="好_市辖区测算20080510 2" xfId="37120"/>
    <cellStyle name="好_市辖区测算20080510 2 2" xfId="37121"/>
    <cellStyle name="好_市辖区测算20080510 2 3" xfId="37122"/>
    <cellStyle name="好_市辖区测算20080510 2 4" xfId="37123"/>
    <cellStyle name="好_市辖区测算20080510 2 5" xfId="37124"/>
    <cellStyle name="好_市辖区测算20080510 2 6" xfId="37125"/>
    <cellStyle name="好_市辖区测算20080510 2 7" xfId="37126"/>
    <cellStyle name="好_市辖区测算20080510 2 8" xfId="37127"/>
    <cellStyle name="好_市辖区测算20080510 3" xfId="37128"/>
    <cellStyle name="好_市辖区测算20080510 4" xfId="37129"/>
    <cellStyle name="好_市辖区测算20080510 5" xfId="37130"/>
    <cellStyle name="好_市辖区测算20080510_03_2010年各地区一般预算平衡表" xfId="37131"/>
    <cellStyle name="好_市辖区测算20080510_03_2010年各地区一般预算平衡表 2" xfId="37132"/>
    <cellStyle name="好_市辖区测算20080510_03_2010年各地区一般预算平衡表 3" xfId="37133"/>
    <cellStyle name="好_市辖区测算20080510_03_2010年各地区一般预算平衡表 4" xfId="37134"/>
    <cellStyle name="后继超链接 2 2" xfId="37135"/>
    <cellStyle name="好_市辖区测算20080510_03_2010年各地区一般预算平衡表 5" xfId="37136"/>
    <cellStyle name="后继超链接 2 3" xfId="37137"/>
    <cellStyle name="好_市辖区测算20080510_03_2010年各地区一般预算平衡表 6" xfId="37138"/>
    <cellStyle name="后继超链接 2 4" xfId="37139"/>
    <cellStyle name="好_市辖区测算20080510_03_2010年各地区一般预算平衡表_04财力类2010" xfId="37140"/>
    <cellStyle name="好_市辖区测算20080510_03_2010年各地区一般预算平衡表_2010年地方财政一般预算分级平衡情况表（汇总）0524 2 2" xfId="37141"/>
    <cellStyle name="好_市辖区测算20080510_03_2010年各地区一般预算平衡表_2010年地方财政一般预算分级平衡情况表（汇总）0524 2 4" xfId="37142"/>
    <cellStyle name="好_市辖区测算20080510_03_2010年各地区一般预算平衡表_2010年地方财政一般预算分级平衡情况表（汇总）0524 2 5" xfId="37143"/>
    <cellStyle name="好_市辖区测算20080510_03_2010年各地区一般预算平衡表_2010年地方财政一般预算分级平衡情况表（汇总）0524 2 6" xfId="37144"/>
    <cellStyle name="好_市辖区测算20080510_03_2010年各地区一般预算平衡表_2010年地方财政一般预算分级平衡情况表（汇总）0524 2 8" xfId="37145"/>
    <cellStyle name="好_市辖区测算20080510_03_2010年各地区一般预算平衡表_净集中 2" xfId="37146"/>
    <cellStyle name="好_市辖区测算20080510_03_2010年各地区一般预算平衡表_净集中 3" xfId="37147"/>
    <cellStyle name="好_市辖区测算20080510_30云南 2" xfId="37148"/>
    <cellStyle name="好_市辖区测算20080510_30云南 3" xfId="37149"/>
    <cellStyle name="好_市辖区测算20080510_不含人员经费系数 2 2" xfId="37150"/>
    <cellStyle name="好_市辖区测算20080510_不含人员经费系数 2 3" xfId="37151"/>
    <cellStyle name="好_市辖区测算20080510_不含人员经费系数 2 4" xfId="37152"/>
    <cellStyle name="好_市辖区测算20080510_不含人员经费系数 2 5" xfId="37153"/>
    <cellStyle name="好_市辖区测算20080510_不含人员经费系数 2 6" xfId="37154"/>
    <cellStyle name="好_市辖区测算20080510_不含人员经费系数 2 8" xfId="37155"/>
    <cellStyle name="好_市辖区测算20080510_不含人员经费系数 4" xfId="37156"/>
    <cellStyle name="好_危改资金测算_财力性转移支付2010年预算参考数_隋心对账单定稿0514 2 5" xfId="37157"/>
    <cellStyle name="好_市辖区测算20080510_不含人员经费系数 5" xfId="37158"/>
    <cellStyle name="好_危改资金测算_财力性转移支付2010年预算参考数_隋心对账单定稿0514 2 6" xfId="37159"/>
    <cellStyle name="好_市辖区测算20080510_不含人员经费系数_03_2010年各地区一般预算平衡表 2" xfId="37160"/>
    <cellStyle name="好_市辖区测算20080510_不含人员经费系数_03_2010年各地区一般预算平衡表 2 2" xfId="37161"/>
    <cellStyle name="好_市辖区测算20080510_不含人员经费系数_03_2010年各地区一般预算平衡表 2 3" xfId="37162"/>
    <cellStyle name="好_市辖区测算20080510_不含人员经费系数_03_2010年各地区一般预算平衡表 3" xfId="37163"/>
    <cellStyle name="好_市辖区测算20080510_不含人员经费系数_03_2010年各地区一般预算平衡表 5" xfId="37164"/>
    <cellStyle name="好_市辖区测算20080510_不含人员经费系数_03_2010年各地区一般预算平衡表_04财力类2010" xfId="37165"/>
    <cellStyle name="好_市辖区测算20080510_不含人员经费系数_03_2010年各地区一般预算平衡表_04财力类2010 2" xfId="37166"/>
    <cellStyle name="好_市辖区测算20080510_不含人员经费系数_03_2010年各地区一般预算平衡表_04财力类2010 3" xfId="37167"/>
    <cellStyle name="好_市辖区测算20080510_不含人员经费系数_03_2010年各地区一般预算平衡表_2010年地方财政一般预算分级平衡情况表（汇总）0524 2" xfId="37168"/>
    <cellStyle name="好_市辖区测算20080510_不含人员经费系数_03_2010年各地区一般预算平衡表_2010年地方财政一般预算分级平衡情况表（汇总）0524 2 3" xfId="37169"/>
    <cellStyle name="好_市辖区测算20080510_不含人员经费系数_03_2010年各地区一般预算平衡表_2010年地方财政一般预算分级平衡情况表（汇总）0524 4" xfId="37170"/>
    <cellStyle name="好_市辖区测算20080510_不含人员经费系数_03_2010年各地区一般预算平衡表_2010年地方财政一般预算分级平衡情况表（汇总）0524 5" xfId="37171"/>
    <cellStyle name="好_市辖区测算20080510_不含人员经费系数_30云南" xfId="37172"/>
    <cellStyle name="好_市辖区测算20080510_不含人员经费系数_30云南 2" xfId="37173"/>
    <cellStyle name="好_文体广播事业(按照总人口测算）—20080416_县市旗测算-新科目（含人口规模效应） 2 8" xfId="37174"/>
    <cellStyle name="好_市辖区测算20080510_不含人员经费系数_30云南 3" xfId="37175"/>
    <cellStyle name="好_市辖区测算20080510_不含人员经费系数_财力性转移支付2010年预算参考数 2 4" xfId="37176"/>
    <cellStyle name="好_市辖区测算20080510_不含人员经费系数_财力性转移支付2010年预算参考数 2 5" xfId="37177"/>
    <cellStyle name="好_市辖区测算20080510_不含人员经费系数_财力性转移支付2010年预算参考数 2 6" xfId="37178"/>
    <cellStyle name="好_市辖区测算20080510_不含人员经费系数_财力性转移支付2010年预算参考数 2 7" xfId="37179"/>
    <cellStyle name="好_市辖区测算20080510_不含人员经费系数_财力性转移支付2010年预算参考数 2 8" xfId="37180"/>
    <cellStyle name="好_市辖区测算20080510_不含人员经费系数_财力性转移支付2010年预算参考数_03_2010年各地区一般预算平衡表" xfId="37181"/>
    <cellStyle name="好_县区合并测算20080421_民生政策最低支出需求_财力性转移支付2010年预算参考数_华东 2 7" xfId="37182"/>
    <cellStyle name="好_市辖区测算20080510_不含人员经费系数_财力性转移支付2010年预算参考数_03_2010年各地区一般预算平衡表 4" xfId="37183"/>
    <cellStyle name="好_市辖区测算20080510_不含人员经费系数_财力性转移支付2010年预算参考数_03_2010年各地区一般预算平衡表 5" xfId="37184"/>
    <cellStyle name="好_卫生(按照总人口测算）—20080416_民生政策最低支出需求_合并 2" xfId="37185"/>
    <cellStyle name="好_市辖区测算20080510_不含人员经费系数_财力性转移支付2010年预算参考数_03_2010年各地区一般预算平衡表 6" xfId="37186"/>
    <cellStyle name="好_卫生(按照总人口测算）—20080416_民生政策最低支出需求_合并 3" xfId="37187"/>
    <cellStyle name="好_市辖区测算20080510_不含人员经费系数_财力性转移支付2010年预算参考数_03_2010年各地区一般预算平衡表_04财力类2010 2" xfId="37188"/>
    <cellStyle name="好_市辖区测算20080510_不含人员经费系数_财力性转移支付2010年预算参考数_03_2010年各地区一般预算平衡表_04财力类2010 3" xfId="37189"/>
    <cellStyle name="好_市辖区测算20080510_不含人员经费系数_财力性转移支付2010年预算参考数_03_2010年各地区一般预算平衡表_2010年地方财政一般预算分级平衡情况表（汇总）0524" xfId="37190"/>
    <cellStyle name="好_市辖区测算20080510_不含人员经费系数_财力性转移支付2010年预算参考数_03_2010年各地区一般预算平衡表_2010年地方财政一般预算分级平衡情况表（汇总）0524 2" xfId="37191"/>
    <cellStyle name="好_市辖区测算20080510_不含人员经费系数_财力性转移支付2010年预算参考数_03_2010年各地区一般预算平衡表_2010年地方财政一般预算分级平衡情况表（汇总）0524 2 2" xfId="37192"/>
    <cellStyle name="好_市辖区测算20080510_不含人员经费系数_财力性转移支付2010年预算参考数_03_2010年各地区一般预算平衡表_2010年地方财政一般预算分级平衡情况表（汇总）0524 2 3" xfId="37193"/>
    <cellStyle name="好_市辖区测算20080510_不含人员经费系数_财力性转移支付2010年预算参考数_03_2010年各地区一般预算平衡表_2010年地方财政一般预算分级平衡情况表（汇总）0524 2 4" xfId="37194"/>
    <cellStyle name="好_市辖区测算20080510_不含人员经费系数_财力性转移支付2010年预算参考数_03_2010年各地区一般预算平衡表_2010年地方财政一般预算分级平衡情况表（汇总）0524 2 7" xfId="37195"/>
    <cellStyle name="好_市辖区测算20080510_不含人员经费系数_财力性转移支付2010年预算参考数_03_2010年各地区一般预算平衡表_2010年地方财政一般预算分级平衡情况表（汇总）0524 2 8" xfId="37196"/>
    <cellStyle name="好_市辖区测算20080510_不含人员经费系数_财力性转移支付2010年预算参考数_03_2010年各地区一般预算平衡表_2010年地方财政一般预算分级平衡情况表（汇总）0524 3" xfId="37197"/>
    <cellStyle name="好_市辖区测算20080510_不含人员经费系数_财力性转移支付2010年预算参考数_03_2010年各地区一般预算平衡表_2010年地方财政一般预算分级平衡情况表（汇总）0524 4" xfId="37198"/>
    <cellStyle name="好_市辖区测算20080510_不含人员经费系数_财力性转移支付2010年预算参考数_03_2010年各地区一般预算平衡表_2010年地方财政一般预算分级平衡情况表（汇总）0524 5" xfId="37199"/>
    <cellStyle name="好_市辖区测算20080510_不含人员经费系数_财力性转移支付2010年预算参考数_03_2010年各地区一般预算平衡表_净集中" xfId="37200"/>
    <cellStyle name="好_市辖区测算20080510_不含人员经费系数_财力性转移支付2010年预算参考数_03_2010年各地区一般预算平衡表_净集中 2" xfId="37201"/>
    <cellStyle name="好_市辖区测算20080510_不含人员经费系数_财力性转移支付2010年预算参考数_30云南" xfId="37202"/>
    <cellStyle name="好_市辖区测算20080510_不含人员经费系数_财力性转移支付2010年预算参考数_30云南 2" xfId="37203"/>
    <cellStyle name="好_市辖区测算20080510_不含人员经费系数_财力性转移支付2010年预算参考数_30云南 3" xfId="37204"/>
    <cellStyle name="好_市辖区测算20080510_不含人员经费系数_财力性转移支付2010年预算参考数_30云南 3 2" xfId="37205"/>
    <cellStyle name="好_市辖区测算20080510_不含人员经费系数_财力性转移支付2010年预算参考数_合并" xfId="37206"/>
    <cellStyle name="好_市辖区测算20080510_不含人员经费系数_财力性转移支付2010年预算参考数_合并 2 6" xfId="37207"/>
    <cellStyle name="好_市辖区测算20080510_不含人员经费系数_财力性转移支付2010年预算参考数_合并 2 7" xfId="37208"/>
    <cellStyle name="好_市辖区测算20080510_不含人员经费系数_财力性转移支付2010年预算参考数_华东" xfId="37209"/>
    <cellStyle name="好_市辖区测算20080510_不含人员经费系数_财力性转移支付2010年预算参考数_华东 2" xfId="37210"/>
    <cellStyle name="好_市辖区测算20080510_不含人员经费系数_财力性转移支付2010年预算参考数_华东 2 2" xfId="37211"/>
    <cellStyle name="链接单元格 2 2 2 4" xfId="37212"/>
    <cellStyle name="好_市辖区测算20080510_不含人员经费系数_财力性转移支付2010年预算参考数_华东 2 6" xfId="37213"/>
    <cellStyle name="链接单元格 2 2 2 8" xfId="37214"/>
    <cellStyle name="好_市辖区测算20080510_不含人员经费系数_财力性转移支付2010年预算参考数_华东 2 7" xfId="37215"/>
    <cellStyle name="链接单元格 2 2 2 9" xfId="37216"/>
    <cellStyle name="好_市辖区测算20080510_不含人员经费系数_财力性转移支付2010年预算参考数_华东 3" xfId="37217"/>
    <cellStyle name="好_市辖区测算20080510_不含人员经费系数_财力性转移支付2010年预算参考数_隋心对账单定稿0514 2 2" xfId="37218"/>
    <cellStyle name="好_县市旗测算-新科目（20080626）_不含人员经费系数_财力性转移支付2010年预算参考数_合并 2 6" xfId="37219"/>
    <cellStyle name="好_市辖区测算20080510_不含人员经费系数_财力性转移支付2010年预算参考数_隋心对账单定稿0514 2 4" xfId="37220"/>
    <cellStyle name="好_市辖区测算20080510_不含人员经费系数_财力性转移支付2010年预算参考数_隋心对账单定稿0514 2 5" xfId="37221"/>
    <cellStyle name="好_市辖区测算20080510_不含人员经费系数_财力性转移支付2010年预算参考数_隋心对账单定稿0514 2 6" xfId="37222"/>
    <cellStyle name="好_市辖区测算20080510_不含人员经费系数_财力性转移支付2010年预算参考数_隋心对账单定稿0514 2 7" xfId="37223"/>
    <cellStyle name="好_市辖区测算20080510_不含人员经费系数_财力性转移支付2010年预算参考数_小册子（2010）张 2" xfId="37224"/>
    <cellStyle name="好_市辖区测算20080510_不含人员经费系数_合并 2" xfId="37225"/>
    <cellStyle name="好_市辖区测算20080510_不含人员经费系数_合并 3" xfId="37226"/>
    <cellStyle name="好_市辖区测算20080510_不含人员经费系数_华东" xfId="37227"/>
    <cellStyle name="好_市辖区测算20080510_不含人员经费系数_华东 2" xfId="37228"/>
    <cellStyle name="好_市辖区测算20080510_不含人员经费系数_华东 2 3" xfId="37229"/>
    <cellStyle name="好_市辖区测算20080510_不含人员经费系数_华东 3" xfId="37230"/>
    <cellStyle name="好_市辖区测算20080510_不含人员经费系数_隋心对账单定稿0514" xfId="37231"/>
    <cellStyle name="好_市辖区测算20080510_不含人员经费系数_隋心对账单定稿0514 2" xfId="37232"/>
    <cellStyle name="好_市辖区测算20080510_不含人员经费系数_隋心对账单定稿0514 2 2" xfId="37233"/>
    <cellStyle name="好_市辖区测算20080510_不含人员经费系数_隋心对账单定稿0514 2 3" xfId="37234"/>
    <cellStyle name="好_市辖区测算20080510_不含人员经费系数_隋心对账单定稿0514 2 4" xfId="37235"/>
    <cellStyle name="好_市辖区测算20080510_不含人员经费系数_隋心对账单定稿0514 2 5" xfId="37236"/>
    <cellStyle name="好_市辖区测算20080510_不含人员经费系数_隋心对账单定稿0514 2 6" xfId="37237"/>
    <cellStyle name="好_市辖区测算20080510_不含人员经费系数_隋心对账单定稿0514 2 7" xfId="37238"/>
    <cellStyle name="好_市辖区测算20080510_不含人员经费系数_小册子（2010）张" xfId="37239"/>
    <cellStyle name="好_市辖区测算20080510_不含人员经费系数_小册子（2010）张 2" xfId="37240"/>
    <cellStyle name="好_市辖区测算20080510_不含人员经费系数_小册子（2010）张 3" xfId="37241"/>
    <cellStyle name="好_市辖区测算20080510_财力性转移支付2010年预算参考数" xfId="37242"/>
    <cellStyle name="好_市辖区测算20080510_财力性转移支付2010年预算参考数 2 7" xfId="37243"/>
    <cellStyle name="好_市辖区测算20080510_财力性转移支付2010年预算参考数 2 8" xfId="37244"/>
    <cellStyle name="好_市辖区测算20080510_财力性转移支付2010年预算参考数_03_2010年各地区一般预算平衡表" xfId="37245"/>
    <cellStyle name="好_市辖区测算20080510_财力性转移支付2010年预算参考数_03_2010年各地区一般预算平衡表 2 2" xfId="37246"/>
    <cellStyle name="好_市辖区测算20080510_财力性转移支付2010年预算参考数_03_2010年各地区一般预算平衡表 2 3" xfId="37247"/>
    <cellStyle name="好_市辖区测算20080510_财力性转移支付2010年预算参考数_03_2010年各地区一般预算平衡表 4" xfId="37248"/>
    <cellStyle name="好_市辖区测算20080510_财力性转移支付2010年预算参考数_03_2010年各地区一般预算平衡表_04财力类2010 2" xfId="37249"/>
    <cellStyle name="好_市辖区测算20080510_财力性转移支付2010年预算参考数_03_2010年各地区一般预算平衡表_04财力类2010 3" xfId="37250"/>
    <cellStyle name="好_市辖区测算20080510_财力性转移支付2010年预算参考数_03_2010年各地区一般预算平衡表_2010年地方财政一般预算分级平衡情况表（汇总）0524 2" xfId="37251"/>
    <cellStyle name="好_市辖区测算20080510_财力性转移支付2010年预算参考数_03_2010年各地区一般预算平衡表_2010年地方财政一般预算分级平衡情况表（汇总）0524 2 4" xfId="37252"/>
    <cellStyle name="好_市辖区测算20080510_财力性转移支付2010年预算参考数_03_2010年各地区一般预算平衡表_2010年地方财政一般预算分级平衡情况表（汇总）0524 2 5" xfId="37253"/>
    <cellStyle name="好_市辖区测算20080510_财力性转移支付2010年预算参考数_03_2010年各地区一般预算平衡表_2010年地方财政一般预算分级平衡情况表（汇总）0524 2 6" xfId="37254"/>
    <cellStyle name="好_市辖区测算20080510_财力性转移支付2010年预算参考数_03_2010年各地区一般预算平衡表_2010年地方财政一般预算分级平衡情况表（汇总）0524 2 7" xfId="37255"/>
    <cellStyle name="好_市辖区测算20080510_财力性转移支付2010年预算参考数_03_2010年各地区一般预算平衡表_2010年地方财政一般预算分级平衡情况表（汇总）0524 3" xfId="37256"/>
    <cellStyle name="好_市辖区测算20080510_财力性转移支付2010年预算参考数_03_2010年各地区一般预算平衡表_2010年地方财政一般预算分级平衡情况表（汇总）0524 5" xfId="37257"/>
    <cellStyle name="好_市辖区测算20080510_财力性转移支付2010年预算参考数_03_2010年各地区一般预算平衡表_净集中 2" xfId="37258"/>
    <cellStyle name="好_市辖区测算20080510_财力性转移支付2010年预算参考数_03_2010年各地区一般预算平衡表_净集中 3" xfId="37259"/>
    <cellStyle name="好_市辖区测算20080510_财力性转移支付2010年预算参考数_30云南 3" xfId="37260"/>
    <cellStyle name="好_市辖区测算20080510_财力性转移支付2010年预算参考数_30云南 4" xfId="37261"/>
    <cellStyle name="好_市辖区测算20080510_财力性转移支付2010年预算参考数_合并 2 2" xfId="37262"/>
    <cellStyle name="好_市辖区测算20080510_财力性转移支付2010年预算参考数_合并 2 3" xfId="37263"/>
    <cellStyle name="好_市辖区测算20080510_财力性转移支付2010年预算参考数_合并 2 4" xfId="37264"/>
    <cellStyle name="好_市辖区测算20080510_财力性转移支付2010年预算参考数_华东" xfId="37265"/>
    <cellStyle name="好_市辖区测算20080510_财力性转移支付2010年预算参考数_华东 2 2" xfId="37266"/>
    <cellStyle name="好_市辖区测算20080510_财力性转移支付2010年预算参考数_华东 2 3" xfId="37267"/>
    <cellStyle name="好_市辖区测算20080510_财力性转移支付2010年预算参考数_华东 2 4" xfId="37268"/>
    <cellStyle name="好_市辖区测算20080510_财力性转移支付2010年预算参考数_华东 2 5" xfId="37269"/>
    <cellStyle name="好_市辖区测算20080510_财力性转移支付2010年预算参考数_华东 2 6" xfId="37270"/>
    <cellStyle name="好_市辖区测算20080510_财力性转移支付2010年预算参考数_华东 2 7" xfId="37271"/>
    <cellStyle name="好_市辖区测算20080510_财力性转移支付2010年预算参考数_华东 3" xfId="37272"/>
    <cellStyle name="好_市辖区测算20080510_财力性转移支付2010年预算参考数_隋心对账单定稿0514" xfId="37273"/>
    <cellStyle name="好_市辖区测算-新科目（20080626）_华东 2" xfId="37274"/>
    <cellStyle name="好_市辖区测算20080510_财力性转移支付2010年预算参考数_隋心对账单定稿0514 2" xfId="37275"/>
    <cellStyle name="好_市辖区测算-新科目（20080626）_华东 2 2" xfId="37276"/>
    <cellStyle name="好_市辖区测算20080510_财力性转移支付2010年预算参考数_隋心对账单定稿0514 2 2" xfId="37277"/>
    <cellStyle name="好_市辖区测算20080510_财力性转移支付2010年预算参考数_隋心对账单定稿0514 2 6" xfId="37278"/>
    <cellStyle name="好_市辖区测算20080510_财力性转移支付2010年预算参考数_隋心对账单定稿0514 2 7" xfId="37279"/>
    <cellStyle name="好_市辖区测算20080510_财力性转移支付2010年预算参考数_隋心对账单定稿0514 3" xfId="37280"/>
    <cellStyle name="好_市辖区测算-新科目（20080626）_华东 2 3" xfId="37281"/>
    <cellStyle name="好_市辖区测算20080510_财力性转移支付2010年预算参考数_小册子（2010）张 2 2" xfId="37282"/>
    <cellStyle name="好_市辖区测算20080510_财力性转移支付2010年预算参考数_小册子（2010）张 3 2" xfId="37283"/>
    <cellStyle name="好_市辖区测算20080510_合并" xfId="37284"/>
    <cellStyle name="好_市辖区测算20080510_合并 2" xfId="37285"/>
    <cellStyle name="好_市辖区测算20080510_华东 2" xfId="37286"/>
    <cellStyle name="好_市辖区测算20080510_华东 2 2" xfId="37287"/>
    <cellStyle name="好_市辖区测算20080510_华东 2 3" xfId="37288"/>
    <cellStyle name="好_市辖区测算20080510_华东 2 4" xfId="37289"/>
    <cellStyle name="好_市辖区测算20080510_华东 2 5" xfId="37290"/>
    <cellStyle name="好_市辖区测算20080510_华东 2 6" xfId="37291"/>
    <cellStyle name="好_市辖区测算20080510_华东 2 7" xfId="37292"/>
    <cellStyle name="好_市辖区测算20080510_华东 3" xfId="37293"/>
    <cellStyle name="好_市辖区测算20080510_民生政策最低支出需求 2" xfId="37294"/>
    <cellStyle name="好_市辖区测算20080510_民生政策最低支出需求 2 2" xfId="37295"/>
    <cellStyle name="好_市辖区测算20080510_民生政策最低支出需求 2 3" xfId="37296"/>
    <cellStyle name="好_市辖区测算20080510_民生政策最低支出需求 2 4" xfId="37297"/>
    <cellStyle name="好_市辖区测算20080510_民生政策最低支出需求 2 5" xfId="37298"/>
    <cellStyle name="好_市辖区测算20080510_民生政策最低支出需求 2 6" xfId="37299"/>
    <cellStyle name="好_市辖区测算20080510_民生政策最低支出需求 2 7" xfId="37300"/>
    <cellStyle name="好_市辖区测算20080510_民生政策最低支出需求 2 8" xfId="37301"/>
    <cellStyle name="好_市辖区测算20080510_民生政策最低支出需求 3" xfId="37302"/>
    <cellStyle name="好_市辖区测算20080510_民生政策最低支出需求_03_2010年各地区一般预算平衡表" xfId="37303"/>
    <cellStyle name="好_市辖区测算20080510_民生政策最低支出需求_03_2010年各地区一般预算平衡表 2" xfId="37304"/>
    <cellStyle name="好_市辖区测算20080510_民生政策最低支出需求_03_2010年各地区一般预算平衡表 2 2" xfId="37305"/>
    <cellStyle name="好_市辖区测算20080510_民生政策最低支出需求_03_2010年各地区一般预算平衡表 3" xfId="37306"/>
    <cellStyle name="好_县市旗测算-新科目（20080626）_民生政策最低支出需求_华东" xfId="37307"/>
    <cellStyle name="好_市辖区测算20080510_民生政策最低支出需求_03_2010年各地区一般预算平衡表 6" xfId="37308"/>
    <cellStyle name="好_市辖区测算-新科目（20080626）_不含人员经费系数_华东 2 4" xfId="37309"/>
    <cellStyle name="好_市辖区测算20080510_民生政策最低支出需求_03_2010年各地区一般预算平衡表_04财力类2010" xfId="37310"/>
    <cellStyle name="好_市辖区测算20080510_民生政策最低支出需求_03_2010年各地区一般预算平衡表_04财力类2010 2" xfId="37311"/>
    <cellStyle name="好_市辖区测算20080510_民生政策最低支出需求_03_2010年各地区一般预算平衡表_2010年地方财政一般预算分级平衡情况表（汇总）0524 2" xfId="37312"/>
    <cellStyle name="好_市辖区测算20080510_民生政策最低支出需求_03_2010年各地区一般预算平衡表_2010年地方财政一般预算分级平衡情况表（汇总）0524 2 2" xfId="37313"/>
    <cellStyle name="好_市辖区测算20080510_民生政策最低支出需求_03_2010年各地区一般预算平衡表_2010年地方财政一般预算分级平衡情况表（汇总）0524 2 3" xfId="37314"/>
    <cellStyle name="好_市辖区测算20080510_民生政策最低支出需求_03_2010年各地区一般预算平衡表_2010年地方财政一般预算分级平衡情况表（汇总）0524 3" xfId="37315"/>
    <cellStyle name="好_市辖区测算20080510_民生政策最低支出需求_03_2010年各地区一般预算平衡表_2010年地方财政一般预算分级平衡情况表（汇总）0524 4" xfId="37316"/>
    <cellStyle name="好_市辖区测算20080510_民生政策最低支出需求_03_2010年各地区一般预算平衡表_净集中" xfId="37317"/>
    <cellStyle name="好_市辖区测算20080510_民生政策最低支出需求_03_2010年各地区一般预算平衡表_净集中 2" xfId="37318"/>
    <cellStyle name="好_一般预算支出口径剔除表 3" xfId="37319"/>
    <cellStyle name="好_市辖区测算20080510_民生政策最低支出需求_03_2010年各地区一般预算平衡表_净集中 3" xfId="37320"/>
    <cellStyle name="好_一般预算支出口径剔除表 4" xfId="37321"/>
    <cellStyle name="好_市辖区测算20080510_民生政策最低支出需求_30云南" xfId="37322"/>
    <cellStyle name="好_市辖区测算20080510_民生政策最低支出需求_财力性转移支付2010年预算参考数 2" xfId="37323"/>
    <cellStyle name="好_市辖区测算20080510_民生政策最低支出需求_财力性转移支付2010年预算参考数 2 2" xfId="37324"/>
    <cellStyle name="好_市辖区测算20080510_民生政策最低支出需求_财力性转移支付2010年预算参考数 2 3" xfId="37325"/>
    <cellStyle name="好_市辖区测算20080510_民生政策最低支出需求_财力性转移支付2010年预算参考数 2 5" xfId="37326"/>
    <cellStyle name="好_市辖区测算20080510_民生政策最低支出需求_财力性转移支付2010年预算参考数 2 6" xfId="37327"/>
    <cellStyle name="好_市辖区测算20080510_民生政策最低支出需求_财力性转移支付2010年预算参考数 2 7" xfId="37328"/>
    <cellStyle name="好_市辖区测算20080510_民生政策最低支出需求_财力性转移支付2010年预算参考数 2 8" xfId="37329"/>
    <cellStyle name="好_市辖区测算20080510_民生政策最低支出需求_财力性转移支付2010年预算参考数 3" xfId="37330"/>
    <cellStyle name="好_市辖区测算20080510_民生政策最低支出需求_财力性转移支付2010年预算参考数 4" xfId="37331"/>
    <cellStyle name="好_市辖区测算20080510_民生政策最低支出需求_财力性转移支付2010年预算参考数 5" xfId="37332"/>
    <cellStyle name="好_市辖区测算20080510_民生政策最低支出需求_财力性转移支付2010年预算参考数_03_2010年各地区一般预算平衡表 2 2" xfId="37333"/>
    <cellStyle name="好_市辖区测算20080510_民生政策最低支出需求_财力性转移支付2010年预算参考数_03_2010年各地区一般预算平衡表 2 3" xfId="37334"/>
    <cellStyle name="好_市辖区测算20080510_民生政策最低支出需求_财力性转移支付2010年预算参考数_03_2010年各地区一般预算平衡表 4" xfId="37335"/>
    <cellStyle name="注释 4 2 2" xfId="37336"/>
    <cellStyle name="好_市辖区测算20080510_民生政策最低支出需求_财力性转移支付2010年预算参考数_03_2010年各地区一般预算平衡表 5" xfId="37337"/>
    <cellStyle name="好_市辖区测算20080510_民生政策最低支出需求_财力性转移支付2010年预算参考数_03_2010年各地区一般预算平衡表 6" xfId="37338"/>
    <cellStyle name="好_市辖区测算20080510_民生政策最低支出需求_财力性转移支付2010年预算参考数_03_2010年各地区一般预算平衡表_04财力类2010" xfId="37339"/>
    <cellStyle name="好_市辖区测算20080510_民生政策最低支出需求_财力性转移支付2010年预算参考数_03_2010年各地区一般预算平衡表_04财力类2010 2" xfId="37340"/>
    <cellStyle name="好_市辖区测算20080510_民生政策最低支出需求_财力性转移支付2010年预算参考数_03_2010年各地区一般预算平衡表_04财力类2010 3" xfId="37341"/>
    <cellStyle name="好_市辖区测算20080510_民生政策最低支出需求_财力性转移支付2010年预算参考数_03_2010年各地区一般预算平衡表_2010年地方财政一般预算分级平衡情况表（汇总）0524 2" xfId="37342"/>
    <cellStyle name="好_市辖区测算20080510_民生政策最低支出需求_财力性转移支付2010年预算参考数_03_2010年各地区一般预算平衡表_2010年地方财政一般预算分级平衡情况表（汇总）0524 2 3" xfId="37343"/>
    <cellStyle name="好_市辖区测算20080510_民生政策最低支出需求_财力性转移支付2010年预算参考数_03_2010年各地区一般预算平衡表_2010年地方财政一般预算分级平衡情况表（汇总）0524 2 4" xfId="37344"/>
    <cellStyle name="好_市辖区测算20080510_民生政策最低支出需求_财力性转移支付2010年预算参考数_03_2010年各地区一般预算平衡表_2010年地方财政一般预算分级平衡情况表（汇总）0524 2 5" xfId="37345"/>
    <cellStyle name="好_市辖区测算20080510_民生政策最低支出需求_财力性转移支付2010年预算参考数_03_2010年各地区一般预算平衡表_2010年地方财政一般预算分级平衡情况表（汇总）0524 2 6" xfId="37346"/>
    <cellStyle name="好_市辖区测算20080510_民生政策最低支出需求_财力性转移支付2010年预算参考数_03_2010年各地区一般预算平衡表_2010年地方财政一般预算分级平衡情况表（汇总）0524 2 7" xfId="37347"/>
    <cellStyle name="好_市辖区测算20080510_民生政策最低支出需求_财力性转移支付2010年预算参考数_03_2010年各地区一般预算平衡表_2010年地方财政一般预算分级平衡情况表（汇总）0524 3" xfId="37348"/>
    <cellStyle name="好_市辖区测算20080510_民生政策最低支出需求_财力性转移支付2010年预算参考数_03_2010年各地区一般预算平衡表_2010年地方财政一般预算分级平衡情况表（汇总）0524 4" xfId="37349"/>
    <cellStyle name="好_市辖区测算20080510_民生政策最低支出需求_财力性转移支付2010年预算参考数_03_2010年各地区一般预算平衡表_净集中 2" xfId="37350"/>
    <cellStyle name="好_市辖区测算20080510_民生政策最低支出需求_财力性转移支付2010年预算参考数_03_2010年各地区一般预算平衡表_净集中 3" xfId="37351"/>
    <cellStyle name="好_市辖区测算20080510_民生政策最低支出需求_财力性转移支付2010年预算参考数_30云南" xfId="37352"/>
    <cellStyle name="好_市辖区测算20080510_民生政策最低支出需求_财力性转移支付2010年预算参考数_30云南 2" xfId="37353"/>
    <cellStyle name="好_市辖区测算20080510_民生政策最低支出需求_财力性转移支付2010年预算参考数_30云南 3" xfId="37354"/>
    <cellStyle name="好_市辖区测算20080510_民生政策最低支出需求_财力性转移支付2010年预算参考数_合并" xfId="37355"/>
    <cellStyle name="好_市辖区测算20080510_民生政策最低支出需求_财力性转移支付2010年预算参考数_合并 2 3" xfId="37356"/>
    <cellStyle name="好_市辖区测算20080510_民生政策最低支出需求_财力性转移支付2010年预算参考数_合并 2 4" xfId="37357"/>
    <cellStyle name="好_市辖区测算20080510_民生政策最低支出需求_财力性转移支付2010年预算参考数_合并 2 5" xfId="37358"/>
    <cellStyle name="好_市辖区测算20080510_民生政策最低支出需求_财力性转移支付2010年预算参考数_合并 2 6" xfId="37359"/>
    <cellStyle name="好_市辖区测算20080510_民生政策最低支出需求_财力性转移支付2010年预算参考数_合并 2 7" xfId="37360"/>
    <cellStyle name="好_市辖区测算20080510_民生政策最低支出需求_财力性转移支付2010年预算参考数_华东" xfId="37361"/>
    <cellStyle name="好_市辖区测算20080510_民生政策最低支出需求_财力性转移支付2010年预算参考数_华东 2 2" xfId="37362"/>
    <cellStyle name="好_市辖区测算20080510_民生政策最低支出需求_财力性转移支付2010年预算参考数_华东 2 3" xfId="37363"/>
    <cellStyle name="好_市辖区测算20080510_民生政策最低支出需求_财力性转移支付2010年预算参考数_华东 2 4" xfId="37364"/>
    <cellStyle name="好_市辖区测算20080510_民生政策最低支出需求_财力性转移支付2010年预算参考数_华东 2 7" xfId="37365"/>
    <cellStyle name="好_市辖区测算20080510_民生政策最低支出需求_财力性转移支付2010年预算参考数_隋心对账单定稿0514" xfId="37366"/>
    <cellStyle name="好_县市旗测算-新科目（20080626）_不含人员经费系数_财力性转移支付2010年预算参考数_隋心对账单定稿0514 2 4" xfId="37367"/>
    <cellStyle name="好_一般预算支出口径剔除表_03_2010年各地区一般预算平衡表_2010年地方财政一般预算分级平衡情况表（汇总）0524 2 7" xfId="37368"/>
    <cellStyle name="好_市辖区测算20080510_民生政策最低支出需求_财力性转移支付2010年预算参考数_隋心对账单定稿0514 2 3" xfId="37369"/>
    <cellStyle name="好_卫生(按照总人口测算）—20080416_不含人员经费系数_03_2010年各地区一般预算平衡表 3" xfId="37370"/>
    <cellStyle name="链接单元格 10 2" xfId="37371"/>
    <cellStyle name="好_市辖区测算20080510_民生政策最低支出需求_财力性转移支付2010年预算参考数_隋心对账单定稿0514 2 4" xfId="37372"/>
    <cellStyle name="好_卫生(按照总人口测算）—20080416_不含人员经费系数_03_2010年各地区一般预算平衡表 4" xfId="37373"/>
    <cellStyle name="好_市辖区测算20080510_民生政策最低支出需求_财力性转移支付2010年预算参考数_隋心对账单定稿0514 2 5" xfId="37374"/>
    <cellStyle name="好_卫生(按照总人口测算）—20080416_不含人员经费系数_03_2010年各地区一般预算平衡表 5" xfId="37375"/>
    <cellStyle name="好_市辖区测算20080510_民生政策最低支出需求_财力性转移支付2010年预算参考数_隋心对账单定稿0514 2 6" xfId="37376"/>
    <cellStyle name="好_卫生(按照总人口测算）—20080416_不含人员经费系数_03_2010年各地区一般预算平衡表 6" xfId="37377"/>
    <cellStyle name="好_县区合并测算20080421_03_2010年各地区一般预算平衡表_2010年地方财政一般预算分级平衡情况表（汇总）0524 2" xfId="37378"/>
    <cellStyle name="好_市辖区测算20080510_民生政策最低支出需求_财力性转移支付2010年预算参考数_隋心对账单定稿0514 2 7" xfId="37379"/>
    <cellStyle name="好_县区合并测算20080421_03_2010年各地区一般预算平衡表_2010年地方财政一般预算分级平衡情况表（汇总）0524 3" xfId="37380"/>
    <cellStyle name="好_市辖区测算20080510_民生政策最低支出需求_财力性转移支付2010年预算参考数_小册子（2010）张" xfId="37381"/>
    <cellStyle name="好_市辖区测算20080510_民生政策最低支出需求_财力性转移支付2010年预算参考数_小册子（2010）张 2" xfId="37382"/>
    <cellStyle name="好_卫生(按照总人口测算）—20080416_隋心对账单定稿0514 3" xfId="37383"/>
    <cellStyle name="好_市辖区测算20080510_民生政策最低支出需求_合并 2 2" xfId="37384"/>
    <cellStyle name="好_市辖区测算20080510_民生政策最低支出需求_合并 2 3" xfId="37385"/>
    <cellStyle name="好_市辖区测算20080510_民生政策最低支出需求_合并 2 4" xfId="37386"/>
    <cellStyle name="好_市辖区测算20080510_民生政策最低支出需求_合并 2 5" xfId="37387"/>
    <cellStyle name="好_市辖区测算20080510_民生政策最低支出需求_合并 2 6" xfId="37388"/>
    <cellStyle name="好_市辖区测算20080510_民生政策最低支出需求_合并 2 7" xfId="37389"/>
    <cellStyle name="好_市辖区测算20080510_民生政策最低支出需求_合并 3" xfId="37390"/>
    <cellStyle name="好_市辖区测算20080510_民生政策最低支出需求_华东" xfId="37391"/>
    <cellStyle name="好_市辖区测算20080510_民生政策最低支出需求_华东 2 3" xfId="37392"/>
    <cellStyle name="好_市辖区测算20080510_民生政策最低支出需求_华东 2 4" xfId="37393"/>
    <cellStyle name="好_市辖区测算20080510_民生政策最低支出需求_华东 2 5" xfId="37394"/>
    <cellStyle name="好_市辖区测算20080510_民生政策最低支出需求_华东 2 6" xfId="37395"/>
    <cellStyle name="好_市辖区测算20080510_民生政策最低支出需求_隋心对账单定稿0514 2 3" xfId="37396"/>
    <cellStyle name="好_市辖区测算20080510_民生政策最低支出需求_隋心对账单定稿0514 2 6" xfId="37397"/>
    <cellStyle name="好_市辖区测算20080510_民生政策最低支出需求_隋心对账单定稿0514 2 7" xfId="37398"/>
    <cellStyle name="好_市辖区测算20080510_民生政策最低支出需求_隋心对账单定稿0514 3" xfId="37399"/>
    <cellStyle name="好_市辖区测算20080510_民生政策最低支出需求_小册子（2010）张" xfId="37400"/>
    <cellStyle name="好_市辖区测算20080510_民生政策最低支出需求_小册子（2010）张 2" xfId="37401"/>
    <cellStyle name="好_市辖区测算20080510_民生政策最低支出需求_小册子（2010）张 3" xfId="37402"/>
    <cellStyle name="好_市辖区测算20080510_隋心对账单定稿0514" xfId="37403"/>
    <cellStyle name="好_市辖区测算20080510_隋心对账单定稿0514 2 4" xfId="37404"/>
    <cellStyle name="好_市辖区测算20080510_隋心对账单定稿0514 2 5" xfId="37405"/>
    <cellStyle name="好_市辖区测算20080510_隋心对账单定稿0514 2 6" xfId="37406"/>
    <cellStyle name="好_市辖区测算20080510_隋心对账单定稿0514 2 7" xfId="37407"/>
    <cellStyle name="好_市辖区测算20080510_隋心对账单定稿0514 3" xfId="37408"/>
    <cellStyle name="好_市辖区测算20080510_县市旗测算-新科目（含人口规模效应）" xfId="37409"/>
    <cellStyle name="好_市辖区测算20080510_县市旗测算-新科目（含人口规模效应） 2" xfId="37410"/>
    <cellStyle name="好_市辖区测算20080510_县市旗测算-新科目（含人口规模效应） 2 2" xfId="37411"/>
    <cellStyle name="好_市辖区测算20080510_县市旗测算-新科目（含人口规模效应） 2 6" xfId="37412"/>
    <cellStyle name="好_市辖区测算20080510_县市旗测算-新科目（含人口规模效应） 2 7" xfId="37413"/>
    <cellStyle name="好_市辖区测算20080510_县市旗测算-新科目（含人口规模效应） 2 8" xfId="37414"/>
    <cellStyle name="好_市辖区测算20080510_县市旗测算-新科目（含人口规模效应） 3" xfId="37415"/>
    <cellStyle name="好_市辖区测算20080510_县市旗测算-新科目（含人口规模效应） 4" xfId="37416"/>
    <cellStyle name="好_市辖区测算20080510_县市旗测算-新科目（含人口规模效应） 5" xfId="37417"/>
    <cellStyle name="好_市辖区测算20080510_县市旗测算-新科目（含人口规模效应）_03_2010年各地区一般预算平衡表" xfId="37418"/>
    <cellStyle name="好_市辖区测算20080510_县市旗测算-新科目（含人口规模效应）_03_2010年各地区一般预算平衡表 2" xfId="37419"/>
    <cellStyle name="好_市辖区测算20080510_县市旗测算-新科目（含人口规模效应）_03_2010年各地区一般预算平衡表 2 2" xfId="37420"/>
    <cellStyle name="好_市辖区测算20080510_县市旗测算-新科目（含人口规模效应）_03_2010年各地区一般预算平衡表 2 3" xfId="37421"/>
    <cellStyle name="好_市辖区测算20080510_县市旗测算-新科目（含人口规模效应）_03_2010年各地区一般预算平衡表 3" xfId="37422"/>
    <cellStyle name="好_市辖区测算20080510_县市旗测算-新科目（含人口规模效应）_03_2010年各地区一般预算平衡表 4" xfId="37423"/>
    <cellStyle name="好_市辖区测算20080510_县市旗测算-新科目（含人口规模效应）_03_2010年各地区一般预算平衡表 5" xfId="37424"/>
    <cellStyle name="好_市辖区测算20080510_县市旗测算-新科目（含人口规模效应）_03_2010年各地区一般预算平衡表 6" xfId="37425"/>
    <cellStyle name="好_市辖区测算20080510_县市旗测算-新科目（含人口规模效应）_03_2010年各地区一般预算平衡表_04财力类2010" xfId="37426"/>
    <cellStyle name="好_县市旗测算20080508_财力性转移支付2010年预算参考数_03_2010年各地区一般预算平衡表_2010年地方财政一般预算分级平衡情况表（汇总）0524" xfId="37427"/>
    <cellStyle name="好_市辖区测算20080510_县市旗测算-新科目（含人口规模效应）_03_2010年各地区一般预算平衡表_2010年地方财政一般预算分级平衡情况表（汇总）0524 2 3" xfId="37428"/>
    <cellStyle name="好_市辖区测算20080510_县市旗测算-新科目（含人口规模效应）_03_2010年各地区一般预算平衡表_2010年地方财政一般预算分级平衡情况表（汇总）0524 2 4" xfId="37429"/>
    <cellStyle name="好_市辖区测算20080510_县市旗测算-新科目（含人口规模效应）_03_2010年各地区一般预算平衡表_2010年地方财政一般预算分级平衡情况表（汇总）0524 2 5" xfId="37430"/>
    <cellStyle name="好_市辖区测算20080510_县市旗测算-新科目（含人口规模效应）_03_2010年各地区一般预算平衡表_2010年地方财政一般预算分级平衡情况表（汇总）0524 2 6" xfId="37431"/>
    <cellStyle name="好_市辖区测算20080510_县市旗测算-新科目（含人口规模效应）_03_2010年各地区一般预算平衡表_2010年地方财政一般预算分级平衡情况表（汇总）0524 2 7" xfId="37432"/>
    <cellStyle name="好_市辖区测算20080510_县市旗测算-新科目（含人口规模效应）_03_2010年各地区一般预算平衡表_2010年地方财政一般预算分级平衡情况表（汇总）0524 2 8" xfId="37433"/>
    <cellStyle name="好_市辖区测算20080510_县市旗测算-新科目（含人口规模效应）_03_2010年各地区一般预算平衡表_净集中" xfId="37434"/>
    <cellStyle name="好_市辖区测算20080510_县市旗测算-新科目（含人口规模效应）_03_2010年各地区一般预算平衡表_净集中 2" xfId="37435"/>
    <cellStyle name="强调文字颜色 1 2 2 2 8" xfId="37436"/>
    <cellStyle name="好_市辖区测算20080510_县市旗测算-新科目（含人口规模效应）_03_2010年各地区一般预算平衡表_净集中 3" xfId="37437"/>
    <cellStyle name="好_自行调整差异系数顺序_财力性转移支付2010年预算参考数 2 2" xfId="37438"/>
    <cellStyle name="强调文字颜色 1 2 2 2 9" xfId="37439"/>
    <cellStyle name="好_市辖区测算20080510_县市旗测算-新科目（含人口规模效应）_30云南" xfId="37440"/>
    <cellStyle name="好_市辖区测算-新科目（20080626）_民生政策最低支出需求_财力性转移支付2010年预算参考数_03_2010年各地区一般预算平衡表_04财力类2010" xfId="37441"/>
    <cellStyle name="好_市辖区测算20080510_县市旗测算-新科目（含人口规模效应）_财力性转移支付2010年预算参考数" xfId="37442"/>
    <cellStyle name="好_市辖区测算20080510_县市旗测算-新科目（含人口规模效应）_财力性转移支付2010年预算参考数 2 2" xfId="37443"/>
    <cellStyle name="好_市辖区测算20080510_县市旗测算-新科目（含人口规模效应）_财力性转移支付2010年预算参考数 4" xfId="37444"/>
    <cellStyle name="好_文体广播事业(按照总人口测算）—20080416_隋心对账单定稿0514 2 2" xfId="37445"/>
    <cellStyle name="好_市辖区测算20080510_县市旗测算-新科目（含人口规模效应）_财力性转移支付2010年预算参考数 5" xfId="37446"/>
    <cellStyle name="好_文体广播事业(按照总人口测算）—20080416_隋心对账单定稿0514 2 3" xfId="37447"/>
    <cellStyle name="好_市辖区测算20080510_县市旗测算-新科目（含人口规模效应）_财力性转移支付2010年预算参考数_03_2010年各地区一般预算平衡表" xfId="37448"/>
    <cellStyle name="好_市辖区测算20080510_县市旗测算-新科目（含人口规模效应）_财力性转移支付2010年预算参考数_03_2010年各地区一般预算平衡表 2" xfId="37449"/>
    <cellStyle name="好_市辖区测算20080510_县市旗测算-新科目（含人口规模效应）_财力性转移支付2010年预算参考数_03_2010年各地区一般预算平衡表 2 3" xfId="37450"/>
    <cellStyle name="好_市辖区测算20080510_县市旗测算-新科目（含人口规模效应）_财力性转移支付2010年预算参考数_03_2010年各地区一般预算平衡表 3" xfId="37451"/>
    <cellStyle name="好_市辖区测算20080510_县市旗测算-新科目（含人口规模效应）_财力性转移支付2010年预算参考数_03_2010年各地区一般预算平衡表 4" xfId="37452"/>
    <cellStyle name="好_市辖区测算20080510_县市旗测算-新科目（含人口规模效应）_财力性转移支付2010年预算参考数_03_2010年各地区一般预算平衡表 5" xfId="37453"/>
    <cellStyle name="好_市辖区测算20080510_县市旗测算-新科目（含人口规模效应）_财力性转移支付2010年预算参考数_03_2010年各地区一般预算平衡表 6" xfId="37454"/>
    <cellStyle name="好_市辖区测算20080510_县市旗测算-新科目（含人口规模效应）_财力性转移支付2010年预算参考数_03_2010年各地区一般预算平衡表_04财力类2010" xfId="37455"/>
    <cellStyle name="好_卫生(按照总人口测算）—20080416_民生政策最低支出需求_财力性转移支付2010年预算参考数_华东 2 4" xfId="37456"/>
    <cellStyle name="好_市辖区测算20080510_县市旗测算-新科目（含人口规模效应）_财力性转移支付2010年预算参考数_03_2010年各地区一般预算平衡表_04财力类2010 2" xfId="37457"/>
    <cellStyle name="好_市辖区测算20080510_县市旗测算-新科目（含人口规模效应）_财力性转移支付2010年预算参考数_03_2010年各地区一般预算平衡表_04财力类2010 3" xfId="37458"/>
    <cellStyle name="好_市辖区测算20080510_县市旗测算-新科目（含人口规模效应）_财力性转移支付2010年预算参考数_03_2010年各地区一般预算平衡表_2010年地方财政一般预算分级平衡情况表（汇总）0524" xfId="37459"/>
    <cellStyle name="好_市辖区测算20080510_县市旗测算-新科目（含人口规模效应）_财力性转移支付2010年预算参考数_03_2010年各地区一般预算平衡表_2010年地方财政一般预算分级平衡情况表（汇总）0524 2 3" xfId="37460"/>
    <cellStyle name="小数 2 4" xfId="37461"/>
    <cellStyle name="好_市辖区测算20080510_县市旗测算-新科目（含人口规模效应）_财力性转移支付2010年预算参考数_03_2010年各地区一般预算平衡表_2010年地方财政一般预算分级平衡情况表（汇总）0524 2 4" xfId="37462"/>
    <cellStyle name="小数 2 5" xfId="37463"/>
    <cellStyle name="好_市辖区测算20080510_县市旗测算-新科目（含人口规模效应）_财力性转移支付2010年预算参考数_03_2010年各地区一般预算平衡表_2010年地方财政一般预算分级平衡情况表（汇总）0524 2 5" xfId="37464"/>
    <cellStyle name="小数 2 6" xfId="37465"/>
    <cellStyle name="好_市辖区测算20080510_县市旗测算-新科目（含人口规模效应）_财力性转移支付2010年预算参考数_03_2010年各地区一般预算平衡表_2010年地方财政一般预算分级平衡情况表（汇总）0524 2 6" xfId="37466"/>
    <cellStyle name="小数 2 7" xfId="37467"/>
    <cellStyle name="好_市辖区测算20080510_县市旗测算-新科目（含人口规模效应）_财力性转移支付2010年预算参考数_03_2010年各地区一般预算平衡表_2010年地方财政一般预算分级平衡情况表（汇总）0524 2 8" xfId="37468"/>
    <cellStyle name="好_市辖区测算20080510_县市旗测算-新科目（含人口规模效应）_财力性转移支付2010年预算参考数_03_2010年各地区一般预算平衡表_2010年地方财政一般预算分级平衡情况表（汇总）0524 4" xfId="37469"/>
    <cellStyle name="好_市辖区测算20080510_县市旗测算-新科目（含人口规模效应）_财力性转移支付2010年预算参考数_03_2010年各地区一般预算平衡表_2010年地方财政一般预算分级平衡情况表（汇总）0524 5" xfId="37470"/>
    <cellStyle name="好_市辖区测算20080510_县市旗测算-新科目（含人口规模效应）_财力性转移支付2010年预算参考数_03_2010年各地区一般预算平衡表_净集中 3" xfId="37471"/>
    <cellStyle name="好_市辖区测算20080510_县市旗测算-新科目（含人口规模效应）_财力性转移支付2010年预算参考数_合并" xfId="37472"/>
    <cellStyle name="好_市辖区测算20080510_县市旗测算-新科目（含人口规模效应）_财力性转移支付2010年预算参考数_合并 2 2" xfId="37473"/>
    <cellStyle name="好_市辖区测算20080510_县市旗测算-新科目（含人口规模效应）_财力性转移支付2010年预算参考数_华东" xfId="37474"/>
    <cellStyle name="好_市辖区测算20080510_县市旗测算-新科目（含人口规模效应）_财力性转移支付2010年预算参考数_隋心对账单定稿0514 2" xfId="37475"/>
    <cellStyle name="好_市辖区测算20080510_县市旗测算-新科目（含人口规模效应）_财力性转移支付2010年预算参考数_隋心对账单定稿0514 2 2" xfId="37476"/>
    <cellStyle name="好_市辖区测算20080510_县市旗测算-新科目（含人口规模效应）_财力性转移支付2010年预算参考数_隋心对账单定稿0514 2 3" xfId="37477"/>
    <cellStyle name="好_市辖区测算20080510_县市旗测算-新科目（含人口规模效应）_财力性转移支付2010年预算参考数_隋心对账单定稿0514 2 4" xfId="37478"/>
    <cellStyle name="好_市辖区测算20080510_县市旗测算-新科目（含人口规模效应）_财力性转移支付2010年预算参考数_隋心对账单定稿0514 2 5" xfId="37479"/>
    <cellStyle name="好_市辖区测算20080510_县市旗测算-新科目（含人口规模效应）_财力性转移支付2010年预算参考数_隋心对账单定稿0514 2 6" xfId="37480"/>
    <cellStyle name="好_市辖区测算20080510_县市旗测算-新科目（含人口规模效应）_财力性转移支付2010年预算参考数_隋心对账单定稿0514 2 7" xfId="37481"/>
    <cellStyle name="好_市辖区测算20080510_县市旗测算-新科目（含人口规模效应）_财力性转移支付2010年预算参考数_隋心对账单定稿0514 3" xfId="37482"/>
    <cellStyle name="好_市辖区测算20080510_县市旗测算-新科目（含人口规模效应）_财力性转移支付2010年预算参考数_小册子（2010）张" xfId="37483"/>
    <cellStyle name="好_市辖区测算20080510_县市旗测算-新科目（含人口规模效应）_财力性转移支付2010年预算参考数_小册子（2010）张 2" xfId="37484"/>
    <cellStyle name="好_市辖区测算20080510_县市旗测算-新科目（含人口规模效应）_合并 2" xfId="37485"/>
    <cellStyle name="好_市辖区测算20080510_县市旗测算-新科目（含人口规模效应）_合并 2 2" xfId="37486"/>
    <cellStyle name="好_市辖区测算20080510_县市旗测算-新科目（含人口规模效应）_合并 2 3" xfId="37487"/>
    <cellStyle name="好_市辖区测算20080510_县市旗测算-新科目（含人口规模效应）_合并 2 4" xfId="37488"/>
    <cellStyle name="好_市辖区测算20080510_县市旗测算-新科目（含人口规模效应）_合并 2 5" xfId="37489"/>
    <cellStyle name="好_市辖区测算20080510_县市旗测算-新科目（含人口规模效应）_合并 2 6" xfId="37490"/>
    <cellStyle name="好_县市旗测算-新科目（20080627）_民生政策最低支出需求_财力性转移支付2010年预算参考数_合并 2" xfId="37491"/>
    <cellStyle name="好_市辖区测算20080510_县市旗测算-新科目（含人口规模效应）_合并 2 7" xfId="37492"/>
    <cellStyle name="好_县市旗测算-新科目（20080627）_民生政策最低支出需求_财力性转移支付2010年预算参考数_合并 3" xfId="37493"/>
    <cellStyle name="好_市辖区测算20080510_县市旗测算-新科目（含人口规模效应）_合并 3" xfId="37494"/>
    <cellStyle name="好_市辖区测算20080510_县市旗测算-新科目（含人口规模效应）_隋心对账单定稿0514" xfId="37495"/>
    <cellStyle name="好_市辖区测算20080510_县市旗测算-新科目（含人口规模效应）_隋心对账单定稿0514 2 2" xfId="37496"/>
    <cellStyle name="好_市辖区测算20080510_县市旗测算-新科目（含人口规模效应）_隋心对账单定稿0514 2 3" xfId="37497"/>
    <cellStyle name="好_市辖区测算20080510_县市旗测算-新科目（含人口规模效应）_隋心对账单定稿0514 2 4" xfId="37498"/>
    <cellStyle name="好_市辖区测算20080510_县市旗测算-新科目（含人口规模效应）_隋心对账单定稿0514 2 6" xfId="37499"/>
    <cellStyle name="好_市辖区测算20080510_县市旗测算-新科目（含人口规模效应）_隋心对账单定稿0514 2 7" xfId="37500"/>
    <cellStyle name="好_市辖区测算20080510_县市旗测算-新科目（含人口规模效应）_小册子（2010）张 3" xfId="37501"/>
    <cellStyle name="好_市辖区测算20080510_小册子（2010）张" xfId="37502"/>
    <cellStyle name="好_市辖区测算-新科目（20080626） 2 4" xfId="37503"/>
    <cellStyle name="好_市辖区测算-新科目（20080626） 2 5" xfId="37504"/>
    <cellStyle name="好_市辖区测算-新科目（20080626） 2 6" xfId="37505"/>
    <cellStyle name="计算 2 2 10" xfId="37506"/>
    <cellStyle name="好_市辖区测算-新科目（20080626） 2 7" xfId="37507"/>
    <cellStyle name="计算 2 2 11" xfId="37508"/>
    <cellStyle name="好_市辖区测算-新科目（20080626）_03_2010年各地区一般预算平衡表" xfId="37509"/>
    <cellStyle name="好_市辖区测算-新科目（20080626）_03_2010年各地区一般预算平衡表 2" xfId="37510"/>
    <cellStyle name="检查单元格 3 4" xfId="37511"/>
    <cellStyle name="好_市辖区测算-新科目（20080626）_03_2010年各地区一般预算平衡表 2 2" xfId="37512"/>
    <cellStyle name="好_市辖区测算-新科目（20080626）_03_2010年各地区一般预算平衡表 2 3" xfId="37513"/>
    <cellStyle name="好_市辖区测算-新科目（20080626）_03_2010年各地区一般预算平衡表 3" xfId="37514"/>
    <cellStyle name="好_市辖区测算-新科目（20080626）_03_2010年各地区一般预算平衡表_04财力类2010" xfId="37515"/>
    <cellStyle name="好_市辖区测算-新科目（20080626）_03_2010年各地区一般预算平衡表_04财力类2010 2" xfId="37516"/>
    <cellStyle name="好_市辖区测算-新科目（20080626）_03_2010年各地区一般预算平衡表_04财力类2010 3" xfId="37517"/>
    <cellStyle name="好_市辖区测算-新科目（20080626）_03_2010年各地区一般预算平衡表_2010年地方财政一般预算分级平衡情况表（汇总）0524 2" xfId="37518"/>
    <cellStyle name="好_市辖区测算-新科目（20080626）_03_2010年各地区一般预算平衡表_2010年地方财政一般预算分级平衡情况表（汇总）0524 2 2" xfId="37519"/>
    <cellStyle name="好_市辖区测算-新科目（20080626）_03_2010年各地区一般预算平衡表_2010年地方财政一般预算分级平衡情况表（汇总）0524 2 3" xfId="37520"/>
    <cellStyle name="好_市辖区测算-新科目（20080626）_03_2010年各地区一般预算平衡表_2010年地方财政一般预算分级平衡情况表（汇总）0524 2 4" xfId="37521"/>
    <cellStyle name="好_市辖区测算-新科目（20080626）_03_2010年各地区一般预算平衡表_2010年地方财政一般预算分级平衡情况表（汇总）0524 2 6" xfId="37522"/>
    <cellStyle name="好_市辖区测算-新科目（20080626）_03_2010年各地区一般预算平衡表_2010年地方财政一般预算分级平衡情况表（汇总）0524 2 7" xfId="37523"/>
    <cellStyle name="好_市辖区测算-新科目（20080626）_03_2010年各地区一般预算平衡表_2010年地方财政一般预算分级平衡情况表（汇总）0524 3" xfId="37524"/>
    <cellStyle name="好_市辖区测算-新科目（20080626）_03_2010年各地区一般预算平衡表_2010年地方财政一般预算分级平衡情况表（汇总）0524 4" xfId="37525"/>
    <cellStyle name="好_市辖区测算-新科目（20080626）_03_2010年各地区一般预算平衡表_2010年地方财政一般预算分级平衡情况表（汇总）0524 5" xfId="37526"/>
    <cellStyle name="好_市辖区测算-新科目（20080626）_03_2010年各地区一般预算平衡表_净集中" xfId="37527"/>
    <cellStyle name="好_市辖区测算-新科目（20080626）_03_2010年各地区一般预算平衡表_净集中 2" xfId="37528"/>
    <cellStyle name="好_市辖区测算-新科目（20080626）_03_2010年各地区一般预算平衡表_净集中 3" xfId="37529"/>
    <cellStyle name="好_市辖区测算-新科目（20080626）_30云南" xfId="37530"/>
    <cellStyle name="好_县区合并测算20080423(按照各省比重）_县市旗测算-新科目（含人口规模效应）_财力性转移支付2010年预算参考数_03_2010年各地区一般预算平衡表 4" xfId="37531"/>
    <cellStyle name="好_市辖区测算-新科目（20080626）_30云南 2" xfId="37532"/>
    <cellStyle name="好_市辖区测算-新科目（20080626）_30云南 3" xfId="37533"/>
    <cellStyle name="好_市辖区测算-新科目（20080626）_30云南 3 2" xfId="37534"/>
    <cellStyle name="好_市辖区测算-新科目（20080626）_不含人员经费系数 2 4" xfId="37535"/>
    <cellStyle name="好_市辖区测算-新科目（20080626）_不含人员经费系数 2 5" xfId="37536"/>
    <cellStyle name="好_市辖区测算-新科目（20080626）_不含人员经费系数 2 6" xfId="37537"/>
    <cellStyle name="强调文字颜色 2 2 2 11 2 2" xfId="37538"/>
    <cellStyle name="好_市辖区测算-新科目（20080626）_不含人员经费系数 2 7" xfId="37539"/>
    <cellStyle name="强调文字颜色 2 2 2 11 2 3" xfId="37540"/>
    <cellStyle name="好_市辖区测算-新科目（20080626）_不含人员经费系数 2 8" xfId="37541"/>
    <cellStyle name="强调文字颜色 2 2 2 11 2 4" xfId="37542"/>
    <cellStyle name="好_市辖区测算-新科目（20080626）_不含人员经费系数_03_2010年各地区一般预算平衡表" xfId="37543"/>
    <cellStyle name="好_市辖区测算-新科目（20080626）_不含人员经费系数_03_2010年各地区一般预算平衡表 2" xfId="37544"/>
    <cellStyle name="好_市辖区测算-新科目（20080626）_不含人员经费系数_03_2010年各地区一般预算平衡表 2 2" xfId="37545"/>
    <cellStyle name="好_市辖区测算-新科目（20080626）_不含人员经费系数_03_2010年各地区一般预算平衡表 2 3" xfId="37546"/>
    <cellStyle name="好_市辖区测算-新科目（20080626）_不含人员经费系数_03_2010年各地区一般预算平衡表 3" xfId="37547"/>
    <cellStyle name="好_市辖区测算-新科目（20080626）_不含人员经费系数_03_2010年各地区一般预算平衡表 5" xfId="37548"/>
    <cellStyle name="好_市辖区测算-新科目（20080626）_不含人员经费系数_03_2010年各地区一般预算平衡表 6" xfId="37549"/>
    <cellStyle name="好_市辖区测算-新科目（20080626）_不含人员经费系数_03_2010年各地区一般预算平衡表_04财力类2010 3" xfId="37550"/>
    <cellStyle name="好_文体广播事业(按照总人口测算）—20080416_民生政策最低支出需求_财力性转移支付2010年预算参考数_03_2010年各地区一般预算平衡表 2" xfId="37551"/>
    <cellStyle name="好_市辖区测算-新科目（20080626）_不含人员经费系数_03_2010年各地区一般预算平衡表_2010年地方财政一般预算分级平衡情况表（汇总）0524 2 2" xfId="37552"/>
    <cellStyle name="好_市辖区测算-新科目（20080626）_不含人员经费系数_03_2010年各地区一般预算平衡表_2010年地方财政一般预算分级平衡情况表（汇总）0524 2 5" xfId="37553"/>
    <cellStyle name="好_市辖区测算-新科目（20080626）_不含人员经费系数_03_2010年各地区一般预算平衡表_2010年地方财政一般预算分级平衡情况表（汇总）0524 2 6" xfId="37554"/>
    <cellStyle name="好_市辖区测算-新科目（20080626）_不含人员经费系数_03_2010年各地区一般预算平衡表_2010年地方财政一般预算分级平衡情况表（汇总）0524 2 7" xfId="37555"/>
    <cellStyle name="好_市辖区测算-新科目（20080626）_不含人员经费系数_03_2010年各地区一般预算平衡表_2010年地方财政一般预算分级平衡情况表（汇总）0524 2 8" xfId="37556"/>
    <cellStyle name="好_市辖区测算-新科目（20080626）_不含人员经费系数_03_2010年各地区一般预算平衡表_2010年地方财政一般预算分级平衡情况表（汇总）0524 4" xfId="37557"/>
    <cellStyle name="好_市辖区测算-新科目（20080626）_不含人员经费系数_03_2010年各地区一般预算平衡表_净集中" xfId="37558"/>
    <cellStyle name="好_市辖区测算-新科目（20080626）_不含人员经费系数_03_2010年各地区一般预算平衡表_净集中 2" xfId="37559"/>
    <cellStyle name="好_县市旗测算-新科目（20080627）_财力性转移支付2010年预算参考数_03_2010年各地区一般预算平衡表 2 3" xfId="37560"/>
    <cellStyle name="好_市辖区测算-新科目（20080626）_不含人员经费系数_03_2010年各地区一般预算平衡表_净集中 3" xfId="37561"/>
    <cellStyle name="好_市辖区测算-新科目（20080626）_不含人员经费系数_30云南" xfId="37562"/>
    <cellStyle name="好_市辖区测算-新科目（20080626）_不含人员经费系数_30云南 2" xfId="37563"/>
    <cellStyle name="好_市辖区测算-新科目（20080626）_不含人员经费系数_30云南 2 2" xfId="37564"/>
    <cellStyle name="好_市辖区测算-新科目（20080626）_不含人员经费系数_30云南 3" xfId="37565"/>
    <cellStyle name="好_市辖区测算-新科目（20080626）_不含人员经费系数_30云南 3 2" xfId="37566"/>
    <cellStyle name="好_市辖区测算-新科目（20080626）_不含人员经费系数_财力性转移支付2010年预算参考数" xfId="37567"/>
    <cellStyle name="好_市辖区测算-新科目（20080626）_不含人员经费系数_财力性转移支付2010年预算参考数 2" xfId="37568"/>
    <cellStyle name="好_卫生(按照总人口测算）—20080416_民生政策最低支出需求_财力性转移支付2010年预算参考数 2 6" xfId="37569"/>
    <cellStyle name="好_市辖区测算-新科目（20080626）_不含人员经费系数_财力性转移支付2010年预算参考数 2 5" xfId="37570"/>
    <cellStyle name="好_市辖区测算-新科目（20080626）_不含人员经费系数_财力性转移支付2010年预算参考数 2 6" xfId="37571"/>
    <cellStyle name="好_市辖区测算-新科目（20080626）_不含人员经费系数_财力性转移支付2010年预算参考数 2 7" xfId="37572"/>
    <cellStyle name="好_市辖区测算-新科目（20080626）_不含人员经费系数_财力性转移支付2010年预算参考数_03_2010年各地区一般预算平衡表" xfId="37573"/>
    <cellStyle name="好_市辖区测算-新科目（20080626）_不含人员经费系数_财力性转移支付2010年预算参考数_03_2010年各地区一般预算平衡表_04财力类2010" xfId="37574"/>
    <cellStyle name="好_卫生(按照总人口测算）—20080416_民生政策最低支出需求_财力性转移支付2010年预算参考数_合并" xfId="37575"/>
    <cellStyle name="好_市辖区测算-新科目（20080626）_不含人员经费系数_财力性转移支付2010年预算参考数_03_2010年各地区一般预算平衡表_04财力类2010 2" xfId="37576"/>
    <cellStyle name="好_卫生(按照总人口测算）—20080416_民生政策最低支出需求_财力性转移支付2010年预算参考数_合并 2" xfId="37577"/>
    <cellStyle name="好_市辖区测算-新科目（20080626）_不含人员经费系数_财力性转移支付2010年预算参考数_03_2010年各地区一般预算平衡表_04财力类2010 3" xfId="37578"/>
    <cellStyle name="好_卫生(按照总人口测算）—20080416_民生政策最低支出需求_财力性转移支付2010年预算参考数_合并 3" xfId="37579"/>
    <cellStyle name="好_市辖区测算-新科目（20080626）_不含人员经费系数_财力性转移支付2010年预算参考数_03_2010年各地区一般预算平衡表_2010年地方财政一般预算分级平衡情况表（汇总）0524" xfId="37580"/>
    <cellStyle name="好_市辖区测算-新科目（20080626）_不含人员经费系数_财力性转移支付2010年预算参考数_03_2010年各地区一般预算平衡表_2010年地方财政一般预算分级平衡情况表（汇总）0524 2 2" xfId="37581"/>
    <cellStyle name="好_市辖区测算-新科目（20080626）_不含人员经费系数_财力性转移支付2010年预算参考数_03_2010年各地区一般预算平衡表_2010年地方财政一般预算分级平衡情况表（汇总）0524 2 3" xfId="37582"/>
    <cellStyle name="好_市辖区测算-新科目（20080626）_不含人员经费系数_财力性转移支付2010年预算参考数_03_2010年各地区一般预算平衡表_2010年地方财政一般预算分级平衡情况表（汇总）0524 2 4" xfId="37583"/>
    <cellStyle name="好_市辖区测算-新科目（20080626）_不含人员经费系数_财力性转移支付2010年预算参考数_03_2010年各地区一般预算平衡表_2010年地方财政一般预算分级平衡情况表（汇总）0524 2 5" xfId="37584"/>
    <cellStyle name="好_市辖区测算-新科目（20080626）_不含人员经费系数_财力性转移支付2010年预算参考数_03_2010年各地区一般预算平衡表_2010年地方财政一般预算分级平衡情况表（汇总）0524 2 6" xfId="37585"/>
    <cellStyle name="好_市辖区测算-新科目（20080626）_不含人员经费系数_财力性转移支付2010年预算参考数_03_2010年各地区一般预算平衡表_2010年地方财政一般预算分级平衡情况表（汇总）0524 2 8" xfId="37586"/>
    <cellStyle name="好_市辖区测算-新科目（20080626）_不含人员经费系数_财力性转移支付2010年预算参考数_03_2010年各地区一般预算平衡表_净集中" xfId="37587"/>
    <cellStyle name="好_市辖区测算-新科目（20080626）_不含人员经费系数_财力性转移支付2010年预算参考数_30云南" xfId="37588"/>
    <cellStyle name="好_文体广播事业(按照总人口测算）—20080416_不含人员经费系数_合并 2 5" xfId="37589"/>
    <cellStyle name="好_市辖区测算-新科目（20080626）_不含人员经费系数_财力性转移支付2010年预算参考数_合并 2" xfId="37590"/>
    <cellStyle name="好_市辖区测算-新科目（20080626）_不含人员经费系数_财力性转移支付2010年预算参考数_合并 2 2" xfId="37591"/>
    <cellStyle name="好_市辖区测算-新科目（20080626）_不含人员经费系数_财力性转移支付2010年预算参考数_合并 2 3" xfId="37592"/>
    <cellStyle name="好_市辖区测算-新科目（20080626）_不含人员经费系数_财力性转移支付2010年预算参考数_合并 2 5" xfId="37593"/>
    <cellStyle name="好_市辖区测算-新科目（20080626）_不含人员经费系数_财力性转移支付2010年预算参考数_合并 2 6" xfId="37594"/>
    <cellStyle name="好_市辖区测算-新科目（20080626）_不含人员经费系数_财力性转移支付2010年预算参考数_合并 3" xfId="37595"/>
    <cellStyle name="好_市辖区测算-新科目（20080626）_不含人员经费系数_财力性转移支付2010年预算参考数_华东 2 4" xfId="37596"/>
    <cellStyle name="好_市辖区测算-新科目（20080626）_不含人员经费系数_财力性转移支付2010年预算参考数_华东 2 7" xfId="37597"/>
    <cellStyle name="好_市辖区测算-新科目（20080626）_不含人员经费系数_财力性转移支付2010年预算参考数_隋心对账单定稿0514" xfId="37598"/>
    <cellStyle name="好_市辖区测算-新科目（20080626）_不含人员经费系数_财力性转移支付2010年预算参考数_隋心对账单定稿0514 2" xfId="37599"/>
    <cellStyle name="好_市辖区测算-新科目（20080626）_不含人员经费系数_财力性转移支付2010年预算参考数_隋心对账单定稿0514 2 2" xfId="37600"/>
    <cellStyle name="好_市辖区测算-新科目（20080626）_不含人员经费系数_财力性转移支付2010年预算参考数_隋心对账单定稿0514 2 3" xfId="37601"/>
    <cellStyle name="好_市辖区测算-新科目（20080626）_不含人员经费系数_财力性转移支付2010年预算参考数_隋心对账单定稿0514 2 4" xfId="37602"/>
    <cellStyle name="好_市辖区测算-新科目（20080626）_不含人员经费系数_财力性转移支付2010年预算参考数_隋心对账单定稿0514 2 5" xfId="37603"/>
    <cellStyle name="好_市辖区测算-新科目（20080626）_不含人员经费系数_财力性转移支付2010年预算参考数_隋心对账单定稿0514 2 7" xfId="37604"/>
    <cellStyle name="好_市辖区测算-新科目（20080626）_不含人员经费系数_财力性转移支付2010年预算参考数_隋心对账单定稿0514 3" xfId="37605"/>
    <cellStyle name="好_市辖区测算-新科目（20080626）_不含人员经费系数_财力性转移支付2010年预算参考数_小册子（2010）张" xfId="37606"/>
    <cellStyle name="好_市辖区测算-新科目（20080626）_不含人员经费系数_合并 2" xfId="37607"/>
    <cellStyle name="千位分隔 2 4" xfId="37608"/>
    <cellStyle name="好_市辖区测算-新科目（20080626）_不含人员经费系数_合并 2 2" xfId="37609"/>
    <cellStyle name="千位分隔 2 4 2" xfId="37610"/>
    <cellStyle name="好_市辖区测算-新科目（20080626）_不含人员经费系数_合并 2 3" xfId="37611"/>
    <cellStyle name="好_市辖区测算-新科目（20080626）_不含人员经费系数_合并 2 4" xfId="37612"/>
    <cellStyle name="好_市辖区测算-新科目（20080626）_不含人员经费系数_合并 2 5" xfId="37613"/>
    <cellStyle name="好_市辖区测算-新科目（20080626）_不含人员经费系数_合并 2 6" xfId="37614"/>
    <cellStyle name="好_市辖区测算-新科目（20080626）_不含人员经费系数_合并 2 7" xfId="37615"/>
    <cellStyle name="好_市辖区测算-新科目（20080626）_不含人员经费系数_华东 2 5" xfId="37616"/>
    <cellStyle name="好_市辖区测算-新科目（20080626）_不含人员经费系数_华东 2 6" xfId="37617"/>
    <cellStyle name="好_市辖区测算-新科目（20080626）_不含人员经费系数_隋心对账单定稿0514" xfId="37618"/>
    <cellStyle name="好_市辖区测算-新科目（20080626）_不含人员经费系数_隋心对账单定稿0514 2" xfId="37619"/>
    <cellStyle name="好_市辖区测算-新科目（20080626）_不含人员经费系数_隋心对账单定稿0514 2 2" xfId="37620"/>
    <cellStyle name="好_市辖区测算-新科目（20080626）_不含人员经费系数_隋心对账单定稿0514 2 3" xfId="37621"/>
    <cellStyle name="好_市辖区测算-新科目（20080626）_不含人员经费系数_隋心对账单定稿0514 2 4" xfId="37622"/>
    <cellStyle name="好_市辖区测算-新科目（20080626）_不含人员经费系数_隋心对账单定稿0514 2 5" xfId="37623"/>
    <cellStyle name="好_市辖区测算-新科目（20080626）_不含人员经费系数_隋心对账单定稿0514 2 6" xfId="37624"/>
    <cellStyle name="好_市辖区测算-新科目（20080626）_不含人员经费系数_隋心对账单定稿0514 2 7" xfId="37625"/>
    <cellStyle name="好_市辖区测算-新科目（20080626）_不含人员经费系数_隋心对账单定稿0514 3" xfId="37626"/>
    <cellStyle name="好_市辖区测算-新科目（20080626）_不含人员经费系数_小册子（2010）张 3" xfId="37627"/>
    <cellStyle name="好_市辖区测算-新科目（20080626）_财力性转移支付2010年预算参考数" xfId="37628"/>
    <cellStyle name="好_市辖区测算-新科目（20080626）_财力性转移支付2010年预算参考数 2" xfId="37629"/>
    <cellStyle name="好_市辖区测算-新科目（20080626）_财力性转移支付2010年预算参考数 2 2" xfId="37630"/>
    <cellStyle name="好_市辖区测算-新科目（20080626）_财力性转移支付2010年预算参考数 2 3" xfId="37631"/>
    <cellStyle name="好_卫生(按照总人口测算）—20080416_县市旗测算-新科目（含人口规模效应）_财力性转移支付2010年预算参考数_华东 2 2" xfId="37632"/>
    <cellStyle name="好_市辖区测算-新科目（20080626）_财力性转移支付2010年预算参考数 2 5" xfId="37633"/>
    <cellStyle name="好_卫生(按照总人口测算）—20080416_县市旗测算-新科目（含人口规模效应）_财力性转移支付2010年预算参考数_华东 2 4" xfId="37634"/>
    <cellStyle name="好_市辖区测算-新科目（20080626）_财力性转移支付2010年预算参考数 2 6" xfId="37635"/>
    <cellStyle name="好_卫生(按照总人口测算）—20080416_县市旗测算-新科目（含人口规模效应）_财力性转移支付2010年预算参考数_华东 2 5" xfId="37636"/>
    <cellStyle name="好_市辖区测算-新科目（20080626）_财力性转移支付2010年预算参考数 2 7" xfId="37637"/>
    <cellStyle name="好_卫生(按照总人口测算）—20080416_县市旗测算-新科目（含人口规模效应）_财力性转移支付2010年预算参考数_华东 2 6" xfId="37638"/>
    <cellStyle name="好_市辖区测算-新科目（20080626）_财力性转移支付2010年预算参考数 2 8" xfId="37639"/>
    <cellStyle name="好_卫生(按照总人口测算）—20080416_县市旗测算-新科目（含人口规模效应）_财力性转移支付2010年预算参考数_华东 2 7" xfId="37640"/>
    <cellStyle name="好_市辖区测算-新科目（20080626）_财力性转移支付2010年预算参考数_03_2010年各地区一般预算平衡表 3" xfId="37641"/>
    <cellStyle name="好_市辖区测算-新科目（20080626）_财力性转移支付2010年预算参考数_03_2010年各地区一般预算平衡表 4" xfId="37642"/>
    <cellStyle name="好_市辖区测算-新科目（20080626）_财力性转移支付2010年预算参考数_03_2010年各地区一般预算平衡表_2010年地方财政一般预算分级平衡情况表（汇总）0524" xfId="37643"/>
    <cellStyle name="好_市辖区测算-新科目（20080626）_财力性转移支付2010年预算参考数_03_2010年各地区一般预算平衡表_2010年地方财政一般预算分级平衡情况表（汇总）0524 2" xfId="37644"/>
    <cellStyle name="好_市辖区测算-新科目（20080626）_财力性转移支付2010年预算参考数_03_2010年各地区一般预算平衡表_2010年地方财政一般预算分级平衡情况表（汇总）0524 2 2" xfId="37645"/>
    <cellStyle name="好_县市旗测算20080508_民生政策最低支出需求" xfId="37646"/>
    <cellStyle name="好_市辖区测算-新科目（20080626）_财力性转移支付2010年预算参考数_03_2010年各地区一般预算平衡表_2010年地方财政一般预算分级平衡情况表（汇总）0524 2 3" xfId="37647"/>
    <cellStyle name="好_市辖区测算-新科目（20080626）_财力性转移支付2010年预算参考数_03_2010年各地区一般预算平衡表_2010年地方财政一般预算分级平衡情况表（汇总）0524 2 4" xfId="37648"/>
    <cellStyle name="好_市辖区测算-新科目（20080626）_财力性转移支付2010年预算参考数_03_2010年各地区一般预算平衡表_2010年地方财政一般预算分级平衡情况表（汇总）0524 2 5" xfId="37649"/>
    <cellStyle name="好_市辖区测算-新科目（20080626）_财力性转移支付2010年预算参考数_03_2010年各地区一般预算平衡表_2010年地方财政一般预算分级平衡情况表（汇总）0524 2 6" xfId="37650"/>
    <cellStyle name="好_市辖区测算-新科目（20080626）_财力性转移支付2010年预算参考数_03_2010年各地区一般预算平衡表_2010年地方财政一般预算分级平衡情况表（汇总）0524 2 7" xfId="37651"/>
    <cellStyle name="好_市辖区测算-新科目（20080626）_财力性转移支付2010年预算参考数_03_2010年各地区一般预算平衡表_2010年地方财政一般预算分级平衡情况表（汇总）0524 2 8" xfId="37652"/>
    <cellStyle name="好_市辖区测算-新科目（20080626）_财力性转移支付2010年预算参考数_03_2010年各地区一般预算平衡表_2010年地方财政一般预算分级平衡情况表（汇总）0524 3" xfId="37653"/>
    <cellStyle name="好_市辖区测算-新科目（20080626）_财力性转移支付2010年预算参考数_03_2010年各地区一般预算平衡表_2010年地方财政一般预算分级平衡情况表（汇总）0524 4" xfId="37654"/>
    <cellStyle name="好_市辖区测算-新科目（20080626）_财力性转移支付2010年预算参考数_03_2010年各地区一般预算平衡表_净集中" xfId="37655"/>
    <cellStyle name="好_市辖区测算-新科目（20080626）_财力性转移支付2010年预算参考数_30云南" xfId="37656"/>
    <cellStyle name="好_市辖区测算-新科目（20080626）_财力性转移支付2010年预算参考数_30云南 2" xfId="37657"/>
    <cellStyle name="好_市辖区测算-新科目（20080626）_财力性转移支付2010年预算参考数_30云南 3" xfId="37658"/>
    <cellStyle name="好_市辖区测算-新科目（20080626）_财力性转移支付2010年预算参考数_合并 2" xfId="37659"/>
    <cellStyle name="汇总 2 2 11" xfId="37660"/>
    <cellStyle name="好_市辖区测算-新科目（20080626）_财力性转移支付2010年预算参考数_合并 2 3" xfId="37661"/>
    <cellStyle name="汇总 2 2 11 3" xfId="37662"/>
    <cellStyle name="好_市辖区测算-新科目（20080626）_财力性转移支付2010年预算参考数_合并 2 5" xfId="37663"/>
    <cellStyle name="汇总 2 2 11 5" xfId="37664"/>
    <cellStyle name="好_市辖区测算-新科目（20080626）_财力性转移支付2010年预算参考数_合并 2 6" xfId="37665"/>
    <cellStyle name="汇总 2 2 11 6" xfId="37666"/>
    <cellStyle name="好_市辖区测算-新科目（20080626）_财力性转移支付2010年预算参考数_华东" xfId="37667"/>
    <cellStyle name="好_县市旗测算20080508_民生政策最低支出需求 2 6" xfId="37668"/>
    <cellStyle name="好_市辖区测算-新科目（20080626）_财力性转移支付2010年预算参考数_华东 2 2" xfId="37669"/>
    <cellStyle name="好_市辖区测算-新科目（20080626）_财力性转移支付2010年预算参考数_隋心对账单定稿0514" xfId="37670"/>
    <cellStyle name="好_市辖区测算-新科目（20080626）_财力性转移支付2010年预算参考数_隋心对账单定稿0514 2" xfId="37671"/>
    <cellStyle name="好_市辖区测算-新科目（20080626）_财力性转移支付2010年预算参考数_隋心对账单定稿0514 2 2" xfId="37672"/>
    <cellStyle name="好_市辖区测算-新科目（20080626）_财力性转移支付2010年预算参考数_隋心对账单定稿0514 2 4" xfId="37673"/>
    <cellStyle name="好_市辖区测算-新科目（20080626）_财力性转移支付2010年预算参考数_小册子（2010）张" xfId="37674"/>
    <cellStyle name="好_市辖区测算-新科目（20080626）_财力性转移支付2010年预算参考数_小册子（2010）张 2" xfId="37675"/>
    <cellStyle name="好_市辖区测算-新科目（20080626）_财力性转移支付2010年预算参考数_小册子（2010）张 3" xfId="37676"/>
    <cellStyle name="好_市辖区测算-新科目（20080626）_合并" xfId="37677"/>
    <cellStyle name="好_卫生部门_隋心对账单定稿0514 2 6" xfId="37678"/>
    <cellStyle name="好_市辖区测算-新科目（20080626）_合并 2" xfId="37679"/>
    <cellStyle name="好_市辖区测算-新科目（20080626）_合并 2 2" xfId="37680"/>
    <cellStyle name="好_市辖区测算-新科目（20080626）_合并 2 3" xfId="37681"/>
    <cellStyle name="好_市辖区测算-新科目（20080626）_合并 2 4" xfId="37682"/>
    <cellStyle name="好_市辖区测算-新科目（20080626）_合并 2 7" xfId="37683"/>
    <cellStyle name="好_县市旗测算20080508_华东 2 3" xfId="37684"/>
    <cellStyle name="好_市辖区测算-新科目（20080626）_合并 3" xfId="37685"/>
    <cellStyle name="好_市辖区测算-新科目（20080626）_华东 2 4" xfId="37686"/>
    <cellStyle name="好_市辖区测算-新科目（20080626）_华东 2 5" xfId="37687"/>
    <cellStyle name="好_市辖区测算-新科目（20080626）_华东 2 6" xfId="37688"/>
    <cellStyle name="好_市辖区测算-新科目（20080626）_华东 2 7" xfId="37689"/>
    <cellStyle name="好_市辖区测算-新科目（20080626）_民生政策最低支出需求 2" xfId="37690"/>
    <cellStyle name="好_市辖区测算-新科目（20080626）_民生政策最低支出需求 2 2" xfId="37691"/>
    <cellStyle name="好_市辖区测算-新科目（20080626）_民生政策最低支出需求 2 4" xfId="37692"/>
    <cellStyle name="好_市辖区测算-新科目（20080626）_县市旗测算-新科目（含人口规模效应）_财力性转移支付2010年预算参考数_03_2010年各地区一般预算平衡表 3" xfId="37693"/>
    <cellStyle name="好_市辖区测算-新科目（20080626）_民生政策最低支出需求 2 5" xfId="37694"/>
    <cellStyle name="好_市辖区测算-新科目（20080626）_县市旗测算-新科目（含人口规模效应）_财力性转移支付2010年预算参考数_03_2010年各地区一般预算平衡表 4" xfId="37695"/>
    <cellStyle name="好_市辖区测算-新科目（20080626）_民生政策最低支出需求 2 7" xfId="37696"/>
    <cellStyle name="好_市辖区测算-新科目（20080626）_县市旗测算-新科目（含人口规模效应）_财力性转移支付2010年预算参考数_03_2010年各地区一般预算平衡表 6" xfId="37697"/>
    <cellStyle name="好_市辖区测算-新科目（20080626）_民生政策最低支出需求 2 8" xfId="37698"/>
    <cellStyle name="好_市辖区测算-新科目（20080626）_民生政策最低支出需求 3" xfId="37699"/>
    <cellStyle name="好_市辖区测算-新科目（20080626）_民生政策最低支出需求 3 2" xfId="37700"/>
    <cellStyle name="好_市辖区测算-新科目（20080626）_民生政策最低支出需求 4" xfId="37701"/>
    <cellStyle name="好_市辖区测算-新科目（20080626）_民生政策最低支出需求 5" xfId="37702"/>
    <cellStyle name="好_市辖区测算-新科目（20080626）_民生政策最低支出需求_03_2010年各地区一般预算平衡表" xfId="37703"/>
    <cellStyle name="好_市辖区测算-新科目（20080626）_民生政策最低支出需求_03_2010年各地区一般预算平衡表 2" xfId="37704"/>
    <cellStyle name="好_市辖区测算-新科目（20080626）_民生政策最低支出需求_03_2010年各地区一般预算平衡表 2 2" xfId="37705"/>
    <cellStyle name="好_市辖区测算-新科目（20080626）_民生政策最低支出需求_03_2010年各地区一般预算平衡表 2 3" xfId="37706"/>
    <cellStyle name="好_市辖区测算-新科目（20080626）_民生政策最低支出需求_03_2010年各地区一般预算平衡表 3" xfId="37707"/>
    <cellStyle name="好_市辖区测算-新科目（20080626）_民生政策最低支出需求_03_2010年各地区一般预算平衡表 4" xfId="37708"/>
    <cellStyle name="好_市辖区测算-新科目（20080626）_民生政策最低支出需求_03_2010年各地区一般预算平衡表 5" xfId="37709"/>
    <cellStyle name="好_市辖区测算-新科目（20080626）_民生政策最低支出需求_03_2010年各地区一般预算平衡表 6" xfId="37710"/>
    <cellStyle name="好_市辖区测算-新科目（20080626）_民生政策最低支出需求_03_2010年各地区一般预算平衡表_04财力类2010" xfId="37711"/>
    <cellStyle name="好_市辖区测算-新科目（20080626）_民生政策最低支出需求_03_2010年各地区一般预算平衡表_04财力类2010 2" xfId="37712"/>
    <cellStyle name="好_市辖区测算-新科目（20080626）_民生政策最低支出需求_03_2010年各地区一般预算平衡表_04财力类2010 3" xfId="37713"/>
    <cellStyle name="好_市辖区测算-新科目（20080626）_民生政策最低支出需求_03_2010年各地区一般预算平衡表_2010年地方财政一般预算分级平衡情况表（汇总）0524 4" xfId="37714"/>
    <cellStyle name="好_市辖区测算-新科目（20080626）_民生政策最低支出需求_03_2010年各地区一般预算平衡表_净集中" xfId="37715"/>
    <cellStyle name="好_市辖区测算-新科目（20080626）_民生政策最低支出需求_03_2010年各地区一般预算平衡表_净集中 3" xfId="37716"/>
    <cellStyle name="好_市辖区测算-新科目（20080626）_民生政策最低支出需求_30云南 2" xfId="37717"/>
    <cellStyle name="好_市辖区测算-新科目（20080626）_民生政策最低支出需求_财力性转移支付2010年预算参考数" xfId="37718"/>
    <cellStyle name="好_县市旗测算-新科目（20080626）_财力性转移支付2010年预算参考数 2 5" xfId="37719"/>
    <cellStyle name="好_市辖区测算-新科目（20080626）_民生政策最低支出需求_财力性转移支付2010年预算参考数 2" xfId="37720"/>
    <cellStyle name="好_市辖区测算-新科目（20080626）_民生政策最低支出需求_财力性转移支付2010年预算参考数 3" xfId="37721"/>
    <cellStyle name="好_市辖区测算-新科目（20080626）_民生政策最低支出需求_财力性转移支付2010年预算参考数 4" xfId="37722"/>
    <cellStyle name="好_市辖区测算-新科目（20080626）_民生政策最低支出需求_财力性转移支付2010年预算参考数_03_2010年各地区一般预算平衡表" xfId="37723"/>
    <cellStyle name="好_市辖区测算-新科目（20080626）_民生政策最低支出需求_财力性转移支付2010年预算参考数_03_2010年各地区一般预算平衡表 2 3" xfId="37724"/>
    <cellStyle name="好_市辖区测算-新科目（20080626）_民生政策最低支出需求_财力性转移支付2010年预算参考数_03_2010年各地区一般预算平衡表 6" xfId="37725"/>
    <cellStyle name="好_市辖区测算-新科目（20080626）_民生政策最低支出需求_财力性转移支付2010年预算参考数_03_2010年各地区一般预算平衡表_2010年地方财政一般预算分级平衡情况表（汇总）0524 2 3" xfId="37726"/>
    <cellStyle name="好_市辖区测算-新科目（20080626）_民生政策最低支出需求_财力性转移支付2010年预算参考数_03_2010年各地区一般预算平衡表_2010年地方财政一般预算分级平衡情况表（汇总）0524 2 4" xfId="37727"/>
    <cellStyle name="好_市辖区测算-新科目（20080626）_民生政策最低支出需求_财力性转移支付2010年预算参考数_03_2010年各地区一般预算平衡表_2010年地方财政一般预算分级平衡情况表（汇总）0524 2 5" xfId="37728"/>
    <cellStyle name="好_市辖区测算-新科目（20080626）_民生政策最低支出需求_财力性转移支付2010年预算参考数_03_2010年各地区一般预算平衡表_2010年地方财政一般预算分级平衡情况表（汇总）0524 2 6" xfId="37729"/>
    <cellStyle name="好_市辖区测算-新科目（20080626）_民生政策最低支出需求_财力性转移支付2010年预算参考数_03_2010年各地区一般预算平衡表_2010年地方财政一般预算分级平衡情况表（汇总）0524 2 7" xfId="37730"/>
    <cellStyle name="好_市辖区测算-新科目（20080626）_民生政策最低支出需求_财力性转移支付2010年预算参考数_03_2010年各地区一般预算平衡表_净集中" xfId="37731"/>
    <cellStyle name="好_市辖区测算-新科目（20080626）_民生政策最低支出需求_财力性转移支付2010年预算参考数_30云南 3" xfId="37732"/>
    <cellStyle name="好_市辖区测算-新科目（20080626）_民生政策最低支出需求_财力性转移支付2010年预算参考数_合并" xfId="37733"/>
    <cellStyle name="好_市辖区测算-新科目（20080626）_民生政策最低支出需求_财力性转移支付2010年预算参考数_合并 2" xfId="37734"/>
    <cellStyle name="好_市辖区测算-新科目（20080626）_民生政策最低支出需求_财力性转移支付2010年预算参考数_合并 2 2" xfId="37735"/>
    <cellStyle name="警告文本 2 2 2 6" xfId="37736"/>
    <cellStyle name="好_市辖区测算-新科目（20080626）_民生政策最低支出需求_财力性转移支付2010年预算参考数_合并 2 3" xfId="37737"/>
    <cellStyle name="警告文本 2 2 2 7" xfId="37738"/>
    <cellStyle name="好_市辖区测算-新科目（20080626）_民生政策最低支出需求_财力性转移支付2010年预算参考数_合并 2 4" xfId="37739"/>
    <cellStyle name="警告文本 2 2 2 8" xfId="37740"/>
    <cellStyle name="好_市辖区测算-新科目（20080626）_民生政策最低支出需求_财力性转移支付2010年预算参考数_合并 2 5" xfId="37741"/>
    <cellStyle name="警告文本 2 2 2 9" xfId="37742"/>
    <cellStyle name="好_市辖区测算-新科目（20080626）_民生政策最低支出需求_财力性转移支付2010年预算参考数_合并 3" xfId="37743"/>
    <cellStyle name="好_市辖区测算-新科目（20080626）_民生政策最低支出需求_财力性转移支付2010年预算参考数_华东" xfId="37744"/>
    <cellStyle name="强调文字颜色 5 2 7" xfId="37745"/>
    <cellStyle name="好_市辖区测算-新科目（20080626）_民生政策最低支出需求_财力性转移支付2010年预算参考数_华东 2 2" xfId="37746"/>
    <cellStyle name="好_市辖区测算-新科目（20080626）_民生政策最低支出需求_财力性转移支付2010年预算参考数_华东 2 7" xfId="37747"/>
    <cellStyle name="好_市辖区测算-新科目（20080626）_民生政策最低支出需求_财力性转移支付2010年预算参考数_隋心对账单定稿0514" xfId="37748"/>
    <cellStyle name="好_市辖区测算-新科目（20080626）_民生政策最低支出需求_财力性转移支付2010年预算参考数_隋心对账单定稿0514 2" xfId="37749"/>
    <cellStyle name="好_市辖区测算-新科目（20080626）_民生政策最低支出需求_财力性转移支付2010年预算参考数_隋心对账单定稿0514 2 5" xfId="37750"/>
    <cellStyle name="好_市辖区测算-新科目（20080626）_民生政策最低支出需求_财力性转移支付2010年预算参考数_隋心对账单定稿0514 2 6" xfId="37751"/>
    <cellStyle name="好_市辖区测算-新科目（20080626）_民生政策最低支出需求_财力性转移支付2010年预算参考数_隋心对账单定稿0514 2 7" xfId="37752"/>
    <cellStyle name="好_市辖区测算-新科目（20080626）_民生政策最低支出需求_财力性转移支付2010年预算参考数_隋心对账单定稿0514 3" xfId="37753"/>
    <cellStyle name="好_市辖区测算-新科目（20080626）_民生政策最低支出需求_合并 2 2" xfId="37754"/>
    <cellStyle name="好_市辖区测算-新科目（20080626）_民生政策最低支出需求_合并 2 3" xfId="37755"/>
    <cellStyle name="好_市辖区测算-新科目（20080626）_民生政策最低支出需求_合并 2 4" xfId="37756"/>
    <cellStyle name="好_市辖区测算-新科目（20080626）_民生政策最低支出需求_合并 2 5" xfId="37757"/>
    <cellStyle name="好_市辖区测算-新科目（20080626）_民生政策最低支出需求_合并 2 6" xfId="37758"/>
    <cellStyle name="好_市辖区测算-新科目（20080626）_民生政策最低支出需求_合并 2 7" xfId="37759"/>
    <cellStyle name="好_市辖区测算-新科目（20080626）_民生政策最低支出需求_华东" xfId="37760"/>
    <cellStyle name="好_市辖区测算-新科目（20080626）_民生政策最低支出需求_华东 2 2" xfId="37761"/>
    <cellStyle name="好_市辖区测算-新科目（20080626）_民生政策最低支出需求_华东 2 4" xfId="37762"/>
    <cellStyle name="好_市辖区测算-新科目（20080626）_民生政策最低支出需求_华东 2 5" xfId="37763"/>
    <cellStyle name="好_市辖区测算-新科目（20080626）_民生政策最低支出需求_华东 3" xfId="37764"/>
    <cellStyle name="好_市辖区测算-新科目（20080626）_民生政策最低支出需求_隋心对账单定稿0514" xfId="37765"/>
    <cellStyle name="汇总 2 2 2 2 2 2" xfId="37766"/>
    <cellStyle name="好_文体广播事业(按照总人口测算）—20080416_财力性转移支付2010年预算参考数_华东 2" xfId="37767"/>
    <cellStyle name="好_市辖区测算-新科目（20080626）_民生政策最低支出需求_隋心对账单定稿0514 2" xfId="37768"/>
    <cellStyle name="好_文体广播事业(按照总人口测算）—20080416_财力性转移支付2010年预算参考数_华东 2 2" xfId="37769"/>
    <cellStyle name="好_市辖区测算-新科目（20080626）_民生政策最低支出需求_隋心对账单定稿0514 2 2" xfId="37770"/>
    <cellStyle name="好_市辖区测算-新科目（20080626）_民生政策最低支出需求_隋心对账单定稿0514 2 3" xfId="37771"/>
    <cellStyle name="好_市辖区测算-新科目（20080626）_民生政策最低支出需求_隋心对账单定稿0514 2 5" xfId="37772"/>
    <cellStyle name="好_市辖区测算-新科目（20080626）_民生政策最低支出需求_隋心对账单定稿0514 3" xfId="37773"/>
    <cellStyle name="好_文体广播事业(按照总人口测算）—20080416_财力性转移支付2010年预算参考数_华东 2 3" xfId="37774"/>
    <cellStyle name="好_市辖区测算-新科目（20080626）_民生政策最低支出需求_小册子（2010）张 3" xfId="37775"/>
    <cellStyle name="好_市辖区测算-新科目（20080626）_隋心对账单定稿0514 2" xfId="37776"/>
    <cellStyle name="好_市辖区测算-新科目（20080626）_隋心对账单定稿0514 2 2" xfId="37777"/>
    <cellStyle name="好_市辖区测算-新科目（20080626）_隋心对账单定稿0514 2 3" xfId="37778"/>
    <cellStyle name="好_市辖区测算-新科目（20080626）_隋心对账单定稿0514 2 4" xfId="37779"/>
    <cellStyle name="好_市辖区测算-新科目（20080626）_隋心对账单定稿0514 2 5" xfId="37780"/>
    <cellStyle name="好_市辖区测算-新科目（20080626）_隋心对账单定稿0514 2 6" xfId="37781"/>
    <cellStyle name="好_市辖区测算-新科目（20080626）_隋心对账单定稿0514 2 7" xfId="37782"/>
    <cellStyle name="好_自行调整差异系数顺序_财力性转移支付2010年预算参考数_合并 2 2" xfId="37783"/>
    <cellStyle name="好_市辖区测算-新科目（20080626）_隋心对账单定稿0514 3" xfId="37784"/>
    <cellStyle name="好_市辖区测算-新科目（20080626）_县市旗测算-新科目（含人口规模效应）" xfId="37785"/>
    <cellStyle name="好_市辖区测算-新科目（20080626）_县市旗测算-新科目（含人口规模效应） 2" xfId="37786"/>
    <cellStyle name="好_市辖区测算-新科目（20080626）_县市旗测算-新科目（含人口规模效应） 2 2" xfId="37787"/>
    <cellStyle name="好_市辖区测算-新科目（20080626）_县市旗测算-新科目（含人口规模效应） 2 3" xfId="37788"/>
    <cellStyle name="好_市辖区测算-新科目（20080626）_县市旗测算-新科目（含人口规模效应） 2 6" xfId="37789"/>
    <cellStyle name="好_市辖区测算-新科目（20080626）_县市旗测算-新科目（含人口规模效应） 2 7" xfId="37790"/>
    <cellStyle name="好_市辖区测算-新科目（20080626）_县市旗测算-新科目（含人口规模效应） 2 8" xfId="37791"/>
    <cellStyle name="好_市辖区测算-新科目（20080626）_县市旗测算-新科目（含人口规模效应） 3" xfId="37792"/>
    <cellStyle name="好_市辖区测算-新科目（20080626）_县市旗测算-新科目（含人口规模效应） 4" xfId="37793"/>
    <cellStyle name="好_市辖区测算-新科目（20080626）_县市旗测算-新科目（含人口规模效应） 5" xfId="37794"/>
    <cellStyle name="千位分隔 10 2" xfId="37795"/>
    <cellStyle name="好_市辖区测算-新科目（20080626）_县市旗测算-新科目（含人口规模效应）_03_2010年各地区一般预算平衡表 2 2" xfId="37796"/>
    <cellStyle name="好_市辖区测算-新科目（20080626）_县市旗测算-新科目（含人口规模效应）_03_2010年各地区一般预算平衡表 4" xfId="37797"/>
    <cellStyle name="好_市辖区测算-新科目（20080626）_县市旗测算-新科目（含人口规模效应）_03_2010年各地区一般预算平衡表 6" xfId="37798"/>
    <cellStyle name="好_市辖区测算-新科目（20080626）_县市旗测算-新科目（含人口规模效应）_03_2010年各地区一般预算平衡表_04财力类2010" xfId="37799"/>
    <cellStyle name="好_市辖区测算-新科目（20080626）_县市旗测算-新科目（含人口规模效应）_03_2010年各地区一般预算平衡表_04财力类2010 2" xfId="37800"/>
    <cellStyle name="好_市辖区测算-新科目（20080626）_县市旗测算-新科目（含人口规模效应）_03_2010年各地区一般预算平衡表_04财力类2010 3" xfId="37801"/>
    <cellStyle name="好_市辖区测算-新科目（20080626）_县市旗测算-新科目（含人口规模效应）_03_2010年各地区一般预算平衡表_2010年地方财政一般预算分级平衡情况表（汇总）0524 2 4" xfId="37802"/>
    <cellStyle name="好_市辖区测算-新科目（20080626）_县市旗测算-新科目（含人口规模效应）_03_2010年各地区一般预算平衡表_2010年地方财政一般预算分级平衡情况表（汇总）0524 2 5" xfId="37803"/>
    <cellStyle name="好_市辖区测算-新科目（20080626）_县市旗测算-新科目（含人口规模效应）_03_2010年各地区一般预算平衡表_2010年地方财政一般预算分级平衡情况表（汇总）0524 2 6" xfId="37804"/>
    <cellStyle name="好_市辖区测算-新科目（20080626）_县市旗测算-新科目（含人口规模效应）_03_2010年各地区一般预算平衡表_2010年地方财政一般预算分级平衡情况表（汇总）0524 2 7" xfId="37805"/>
    <cellStyle name="好_市辖区测算-新科目（20080626）_县市旗测算-新科目（含人口规模效应）_03_2010年各地区一般预算平衡表_2010年地方财政一般预算分级平衡情况表（汇总）0524 2 8" xfId="37806"/>
    <cellStyle name="好_市辖区测算-新科目（20080626）_县市旗测算-新科目（含人口规模效应）_03_2010年各地区一般预算平衡表_净集中" xfId="37807"/>
    <cellStyle name="好_市辖区测算-新科目（20080626）_县市旗测算-新科目（含人口规模效应）_03_2010年各地区一般预算平衡表_净集中 2" xfId="37808"/>
    <cellStyle name="好_市辖区测算-新科目（20080626）_县市旗测算-新科目（含人口规模效应）_03_2010年各地区一般预算平衡表_净集中 3" xfId="37809"/>
    <cellStyle name="好_市辖区测算-新科目（20080626）_县市旗测算-新科目（含人口规模效应）_30云南" xfId="37810"/>
    <cellStyle name="好_市辖区测算-新科目（20080626）_县市旗测算-新科目（含人口规模效应）_财力性转移支付2010年预算参考数 2 2" xfId="37811"/>
    <cellStyle name="好_县区合并测算20080423(按照各省比重） 5" xfId="37812"/>
    <cellStyle name="好_市辖区测算-新科目（20080626）_县市旗测算-新科目（含人口规模效应）_财力性转移支付2010年预算参考数 2 3" xfId="37813"/>
    <cellStyle name="好_市辖区测算-新科目（20080626）_县市旗测算-新科目（含人口规模效应）_财力性转移支付2010年预算参考数 2 4" xfId="37814"/>
    <cellStyle name="好_市辖区测算-新科目（20080626）_县市旗测算-新科目（含人口规模效应）_财力性转移支付2010年预算参考数 2 5" xfId="37815"/>
    <cellStyle name="好_市辖区测算-新科目（20080626）_县市旗测算-新科目（含人口规模效应）_财力性转移支付2010年预算参考数 2 6" xfId="37816"/>
    <cellStyle name="好_市辖区测算-新科目（20080626）_县市旗测算-新科目（含人口规模效应）_财力性转移支付2010年预算参考数 2 7" xfId="37817"/>
    <cellStyle name="好_市辖区测算-新科目（20080626）_县市旗测算-新科目（含人口规模效应）_财力性转移支付2010年预算参考数 3" xfId="37818"/>
    <cellStyle name="好_市辖区测算-新科目（20080626）_县市旗测算-新科目（含人口规模效应）_财力性转移支付2010年预算参考数 4" xfId="37819"/>
    <cellStyle name="好_市辖区测算-新科目（20080626）_县市旗测算-新科目（含人口规模效应）_财力性转移支付2010年预算参考数 5" xfId="37820"/>
    <cellStyle name="好_市辖区测算-新科目（20080626）_县市旗测算-新科目（含人口规模效应）_财力性转移支付2010年预算参考数_03_2010年各地区一般预算平衡表" xfId="37821"/>
    <cellStyle name="好_市辖区测算-新科目（20080626）_县市旗测算-新科目（含人口规模效应）_财力性转移支付2010年预算参考数_03_2010年各地区一般预算平衡表_04财力类2010 3" xfId="37822"/>
    <cellStyle name="好_市辖区测算-新科目（20080626）_县市旗测算-新科目（含人口规模效应）_财力性转移支付2010年预算参考数_03_2010年各地区一般预算平衡表_2010年地方财政一般预算分级平衡情况表（汇总）0524 2" xfId="37823"/>
    <cellStyle name="好_县市旗测算20080508_不含人员经费系数_财力性转移支付2010年预算参考数_隋心对账单定稿0514 2" xfId="37824"/>
    <cellStyle name="好_市辖区测算-新科目（20080626）_县市旗测算-新科目（含人口规模效应）_财力性转移支付2010年预算参考数_03_2010年各地区一般预算平衡表_2010年地方财政一般预算分级平衡情况表（汇总）0524 2 5" xfId="37825"/>
    <cellStyle name="好_县市旗测算20080508_不含人员经费系数_财力性转移支付2010年预算参考数_隋心对账单定稿0514 2 5" xfId="37826"/>
    <cellStyle name="好_市辖区测算-新科目（20080626）_县市旗测算-新科目（含人口规模效应）_财力性转移支付2010年预算参考数_03_2010年各地区一般预算平衡表_2010年地方财政一般预算分级平衡情况表（汇总）0524 2 6" xfId="37827"/>
    <cellStyle name="好_县市旗测算20080508_不含人员经费系数_财力性转移支付2010年预算参考数_隋心对账单定稿0514 2 6" xfId="37828"/>
    <cellStyle name="好_市辖区测算-新科目（20080626）_县市旗测算-新科目（含人口规模效应）_财力性转移支付2010年预算参考数_03_2010年各地区一般预算平衡表_2010年地方财政一般预算分级平衡情况表（汇总）0524 2 7" xfId="37829"/>
    <cellStyle name="好_县市旗测算20080508_不含人员经费系数_财力性转移支付2010年预算参考数_隋心对账单定稿0514 2 7" xfId="37830"/>
    <cellStyle name="好_市辖区测算-新科目（20080626）_县市旗测算-新科目（含人口规模效应）_财力性转移支付2010年预算参考数_03_2010年各地区一般预算平衡表_2010年地方财政一般预算分级平衡情况表（汇总）0524 2 8" xfId="37831"/>
    <cellStyle name="好_市辖区测算-新科目（20080626）_县市旗测算-新科目（含人口规模效应）_财力性转移支付2010年预算参考数_03_2010年各地区一般预算平衡表_2010年地方财政一般预算分级平衡情况表（汇总）0524 3" xfId="37832"/>
    <cellStyle name="好_县市旗测算20080508_不含人员经费系数_财力性转移支付2010年预算参考数_隋心对账单定稿0514 3" xfId="37833"/>
    <cellStyle name="好_市辖区测算-新科目（20080626）_县市旗测算-新科目（含人口规模效应）_财力性转移支付2010年预算参考数_03_2010年各地区一般预算平衡表_2010年地方财政一般预算分级平衡情况表（汇总）0524 4" xfId="37834"/>
    <cellStyle name="好_市辖区测算-新科目（20080626）_县市旗测算-新科目（含人口规模效应）_财力性转移支付2010年预算参考数_03_2010年各地区一般预算平衡表_2010年地方财政一般预算分级平衡情况表（汇总）0524 5" xfId="37835"/>
    <cellStyle name="好_市辖区测算-新科目（20080626）_县市旗测算-新科目（含人口规模效应）_财力性转移支付2010年预算参考数_30云南 2" xfId="37836"/>
    <cellStyle name="好_市辖区测算-新科目（20080626）_县市旗测算-新科目（含人口规模效应）_财力性转移支付2010年预算参考数_30云南 3" xfId="37837"/>
    <cellStyle name="好_市辖区测算-新科目（20080626）_县市旗测算-新科目（含人口规模效应）_财力性转移支付2010年预算参考数_合并" xfId="37838"/>
    <cellStyle name="计算 2 2 11 7" xfId="37839"/>
    <cellStyle name="好_市辖区测算-新科目（20080626）_县市旗测算-新科目（含人口规模效应）_财力性转移支付2010年预算参考数_合并 2" xfId="37840"/>
    <cellStyle name="好_市辖区测算-新科目（20080626）_县市旗测算-新科目（含人口规模效应）_财力性转移支付2010年预算参考数_合并 2 2" xfId="37841"/>
    <cellStyle name="好_市辖区测算-新科目（20080626）_县市旗测算-新科目（含人口规模效应）_财力性转移支付2010年预算参考数_合并 2 3" xfId="37842"/>
    <cellStyle name="好_市辖区测算-新科目（20080626）_县市旗测算-新科目（含人口规模效应）_财力性转移支付2010年预算参考数_合并 2 4" xfId="37843"/>
    <cellStyle name="好_市辖区测算-新科目（20080626）_县市旗测算-新科目（含人口规模效应）_财力性转移支付2010年预算参考数_合并 2 5" xfId="37844"/>
    <cellStyle name="好_市辖区测算-新科目（20080626）_县市旗测算-新科目（含人口规模效应）_财力性转移支付2010年预算参考数_合并 2 6" xfId="37845"/>
    <cellStyle name="好_市辖区测算-新科目（20080626）_县市旗测算-新科目（含人口规模效应）_财力性转移支付2010年预算参考数_合并 2 7" xfId="37846"/>
    <cellStyle name="好_市辖区测算-新科目（20080626）_县市旗测算-新科目（含人口规模效应）_财力性转移支付2010年预算参考数_合并 3" xfId="37847"/>
    <cellStyle name="好_市辖区测算-新科目（20080626）_县市旗测算-新科目（含人口规模效应）_财力性转移支付2010年预算参考数_华东 2" xfId="37848"/>
    <cellStyle name="好_市辖区测算-新科目（20080626）_县市旗测算-新科目（含人口规模效应）_财力性转移支付2010年预算参考数_华东 2 2" xfId="37849"/>
    <cellStyle name="好_市辖区测算-新科目（20080626）_县市旗测算-新科目（含人口规模效应）_财力性转移支付2010年预算参考数_华东 2 4" xfId="37850"/>
    <cellStyle name="好_市辖区测算-新科目（20080626）_县市旗测算-新科目（含人口规模效应）_财力性转移支付2010年预算参考数_华东 3" xfId="37851"/>
    <cellStyle name="好_市辖区测算-新科目（20080626）_县市旗测算-新科目（含人口规模效应）_财力性转移支付2010年预算参考数_隋心对账单定稿0514" xfId="37852"/>
    <cellStyle name="好_市辖区测算-新科目（20080626）_县市旗测算-新科目（含人口规模效应）_财力性转移支付2010年预算参考数_隋心对账单定稿0514 2" xfId="37853"/>
    <cellStyle name="好_市辖区测算-新科目（20080626）_县市旗测算-新科目（含人口规模效应）_财力性转移支付2010年预算参考数_隋心对账单定稿0514 3" xfId="37854"/>
    <cellStyle name="好_市辖区测算-新科目（20080626）_县市旗测算-新科目（含人口规模效应）_财力性转移支付2010年预算参考数_小册子（2010）张" xfId="37855"/>
    <cellStyle name="好_市辖区测算-新科目（20080626）_县市旗测算-新科目（含人口规模效应）_财力性转移支付2010年预算参考数_小册子（2010）张 2" xfId="37856"/>
    <cellStyle name="好_市辖区测算-新科目（20080626）_县市旗测算-新科目（含人口规模效应）_财力性转移支付2010年预算参考数_小册子（2010）张 3" xfId="37857"/>
    <cellStyle name="好_市辖区测算-新科目（20080626）_县市旗测算-新科目（含人口规模效应）_合并" xfId="37858"/>
    <cellStyle name="好_市辖区测算-新科目（20080626）_县市旗测算-新科目（含人口规模效应）_合并 3" xfId="37859"/>
    <cellStyle name="好_市辖区测算-新科目（20080626）_县市旗测算-新科目（含人口规模效应）_华东 2 6" xfId="37860"/>
    <cellStyle name="强调文字颜色 2 2 8" xfId="37861"/>
    <cellStyle name="好_市辖区测算-新科目（20080626）_县市旗测算-新科目（含人口规模效应）_华东 2 7" xfId="37862"/>
    <cellStyle name="强调文字颜色 2 2 9" xfId="37863"/>
    <cellStyle name="好_市辖区测算-新科目（20080626）_县市旗测算-新科目（含人口规模效应）_华东 3" xfId="37864"/>
    <cellStyle name="好_市辖区测算-新科目（20080626）_县市旗测算-新科目（含人口规模效应）_隋心对账单定稿0514" xfId="37865"/>
    <cellStyle name="好_市辖区测算-新科目（20080626）_县市旗测算-新科目（含人口规模效应）_隋心对账单定稿0514 2 3" xfId="37866"/>
    <cellStyle name="好_市辖区测算-新科目（20080626）_县市旗测算-新科目（含人口规模效应）_隋心对账单定稿0514 2 6" xfId="37867"/>
    <cellStyle name="好_市辖区测算-新科目（20080626）_县市旗测算-新科目（含人口规模效应）_隋心对账单定稿0514 2 7" xfId="37868"/>
    <cellStyle name="好_市辖区测算-新科目（20080626）_县市旗测算-新科目（含人口规模效应）_小册子（2010）张" xfId="37869"/>
    <cellStyle name="好_市辖区测算-新科目（20080626）_县市旗测算-新科目（含人口规模效应）_小册子（2010）张 4" xfId="37870"/>
    <cellStyle name="好_市辖区测算-新科目（20080626）_小册子（2010）张" xfId="37871"/>
    <cellStyle name="好_隋心对账单定稿0514" xfId="37872"/>
    <cellStyle name="千位分隔 5 2" xfId="37873"/>
    <cellStyle name="好_隋心对账单定稿0514 2" xfId="37874"/>
    <cellStyle name="千位分隔 5 2 2" xfId="37875"/>
    <cellStyle name="好_隋心对账单定稿0514 2 2" xfId="37876"/>
    <cellStyle name="好_隋心对账单定稿0514 3" xfId="37877"/>
    <cellStyle name="好_同德 2" xfId="37878"/>
    <cellStyle name="好_同德 2 2 2" xfId="37879"/>
    <cellStyle name="好_同德 2 3" xfId="37880"/>
    <cellStyle name="好_同德 2 4" xfId="37881"/>
    <cellStyle name="好_同德 3" xfId="37882"/>
    <cellStyle name="好_同德 4" xfId="37883"/>
    <cellStyle name="好_同德 5" xfId="37884"/>
    <cellStyle name="好_同德_03_2010年各地区一般预算平衡表 2" xfId="37885"/>
    <cellStyle name="好_同德_03_2010年各地区一般预算平衡表 2 2" xfId="37886"/>
    <cellStyle name="好_同德_03_2010年各地区一般预算平衡表 2 3" xfId="37887"/>
    <cellStyle name="好_同德_03_2010年各地区一般预算平衡表 3" xfId="37888"/>
    <cellStyle name="好_同德_03_2010年各地区一般预算平衡表 4" xfId="37889"/>
    <cellStyle name="好_同德_03_2010年各地区一般预算平衡表 5" xfId="37890"/>
    <cellStyle name="千位分隔 3 6 2" xfId="37891"/>
    <cellStyle name="好_同德_03_2010年各地区一般预算平衡表 6" xfId="37892"/>
    <cellStyle name="好_同德_03_2010年各地区一般预算平衡表_04财力类2010" xfId="37893"/>
    <cellStyle name="好_同德_03_2010年各地区一般预算平衡表_04财力类2010 2" xfId="37894"/>
    <cellStyle name="好_同德_03_2010年各地区一般预算平衡表_04财力类2010 3" xfId="37895"/>
    <cellStyle name="好_同德_03_2010年各地区一般预算平衡表_2010年地方财政一般预算分级平衡情况表（汇总）0524 2 2" xfId="37896"/>
    <cellStyle name="好_同德_03_2010年各地区一般预算平衡表_2010年地方财政一般预算分级平衡情况表（汇总）0524 2 4" xfId="37897"/>
    <cellStyle name="好_总人口_财力性转移支付2010年预算参考数_03_2010年各地区一般预算平衡表 2 3" xfId="37898"/>
    <cellStyle name="好_同德_03_2010年各地区一般预算平衡表_2010年地方财政一般预算分级平衡情况表（汇总）0524 2 5" xfId="37899"/>
    <cellStyle name="好_同德_03_2010年各地区一般预算平衡表_2010年地方财政一般预算分级平衡情况表（汇总）0524 2 6" xfId="37900"/>
    <cellStyle name="好_同德_03_2010年各地区一般预算平衡表_2010年地方财政一般预算分级平衡情况表（汇总）0524 2 7" xfId="37901"/>
    <cellStyle name="好_同德_03_2010年各地区一般预算平衡表_2010年地方财政一般预算分级平衡情况表（汇总）0524 2 8" xfId="37902"/>
    <cellStyle name="好_同德_03_2010年各地区一般预算平衡表_净集中 3" xfId="37903"/>
    <cellStyle name="好_同德_30云南" xfId="37904"/>
    <cellStyle name="好_同德_30云南 2" xfId="37905"/>
    <cellStyle name="好_同德_30云南 3" xfId="37906"/>
    <cellStyle name="好_同德_财力性转移支付2010年预算参考数 2 2" xfId="37907"/>
    <cellStyle name="好_卫生(按照总人口测算）—20080416_不含人员经费系数_财力性转移支付2010年预算参考数_合并" xfId="37908"/>
    <cellStyle name="好_同德_财力性转移支付2010年预算参考数 2 3" xfId="37909"/>
    <cellStyle name="好_同德_财力性转移支付2010年预算参考数 4" xfId="37910"/>
    <cellStyle name="好_同德_财力性转移支付2010年预算参考数 5" xfId="37911"/>
    <cellStyle name="好_同德_财力性转移支付2010年预算参考数_03_2010年各地区一般预算平衡表 2" xfId="37912"/>
    <cellStyle name="好_同德_财力性转移支付2010年预算参考数_03_2010年各地区一般预算平衡表 2 3" xfId="37913"/>
    <cellStyle name="好_同德_财力性转移支付2010年预算参考数_03_2010年各地区一般预算平衡表 3" xfId="37914"/>
    <cellStyle name="好_同德_财力性转移支付2010年预算参考数_03_2010年各地区一般预算平衡表_04财力类2010" xfId="37915"/>
    <cellStyle name="好_同德_财力性转移支付2010年预算参考数_03_2010年各地区一般预算平衡表_04财力类2010 2" xfId="37916"/>
    <cellStyle name="好_同德_财力性转移支付2010年预算参考数_03_2010年各地区一般预算平衡表_04财力类2010 3" xfId="37917"/>
    <cellStyle name="好_同德_财力性转移支付2010年预算参考数_03_2010年各地区一般预算平衡表_2010年地方财政一般预算分级平衡情况表（汇总）0524" xfId="37918"/>
    <cellStyle name="好_同德_财力性转移支付2010年预算参考数_03_2010年各地区一般预算平衡表_2010年地方财政一般预算分级平衡情况表（汇总）0524 2" xfId="37919"/>
    <cellStyle name="好_同德_财力性转移支付2010年预算参考数_03_2010年各地区一般预算平衡表_2010年地方财政一般预算分级平衡情况表（汇总）0524 2 3" xfId="37920"/>
    <cellStyle name="好_同德_财力性转移支付2010年预算参考数_03_2010年各地区一般预算平衡表_2010年地方财政一般预算分级平衡情况表（汇总）0524 2 4" xfId="37921"/>
    <cellStyle name="好_同德_财力性转移支付2010年预算参考数_03_2010年各地区一般预算平衡表_2010年地方财政一般预算分级平衡情况表（汇总）0524 2 5" xfId="37922"/>
    <cellStyle name="好_同德_财力性转移支付2010年预算参考数_03_2010年各地区一般预算平衡表_2010年地方财政一般预算分级平衡情况表（汇总）0524 2 6" xfId="37923"/>
    <cellStyle name="好_同德_财力性转移支付2010年预算参考数_03_2010年各地区一般预算平衡表_2010年地方财政一般预算分级平衡情况表（汇总）0524 2 8" xfId="37924"/>
    <cellStyle name="好_同德_财力性转移支付2010年预算参考数_03_2010年各地区一般预算平衡表_2010年地方财政一般预算分级平衡情况表（汇总）0524 3" xfId="37925"/>
    <cellStyle name="好_同德_财力性转移支付2010年预算参考数_03_2010年各地区一般预算平衡表_2010年地方财政一般预算分级平衡情况表（汇总）0524 4" xfId="37926"/>
    <cellStyle name="好_同德_财力性转移支付2010年预算参考数_03_2010年各地区一般预算平衡表_2010年地方财政一般预算分级平衡情况表（汇总）0524 5" xfId="37927"/>
    <cellStyle name="好_同德_财力性转移支付2010年预算参考数_03_2010年各地区一般预算平衡表_净集中 2" xfId="37928"/>
    <cellStyle name="好_同德_财力性转移支付2010年预算参考数_03_2010年各地区一般预算平衡表_净集中 3" xfId="37929"/>
    <cellStyle name="好_同德_财力性转移支付2010年预算参考数_合并" xfId="37930"/>
    <cellStyle name="好_同德_财力性转移支付2010年预算参考数_合并 2" xfId="37931"/>
    <cellStyle name="好_同德_财力性转移支付2010年预算参考数_合并 2 2" xfId="37932"/>
    <cellStyle name="好_同德_财力性转移支付2010年预算参考数_合并 2 4" xfId="37933"/>
    <cellStyle name="好_同德_财力性转移支付2010年预算参考数_合并 2 5" xfId="37934"/>
    <cellStyle name="好_同德_财力性转移支付2010年预算参考数_合并 2 6" xfId="37935"/>
    <cellStyle name="好_同德_财力性转移支付2010年预算参考数_合并 2 7" xfId="37936"/>
    <cellStyle name="好_同德_财力性转移支付2010年预算参考数_合并 3" xfId="37937"/>
    <cellStyle name="好_同德_财力性转移支付2010年预算参考数_华东 2 2" xfId="37938"/>
    <cellStyle name="好_同德_财力性转移支付2010年预算参考数_华东 2 3" xfId="37939"/>
    <cellStyle name="好_同德_财力性转移支付2010年预算参考数_华东 2 4" xfId="37940"/>
    <cellStyle name="好_同德_财力性转移支付2010年预算参考数_华东 2 5" xfId="37941"/>
    <cellStyle name="好_同德_财力性转移支付2010年预算参考数_华东 2 6" xfId="37942"/>
    <cellStyle name="好_同德_财力性转移支付2010年预算参考数_华东 2 7" xfId="37943"/>
    <cellStyle name="好_同德_财力性转移支付2010年预算参考数_华东 3" xfId="37944"/>
    <cellStyle name="好_同德_财力性转移支付2010年预算参考数_隋心对账单定稿0514" xfId="37945"/>
    <cellStyle name="好_同德_财力性转移支付2010年预算参考数_隋心对账单定稿0514 2" xfId="37946"/>
    <cellStyle name="好_同德_财力性转移支付2010年预算参考数_隋心对账单定稿0514 2 4" xfId="37947"/>
    <cellStyle name="好_同德_财力性转移支付2010年预算参考数_隋心对账单定稿0514 2 5" xfId="37948"/>
    <cellStyle name="好_同德_财力性转移支付2010年预算参考数_隋心对账单定稿0514 2 6" xfId="37949"/>
    <cellStyle name="好_同德_财力性转移支付2010年预算参考数_隋心对账单定稿0514 3" xfId="37950"/>
    <cellStyle name="好_同德_财力性转移支付2010年预算参考数_小册子（2010）张" xfId="37951"/>
    <cellStyle name="好_同德_合并" xfId="37952"/>
    <cellStyle name="好_卫生(按照总人口测算）—20080416_合并 2 3" xfId="37953"/>
    <cellStyle name="好_同德_合并 2" xfId="37954"/>
    <cellStyle name="好_同德_华东 2" xfId="37955"/>
    <cellStyle name="好_同德_华东 2 2" xfId="37956"/>
    <cellStyle name="好_同德_隋心对账单定稿0514 2 2" xfId="37957"/>
    <cellStyle name="好_同德_隋心对账单定稿0514 2 3" xfId="37958"/>
    <cellStyle name="好_同德_隋心对账单定稿0514 2 4" xfId="37959"/>
    <cellStyle name="好_同德_隋心对账单定稿0514 2 5" xfId="37960"/>
    <cellStyle name="好_同德_小册子（2010）张" xfId="37961"/>
    <cellStyle name="好_同德_小册子（2010）张 2" xfId="37962"/>
    <cellStyle name="好_同德_小册子（2010）张 3" xfId="37963"/>
    <cellStyle name="好_危改资金测算" xfId="37964"/>
    <cellStyle name="好_危改资金测算 2" xfId="37965"/>
    <cellStyle name="适中 4" xfId="37966"/>
    <cellStyle name="好_危改资金测算 2 2" xfId="37967"/>
    <cellStyle name="适中 4 2" xfId="37968"/>
    <cellStyle name="好_危改资金测算 2 3" xfId="37969"/>
    <cellStyle name="适中 4 3" xfId="37970"/>
    <cellStyle name="好_危改资金测算 2 5" xfId="37971"/>
    <cellStyle name="好_危改资金测算 2 6" xfId="37972"/>
    <cellStyle name="好_危改资金测算 3" xfId="37973"/>
    <cellStyle name="适中 5" xfId="37974"/>
    <cellStyle name="好_危改资金测算_03_2010年各地区一般预算平衡表 5" xfId="37975"/>
    <cellStyle name="好_县区合并测算20080421_不含人员经费系数_财力性转移支付2010年预算参考数_合并 2 6" xfId="37976"/>
    <cellStyle name="好_危改资金测算_03_2010年各地区一般预算平衡表 6" xfId="37977"/>
    <cellStyle name="好_县区合并测算20080421_不含人员经费系数_财力性转移支付2010年预算参考数_合并 2 7" xfId="37978"/>
    <cellStyle name="好_危改资金测算_03_2010年各地区一般预算平衡表_04财力类2010" xfId="37979"/>
    <cellStyle name="好_危改资金测算_03_2010年各地区一般预算平衡表_04财力类2010 2" xfId="37980"/>
    <cellStyle name="好_危改资金测算_03_2010年各地区一般预算平衡表_04财力类2010 3" xfId="37981"/>
    <cellStyle name="好_危改资金测算_03_2010年各地区一般预算平衡表_2010年地方财政一般预算分级平衡情况表（汇总）0524 2" xfId="37982"/>
    <cellStyle name="好_危改资金测算_03_2010年各地区一般预算平衡表_2010年地方财政一般预算分级平衡情况表（汇总）0524 2 2" xfId="37983"/>
    <cellStyle name="好_危改资金测算_03_2010年各地区一般预算平衡表_2010年地方财政一般预算分级平衡情况表（汇总）0524 2 3" xfId="37984"/>
    <cellStyle name="好_危改资金测算_03_2010年各地区一般预算平衡表_2010年地方财政一般预算分级平衡情况表（汇总）0524 2 4" xfId="37985"/>
    <cellStyle name="好_危改资金测算_03_2010年各地区一般预算平衡表_2010年地方财政一般预算分级平衡情况表（汇总）0524 2 5" xfId="37986"/>
    <cellStyle name="好_危改资金测算_03_2010年各地区一般预算平衡表_2010年地方财政一般预算分级平衡情况表（汇总）0524 2 8" xfId="37987"/>
    <cellStyle name="好_危改资金测算_03_2010年各地区一般预算平衡表_2010年地方财政一般预算分级平衡情况表（汇总）0524 3" xfId="37988"/>
    <cellStyle name="好_危改资金测算_03_2010年各地区一般预算平衡表_2010年地方财政一般预算分级平衡情况表（汇总）0524 4" xfId="37989"/>
    <cellStyle name="好_危改资金测算_03_2010年各地区一般预算平衡表_净集中" xfId="37990"/>
    <cellStyle name="好_危改资金测算_03_2010年各地区一般预算平衡表_净集中 2" xfId="37991"/>
    <cellStyle name="好_危改资金测算_03_2010年各地区一般预算平衡表_净集中 3" xfId="37992"/>
    <cellStyle name="好_危改资金测算_30云南" xfId="37993"/>
    <cellStyle name="好_危改资金测算_30云南 2" xfId="37994"/>
    <cellStyle name="好_危改资金测算_30云南 3" xfId="37995"/>
    <cellStyle name="好_危改资金测算_财力性转移支付2010年预算参考数 2 6" xfId="37996"/>
    <cellStyle name="好_危改资金测算_财力性转移支付2010年预算参考数 2 7" xfId="37997"/>
    <cellStyle name="好_危改资金测算_财力性转移支付2010年预算参考数 2 8" xfId="37998"/>
    <cellStyle name="好_危改资金测算_财力性转移支付2010年预算参考数_03_2010年各地区一般预算平衡表 2 2" xfId="37999"/>
    <cellStyle name="好_危改资金测算_财力性转移支付2010年预算参考数_03_2010年各地区一般预算平衡表 2 3" xfId="38000"/>
    <cellStyle name="好_危改资金测算_财力性转移支付2010年预算参考数_03_2010年各地区一般预算平衡表_04财力类2010" xfId="38001"/>
    <cellStyle name="好_危改资金测算_财力性转移支付2010年预算参考数_03_2010年各地区一般预算平衡表_04财力类2010 2" xfId="38002"/>
    <cellStyle name="好_危改资金测算_财力性转移支付2010年预算参考数_03_2010年各地区一般预算平衡表_2010年地方财政一般预算分级平衡情况表（汇总）0524" xfId="38003"/>
    <cellStyle name="好_危改资金测算_财力性转移支付2010年预算参考数_03_2010年各地区一般预算平衡表_2010年地方财政一般预算分级平衡情况表（汇总）0524 2" xfId="38004"/>
    <cellStyle name="好_危改资金测算_财力性转移支付2010年预算参考数_03_2010年各地区一般预算平衡表_2010年地方财政一般预算分级平衡情况表（汇总）0524 2 2" xfId="38005"/>
    <cellStyle name="好_危改资金测算_财力性转移支付2010年预算参考数_03_2010年各地区一般预算平衡表_2010年地方财政一般预算分级平衡情况表（汇总）0524 2 6" xfId="38006"/>
    <cellStyle name="好_危改资金测算_财力性转移支付2010年预算参考数_03_2010年各地区一般预算平衡表_2010年地方财政一般预算分级平衡情况表（汇总）0524 2 8" xfId="38007"/>
    <cellStyle name="好_危改资金测算_财力性转移支付2010年预算参考数_03_2010年各地区一般预算平衡表_2010年地方财政一般预算分级平衡情况表（汇总）0524 3" xfId="38008"/>
    <cellStyle name="好_危改资金测算_财力性转移支付2010年预算参考数_03_2010年各地区一般预算平衡表_2010年地方财政一般预算分级平衡情况表（汇总）0524 4" xfId="38009"/>
    <cellStyle name="好_危改资金测算_财力性转移支付2010年预算参考数_03_2010年各地区一般预算平衡表_2010年地方财政一般预算分级平衡情况表（汇总）0524 5" xfId="38010"/>
    <cellStyle name="好_危改资金测算_财力性转移支付2010年预算参考数_03_2010年各地区一般预算平衡表_净集中 2" xfId="38011"/>
    <cellStyle name="好_危改资金测算_财力性转移支付2010年预算参考数_03_2010年各地区一般预算平衡表_净集中 3" xfId="38012"/>
    <cellStyle name="好_危改资金测算_财力性转移支付2010年预算参考数_30云南" xfId="38013"/>
    <cellStyle name="好_危改资金测算_财力性转移支付2010年预算参考数_30云南 2" xfId="38014"/>
    <cellStyle name="好_危改资金测算_财力性转移支付2010年预算参考数_30云南 3" xfId="38015"/>
    <cellStyle name="好_危改资金测算_财力性转移支付2010年预算参考数_合并 2 3" xfId="38016"/>
    <cellStyle name="好_危改资金测算_财力性转移支付2010年预算参考数_合并 2 4" xfId="38017"/>
    <cellStyle name="好_危改资金测算_财力性转移支付2010年预算参考数_合并 2 5" xfId="38018"/>
    <cellStyle name="好_危改资金测算_财力性转移支付2010年预算参考数_合并 2 6" xfId="38019"/>
    <cellStyle name="好_危改资金测算_财力性转移支付2010年预算参考数_合并 2 7" xfId="38020"/>
    <cellStyle name="好_危改资金测算_财力性转移支付2010年预算参考数_合并 3" xfId="38021"/>
    <cellStyle name="好_危改资金测算_财力性转移支付2010年预算参考数_华东 2" xfId="38022"/>
    <cellStyle name="好_危改资金测算_财力性转移支付2010年预算参考数_华东 2 3" xfId="38023"/>
    <cellStyle name="好_危改资金测算_财力性转移支付2010年预算参考数_华东 2 4" xfId="38024"/>
    <cellStyle name="好_危改资金测算_财力性转移支付2010年预算参考数_华东 2 5" xfId="38025"/>
    <cellStyle name="好_危改资金测算_财力性转移支付2010年预算参考数_华东 2 6" xfId="38026"/>
    <cellStyle name="好_危改资金测算_财力性转移支付2010年预算参考数_华东 3" xfId="38027"/>
    <cellStyle name="好_危改资金测算_财力性转移支付2010年预算参考数_隋心对账单定稿0514" xfId="38028"/>
    <cellStyle name="好_危改资金测算_财力性转移支付2010年预算参考数_隋心对账单定稿0514 2" xfId="38029"/>
    <cellStyle name="好_危改资金测算_财力性转移支付2010年预算参考数_隋心对账单定稿0514 2 2" xfId="38030"/>
    <cellStyle name="好_危改资金测算_财力性转移支付2010年预算参考数_隋心对账单定稿0514 2 7" xfId="38031"/>
    <cellStyle name="好_危改资金测算_财力性转移支付2010年预算参考数_隋心对账单定稿0514 3" xfId="38032"/>
    <cellStyle name="好_危改资金测算_财力性转移支付2010年预算参考数_小册子（2010）张 2" xfId="38033"/>
    <cellStyle name="好_危改资金测算_财力性转移支付2010年预算参考数_小册子（2010）张 2 2" xfId="38034"/>
    <cellStyle name="好_危改资金测算_财力性转移支付2010年预算参考数_小册子（2010）张 3" xfId="38035"/>
    <cellStyle name="好_危改资金测算_合并" xfId="38036"/>
    <cellStyle name="好_危改资金测算_华东 2 2" xfId="38037"/>
    <cellStyle name="好_危改资金测算_华东 2 4" xfId="38038"/>
    <cellStyle name="好_危改资金测算_华东 2 5" xfId="38039"/>
    <cellStyle name="好_危改资金测算_华东 2 6" xfId="38040"/>
    <cellStyle name="好_危改资金测算_隋心对账单定稿0514" xfId="38041"/>
    <cellStyle name="好_危改资金测算_隋心对账单定稿0514 2" xfId="38042"/>
    <cellStyle name="好_危改资金测算_隋心对账单定稿0514 2 2" xfId="38043"/>
    <cellStyle name="数量 6" xfId="38044"/>
    <cellStyle name="好_危改资金测算_隋心对账单定稿0514 2 3" xfId="38045"/>
    <cellStyle name="好_危改资金测算_隋心对账单定稿0514 2 4" xfId="38046"/>
    <cellStyle name="好_危改资金测算_隋心对账单定稿0514 2 5" xfId="38047"/>
    <cellStyle name="好_危改资金测算_隋心对账单定稿0514 2 6" xfId="38048"/>
    <cellStyle name="好_危改资金测算_隋心对账单定稿0514 2 7" xfId="38049"/>
    <cellStyle name="好_危改资金测算_隋心对账单定稿0514 3" xfId="38050"/>
    <cellStyle name="好_危改资金测算_小册子（2010）张" xfId="38051"/>
    <cellStyle name="好_危改资金测算_小册子（2010）张 2" xfId="38052"/>
    <cellStyle name="好_危改资金测算_小册子（2010）张 3" xfId="38053"/>
    <cellStyle name="好_卫生(按照总人口测算）—20080416" xfId="38054"/>
    <cellStyle name="好_卫生(按照总人口测算）—20080416 2" xfId="38055"/>
    <cellStyle name="好_自行调整差异系数顺序_隋心对账单定稿0514 3" xfId="38056"/>
    <cellStyle name="好_卫生(按照总人口测算）—20080416 2 2" xfId="38057"/>
    <cellStyle name="好_卫生(按照总人口测算）—20080416 2 3" xfId="38058"/>
    <cellStyle name="好_卫生(按照总人口测算）—20080416 2 4" xfId="38059"/>
    <cellStyle name="好_卫生(按照总人口测算）—20080416 2 5" xfId="38060"/>
    <cellStyle name="好_卫生(按照总人口测算）—20080416 2 6" xfId="38061"/>
    <cellStyle name="好_卫生(按照总人口测算）—20080416 2 7" xfId="38062"/>
    <cellStyle name="好_卫生(按照总人口测算）—20080416 4" xfId="38063"/>
    <cellStyle name="好_卫生(按照总人口测算）—20080416 5" xfId="38064"/>
    <cellStyle name="好_卫生(按照总人口测算）—20080416_03_2010年各地区一般预算平衡表 2 3" xfId="38065"/>
    <cellStyle name="好_卫生(按照总人口测算）—20080416_03_2010年各地区一般预算平衡表 3" xfId="38066"/>
    <cellStyle name="好_卫生(按照总人口测算）—20080416_03_2010年各地区一般预算平衡表 5" xfId="38067"/>
    <cellStyle name="好_卫生(按照总人口测算）—20080416_03_2010年各地区一般预算平衡表 6" xfId="38068"/>
    <cellStyle name="好_卫生(按照总人口测算）—20080416_03_2010年各地区一般预算平衡表_04财力类2010" xfId="38069"/>
    <cellStyle name="好_卫生(按照总人口测算）—20080416_03_2010年各地区一般预算平衡表_04财力类2010 2" xfId="38070"/>
    <cellStyle name="好_卫生(按照总人口测算）—20080416_03_2010年各地区一般预算平衡表_04财力类2010 3" xfId="38071"/>
    <cellStyle name="好_卫生(按照总人口测算）—20080416_03_2010年各地区一般预算平衡表_2010年地方财政一般预算分级平衡情况表（汇总）0524" xfId="38072"/>
    <cellStyle name="好_县区合并测算20080421_不含人员经费系数_03_2010年各地区一般预算平衡表_04财力类2010 2" xfId="38073"/>
    <cellStyle name="好_卫生(按照总人口测算）—20080416_03_2010年各地区一般预算平衡表_2010年地方财政一般预算分级平衡情况表（汇总）0524 2" xfId="38074"/>
    <cellStyle name="好_卫生(按照总人口测算）—20080416_03_2010年各地区一般预算平衡表_2010年地方财政一般预算分级平衡情况表（汇总）0524 2 3" xfId="38075"/>
    <cellStyle name="好_卫生(按照总人口测算）—20080416_03_2010年各地区一般预算平衡表_2010年地方财政一般预算分级平衡情况表（汇总）0524 2 5" xfId="38076"/>
    <cellStyle name="好_卫生(按照总人口测算）—20080416_03_2010年各地区一般预算平衡表_2010年地方财政一般预算分级平衡情况表（汇总）0524 2 6" xfId="38077"/>
    <cellStyle name="好_卫生(按照总人口测算）—20080416_03_2010年各地区一般预算平衡表_2010年地方财政一般预算分级平衡情况表（汇总）0524 2 7" xfId="38078"/>
    <cellStyle name="好_卫生(按照总人口测算）—20080416_03_2010年各地区一般预算平衡表_2010年地方财政一般预算分级平衡情况表（汇总）0524 2 8" xfId="38079"/>
    <cellStyle name="好_卫生(按照总人口测算）—20080416_03_2010年各地区一般预算平衡表_2010年地方财政一般预算分级平衡情况表（汇总）0524 3" xfId="38080"/>
    <cellStyle name="好_卫生(按照总人口测算）—20080416_03_2010年各地区一般预算平衡表_2010年地方财政一般预算分级平衡情况表（汇总）0524 4" xfId="38081"/>
    <cellStyle name="好_卫生(按照总人口测算）—20080416_03_2010年各地区一般预算平衡表_净集中 2" xfId="38082"/>
    <cellStyle name="好_卫生(按照总人口测算）—20080416_30云南" xfId="38083"/>
    <cellStyle name="好_县市旗测算20080508_县市旗测算-新科目（含人口规模效应）_隋心对账单定稿0514 2 2" xfId="38084"/>
    <cellStyle name="好_卫生(按照总人口测算）—20080416_30云南 2" xfId="38085"/>
    <cellStyle name="好_卫生(按照总人口测算）—20080416_30云南 3" xfId="38086"/>
    <cellStyle name="好_卫生(按照总人口测算）—20080416_不含人员经费系数 2" xfId="38087"/>
    <cellStyle name="计算 4 4" xfId="38088"/>
    <cellStyle name="好_卫生(按照总人口测算）—20080416_不含人员经费系数 2 7" xfId="38089"/>
    <cellStyle name="好_卫生(按照总人口测算）—20080416_不含人员经费系数 2 8" xfId="38090"/>
    <cellStyle name="好_卫生(按照总人口测算）—20080416_不含人员经费系数 3" xfId="38091"/>
    <cellStyle name="好_卫生(按照总人口测算）—20080416_不含人员经费系数 5" xfId="38092"/>
    <cellStyle name="好_卫生(按照总人口测算）—20080416_不含人员经费系数_03_2010年各地区一般预算平衡表 2 3" xfId="38093"/>
    <cellStyle name="好_卫生(按照总人口测算）—20080416_不含人员经费系数_03_2010年各地区一般预算平衡表_04财力类2010" xfId="38094"/>
    <cellStyle name="好_卫生(按照总人口测算）—20080416_不含人员经费系数_03_2010年各地区一般预算平衡表_04财力类2010 2" xfId="38095"/>
    <cellStyle name="好_卫生(按照总人口测算）—20080416_不含人员经费系数_03_2010年各地区一般预算平衡表_2010年地方财政一般预算分级平衡情况表（汇总）0524" xfId="38096"/>
    <cellStyle name="好_卫生(按照总人口测算）—20080416_不含人员经费系数_03_2010年各地区一般预算平衡表_2010年地方财政一般预算分级平衡情况表（汇总）0524 2 2" xfId="38097"/>
    <cellStyle name="好_卫生(按照总人口测算）—20080416_不含人员经费系数_03_2010年各地区一般预算平衡表_2010年地方财政一般预算分级平衡情况表（汇总）0524 2 8" xfId="38098"/>
    <cellStyle name="好_卫生(按照总人口测算）—20080416_不含人员经费系数_03_2010年各地区一般预算平衡表_2010年地方财政一般预算分级平衡情况表（汇总）0524 4" xfId="38099"/>
    <cellStyle name="好_卫生(按照总人口测算）—20080416_不含人员经费系数_03_2010年各地区一般预算平衡表_2010年地方财政一般预算分级平衡情况表（汇总）0524 5" xfId="38100"/>
    <cellStyle name="好_卫生(按照总人口测算）—20080416_不含人员经费系数_03_2010年各地区一般预算平衡表_净集中 2" xfId="38101"/>
    <cellStyle name="好_卫生(按照总人口测算）—20080416_不含人员经费系数_03_2010年各地区一般预算平衡表_净集中 3" xfId="38102"/>
    <cellStyle name="好_卫生(按照总人口测算）—20080416_不含人员经费系数_30云南" xfId="38103"/>
    <cellStyle name="好_卫生(按照总人口测算）—20080416_不含人员经费系数_30云南 2" xfId="38104"/>
    <cellStyle name="好_卫生(按照总人口测算）—20080416_不含人员经费系数_30云南 3" xfId="38105"/>
    <cellStyle name="好_卫生(按照总人口测算）—20080416_不含人员经费系数_财力性转移支付2010年预算参考数_03_2010年各地区一般预算平衡表" xfId="38106"/>
    <cellStyle name="好_卫生(按照总人口测算）—20080416_不含人员经费系数_财力性转移支付2010年预算参考数_03_2010年各地区一般预算平衡表 2" xfId="38107"/>
    <cellStyle name="好_云南省2008年转移支付测算——州市本级考核部分及政策性测算_财力性转移支付2010年预算参考数_03_2010年各地区一般预算平衡表_04财力类2010 3" xfId="38108"/>
    <cellStyle name="好_卫生(按照总人口测算）—20080416_不含人员经费系数_财力性转移支付2010年预算参考数_03_2010年各地区一般预算平衡表 2 2" xfId="38109"/>
    <cellStyle name="好_卫生(按照总人口测算）—20080416_不含人员经费系数_财力性转移支付2010年预算参考数_03_2010年各地区一般预算平衡表 2 3" xfId="38110"/>
    <cellStyle name="好_卫生(按照总人口测算）—20080416_不含人员经费系数_财力性转移支付2010年预算参考数_03_2010年各地区一般预算平衡表 3" xfId="38111"/>
    <cellStyle name="好_卫生(按照总人口测算）—20080416_不含人员经费系数_财力性转移支付2010年预算参考数_03_2010年各地区一般预算平衡表 4" xfId="38112"/>
    <cellStyle name="好_卫生(按照总人口测算）—20080416_不含人员经费系数_财力性转移支付2010年预算参考数_03_2010年各地区一般预算平衡表 5" xfId="38113"/>
    <cellStyle name="好_卫生(按照总人口测算）—20080416_不含人员经费系数_财力性转移支付2010年预算参考数_03_2010年各地区一般预算平衡表 6" xfId="38114"/>
    <cellStyle name="好_卫生(按照总人口测算）—20080416_不含人员经费系数_财力性转移支付2010年预算参考数_03_2010年各地区一般预算平衡表_04财力类2010" xfId="38115"/>
    <cellStyle name="好_卫生(按照总人口测算）—20080416_不含人员经费系数_财力性转移支付2010年预算参考数_03_2010年各地区一般预算平衡表_04财力类2010 2" xfId="38116"/>
    <cellStyle name="好_卫生(按照总人口测算）—20080416_不含人员经费系数_财力性转移支付2010年预算参考数_03_2010年各地区一般预算平衡表_04财力类2010 3" xfId="38117"/>
    <cellStyle name="好_卫生(按照总人口测算）—20080416_不含人员经费系数_财力性转移支付2010年预算参考数_03_2010年各地区一般预算平衡表_2010年地方财政一般预算分级平衡情况表（汇总）0524 2 4" xfId="38118"/>
    <cellStyle name="好_卫生(按照总人口测算）—20080416_不含人员经费系数_财力性转移支付2010年预算参考数_03_2010年各地区一般预算平衡表_2010年地方财政一般预算分级平衡情况表（汇总）0524 2 5" xfId="38119"/>
    <cellStyle name="好_卫生(按照总人口测算）—20080416_不含人员经费系数_财力性转移支付2010年预算参考数_03_2010年各地区一般预算平衡表_2010年地方财政一般预算分级平衡情况表（汇总）0524 3" xfId="38120"/>
    <cellStyle name="好_卫生(按照总人口测算）—20080416_不含人员经费系数_财力性转移支付2010年预算参考数_03_2010年各地区一般预算平衡表_2010年地方财政一般预算分级平衡情况表（汇总）0524 4" xfId="38121"/>
    <cellStyle name="好_卫生(按照总人口测算）—20080416_不含人员经费系数_财力性转移支付2010年预算参考数_03_2010年各地区一般预算平衡表_净集中 2" xfId="38122"/>
    <cellStyle name="解释性文本 2 2 8" xfId="38123"/>
    <cellStyle name="好_卫生(按照总人口测算）—20080416_不含人员经费系数_财力性转移支付2010年预算参考数_03_2010年各地区一般预算平衡表_净集中 3" xfId="38124"/>
    <cellStyle name="解释性文本 2 2 9" xfId="38125"/>
    <cellStyle name="好_卫生(按照总人口测算）—20080416_不含人员经费系数_财力性转移支付2010年预算参考数_30云南" xfId="38126"/>
    <cellStyle name="好_卫生(按照总人口测算）—20080416_不含人员经费系数_财力性转移支付2010年预算参考数_30云南 2" xfId="38127"/>
    <cellStyle name="警告文本 7" xfId="38128"/>
    <cellStyle name="好_卫生(按照总人口测算）—20080416_不含人员经费系数_财力性转移支付2010年预算参考数_30云南 3" xfId="38129"/>
    <cellStyle name="警告文本 8" xfId="38130"/>
    <cellStyle name="好_卫生(按照总人口测算）—20080416_不含人员经费系数_财力性转移支付2010年预算参考数_合并 3" xfId="38131"/>
    <cellStyle name="好_卫生(按照总人口测算）—20080416_不含人员经费系数_财力性转移支付2010年预算参考数_华东" xfId="38132"/>
    <cellStyle name="好_县区合并测算20080421_不含人员经费系数_合并 2 2" xfId="38133"/>
    <cellStyle name="好_卫生(按照总人口测算）—20080416_不含人员经费系数_财力性转移支付2010年预算参考数_华东 2" xfId="38134"/>
    <cellStyle name="好_卫生(按照总人口测算）—20080416_不含人员经费系数_财力性转移支付2010年预算参考数_华东 2 2" xfId="38135"/>
    <cellStyle name="好_卫生(按照总人口测算）—20080416_不含人员经费系数_财力性转移支付2010年预算参考数_华东 2 3" xfId="38136"/>
    <cellStyle name="好_卫生(按照总人口测算）—20080416_不含人员经费系数_财力性转移支付2010年预算参考数_华东 2 4" xfId="38137"/>
    <cellStyle name="好_卫生(按照总人口测算）—20080416_不含人员经费系数_财力性转移支付2010年预算参考数_华东 2 5" xfId="38138"/>
    <cellStyle name="好_卫生(按照总人口测算）—20080416_不含人员经费系数_财力性转移支付2010年预算参考数_华东 3" xfId="38139"/>
    <cellStyle name="好_卫生(按照总人口测算）—20080416_不含人员经费系数_财力性转移支付2010年预算参考数_隋心对账单定稿0514" xfId="38140"/>
    <cellStyle name="好_卫生(按照总人口测算）—20080416_不含人员经费系数_财力性转移支付2010年预算参考数_隋心对账单定稿0514 2 4" xfId="38141"/>
    <cellStyle name="好_卫生(按照总人口测算）—20080416_不含人员经费系数_财力性转移支付2010年预算参考数_隋心对账单定稿0514 2 6" xfId="38142"/>
    <cellStyle name="好_卫生(按照总人口测算）—20080416_不含人员经费系数_财力性转移支付2010年预算参考数_隋心对账单定稿0514 2 7" xfId="38143"/>
    <cellStyle name="好_卫生(按照总人口测算）—20080416_不含人员经费系数_财力性转移支付2010年预算参考数_小册子（2010）张" xfId="38144"/>
    <cellStyle name="好_卫生(按照总人口测算）—20080416_不含人员经费系数_财力性转移支付2010年预算参考数_小册子（2010）张 2" xfId="38145"/>
    <cellStyle name="好_卫生(按照总人口测算）—20080416_不含人员经费系数_合并" xfId="38146"/>
    <cellStyle name="好_卫生(按照总人口测算）—20080416_不含人员经费系数_合并 2 2" xfId="38147"/>
    <cellStyle name="好_卫生(按照总人口测算）—20080416_不含人员经费系数_合并 2 4" xfId="38148"/>
    <cellStyle name="好_卫生(按照总人口测算）—20080416_不含人员经费系数_华东 2" xfId="38149"/>
    <cellStyle name="好_卫生(按照总人口测算）—20080416_不含人员经费系数_华东 2 4" xfId="38150"/>
    <cellStyle name="好_卫生(按照总人口测算）—20080416_不含人员经费系数_华东 2 5" xfId="38151"/>
    <cellStyle name="好_卫生(按照总人口测算）—20080416_不含人员经费系数_华东 2 6" xfId="38152"/>
    <cellStyle name="好_卫生(按照总人口测算）—20080416_不含人员经费系数_华东 2 7" xfId="38153"/>
    <cellStyle name="好_卫生(按照总人口测算）—20080416_不含人员经费系数_华东 3" xfId="38154"/>
    <cellStyle name="好_卫生(按照总人口测算）—20080416_不含人员经费系数_隋心对账单定稿0514" xfId="38155"/>
    <cellStyle name="好_卫生(按照总人口测算）—20080416_不含人员经费系数_隋心对账单定稿0514 2" xfId="38156"/>
    <cellStyle name="好_卫生(按照总人口测算）—20080416_不含人员经费系数_隋心对账单定稿0514 2 2" xfId="38157"/>
    <cellStyle name="好_卫生部门_03_2010年各地区一般预算平衡表_2010年地方财政一般预算分级平衡情况表（汇总）0524 2 5" xfId="38158"/>
    <cellStyle name="好_卫生(按照总人口测算）—20080416_不含人员经费系数_隋心对账单定稿0514 2 3" xfId="38159"/>
    <cellStyle name="好_卫生部门_03_2010年各地区一般预算平衡表_2010年地方财政一般预算分级平衡情况表（汇总）0524 2 6" xfId="38160"/>
    <cellStyle name="好_卫生(按照总人口测算）—20080416_不含人员经费系数_隋心对账单定稿0514 2 4" xfId="38161"/>
    <cellStyle name="好_卫生部门_03_2010年各地区一般预算平衡表_2010年地方财政一般预算分级平衡情况表（汇总）0524 2 7" xfId="38162"/>
    <cellStyle name="好_卫生(按照总人口测算）—20080416_不含人员经费系数_隋心对账单定稿0514 3" xfId="38163"/>
    <cellStyle name="好_卫生(按照总人口测算）—20080416_不含人员经费系数_小册子（2010）张" xfId="38164"/>
    <cellStyle name="好_卫生(按照总人口测算）—20080416_不含人员经费系数_小册子（2010）张 2" xfId="38165"/>
    <cellStyle name="好_卫生(按照总人口测算）—20080416_不含人员经费系数_小册子（2010）张 3" xfId="38166"/>
    <cellStyle name="好_卫生(按照总人口测算）—20080416_财力性转移支付2010年预算参考数 2 2" xfId="38167"/>
    <cellStyle name="好_卫生(按照总人口测算）—20080416_财力性转移支付2010年预算参考数 2 3" xfId="38168"/>
    <cellStyle name="好_卫生(按照总人口测算）—20080416_财力性转移支付2010年预算参考数 2 4" xfId="38169"/>
    <cellStyle name="好_卫生(按照总人口测算）—20080416_财力性转移支付2010年预算参考数 2 5" xfId="38170"/>
    <cellStyle name="好_卫生(按照总人口测算）—20080416_财力性转移支付2010年预算参考数 2 6" xfId="38171"/>
    <cellStyle name="好_卫生(按照总人口测算）—20080416_财力性转移支付2010年预算参考数 2 7" xfId="38172"/>
    <cellStyle name="好_卫生(按照总人口测算）—20080416_财力性转移支付2010年预算参考数 2 8" xfId="38173"/>
    <cellStyle name="好_卫生(按照总人口测算）—20080416_财力性转移支付2010年预算参考数 3" xfId="38174"/>
    <cellStyle name="汇总 2 2 11 2 3" xfId="38175"/>
    <cellStyle name="好_卫生(按照总人口测算）—20080416_财力性转移支付2010年预算参考数 4" xfId="38176"/>
    <cellStyle name="汇总 2 2 11 2 4" xfId="38177"/>
    <cellStyle name="好_卫生(按照总人口测算）—20080416_财力性转移支付2010年预算参考数 5" xfId="38178"/>
    <cellStyle name="汇总 2 2 11 2 5" xfId="38179"/>
    <cellStyle name="好_卫生(按照总人口测算）—20080416_财力性转移支付2010年预算参考数_03_2010年各地区一般预算平衡表" xfId="38180"/>
    <cellStyle name="好_卫生(按照总人口测算）—20080416_财力性转移支付2010年预算参考数_03_2010年各地区一般预算平衡表 3" xfId="38181"/>
    <cellStyle name="好_文体广播事业(按照总人口测算）—20080416_民生政策最低支出需求_财力性转移支付2010年预算参考数_小册子（2010）张" xfId="38182"/>
    <cellStyle name="好_卫生(按照总人口测算）—20080416_财力性转移支付2010年预算参考数_03_2010年各地区一般预算平衡表 4" xfId="38183"/>
    <cellStyle name="好_卫生(按照总人口测算）—20080416_财力性转移支付2010年预算参考数_03_2010年各地区一般预算平衡表 5" xfId="38184"/>
    <cellStyle name="好_卫生(按照总人口测算）—20080416_财力性转移支付2010年预算参考数_03_2010年各地区一般预算平衡表_2010年地方财政一般预算分级平衡情况表（汇总）0524" xfId="38185"/>
    <cellStyle name="好_卫生(按照总人口测算）—20080416_财力性转移支付2010年预算参考数_03_2010年各地区一般预算平衡表_2010年地方财政一般预算分级平衡情况表（汇总）0524 2" xfId="38186"/>
    <cellStyle name="好_卫生(按照总人口测算）—20080416_财力性转移支付2010年预算参考数_03_2010年各地区一般预算平衡表_2010年地方财政一般预算分级平衡情况表（汇总）0524 2 7" xfId="38187"/>
    <cellStyle name="好_卫生(按照总人口测算）—20080416_财力性转移支付2010年预算参考数_03_2010年各地区一般预算平衡表_2010年地方财政一般预算分级平衡情况表（汇总）0524 2 8" xfId="38188"/>
    <cellStyle name="好_卫生(按照总人口测算）—20080416_财力性转移支付2010年预算参考数_03_2010年各地区一般预算平衡表_2010年地方财政一般预算分级平衡情况表（汇总）0524 3" xfId="38189"/>
    <cellStyle name="好_卫生(按照总人口测算）—20080416_财力性转移支付2010年预算参考数_03_2010年各地区一般预算平衡表_2010年地方财政一般预算分级平衡情况表（汇总）0524 4" xfId="38190"/>
    <cellStyle name="好_卫生(按照总人口测算）—20080416_财力性转移支付2010年预算参考数_03_2010年各地区一般预算平衡表_2010年地方财政一般预算分级平衡情况表（汇总）0524 5" xfId="38191"/>
    <cellStyle name="好_卫生(按照总人口测算）—20080416_财力性转移支付2010年预算参考数_03_2010年各地区一般预算平衡表_净集中 2" xfId="38192"/>
    <cellStyle name="好_卫生(按照总人口测算）—20080416_财力性转移支付2010年预算参考数_03_2010年各地区一般预算平衡表_净集中 3" xfId="38193"/>
    <cellStyle name="好_卫生(按照总人口测算）—20080416_财力性转移支付2010年预算参考数_30云南 4" xfId="38194"/>
    <cellStyle name="好_卫生(按照总人口测算）—20080416_财力性转移支付2010年预算参考数_合并" xfId="38195"/>
    <cellStyle name="好_卫生(按照总人口测算）—20080416_财力性转移支付2010年预算参考数_合并 2" xfId="38196"/>
    <cellStyle name="好_卫生(按照总人口测算）—20080416_财力性转移支付2010年预算参考数_合并 2 2" xfId="38197"/>
    <cellStyle name="好_卫生(按照总人口测算）—20080416_财力性转移支付2010年预算参考数_合并 2 3" xfId="38198"/>
    <cellStyle name="好_卫生(按照总人口测算）—20080416_财力性转移支付2010年预算参考数_合并 2 4" xfId="38199"/>
    <cellStyle name="好_卫生(按照总人口测算）—20080416_财力性转移支付2010年预算参考数_合并 2 5" xfId="38200"/>
    <cellStyle name="好_卫生(按照总人口测算）—20080416_财力性转移支付2010年预算参考数_合并 2 6" xfId="38201"/>
    <cellStyle name="好_卫生(按照总人口测算）—20080416_财力性转移支付2010年预算参考数_合并 2 7" xfId="38202"/>
    <cellStyle name="好_卫生(按照总人口测算）—20080416_财力性转移支付2010年预算参考数_合并 3" xfId="38203"/>
    <cellStyle name="好_卫生(按照总人口测算）—20080416_财力性转移支付2010年预算参考数_华东" xfId="38204"/>
    <cellStyle name="好_卫生(按照总人口测算）—20080416_财力性转移支付2010年预算参考数_华东 2" xfId="38205"/>
    <cellStyle name="好_卫生(按照总人口测算）—20080416_财力性转移支付2010年预算参考数_华东 2 4" xfId="38206"/>
    <cellStyle name="好_卫生(按照总人口测算）—20080416_财力性转移支付2010年预算参考数_华东 2 5" xfId="38207"/>
    <cellStyle name="好_卫生(按照总人口测算）—20080416_财力性转移支付2010年预算参考数_华东 2 6" xfId="38208"/>
    <cellStyle name="好_卫生(按照总人口测算）—20080416_财力性转移支付2010年预算参考数_华东 3" xfId="38209"/>
    <cellStyle name="好_卫生(按照总人口测算）—20080416_财力性转移支付2010年预算参考数_隋心对账单定稿0514 2 3" xfId="38210"/>
    <cellStyle name="好_卫生(按照总人口测算）—20080416_财力性转移支付2010年预算参考数_隋心对账单定稿0514 2 4" xfId="38211"/>
    <cellStyle name="好_卫生(按照总人口测算）—20080416_财力性转移支付2010年预算参考数_隋心对账单定稿0514 2 5" xfId="38212"/>
    <cellStyle name="好_卫生(按照总人口测算）—20080416_财力性转移支付2010年预算参考数_隋心对账单定稿0514 2 6" xfId="38213"/>
    <cellStyle name="好_卫生(按照总人口测算）—20080416_财力性转移支付2010年预算参考数_隋心对账单定稿0514 2 7" xfId="38214"/>
    <cellStyle name="好_卫生(按照总人口测算）—20080416_财力性转移支付2010年预算参考数_隋心对账单定稿0514 3" xfId="38215"/>
    <cellStyle name="好_县区合并测算20080421_03_2010年各地区一般预算平衡表 6" xfId="38216"/>
    <cellStyle name="好_卫生(按照总人口测算）—20080416_合并" xfId="38217"/>
    <cellStyle name="好_卫生(按照总人口测算）—20080416_合并 2" xfId="38218"/>
    <cellStyle name="好_卫生(按照总人口测算）—20080416_合并 2 2" xfId="38219"/>
    <cellStyle name="好_卫生(按照总人口测算）—20080416_合并 2 4" xfId="38220"/>
    <cellStyle name="好_卫生(按照总人口测算）—20080416_合并 2 5" xfId="38221"/>
    <cellStyle name="好_卫生(按照总人口测算）—20080416_合并 2 6" xfId="38222"/>
    <cellStyle name="注释 3 2" xfId="38223"/>
    <cellStyle name="好_卫生(按照总人口测算）—20080416_合并 2 7" xfId="38224"/>
    <cellStyle name="注释 3 3" xfId="38225"/>
    <cellStyle name="好_卫生(按照总人口测算）—20080416_华东" xfId="38226"/>
    <cellStyle name="好_卫生(按照总人口测算）—20080416_华东 2 2" xfId="38227"/>
    <cellStyle name="好_卫生(按照总人口测算）—20080416_华东 2 3" xfId="38228"/>
    <cellStyle name="好_卫生(按照总人口测算）—20080416_华东 2 4" xfId="38229"/>
    <cellStyle name="好_卫生(按照总人口测算）—20080416_华东 2 6" xfId="38230"/>
    <cellStyle name="好_卫生(按照总人口测算）—20080416_华东 2 7" xfId="38231"/>
    <cellStyle name="好_卫生(按照总人口测算）—20080416_民生政策最低支出需求" xfId="38232"/>
    <cellStyle name="好_卫生(按照总人口测算）—20080416_民生政策最低支出需求 2" xfId="38233"/>
    <cellStyle name="好_卫生(按照总人口测算）—20080416_民生政策最低支出需求 2 7" xfId="38234"/>
    <cellStyle name="好_卫生(按照总人口测算）—20080416_民生政策最低支出需求 2 8" xfId="38235"/>
    <cellStyle name="好_指标四" xfId="38236"/>
    <cellStyle name="好_卫生(按照总人口测算）—20080416_民生政策最低支出需求 4" xfId="38237"/>
    <cellStyle name="好_卫生(按照总人口测算）—20080416_民生政策最低支出需求 5" xfId="38238"/>
    <cellStyle name="好_卫生(按照总人口测算）—20080416_民生政策最低支出需求_03_2010年各地区一般预算平衡表 6" xfId="38239"/>
    <cellStyle name="好_卫生(按照总人口测算）—20080416_民生政策最低支出需求_03_2010年各地区一般预算平衡表_04财力类2010" xfId="38240"/>
    <cellStyle name="好_卫生(按照总人口测算）—20080416_民生政策最低支出需求_03_2010年各地区一般预算平衡表_04财力类2010 2" xfId="38241"/>
    <cellStyle name="好_卫生(按照总人口测算）—20080416_民生政策最低支出需求_03_2010年各地区一般预算平衡表_04财力类2010 3" xfId="38242"/>
    <cellStyle name="好_文体广播事业(按照总人口测算）—20080416_民生政策最低支出需求_财力性转移支付2010年预算参考数_03_2010年各地区一般预算平衡表_04财力类2010 2" xfId="38243"/>
    <cellStyle name="好_卫生(按照总人口测算）—20080416_民生政策最低支出需求_03_2010年各地区一般预算平衡表_2010年地方财政一般预算分级平衡情况表（汇总）0524 2 2" xfId="38244"/>
    <cellStyle name="好_卫生(按照总人口测算）—20080416_民生政策最低支出需求_03_2010年各地区一般预算平衡表_2010年地方财政一般预算分级平衡情况表（汇总）0524 2 4" xfId="38245"/>
    <cellStyle name="好_卫生(按照总人口测算）—20080416_民生政策最低支出需求_03_2010年各地区一般预算平衡表_2010年地方财政一般预算分级平衡情况表（汇总）0524 2 5" xfId="38246"/>
    <cellStyle name="好_卫生(按照总人口测算）—20080416_民生政策最低支出需求_03_2010年各地区一般预算平衡表_2010年地方财政一般预算分级平衡情况表（汇总）0524 2 6" xfId="38247"/>
    <cellStyle name="好_卫生(按照总人口测算）—20080416_民生政策最低支出需求_03_2010年各地区一般预算平衡表_2010年地方财政一般预算分级平衡情况表（汇总）0524 2 7" xfId="38248"/>
    <cellStyle name="好_卫生(按照总人口测算）—20080416_民生政策最低支出需求_03_2010年各地区一般预算平衡表_2010年地方财政一般预算分级平衡情况表（汇总）0524 5" xfId="38249"/>
    <cellStyle name="好_卫生(按照总人口测算）—20080416_民生政策最低支出需求_30云南" xfId="38250"/>
    <cellStyle name="好_卫生(按照总人口测算）—20080416_民生政策最低支出需求_30云南 2" xfId="38251"/>
    <cellStyle name="好_卫生(按照总人口测算）—20080416_民生政策最低支出需求_财力性转移支付2010年预算参考数" xfId="38252"/>
    <cellStyle name="好_卫生(按照总人口测算）—20080416_民生政策最低支出需求_财力性转移支付2010年预算参考数 2" xfId="38253"/>
    <cellStyle name="好_卫生(按照总人口测算）—20080416_民生政策最低支出需求_财力性转移支付2010年预算参考数 2 2" xfId="38254"/>
    <cellStyle name="好_卫生(按照总人口测算）—20080416_民生政策最低支出需求_财力性转移支付2010年预算参考数 2 3" xfId="38255"/>
    <cellStyle name="好_卫生(按照总人口测算）—20080416_民生政策最低支出需求_财力性转移支付2010年预算参考数 2 4" xfId="38256"/>
    <cellStyle name="好_卫生(按照总人口测算）—20080416_民生政策最低支出需求_财力性转移支付2010年预算参考数 3" xfId="38257"/>
    <cellStyle name="好_卫生(按照总人口测算）—20080416_民生政策最低支出需求_财力性转移支付2010年预算参考数 4" xfId="38258"/>
    <cellStyle name="好_卫生(按照总人口测算）—20080416_民生政策最低支出需求_财力性转移支付2010年预算参考数 5" xfId="38259"/>
    <cellStyle name="好_卫生(按照总人口测算）—20080416_民生政策最低支出需求_财力性转移支付2010年预算参考数_03_2010年各地区一般预算平衡表" xfId="38260"/>
    <cellStyle name="好_卫生(按照总人口测算）—20080416_民生政策最低支出需求_财力性转移支付2010年预算参考数_03_2010年各地区一般预算平衡表 2" xfId="38261"/>
    <cellStyle name="好_卫生(按照总人口测算）—20080416_民生政策最低支出需求_财力性转移支付2010年预算参考数_03_2010年各地区一般预算平衡表 2 2" xfId="38262"/>
    <cellStyle name="好_卫生(按照总人口测算）—20080416_民生政策最低支出需求_财力性转移支付2010年预算参考数_03_2010年各地区一般预算平衡表 2 3" xfId="38263"/>
    <cellStyle name="好_卫生(按照总人口测算）—20080416_民生政策最低支出需求_财力性转移支付2010年预算参考数_03_2010年各地区一般预算平衡表 3" xfId="38264"/>
    <cellStyle name="好_卫生(按照总人口测算）—20080416_民生政策最低支出需求_财力性转移支付2010年预算参考数_03_2010年各地区一般预算平衡表 5" xfId="38265"/>
    <cellStyle name="好_卫生(按照总人口测算）—20080416_民生政策最低支出需求_财力性转移支付2010年预算参考数_03_2010年各地区一般预算平衡表_04财力类2010" xfId="38266"/>
    <cellStyle name="好_卫生(按照总人口测算）—20080416_民生政策最低支出需求_财力性转移支付2010年预算参考数_03_2010年各地区一般预算平衡表_04财力类2010 2" xfId="38267"/>
    <cellStyle name="好_卫生(按照总人口测算）—20080416_民生政策最低支出需求_财力性转移支付2010年预算参考数_03_2010年各地区一般预算平衡表_04财力类2010 3" xfId="38268"/>
    <cellStyle name="好_卫生(按照总人口测算）—20080416_民生政策最低支出需求_财力性转移支付2010年预算参考数_03_2010年各地区一般预算平衡表_2010年地方财政一般预算分级平衡情况表（汇总）0524" xfId="38269"/>
    <cellStyle name="好_卫生(按照总人口测算）—20080416_民生政策最低支出需求_财力性转移支付2010年预算参考数_03_2010年各地区一般预算平衡表_2010年地方财政一般预算分级平衡情况表（汇总）0524 2" xfId="38270"/>
    <cellStyle name="好_卫生(按照总人口测算）—20080416_民生政策最低支出需求_财力性转移支付2010年预算参考数_03_2010年各地区一般预算平衡表_2010年地方财政一般预算分级平衡情况表（汇总）0524 2 2" xfId="38271"/>
    <cellStyle name="好_县市旗测算-新科目（20080627）_财力性转移支付2010年预算参考数_隋心对账单定稿0514 2 6" xfId="38272"/>
    <cellStyle name="好_卫生(按照总人口测算）—20080416_民生政策最低支出需求_财力性转移支付2010年预算参考数_03_2010年各地区一般预算平衡表_2010年地方财政一般预算分级平衡情况表（汇总）0524 2 3" xfId="38273"/>
    <cellStyle name="好_县市旗测算-新科目（20080627）_财力性转移支付2010年预算参考数_隋心对账单定稿0514 2 7" xfId="38274"/>
    <cellStyle name="好_卫生(按照总人口测算）—20080416_民生政策最低支出需求_财力性转移支付2010年预算参考数_03_2010年各地区一般预算平衡表_2010年地方财政一般预算分级平衡情况表（汇总）0524 2 4" xfId="38275"/>
    <cellStyle name="好_卫生(按照总人口测算）—20080416_民生政策最低支出需求_财力性转移支付2010年预算参考数_03_2010年各地区一般预算平衡表_2010年地方财政一般预算分级平衡情况表（汇总）0524 2 5" xfId="38276"/>
    <cellStyle name="好_卫生(按照总人口测算）—20080416_民生政策最低支出需求_财力性转移支付2010年预算参考数_03_2010年各地区一般预算平衡表_2010年地方财政一般预算分级平衡情况表（汇总）0524 2 6" xfId="38277"/>
    <cellStyle name="好_卫生(按照总人口测算）—20080416_民生政策最低支出需求_财力性转移支付2010年预算参考数_03_2010年各地区一般预算平衡表_2010年地方财政一般预算分级平衡情况表（汇总）0524 2 7" xfId="38278"/>
    <cellStyle name="强调文字颜色 3 3 2" xfId="38279"/>
    <cellStyle name="好_卫生(按照总人口测算）—20080416_民生政策最低支出需求_财力性转移支付2010年预算参考数_03_2010年各地区一般预算平衡表_2010年地方财政一般预算分级平衡情况表（汇总）0524 2 8" xfId="38280"/>
    <cellStyle name="好_卫生(按照总人口测算）—20080416_民生政策最低支出需求_财力性转移支付2010年预算参考数_03_2010年各地区一般预算平衡表_2010年地方财政一般预算分级平衡情况表（汇总）0524 3" xfId="38281"/>
    <cellStyle name="好_卫生(按照总人口测算）—20080416_民生政策最低支出需求_财力性转移支付2010年预算参考数_03_2010年各地区一般预算平衡表_2010年地方财政一般预算分级平衡情况表（汇总）0524 4" xfId="38282"/>
    <cellStyle name="好_卫生(按照总人口测算）—20080416_民生政策最低支出需求_财力性转移支付2010年预算参考数_03_2010年各地区一般预算平衡表_净集中 2" xfId="38283"/>
    <cellStyle name="好_卫生(按照总人口测算）—20080416_民生政策最低支出需求_财力性转移支付2010年预算参考数_03_2010年各地区一般预算平衡表_净集中 3" xfId="38284"/>
    <cellStyle name="好_卫生(按照总人口测算）—20080416_民生政策最低支出需求_财力性转移支付2010年预算参考数_30云南" xfId="38285"/>
    <cellStyle name="好_卫生(按照总人口测算）—20080416_民生政策最低支出需求_财力性转移支付2010年预算参考数_30云南 2" xfId="38286"/>
    <cellStyle name="汇总 2 2 2 7" xfId="38287"/>
    <cellStyle name="好_卫生(按照总人口测算）—20080416_民生政策最低支出需求_财力性转移支付2010年预算参考数_30云南 3" xfId="38288"/>
    <cellStyle name="汇总 2 2 2 8" xfId="38289"/>
    <cellStyle name="好_卫生(按照总人口测算）—20080416_民生政策最低支出需求_财力性转移支付2010年预算参考数_合并 2 4" xfId="38290"/>
    <cellStyle name="好_卫生(按照总人口测算）—20080416_民生政策最低支出需求_财力性转移支付2010年预算参考数_合并 2 6" xfId="38291"/>
    <cellStyle name="好_县市旗测算-新科目（20080626）_民生政策最低支出需求_华东 3" xfId="38292"/>
    <cellStyle name="好_卫生(按照总人口测算）—20080416_民生政策最低支出需求_财力性转移支付2010年预算参考数_华东" xfId="38293"/>
    <cellStyle name="好_卫生(按照总人口测算）—20080416_民生政策最低支出需求_财力性转移支付2010年预算参考数_华东 2" xfId="38294"/>
    <cellStyle name="好_卫生(按照总人口测算）—20080416_民生政策最低支出需求_财力性转移支付2010年预算参考数_华东 2 5" xfId="38295"/>
    <cellStyle name="好_卫生(按照总人口测算）—20080416_民生政策最低支出需求_财力性转移支付2010年预算参考数_华东 2 6" xfId="38296"/>
    <cellStyle name="好_卫生(按照总人口测算）—20080416_民生政策最低支出需求_财力性转移支付2010年预算参考数_华东 3" xfId="38297"/>
    <cellStyle name="好_卫生(按照总人口测算）—20080416_民生政策最低支出需求_财力性转移支付2010年预算参考数_隋心对账单定稿0514 2 2" xfId="38298"/>
    <cellStyle name="好_卫生(按照总人口测算）—20080416_民生政策最低支出需求_财力性转移支付2010年预算参考数_隋心对账单定稿0514 2 3" xfId="38299"/>
    <cellStyle name="好_卫生(按照总人口测算）—20080416_民生政策最低支出需求_财力性转移支付2010年预算参考数_隋心对账单定稿0514 2 4" xfId="38300"/>
    <cellStyle name="好_县市旗测算20080508_民生政策最低支出需求_03_2010年各地区一般预算平衡表_04财力类2010" xfId="38301"/>
    <cellStyle name="好_卫生(按照总人口测算）—20080416_民生政策最低支出需求_财力性转移支付2010年预算参考数_隋心对账单定稿0514 2 6" xfId="38302"/>
    <cellStyle name="好_卫生(按照总人口测算）—20080416_民生政策最低支出需求_财力性转移支付2010年预算参考数_隋心对账单定稿0514 2 7" xfId="38303"/>
    <cellStyle name="好_卫生(按照总人口测算）—20080416_民生政策最低支出需求_财力性转移支付2010年预算参考数_隋心对账单定稿0514 3" xfId="38304"/>
    <cellStyle name="好_卫生(按照总人口测算）—20080416_民生政策最低支出需求_财力性转移支付2010年预算参考数_小册子（2010）张" xfId="38305"/>
    <cellStyle name="好_卫生(按照总人口测算）—20080416_民生政策最低支出需求_财力性转移支付2010年预算参考数_小册子（2010）张 2" xfId="38306"/>
    <cellStyle name="好_卫生(按照总人口测算）—20080416_民生政策最低支出需求_合并" xfId="38307"/>
    <cellStyle name="好_卫生(按照总人口测算）—20080416_民生政策最低支出需求_合并 2 2" xfId="38308"/>
    <cellStyle name="好_卫生(按照总人口测算）—20080416_民生政策最低支出需求_合并 2 5" xfId="38309"/>
    <cellStyle name="好_卫生(按照总人口测算）—20080416_民生政策最低支出需求_合并 2 6" xfId="38310"/>
    <cellStyle name="好_卫生(按照总人口测算）—20080416_民生政策最低支出需求_华东 2" xfId="38311"/>
    <cellStyle name="好_卫生(按照总人口测算）—20080416_民生政策最低支出需求_华东 2 2" xfId="38312"/>
    <cellStyle name="好_卫生(按照总人口测算）—20080416_民生政策最低支出需求_华东 2 3" xfId="38313"/>
    <cellStyle name="好_卫生(按照总人口测算）—20080416_民生政策最低支出需求_华东 2 4" xfId="38314"/>
    <cellStyle name="好_卫生(按照总人口测算）—20080416_民生政策最低支出需求_华东 2 5" xfId="38315"/>
    <cellStyle name="好_卫生(按照总人口测算）—20080416_民生政策最低支出需求_华东 2 6" xfId="38316"/>
    <cellStyle name="好_卫生(按照总人口测算）—20080416_民生政策最低支出需求_华东 2 7" xfId="38317"/>
    <cellStyle name="好_卫生(按照总人口测算）—20080416_民生政策最低支出需求_华东 3" xfId="38318"/>
    <cellStyle name="好_卫生(按照总人口测算）—20080416_民生政策最低支出需求_隋心对账单定稿0514" xfId="38319"/>
    <cellStyle name="好_卫生(按照总人口测算）—20080416_民生政策最低支出需求_隋心对账单定稿0514 2" xfId="38320"/>
    <cellStyle name="好_卫生(按照总人口测算）—20080416_民生政策最低支出需求_隋心对账单定稿0514 2 2" xfId="38321"/>
    <cellStyle name="好_卫生(按照总人口测算）—20080416_民生政策最低支出需求_隋心对账单定稿0514 2 6" xfId="38322"/>
    <cellStyle name="好_卫生(按照总人口测算）—20080416_民生政策最低支出需求_隋心对账单定稿0514 2 7" xfId="38323"/>
    <cellStyle name="好_卫生(按照总人口测算）—20080416_民生政策最低支出需求_小册子（2010）张 2" xfId="38324"/>
    <cellStyle name="好_卫生(按照总人口测算）—20080416_民生政策最低支出需求_小册子（2010）张 3" xfId="38325"/>
    <cellStyle name="好_卫生(按照总人口测算）—20080416_隋心对账单定稿0514" xfId="38326"/>
    <cellStyle name="好_卫生(按照总人口测算）—20080416_隋心对账单定稿0514 2 2" xfId="38327"/>
    <cellStyle name="好_卫生(按照总人口测算）—20080416_隋心对账单定稿0514 2 3" xfId="38328"/>
    <cellStyle name="好_卫生(按照总人口测算）—20080416_隋心对账单定稿0514 2 4" xfId="38329"/>
    <cellStyle name="好_卫生(按照总人口测算）—20080416_隋心对账单定稿0514 2 5" xfId="38330"/>
    <cellStyle name="好_卫生(按照总人口测算）—20080416_隋心对账单定稿0514 2 6" xfId="38331"/>
    <cellStyle name="好_卫生(按照总人口测算）—20080416_隋心对账单定稿0514 2 7" xfId="38332"/>
    <cellStyle name="好_卫生(按照总人口测算）—20080416_县市旗测算-新科目（含人口规模效应）" xfId="38333"/>
    <cellStyle name="好_卫生(按照总人口测算）—20080416_县市旗测算-新科目（含人口规模效应） 2" xfId="38334"/>
    <cellStyle name="好_卫生(按照总人口测算）—20080416_县市旗测算-新科目（含人口规模效应） 2 2" xfId="38335"/>
    <cellStyle name="好_卫生(按照总人口测算）—20080416_县市旗测算-新科目（含人口规模效应） 2 3" xfId="38336"/>
    <cellStyle name="好_卫生(按照总人口测算）—20080416_县市旗测算-新科目（含人口规模效应） 2 5" xfId="38337"/>
    <cellStyle name="好_卫生(按照总人口测算）—20080416_县市旗测算-新科目（含人口规模效应） 2 6" xfId="38338"/>
    <cellStyle name="好_卫生(按照总人口测算）—20080416_县市旗测算-新科目（含人口规模效应） 2 7" xfId="38339"/>
    <cellStyle name="好_卫生(按照总人口测算）—20080416_县市旗测算-新科目（含人口规模效应） 2 8" xfId="38340"/>
    <cellStyle name="好_卫生(按照总人口测算）—20080416_县市旗测算-新科目（含人口规模效应）_03_2010年各地区一般预算平衡表 2 2" xfId="38341"/>
    <cellStyle name="好_文体广播事业(按照总人口测算）—20080416_不含人员经费系数_财力性转移支付2010年预算参考数_03_2010年各地区一般预算平衡表_净集中" xfId="38342"/>
    <cellStyle name="好_卫生(按照总人口测算）—20080416_县市旗测算-新科目（含人口规模效应）_03_2010年各地区一般预算平衡表 2 3" xfId="38343"/>
    <cellStyle name="好_卫生(按照总人口测算）—20080416_县市旗测算-新科目（含人口规模效应）_03_2010年各地区一般预算平衡表_04财力类2010 3" xfId="38344"/>
    <cellStyle name="好_卫生(按照总人口测算）—20080416_县市旗测算-新科目（含人口规模效应）_03_2010年各地区一般预算平衡表_2010年地方财政一般预算分级平衡情况表（汇总）0524" xfId="38345"/>
    <cellStyle name="好_卫生(按照总人口测算）—20080416_县市旗测算-新科目（含人口规模效应）_03_2010年各地区一般预算平衡表_2010年地方财政一般预算分级平衡情况表（汇总）0524 2" xfId="38346"/>
    <cellStyle name="好_卫生(按照总人口测算）—20080416_县市旗测算-新科目（含人口规模效应）_03_2010年各地区一般预算平衡表_2010年地方财政一般预算分级平衡情况表（汇总）0524 2 2" xfId="38347"/>
    <cellStyle name="检查单元格 2 2 2 2 2 3" xfId="38348"/>
    <cellStyle name="好_卫生(按照总人口测算）—20080416_县市旗测算-新科目（含人口规模效应）_03_2010年各地区一般预算平衡表_2010年地方财政一般预算分级平衡情况表（汇总）0524 2 3" xfId="38349"/>
    <cellStyle name="检查单元格 2 2 2 2 2 4" xfId="38350"/>
    <cellStyle name="好_卫生(按照总人口测算）—20080416_县市旗测算-新科目（含人口规模效应）_03_2010年各地区一般预算平衡表_2010年地方财政一般预算分级平衡情况表（汇总）0524 3" xfId="38351"/>
    <cellStyle name="好_县市旗测算-新科目（20080627）_民生政策最低支出需求 2 2" xfId="38352"/>
    <cellStyle name="好_卫生(按照总人口测算）—20080416_县市旗测算-新科目（含人口规模效应）_03_2010年各地区一般预算平衡表_2010年地方财政一般预算分级平衡情况表（汇总）0524 4" xfId="38353"/>
    <cellStyle name="好_县市旗测算-新科目（20080627）_民生政策最低支出需求 2 3" xfId="38354"/>
    <cellStyle name="好_卫生(按照总人口测算）—20080416_县市旗测算-新科目（含人口规模效应）_03_2010年各地区一般预算平衡表_2010年地方财政一般预算分级平衡情况表（汇总）0524 5" xfId="38355"/>
    <cellStyle name="好_县市旗测算-新科目（20080627）_民生政策最低支出需求 2 4" xfId="38356"/>
    <cellStyle name="好_卫生(按照总人口测算）—20080416_县市旗测算-新科目（含人口规模效应）_03_2010年各地区一般预算平衡表_净集中" xfId="38357"/>
    <cellStyle name="好_卫生(按照总人口测算）—20080416_县市旗测算-新科目（含人口规模效应）_03_2010年各地区一般预算平衡表_净集中 2" xfId="38358"/>
    <cellStyle name="好_卫生(按照总人口测算）—20080416_县市旗测算-新科目（含人口规模效应）_03_2010年各地区一般预算平衡表_净集中 3" xfId="38359"/>
    <cellStyle name="好_卫生(按照总人口测算）—20080416_县市旗测算-新科目（含人口规模效应）_30云南 2" xfId="38360"/>
    <cellStyle name="好_卫生(按照总人口测算）—20080416_县市旗测算-新科目（含人口规模效应）_30云南 3" xfId="38361"/>
    <cellStyle name="好_卫生(按照总人口测算）—20080416_县市旗测算-新科目（含人口规模效应）_财力性转移支付2010年预算参考数_03_2010年各地区一般预算平衡表" xfId="38362"/>
    <cellStyle name="好_卫生(按照总人口测算）—20080416_县市旗测算-新科目（含人口规模效应）_财力性转移支付2010年预算参考数_03_2010年各地区一般预算平衡表 3" xfId="38363"/>
    <cellStyle name="好_卫生(按照总人口测算）—20080416_县市旗测算-新科目（含人口规模效应）_财力性转移支付2010年预算参考数_03_2010年各地区一般预算平衡表 4" xfId="38364"/>
    <cellStyle name="好_卫生(按照总人口测算）—20080416_县市旗测算-新科目（含人口规模效应）_财力性转移支付2010年预算参考数_03_2010年各地区一般预算平衡表 5" xfId="38365"/>
    <cellStyle name="好_卫生(按照总人口测算）—20080416_县市旗测算-新科目（含人口规模效应）_财力性转移支付2010年预算参考数_03_2010年各地区一般预算平衡表 6" xfId="38366"/>
    <cellStyle name="好_卫生(按照总人口测算）—20080416_县市旗测算-新科目（含人口规模效应）_财力性转移支付2010年预算参考数_03_2010年各地区一般预算平衡表_04财力类2010" xfId="38367"/>
    <cellStyle name="数字 5" xfId="38368"/>
    <cellStyle name="好_卫生(按照总人口测算）—20080416_县市旗测算-新科目（含人口规模效应）_财力性转移支付2010年预算参考数_03_2010年各地区一般预算平衡表_04财力类2010 3" xfId="38369"/>
    <cellStyle name="好_卫生(按照总人口测算）—20080416_县市旗测算-新科目（含人口规模效应）_财力性转移支付2010年预算参考数_03_2010年各地区一般预算平衡表_2010年地方财政一般预算分级平衡情况表（汇总）0524" xfId="38370"/>
    <cellStyle name="好_卫生(按照总人口测算）—20080416_县市旗测算-新科目（含人口规模效应）_财力性转移支付2010年预算参考数_03_2010年各地区一般预算平衡表_2010年地方财政一般预算分级平衡情况表（汇总）0524 2" xfId="38371"/>
    <cellStyle name="好_卫生(按照总人口测算）—20080416_县市旗测算-新科目（含人口规模效应）_财力性转移支付2010年预算参考数_03_2010年各地区一般预算平衡表_2010年地方财政一般预算分级平衡情况表（汇总）0524 2 2" xfId="38372"/>
    <cellStyle name="适中 2 2 2 9" xfId="38373"/>
    <cellStyle name="好_卫生(按照总人口测算）—20080416_县市旗测算-新科目（含人口规模效应）_财力性转移支付2010年预算参考数_03_2010年各地区一般预算平衡表_2010年地方财政一般预算分级平衡情况表（汇总）0524 2 3" xfId="38374"/>
    <cellStyle name="好_卫生(按照总人口测算）—20080416_县市旗测算-新科目（含人口规模效应）_财力性转移支付2010年预算参考数_03_2010年各地区一般预算平衡表_2010年地方财政一般预算分级平衡情况表（汇总）0524 2 4" xfId="38375"/>
    <cellStyle name="好_卫生(按照总人口测算）—20080416_县市旗测算-新科目（含人口规模效应）_财力性转移支付2010年预算参考数_03_2010年各地区一般预算平衡表_2010年地方财政一般预算分级平衡情况表（汇总）0524 2 5" xfId="38376"/>
    <cellStyle name="好_卫生(按照总人口测算）—20080416_县市旗测算-新科目（含人口规模效应）_财力性转移支付2010年预算参考数_03_2010年各地区一般预算平衡表_2010年地方财政一般预算分级平衡情况表（汇总）0524 2 6" xfId="38377"/>
    <cellStyle name="好_卫生(按照总人口测算）—20080416_县市旗测算-新科目（含人口规模效应）_财力性转移支付2010年预算参考数_03_2010年各地区一般预算平衡表_2010年地方财政一般预算分级平衡情况表（汇总）0524 2 7" xfId="38378"/>
    <cellStyle name="好_卫生(按照总人口测算）—20080416_县市旗测算-新科目（含人口规模效应）_财力性转移支付2010年预算参考数_03_2010年各地区一般预算平衡表_2010年地方财政一般预算分级平衡情况表（汇总）0524 2 8" xfId="38379"/>
    <cellStyle name="好_卫生(按照总人口测算）—20080416_县市旗测算-新科目（含人口规模效应）_财力性转移支付2010年预算参考数_03_2010年各地区一般预算平衡表_2010年地方财政一般预算分级平衡情况表（汇总）0524 3" xfId="38380"/>
    <cellStyle name="好_卫生(按照总人口测算）—20080416_县市旗测算-新科目（含人口规模效应）_财力性转移支付2010年预算参考数_03_2010年各地区一般预算平衡表_2010年地方财政一般预算分级平衡情况表（汇总）0524 4" xfId="38381"/>
    <cellStyle name="好_卫生(按照总人口测算）—20080416_县市旗测算-新科目（含人口规模效应）_财力性转移支付2010年预算参考数_03_2010年各地区一般预算平衡表_2010年地方财政一般预算分级平衡情况表（汇总）0524 5" xfId="38382"/>
    <cellStyle name="好_卫生(按照总人口测算）—20080416_县市旗测算-新科目（含人口规模效应）_财力性转移支付2010年预算参考数_30云南" xfId="38383"/>
    <cellStyle name="好_卫生(按照总人口测算）—20080416_县市旗测算-新科目（含人口规模效应）_财力性转移支付2010年预算参考数_30云南 2" xfId="38384"/>
    <cellStyle name="好_卫生(按照总人口测算）—20080416_县市旗测算-新科目（含人口规模效应）_财力性转移支付2010年预算参考数_30云南 3" xfId="38385"/>
    <cellStyle name="好_卫生(按照总人口测算）—20080416_县市旗测算-新科目（含人口规模效应）_财力性转移支付2010年预算参考数_合并" xfId="38386"/>
    <cellStyle name="好_卫生(按照总人口测算）—20080416_县市旗测算-新科目（含人口规模效应）_财力性转移支付2010年预算参考数_合并 2" xfId="38387"/>
    <cellStyle name="好_卫生(按照总人口测算）—20080416_县市旗测算-新科目（含人口规模效应）_财力性转移支付2010年预算参考数_合并 2 3" xfId="38388"/>
    <cellStyle name="好_卫生(按照总人口测算）—20080416_县市旗测算-新科目（含人口规模效应）_财力性转移支付2010年预算参考数_合并 2 4" xfId="38389"/>
    <cellStyle name="好_卫生(按照总人口测算）—20080416_县市旗测算-新科目（含人口规模效应）_财力性转移支付2010年预算参考数_合并 2 5" xfId="38390"/>
    <cellStyle name="好_卫生(按照总人口测算）—20080416_县市旗测算-新科目（含人口规模效应）_财力性转移支付2010年预算参考数_合并 2 6" xfId="38391"/>
    <cellStyle name="好_卫生(按照总人口测算）—20080416_县市旗测算-新科目（含人口规模效应）_财力性转移支付2010年预算参考数_合并 2 7" xfId="38392"/>
    <cellStyle name="好_卫生(按照总人口测算）—20080416_县市旗测算-新科目（含人口规模效应）_财力性转移支付2010年预算参考数_合并 3" xfId="38393"/>
    <cellStyle name="好_卫生(按照总人口测算）—20080416_县市旗测算-新科目（含人口规模效应）_财力性转移支付2010年预算参考数_华东" xfId="38394"/>
    <cellStyle name="好_卫生(按照总人口测算）—20080416_县市旗测算-新科目（含人口规模效应）_财力性转移支付2010年预算参考数_华东 3" xfId="38395"/>
    <cellStyle name="好_卫生(按照总人口测算）—20080416_县市旗测算-新科目（含人口规模效应）_财力性转移支付2010年预算参考数_隋心对账单定稿0514" xfId="38396"/>
    <cellStyle name="好_卫生(按照总人口测算）—20080416_县市旗测算-新科目（含人口规模效应）_财力性转移支付2010年预算参考数_隋心对账单定稿0514 2" xfId="38397"/>
    <cellStyle name="好_卫生(按照总人口测算）—20080416_县市旗测算-新科目（含人口规模效应）_财力性转移支付2010年预算参考数_隋心对账单定稿0514 2 2" xfId="38398"/>
    <cellStyle name="好_卫生(按照总人口测算）—20080416_县市旗测算-新科目（含人口规模效应）_财力性转移支付2010年预算参考数_隋心对账单定稿0514 2 3" xfId="38399"/>
    <cellStyle name="好_卫生(按照总人口测算）—20080416_县市旗测算-新科目（含人口规模效应）_财力性转移支付2010年预算参考数_小册子（2010）张 2" xfId="38400"/>
    <cellStyle name="好_卫生(按照总人口测算）—20080416_县市旗测算-新科目（含人口规模效应）_财力性转移支付2010年预算参考数_小册子（2010）张 3" xfId="38401"/>
    <cellStyle name="好_卫生(按照总人口测算）—20080416_县市旗测算-新科目（含人口规模效应）_合并" xfId="38402"/>
    <cellStyle name="好_卫生(按照总人口测算）—20080416_县市旗测算-新科目（含人口规模效应）_合并 2" xfId="38403"/>
    <cellStyle name="好_卫生(按照总人口测算）—20080416_县市旗测算-新科目（含人口规模效应）_合并 2 2" xfId="38404"/>
    <cellStyle name="好_卫生(按照总人口测算）—20080416_县市旗测算-新科目（含人口规模效应）_合并 2 4" xfId="38405"/>
    <cellStyle name="好_卫生(按照总人口测算）—20080416_县市旗测算-新科目（含人口规模效应）_合并 2 5" xfId="38406"/>
    <cellStyle name="好_卫生(按照总人口测算）—20080416_县市旗测算-新科目（含人口规模效应）_合并 2 7" xfId="38407"/>
    <cellStyle name="好_卫生(按照总人口测算）—20080416_县市旗测算-新科目（含人口规模效应）_合并 3" xfId="38408"/>
    <cellStyle name="好_卫生(按照总人口测算）—20080416_县市旗测算-新科目（含人口规模效应）_华东 2 2" xfId="38409"/>
    <cellStyle name="好_卫生(按照总人口测算）—20080416_县市旗测算-新科目（含人口规模效应）_华东 2 3" xfId="38410"/>
    <cellStyle name="好_卫生(按照总人口测算）—20080416_县市旗测算-新科目（含人口规模效应）_华东 2 5" xfId="38411"/>
    <cellStyle name="好_卫生(按照总人口测算）—20080416_县市旗测算-新科目（含人口规模效应）_华东 2 6" xfId="38412"/>
    <cellStyle name="好_卫生(按照总人口测算）—20080416_县市旗测算-新科目（含人口规模效应）_华东 2 7" xfId="38413"/>
    <cellStyle name="好_卫生(按照总人口测算）—20080416_县市旗测算-新科目（含人口规模效应）_隋心对账单定稿0514" xfId="38414"/>
    <cellStyle name="好_云南 缺口县区测算(地方填报)_财力性转移支付2010年预算参考数_03_2010年各地区一般预算平衡表_2010年地方财政一般预算分级平衡情况表（汇总）0524 2" xfId="38415"/>
    <cellStyle name="好_卫生(按照总人口测算）—20080416_县市旗测算-新科目（含人口规模效应）_隋心对账单定稿0514 2 2" xfId="38416"/>
    <cellStyle name="好_县市旗测算-新科目（20080627）_财力性转移支付2010年预算参考数_03_2010年各地区一般预算平衡表_2010年地方财政一般预算分级平衡情况表（汇总）0524 4" xfId="38417"/>
    <cellStyle name="好_卫生(按照总人口测算）—20080416_县市旗测算-新科目（含人口规模效应）_隋心对账单定稿0514 2 5" xfId="38418"/>
    <cellStyle name="好_卫生(按照总人口测算）—20080416_县市旗测算-新科目（含人口规模效应）_隋心对账单定稿0514 2 6" xfId="38419"/>
    <cellStyle name="好_卫生(按照总人口测算）—20080416_县市旗测算-新科目（含人口规模效应）_隋心对账单定稿0514 2 7" xfId="38420"/>
    <cellStyle name="好_卫生(按照总人口测算）—20080416_小册子（2010）张" xfId="38421"/>
    <cellStyle name="好_卫生(按照总人口测算）—20080416_小册子（2010）张 2" xfId="38422"/>
    <cellStyle name="好_卫生部门 2" xfId="38423"/>
    <cellStyle name="好_卫生部门 2 2" xfId="38424"/>
    <cellStyle name="好_卫生部门 2 4" xfId="38425"/>
    <cellStyle name="好_卫生部门 2 7" xfId="38426"/>
    <cellStyle name="好_卫生部门 2 8" xfId="38427"/>
    <cellStyle name="好_卫生部门 3" xfId="38428"/>
    <cellStyle name="好_卫生部门 4" xfId="38429"/>
    <cellStyle name="好_卫生部门 5" xfId="38430"/>
    <cellStyle name="好_卫生部门 6" xfId="38431"/>
    <cellStyle name="好_卫生部门_03_2010年各地区一般预算平衡表" xfId="38432"/>
    <cellStyle name="好_卫生部门_03_2010年各地区一般预算平衡表 2 2" xfId="38433"/>
    <cellStyle name="好_卫生部门_03_2010年各地区一般预算平衡表 2 3" xfId="38434"/>
    <cellStyle name="好_卫生部门_03_2010年各地区一般预算平衡表 6" xfId="38435"/>
    <cellStyle name="好_卫生部门_03_2010年各地区一般预算平衡表_04财力类2010" xfId="38436"/>
    <cellStyle name="好_卫生部门_03_2010年各地区一般预算平衡表_04财力类2010 2" xfId="38437"/>
    <cellStyle name="好_卫生部门_03_2010年各地区一般预算平衡表_04财力类2010 3" xfId="38438"/>
    <cellStyle name="好_卫生部门_03_2010年各地区一般预算平衡表_2010年地方财政一般预算分级平衡情况表（汇总）0524 2" xfId="38439"/>
    <cellStyle name="好_卫生部门_03_2010年各地区一般预算平衡表_2010年地方财政一般预算分级平衡情况表（汇总）0524 2 3" xfId="38440"/>
    <cellStyle name="好_卫生部门_03_2010年各地区一般预算平衡表_2010年地方财政一般预算分级平衡情况表（汇总）0524 2 4" xfId="38441"/>
    <cellStyle name="好_卫生部门_03_2010年各地区一般预算平衡表_2010年地方财政一般预算分级平衡情况表（汇总）0524 3" xfId="38442"/>
    <cellStyle name="好_卫生部门_03_2010年各地区一般预算平衡表_2010年地方财政一般预算分级平衡情况表（汇总）0524 4" xfId="38443"/>
    <cellStyle name="好_卫生部门_03_2010年各地区一般预算平衡表_2010年地方财政一般预算分级平衡情况表（汇总）0524 5" xfId="38444"/>
    <cellStyle name="好_卫生部门_03_2010年各地区一般预算平衡表_净集中" xfId="38445"/>
    <cellStyle name="好_卫生部门_03_2010年各地区一般预算平衡表_净集中 2" xfId="38446"/>
    <cellStyle name="好_卫生部门_03_2010年各地区一般预算平衡表_净集中 3" xfId="38447"/>
    <cellStyle name="好_卫生部门_财力性转移支付2010年预算参考数" xfId="38448"/>
    <cellStyle name="好_卫生部门_财力性转移支付2010年预算参考数 2" xfId="38449"/>
    <cellStyle name="好_卫生部门_财力性转移支付2010年预算参考数 2 4" xfId="38450"/>
    <cellStyle name="好_卫生部门_财力性转移支付2010年预算参考数 2 6" xfId="38451"/>
    <cellStyle name="好_卫生部门_财力性转移支付2010年预算参考数 2 7" xfId="38452"/>
    <cellStyle name="好_卫生部门_财力性转移支付2010年预算参考数 2 8" xfId="38453"/>
    <cellStyle name="好_卫生部门_财力性转移支付2010年预算参考数 3" xfId="38454"/>
    <cellStyle name="好_卫生部门_财力性转移支付2010年预算参考数 4" xfId="38455"/>
    <cellStyle name="好_卫生部门_财力性转移支付2010年预算参考数 5" xfId="38456"/>
    <cellStyle name="好_卫生部门_财力性转移支付2010年预算参考数_03_2010年各地区一般预算平衡表 2 2" xfId="38457"/>
    <cellStyle name="好_卫生部门_财力性转移支付2010年预算参考数_03_2010年各地区一般预算平衡表 2 3" xfId="38458"/>
    <cellStyle name="好_卫生部门_财力性转移支付2010年预算参考数_03_2010年各地区一般预算平衡表 6" xfId="38459"/>
    <cellStyle name="好_卫生部门_财力性转移支付2010年预算参考数_03_2010年各地区一般预算平衡表_04财力类2010" xfId="38460"/>
    <cellStyle name="好_卫生部门_财力性转移支付2010年预算参考数_03_2010年各地区一般预算平衡表_04财力类2010 2" xfId="38461"/>
    <cellStyle name="好_县市旗测算20080508_县市旗测算-新科目（含人口规模效应）_隋心对账单定稿0514 2 5" xfId="38462"/>
    <cellStyle name="好_卫生部门_财力性转移支付2010年预算参考数_03_2010年各地区一般预算平衡表_04财力类2010 3" xfId="38463"/>
    <cellStyle name="好_县市旗测算20080508_县市旗测算-新科目（含人口规模效应）_隋心对账单定稿0514 2 6" xfId="38464"/>
    <cellStyle name="好_卫生部门_财力性转移支付2010年预算参考数_03_2010年各地区一般预算平衡表_2010年地方财政一般预算分级平衡情况表（汇总）0524 2 8" xfId="38465"/>
    <cellStyle name="好_卫生部门_财力性转移支付2010年预算参考数_03_2010年各地区一般预算平衡表_净集中" xfId="38466"/>
    <cellStyle name="好_卫生部门_财力性转移支付2010年预算参考数_30云南" xfId="38467"/>
    <cellStyle name="好_县市旗测算20080508_民生政策最低支出需求_财力性转移支付2010年预算参考数_隋心对账单定稿0514 2 4" xfId="38468"/>
    <cellStyle name="好_卫生部门_财力性转移支付2010年预算参考数_合并" xfId="38469"/>
    <cellStyle name="适中 2 2 11 2 4" xfId="38470"/>
    <cellStyle name="好_卫生部门_财力性转移支付2010年预算参考数_合并 2 5" xfId="38471"/>
    <cellStyle name="好_自行调整差异系数顺序_小册子（2010）张 3" xfId="38472"/>
    <cellStyle name="好_卫生部门_财力性转移支付2010年预算参考数_合并 2 6" xfId="38473"/>
    <cellStyle name="好_卫生部门_财力性转移支付2010年预算参考数_合并 2 7" xfId="38474"/>
    <cellStyle name="好_卫生部门_财力性转移支付2010年预算参考数_华东" xfId="38475"/>
    <cellStyle name="注释 2 2 2 7" xfId="38476"/>
    <cellStyle name="好_卫生部门_财力性转移支付2010年预算参考数_华东 2 7" xfId="38477"/>
    <cellStyle name="好_卫生部门_财力性转移支付2010年预算参考数_隋心对账单定稿0514" xfId="38478"/>
    <cellStyle name="好_卫生部门_财力性转移支付2010年预算参考数_隋心对账单定稿0514 2" xfId="38479"/>
    <cellStyle name="好_卫生部门_财力性转移支付2010年预算参考数_隋心对账单定稿0514 2 2" xfId="38480"/>
    <cellStyle name="好_卫生部门_财力性转移支付2010年预算参考数_隋心对账单定稿0514 2 3" xfId="38481"/>
    <cellStyle name="好_卫生部门_财力性转移支付2010年预算参考数_隋心对账单定稿0514 2 4" xfId="38482"/>
    <cellStyle name="好_卫生部门_财力性转移支付2010年预算参考数_隋心对账单定稿0514 2 5" xfId="38483"/>
    <cellStyle name="好_卫生部门_财力性转移支付2010年预算参考数_隋心对账单定稿0514 2 6" xfId="38484"/>
    <cellStyle name="好_卫生部门_财力性转移支付2010年预算参考数_隋心对账单定稿0514 2 7" xfId="38485"/>
    <cellStyle name="好_卫生部门_财力性转移支付2010年预算参考数_隋心对账单定稿0514 3" xfId="38486"/>
    <cellStyle name="好_卫生部门_财力性转移支付2010年预算参考数_小册子（2010）张" xfId="38487"/>
    <cellStyle name="好_卫生部门_财力性转移支付2010年预算参考数_小册子（2010）张 2" xfId="38488"/>
    <cellStyle name="好_卫生部门_财力性转移支付2010年预算参考数_小册子（2010）张 3" xfId="38489"/>
    <cellStyle name="好_卫生部门_合并 2 2" xfId="38490"/>
    <cellStyle name="好_卫生部门_合并 2 4" xfId="38491"/>
    <cellStyle name="好_卫生部门_合并 2 5" xfId="38492"/>
    <cellStyle name="好_卫生部门_合并 2 6" xfId="38493"/>
    <cellStyle name="好_卫生部门_华东" xfId="38494"/>
    <cellStyle name="好_卫生部门_华东 2 4" xfId="38495"/>
    <cellStyle name="好_卫生部门_华东 2 5" xfId="38496"/>
    <cellStyle name="好_卫生部门_华东 2 6" xfId="38497"/>
    <cellStyle name="好_卫生部门_华东 2 7" xfId="38498"/>
    <cellStyle name="好_卫生部门_禁止开发区名单" xfId="38499"/>
    <cellStyle name="好_卫生部门_隋心对账单定稿0514 2 3" xfId="38500"/>
    <cellStyle name="好_卫生部门_隋心对账单定稿0514 2 4" xfId="38501"/>
    <cellStyle name="好_卫生部门_隋心对账单定稿0514 2 5" xfId="38502"/>
    <cellStyle name="好_卫生部门_隋心对账单定稿0514 2 7" xfId="38503"/>
    <cellStyle name="好_文体广播部门" xfId="38504"/>
    <cellStyle name="好_文体广播部门 4" xfId="38505"/>
    <cellStyle name="好_文体广播部门 5" xfId="38506"/>
    <cellStyle name="好_文体广播部门_合并 2" xfId="38507"/>
    <cellStyle name="好_文体广播部门_合并 3" xfId="38508"/>
    <cellStyle name="好_文体广播部门_华东" xfId="38509"/>
    <cellStyle name="好_文体广播部门_华东 2" xfId="38510"/>
    <cellStyle name="好_文体广播部门_华东 3" xfId="38511"/>
    <cellStyle name="好_文体广播部门_隋心对账单定稿0514 3" xfId="38512"/>
    <cellStyle name="好_文体广播事业(按照总人口测算）—20080416" xfId="38513"/>
    <cellStyle name="好_文体广播事业(按照总人口测算）—20080416 2" xfId="38514"/>
    <cellStyle name="好_文体广播事业(按照总人口测算）—20080416 2 2" xfId="38515"/>
    <cellStyle name="好_文体广播事业(按照总人口测算）—20080416 2 3" xfId="38516"/>
    <cellStyle name="好_文体广播事业(按照总人口测算）—20080416 2 4" xfId="38517"/>
    <cellStyle name="好_文体广播事业(按照总人口测算）—20080416 2 5" xfId="38518"/>
    <cellStyle name="好_文体广播事业(按照总人口测算）—20080416 2 6" xfId="38519"/>
    <cellStyle name="好_文体广播事业(按照总人口测算）—20080416 2 7" xfId="38520"/>
    <cellStyle name="好_文体广播事业(按照总人口测算）—20080416 2 8" xfId="38521"/>
    <cellStyle name="好_文体广播事业(按照总人口测算）—20080416 5" xfId="38522"/>
    <cellStyle name="好_文体广播事业(按照总人口测算）—20080416_03_2010年各地区一般预算平衡表" xfId="38523"/>
    <cellStyle name="注释 2 8" xfId="38524"/>
    <cellStyle name="好_文体广播事业(按照总人口测算）—20080416_03_2010年各地区一般预算平衡表 2" xfId="38525"/>
    <cellStyle name="好_文体广播事业(按照总人口测算）—20080416_03_2010年各地区一般预算平衡表 2 2" xfId="38526"/>
    <cellStyle name="好_文体广播事业(按照总人口测算）—20080416_03_2010年各地区一般预算平衡表 2 3" xfId="38527"/>
    <cellStyle name="好_文体广播事业(按照总人口测算）—20080416_03_2010年各地区一般预算平衡表 3" xfId="38528"/>
    <cellStyle name="好_文体广播事业(按照总人口测算）—20080416_03_2010年各地区一般预算平衡表 4" xfId="38529"/>
    <cellStyle name="好_文体广播事业(按照总人口测算）—20080416_03_2010年各地区一般预算平衡表 6" xfId="38530"/>
    <cellStyle name="好_文体广播事业(按照总人口测算）—20080416_03_2010年各地区一般预算平衡表_04财力类2010" xfId="38531"/>
    <cellStyle name="好_文体广播事业(按照总人口测算）—20080416_03_2010年各地区一般预算平衡表_2010年地方财政一般预算分级平衡情况表（汇总）0524" xfId="38532"/>
    <cellStyle name="好_文体广播事业(按照总人口测算）—20080416_03_2010年各地区一般预算平衡表_2010年地方财政一般预算分级平衡情况表（汇总）0524 2" xfId="38533"/>
    <cellStyle name="好_文体广播事业(按照总人口测算）—20080416_03_2010年各地区一般预算平衡表_2010年地方财政一般预算分级平衡情况表（汇总）0524 2 2" xfId="38534"/>
    <cellStyle name="好_文体广播事业(按照总人口测算）—20080416_03_2010年各地区一般预算平衡表_2010年地方财政一般预算分级平衡情况表（汇总）0524 2 3" xfId="38535"/>
    <cellStyle name="好_文体广播事业(按照总人口测算）—20080416_03_2010年各地区一般预算平衡表_2010年地方财政一般预算分级平衡情况表（汇总）0524 2 5" xfId="38536"/>
    <cellStyle name="好_文体广播事业(按照总人口测算）—20080416_03_2010年各地区一般预算平衡表_2010年地方财政一般预算分级平衡情况表（汇总）0524 2 6" xfId="38537"/>
    <cellStyle name="好_文体广播事业(按照总人口测算）—20080416_03_2010年各地区一般预算平衡表_2010年地方财政一般预算分级平衡情况表（汇总）0524 2 7" xfId="38538"/>
    <cellStyle name="好_文体广播事业(按照总人口测算）—20080416_03_2010年各地区一般预算平衡表_2010年地方财政一般预算分级平衡情况表（汇总）0524 2 8" xfId="38539"/>
    <cellStyle name="好_文体广播事业(按照总人口测算）—20080416_03_2010年各地区一般预算平衡表_2010年地方财政一般预算分级平衡情况表（汇总）0524 3" xfId="38540"/>
    <cellStyle name="好_文体广播事业(按照总人口测算）—20080416_03_2010年各地区一般预算平衡表_2010年地方财政一般预算分级平衡情况表（汇总）0524 4" xfId="38541"/>
    <cellStyle name="好_文体广播事业(按照总人口测算）—20080416_03_2010年各地区一般预算平衡表_2010年地方财政一般预算分级平衡情况表（汇总）0524 5" xfId="38542"/>
    <cellStyle name="好_文体广播事业(按照总人口测算）—20080416_03_2010年各地区一般预算平衡表_净集中 3" xfId="38543"/>
    <cellStyle name="好_文体广播事业(按照总人口测算）—20080416_不含人员经费系数" xfId="38544"/>
    <cellStyle name="好_文体广播事业(按照总人口测算）—20080416_不含人员经费系数 2" xfId="38545"/>
    <cellStyle name="好_文体广播事业(按照总人口测算）—20080416_不含人员经费系数 2 2" xfId="38546"/>
    <cellStyle name="好_文体广播事业(按照总人口测算）—20080416_不含人员经费系数 2 3" xfId="38547"/>
    <cellStyle name="好_文体广播事业(按照总人口测算）—20080416_不含人员经费系数 2 4" xfId="38548"/>
    <cellStyle name="好_文体广播事业(按照总人口测算）—20080416_不含人员经费系数 2 5" xfId="38549"/>
    <cellStyle name="好_文体广播事业(按照总人口测算）—20080416_不含人员经费系数 2 6" xfId="38550"/>
    <cellStyle name="好_文体广播事业(按照总人口测算）—20080416_不含人员经费系数 2 7" xfId="38551"/>
    <cellStyle name="好_文体广播事业(按照总人口测算）—20080416_不含人员经费系数 3" xfId="38552"/>
    <cellStyle name="好_文体广播事业(按照总人口测算）—20080416_不含人员经费系数 4" xfId="38553"/>
    <cellStyle name="好_文体广播事业(按照总人口测算）—20080416_不含人员经费系数 5" xfId="38554"/>
    <cellStyle name="好_文体广播事业(按照总人口测算）—20080416_不含人员经费系数_03_2010年各地区一般预算平衡表" xfId="38555"/>
    <cellStyle name="好_文体广播事业(按照总人口测算）—20080416_不含人员经费系数_03_2010年各地区一般预算平衡表 2" xfId="38556"/>
    <cellStyle name="强调文字颜色 6 2 2 2 9" xfId="38557"/>
    <cellStyle name="好_文体广播事业(按照总人口测算）—20080416_不含人员经费系数_03_2010年各地区一般预算平衡表 2 2" xfId="38558"/>
    <cellStyle name="好_文体广播事业(按照总人口测算）—20080416_不含人员经费系数_03_2010年各地区一般预算平衡表 2 3" xfId="38559"/>
    <cellStyle name="好_文体广播事业(按照总人口测算）—20080416_不含人员经费系数_03_2010年各地区一般预算平衡表 3" xfId="38560"/>
    <cellStyle name="好_文体广播事业(按照总人口测算）—20080416_不含人员经费系数_03_2010年各地区一般预算平衡表 4" xfId="38561"/>
    <cellStyle name="好_文体广播事业(按照总人口测算）—20080416_不含人员经费系数_03_2010年各地区一般预算平衡表 5" xfId="38562"/>
    <cellStyle name="好_文体广播事业(按照总人口测算）—20080416_不含人员经费系数_03_2010年各地区一般预算平衡表 6" xfId="38563"/>
    <cellStyle name="好_文体广播事业(按照总人口测算）—20080416_不含人员经费系数_03_2010年各地区一般预算平衡表_04财力类2010 3" xfId="38564"/>
    <cellStyle name="好_文体广播事业(按照总人口测算）—20080416_不含人员经费系数_03_2010年各地区一般预算平衡表_2010年地方财政一般预算分级平衡情况表（汇总）0524 2" xfId="38565"/>
    <cellStyle name="好_县区合并测算20080423(按照各省比重）_03_2010年各地区一般预算平衡表_2010年地方财政一般预算分级平衡情况表（汇总）0524 2 8" xfId="38566"/>
    <cellStyle name="好_文体广播事业(按照总人口测算）—20080416_不含人员经费系数_03_2010年各地区一般预算平衡表_2010年地方财政一般预算分级平衡情况表（汇总）0524 3" xfId="38567"/>
    <cellStyle name="好_文体广播事业(按照总人口测算）—20080416_不含人员经费系数_03_2010年各地区一般预算平衡表_2010年地方财政一般预算分级平衡情况表（汇总）0524 4" xfId="38568"/>
    <cellStyle name="好_文体广播事业(按照总人口测算）—20080416_不含人员经费系数_03_2010年各地区一般预算平衡表_2010年地方财政一般预算分级平衡情况表（汇总）0524 5" xfId="38569"/>
    <cellStyle name="好_文体广播事业(按照总人口测算）—20080416_不含人员经费系数_03_2010年各地区一般预算平衡表_净集中" xfId="38570"/>
    <cellStyle name="好_文体广播事业(按照总人口测算）—20080416_不含人员经费系数_30云南" xfId="38571"/>
    <cellStyle name="好_文体广播事业(按照总人口测算）—20080416_不含人员经费系数_30云南 2" xfId="38572"/>
    <cellStyle name="数量" xfId="38573"/>
    <cellStyle name="好_文体广播事业(按照总人口测算）—20080416_不含人员经费系数_30云南 3" xfId="38574"/>
    <cellStyle name="好_文体广播事业(按照总人口测算）—20080416_不含人员经费系数_财力性转移支付2010年预算参考数" xfId="38575"/>
    <cellStyle name="好_文体广播事业(按照总人口测算）—20080416_不含人员经费系数_财力性转移支付2010年预算参考数 2" xfId="38576"/>
    <cellStyle name="好_县市旗测算-新科目（20080626）_财力性转移支付2010年预算参考数_03_2010年各地区一般预算平衡表 2 3" xfId="38577"/>
    <cellStyle name="好_文体广播事业(按照总人口测算）—20080416_不含人员经费系数_财力性转移支付2010年预算参考数 2 2" xfId="38578"/>
    <cellStyle name="好_文体广播事业(按照总人口测算）—20080416_不含人员经费系数_财力性转移支付2010年预算参考数 2 4" xfId="38579"/>
    <cellStyle name="好_文体广播事业(按照总人口测算）—20080416_不含人员经费系数_财力性转移支付2010年预算参考数 2 5" xfId="38580"/>
    <cellStyle name="好_文体广播事业(按照总人口测算）—20080416_不含人员经费系数_财力性转移支付2010年预算参考数 2 6" xfId="38581"/>
    <cellStyle name="好_文体广播事业(按照总人口测算）—20080416_不含人员经费系数_财力性转移支付2010年预算参考数 2 7" xfId="38582"/>
    <cellStyle name="好_文体广播事业(按照总人口测算）—20080416_不含人员经费系数_财力性转移支付2010年预算参考数 2 8" xfId="38583"/>
    <cellStyle name="好_文体广播事业(按照总人口测算）—20080416_不含人员经费系数_财力性转移支付2010年预算参考数 3" xfId="38584"/>
    <cellStyle name="好_文体广播事业(按照总人口测算）—20080416_不含人员经费系数_财力性转移支付2010年预算参考数 4" xfId="38585"/>
    <cellStyle name="好_文体广播事业(按照总人口测算）—20080416_不含人员经费系数_财力性转移支付2010年预算参考数_03_2010年各地区一般预算平衡表" xfId="38586"/>
    <cellStyle name="汇总 2 2 11 8" xfId="38587"/>
    <cellStyle name="好_文体广播事业(按照总人口测算）—20080416_不含人员经费系数_财力性转移支付2010年预算参考数_03_2010年各地区一般预算平衡表 2" xfId="38588"/>
    <cellStyle name="好_文体广播事业(按照总人口测算）—20080416_不含人员经费系数_财力性转移支付2010年预算参考数_03_2010年各地区一般预算平衡表 2 2" xfId="38589"/>
    <cellStyle name="好_文体广播事业(按照总人口测算）—20080416_不含人员经费系数_财力性转移支付2010年预算参考数_03_2010年各地区一般预算平衡表 3" xfId="38590"/>
    <cellStyle name="好_文体广播事业(按照总人口测算）—20080416_不含人员经费系数_财力性转移支付2010年预算参考数_03_2010年各地区一般预算平衡表 4" xfId="38591"/>
    <cellStyle name="好_文体广播事业(按照总人口测算）—20080416_不含人员经费系数_财力性转移支付2010年预算参考数_03_2010年各地区一般预算平衡表 5" xfId="38592"/>
    <cellStyle name="好_文体广播事业(按照总人口测算）—20080416_不含人员经费系数_财力性转移支付2010年预算参考数_03_2010年各地区一般预算平衡表_04财力类2010" xfId="38593"/>
    <cellStyle name="好_文体广播事业(按照总人口测算）—20080416_不含人员经费系数_财力性转移支付2010年预算参考数_03_2010年各地区一般预算平衡表_04财力类2010 2" xfId="38594"/>
    <cellStyle name="好_文体广播事业(按照总人口测算）—20080416_不含人员经费系数_财力性转移支付2010年预算参考数_03_2010年各地区一般预算平衡表_2010年地方财政一般预算分级平衡情况表（汇总）0524" xfId="38595"/>
    <cellStyle name="好_文体广播事业(按照总人口测算）—20080416_不含人员经费系数_财力性转移支付2010年预算参考数_03_2010年各地区一般预算平衡表_2010年地方财政一般预算分级平衡情况表（汇总）0524 2 2" xfId="38596"/>
    <cellStyle name="好_文体广播事业(按照总人口测算）—20080416_不含人员经费系数_财力性转移支付2010年预算参考数_03_2010年各地区一般预算平衡表_2010年地方财政一般预算分级平衡情况表（汇总）0524 2 3" xfId="38597"/>
    <cellStyle name="好_文体广播事业(按照总人口测算）—20080416_不含人员经费系数_财力性转移支付2010年预算参考数_03_2010年各地区一般预算平衡表_2010年地方财政一般预算分级平衡情况表（汇总）0524 2 4" xfId="38598"/>
    <cellStyle name="好_文体广播事业(按照总人口测算）—20080416_不含人员经费系数_财力性转移支付2010年预算参考数_03_2010年各地区一般预算平衡表_2010年地方财政一般预算分级平衡情况表（汇总）0524 2 6" xfId="38599"/>
    <cellStyle name="好_文体广播事业(按照总人口测算）—20080416_不含人员经费系数_财力性转移支付2010年预算参考数_03_2010年各地区一般预算平衡表_2010年地方财政一般预算分级平衡情况表（汇总）0524 2 7" xfId="38600"/>
    <cellStyle name="好_文体广播事业(按照总人口测算）—20080416_不含人员经费系数_财力性转移支付2010年预算参考数_03_2010年各地区一般预算平衡表_2010年地方财政一般预算分级平衡情况表（汇总）0524 2 8" xfId="38601"/>
    <cellStyle name="好_文体广播事业(按照总人口测算）—20080416_不含人员经费系数_财力性转移支付2010年预算参考数_03_2010年各地区一般预算平衡表_2010年地方财政一般预算分级平衡情况表（汇总）0524 5" xfId="38602"/>
    <cellStyle name="好_文体广播事业(按照总人口测算）—20080416_不含人员经费系数_财力性转移支付2010年预算参考数_03_2010年各地区一般预算平衡表_净集中 2" xfId="38603"/>
    <cellStyle name="好_文体广播事业(按照总人口测算）—20080416_不含人员经费系数_财力性转移支付2010年预算参考数_03_2010年各地区一般预算平衡表_净集中 3" xfId="38604"/>
    <cellStyle name="好_文体广播事业(按照总人口测算）—20080416_不含人员经费系数_财力性转移支付2010年预算参考数_30云南 2" xfId="38605"/>
    <cellStyle name="好_文体广播事业(按照总人口测算）—20080416_不含人员经费系数_财力性转移支付2010年预算参考数_30云南 3" xfId="38606"/>
    <cellStyle name="好_文体广播事业(按照总人口测算）—20080416_不含人员经费系数_财力性转移支付2010年预算参考数_合并 2" xfId="38607"/>
    <cellStyle name="好_文体广播事业(按照总人口测算）—20080416_不含人员经费系数_财力性转移支付2010年预算参考数_合并 2 3" xfId="38608"/>
    <cellStyle name="好_文体广播事业(按照总人口测算）—20080416_不含人员经费系数_财力性转移支付2010年预算参考数_合并 2 6" xfId="38609"/>
    <cellStyle name="好_文体广播事业(按照总人口测算）—20080416_不含人员经费系数_财力性转移支付2010年预算参考数_合并 2 7" xfId="38610"/>
    <cellStyle name="好_文体广播事业(按照总人口测算）—20080416_不含人员经费系数_财力性转移支付2010年预算参考数_合并 3" xfId="38611"/>
    <cellStyle name="好_文体广播事业(按照总人口测算）—20080416_不含人员经费系数_财力性转移支付2010年预算参考数_华东 2" xfId="38612"/>
    <cellStyle name="好_文体广播事业(按照总人口测算）—20080416_不含人员经费系数_财力性转移支付2010年预算参考数_隋心对账单定稿0514" xfId="38613"/>
    <cellStyle name="好_文体广播事业(按照总人口测算）—20080416_不含人员经费系数_财力性转移支付2010年预算参考数_隋心对账单定稿0514 2 3" xfId="38614"/>
    <cellStyle name="好_文体广播事业(按照总人口测算）—20080416_不含人员经费系数_财力性转移支付2010年预算参考数_隋心对账单定稿0514 2 4" xfId="38615"/>
    <cellStyle name="好_文体广播事业(按照总人口测算）—20080416_不含人员经费系数_财力性转移支付2010年预算参考数_隋心对账单定稿0514 2 5" xfId="38616"/>
    <cellStyle name="好_文体广播事业(按照总人口测算）—20080416_不含人员经费系数_财力性转移支付2010年预算参考数_隋心对账单定稿0514 2 7" xfId="38617"/>
    <cellStyle name="好_文体广播事业(按照总人口测算）—20080416_不含人员经费系数_财力性转移支付2010年预算参考数_小册子（2010）张" xfId="38618"/>
    <cellStyle name="好_文体广播事业(按照总人口测算）—20080416_不含人员经费系数_合并 2" xfId="38619"/>
    <cellStyle name="好_文体广播事业(按照总人口测算）—20080416_不含人员经费系数_合并 2 2" xfId="38620"/>
    <cellStyle name="好_文体广播事业(按照总人口测算）—20080416_不含人员经费系数_合并 2 6" xfId="38621"/>
    <cellStyle name="好_文体广播事业(按照总人口测算）—20080416_不含人员经费系数_合并 2 7" xfId="38622"/>
    <cellStyle name="好_文体广播事业(按照总人口测算）—20080416_不含人员经费系数_华东" xfId="38623"/>
    <cellStyle name="好_文体广播事业(按照总人口测算）—20080416_不含人员经费系数_华东 2" xfId="38624"/>
    <cellStyle name="好_文体广播事业(按照总人口测算）—20080416_不含人员经费系数_华东 2 2" xfId="38625"/>
    <cellStyle name="好_文体广播事业(按照总人口测算）—20080416_不含人员经费系数_华东 2 3" xfId="38626"/>
    <cellStyle name="好_文体广播事业(按照总人口测算）—20080416_不含人员经费系数_华东 2 6" xfId="38627"/>
    <cellStyle name="好_文体广播事业(按照总人口测算）—20080416_不含人员经费系数_华东 3" xfId="38628"/>
    <cellStyle name="好_文体广播事业(按照总人口测算）—20080416_不含人员经费系数_隋心对账单定稿0514" xfId="38629"/>
    <cellStyle name="好_文体广播事业(按照总人口测算）—20080416_不含人员经费系数_隋心对账单定稿0514 2" xfId="38630"/>
    <cellStyle name="好_文体广播事业(按照总人口测算）—20080416_不含人员经费系数_隋心对账单定稿0514 2 2" xfId="38631"/>
    <cellStyle name="好_文体广播事业(按照总人口测算）—20080416_不含人员经费系数_隋心对账单定稿0514 2 3" xfId="38632"/>
    <cellStyle name="好_文体广播事业(按照总人口测算）—20080416_不含人员经费系数_隋心对账单定稿0514 3" xfId="38633"/>
    <cellStyle name="好_文体广播事业(按照总人口测算）—20080416_不含人员经费系数_小册子（2010）张" xfId="38634"/>
    <cellStyle name="好_文体广播事业(按照总人口测算）—20080416_不含人员经费系数_小册子（2010）张 2" xfId="38635"/>
    <cellStyle name="好_文体广播事业(按照总人口测算）—20080416_不含人员经费系数_小册子（2010）张 3" xfId="38636"/>
    <cellStyle name="好_文体广播事业(按照总人口测算）—20080416_财力性转移支付2010年预算参考数" xfId="38637"/>
    <cellStyle name="好_县市旗测算-新科目（20080626）_县市旗测算-新科目（含人口规模效应）_华东 2 2" xfId="38638"/>
    <cellStyle name="好_文体广播事业(按照总人口测算）—20080416_财力性转移支付2010年预算参考数 2" xfId="38639"/>
    <cellStyle name="好_文体广播事业(按照总人口测算）—20080416_财力性转移支付2010年预算参考数 2 2" xfId="38640"/>
    <cellStyle name="好_文体广播事业(按照总人口测算）—20080416_财力性转移支付2010年预算参考数 2 3" xfId="38641"/>
    <cellStyle name="好_文体广播事业(按照总人口测算）—20080416_财力性转移支付2010年预算参考数 2 4" xfId="38642"/>
    <cellStyle name="好_文体广播事业(按照总人口测算）—20080416_财力性转移支付2010年预算参考数 2 5" xfId="38643"/>
    <cellStyle name="好_文体广播事业(按照总人口测算）—20080416_财力性转移支付2010年预算参考数 2 7" xfId="38644"/>
    <cellStyle name="好_文体广播事业(按照总人口测算）—20080416_财力性转移支付2010年预算参考数 2 8" xfId="38645"/>
    <cellStyle name="好_文体广播事业(按照总人口测算）—20080416_财力性转移支付2010年预算参考数 3" xfId="38646"/>
    <cellStyle name="好_文体广播事业(按照总人口测算）—20080416_财力性转移支付2010年预算参考数 4" xfId="38647"/>
    <cellStyle name="好_文体广播事业(按照总人口测算）—20080416_财力性转移支付2010年预算参考数 5" xfId="38648"/>
    <cellStyle name="好_文体广播事业(按照总人口测算）—20080416_财力性转移支付2010年预算参考数_03_2010年各地区一般预算平衡表" xfId="38649"/>
    <cellStyle name="好_文体广播事业(按照总人口测算）—20080416_财力性转移支付2010年预算参考数_03_2010年各地区一般预算平衡表 2" xfId="38650"/>
    <cellStyle name="好_文体广播事业(按照总人口测算）—20080416_财力性转移支付2010年预算参考数_03_2010年各地区一般预算平衡表 2 2" xfId="38651"/>
    <cellStyle name="好_文体广播事业(按照总人口测算）—20080416_财力性转移支付2010年预算参考数_03_2010年各地区一般预算平衡表 2 3" xfId="38652"/>
    <cellStyle name="好_文体广播事业(按照总人口测算）—20080416_财力性转移支付2010年预算参考数_03_2010年各地区一般预算平衡表 3" xfId="38653"/>
    <cellStyle name="好_文体广播事业(按照总人口测算）—20080416_财力性转移支付2010年预算参考数_03_2010年各地区一般预算平衡表 4" xfId="38654"/>
    <cellStyle name="好_文体广播事业(按照总人口测算）—20080416_财力性转移支付2010年预算参考数_03_2010年各地区一般预算平衡表 5" xfId="38655"/>
    <cellStyle name="好_文体广播事业(按照总人口测算）—20080416_财力性转移支付2010年预算参考数_03_2010年各地区一般预算平衡表 6" xfId="38656"/>
    <cellStyle name="好_文体广播事业(按照总人口测算）—20080416_财力性转移支付2010年预算参考数_03_2010年各地区一般预算平衡表_04财力类2010" xfId="38657"/>
    <cellStyle name="好_文体广播事业(按照总人口测算）—20080416_财力性转移支付2010年预算参考数_03_2010年各地区一般预算平衡表_04财力类2010 2" xfId="38658"/>
    <cellStyle name="好_文体广播事业(按照总人口测算）—20080416_财力性转移支付2010年预算参考数_03_2010年各地区一般预算平衡表_04财力类2010 3" xfId="38659"/>
    <cellStyle name="好_文体广播事业(按照总人口测算）—20080416_财力性转移支付2010年预算参考数_03_2010年各地区一般预算平衡表_2010年地方财政一般预算分级平衡情况表（汇总）0524 2 8" xfId="38660"/>
    <cellStyle name="好_文体广播事业(按照总人口测算）—20080416_财力性转移支付2010年预算参考数_03_2010年各地区一般预算平衡表_2010年地方财政一般预算分级平衡情况表（汇总）0524 3" xfId="38661"/>
    <cellStyle name="好_文体广播事业(按照总人口测算）—20080416_财力性转移支付2010年预算参考数_03_2010年各地区一般预算平衡表_2010年地方财政一般预算分级平衡情况表（汇总）0524 4" xfId="38662"/>
    <cellStyle name="好_文体广播事业(按照总人口测算）—20080416_财力性转移支付2010年预算参考数_03_2010年各地区一般预算平衡表_净集中 3" xfId="38663"/>
    <cellStyle name="好_文体广播事业(按照总人口测算）—20080416_财力性转移支付2010年预算参考数_30云南" xfId="38664"/>
    <cellStyle name="好_文体广播事业(按照总人口测算）—20080416_财力性转移支付2010年预算参考数_30云南 2" xfId="38665"/>
    <cellStyle name="好_文体广播事业(按照总人口测算）—20080416_财力性转移支付2010年预算参考数_合并" xfId="38666"/>
    <cellStyle name="好_文体广播事业(按照总人口测算）—20080416_财力性转移支付2010年预算参考数_合并 2" xfId="38667"/>
    <cellStyle name="好_文体广播事业(按照总人口测算）—20080416_财力性转移支付2010年预算参考数_合并 2 2" xfId="38668"/>
    <cellStyle name="好_文体广播事业(按照总人口测算）—20080416_财力性转移支付2010年预算参考数_合并 2 4" xfId="38669"/>
    <cellStyle name="好_文体广播事业(按照总人口测算）—20080416_财力性转移支付2010年预算参考数_合并 2 5" xfId="38670"/>
    <cellStyle name="好_文体广播事业(按照总人口测算）—20080416_财力性转移支付2010年预算参考数_合并 2 6" xfId="38671"/>
    <cellStyle name="好_自行调整差异系数顺序_财力性转移支付2010年预算参考数_03_2010年各地区一般预算平衡表_2010年地方财政一般预算分级平衡情况表（汇总）0524 2" xfId="38672"/>
    <cellStyle name="好_文体广播事业(按照总人口测算）—20080416_财力性转移支付2010年预算参考数_合并 2 7" xfId="38673"/>
    <cellStyle name="好_自行调整差异系数顺序_财力性转移支付2010年预算参考数_03_2010年各地区一般预算平衡表_2010年地方财政一般预算分级平衡情况表（汇总）0524 3" xfId="38674"/>
    <cellStyle name="好_文体广播事业(按照总人口测算）—20080416_财力性转移支付2010年预算参考数_合并 3" xfId="38675"/>
    <cellStyle name="好_文体广播事业(按照总人口测算）—20080416_财力性转移支付2010年预算参考数_华东" xfId="38676"/>
    <cellStyle name="汇总 2 2 2 2 2" xfId="38677"/>
    <cellStyle name="好_文体广播事业(按照总人口测算）—20080416_财力性转移支付2010年预算参考数_华东 2 4" xfId="38678"/>
    <cellStyle name="好_文体广播事业(按照总人口测算）—20080416_财力性转移支付2010年预算参考数_华东 3" xfId="38679"/>
    <cellStyle name="汇总 2 2 2 2 2 3" xfId="38680"/>
    <cellStyle name="好_文体广播事业(按照总人口测算）—20080416_财力性转移支付2010年预算参考数_隋心对账单定稿0514 2" xfId="38681"/>
    <cellStyle name="好_文体广播事业(按照总人口测算）—20080416_财力性转移支付2010年预算参考数_隋心对账单定稿0514 2 2" xfId="38682"/>
    <cellStyle name="好_文体广播事业(按照总人口测算）—20080416_财力性转移支付2010年预算参考数_隋心对账单定稿0514 2 3" xfId="38683"/>
    <cellStyle name="好_文体广播事业(按照总人口测算）—20080416_财力性转移支付2010年预算参考数_隋心对账单定稿0514 2 4" xfId="38684"/>
    <cellStyle name="好_文体广播事业(按照总人口测算）—20080416_财力性转移支付2010年预算参考数_隋心对账单定稿0514 2 5" xfId="38685"/>
    <cellStyle name="好_文体广播事业(按照总人口测算）—20080416_财力性转移支付2010年预算参考数_隋心对账单定稿0514 2 6" xfId="38686"/>
    <cellStyle name="好_文体广播事业(按照总人口测算）—20080416_财力性转移支付2010年预算参考数_隋心对账单定稿0514 2 7" xfId="38687"/>
    <cellStyle name="好_文体广播事业(按照总人口测算）—20080416_财力性转移支付2010年预算参考数_隋心对账单定稿0514 3" xfId="38688"/>
    <cellStyle name="好_文体广播事业(按照总人口测算）—20080416_财力性转移支付2010年预算参考数_小册子（2010）张" xfId="38689"/>
    <cellStyle name="好_文体广播事业(按照总人口测算）—20080416_财力性转移支付2010年预算参考数_小册子（2010）张 2" xfId="38690"/>
    <cellStyle name="好_文体广播事业(按照总人口测算）—20080416_财力性转移支付2010年预算参考数_小册子（2010）张 3" xfId="38691"/>
    <cellStyle name="好_文体广播事业(按照总人口测算）—20080416_华东 2 2" xfId="38692"/>
    <cellStyle name="好_文体广播事业(按照总人口测算）—20080416_华东 2 3" xfId="38693"/>
    <cellStyle name="好_文体广播事业(按照总人口测算）—20080416_民生政策最低支出需求" xfId="38694"/>
    <cellStyle name="好_文体广播事业(按照总人口测算）—20080416_民生政策最低支出需求 2" xfId="38695"/>
    <cellStyle name="好_文体广播事业(按照总人口测算）—20080416_民生政策最低支出需求 2 3" xfId="38696"/>
    <cellStyle name="好_县市旗测算-新科目（20080626）_民生政策最低支出需求_财力性转移支付2010年预算参考数_03_2010年各地区一般预算平衡表_2010年地方财政一般预算分级平衡情况表（汇总）0524 2 2" xfId="38697"/>
    <cellStyle name="好_文体广播事业(按照总人口测算）—20080416_民生政策最低支出需求 2 4" xfId="38698"/>
    <cellStyle name="好_县市旗测算-新科目（20080626）_民生政策最低支出需求_财力性转移支付2010年预算参考数_03_2010年各地区一般预算平衡表_2010年地方财政一般预算分级平衡情况表（汇总）0524 2 3" xfId="38699"/>
    <cellStyle name="好_文体广播事业(按照总人口测算）—20080416_民生政策最低支出需求 2 5" xfId="38700"/>
    <cellStyle name="好_县市旗测算-新科目（20080626）_民生政策最低支出需求_财力性转移支付2010年预算参考数_03_2010年各地区一般预算平衡表_2010年地方财政一般预算分级平衡情况表（汇总）0524 2 4" xfId="38701"/>
    <cellStyle name="好_文体广播事业(按照总人口测算）—20080416_民生政策最低支出需求 2 6" xfId="38702"/>
    <cellStyle name="好_县市旗测算-新科目（20080626）_民生政策最低支出需求_财力性转移支付2010年预算参考数_03_2010年各地区一般预算平衡表_2010年地方财政一般预算分级平衡情况表（汇总）0524 2 5" xfId="38703"/>
    <cellStyle name="好_文体广播事业(按照总人口测算）—20080416_民生政策最低支出需求 2 7" xfId="38704"/>
    <cellStyle name="好_县市旗测算-新科目（20080626）_民生政策最低支出需求_财力性转移支付2010年预算参考数_03_2010年各地区一般预算平衡表_2010年地方财政一般预算分级平衡情况表（汇总）0524 2 6" xfId="38705"/>
    <cellStyle name="好_文体广播事业(按照总人口测算）—20080416_民生政策最低支出需求 2 8" xfId="38706"/>
    <cellStyle name="好_县市旗测算-新科目（20080626）_民生政策最低支出需求_财力性转移支付2010年预算参考数_03_2010年各地区一般预算平衡表_2010年地方财政一般预算分级平衡情况表（汇总）0524 2 7" xfId="38707"/>
    <cellStyle name="好_文体广播事业(按照总人口测算）—20080416_民生政策最低支出需求 3" xfId="38708"/>
    <cellStyle name="好_文体广播事业(按照总人口测算）—20080416_民生政策最低支出需求 4" xfId="38709"/>
    <cellStyle name="好_文体广播事业(按照总人口测算）—20080416_民生政策最低支出需求 5" xfId="38710"/>
    <cellStyle name="好_文体广播事业(按照总人口测算）—20080416_民生政策最低支出需求_03_2010年各地区一般预算平衡表" xfId="38711"/>
    <cellStyle name="好_文体广播事业(按照总人口测算）—20080416_民生政策最低支出需求_03_2010年各地区一般预算平衡表 2" xfId="38712"/>
    <cellStyle name="好_县区合并测算20080421_县市旗测算-新科目（含人口规模效应）_隋心对账单定稿0514 2 4" xfId="38713"/>
    <cellStyle name="好_文体广播事业(按照总人口测算）—20080416_民生政策最低支出需求_03_2010年各地区一般预算平衡表 2 2" xfId="38714"/>
    <cellStyle name="好_文体广播事业(按照总人口测算）—20080416_民生政策最低支出需求_03_2010年各地区一般预算平衡表 2 3" xfId="38715"/>
    <cellStyle name="好_文体广播事业(按照总人口测算）—20080416_民生政策最低支出需求_03_2010年各地区一般预算平衡表 5" xfId="38716"/>
    <cellStyle name="好_县区合并测算20080421_县市旗测算-新科目（含人口规模效应）_隋心对账单定稿0514 2 7" xfId="38717"/>
    <cellStyle name="好_文体广播事业(按照总人口测算）—20080416_民生政策最低支出需求_03_2010年各地区一般预算平衡表 6" xfId="38718"/>
    <cellStyle name="好_文体广播事业(按照总人口测算）—20080416_民生政策最低支出需求_03_2010年各地区一般预算平衡表_04财力类2010" xfId="38719"/>
    <cellStyle name="好_文体广播事业(按照总人口测算）—20080416_民生政策最低支出需求_03_2010年各地区一般预算平衡表_04财力类2010 2" xfId="38720"/>
    <cellStyle name="好_文体广播事业(按照总人口测算）—20080416_民生政策最低支出需求_03_2010年各地区一般预算平衡表_04财力类2010 3" xfId="38721"/>
    <cellStyle name="好_文体广播事业(按照总人口测算）—20080416_民生政策最低支出需求_30云南" xfId="38722"/>
    <cellStyle name="好_一般预算支出口径剔除表 2 3 2" xfId="38723"/>
    <cellStyle name="好_文体广播事业(按照总人口测算）—20080416_民生政策最低支出需求_30云南 3" xfId="38724"/>
    <cellStyle name="好_文体广播事业(按照总人口测算）—20080416_民生政策最低支出需求_财力性转移支付2010年预算参考数 2" xfId="38725"/>
    <cellStyle name="好_县市旗测算-新科目（20080626）_县市旗测算-新科目（含人口规模效应）_合并 2 5" xfId="38726"/>
    <cellStyle name="好_文体广播事业(按照总人口测算）—20080416_民生政策最低支出需求_财力性转移支付2010年预算参考数 2 2" xfId="38727"/>
    <cellStyle name="好_文体广播事业(按照总人口测算）—20080416_民生政策最低支出需求_财力性转移支付2010年预算参考数 2 3" xfId="38728"/>
    <cellStyle name="好_文体广播事业(按照总人口测算）—20080416_民生政策最低支出需求_财力性转移支付2010年预算参考数 2 4" xfId="38729"/>
    <cellStyle name="好_文体广播事业(按照总人口测算）—20080416_民生政策最低支出需求_财力性转移支付2010年预算参考数 2 5" xfId="38730"/>
    <cellStyle name="好_文体广播事业(按照总人口测算）—20080416_民生政策最低支出需求_财力性转移支付2010年预算参考数 2 6" xfId="38731"/>
    <cellStyle name="好_文体广播事业(按照总人口测算）—20080416_民生政策最低支出需求_财力性转移支付2010年预算参考数 2 7" xfId="38732"/>
    <cellStyle name="好_文体广播事业(按照总人口测算）—20080416_民生政策最低支出需求_财力性转移支付2010年预算参考数 2 8" xfId="38733"/>
    <cellStyle name="好_文体广播事业(按照总人口测算）—20080416_民生政策最低支出需求_财力性转移支付2010年预算参考数 3" xfId="38734"/>
    <cellStyle name="好_县市旗测算-新科目（20080626）_县市旗测算-新科目（含人口规模效应）_合并 2 6" xfId="38735"/>
    <cellStyle name="好_文体广播事业(按照总人口测算）—20080416_民生政策最低支出需求_财力性转移支付2010年预算参考数 4" xfId="38736"/>
    <cellStyle name="好_县市旗测算-新科目（20080626）_县市旗测算-新科目（含人口规模效应）_合并 2 7" xfId="38737"/>
    <cellStyle name="好_文体广播事业(按照总人口测算）—20080416_民生政策最低支出需求_财力性转移支付2010年预算参考数 5" xfId="38738"/>
    <cellStyle name="好_文体广播事业(按照总人口测算）—20080416_民生政策最低支出需求_财力性转移支付2010年预算参考数_03_2010年各地区一般预算平衡表 2 2" xfId="38739"/>
    <cellStyle name="好_文体广播事业(按照总人口测算）—20080416_民生政策最低支出需求_财力性转移支付2010年预算参考数_03_2010年各地区一般预算平衡表 2 3" xfId="38740"/>
    <cellStyle name="好_文体广播事业(按照总人口测算）—20080416_民生政策最低支出需求_财力性转移支付2010年预算参考数_03_2010年各地区一般预算平衡表 5" xfId="38741"/>
    <cellStyle name="好_文体广播事业(按照总人口测算）—20080416_民生政策最低支出需求_财力性转移支付2010年预算参考数_03_2010年各地区一般预算平衡表_04财力类2010" xfId="38742"/>
    <cellStyle name="好_县区合并测算20080421_不含人员经费系数_小册子（2010）张 3" xfId="38743"/>
    <cellStyle name="好_文体广播事业(按照总人口测算）—20080416_民生政策最低支出需求_财力性转移支付2010年预算参考数_03_2010年各地区一般预算平衡表_2010年地方财政一般预算分级平衡情况表（汇总）0524" xfId="38744"/>
    <cellStyle name="好_文体广播事业(按照总人口测算）—20080416_民生政策最低支出需求_财力性转移支付2010年预算参考数_03_2010年各地区一般预算平衡表_2010年地方财政一般预算分级平衡情况表（汇总）0524 2" xfId="38745"/>
    <cellStyle name="好_文体广播事业(按照总人口测算）—20080416_民生政策最低支出需求_财力性转移支付2010年预算参考数_03_2010年各地区一般预算平衡表_2010年地方财政一般预算分级平衡情况表（汇总）0524 2 2" xfId="38746"/>
    <cellStyle name="好_文体广播事业(按照总人口测算）—20080416_民生政策最低支出需求_财力性转移支付2010年预算参考数_03_2010年各地区一般预算平衡表_2010年地方财政一般预算分级平衡情况表（汇总）0524 2 7" xfId="38747"/>
    <cellStyle name="好_文体广播事业(按照总人口测算）—20080416_民生政策最低支出需求_财力性转移支付2010年预算参考数_03_2010年各地区一般预算平衡表_2010年地方财政一般预算分级平衡情况表（汇总）0524 2 8" xfId="38748"/>
    <cellStyle name="好_文体广播事业(按照总人口测算）—20080416_民生政策最低支出需求_财力性转移支付2010年预算参考数_03_2010年各地区一般预算平衡表_2010年地方财政一般预算分级平衡情况表（汇总）0524 3" xfId="38749"/>
    <cellStyle name="好_文体广播事业(按照总人口测算）—20080416_民生政策最低支出需求_财力性转移支付2010年预算参考数_03_2010年各地区一般预算平衡表_2010年地方财政一般预算分级平衡情况表（汇总）0524 4" xfId="38750"/>
    <cellStyle name="好_文体广播事业(按照总人口测算）—20080416_民生政策最低支出需求_财力性转移支付2010年预算参考数_03_2010年各地区一般预算平衡表_2010年地方财政一般预算分级平衡情况表（汇总）0524 5" xfId="38751"/>
    <cellStyle name="好_文体广播事业(按照总人口测算）—20080416_民生政策最低支出需求_财力性转移支付2010年预算参考数_03_2010年各地区一般预算平衡表_净集中 2" xfId="38752"/>
    <cellStyle name="好_县区合并测算20080421_财力性转移支付2010年预算参考数_03_2010年各地区一般预算平衡表_2010年地方财政一般预算分级平衡情况表（汇总）0524 2 8" xfId="38753"/>
    <cellStyle name="好_文体广播事业(按照总人口测算）—20080416_民生政策最低支出需求_财力性转移支付2010年预算参考数_03_2010年各地区一般预算平衡表_净集中 3" xfId="38754"/>
    <cellStyle name="好_文体广播事业(按照总人口测算）—20080416_民生政策最低支出需求_财力性转移支付2010年预算参考数_合并 2" xfId="38755"/>
    <cellStyle name="好_文体广播事业(按照总人口测算）—20080416_民生政策最低支出需求_财力性转移支付2010年预算参考数_合并 2 2" xfId="38756"/>
    <cellStyle name="好_文体广播事业(按照总人口测算）—20080416_民生政策最低支出需求_财力性转移支付2010年预算参考数_合并 2 3" xfId="38757"/>
    <cellStyle name="好_文体广播事业(按照总人口测算）—20080416_民生政策最低支出需求_财力性转移支付2010年预算参考数_合并 2 4" xfId="38758"/>
    <cellStyle name="好_文体广播事业(按照总人口测算）—20080416_民生政策最低支出需求_财力性转移支付2010年预算参考数_合并 2 5" xfId="38759"/>
    <cellStyle name="好_文体广播事业(按照总人口测算）—20080416_民生政策最低支出需求_财力性转移支付2010年预算参考数_合并 2 6" xfId="38760"/>
    <cellStyle name="好_文体广播事业(按照总人口测算）—20080416_民生政策最低支出需求_财力性转移支付2010年预算参考数_合并 2 7" xfId="38761"/>
    <cellStyle name="好_文体广播事业(按照总人口测算）—20080416_民生政策最低支出需求_财力性转移支付2010年预算参考数_合并 3" xfId="38762"/>
    <cellStyle name="好_文体广播事业(按照总人口测算）—20080416_民生政策最低支出需求_财力性转移支付2010年预算参考数_华东 2" xfId="38763"/>
    <cellStyle name="好_文体广播事业(按照总人口测算）—20080416_民生政策最低支出需求_财力性转移支付2010年预算参考数_华东 2 2" xfId="38764"/>
    <cellStyle name="好_文体广播事业(按照总人口测算）—20080416_民生政策最低支出需求_财力性转移支付2010年预算参考数_华东 2 3" xfId="38765"/>
    <cellStyle name="好_文体广播事业(按照总人口测算）—20080416_民生政策最低支出需求_财力性转移支付2010年预算参考数_华东 2 4" xfId="38766"/>
    <cellStyle name="好_文体广播事业(按照总人口测算）—20080416_民生政策最低支出需求_财力性转移支付2010年预算参考数_华东 2 7" xfId="38767"/>
    <cellStyle name="好_文体广播事业(按照总人口测算）—20080416_民生政策最低支出需求_财力性转移支付2010年预算参考数_华东 3" xfId="38768"/>
    <cellStyle name="好_文体广播事业(按照总人口测算）—20080416_民生政策最低支出需求_财力性转移支付2010年预算参考数_隋心对账单定稿0514 2 4" xfId="38769"/>
    <cellStyle name="好_文体广播事业(按照总人口测算）—20080416_民生政策最低支出需求_财力性转移支付2010年预算参考数_隋心对账单定稿0514 2 5" xfId="38770"/>
    <cellStyle name="好_文体广播事业(按照总人口测算）—20080416_民生政策最低支出需求_财力性转移支付2010年预算参考数_隋心对账单定稿0514 2 6" xfId="38771"/>
    <cellStyle name="好_文体广播事业(按照总人口测算）—20080416_民生政策最低支出需求_财力性转移支付2010年预算参考数_小册子（2010）张 2" xfId="38772"/>
    <cellStyle name="好_县区合并测算20080423(按照各省比重）_不含人员经费系数_财力性转移支付2010年预算参考数_30云南 3" xfId="38773"/>
    <cellStyle name="好_文体广播事业(按照总人口测算）—20080416_民生政策最低支出需求_财力性转移支付2010年预算参考数_小册子（2010）张 4" xfId="38774"/>
    <cellStyle name="好_文体广播事业(按照总人口测算）—20080416_民生政策最低支出需求_合并" xfId="38775"/>
    <cellStyle name="好_文体广播事业(按照总人口测算）—20080416_民生政策最低支出需求_合并 2" xfId="38776"/>
    <cellStyle name="好_文体广播事业(按照总人口测算）—20080416_民生政策最低支出需求_合并 2 7" xfId="38777"/>
    <cellStyle name="好_文体广播事业(按照总人口测算）—20080416_民生政策最低支出需求_华东" xfId="38778"/>
    <cellStyle name="好_文体广播事业(按照总人口测算）—20080416_民生政策最低支出需求_华东 2" xfId="38779"/>
    <cellStyle name="好_文体广播事业(按照总人口测算）—20080416_民生政策最低支出需求_华东 3" xfId="38780"/>
    <cellStyle name="好_文体广播事业(按照总人口测算）—20080416_民生政策最低支出需求_隋心对账单定稿0514" xfId="38781"/>
    <cellStyle name="好_文体广播事业(按照总人口测算）—20080416_民生政策最低支出需求_隋心对账单定稿0514 2 2" xfId="38782"/>
    <cellStyle name="好_文体广播事业(按照总人口测算）—20080416_民生政策最低支出需求_隋心对账单定稿0514 2 3" xfId="38783"/>
    <cellStyle name="好_文体广播事业(按照总人口测算）—20080416_民生政策最低支出需求_隋心对账单定稿0514 2 4" xfId="38784"/>
    <cellStyle name="好_文体广播事业(按照总人口测算）—20080416_民生政策最低支出需求_隋心对账单定稿0514 2 5" xfId="38785"/>
    <cellStyle name="好_文体广播事业(按照总人口测算）—20080416_民生政策最低支出需求_隋心对账单定稿0514 2 6" xfId="38786"/>
    <cellStyle name="好_文体广播事业(按照总人口测算）—20080416_民生政策最低支出需求_隋心对账单定稿0514 2 7" xfId="38787"/>
    <cellStyle name="好_文体广播事业(按照总人口测算）—20080416_民生政策最低支出需求_小册子（2010）张" xfId="38788"/>
    <cellStyle name="好_文体广播事业(按照总人口测算）—20080416_民生政策最低支出需求_小册子（2010）张 2 2" xfId="38789"/>
    <cellStyle name="输入 2 2 11" xfId="38790"/>
    <cellStyle name="好_文体广播事业(按照总人口测算）—20080416_隋心对账单定稿0514 2 4" xfId="38791"/>
    <cellStyle name="好_文体广播事业(按照总人口测算）—20080416_隋心对账单定稿0514 2 5" xfId="38792"/>
    <cellStyle name="好_文体广播事业(按照总人口测算）—20080416_隋心对账单定稿0514 2 6" xfId="38793"/>
    <cellStyle name="好_文体广播事业(按照总人口测算）—20080416_隋心对账单定稿0514 2 7" xfId="38794"/>
    <cellStyle name="好_文体广播事业(按照总人口测算）—20080416_隋心对账单定稿0514 3" xfId="38795"/>
    <cellStyle name="好_文体广播事业(按照总人口测算）—20080416_县市旗测算-新科目（含人口规模效应）" xfId="38796"/>
    <cellStyle name="好_文体广播事业(按照总人口测算）—20080416_县市旗测算-新科目（含人口规模效应） 2" xfId="38797"/>
    <cellStyle name="借出原因" xfId="38798"/>
    <cellStyle name="好_文体广播事业(按照总人口测算）—20080416_县市旗测算-新科目（含人口规模效应） 2 2" xfId="38799"/>
    <cellStyle name="借出原因 2" xfId="38800"/>
    <cellStyle name="好_文体广播事业(按照总人口测算）—20080416_县市旗测算-新科目（含人口规模效应） 2 3" xfId="38801"/>
    <cellStyle name="借出原因 3" xfId="38802"/>
    <cellStyle name="好_文体广播事业(按照总人口测算）—20080416_县市旗测算-新科目（含人口规模效应） 2 4" xfId="38803"/>
    <cellStyle name="借出原因 4" xfId="38804"/>
    <cellStyle name="好_文体广播事业(按照总人口测算）—20080416_县市旗测算-新科目（含人口规模效应） 2 7" xfId="38805"/>
    <cellStyle name="好_文体广播事业(按照总人口测算）—20080416_县市旗测算-新科目（含人口规模效应） 4" xfId="38806"/>
    <cellStyle name="好_文体广播事业(按照总人口测算）—20080416_县市旗测算-新科目（含人口规模效应） 5" xfId="38807"/>
    <cellStyle name="好_文体广播事业(按照总人口测算）—20080416_县市旗测算-新科目（含人口规模效应）_03_2010年各地区一般预算平衡表_04财力类2010" xfId="38808"/>
    <cellStyle name="好_文体广播事业(按照总人口测算）—20080416_县市旗测算-新科目（含人口规模效应）_03_2010年各地区一般预算平衡表_04财力类2010 2" xfId="38809"/>
    <cellStyle name="好_文体广播事业(按照总人口测算）—20080416_县市旗测算-新科目（含人口规模效应）_03_2010年各地区一般预算平衡表_04财力类2010 3" xfId="38810"/>
    <cellStyle name="好_文体广播事业(按照总人口测算）—20080416_县市旗测算-新科目（含人口规模效应）_03_2010年各地区一般预算平衡表_2010年地方财政一般预算分级平衡情况表（汇总）0524 2" xfId="38811"/>
    <cellStyle name="好_文体广播事业(按照总人口测算）—20080416_县市旗测算-新科目（含人口规模效应）_03_2010年各地区一般预算平衡表_2010年地方财政一般预算分级平衡情况表（汇总）0524 2 2" xfId="38812"/>
    <cellStyle name="好_文体广播事业(按照总人口测算）—20080416_县市旗测算-新科目（含人口规模效应）_03_2010年各地区一般预算平衡表_2010年地方财政一般预算分级平衡情况表（汇总）0524 2 3" xfId="38813"/>
    <cellStyle name="好_文体广播事业(按照总人口测算）—20080416_县市旗测算-新科目（含人口规模效应）_03_2010年各地区一般预算平衡表_2010年地方财政一般预算分级平衡情况表（汇总）0524 2 4" xfId="38814"/>
    <cellStyle name="好_文体广播事业(按照总人口测算）—20080416_县市旗测算-新科目（含人口规模效应）_03_2010年各地区一般预算平衡表_2010年地方财政一般预算分级平衡情况表（汇总）0524 2 5" xfId="38815"/>
    <cellStyle name="好_文体广播事业(按照总人口测算）—20080416_县市旗测算-新科目（含人口规模效应）_03_2010年各地区一般预算平衡表_2010年地方财政一般预算分级平衡情况表（汇总）0524 2 6" xfId="38816"/>
    <cellStyle name="好_文体广播事业(按照总人口测算）—20080416_县市旗测算-新科目（含人口规模效应）_03_2010年各地区一般预算平衡表_2010年地方财政一般预算分级平衡情况表（汇总）0524 2 7" xfId="38817"/>
    <cellStyle name="好_文体广播事业(按照总人口测算）—20080416_县市旗测算-新科目（含人口规模效应）_03_2010年各地区一般预算平衡表_2010年地方财政一般预算分级平衡情况表（汇总）0524 2 8" xfId="38818"/>
    <cellStyle name="好_文体广播事业(按照总人口测算）—20080416_县市旗测算-新科目（含人口规模效应）_03_2010年各地区一般预算平衡表_2010年地方财政一般预算分级平衡情况表（汇总）0524 3" xfId="38819"/>
    <cellStyle name="好_文体广播事业(按照总人口测算）—20080416_县市旗测算-新科目（含人口规模效应）_03_2010年各地区一般预算平衡表_2010年地方财政一般预算分级平衡情况表（汇总）0524 4" xfId="38820"/>
    <cellStyle name="好_文体广播事业(按照总人口测算）—20080416_县市旗测算-新科目（含人口规模效应）_03_2010年各地区一般预算平衡表_2010年地方财政一般预算分级平衡情况表（汇总）0524 5" xfId="38821"/>
    <cellStyle name="好_文体广播事业(按照总人口测算）—20080416_县市旗测算-新科目（含人口规模效应）_03_2010年各地区一般预算平衡表_净集中 2" xfId="38822"/>
    <cellStyle name="好_文体广播事业(按照总人口测算）—20080416_县市旗测算-新科目（含人口规模效应）_03_2010年各地区一般预算平衡表_净集中 3" xfId="38823"/>
    <cellStyle name="好_文体广播事业(按照总人口测算）—20080416_县市旗测算-新科目（含人口规模效应）_30云南" xfId="38824"/>
    <cellStyle name="好_文体广播事业(按照总人口测算）—20080416_县市旗测算-新科目（含人口规模效应）_30云南 2" xfId="38825"/>
    <cellStyle name="好_县区合并测算20080423(按照各省比重）_不含人员经费系数_03_2010年各地区一般预算平衡表 6" xfId="38826"/>
    <cellStyle name="好_文体广播事业(按照总人口测算）—20080416_县市旗测算-新科目（含人口规模效应）_30云南 3" xfId="38827"/>
    <cellStyle name="好_文体广播事业(按照总人口测算）—20080416_县市旗测算-新科目（含人口规模效应）_财力性转移支付2010年预算参考数 2 3" xfId="38828"/>
    <cellStyle name="好_文体广播事业(按照总人口测算）—20080416_县市旗测算-新科目（含人口规模效应）_财力性转移支付2010年预算参考数 2 4" xfId="38829"/>
    <cellStyle name="好_文体广播事业(按照总人口测算）—20080416_县市旗测算-新科目（含人口规模效应）_财力性转移支付2010年预算参考数 4" xfId="38830"/>
    <cellStyle name="好_文体广播事业(按照总人口测算）—20080416_县市旗测算-新科目（含人口规模效应）_财力性转移支付2010年预算参考数 5" xfId="38831"/>
    <cellStyle name="好_文体广播事业(按照总人口测算）—20080416_县市旗测算-新科目（含人口规模效应）_财力性转移支付2010年预算参考数_03_2010年各地区一般预算平衡表" xfId="38832"/>
    <cellStyle name="好_文体广播事业(按照总人口测算）—20080416_县市旗测算-新科目（含人口规模效应）_财力性转移支付2010年预算参考数_03_2010年各地区一般预算平衡表 2 3" xfId="38833"/>
    <cellStyle name="好_文体广播事业(按照总人口测算）—20080416_县市旗测算-新科目（含人口规模效应）_财力性转移支付2010年预算参考数_03_2010年各地区一般预算平衡表 3" xfId="38834"/>
    <cellStyle name="好_文体广播事业(按照总人口测算）—20080416_县市旗测算-新科目（含人口规模效应）_财力性转移支付2010年预算参考数_03_2010年各地区一般预算平衡表_04财力类2010" xfId="38835"/>
    <cellStyle name="好_文体广播事业(按照总人口测算）—20080416_县市旗测算-新科目（含人口规模效应）_财力性转移支付2010年预算参考数_03_2010年各地区一般预算平衡表_04财力类2010 2" xfId="38836"/>
    <cellStyle name="好_文体广播事业(按照总人口测算）—20080416_县市旗测算-新科目（含人口规模效应）_财力性转移支付2010年预算参考数_03_2010年各地区一般预算平衡表_2010年地方财政一般预算分级平衡情况表（汇总）0524 2" xfId="38837"/>
    <cellStyle name="好_文体广播事业(按照总人口测算）—20080416_县市旗测算-新科目（含人口规模效应）_财力性转移支付2010年预算参考数_03_2010年各地区一般预算平衡表_2010年地方财政一般预算分级平衡情况表（汇总）0524 2 5" xfId="38838"/>
    <cellStyle name="好_文体广播事业(按照总人口测算）—20080416_县市旗测算-新科目（含人口规模效应）_财力性转移支付2010年预算参考数_03_2010年各地区一般预算平衡表_2010年地方财政一般预算分级平衡情况表（汇总）0524 2 6" xfId="38839"/>
    <cellStyle name="好_文体广播事业(按照总人口测算）—20080416_县市旗测算-新科目（含人口规模效应）_财力性转移支付2010年预算参考数_03_2010年各地区一般预算平衡表_2010年地方财政一般预算分级平衡情况表（汇总）0524 2 7" xfId="38840"/>
    <cellStyle name="好_文体广播事业(按照总人口测算）—20080416_县市旗测算-新科目（含人口规模效应）_财力性转移支付2010年预算参考数_03_2010年各地区一般预算平衡表_2010年地方财政一般预算分级平衡情况表（汇总）0524 2 8" xfId="38841"/>
    <cellStyle name="好_文体广播事业(按照总人口测算）—20080416_县市旗测算-新科目（含人口规模效应）_财力性转移支付2010年预算参考数_03_2010年各地区一般预算平衡表_2010年地方财政一般预算分级平衡情况表（汇总）0524 3" xfId="38842"/>
    <cellStyle name="好_文体广播事业(按照总人口测算）—20080416_县市旗测算-新科目（含人口规模效应）_财力性转移支付2010年预算参考数_03_2010年各地区一般预算平衡表_2010年地方财政一般预算分级平衡情况表（汇总）0524 4" xfId="38843"/>
    <cellStyle name="好_文体广播事业(按照总人口测算）—20080416_县市旗测算-新科目（含人口规模效应）_财力性转移支付2010年预算参考数_03_2010年各地区一般预算平衡表_2010年地方财政一般预算分级平衡情况表（汇总）0524 5" xfId="38844"/>
    <cellStyle name="好_文体广播事业(按照总人口测算）—20080416_县市旗测算-新科目（含人口规模效应）_财力性转移支付2010年预算参考数_03_2010年各地区一般预算平衡表_净集中" xfId="38845"/>
    <cellStyle name="好_文体广播事业(按照总人口测算）—20080416_县市旗测算-新科目（含人口规模效应）_财力性转移支付2010年预算参考数_30云南" xfId="38846"/>
    <cellStyle name="好_文体广播事业(按照总人口测算）—20080416_县市旗测算-新科目（含人口规模效应）_财力性转移支付2010年预算参考数_30云南 2" xfId="38847"/>
    <cellStyle name="好_文体广播事业(按照总人口测算）—20080416_县市旗测算-新科目（含人口规模效应）_财力性转移支付2010年预算参考数_30云南 3" xfId="38848"/>
    <cellStyle name="好_文体广播事业(按照总人口测算）—20080416_县市旗测算-新科目（含人口规模效应）_财力性转移支付2010年预算参考数_合并 2 6" xfId="38849"/>
    <cellStyle name="好_文体广播事业(按照总人口测算）—20080416_县市旗测算-新科目（含人口规模效应）_财力性转移支付2010年预算参考数_合并 2 7" xfId="38850"/>
    <cellStyle name="好_文体广播事业(按照总人口测算）—20080416_县市旗测算-新科目（含人口规模效应）_财力性转移支付2010年预算参考数_合并 3" xfId="38851"/>
    <cellStyle name="好_文体广播事业(按照总人口测算）—20080416_县市旗测算-新科目（含人口规模效应）_财力性转移支付2010年预算参考数_华东" xfId="38852"/>
    <cellStyle name="好_文体广播事业(按照总人口测算）—20080416_县市旗测算-新科目（含人口规模效应）_财力性转移支付2010年预算参考数_华东 2" xfId="38853"/>
    <cellStyle name="好_文体广播事业(按照总人口测算）—20080416_县市旗测算-新科目（含人口规模效应）_财力性转移支付2010年预算参考数_华东 2 2" xfId="38854"/>
    <cellStyle name="好_文体广播事业(按照总人口测算）—20080416_县市旗测算-新科目（含人口规模效应）_财力性转移支付2010年预算参考数_华东 2 3" xfId="38855"/>
    <cellStyle name="好_文体广播事业(按照总人口测算）—20080416_县市旗测算-新科目（含人口规模效应）_财力性转移支付2010年预算参考数_华东 2 4" xfId="38856"/>
    <cellStyle name="好_文体广播事业(按照总人口测算）—20080416_县市旗测算-新科目（含人口规模效应）_财力性转移支付2010年预算参考数_华东 2 5" xfId="38857"/>
    <cellStyle name="好_文体广播事业(按照总人口测算）—20080416_县市旗测算-新科目（含人口规模效应）_财力性转移支付2010年预算参考数_华东 2 6" xfId="38858"/>
    <cellStyle name="好_文体广播事业(按照总人口测算）—20080416_县市旗测算-新科目（含人口规模效应）_财力性转移支付2010年预算参考数_华东 3" xfId="38859"/>
    <cellStyle name="好_文体广播事业(按照总人口测算）—20080416_县市旗测算-新科目（含人口规模效应）_财力性转移支付2010年预算参考数_隋心对账单定稿0514 2 2" xfId="38860"/>
    <cellStyle name="好_文体广播事业(按照总人口测算）—20080416_县市旗测算-新科目（含人口规模效应）_财力性转移支付2010年预算参考数_隋心对账单定稿0514 2 3" xfId="38861"/>
    <cellStyle name="好_文体广播事业(按照总人口测算）—20080416_县市旗测算-新科目（含人口规模效应）_财力性转移支付2010年预算参考数_隋心对账单定稿0514 2 4" xfId="38862"/>
    <cellStyle name="好_文体广播事业(按照总人口测算）—20080416_县市旗测算-新科目（含人口规模效应）_财力性转移支付2010年预算参考数_隋心对账单定稿0514 2 5" xfId="38863"/>
    <cellStyle name="好_文体广播事业(按照总人口测算）—20080416_县市旗测算-新科目（含人口规模效应）_财力性转移支付2010年预算参考数_隋心对账单定稿0514 2 7" xfId="38864"/>
    <cellStyle name="好_文体广播事业(按照总人口测算）—20080416_县市旗测算-新科目（含人口规模效应）_财力性转移支付2010年预算参考数_隋心对账单定稿0514 3" xfId="38865"/>
    <cellStyle name="好_文体广播事业(按照总人口测算）—20080416_县市旗测算-新科目（含人口规模效应）_财力性转移支付2010年预算参考数_小册子（2010）张" xfId="38866"/>
    <cellStyle name="好_文体广播事业(按照总人口测算）—20080416_县市旗测算-新科目（含人口规模效应）_财力性转移支付2010年预算参考数_小册子（2010）张 2" xfId="38867"/>
    <cellStyle name="好_文体广播事业(按照总人口测算）—20080416_县市旗测算-新科目（含人口规模效应）_财力性转移支付2010年预算参考数_小册子（2010）张 3" xfId="38868"/>
    <cellStyle name="好_文体广播事业(按照总人口测算）—20080416_县市旗测算-新科目（含人口规模效应）_合并" xfId="38869"/>
    <cellStyle name="好_县区合并测算20080423(按照各省比重）_不含人员经费系数 2 6" xfId="38870"/>
    <cellStyle name="好_文体广播事业(按照总人口测算）—20080416_县市旗测算-新科目（含人口规模效应）_合并 2" xfId="38871"/>
    <cellStyle name="好_文体广播事业(按照总人口测算）—20080416_县市旗测算-新科目（含人口规模效应）_合并 2 2" xfId="38872"/>
    <cellStyle name="好_文体广播事业(按照总人口测算）—20080416_县市旗测算-新科目（含人口规模效应）_合并 3" xfId="38873"/>
    <cellStyle name="好_文体广播事业(按照总人口测算）—20080416_县市旗测算-新科目（含人口规模效应）_华东" xfId="38874"/>
    <cellStyle name="好_县市旗测算20080508_不含人员经费系数_隋心对账单定稿0514 2 4" xfId="38875"/>
    <cellStyle name="好_文体广播事业(按照总人口测算）—20080416_县市旗测算-新科目（含人口规模效应）_华东 2" xfId="38876"/>
    <cellStyle name="好_云南省2008年转移支付测算——州市本级考核部分及政策性测算_30云南" xfId="38877"/>
    <cellStyle name="好_文体广播事业(按照总人口测算）—20080416_县市旗测算-新科目（含人口规模效应）_华东 3" xfId="38878"/>
    <cellStyle name="好_文体广播事业(按照总人口测算）—20080416_县市旗测算-新科目（含人口规模效应）_隋心对账单定稿0514" xfId="38879"/>
    <cellStyle name="好_文体广播事业(按照总人口测算）—20080416_县市旗测算-新科目（含人口规模效应）_隋心对账单定稿0514 2" xfId="38880"/>
    <cellStyle name="好_文体广播事业(按照总人口测算）—20080416_县市旗测算-新科目（含人口规模效应）_隋心对账单定稿0514 2 2" xfId="38881"/>
    <cellStyle name="好_文体广播事业(按照总人口测算）—20080416_县市旗测算-新科目（含人口规模效应）_隋心对账单定稿0514 2 3" xfId="38882"/>
    <cellStyle name="好_文体广播事业(按照总人口测算）—20080416_县市旗测算-新科目（含人口规模效应）_隋心对账单定稿0514 2 4" xfId="38883"/>
    <cellStyle name="好_文体广播事业(按照总人口测算）—20080416_县市旗测算-新科目（含人口规模效应）_隋心对账单定稿0514 2 5" xfId="38884"/>
    <cellStyle name="好_文体广播事业(按照总人口测算）—20080416_县市旗测算-新科目（含人口规模效应）_隋心对账单定稿0514 3" xfId="38885"/>
    <cellStyle name="好_文体广播事业(按照总人口测算）—20080416_县市旗测算-新科目（含人口规模效应）_小册子（2010）张" xfId="38886"/>
    <cellStyle name="好_文体广播事业(按照总人口测算）—20080416_县市旗测算-新科目（含人口规模效应）_小册子（2010）张 2" xfId="38887"/>
    <cellStyle name="好_文体广播事业(按照总人口测算）—20080416_县市旗测算-新科目（含人口规模效应）_小册子（2010）张 3" xfId="38888"/>
    <cellStyle name="好_文体广播事业(按照总人口测算）—20080416_小册子（2010）张 2" xfId="38889"/>
    <cellStyle name="好_下半年禁毒办案经费分配2544.3万元" xfId="38890"/>
    <cellStyle name="好_下半年禁毒办案经费分配2544.3万元 2" xfId="38891"/>
    <cellStyle name="好_下半年禁毒办案经费分配2544.3万元 3" xfId="38892"/>
    <cellStyle name="好_下半年禁毒办案经费分配2544.3万元 4" xfId="38893"/>
    <cellStyle name="好_下半年禁吸戒毒经费1000万元" xfId="38894"/>
    <cellStyle name="好_下半年禁吸戒毒经费1000万元 4" xfId="38895"/>
    <cellStyle name="好_县级公安机关公用经费标准奖励测算方案（定稿）" xfId="38896"/>
    <cellStyle name="好_县级基础数据 4" xfId="38897"/>
    <cellStyle name="好_县区合并测算20080421" xfId="38898"/>
    <cellStyle name="好_县区合并测算20080421 2" xfId="38899"/>
    <cellStyle name="好_县区合并测算20080421_民生政策最低支出需求_03_2010年各地区一般预算平衡表_2010年地方财政一般预算分级平衡情况表（汇总）0524" xfId="38900"/>
    <cellStyle name="好_县区合并测算20080421 2 4" xfId="38901"/>
    <cellStyle name="好_县区合并测算20080421_民生政策最低支出需求_03_2010年各地区一般预算平衡表_2010年地方财政一般预算分级平衡情况表（汇总）0524 4" xfId="38902"/>
    <cellStyle name="好_县区合并测算20080421 2 5" xfId="38903"/>
    <cellStyle name="好_县区合并测算20080421_民生政策最低支出需求_03_2010年各地区一般预算平衡表_2010年地方财政一般预算分级平衡情况表（汇总）0524 5" xfId="38904"/>
    <cellStyle name="好_县区合并测算20080421 3" xfId="38905"/>
    <cellStyle name="好_县区合并测算20080421 4" xfId="38906"/>
    <cellStyle name="好_县区合并测算20080421 5" xfId="38907"/>
    <cellStyle name="好_县区合并测算20080421_03_2010年各地区一般预算平衡表" xfId="38908"/>
    <cellStyle name="好_县区合并测算20080421_03_2010年各地区一般预算平衡表 2" xfId="38909"/>
    <cellStyle name="好_县区合并测算20080421_03_2010年各地区一般预算平衡表 2 2" xfId="38910"/>
    <cellStyle name="好_县区合并测算20080421_03_2010年各地区一般预算平衡表 2 3" xfId="38911"/>
    <cellStyle name="好_县区合并测算20080421_03_2010年各地区一般预算平衡表 3" xfId="38912"/>
    <cellStyle name="好_县区合并测算20080423(按照各省比重）_县市旗测算-新科目（含人口规模效应）_财力性转移支付2010年预算参考数" xfId="38913"/>
    <cellStyle name="好_县区合并测算20080421_03_2010年各地区一般预算平衡表 4" xfId="38914"/>
    <cellStyle name="好_县区合并测算20080421_03_2010年各地区一般预算平衡表_04财力类2010 2" xfId="38915"/>
    <cellStyle name="强调文字颜色 5 2 2 2 2 9" xfId="38916"/>
    <cellStyle name="好_县区合并测算20080421_03_2010年各地区一般预算平衡表_04财力类2010 3" xfId="38917"/>
    <cellStyle name="好_县区合并测算20080421_03_2010年各地区一般预算平衡表_2010年地方财政一般预算分级平衡情况表（汇总）0524" xfId="38918"/>
    <cellStyle name="好_县区合并测算20080421_03_2010年各地区一般预算平衡表_2010年地方财政一般预算分级平衡情况表（汇总）0524 2 2" xfId="38919"/>
    <cellStyle name="好_县区合并测算20080421_03_2010年各地区一般预算平衡表_2010年地方财政一般预算分级平衡情况表（汇总）0524 2 3" xfId="38920"/>
    <cellStyle name="好_县区合并测算20080421_03_2010年各地区一般预算平衡表_2010年地方财政一般预算分级平衡情况表（汇总）0524 2 4" xfId="38921"/>
    <cellStyle name="好_县区合并测算20080421_03_2010年各地区一般预算平衡表_2010年地方财政一般预算分级平衡情况表（汇总）0524 2 5" xfId="38922"/>
    <cellStyle name="好_县区合并测算20080421_03_2010年各地区一般预算平衡表_2010年地方财政一般预算分级平衡情况表（汇总）0524 2 6" xfId="38923"/>
    <cellStyle name="好_县区合并测算20080421_03_2010年各地区一般预算平衡表_2010年地方财政一般预算分级平衡情况表（汇总）0524 2 7" xfId="38924"/>
    <cellStyle name="好_县区合并测算20080421_03_2010年各地区一般预算平衡表_2010年地方财政一般预算分级平衡情况表（汇总）0524 2 8" xfId="38925"/>
    <cellStyle name="好_县区合并测算20080421_03_2010年各地区一般预算平衡表_2010年地方财政一般预算分级平衡情况表（汇总）0524 4" xfId="38926"/>
    <cellStyle name="好_县区合并测算20080421_03_2010年各地区一般预算平衡表_2010年地方财政一般预算分级平衡情况表（汇总）0524 5" xfId="38927"/>
    <cellStyle name="好_县区合并测算20080421_不含人员经费系数_03_2010年各地区一般预算平衡表 2 3" xfId="38928"/>
    <cellStyle name="好_县区合并测算20080421_不含人员经费系数_03_2010年各地区一般预算平衡表 3" xfId="38929"/>
    <cellStyle name="好_县区合并测算20080421_不含人员经费系数_03_2010年各地区一般预算平衡表 4" xfId="38930"/>
    <cellStyle name="好_县区合并测算20080421_不含人员经费系数_03_2010年各地区一般预算平衡表 5" xfId="38931"/>
    <cellStyle name="好_县区合并测算20080421_不含人员经费系数_03_2010年各地区一般预算平衡表_2010年地方财政一般预算分级平衡情况表（汇总）0524" xfId="38932"/>
    <cellStyle name="好_县区合并测算20080421_不含人员经费系数_03_2010年各地区一般预算平衡表_2010年地方财政一般预算分级平衡情况表（汇总）0524 2" xfId="38933"/>
    <cellStyle name="好_县区合并测算20080421_不含人员经费系数_03_2010年各地区一般预算平衡表_2010年地方财政一般预算分级平衡情况表（汇总）0524 2 5" xfId="38934"/>
    <cellStyle name="好_县区合并测算20080421_不含人员经费系数_03_2010年各地区一般预算平衡表_2010年地方财政一般预算分级平衡情况表（汇总）0524 2 6" xfId="38935"/>
    <cellStyle name="好_县区合并测算20080421_不含人员经费系数_03_2010年各地区一般预算平衡表_2010年地方财政一般预算分级平衡情况表（汇总）0524 3" xfId="38936"/>
    <cellStyle name="好_县区合并测算20080421_不含人员经费系数_03_2010年各地区一般预算平衡表_2010年地方财政一般预算分级平衡情况表（汇总）0524 4" xfId="38937"/>
    <cellStyle name="好_县区合并测算20080421_不含人员经费系数_03_2010年各地区一般预算平衡表_2010年地方财政一般预算分级平衡情况表（汇总）0524 5" xfId="38938"/>
    <cellStyle name="好_县区合并测算20080421_不含人员经费系数_30云南" xfId="38939"/>
    <cellStyle name="好_县区合并测算20080421_不含人员经费系数_30云南 2" xfId="38940"/>
    <cellStyle name="好_县区合并测算20080421_不含人员经费系数_30云南 3" xfId="38941"/>
    <cellStyle name="好_县区合并测算20080421_不含人员经费系数_财力性转移支付2010年预算参考数" xfId="38942"/>
    <cellStyle name="好_县区合并测算20080421_不含人员经费系数_财力性转移支付2010年预算参考数 2 2" xfId="38943"/>
    <cellStyle name="好_县区合并测算20080421_不含人员经费系数_财力性转移支付2010年预算参考数 2 3" xfId="38944"/>
    <cellStyle name="好_县区合并测算20080421_不含人员经费系数_财力性转移支付2010年预算参考数 2 4" xfId="38945"/>
    <cellStyle name="好_县区合并测算20080421_不含人员经费系数_财力性转移支付2010年预算参考数 2 5" xfId="38946"/>
    <cellStyle name="好_县区合并测算20080421_不含人员经费系数_财力性转移支付2010年预算参考数 2 6" xfId="38947"/>
    <cellStyle name="好_县区合并测算20080421_不含人员经费系数_财力性转移支付2010年预算参考数 2 7" xfId="38948"/>
    <cellStyle name="好_县区合并测算20080421_不含人员经费系数_财力性转移支付2010年预算参考数_03_2010年各地区一般预算平衡表" xfId="38949"/>
    <cellStyle name="好_县区合并测算20080421_不含人员经费系数_财力性转移支付2010年预算参考数_03_2010年各地区一般预算平衡表 2" xfId="38950"/>
    <cellStyle name="好_县区合并测算20080421_不含人员经费系数_财力性转移支付2010年预算参考数_03_2010年各地区一般预算平衡表 2 2" xfId="38951"/>
    <cellStyle name="好_县区合并测算20080421_不含人员经费系数_财力性转移支付2010年预算参考数_03_2010年各地区一般预算平衡表 3" xfId="38952"/>
    <cellStyle name="好_县区合并测算20080421_不含人员经费系数_财力性转移支付2010年预算参考数_03_2010年各地区一般预算平衡表 4" xfId="38953"/>
    <cellStyle name="好_县区合并测算20080421_不含人员经费系数_财力性转移支付2010年预算参考数_03_2010年各地区一般预算平衡表_2010年地方财政一般预算分级平衡情况表（汇总）0524 2 7" xfId="38954"/>
    <cellStyle name="好_县区合并测算20080421_不含人员经费系数_财力性转移支付2010年预算参考数_03_2010年各地区一般预算平衡表_2010年地方财政一般预算分级平衡情况表（汇总）0524 2 8" xfId="38955"/>
    <cellStyle name="好_县区合并测算20080421_不含人员经费系数_财力性转移支付2010年预算参考数_03_2010年各地区一般预算平衡表_净集中" xfId="38956"/>
    <cellStyle name="好_县区合并测算20080421_不含人员经费系数_财力性转移支付2010年预算参考数_03_2010年各地区一般预算平衡表_净集中 2" xfId="38957"/>
    <cellStyle name="好_县区合并测算20080421_不含人员经费系数_财力性转移支付2010年预算参考数_30云南 3" xfId="38958"/>
    <cellStyle name="好_县区合并测算20080421_不含人员经费系数_财力性转移支付2010年预算参考数_03_2010年各地区一般预算平衡表_净集中 3" xfId="38959"/>
    <cellStyle name="好_县区合并测算20080421_不含人员经费系数_财力性转移支付2010年预算参考数_30云南" xfId="38960"/>
    <cellStyle name="好_县区合并测算20080421_不含人员经费系数_财力性转移支付2010年预算参考数_30云南 2" xfId="38961"/>
    <cellStyle name="好_县区合并测算20080421_不含人员经费系数_财力性转移支付2010年预算参考数_合并" xfId="38962"/>
    <cellStyle name="好_县区合并测算20080421_不含人员经费系数_财力性转移支付2010年预算参考数_合并 2" xfId="38963"/>
    <cellStyle name="好_县市旗测算-新科目（20080626）_不含人员经费系数_财力性转移支付2010年预算参考数_03_2010年各地区一般预算平衡表_净集中 3" xfId="38964"/>
    <cellStyle name="好_县区合并测算20080421_不含人员经费系数_财力性转移支付2010年预算参考数_合并 2 2" xfId="38965"/>
    <cellStyle name="好_县区合并测算20080421_不含人员经费系数_财力性转移支付2010年预算参考数_合并 3" xfId="38966"/>
    <cellStyle name="好_县区合并测算20080421_不含人员经费系数_财力性转移支付2010年预算参考数_华东 2 2" xfId="38967"/>
    <cellStyle name="好_县区合并测算20080421_不含人员经费系数_财力性转移支付2010年预算参考数_华东 2 3" xfId="38968"/>
    <cellStyle name="好_县区合并测算20080421_不含人员经费系数_财力性转移支付2010年预算参考数_华东 2 4" xfId="38969"/>
    <cellStyle name="好_县区合并测算20080421_不含人员经费系数_财力性转移支付2010年预算参考数_华东 2 5" xfId="38970"/>
    <cellStyle name="好_县区合并测算20080421_不含人员经费系数_财力性转移支付2010年预算参考数_华东 2 6" xfId="38971"/>
    <cellStyle name="好_县区合并测算20080421_不含人员经费系数_财力性转移支付2010年预算参考数_华东 2 7" xfId="38972"/>
    <cellStyle name="好_县区合并测算20080421_不含人员经费系数_财力性转移支付2010年预算参考数_隋心对账单定稿0514" xfId="38973"/>
    <cellStyle name="好_县区合并测算20080421_不含人员经费系数_财力性转移支付2010年预算参考数_隋心对账单定稿0514 2" xfId="38974"/>
    <cellStyle name="好_县区合并测算20080421_不含人员经费系数_财力性转移支付2010年预算参考数_隋心对账单定稿0514 2 5" xfId="38975"/>
    <cellStyle name="好_县区合并测算20080421_不含人员经费系数_财力性转移支付2010年预算参考数_隋心对账单定稿0514 2 7" xfId="38976"/>
    <cellStyle name="强调文字颜色 1 2 2 11 3" xfId="38977"/>
    <cellStyle name="好_县区合并测算20080421_不含人员经费系数_合并 2" xfId="38978"/>
    <cellStyle name="好_县区合并测算20080421_不含人员经费系数_合并 2 5" xfId="38979"/>
    <cellStyle name="好_县区合并测算20080421_不含人员经费系数_合并 2 6" xfId="38980"/>
    <cellStyle name="好_县区合并测算20080421_不含人员经费系数_合并 2 7" xfId="38981"/>
    <cellStyle name="好_县区合并测算20080421_不含人员经费系数_合并 3" xfId="38982"/>
    <cellStyle name="好_县区合并测算20080421_不含人员经费系数_华东 2" xfId="38983"/>
    <cellStyle name="好_县区合并测算20080421_不含人员经费系数_隋心对账单定稿0514" xfId="38984"/>
    <cellStyle name="好_县区合并测算20080421_不含人员经费系数_隋心对账单定稿0514 2" xfId="38985"/>
    <cellStyle name="好_县区合并测算20080421_不含人员经费系数_隋心对账单定稿0514 2 2" xfId="38986"/>
    <cellStyle name="好_县区合并测算20080421_不含人员经费系数_隋心对账单定稿0514 2 3" xfId="38987"/>
    <cellStyle name="好_县区合并测算20080421_不含人员经费系数_隋心对账单定稿0514 2 4" xfId="38988"/>
    <cellStyle name="强调文字颜色 4 2 2 2 10" xfId="38989"/>
    <cellStyle name="好_县区合并测算20080421_不含人员经费系数_隋心对账单定稿0514 2 5" xfId="38990"/>
    <cellStyle name="强调文字颜色 4 2 2 2 11" xfId="38991"/>
    <cellStyle name="好_县区合并测算20080421_不含人员经费系数_隋心对账单定稿0514 2 6" xfId="38992"/>
    <cellStyle name="强调文字颜色 4 2 2 2 12" xfId="38993"/>
    <cellStyle name="好_县区合并测算20080421_不含人员经费系数_隋心对账单定稿0514 2 7" xfId="38994"/>
    <cellStyle name="强调文字颜色 4 2 2 2 13" xfId="38995"/>
    <cellStyle name="好_县区合并测算20080421_不含人员经费系数_隋心对账单定稿0514 3" xfId="38996"/>
    <cellStyle name="好_县区合并测算20080421_不含人员经费系数_小册子（2010）张 2" xfId="38997"/>
    <cellStyle name="好_县区合并测算20080421_财力性转移支付2010年预算参考数" xfId="38998"/>
    <cellStyle name="好_县区合并测算20080421_财力性转移支付2010年预算参考数 2" xfId="38999"/>
    <cellStyle name="好_县区合并测算20080421_财力性转移支付2010年预算参考数 2 2" xfId="39000"/>
    <cellStyle name="好_县区合并测算20080421_财力性转移支付2010年预算参考数 2 3" xfId="39001"/>
    <cellStyle name="好_县区合并测算20080421_财力性转移支付2010年预算参考数 2 4" xfId="39002"/>
    <cellStyle name="好_县区合并测算20080421_财力性转移支付2010年预算参考数 2 5" xfId="39003"/>
    <cellStyle name="好_县区合并测算20080421_财力性转移支付2010年预算参考数 2 6" xfId="39004"/>
    <cellStyle name="好_县区合并测算20080421_财力性转移支付2010年预算参考数 2 7" xfId="39005"/>
    <cellStyle name="好_县区合并测算20080421_财力性转移支付2010年预算参考数 3" xfId="39006"/>
    <cellStyle name="好_县区合并测算20080421_财力性转移支付2010年预算参考数 4" xfId="39007"/>
    <cellStyle name="好_县区合并测算20080421_财力性转移支付2010年预算参考数 5" xfId="39008"/>
    <cellStyle name="好_县区合并测算20080421_财力性转移支付2010年预算参考数_03_2010年各地区一般预算平衡表 2" xfId="39009"/>
    <cellStyle name="好_县区合并测算20080421_财力性转移支付2010年预算参考数_03_2010年各地区一般预算平衡表 2 2" xfId="39010"/>
    <cellStyle name="好_县区合并测算20080421_财力性转移支付2010年预算参考数_03_2010年各地区一般预算平衡表 2 3" xfId="39011"/>
    <cellStyle name="好_县区合并测算20080421_财力性转移支付2010年预算参考数_03_2010年各地区一般预算平衡表 3" xfId="39012"/>
    <cellStyle name="好_县区合并测算20080421_财力性转移支付2010年预算参考数_03_2010年各地区一般预算平衡表_04财力类2010" xfId="39013"/>
    <cellStyle name="好_县区合并测算20080421_财力性转移支付2010年预算参考数_03_2010年各地区一般预算平衡表_04财力类2010 3" xfId="39014"/>
    <cellStyle name="好_县区合并测算20080421_财力性转移支付2010年预算参考数_03_2010年各地区一般预算平衡表_2010年地方财政一般预算分级平衡情况表（汇总）0524 2 2" xfId="39015"/>
    <cellStyle name="好_县区合并测算20080421_财力性转移支付2010年预算参考数_03_2010年各地区一般预算平衡表_2010年地方财政一般预算分级平衡情况表（汇总）0524 2 3" xfId="39016"/>
    <cellStyle name="好_县区合并测算20080421_财力性转移支付2010年预算参考数_03_2010年各地区一般预算平衡表_2010年地方财政一般预算分级平衡情况表（汇总）0524 2 5" xfId="39017"/>
    <cellStyle name="好_县区合并测算20080421_财力性转移支付2010年预算参考数_03_2010年各地区一般预算平衡表_2010年地方财政一般预算分级平衡情况表（汇总）0524 2 6" xfId="39018"/>
    <cellStyle name="好_县区合并测算20080421_财力性转移支付2010年预算参考数_03_2010年各地区一般预算平衡表_2010年地方财政一般预算分级平衡情况表（汇总）0524 2 7" xfId="39019"/>
    <cellStyle name="好_县区合并测算20080421_财力性转移支付2010年预算参考数_03_2010年各地区一般预算平衡表_2010年地方财政一般预算分级平衡情况表（汇总）0524 3" xfId="39020"/>
    <cellStyle name="好_县区合并测算20080421_财力性转移支付2010年预算参考数_03_2010年各地区一般预算平衡表_2010年地方财政一般预算分级平衡情况表（汇总）0524 5" xfId="39021"/>
    <cellStyle name="好_县区合并测算20080421_财力性转移支付2010年预算参考数_03_2010年各地区一般预算平衡表_净集中" xfId="39022"/>
    <cellStyle name="好_县区合并测算20080421_财力性转移支付2010年预算参考数_03_2010年各地区一般预算平衡表_净集中 2" xfId="39023"/>
    <cellStyle name="好_县区合并测算20080421_财力性转移支付2010年预算参考数_03_2010年各地区一般预算平衡表_净集中 3" xfId="39024"/>
    <cellStyle name="好_县区合并测算20080421_财力性转移支付2010年预算参考数_30云南" xfId="39025"/>
    <cellStyle name="好_县区合并测算20080421_财力性转移支付2010年预算参考数_30云南 2" xfId="39026"/>
    <cellStyle name="好_县区合并测算20080421_财力性转移支付2010年预算参考数_30云南 3" xfId="39027"/>
    <cellStyle name="好_县区合并测算20080421_财力性转移支付2010年预算参考数_合并" xfId="39028"/>
    <cellStyle name="好_县区合并测算20080421_财力性转移支付2010年预算参考数_合并 2" xfId="39029"/>
    <cellStyle name="好_县区合并测算20080421_财力性转移支付2010年预算参考数_华东" xfId="39030"/>
    <cellStyle name="好_县区合并测算20080421_财力性转移支付2010年预算参考数_华东 2 2" xfId="39031"/>
    <cellStyle name="好_县区合并测算20080421_财力性转移支付2010年预算参考数_华东 2 3" xfId="39032"/>
    <cellStyle name="好_县区合并测算20080421_财力性转移支付2010年预算参考数_华东 2 4" xfId="39033"/>
    <cellStyle name="好_县区合并测算20080421_财力性转移支付2010年预算参考数_华东 2 5" xfId="39034"/>
    <cellStyle name="好_县区合并测算20080421_财力性转移支付2010年预算参考数_华东 2 6" xfId="39035"/>
    <cellStyle name="好_县区合并测算20080421_财力性转移支付2010年预算参考数_华东 2 7" xfId="39036"/>
    <cellStyle name="好_县区合并测算20080421_财力性转移支付2010年预算参考数_隋心对账单定稿0514 2" xfId="39037"/>
    <cellStyle name="好_县区合并测算20080421_财力性转移支付2010年预算参考数_隋心对账单定稿0514 2 2" xfId="39038"/>
    <cellStyle name="好_县区合并测算20080421_财力性转移支付2010年预算参考数_隋心对账单定稿0514 2 3" xfId="39039"/>
    <cellStyle name="好_县区合并测算20080421_财力性转移支付2010年预算参考数_隋心对账单定稿0514 2 4" xfId="39040"/>
    <cellStyle name="好_县区合并测算20080421_财力性转移支付2010年预算参考数_隋心对账单定稿0514 2 5" xfId="39041"/>
    <cellStyle name="好_县区合并测算20080421_财力性转移支付2010年预算参考数_隋心对账单定稿0514 2 6" xfId="39042"/>
    <cellStyle name="好_县区合并测算20080421_财力性转移支付2010年预算参考数_隋心对账单定稿0514 2 7" xfId="39043"/>
    <cellStyle name="好_县区合并测算20080421_财力性转移支付2010年预算参考数_隋心对账单定稿0514 3" xfId="39044"/>
    <cellStyle name="好_县区合并测算20080421_财力性转移支付2010年预算参考数_小册子（2010）张" xfId="39045"/>
    <cellStyle name="好_县区合并测算20080421_财力性转移支付2010年预算参考数_小册子（2010）张 3" xfId="39046"/>
    <cellStyle name="好_县区合并测算20080421_合并 2" xfId="39047"/>
    <cellStyle name="好_县区合并测算20080421_合并 2 2" xfId="39048"/>
    <cellStyle name="好_县区合并测算20080421_合并 2 3" xfId="39049"/>
    <cellStyle name="好_县区合并测算20080421_合并 2 4" xfId="39050"/>
    <cellStyle name="好_县区合并测算20080421_合并 2 7" xfId="39051"/>
    <cellStyle name="好_县区合并测算20080421_合并 3" xfId="39052"/>
    <cellStyle name="好_县区合并测算20080421_华东" xfId="39053"/>
    <cellStyle name="好_县区合并测算20080421_华东 2 4" xfId="39054"/>
    <cellStyle name="好_县区合并测算20080421_华东 2 5" xfId="39055"/>
    <cellStyle name="好_县区合并测算20080421_华东 2 6" xfId="39056"/>
    <cellStyle name="好_县区合并测算20080421_华东 2 7" xfId="39057"/>
    <cellStyle name="好_县区合并测算20080421_民生政策最低支出需求" xfId="39058"/>
    <cellStyle name="好_县区合并测算20080421_民生政策最低支出需求 2" xfId="39059"/>
    <cellStyle name="好_县区合并测算20080421_民生政策最低支出需求 2 2" xfId="39060"/>
    <cellStyle name="好_县区合并测算20080421_民生政策最低支出需求 2 2 2" xfId="39061"/>
    <cellStyle name="好_县区合并测算20080421_民生政策最低支出需求 2 3" xfId="39062"/>
    <cellStyle name="好_县区合并测算20080421_民生政策最低支出需求 2 5" xfId="39063"/>
    <cellStyle name="好_县区合并测算20080421_民生政策最低支出需求 2 6" xfId="39064"/>
    <cellStyle name="好_县区合并测算20080421_民生政策最低支出需求 3" xfId="39065"/>
    <cellStyle name="好_县区合并测算20080421_民生政策最低支出需求 4" xfId="39066"/>
    <cellStyle name="好_县区合并测算20080421_民生政策最低支出需求_03_2010年各地区一般预算平衡表 2 2" xfId="39067"/>
    <cellStyle name="好_县区合并测算20080421_民生政策最低支出需求_03_2010年各地区一般预算平衡表_04财力类2010" xfId="39068"/>
    <cellStyle name="好_县区合并测算20080421_民生政策最低支出需求_03_2010年各地区一般预算平衡表_2010年地方财政一般预算分级平衡情况表（汇总）0524 2 2" xfId="39069"/>
    <cellStyle name="好_县区合并测算20080421_民生政策最低支出需求_03_2010年各地区一般预算平衡表_2010年地方财政一般预算分级平衡情况表（汇总）0524 2 3" xfId="39070"/>
    <cellStyle name="好_县区合并测算20080421_民生政策最低支出需求_03_2010年各地区一般预算平衡表_2010年地方财政一般预算分级平衡情况表（汇总）0524 2 5" xfId="39071"/>
    <cellStyle name="好_县区合并测算20080421_民生政策最低支出需求_03_2010年各地区一般预算平衡表_2010年地方财政一般预算分级平衡情况表（汇总）0524 2 6" xfId="39072"/>
    <cellStyle name="好_县区合并测算20080421_民生政策最低支出需求_03_2010年各地区一般预算平衡表_2010年地方财政一般预算分级平衡情况表（汇总）0524 2 7" xfId="39073"/>
    <cellStyle name="好_县区合并测算20080421_民生政策最低支出需求_03_2010年各地区一般预算平衡表_净集中" xfId="39074"/>
    <cellStyle name="好_县区合并测算20080421_民生政策最低支出需求_03_2010年各地区一般预算平衡表_净集中 2" xfId="39075"/>
    <cellStyle name="好_县区合并测算20080421_民生政策最低支出需求_30云南 3" xfId="39076"/>
    <cellStyle name="好_县区合并测算20080421_民生政策最低支出需求_财力性转移支付2010年预算参考数" xfId="39077"/>
    <cellStyle name="好_县区合并测算20080421_民生政策最低支出需求_财力性转移支付2010年预算参考数 2 4" xfId="39078"/>
    <cellStyle name="好_县区合并测算20080421_民生政策最低支出需求_财力性转移支付2010年预算参考数 3" xfId="39079"/>
    <cellStyle name="好_县区合并测算20080421_民生政策最低支出需求_财力性转移支付2010年预算参考数_03_2010年各地区一般预算平衡表" xfId="39080"/>
    <cellStyle name="好_县区合并测算20080421_民生政策最低支出需求_财力性转移支付2010年预算参考数_03_2010年各地区一般预算平衡表 2" xfId="39081"/>
    <cellStyle name="好_县区合并测算20080421_民生政策最低支出需求_财力性转移支付2010年预算参考数_03_2010年各地区一般预算平衡表 2 2" xfId="39082"/>
    <cellStyle name="好_县区合并测算20080421_民生政策最低支出需求_财力性转移支付2010年预算参考数_03_2010年各地区一般预算平衡表 2 3" xfId="39083"/>
    <cellStyle name="好_县区合并测算20080421_民生政策最低支出需求_财力性转移支付2010年预算参考数_03_2010年各地区一般预算平衡表 3" xfId="39084"/>
    <cellStyle name="好_县区合并测算20080421_民生政策最低支出需求_财力性转移支付2010年预算参考数_03_2010年各地区一般预算平衡表 6" xfId="39085"/>
    <cellStyle name="好_县区合并测算20080421_民生政策最低支出需求_财力性转移支付2010年预算参考数_03_2010年各地区一般预算平衡表_2010年地方财政一般预算分级平衡情况表（汇总）0524 3" xfId="39086"/>
    <cellStyle name="好_县区合并测算20080421_民生政策最低支出需求_财力性转移支付2010年预算参考数_03_2010年各地区一般预算平衡表_2010年地方财政一般预算分级平衡情况表（汇总）0524 4" xfId="39087"/>
    <cellStyle name="好_县区合并测算20080421_民生政策最低支出需求_财力性转移支付2010年预算参考数_03_2010年各地区一般预算平衡表_净集中 3" xfId="39088"/>
    <cellStyle name="好_县区合并测算20080421_民生政策最低支出需求_财力性转移支付2010年预算参考数_30云南 2" xfId="39089"/>
    <cellStyle name="好_县区合并测算20080421_民生政策最低支出需求_财力性转移支付2010年预算参考数_30云南 3" xfId="39090"/>
    <cellStyle name="好_县区合并测算20080421_民生政策最低支出需求_财力性转移支付2010年预算参考数_合并 2 5" xfId="39091"/>
    <cellStyle name="好_县区合并测算20080421_民生政策最低支出需求_财力性转移支付2010年预算参考数_合并 2 6" xfId="39092"/>
    <cellStyle name="好_县区合并测算20080421_民生政策最低支出需求_财力性转移支付2010年预算参考数_合并 2 7" xfId="39093"/>
    <cellStyle name="好_县区合并测算20080421_民生政策最低支出需求_财力性转移支付2010年预算参考数_华东 2 2" xfId="39094"/>
    <cellStyle name="好_县区合并测算20080421_民生政策最低支出需求_财力性转移支付2010年预算参考数_华东 2 3" xfId="39095"/>
    <cellStyle name="好_县区合并测算20080421_民生政策最低支出需求_财力性转移支付2010年预算参考数_华东 2 6" xfId="39096"/>
    <cellStyle name="好_县区合并测算20080421_民生政策最低支出需求_财力性转移支付2010年预算参考数_华东 3" xfId="39097"/>
    <cellStyle name="好_县区合并测算20080421_民生政策最低支出需求_财力性转移支付2010年预算参考数_隋心对账单定稿0514 2 2" xfId="39098"/>
    <cellStyle name="好_县区合并测算20080421_民生政策最低支出需求_财力性转移支付2010年预算参考数_隋心对账单定稿0514 2 3" xfId="39099"/>
    <cellStyle name="好_县区合并测算20080421_民生政策最低支出需求_财力性转移支付2010年预算参考数_隋心对账单定稿0514 2 4" xfId="39100"/>
    <cellStyle name="好_县区合并测算20080421_民生政策最低支出需求_财力性转移支付2010年预算参考数_隋心对账单定稿0514 2 5" xfId="39101"/>
    <cellStyle name="好_县区合并测算20080421_民生政策最低支出需求_财力性转移支付2010年预算参考数_隋心对账单定稿0514 2 6" xfId="39102"/>
    <cellStyle name="好_县区合并测算20080421_民生政策最低支出需求_财力性转移支付2010年预算参考数_隋心对账单定稿0514 2 7" xfId="39103"/>
    <cellStyle name="好_县区合并测算20080421_民生政策最低支出需求_合并 2" xfId="39104"/>
    <cellStyle name="好_县区合并测算20080421_民生政策最低支出需求_合并 2 4" xfId="39105"/>
    <cellStyle name="好_县市旗测算-新科目（20080627）_县市旗测算-新科目（含人口规模效应）_财力性转移支付2010年预算参考数_03_2010年各地区一般预算平衡表_2010年地方财政一般预算分级平衡情况表（汇总）0524 2 8" xfId="39106"/>
    <cellStyle name="好_县区合并测算20080421_民生政策最低支出需求_合并 2 5" xfId="39107"/>
    <cellStyle name="好_县区合并测算20080421_民生政策最低支出需求_合并 3" xfId="39108"/>
    <cellStyle name="好_县区合并测算20080421_民生政策最低支出需求_华东" xfId="39109"/>
    <cellStyle name="好_县市旗测算-新科目（20080626）_县市旗测算-新科目（含人口规模效应）_隋心对账单定稿0514 2" xfId="39110"/>
    <cellStyle name="好_县区合并测算20080421_民生政策最低支出需求_华东 2" xfId="39111"/>
    <cellStyle name="好_县市旗测算-新科目（20080626）_县市旗测算-新科目（含人口规模效应）_隋心对账单定稿0514 2 2" xfId="39112"/>
    <cellStyle name="好_县区合并测算20080421_民生政策最低支出需求_华东 2 2" xfId="39113"/>
    <cellStyle name="好_县区合并测算20080421_民生政策最低支出需求_华东 2 3" xfId="39114"/>
    <cellStyle name="好_县区合并测算20080421_民生政策最低支出需求_华东 2 4" xfId="39115"/>
    <cellStyle name="好_县区合并测算20080421_民生政策最低支出需求_华东 2 5" xfId="39116"/>
    <cellStyle name="好_县区合并测算20080421_民生政策最低支出需求_华东 2 6" xfId="39117"/>
    <cellStyle name="好_县区合并测算20080421_民生政策最低支出需求_华东 2 7" xfId="39118"/>
    <cellStyle name="好_县区合并测算20080421_民生政策最低支出需求_华东 3" xfId="39119"/>
    <cellStyle name="好_县市旗测算-新科目（20080626）_县市旗测算-新科目（含人口规模效应）_隋心对账单定稿0514 2 3" xfId="39120"/>
    <cellStyle name="好_县区合并测算20080421_民生政策最低支出需求_隋心对账单定稿0514" xfId="39121"/>
    <cellStyle name="好_县区合并测算20080421_民生政策最低支出需求_隋心对账单定稿0514 2" xfId="39122"/>
    <cellStyle name="好_县区合并测算20080421_民生政策最低支出需求_隋心对账单定稿0514 2 4" xfId="39123"/>
    <cellStyle name="好_县区合并测算20080421_民生政策最低支出需求_隋心对账单定稿0514 2 5" xfId="39124"/>
    <cellStyle name="好_县区合并测算20080421_民生政策最低支出需求_隋心对账单定稿0514 2 6" xfId="39125"/>
    <cellStyle name="好_县区合并测算20080421_民生政策最低支出需求_隋心对账单定稿0514 2 7" xfId="39126"/>
    <cellStyle name="好_县区合并测算20080421_民生政策最低支出需求_隋心对账单定稿0514 3" xfId="39127"/>
    <cellStyle name="好_县区合并测算20080421_民生政策最低支出需求_小册子（2010）张" xfId="39128"/>
    <cellStyle name="好_县区合并测算20080421_民生政策最低支出需求_小册子（2010）张 2" xfId="39129"/>
    <cellStyle name="好_县区合并测算20080421_隋心对账单定稿0514" xfId="39130"/>
    <cellStyle name="好_县区合并测算20080421_县市旗测算-新科目（含人口规模效应） 2 4" xfId="39131"/>
    <cellStyle name="好_县区合并测算20080421_县市旗测算-新科目（含人口规模效应） 2 5" xfId="39132"/>
    <cellStyle name="好_县区合并测算20080421_县市旗测算-新科目（含人口规模效应） 3" xfId="39133"/>
    <cellStyle name="好_县区合并测算20080421_县市旗测算-新科目（含人口规模效应） 4" xfId="39134"/>
    <cellStyle name="好_县区合并测算20080421_县市旗测算-新科目（含人口规模效应）_03_2010年各地区一般预算平衡表" xfId="39135"/>
    <cellStyle name="好_县区合并测算20080421_县市旗测算-新科目（含人口规模效应）_03_2010年各地区一般预算平衡表 2" xfId="39136"/>
    <cellStyle name="好_县区合并测算20080421_县市旗测算-新科目（含人口规模效应）_03_2010年各地区一般预算平衡表 3" xfId="39137"/>
    <cellStyle name="好_县区合并测算20080421_县市旗测算-新科目（含人口规模效应）_03_2010年各地区一般预算平衡表 4" xfId="39138"/>
    <cellStyle name="好_县区合并测算20080421_县市旗测算-新科目（含人口规模效应）_03_2010年各地区一般预算平衡表 5" xfId="39139"/>
    <cellStyle name="好_县区合并测算20080421_县市旗测算-新科目（含人口规模效应）_03_2010年各地区一般预算平衡表 6" xfId="39140"/>
    <cellStyle name="好_县区合并测算20080421_县市旗测算-新科目（含人口规模效应）_03_2010年各地区一般预算平衡表_04财力类2010" xfId="39141"/>
    <cellStyle name="好_县区合并测算20080421_县市旗测算-新科目（含人口规模效应）_03_2010年各地区一般预算平衡表_04财力类2010 2" xfId="39142"/>
    <cellStyle name="好_县区合并测算20080421_县市旗测算-新科目（含人口规模效应）_03_2010年各地区一般预算平衡表_2010年地方财政一般预算分级平衡情况表（汇总）0524" xfId="39143"/>
    <cellStyle name="好_县区合并测算20080421_县市旗测算-新科目（含人口规模效应）_03_2010年各地区一般预算平衡表_2010年地方财政一般预算分级平衡情况表（汇总）0524 2" xfId="39144"/>
    <cellStyle name="好_县区合并测算20080421_县市旗测算-新科目（含人口规模效应）_03_2010年各地区一般预算平衡表_2010年地方财政一般预算分级平衡情况表（汇总）0524 2 2" xfId="39145"/>
    <cellStyle name="好_县区合并测算20080421_县市旗测算-新科目（含人口规模效应）_03_2010年各地区一般预算平衡表_2010年地方财政一般预算分级平衡情况表（汇总）0524 2 5" xfId="39146"/>
    <cellStyle name="好_县区合并测算20080421_县市旗测算-新科目（含人口规模效应）_03_2010年各地区一般预算平衡表_2010年地方财政一般预算分级平衡情况表（汇总）0524 2 6" xfId="39147"/>
    <cellStyle name="好_县区合并测算20080421_县市旗测算-新科目（含人口规模效应）_03_2010年各地区一般预算平衡表_2010年地方财政一般预算分级平衡情况表（汇总）0524 2 7" xfId="39148"/>
    <cellStyle name="好_县区合并测算20080421_县市旗测算-新科目（含人口规模效应）_03_2010年各地区一般预算平衡表_2010年地方财政一般预算分级平衡情况表（汇总）0524 3" xfId="39149"/>
    <cellStyle name="好_县区合并测算20080421_县市旗测算-新科目（含人口规模效应）_03_2010年各地区一般预算平衡表_2010年地方财政一般预算分级平衡情况表（汇总）0524 4" xfId="39150"/>
    <cellStyle name="好_县区合并测算20080421_县市旗测算-新科目（含人口规模效应）_03_2010年各地区一般预算平衡表_2010年地方财政一般预算分级平衡情况表（汇总）0524 5" xfId="39151"/>
    <cellStyle name="好_县区合并测算20080421_县市旗测算-新科目（含人口规模效应）_03_2010年各地区一般预算平衡表_净集中 2" xfId="39152"/>
    <cellStyle name="好_县区合并测算20080421_县市旗测算-新科目（含人口规模效应）_03_2010年各地区一般预算平衡表_净集中 3" xfId="39153"/>
    <cellStyle name="好_县区合并测算20080421_县市旗测算-新科目（含人口规模效应）_财力性转移支付2010年预算参考数" xfId="39154"/>
    <cellStyle name="好_县区合并测算20080421_县市旗测算-新科目（含人口规模效应）_财力性转移支付2010年预算参考数 2" xfId="39155"/>
    <cellStyle name="好_县区合并测算20080421_县市旗测算-新科目（含人口规模效应）_财力性转移支付2010年预算参考数 2 3" xfId="39156"/>
    <cellStyle name="检查单元格 5" xfId="39157"/>
    <cellStyle name="好_县区合并测算20080421_县市旗测算-新科目（含人口规模效应）_财力性转移支付2010年预算参考数 2 6" xfId="39158"/>
    <cellStyle name="检查单元格 8" xfId="39159"/>
    <cellStyle name="好_县区合并测算20080421_县市旗测算-新科目（含人口规模效应）_财力性转移支付2010年预算参考数 2 7" xfId="39160"/>
    <cellStyle name="检查单元格 9" xfId="39161"/>
    <cellStyle name="好_县区合并测算20080421_县市旗测算-新科目（含人口规模效应）_财力性转移支付2010年预算参考数 2 8" xfId="39162"/>
    <cellStyle name="好_县区合并测算20080421_县市旗测算-新科目（含人口规模效应）_财力性转移支付2010年预算参考数 3" xfId="39163"/>
    <cellStyle name="好_县区合并测算20080421_县市旗测算-新科目（含人口规模效应）_财力性转移支付2010年预算参考数 4" xfId="39164"/>
    <cellStyle name="好_县区合并测算20080423(按照各省比重）_民生政策最低支出需求_03_2010年各地区一般预算平衡表_2010年地方财政一般预算分级平衡情况表（汇总）0524" xfId="39165"/>
    <cellStyle name="好_县区合并测算20080421_县市旗测算-新科目（含人口规模效应）_财力性转移支付2010年预算参考数 5" xfId="39166"/>
    <cellStyle name="好_县区合并测算20080421_县市旗测算-新科目（含人口规模效应）_财力性转移支付2010年预算参考数_03_2010年各地区一般预算平衡表" xfId="39167"/>
    <cellStyle name="好_县区合并测算20080421_县市旗测算-新科目（含人口规模效应）_财力性转移支付2010年预算参考数_03_2010年各地区一般预算平衡表 2" xfId="39168"/>
    <cellStyle name="好_县区合并测算20080421_县市旗测算-新科目（含人口规模效应）_财力性转移支付2010年预算参考数_03_2010年各地区一般预算平衡表 2 2" xfId="39169"/>
    <cellStyle name="好_县区合并测算20080421_县市旗测算-新科目（含人口规模效应）_财力性转移支付2010年预算参考数_03_2010年各地区一般预算平衡表 2 3" xfId="39170"/>
    <cellStyle name="好_县区合并测算20080421_县市旗测算-新科目（含人口规模效应）_财力性转移支付2010年预算参考数_03_2010年各地区一般预算平衡表 3" xfId="39171"/>
    <cellStyle name="好_县区合并测算20080421_县市旗测算-新科目（含人口规模效应）_财力性转移支付2010年预算参考数_03_2010年各地区一般预算平衡表 4" xfId="39172"/>
    <cellStyle name="好_县区合并测算20080421_县市旗测算-新科目（含人口规模效应）_财力性转移支付2010年预算参考数_03_2010年各地区一般预算平衡表 5" xfId="39173"/>
    <cellStyle name="好_县区合并测算20080421_县市旗测算-新科目（含人口规模效应）_财力性转移支付2010年预算参考数_03_2010年各地区一般预算平衡表 6" xfId="39174"/>
    <cellStyle name="好_县区合并测算20080421_县市旗测算-新科目（含人口规模效应）_财力性转移支付2010年预算参考数_03_2010年各地区一般预算平衡表_2010年地方财政一般预算分级平衡情况表（汇总）0524" xfId="39175"/>
    <cellStyle name="好_县区合并测算20080421_县市旗测算-新科目（含人口规模效应）_财力性转移支付2010年预算参考数_03_2010年各地区一般预算平衡表_2010年地方财政一般预算分级平衡情况表（汇总）0524 2" xfId="39176"/>
    <cellStyle name="好_县区合并测算20080421_县市旗测算-新科目（含人口规模效应）_财力性转移支付2010年预算参考数_03_2010年各地区一般预算平衡表_2010年地方财政一般预算分级平衡情况表（汇总）0524 2 5" xfId="39177"/>
    <cellStyle name="好_县区合并测算20080421_县市旗测算-新科目（含人口规模效应）_财力性转移支付2010年预算参考数_03_2010年各地区一般预算平衡表_2010年地方财政一般预算分级平衡情况表（汇总）0524 2 6" xfId="39178"/>
    <cellStyle name="好_县区合并测算20080421_县市旗测算-新科目（含人口规模效应）_财力性转移支付2010年预算参考数_03_2010年各地区一般预算平衡表_2010年地方财政一般预算分级平衡情况表（汇总）0524 2 7" xfId="39179"/>
    <cellStyle name="好_县区合并测算20080421_县市旗测算-新科目（含人口规模效应）_财力性转移支付2010年预算参考数_03_2010年各地区一般预算平衡表_2010年地方财政一般预算分级平衡情况表（汇总）0524 2 8" xfId="39180"/>
    <cellStyle name="好_县区合并测算20080421_县市旗测算-新科目（含人口规模效应）_财力性转移支付2010年预算参考数_03_2010年各地区一般预算平衡表_2010年地方财政一般预算分级平衡情况表（汇总）0524 3" xfId="39181"/>
    <cellStyle name="好_县区合并测算20080421_县市旗测算-新科目（含人口规模效应）_财力性转移支付2010年预算参考数_03_2010年各地区一般预算平衡表_2010年地方财政一般预算分级平衡情况表（汇总）0524 4" xfId="39182"/>
    <cellStyle name="好_县区合并测算20080421_县市旗测算-新科目（含人口规模效应）_财力性转移支付2010年预算参考数_03_2010年各地区一般预算平衡表_2010年地方财政一般预算分级平衡情况表（汇总）0524 5" xfId="39183"/>
    <cellStyle name="好_县区合并测算20080421_县市旗测算-新科目（含人口规模效应）_财力性转移支付2010年预算参考数_03_2010年各地区一般预算平衡表_净集中 2" xfId="39184"/>
    <cellStyle name="好_县区合并测算20080421_县市旗测算-新科目（含人口规模效应）_财力性转移支付2010年预算参考数_30云南" xfId="39185"/>
    <cellStyle name="好_县区合并测算20080421_县市旗测算-新科目（含人口规模效应）_财力性转移支付2010年预算参考数_30云南 2" xfId="39186"/>
    <cellStyle name="好_县区合并测算20080421_县市旗测算-新科目（含人口规模效应）_财力性转移支付2010年预算参考数_华东" xfId="39187"/>
    <cellStyle name="好_县区合并测算20080421_县市旗测算-新科目（含人口规模效应）_财力性转移支付2010年预算参考数_华东 2" xfId="39188"/>
    <cellStyle name="好_县区合并测算20080421_县市旗测算-新科目（含人口规模效应）_财力性转移支付2010年预算参考数_华东 2 2" xfId="39189"/>
    <cellStyle name="好_县区合并测算20080421_县市旗测算-新科目（含人口规模效应）_财力性转移支付2010年预算参考数_华东 2 3" xfId="39190"/>
    <cellStyle name="好_县区合并测算20080421_县市旗测算-新科目（含人口规模效应）_财力性转移支付2010年预算参考数_华东 2 4" xfId="39191"/>
    <cellStyle name="好_县区合并测算20080421_县市旗测算-新科目（含人口规模效应）_财力性转移支付2010年预算参考数_华东 2 5" xfId="39192"/>
    <cellStyle name="好_县区合并测算20080421_县市旗测算-新科目（含人口规模效应）_财力性转移支付2010年预算参考数_华东 2 6" xfId="39193"/>
    <cellStyle name="好_县区合并测算20080421_县市旗测算-新科目（含人口规模效应）_财力性转移支付2010年预算参考数_华东 2 7" xfId="39194"/>
    <cellStyle name="好_县区合并测算20080421_县市旗测算-新科目（含人口规模效应）_财力性转移支付2010年预算参考数_华东 3" xfId="39195"/>
    <cellStyle name="好_县区合并测算20080421_县市旗测算-新科目（含人口规模效应）_财力性转移支付2010年预算参考数_隋心对账单定稿0514 2 2" xfId="39196"/>
    <cellStyle name="好_县区合并测算20080421_县市旗测算-新科目（含人口规模效应）_财力性转移支付2010年预算参考数_隋心对账单定稿0514 2 3" xfId="39197"/>
    <cellStyle name="好_县区合并测算20080421_县市旗测算-新科目（含人口规模效应）_财力性转移支付2010年预算参考数_小册子（2010）张 2" xfId="39198"/>
    <cellStyle name="好_县区合并测算20080421_县市旗测算-新科目（含人口规模效应）_合并" xfId="39199"/>
    <cellStyle name="好_县区合并测算20080421_县市旗测算-新科目（含人口规模效应）_合并 2" xfId="39200"/>
    <cellStyle name="好_县区合并测算20080421_县市旗测算-新科目（含人口规模效应）_合并 2 3" xfId="39201"/>
    <cellStyle name="好_县区合并测算20080421_县市旗测算-新科目（含人口规模效应）_合并 2 5" xfId="39202"/>
    <cellStyle name="好_县区合并测算20080421_县市旗测算-新科目（含人口规模效应）_合并 2 6" xfId="39203"/>
    <cellStyle name="好_县区合并测算20080421_县市旗测算-新科目（含人口规模效应）_合并 2 7" xfId="39204"/>
    <cellStyle name="好_县区合并测算20080421_县市旗测算-新科目（含人口规模效应）_合并 3" xfId="39205"/>
    <cellStyle name="好_县区合并测算20080421_县市旗测算-新科目（含人口规模效应）_华东" xfId="39206"/>
    <cellStyle name="好_县区合并测算20080421_县市旗测算-新科目（含人口规模效应）_华东 2" xfId="39207"/>
    <cellStyle name="好_县区合并测算20080421_县市旗测算-新科目（含人口规模效应）_华东 2 6" xfId="39208"/>
    <cellStyle name="好_县区合并测算20080421_县市旗测算-新科目（含人口规模效应）_华东 2 7" xfId="39209"/>
    <cellStyle name="好_县区合并测算20080421_县市旗测算-新科目（含人口规模效应）_华东 3" xfId="39210"/>
    <cellStyle name="好_县区合并测算20080421_县市旗测算-新科目（含人口规模效应）_隋心对账单定稿0514 2 2" xfId="39211"/>
    <cellStyle name="好_县区合并测算20080421_县市旗测算-新科目（含人口规模效应）_隋心对账单定稿0514 2 3" xfId="39212"/>
    <cellStyle name="好_县区合并测算20080421_县市旗测算-新科目（含人口规模效应）_小册子（2010）张" xfId="39213"/>
    <cellStyle name="好_县区合并测算20080421_县市旗测算-新科目（含人口规模效应）_小册子（2010）张 3" xfId="39214"/>
    <cellStyle name="好_县区合并测算20080421_小册子（2010）张" xfId="39215"/>
    <cellStyle name="好_县区合并测算20080421_小册子（2010）张 2" xfId="39216"/>
    <cellStyle name="好_县区合并测算20080421_小册子（2010）张 3" xfId="39217"/>
    <cellStyle name="好_县区合并测算20080423(按照各省比重）" xfId="39218"/>
    <cellStyle name="好_县区合并测算20080423(按照各省比重） 2" xfId="39219"/>
    <cellStyle name="好_县区合并测算20080423(按照各省比重） 2 4" xfId="39220"/>
    <cellStyle name="好_县区合并测算20080423(按照各省比重） 2 5" xfId="39221"/>
    <cellStyle name="好_县区合并测算20080423(按照各省比重） 2 7" xfId="39222"/>
    <cellStyle name="好_县区合并测算20080423(按照各省比重） 2 8" xfId="39223"/>
    <cellStyle name="好_县区合并测算20080423(按照各省比重） 3" xfId="39224"/>
    <cellStyle name="好_县区合并测算20080423(按照各省比重） 4" xfId="39225"/>
    <cellStyle name="好_县区合并测算20080423(按照各省比重）_03_2010年各地区一般预算平衡表" xfId="39226"/>
    <cellStyle name="好_县区合并测算20080423(按照各省比重）_03_2010年各地区一般预算平衡表 2" xfId="39227"/>
    <cellStyle name="好_县区合并测算20080423(按照各省比重）_03_2010年各地区一般预算平衡表 2 2" xfId="39228"/>
    <cellStyle name="好_县区合并测算20080423(按照各省比重）_03_2010年各地区一般预算平衡表 2 3" xfId="39229"/>
    <cellStyle name="好_县区合并测算20080423(按照各省比重）_03_2010年各地区一般预算平衡表 3" xfId="39230"/>
    <cellStyle name="好_县区合并测算20080423(按照各省比重）_03_2010年各地区一般预算平衡表 4" xfId="39231"/>
    <cellStyle name="好_县区合并测算20080423(按照各省比重）_03_2010年各地区一般预算平衡表 5" xfId="39232"/>
    <cellStyle name="好_县区合并测算20080423(按照各省比重）_03_2010年各地区一般预算平衡表 6" xfId="39233"/>
    <cellStyle name="好_县区合并测算20080423(按照各省比重）_03_2010年各地区一般预算平衡表_04财力类2010" xfId="39234"/>
    <cellStyle name="好_县区合并测算20080423(按照各省比重）_03_2010年各地区一般预算平衡表_04财力类2010 2" xfId="39235"/>
    <cellStyle name="好_县区合并测算20080423(按照各省比重）_03_2010年各地区一般预算平衡表_04财力类2010 3" xfId="39236"/>
    <cellStyle name="好_县区合并测算20080423(按照各省比重）_03_2010年各地区一般预算平衡表_2010年地方财政一般预算分级平衡情况表（汇总）0524" xfId="39237"/>
    <cellStyle name="好_县区合并测算20080423(按照各省比重）_03_2010年各地区一般预算平衡表_2010年地方财政一般预算分级平衡情况表（汇总）0524 2 6" xfId="39238"/>
    <cellStyle name="好_县区合并测算20080423(按照各省比重）_03_2010年各地区一般预算平衡表_2010年地方财政一般预算分级平衡情况表（汇总）0524 2 7" xfId="39239"/>
    <cellStyle name="好_县区合并测算20080423(按照各省比重）_03_2010年各地区一般预算平衡表_2010年地方财政一般预算分级平衡情况表（汇总）0524 4" xfId="39240"/>
    <cellStyle name="好_县区合并测算20080423(按照各省比重）_03_2010年各地区一般预算平衡表_2010年地方财政一般预算分级平衡情况表（汇总）0524 5" xfId="39241"/>
    <cellStyle name="好_县区合并测算20080423(按照各省比重）_03_2010年各地区一般预算平衡表_净集中" xfId="39242"/>
    <cellStyle name="好_县区合并测算20080423(按照各省比重）_03_2010年各地区一般预算平衡表_净集中 2" xfId="39243"/>
    <cellStyle name="好_县区合并测算20080423(按照各省比重）_03_2010年各地区一般预算平衡表_净集中 3" xfId="39244"/>
    <cellStyle name="好_县区合并测算20080423(按照各省比重）_30云南" xfId="39245"/>
    <cellStyle name="好_县区合并测算20080423(按照各省比重）_30云南 2" xfId="39246"/>
    <cellStyle name="好_县区合并测算20080423(按照各省比重）_30云南 2 2" xfId="39247"/>
    <cellStyle name="好_县区合并测算20080423(按照各省比重）_30云南 4" xfId="39248"/>
    <cellStyle name="好_县区合并测算20080423(按照各省比重）_不含人员经费系数" xfId="39249"/>
    <cellStyle name="好_县区合并测算20080423(按照各省比重）_不含人员经费系数 2 3" xfId="39250"/>
    <cellStyle name="好_县区合并测算20080423(按照各省比重）_不含人员经费系数 2 4" xfId="39251"/>
    <cellStyle name="好_县区合并测算20080423(按照各省比重）_不含人员经费系数 2 5" xfId="39252"/>
    <cellStyle name="好_县区合并测算20080423(按照各省比重）_不含人员经费系数 2 7" xfId="39253"/>
    <cellStyle name="好_县区合并测算20080423(按照各省比重）_不含人员经费系数 2 8" xfId="39254"/>
    <cellStyle name="好_县区合并测算20080423(按照各省比重）_不含人员经费系数 3" xfId="39255"/>
    <cellStyle name="好_县区合并测算20080423(按照各省比重）_不含人员经费系数 4" xfId="39256"/>
    <cellStyle name="好_县区合并测算20080423(按照各省比重）_不含人员经费系数 5" xfId="39257"/>
    <cellStyle name="好_县区合并测算20080423(按照各省比重）_不含人员经费系数_03_2010年各地区一般预算平衡表" xfId="39258"/>
    <cellStyle name="好_云南省2008年转移支付测算——州市本级考核部分及政策性测算_03_2010年各地区一般预算平衡表_2010年地方财政一般预算分级平衡情况表（汇总）0524" xfId="39259"/>
    <cellStyle name="好_县区合并测算20080423(按照各省比重）_不含人员经费系数_03_2010年各地区一般预算平衡表 2" xfId="39260"/>
    <cellStyle name="好_云南省2008年转移支付测算——州市本级考核部分及政策性测算_03_2010年各地区一般预算平衡表_2010年地方财政一般预算分级平衡情况表（汇总）0524 2" xfId="39261"/>
    <cellStyle name="好_县区合并测算20080423(按照各省比重）_不含人员经费系数_03_2010年各地区一般预算平衡表 2 2" xfId="39262"/>
    <cellStyle name="好_云南省2008年转移支付测算——州市本级考核部分及政策性测算_03_2010年各地区一般预算平衡表_2010年地方财政一般预算分级平衡情况表（汇总）0524 2 2" xfId="39263"/>
    <cellStyle name="好_县区合并测算20080423(按照各省比重）_不含人员经费系数_03_2010年各地区一般预算平衡表 2 3" xfId="39264"/>
    <cellStyle name="好_云南省2008年转移支付测算——州市本级考核部分及政策性测算_03_2010年各地区一般预算平衡表_2010年地方财政一般预算分级平衡情况表（汇总）0524 2 3" xfId="39265"/>
    <cellStyle name="好_县区合并测算20080423(按照各省比重）_不含人员经费系数_03_2010年各地区一般预算平衡表 3" xfId="39266"/>
    <cellStyle name="好_云南省2008年转移支付测算——州市本级考核部分及政策性测算_03_2010年各地区一般预算平衡表_2010年地方财政一般预算分级平衡情况表（汇总）0524 3" xfId="39267"/>
    <cellStyle name="好_县区合并测算20080423(按照各省比重）_不含人员经费系数_03_2010年各地区一般预算平衡表 4" xfId="39268"/>
    <cellStyle name="好_云南省2008年转移支付测算——州市本级考核部分及政策性测算_03_2010年各地区一般预算平衡表_2010年地方财政一般预算分级平衡情况表（汇总）0524 4" xfId="39269"/>
    <cellStyle name="好_县区合并测算20080423(按照各省比重）_不含人员经费系数_03_2010年各地区一般预算平衡表 5" xfId="39270"/>
    <cellStyle name="好_云南省2008年转移支付测算——州市本级考核部分及政策性测算_03_2010年各地区一般预算平衡表_2010年地方财政一般预算分级平衡情况表（汇总）0524 5" xfId="39271"/>
    <cellStyle name="好_县区合并测算20080423(按照各省比重）_不含人员经费系数_03_2010年各地区一般预算平衡表_04财力类2010" xfId="39272"/>
    <cellStyle name="好_县区合并测算20080423(按照各省比重）_不含人员经费系数_03_2010年各地区一般预算平衡表_04财力类2010 2" xfId="39273"/>
    <cellStyle name="好_县区合并测算20080423(按照各省比重）_不含人员经费系数_03_2010年各地区一般预算平衡表_2010年地方财政一般预算分级平衡情况表（汇总）0524" xfId="39274"/>
    <cellStyle name="好_云南省2008年转移支付测算——州市本级考核部分及政策性测算_财力性转移支付2010年预算参考数_华东 2 2" xfId="39275"/>
    <cellStyle name="好_县区合并测算20080423(按照各省比重）_不含人员经费系数_03_2010年各地区一般预算平衡表_2010年地方财政一般预算分级平衡情况表（汇总）0524 2" xfId="39276"/>
    <cellStyle name="好_县区合并测算20080423(按照各省比重）_不含人员经费系数_03_2010年各地区一般预算平衡表_2010年地方财政一般预算分级平衡情况表（汇总）0524 2 2" xfId="39277"/>
    <cellStyle name="好_县区合并测算20080423(按照各省比重）_不含人员经费系数_03_2010年各地区一般预算平衡表_2010年地方财政一般预算分级平衡情况表（汇总）0524 3" xfId="39278"/>
    <cellStyle name="好_县区合并测算20080423(按照各省比重）_不含人员经费系数_03_2010年各地区一般预算平衡表_净集中" xfId="39279"/>
    <cellStyle name="好_县市旗测算20080508_民生政策最低支出需求_财力性转移支付2010年预算参考数_隋心对账单定稿0514 2 6" xfId="39280"/>
    <cellStyle name="好_县区合并测算20080423(按照各省比重）_不含人员经费系数_03_2010年各地区一般预算平衡表_净集中 2" xfId="39281"/>
    <cellStyle name="好_县区合并测算20080423(按照各省比重）_不含人员经费系数_30云南 2" xfId="39282"/>
    <cellStyle name="好_县区合并测算20080423(按照各省比重）_不含人员经费系数_30云南 3" xfId="39283"/>
    <cellStyle name="好_县区合并测算20080423(按照各省比重）_不含人员经费系数_财力性转移支付2010年预算参考数 2 3" xfId="39284"/>
    <cellStyle name="好_县区合并测算20080423(按照各省比重）_不含人员经费系数_财力性转移支付2010年预算参考数 2 4" xfId="39285"/>
    <cellStyle name="好_县区合并测算20080423(按照各省比重）_不含人员经费系数_财力性转移支付2010年预算参考数 2 5" xfId="39286"/>
    <cellStyle name="好_县区合并测算20080423(按照各省比重）_不含人员经费系数_财力性转移支付2010年预算参考数 2 6" xfId="39287"/>
    <cellStyle name="好_县区合并测算20080423(按照各省比重）_不含人员经费系数_财力性转移支付2010年预算参考数 2 8" xfId="39288"/>
    <cellStyle name="好_县区合并测算20080423(按照各省比重）_不含人员经费系数_财力性转移支付2010年预算参考数 5" xfId="39289"/>
    <cellStyle name="好_县区合并测算20080423(按照各省比重）_不含人员经费系数_财力性转移支付2010年预算参考数_03_2010年各地区一般预算平衡表" xfId="39290"/>
    <cellStyle name="好_县区合并测算20080423(按照各省比重）_不含人员经费系数_财力性转移支付2010年预算参考数_03_2010年各地区一般预算平衡表 2" xfId="39291"/>
    <cellStyle name="好_县区合并测算20080423(按照各省比重）_不含人员经费系数_财力性转移支付2010年预算参考数_03_2010年各地区一般预算平衡表_04财力类2010" xfId="39292"/>
    <cellStyle name="好_县区合并测算20080423(按照各省比重）_不含人员经费系数_财力性转移支付2010年预算参考数_03_2010年各地区一般预算平衡表_04财力类2010 2" xfId="39293"/>
    <cellStyle name="好_县区合并测算20080423(按照各省比重）_不含人员经费系数_财力性转移支付2010年预算参考数_03_2010年各地区一般预算平衡表_2010年地方财政一般预算分级平衡情况表（汇总）0524" xfId="39294"/>
    <cellStyle name="好_县区合并测算20080423(按照各省比重）_不含人员经费系数_财力性转移支付2010年预算参考数_03_2010年各地区一般预算平衡表_2010年地方财政一般预算分级平衡情况表（汇总）0524 2" xfId="39295"/>
    <cellStyle name="好_县区合并测算20080423(按照各省比重）_不含人员经费系数_财力性转移支付2010年预算参考数_03_2010年各地区一般预算平衡表_2010年地方财政一般预算分级平衡情况表（汇总）0524 2 2" xfId="39296"/>
    <cellStyle name="好_县区合并测算20080423(按照各省比重）_不含人员经费系数_财力性转移支付2010年预算参考数_03_2010年各地区一般预算平衡表_2010年地方财政一般预算分级平衡情况表（汇总）0524 2 3" xfId="39297"/>
    <cellStyle name="好_县区合并测算20080423(按照各省比重）_不含人员经费系数_财力性转移支付2010年预算参考数_03_2010年各地区一般预算平衡表_2010年地方财政一般预算分级平衡情况表（汇总）0524 2 4" xfId="39298"/>
    <cellStyle name="好_县区合并测算20080423(按照各省比重）_不含人员经费系数_财力性转移支付2010年预算参考数_03_2010年各地区一般预算平衡表_2010年地方财政一般预算分级平衡情况表（汇总）0524 2 5" xfId="39299"/>
    <cellStyle name="好_县区合并测算20080423(按照各省比重）_不含人员经费系数_财力性转移支付2010年预算参考数_03_2010年各地区一般预算平衡表_2010年地方财政一般预算分级平衡情况表（汇总）0524 2 6" xfId="39300"/>
    <cellStyle name="好_县区合并测算20080423(按照各省比重）_不含人员经费系数_财力性转移支付2010年预算参考数_03_2010年各地区一般预算平衡表_2010年地方财政一般预算分级平衡情况表（汇总）0524 2 7" xfId="39301"/>
    <cellStyle name="好_县区合并测算20080423(按照各省比重）_不含人员经费系数_财力性转移支付2010年预算参考数_03_2010年各地区一般预算平衡表_2010年地方财政一般预算分级平衡情况表（汇总）0524 2 8" xfId="39302"/>
    <cellStyle name="好_县区合并测算20080423(按照各省比重）_县市旗测算-新科目（含人口规模效应）_财力性转移支付2010年预算参考数_30云南 2" xfId="39303"/>
    <cellStyle name="好_县区合并测算20080423(按照各省比重）_不含人员经费系数_财力性转移支付2010年预算参考数_03_2010年各地区一般预算平衡表_2010年地方财政一般预算分级平衡情况表（汇总）0524 3" xfId="39304"/>
    <cellStyle name="好_县区合并测算20080423(按照各省比重）_不含人员经费系数_财力性转移支付2010年预算参考数_03_2010年各地区一般预算平衡表_2010年地方财政一般预算分级平衡情况表（汇总）0524 4" xfId="39305"/>
    <cellStyle name="好_县区合并测算20080423(按照各省比重）_不含人员经费系数_财力性转移支付2010年预算参考数_03_2010年各地区一般预算平衡表_2010年地方财政一般预算分级平衡情况表（汇总）0524 5" xfId="39306"/>
    <cellStyle name="好_县区合并测算20080423(按照各省比重）_不含人员经费系数_财力性转移支付2010年预算参考数_03_2010年各地区一般预算平衡表_净集中" xfId="39307"/>
    <cellStyle name="好_县区合并测算20080423(按照各省比重）_不含人员经费系数_财力性转移支付2010年预算参考数_03_2010年各地区一般预算平衡表_净集中 2" xfId="39308"/>
    <cellStyle name="好_县区合并测算20080423(按照各省比重）_不含人员经费系数_财力性转移支付2010年预算参考数_03_2010年各地区一般预算平衡表_净集中 3" xfId="39309"/>
    <cellStyle name="好_县区合并测算20080423(按照各省比重）_不含人员经费系数_财力性转移支付2010年预算参考数_30云南" xfId="39310"/>
    <cellStyle name="好_县区合并测算20080423(按照各省比重）_不含人员经费系数_财力性转移支付2010年预算参考数_30云南 2" xfId="39311"/>
    <cellStyle name="好_县区合并测算20080423(按照各省比重）_不含人员经费系数_财力性转移支付2010年预算参考数_合并" xfId="39312"/>
    <cellStyle name="好_县区合并测算20080423(按照各省比重）_不含人员经费系数_财力性转移支付2010年预算参考数_合并 2 3" xfId="39313"/>
    <cellStyle name="好_县区合并测算20080423(按照各省比重）_不含人员经费系数_财力性转移支付2010年预算参考数_合并 2 5" xfId="39314"/>
    <cellStyle name="好_县区合并测算20080423(按照各省比重）_不含人员经费系数_财力性转移支付2010年预算参考数_合并 2 6" xfId="39315"/>
    <cellStyle name="好_县区合并测算20080423(按照各省比重）_不含人员经费系数_财力性转移支付2010年预算参考数_合并 2 7" xfId="39316"/>
    <cellStyle name="好_县区合并测算20080423(按照各省比重）_不含人员经费系数_财力性转移支付2010年预算参考数_合并 3" xfId="39317"/>
    <cellStyle name="好_县区合并测算20080423(按照各省比重）_不含人员经费系数_财力性转移支付2010年预算参考数_华东 2" xfId="39318"/>
    <cellStyle name="好_县区合并测算20080423(按照各省比重）_不含人员经费系数_财力性转移支付2010年预算参考数_华东 2 2" xfId="39319"/>
    <cellStyle name="好_县区合并测算20080423(按照各省比重）_不含人员经费系数_财力性转移支付2010年预算参考数_华东 2 3" xfId="39320"/>
    <cellStyle name="好_县区合并测算20080423(按照各省比重）_不含人员经费系数_财力性转移支付2010年预算参考数_华东 2 4" xfId="39321"/>
    <cellStyle name="好_县区合并测算20080423(按照各省比重）_不含人员经费系数_财力性转移支付2010年预算参考数_华东 2 6" xfId="39322"/>
    <cellStyle name="好_县区合并测算20080423(按照各省比重）_不含人员经费系数_财力性转移支付2010年预算参考数_华东 3" xfId="39323"/>
    <cellStyle name="好_县区合并测算20080423(按照各省比重）_不含人员经费系数_财力性转移支付2010年预算参考数_隋心对账单定稿0514" xfId="39324"/>
    <cellStyle name="好_县区合并测算20080423(按照各省比重）_不含人员经费系数_财力性转移支付2010年预算参考数_隋心对账单定稿0514 2 2" xfId="39325"/>
    <cellStyle name="好_县区合并测算20080423(按照各省比重）_不含人员经费系数_财力性转移支付2010年预算参考数_隋心对账单定稿0514 2 3" xfId="39326"/>
    <cellStyle name="好_县区合并测算20080423(按照各省比重）_不含人员经费系数_财力性转移支付2010年预算参考数_隋心对账单定稿0514 2 4" xfId="39327"/>
    <cellStyle name="好_县区合并测算20080423(按照各省比重）_不含人员经费系数_财力性转移支付2010年预算参考数_隋心对账单定稿0514 2 5" xfId="39328"/>
    <cellStyle name="好_县区合并测算20080423(按照各省比重）_不含人员经费系数_财力性转移支付2010年预算参考数_隋心对账单定稿0514 2 6" xfId="39329"/>
    <cellStyle name="好_县区合并测算20080423(按照各省比重）_不含人员经费系数_财力性转移支付2010年预算参考数_隋心对账单定稿0514 2 7" xfId="39330"/>
    <cellStyle name="好_县区合并测算20080423(按照各省比重）_不含人员经费系数_财力性转移支付2010年预算参考数_隋心对账单定稿0514 3" xfId="39331"/>
    <cellStyle name="好_县区合并测算20080423(按照各省比重）_不含人员经费系数_财力性转移支付2010年预算参考数_小册子（2010）张" xfId="39332"/>
    <cellStyle name="好_县区合并测算20080423(按照各省比重）_不含人员经费系数_财力性转移支付2010年预算参考数_小册子（2010）张 2" xfId="39333"/>
    <cellStyle name="好_县区合并测算20080423(按照各省比重）_不含人员经费系数_合并" xfId="39334"/>
    <cellStyle name="好_县区合并测算20080423(按照各省比重）_不含人员经费系数_合并 2" xfId="39335"/>
    <cellStyle name="好_县区合并测算20080423(按照各省比重）_不含人员经费系数_合并 2 2" xfId="39336"/>
    <cellStyle name="好_县区合并测算20080423(按照各省比重）_不含人员经费系数_合并 2 3" xfId="39337"/>
    <cellStyle name="好_县区合并测算20080423(按照各省比重）_不含人员经费系数_合并 2 4" xfId="39338"/>
    <cellStyle name="输出 7 2" xfId="39339"/>
    <cellStyle name="好_县区合并测算20080423(按照各省比重）_不含人员经费系数_华东" xfId="39340"/>
    <cellStyle name="好_县区合并测算20080423(按照各省比重）_不含人员经费系数_华东 2" xfId="39341"/>
    <cellStyle name="好_县区合并测算20080423(按照各省比重）_不含人员经费系数_华东 2 2" xfId="39342"/>
    <cellStyle name="好_县区合并测算20080423(按照各省比重）_不含人员经费系数_华东 2 3" xfId="39343"/>
    <cellStyle name="好_县区合并测算20080423(按照各省比重）_不含人员经费系数_华东 2 4" xfId="39344"/>
    <cellStyle name="好_县区合并测算20080423(按照各省比重）_不含人员经费系数_华东 2 5" xfId="39345"/>
    <cellStyle name="好_县区合并测算20080423(按照各省比重）_不含人员经费系数_华东 3" xfId="39346"/>
    <cellStyle name="好_县区合并测算20080423(按照各省比重）_不含人员经费系数_隋心对账单定稿0514" xfId="39347"/>
    <cellStyle name="好_县区合并测算20080423(按照各省比重）_不含人员经费系数_隋心对账单定稿0514 2 4" xfId="39348"/>
    <cellStyle name="好_县区合并测算20080423(按照各省比重）_不含人员经费系数_隋心对账单定稿0514 2 5" xfId="39349"/>
    <cellStyle name="好_县区合并测算20080423(按照各省比重）_不含人员经费系数_隋心对账单定稿0514 2 6" xfId="39350"/>
    <cellStyle name="好_县区合并测算20080423(按照各省比重）_不含人员经费系数_隋心对账单定稿0514 2 7" xfId="39351"/>
    <cellStyle name="好_县区合并测算20080423(按照各省比重）_不含人员经费系数_小册子（2010）张 2" xfId="39352"/>
    <cellStyle name="好_县区合并测算20080423(按照各省比重）_不含人员经费系数_小册子（2010）张 3" xfId="39353"/>
    <cellStyle name="好_县区合并测算20080423(按照各省比重）_财力性转移支付2010年预算参考数" xfId="39354"/>
    <cellStyle name="好_县区合并测算20080423(按照各省比重）_财力性转移支付2010年预算参考数 2" xfId="39355"/>
    <cellStyle name="好_县区合并测算20080423(按照各省比重）_财力性转移支付2010年预算参考数 2 2" xfId="39356"/>
    <cellStyle name="好_县区合并测算20080423(按照各省比重）_财力性转移支付2010年预算参考数 2 3" xfId="39357"/>
    <cellStyle name="好_县区合并测算20080423(按照各省比重）_财力性转移支付2010年预算参考数 2 4" xfId="39358"/>
    <cellStyle name="好_县区合并测算20080423(按照各省比重）_财力性转移支付2010年预算参考数 2 6" xfId="39359"/>
    <cellStyle name="好_县区合并测算20080423(按照各省比重）_财力性转移支付2010年预算参考数 2 8" xfId="39360"/>
    <cellStyle name="好_县区合并测算20080423(按照各省比重）_财力性转移支付2010年预算参考数 3" xfId="39361"/>
    <cellStyle name="好_县区合并测算20080423(按照各省比重）_财力性转移支付2010年预算参考数 4" xfId="39362"/>
    <cellStyle name="好_县区合并测算20080423(按照各省比重）_财力性转移支付2010年预算参考数 5" xfId="39363"/>
    <cellStyle name="好_县区合并测算20080423(按照各省比重）_财力性转移支付2010年预算参考数_03_2010年各地区一般预算平衡表 2" xfId="39364"/>
    <cellStyle name="好_县区合并测算20080423(按照各省比重）_财力性转移支付2010年预算参考数_03_2010年各地区一般预算平衡表 2 3" xfId="39365"/>
    <cellStyle name="好_县区合并测算20080423(按照各省比重）_财力性转移支付2010年预算参考数_03_2010年各地区一般预算平衡表 4" xfId="39366"/>
    <cellStyle name="好_县区合并测算20080423(按照各省比重）_财力性转移支付2010年预算参考数_03_2010年各地区一般预算平衡表 5" xfId="39367"/>
    <cellStyle name="好_县区合并测算20080423(按照各省比重）_财力性转移支付2010年预算参考数_03_2010年各地区一般预算平衡表 6" xfId="39368"/>
    <cellStyle name="好_县区合并测算20080423(按照各省比重）_财力性转移支付2010年预算参考数_03_2010年各地区一般预算平衡表_04财力类2010" xfId="39369"/>
    <cellStyle name="好_县区合并测算20080423(按照各省比重）_财力性转移支付2010年预算参考数_03_2010年各地区一般预算平衡表_04财力类2010 2" xfId="39370"/>
    <cellStyle name="好_县区合并测算20080423(按照各省比重）_财力性转移支付2010年预算参考数_03_2010年各地区一般预算平衡表_04财力类2010 3" xfId="39371"/>
    <cellStyle name="好_县区合并测算20080423(按照各省比重）_财力性转移支付2010年预算参考数_03_2010年各地区一般预算平衡表_2010年地方财政一般预算分级平衡情况表（汇总）0524" xfId="39372"/>
    <cellStyle name="好_县区合并测算20080423(按照各省比重）_财力性转移支付2010年预算参考数_03_2010年各地区一般预算平衡表_2010年地方财政一般预算分级平衡情况表（汇总）0524 2" xfId="39373"/>
    <cellStyle name="好_县区合并测算20080423(按照各省比重）_财力性转移支付2010年预算参考数_03_2010年各地区一般预算平衡表_2010年地方财政一般预算分级平衡情况表（汇总）0524 2 2" xfId="39374"/>
    <cellStyle name="好_县区合并测算20080423(按照各省比重）_财力性转移支付2010年预算参考数_03_2010年各地区一般预算平衡表_2010年地方财政一般预算分级平衡情况表（汇总）0524 2 4" xfId="39375"/>
    <cellStyle name="好_县区合并测算20080423(按照各省比重）_财力性转移支付2010年预算参考数_03_2010年各地区一般预算平衡表_2010年地方财政一般预算分级平衡情况表（汇总）0524 2 5" xfId="39376"/>
    <cellStyle name="好_县区合并测算20080423(按照各省比重）_财力性转移支付2010年预算参考数_03_2010年各地区一般预算平衡表_2010年地方财政一般预算分级平衡情况表（汇总）0524 2 8" xfId="39377"/>
    <cellStyle name="警告文本 3" xfId="39378"/>
    <cellStyle name="好_县区合并测算20080423(按照各省比重）_财力性转移支付2010年预算参考数_03_2010年各地区一般预算平衡表_2010年地方财政一般预算分级平衡情况表（汇总）0524 3" xfId="39379"/>
    <cellStyle name="好_县区合并测算20080423(按照各省比重）_财力性转移支付2010年预算参考数_03_2010年各地区一般预算平衡表_2010年地方财政一般预算分级平衡情况表（汇总）0524 4" xfId="39380"/>
    <cellStyle name="好_县区合并测算20080423(按照各省比重）_财力性转移支付2010年预算参考数_03_2010年各地区一般预算平衡表_2010年地方财政一般预算分级平衡情况表（汇总）0524 5" xfId="39381"/>
    <cellStyle name="好_县区合并测算20080423(按照各省比重）_财力性转移支付2010年预算参考数_30云南 2" xfId="39382"/>
    <cellStyle name="好_县区合并测算20080423(按照各省比重）_财力性转移支付2010年预算参考数_30云南 3" xfId="39383"/>
    <cellStyle name="好_县区合并测算20080423(按照各省比重）_财力性转移支付2010年预算参考数_合并" xfId="39384"/>
    <cellStyle name="注释 19" xfId="39385"/>
    <cellStyle name="注释 24" xfId="39386"/>
    <cellStyle name="好_县区合并测算20080423(按照各省比重）_财力性转移支付2010年预算参考数_合并 2" xfId="39387"/>
    <cellStyle name="好_县区合并测算20080423(按照各省比重）_财力性转移支付2010年预算参考数_合并 2 2" xfId="39388"/>
    <cellStyle name="好_县区合并测算20080423(按照各省比重）_财力性转移支付2010年预算参考数_合并 2 3" xfId="39389"/>
    <cellStyle name="好_县区合并测算20080423(按照各省比重）_财力性转移支付2010年预算参考数_合并 2 4" xfId="39390"/>
    <cellStyle name="好_县区合并测算20080423(按照各省比重）_财力性转移支付2010年预算参考数_合并 2 5" xfId="39391"/>
    <cellStyle name="好_县区合并测算20080423(按照各省比重）_财力性转移支付2010年预算参考数_合并 2 6" xfId="39392"/>
    <cellStyle name="好_县区合并测算20080423(按照各省比重）_财力性转移支付2010年预算参考数_合并 2 7" xfId="39393"/>
    <cellStyle name="好_县区合并测算20080423(按照各省比重）_财力性转移支付2010年预算参考数_合并 3" xfId="39394"/>
    <cellStyle name="好_县区合并测算20080423(按照各省比重）_财力性转移支付2010年预算参考数_华东" xfId="39395"/>
    <cellStyle name="好_县区合并测算20080423(按照各省比重）_财力性转移支付2010年预算参考数_华东 2" xfId="39396"/>
    <cellStyle name="好_县区合并测算20080423(按照各省比重）_财力性转移支付2010年预算参考数_华东 2 2" xfId="39397"/>
    <cellStyle name="链接单元格 2 7" xfId="39398"/>
    <cellStyle name="好_县区合并测算20080423(按照各省比重）_财力性转移支付2010年预算参考数_华东 2 3" xfId="39399"/>
    <cellStyle name="链接单元格 2 8" xfId="39400"/>
    <cellStyle name="好_县区合并测算20080423(按照各省比重）_财力性转移支付2010年预算参考数_华东 2 4" xfId="39401"/>
    <cellStyle name="链接单元格 2 9" xfId="39402"/>
    <cellStyle name="好_县区合并测算20080423(按照各省比重）_财力性转移支付2010年预算参考数_华东 2 5" xfId="39403"/>
    <cellStyle name="好_县区合并测算20080423(按照各省比重）_财力性转移支付2010年预算参考数_华东 2 6" xfId="39404"/>
    <cellStyle name="好_县区合并测算20080423(按照各省比重）_财力性转移支付2010年预算参考数_华东 2 7" xfId="39405"/>
    <cellStyle name="好_县区合并测算20080423(按照各省比重）_财力性转移支付2010年预算参考数_隋心对账单定稿0514" xfId="39406"/>
    <cellStyle name="好_县区合并测算20080423(按照各省比重）_财力性转移支付2010年预算参考数_隋心对账单定稿0514 2" xfId="39407"/>
    <cellStyle name="好_县区合并测算20080423(按照各省比重）_财力性转移支付2010年预算参考数_隋心对账单定稿0514 2 3" xfId="39408"/>
    <cellStyle name="好_县区合并测算20080423(按照各省比重）_财力性转移支付2010年预算参考数_隋心对账单定稿0514 2 6" xfId="39409"/>
    <cellStyle name="好_县区合并测算20080423(按照各省比重）_财力性转移支付2010年预算参考数_小册子（2010）张" xfId="39410"/>
    <cellStyle name="好_县区合并测算20080423(按照各省比重）_财力性转移支付2010年预算参考数_小册子（2010）张 2" xfId="39411"/>
    <cellStyle name="好_县区合并测算20080423(按照各省比重）_财力性转移支付2010年预算参考数_小册子（2010）张 3" xfId="39412"/>
    <cellStyle name="好_县区合并测算20080423(按照各省比重）_合并 2 3" xfId="39413"/>
    <cellStyle name="好_县区合并测算20080423(按照各省比重）_合并 2 4" xfId="39414"/>
    <cellStyle name="好_县区合并测算20080423(按照各省比重）_合并 2 5" xfId="39415"/>
    <cellStyle name="好_总人口_03_2010年各地区一般预算平衡表 2" xfId="39416"/>
    <cellStyle name="好_县区合并测算20080423(按照各省比重）_合并 2 6" xfId="39417"/>
    <cellStyle name="好_总人口_03_2010年各地区一般预算平衡表 3" xfId="39418"/>
    <cellStyle name="好_县区合并测算20080423(按照各省比重）_合并 2 7" xfId="39419"/>
    <cellStyle name="好_总人口_03_2010年各地区一般预算平衡表 4" xfId="39420"/>
    <cellStyle name="好_县区合并测算20080423(按照各省比重）_合并 3" xfId="39421"/>
    <cellStyle name="好_县区合并测算20080423(按照各省比重）_华东 2 3" xfId="39422"/>
    <cellStyle name="好_县区合并测算20080423(按照各省比重）_华东 2 4" xfId="39423"/>
    <cellStyle name="好_县区合并测算20080423(按照各省比重）_华东 2 5" xfId="39424"/>
    <cellStyle name="好_县区合并测算20080423(按照各省比重）_华东 2 6" xfId="39425"/>
    <cellStyle name="好_县区合并测算20080423(按照各省比重）_华东 2 7" xfId="39426"/>
    <cellStyle name="好_县区合并测算20080423(按照各省比重）_民生政策最低支出需求" xfId="39427"/>
    <cellStyle name="好_县区合并测算20080423(按照各省比重）_民生政策最低支出需求 2" xfId="39428"/>
    <cellStyle name="好_县区合并测算20080423(按照各省比重）_民生政策最低支出需求 2 2" xfId="39429"/>
    <cellStyle name="好_县区合并测算20080423(按照各省比重）_民生政策最低支出需求 2 3" xfId="39430"/>
    <cellStyle name="好_县区合并测算20080423(按照各省比重）_民生政策最低支出需求 2 4" xfId="39431"/>
    <cellStyle name="好_县区合并测算20080423(按照各省比重）_民生政策最低支出需求 2 6" xfId="39432"/>
    <cellStyle name="好_县区合并测算20080423(按照各省比重）_民生政策最低支出需求 2 7" xfId="39433"/>
    <cellStyle name="好_县区合并测算20080423(按照各省比重）_民生政策最低支出需求 2 8" xfId="39434"/>
    <cellStyle name="好_县区合并测算20080423(按照各省比重）_民生政策最低支出需求 3" xfId="39435"/>
    <cellStyle name="好_县区合并测算20080423(按照各省比重）_民生政策最低支出需求 4" xfId="39436"/>
    <cellStyle name="好_县区合并测算20080423(按照各省比重）_民生政策最低支出需求 5" xfId="39437"/>
    <cellStyle name="好_县区合并测算20080423(按照各省比重）_民生政策最低支出需求_03_2010年各地区一般预算平衡表" xfId="39438"/>
    <cellStyle name="好_县区合并测算20080423(按照各省比重）_民生政策最低支出需求_03_2010年各地区一般预算平衡表 2" xfId="39439"/>
    <cellStyle name="好_县区合并测算20080423(按照各省比重）_民生政策最低支出需求_03_2010年各地区一般预算平衡表 2 2" xfId="39440"/>
    <cellStyle name="好_县区合并测算20080423(按照各省比重）_民生政策最低支出需求_03_2010年各地区一般预算平衡表 2 3" xfId="39441"/>
    <cellStyle name="链接单元格 5 2" xfId="39442"/>
    <cellStyle name="好_县区合并测算20080423(按照各省比重）_民生政策最低支出需求_03_2010年各地区一般预算平衡表 3" xfId="39443"/>
    <cellStyle name="好_县区合并测算20080423(按照各省比重）_民生政策最低支出需求_03_2010年各地区一般预算平衡表 4" xfId="39444"/>
    <cellStyle name="好_县区合并测算20080423(按照各省比重）_民生政策最低支出需求_03_2010年各地区一般预算平衡表 5" xfId="39445"/>
    <cellStyle name="好_县区合并测算20080423(按照各省比重）_民生政策最低支出需求_03_2010年各地区一般预算平衡表 6" xfId="39446"/>
    <cellStyle name="好_县区合并测算20080423(按照各省比重）_民生政策最低支出需求_03_2010年各地区一般预算平衡表_2010年地方财政一般预算分级平衡情况表（汇总）0524 2" xfId="39447"/>
    <cellStyle name="好_县区合并测算20080423(按照各省比重）_民生政策最低支出需求_03_2010年各地区一般预算平衡表_2010年地方财政一般预算分级平衡情况表（汇总）0524 2 2" xfId="39448"/>
    <cellStyle name="好_县区合并测算20080423(按照各省比重）_民生政策最低支出需求_03_2010年各地区一般预算平衡表_2010年地方财政一般预算分级平衡情况表（汇总）0524 2 3" xfId="39449"/>
    <cellStyle name="好_县区合并测算20080423(按照各省比重）_民生政策最低支出需求_03_2010年各地区一般预算平衡表_2010年地方财政一般预算分级平衡情况表（汇总）0524 2 4" xfId="39450"/>
    <cellStyle name="好_县区合并测算20080423(按照各省比重）_民生政策最低支出需求_03_2010年各地区一般预算平衡表_2010年地方财政一般预算分级平衡情况表（汇总）0524 2 5" xfId="39451"/>
    <cellStyle name="好_县区合并测算20080423(按照各省比重）_民生政策最低支出需求_03_2010年各地区一般预算平衡表_2010年地方财政一般预算分级平衡情况表（汇总）0524 2 6" xfId="39452"/>
    <cellStyle name="好_县区合并测算20080423(按照各省比重）_民生政策最低支出需求_03_2010年各地区一般预算平衡表_2010年地方财政一般预算分级平衡情况表（汇总）0524 2 7" xfId="39453"/>
    <cellStyle name="好_县区合并测算20080423(按照各省比重）_民生政策最低支出需求_03_2010年各地区一般预算平衡表_2010年地方财政一般预算分级平衡情况表（汇总）0524 2 8" xfId="39454"/>
    <cellStyle name="好_县区合并测算20080423(按照各省比重）_民生政策最低支出需求_03_2010年各地区一般预算平衡表_2010年地方财政一般预算分级平衡情况表（汇总）0524 4" xfId="39455"/>
    <cellStyle name="好_县区合并测算20080423(按照各省比重）_民生政策最低支出需求_03_2010年各地区一般预算平衡表_净集中" xfId="39456"/>
    <cellStyle name="好_县区合并测算20080423(按照各省比重）_民生政策最低支出需求_03_2010年各地区一般预算平衡表_净集中 2" xfId="39457"/>
    <cellStyle name="好_县区合并测算20080423(按照各省比重）_民生政策最低支出需求_03_2010年各地区一般预算平衡表_净集中 3" xfId="39458"/>
    <cellStyle name="好_县区合并测算20080423(按照各省比重）_民生政策最低支出需求_30云南" xfId="39459"/>
    <cellStyle name="好_县区合并测算20080423(按照各省比重）_民生政策最低支出需求_财力性转移支付2010年预算参考数" xfId="39460"/>
    <cellStyle name="好_县区合并测算20080423(按照各省比重）_民生政策最低支出需求_财力性转移支付2010年预算参考数 2" xfId="39461"/>
    <cellStyle name="好_县区合并测算20080423(按照各省比重）_民生政策最低支出需求_财力性转移支付2010年预算参考数 2 2" xfId="39462"/>
    <cellStyle name="好_县区合并测算20080423(按照各省比重）_民生政策最低支出需求_财力性转移支付2010年预算参考数 2 3" xfId="39463"/>
    <cellStyle name="好_县区合并测算20080423(按照各省比重）_民生政策最低支出需求_财力性转移支付2010年预算参考数 2 4" xfId="39464"/>
    <cellStyle name="好_县区合并测算20080423(按照各省比重）_民生政策最低支出需求_财力性转移支付2010年预算参考数 2 5" xfId="39465"/>
    <cellStyle name="好_县市旗测算-新科目（20080627）_不含人员经费系数_财力性转移支付2010年预算参考数_03_2010年各地区一般预算平衡表_净集中" xfId="39466"/>
    <cellStyle name="好_县区合并测算20080423(按照各省比重）_民生政策最低支出需求_财力性转移支付2010年预算参考数 2 6" xfId="39467"/>
    <cellStyle name="好_县区合并测算20080423(按照各省比重）_民生政策最低支出需求_财力性转移支付2010年预算参考数 2 7" xfId="39468"/>
    <cellStyle name="好_县区合并测算20080423(按照各省比重）_民生政策最低支出需求_财力性转移支付2010年预算参考数 2 8" xfId="39469"/>
    <cellStyle name="好_县区合并测算20080423(按照各省比重）_民生政策最低支出需求_财力性转移支付2010年预算参考数_03_2010年各地区一般预算平衡表 2" xfId="39470"/>
    <cellStyle name="好_县区合并测算20080423(按照各省比重）_民生政策最低支出需求_财力性转移支付2010年预算参考数_03_2010年各地区一般预算平衡表 2 2" xfId="39471"/>
    <cellStyle name="好_县区合并测算20080423(按照各省比重）_民生政策最低支出需求_财力性转移支付2010年预算参考数_03_2010年各地区一般预算平衡表 2 3" xfId="39472"/>
    <cellStyle name="好_县区合并测算20080423(按照各省比重）_民生政策最低支出需求_财力性转移支付2010年预算参考数_03_2010年各地区一般预算平衡表 3" xfId="39473"/>
    <cellStyle name="好_县区合并测算20080423(按照各省比重）_民生政策最低支出需求_财力性转移支付2010年预算参考数_03_2010年各地区一般预算平衡表 5" xfId="39474"/>
    <cellStyle name="好_县区合并测算20080423(按照各省比重）_民生政策最低支出需求_财力性转移支付2010年预算参考数_03_2010年各地区一般预算平衡表 6" xfId="39475"/>
    <cellStyle name="好_县区合并测算20080423(按照各省比重）_民生政策最低支出需求_财力性转移支付2010年预算参考数_03_2010年各地区一般预算平衡表_2010年地方财政一般预算分级平衡情况表（汇总）0524 2" xfId="39476"/>
    <cellStyle name="好_县区合并测算20080423(按照各省比重）_民生政策最低支出需求_财力性转移支付2010年预算参考数_03_2010年各地区一般预算平衡表_2010年地方财政一般预算分级平衡情况表（汇总）0524 2 2" xfId="39477"/>
    <cellStyle name="好_县区合并测算20080423(按照各省比重）_民生政策最低支出需求_财力性转移支付2010年预算参考数_03_2010年各地区一般预算平衡表_2010年地方财政一般预算分级平衡情况表（汇总）0524 2 5" xfId="39478"/>
    <cellStyle name="强调文字颜色 3 4" xfId="39479"/>
    <cellStyle name="好_县区合并测算20080423(按照各省比重）_民生政策最低支出需求_财力性转移支付2010年预算参考数_03_2010年各地区一般预算平衡表_2010年地方财政一般预算分级平衡情况表（汇总）0524 2 7" xfId="39480"/>
    <cellStyle name="强调文字颜色 3 6" xfId="39481"/>
    <cellStyle name="好_县区合并测算20080423(按照各省比重）_民生政策最低支出需求_财力性转移支付2010年预算参考数_03_2010年各地区一般预算平衡表_2010年地方财政一般预算分级平衡情况表（汇总）0524 2 8" xfId="39482"/>
    <cellStyle name="强调文字颜色 3 7" xfId="39483"/>
    <cellStyle name="好_县区合并测算20080423(按照各省比重）_民生政策最低支出需求_财力性转移支付2010年预算参考数_03_2010年各地区一般预算平衡表_2010年地方财政一般预算分级平衡情况表（汇总）0524 3" xfId="39484"/>
    <cellStyle name="好_县区合并测算20080423(按照各省比重）_民生政策最低支出需求_财力性转移支付2010年预算参考数_03_2010年各地区一般预算平衡表_2010年地方财政一般预算分级平衡情况表（汇总）0524 4" xfId="39485"/>
    <cellStyle name="好_县区合并测算20080423(按照各省比重）_民生政策最低支出需求_财力性转移支付2010年预算参考数_03_2010年各地区一般预算平衡表_2010年地方财政一般预算分级平衡情况表（汇总）0524 5" xfId="39486"/>
    <cellStyle name="好_县区合并测算20080423(按照各省比重）_民生政策最低支出需求_财力性转移支付2010年预算参考数_30云南" xfId="39487"/>
    <cellStyle name="好_县区合并测算20080423(按照各省比重）_民生政策最低支出需求_财力性转移支付2010年预算参考数_30云南 2" xfId="39488"/>
    <cellStyle name="好_县市旗测算-新科目（20080626）_不含人员经费系数_30云南 3" xfId="39489"/>
    <cellStyle name="好_县区合并测算20080423(按照各省比重）_民生政策最低支出需求_财力性转移支付2010年预算参考数_30云南 3" xfId="39490"/>
    <cellStyle name="好_县市旗测算-新科目（20080626）_不含人员经费系数_30云南 4" xfId="39491"/>
    <cellStyle name="好_县区合并测算20080423(按照各省比重）_民生政策最低支出需求_财力性转移支付2010年预算参考数_合并" xfId="39492"/>
    <cellStyle name="好_县区合并测算20080423(按照各省比重）_民生政策最低支出需求_财力性转移支付2010年预算参考数_合并 2" xfId="39493"/>
    <cellStyle name="好_县区合并测算20080423(按照各省比重）_民生政策最低支出需求_财力性转移支付2010年预算参考数_合并 2 2" xfId="39494"/>
    <cellStyle name="好_县市旗测算-新科目（20080626）_不含人员经费系数_合并 2 3" xfId="39495"/>
    <cellStyle name="好_县区合并测算20080423(按照各省比重）_民生政策最低支出需求_财力性转移支付2010年预算参考数_合并 2 3" xfId="39496"/>
    <cellStyle name="好_县市旗测算-新科目（20080626）_不含人员经费系数_合并 2 4" xfId="39497"/>
    <cellStyle name="好_县区合并测算20080423(按照各省比重）_民生政策最低支出需求_财力性转移支付2010年预算参考数_合并 3" xfId="39498"/>
    <cellStyle name="好_县区合并测算20080423(按照各省比重）_民生政策最低支出需求_财力性转移支付2010年预算参考数_华东" xfId="39499"/>
    <cellStyle name="链接单元格 2 2 11" xfId="39500"/>
    <cellStyle name="好_县区合并测算20080423(按照各省比重）_民生政策最低支出需求_财力性转移支付2010年预算参考数_华东 2" xfId="39501"/>
    <cellStyle name="链接单元格 2 2 11 2" xfId="39502"/>
    <cellStyle name="好_县区合并测算20080423(按照各省比重）_民生政策最低支出需求_财力性转移支付2010年预算参考数_华东 2 2" xfId="39503"/>
    <cellStyle name="好_县市旗测算-新科目（20080626）_不含人员经费系数_华东 2 3" xfId="39504"/>
    <cellStyle name="链接单元格 2 2 11 2 2" xfId="39505"/>
    <cellStyle name="好_县区合并测算20080423(按照各省比重）_民生政策最低支出需求_财力性转移支付2010年预算参考数_华东 2 3" xfId="39506"/>
    <cellStyle name="好_县市旗测算-新科目（20080626）_不含人员经费系数_华东 2 4" xfId="39507"/>
    <cellStyle name="链接单元格 2 2 11 2 3" xfId="39508"/>
    <cellStyle name="好_县区合并测算20080423(按照各省比重）_民生政策最低支出需求_财力性转移支付2010年预算参考数_华东 2 4" xfId="39509"/>
    <cellStyle name="好_县市旗测算-新科目（20080626）_不含人员经费系数_华东 2 5" xfId="39510"/>
    <cellStyle name="链接单元格 2 2 11 2 4" xfId="39511"/>
    <cellStyle name="好_县区合并测算20080423(按照各省比重）_民生政策最低支出需求_财力性转移支付2010年预算参考数_华东 2 5" xfId="39512"/>
    <cellStyle name="好_县市旗测算-新科目（20080626）_不含人员经费系数_华东 2 6" xfId="39513"/>
    <cellStyle name="链接单元格 2 2 11 2 5" xfId="39514"/>
    <cellStyle name="好_县区合并测算20080423(按照各省比重）_民生政策最低支出需求_财力性转移支付2010年预算参考数_华东 2 6" xfId="39515"/>
    <cellStyle name="好_县市旗测算-新科目（20080626）_不含人员经费系数_华东 2 7" xfId="39516"/>
    <cellStyle name="链接单元格 2 2 11 2 6" xfId="39517"/>
    <cellStyle name="好_县区合并测算20080423(按照各省比重）_民生政策最低支出需求_财力性转移支付2010年预算参考数_华东 2 7" xfId="39518"/>
    <cellStyle name="链接单元格 2 2 11 2 7" xfId="39519"/>
    <cellStyle name="好_县区合并测算20080423(按照各省比重）_民生政策最低支出需求_财力性转移支付2010年预算参考数_华东 3" xfId="39520"/>
    <cellStyle name="链接单元格 2 2 11 3" xfId="39521"/>
    <cellStyle name="好_县区合并测算20080423(按照各省比重）_民生政策最低支出需求_财力性转移支付2010年预算参考数_隋心对账单定稿0514" xfId="39522"/>
    <cellStyle name="好_县区合并测算20080423(按照各省比重）_民生政策最低支出需求_财力性转移支付2010年预算参考数_隋心对账单定稿0514 2 2" xfId="39523"/>
    <cellStyle name="好_县区合并测算20080423(按照各省比重）_民生政策最低支出需求_财力性转移支付2010年预算参考数_隋心对账单定稿0514 2 3" xfId="39524"/>
    <cellStyle name="好_县区合并测算20080423(按照各省比重）_民生政策最低支出需求_财力性转移支付2010年预算参考数_隋心对账单定稿0514 2 4" xfId="39525"/>
    <cellStyle name="好_县区合并测算20080423(按照各省比重）_民生政策最低支出需求_财力性转移支付2010年预算参考数_隋心对账单定稿0514 2 5" xfId="39526"/>
    <cellStyle name="好_县区合并测算20080423(按照各省比重）_民生政策最低支出需求_财力性转移支付2010年预算参考数_隋心对账单定稿0514 2 7" xfId="39527"/>
    <cellStyle name="好_县区合并测算20080423(按照各省比重）_民生政策最低支出需求_财力性转移支付2010年预算参考数_小册子（2010）张" xfId="39528"/>
    <cellStyle name="好_县区合并测算20080423(按照各省比重）_民生政策最低支出需求_财力性转移支付2010年预算参考数_小册子（2010）张 3" xfId="39529"/>
    <cellStyle name="好_县市旗测算-新科目（20080627）_不含人员经费系数_财力性转移支付2010年预算参考数_03_2010年各地区一般预算平衡表_2010年地方财政一般预算分级平衡情况表（汇总）0524 2 6" xfId="39530"/>
    <cellStyle name="好_县区合并测算20080423(按照各省比重）_民生政策最低支出需求_合并" xfId="39531"/>
    <cellStyle name="好_县区合并测算20080423(按照各省比重）_民生政策最低支出需求_合并 2" xfId="39532"/>
    <cellStyle name="好_县区合并测算20080423(按照各省比重）_民生政策最低支出需求_合并 2 2" xfId="39533"/>
    <cellStyle name="好_县区合并测算20080423(按照各省比重）_民生政策最低支出需求_合并 2 3" xfId="39534"/>
    <cellStyle name="好_县区合并测算20080423(按照各省比重）_民生政策最低支出需求_合并 2 4" xfId="39535"/>
    <cellStyle name="好_县区合并测算20080423(按照各省比重）_民生政策最低支出需求_合并 2 5" xfId="39536"/>
    <cellStyle name="好_县区合并测算20080423(按照各省比重）_民生政策最低支出需求_合并 2 6" xfId="39537"/>
    <cellStyle name="好_县区合并测算20080423(按照各省比重）_民生政策最低支出需求_合并 2 7" xfId="39538"/>
    <cellStyle name="好_县区合并测算20080423(按照各省比重）_民生政策最低支出需求_合并 3" xfId="39539"/>
    <cellStyle name="好_县区合并测算20080423(按照各省比重）_民生政策最低支出需求_华东" xfId="39540"/>
    <cellStyle name="好_县区合并测算20080423(按照各省比重）_民生政策最低支出需求_华东 2" xfId="39541"/>
    <cellStyle name="好_县区合并测算20080423(按照各省比重）_民生政策最低支出需求_华东 2 5" xfId="39542"/>
    <cellStyle name="好_县区合并测算20080423(按照各省比重）_民生政策最低支出需求_华东 3" xfId="39543"/>
    <cellStyle name="好_县区合并测算20080423(按照各省比重）_民生政策最低支出需求_隋心对账单定稿0514 2" xfId="39544"/>
    <cellStyle name="好_县区合并测算20080423(按照各省比重）_民生政策最低支出需求_隋心对账单定稿0514 3" xfId="39545"/>
    <cellStyle name="好_县区合并测算20080423(按照各省比重）_民生政策最低支出需求_小册子（2010）张" xfId="39546"/>
    <cellStyle name="好_县区合并测算20080423(按照各省比重）_民生政策最低支出需求_小册子（2010）张 2" xfId="39547"/>
    <cellStyle name="好_县区合并测算20080423(按照各省比重）_民生政策最低支出需求_小册子（2010）张 3" xfId="39548"/>
    <cellStyle name="好_县区合并测算20080423(按照各省比重）_隋心对账单定稿0514" xfId="39549"/>
    <cellStyle name="好_县区合并测算20080423(按照各省比重）_隋心对账单定稿0514 2" xfId="39550"/>
    <cellStyle name="好_县区合并测算20080423(按照各省比重）_隋心对账单定稿0514 3" xfId="39551"/>
    <cellStyle name="好_县区合并测算20080423(按照各省比重）_县市旗测算-新科目（含人口规模效应） 2 6" xfId="39552"/>
    <cellStyle name="好_县区合并测算20080423(按照各省比重）_县市旗测算-新科目（含人口规模效应） 2 7" xfId="39553"/>
    <cellStyle name="好_县区合并测算20080423(按照各省比重）_县市旗测算-新科目（含人口规模效应） 2 8" xfId="39554"/>
    <cellStyle name="好_县区合并测算20080423(按照各省比重）_县市旗测算-新科目（含人口规模效应）_03_2010年各地区一般预算平衡表 2" xfId="39555"/>
    <cellStyle name="好_县区合并测算20080423(按照各省比重）_县市旗测算-新科目（含人口规模效应）_03_2010年各地区一般预算平衡表 2 2" xfId="39556"/>
    <cellStyle name="好_县区合并测算20080423(按照各省比重）_县市旗测算-新科目（含人口规模效应）_03_2010年各地区一般预算平衡表 2 3" xfId="39557"/>
    <cellStyle name="好_县区合并测算20080423(按照各省比重）_县市旗测算-新科目（含人口规模效应）_03_2010年各地区一般预算平衡表 4" xfId="39558"/>
    <cellStyle name="好_县区合并测算20080423(按照各省比重）_县市旗测算-新科目（含人口规模效应）_03_2010年各地区一般预算平衡表_04财力类2010 2" xfId="39559"/>
    <cellStyle name="好_县区合并测算20080423(按照各省比重）_县市旗测算-新科目（含人口规模效应）_03_2010年各地区一般预算平衡表_04财力类2010 3" xfId="39560"/>
    <cellStyle name="好_县区合并测算20080423(按照各省比重）_县市旗测算-新科目（含人口规模效应）_03_2010年各地区一般预算平衡表_2010年地方财政一般预算分级平衡情况表（汇总）0524 2" xfId="39561"/>
    <cellStyle name="好_县区合并测算20080423(按照各省比重）_县市旗测算-新科目（含人口规模效应）_03_2010年各地区一般预算平衡表_2010年地方财政一般预算分级平衡情况表（汇总）0524 2 2" xfId="39562"/>
    <cellStyle name="好_县区合并测算20080423(按照各省比重）_县市旗测算-新科目（含人口规模效应）_03_2010年各地区一般预算平衡表_2010年地方财政一般预算分级平衡情况表（汇总）0524 2 3" xfId="39563"/>
    <cellStyle name="好_县区合并测算20080423(按照各省比重）_县市旗测算-新科目（含人口规模效应）_03_2010年各地区一般预算平衡表_2010年地方财政一般预算分级平衡情况表（汇总）0524 2 4" xfId="39564"/>
    <cellStyle name="好_县区合并测算20080423(按照各省比重）_县市旗测算-新科目（含人口规模效应）_03_2010年各地区一般预算平衡表_2010年地方财政一般预算分级平衡情况表（汇总）0524 2 6" xfId="39565"/>
    <cellStyle name="好_县区合并测算20080423(按照各省比重）_县市旗测算-新科目（含人口规模效应）_03_2010年各地区一般预算平衡表_2010年地方财政一般预算分级平衡情况表（汇总）0524 3" xfId="39566"/>
    <cellStyle name="好_县区合并测算20080423(按照各省比重）_县市旗测算-新科目（含人口规模效应）_03_2010年各地区一般预算平衡表_2010年地方财政一般预算分级平衡情况表（汇总）0524 4" xfId="39567"/>
    <cellStyle name="好_县区合并测算20080423(按照各省比重）_县市旗测算-新科目（含人口规模效应）_30云南" xfId="39568"/>
    <cellStyle name="好_县区合并测算20080423(按照各省比重）_县市旗测算-新科目（含人口规模效应）_财力性转移支付2010年预算参考数 2" xfId="39569"/>
    <cellStyle name="好_县区合并测算20080423(按照各省比重）_县市旗测算-新科目（含人口规模效应）_财力性转移支付2010年预算参考数 2 2" xfId="39570"/>
    <cellStyle name="好_县区合并测算20080423(按照各省比重）_县市旗测算-新科目（含人口规模效应）_华东 3" xfId="39571"/>
    <cellStyle name="好_县区合并测算20080423(按照各省比重）_县市旗测算-新科目（含人口规模效应）_财力性转移支付2010年预算参考数 2 3" xfId="39572"/>
    <cellStyle name="好_县区合并测算20080423(按照各省比重）_县市旗测算-新科目（含人口规模效应）_财力性转移支付2010年预算参考数 2 4" xfId="39573"/>
    <cellStyle name="好_县区合并测算20080423(按照各省比重）_县市旗测算-新科目（含人口规模效应）_财力性转移支付2010年预算参考数 2 5" xfId="39574"/>
    <cellStyle name="好_县区合并测算20080423(按照各省比重）_县市旗测算-新科目（含人口规模效应）_财力性转移支付2010年预算参考数 2 7" xfId="39575"/>
    <cellStyle name="好_县区合并测算20080423(按照各省比重）_县市旗测算-新科目（含人口规模效应）_财力性转移支付2010年预算参考数 2 8" xfId="39576"/>
    <cellStyle name="好_县区合并测算20080423(按照各省比重）_县市旗测算-新科目（含人口规模效应）_财力性转移支付2010年预算参考数_03_2010年各地区一般预算平衡表 2 2" xfId="39577"/>
    <cellStyle name="好_县区合并测算20080423(按照各省比重）_县市旗测算-新科目（含人口规模效应）_财力性转移支付2010年预算参考数_03_2010年各地区一般预算平衡表 3" xfId="39578"/>
    <cellStyle name="好_县区合并测算20080423(按照各省比重）_县市旗测算-新科目（含人口规模效应）_财力性转移支付2010年预算参考数_03_2010年各地区一般预算平衡表 5" xfId="39579"/>
    <cellStyle name="好_县区合并测算20080423(按照各省比重）_县市旗测算-新科目（含人口规模效应）_财力性转移支付2010年预算参考数_03_2010年各地区一般预算平衡表 6" xfId="39580"/>
    <cellStyle name="好_县区合并测算20080423(按照各省比重）_县市旗测算-新科目（含人口规模效应）_财力性转移支付2010年预算参考数_03_2010年各地区一般预算平衡表_04财力类2010" xfId="39581"/>
    <cellStyle name="好_县区合并测算20080423(按照各省比重）_县市旗测算-新科目（含人口规模效应）_财力性转移支付2010年预算参考数_03_2010年各地区一般预算平衡表_04财力类2010 2" xfId="39582"/>
    <cellStyle name="好_县区合并测算20080423(按照各省比重）_县市旗测算-新科目（含人口规模效应）_财力性转移支付2010年预算参考数_03_2010年各地区一般预算平衡表_04财力类2010 3" xfId="39583"/>
    <cellStyle name="好_县区合并测算20080423(按照各省比重）_县市旗测算-新科目（含人口规模效应）_财力性转移支付2010年预算参考数_03_2010年各地区一般预算平衡表_2010年地方财政一般预算分级平衡情况表（汇总）0524" xfId="39584"/>
    <cellStyle name="好_县区合并测算20080423(按照各省比重）_县市旗测算-新科目（含人口规模效应）_财力性转移支付2010年预算参考数_03_2010年各地区一般预算平衡表_2010年地方财政一般预算分级平衡情况表（汇总）0524 2" xfId="39585"/>
    <cellStyle name="好_县区合并测算20080423(按照各省比重）_县市旗测算-新科目（含人口规模效应）_财力性转移支付2010年预算参考数_03_2010年各地区一般预算平衡表_2010年地方财政一般预算分级平衡情况表（汇总）0524 2 4" xfId="39586"/>
    <cellStyle name="好_县区合并测算20080423(按照各省比重）_县市旗测算-新科目（含人口规模效应）_财力性转移支付2010年预算参考数_03_2010年各地区一般预算平衡表_2010年地方财政一般预算分级平衡情况表（汇总）0524 2 5" xfId="39587"/>
    <cellStyle name="好_县区合并测算20080423(按照各省比重）_县市旗测算-新科目（含人口规模效应）_财力性转移支付2010年预算参考数_03_2010年各地区一般预算平衡表_2010年地方财政一般预算分级平衡情况表（汇总）0524 3" xfId="39588"/>
    <cellStyle name="好_县区合并测算20080423(按照各省比重）_县市旗测算-新科目（含人口规模效应）_财力性转移支付2010年预算参考数_03_2010年各地区一般预算平衡表_2010年地方财政一般预算分级平衡情况表（汇总）0524 4" xfId="39589"/>
    <cellStyle name="好_县区合并测算20080423(按照各省比重）_县市旗测算-新科目（含人口规模效应）_财力性转移支付2010年预算参考数_03_2010年各地区一般预算平衡表_2010年地方财政一般预算分级平衡情况表（汇总）0524 5" xfId="39590"/>
    <cellStyle name="好_县区合并测算20080423(按照各省比重）_县市旗测算-新科目（含人口规模效应）_财力性转移支付2010年预算参考数_30云南" xfId="39591"/>
    <cellStyle name="好_县区合并测算20080423(按照各省比重）_县市旗测算-新科目（含人口规模效应）_财力性转移支付2010年预算参考数_30云南 3" xfId="39592"/>
    <cellStyle name="好_县区合并测算20080423(按照各省比重）_县市旗测算-新科目（含人口规模效应）_财力性转移支付2010年预算参考数_合并" xfId="39593"/>
    <cellStyle name="好_县区合并测算20080423(按照各省比重）_县市旗测算-新科目（含人口规模效应）_财力性转移支付2010年预算参考数_合并 2" xfId="39594"/>
    <cellStyle name="好_县区合并测算20080423(按照各省比重）_县市旗测算-新科目（含人口规模效应）_财力性转移支付2010年预算参考数_合并 2 3" xfId="39595"/>
    <cellStyle name="好_县区合并测算20080423(按照各省比重）_县市旗测算-新科目（含人口规模效应）_财力性转移支付2010年预算参考数_合并 2 4" xfId="39596"/>
    <cellStyle name="好_县区合并测算20080423(按照各省比重）_县市旗测算-新科目（含人口规模效应）_财力性转移支付2010年预算参考数_华东" xfId="39597"/>
    <cellStyle name="好_县区合并测算20080423(按照各省比重）_县市旗测算-新科目（含人口规模效应）_财力性转移支付2010年预算参考数_华东 2 2" xfId="39598"/>
    <cellStyle name="好_县区合并测算20080423(按照各省比重）_县市旗测算-新科目（含人口规模效应）_财力性转移支付2010年预算参考数_华东 2 3" xfId="39599"/>
    <cellStyle name="好_县区合并测算20080423(按照各省比重）_县市旗测算-新科目（含人口规模效应）_财力性转移支付2010年预算参考数_华东 2 4" xfId="39600"/>
    <cellStyle name="好_县区合并测算20080423(按照各省比重）_县市旗测算-新科目（含人口规模效应）_财力性转移支付2010年预算参考数_华东 2 5" xfId="39601"/>
    <cellStyle name="好_县区合并测算20080423(按照各省比重）_县市旗测算-新科目（含人口规模效应）_财力性转移支付2010年预算参考数_华东 2 6" xfId="39602"/>
    <cellStyle name="好_县区合并测算20080423(按照各省比重）_县市旗测算-新科目（含人口规模效应）_财力性转移支付2010年预算参考数_华东 2 7" xfId="39603"/>
    <cellStyle name="好_县区合并测算20080423(按照各省比重）_县市旗测算-新科目（含人口规模效应）_财力性转移支付2010年预算参考数_隋心对账单定稿0514 2 3" xfId="39604"/>
    <cellStyle name="好_县区合并测算20080423(按照各省比重）_县市旗测算-新科目（含人口规模效应）_财力性转移支付2010年预算参考数_隋心对账单定稿0514 2 4" xfId="39605"/>
    <cellStyle name="好_县区合并测算20080423(按照各省比重）_县市旗测算-新科目（含人口规模效应）_财力性转移支付2010年预算参考数_小册子（2010）张" xfId="39606"/>
    <cellStyle name="好_县区合并测算20080423(按照各省比重）_县市旗测算-新科目（含人口规模效应）_合并" xfId="39607"/>
    <cellStyle name="好_县区合并测算20080423(按照各省比重）_县市旗测算-新科目（含人口规模效应）_合并 2" xfId="39608"/>
    <cellStyle name="好_县区合并测算20080423(按照各省比重）_县市旗测算-新科目（含人口规模效应）_合并 2 2" xfId="39609"/>
    <cellStyle name="好_县区合并测算20080423(按照各省比重）_县市旗测算-新科目（含人口规模效应）_合并 2 3" xfId="39610"/>
    <cellStyle name="好_县区合并测算20080423(按照各省比重）_县市旗测算-新科目（含人口规模效应）_合并 2 4" xfId="39611"/>
    <cellStyle name="好_县区合并测算20080423(按照各省比重）_县市旗测算-新科目（含人口规模效应）_合并 3" xfId="39612"/>
    <cellStyle name="好_县区合并测算20080423(按照各省比重）_县市旗测算-新科目（含人口规模效应）_华东" xfId="39613"/>
    <cellStyle name="好_县区合并测算20080423(按照各省比重）_县市旗测算-新科目（含人口规模效应）_华东 2" xfId="39614"/>
    <cellStyle name="好_县区合并测算20080423(按照各省比重）_县市旗测算-新科目（含人口规模效应）_华东 2 2" xfId="39615"/>
    <cellStyle name="好_县区合并测算20080423(按照各省比重）_县市旗测算-新科目（含人口规模效应）_华东 2 3" xfId="39616"/>
    <cellStyle name="好_县区合并测算20080423(按照各省比重）_县市旗测算-新科目（含人口规模效应）_华东 2 4" xfId="39617"/>
    <cellStyle name="好_县区合并测算20080423(按照各省比重）_县市旗测算-新科目（含人口规模效应）_华东 2 5" xfId="39618"/>
    <cellStyle name="好_县区合并测算20080423(按照各省比重）_县市旗测算-新科目（含人口规模效应）_华东 2 6" xfId="39619"/>
    <cellStyle name="好_县区合并测算20080423(按照各省比重）_县市旗测算-新科目（含人口规模效应）_隋心对账单定稿0514" xfId="39620"/>
    <cellStyle name="好_县区合并测算20080423(按照各省比重）_县市旗测算-新科目（含人口规模效应）_隋心对账单定稿0514 2" xfId="39621"/>
    <cellStyle name="好_县区合并测算20080423(按照各省比重）_县市旗测算-新科目（含人口规模效应）_隋心对账单定稿0514 2 2" xfId="39622"/>
    <cellStyle name="好_县区合并测算20080423(按照各省比重）_县市旗测算-新科目（含人口规模效应）_隋心对账单定稿0514 2 3" xfId="39623"/>
    <cellStyle name="好_县区合并测算20080423(按照各省比重）_县市旗测算-新科目（含人口规模效应）_隋心对账单定稿0514 3" xfId="39624"/>
    <cellStyle name="好_县区合并测算20080423(按照各省比重）_县市旗测算-新科目（含人口规模效应）_小册子（2010）张" xfId="39625"/>
    <cellStyle name="好_县区合并测算20080423(按照各省比重）_小册子（2010）张" xfId="39626"/>
    <cellStyle name="好_县区合并测算20080423(按照各省比重）_小册子（2010）张 2" xfId="39627"/>
    <cellStyle name="好_县区合并测算20080423(按照各省比重）_小册子（2010）张 3" xfId="39628"/>
    <cellStyle name="好_县市旗测算20080508 3" xfId="39629"/>
    <cellStyle name="好_县市旗测算20080508 4" xfId="39630"/>
    <cellStyle name="好_县市旗测算20080508 5" xfId="39631"/>
    <cellStyle name="好_县市旗测算20080508_03_2010年各地区一般预算平衡表" xfId="39632"/>
    <cellStyle name="好_县市旗测算20080508_03_2010年各地区一般预算平衡表 2" xfId="39633"/>
    <cellStyle name="好_县市旗测算20080508_03_2010年各地区一般预算平衡表 2 2" xfId="39634"/>
    <cellStyle name="好_县市旗测算20080508_03_2010年各地区一般预算平衡表 2 3" xfId="39635"/>
    <cellStyle name="好_县市旗测算20080508_03_2010年各地区一般预算平衡表 3" xfId="39636"/>
    <cellStyle name="好_县市旗测算20080508_03_2010年各地区一般预算平衡表 4" xfId="39637"/>
    <cellStyle name="好_县市旗测算20080508_03_2010年各地区一般预算平衡表 5" xfId="39638"/>
    <cellStyle name="好_县市旗测算20080508_03_2010年各地区一般预算平衡表 6" xfId="39639"/>
    <cellStyle name="好_县市旗测算20080508_03_2010年各地区一般预算平衡表_04财力类2010" xfId="39640"/>
    <cellStyle name="好_县市旗测算20080508_03_2010年各地区一般预算平衡表_2010年地方财政一般预算分级平衡情况表（汇总）0524" xfId="39641"/>
    <cellStyle name="好_县市旗测算20080508_03_2010年各地区一般预算平衡表_2010年地方财政一般预算分级平衡情况表（汇总）0524 2" xfId="39642"/>
    <cellStyle name="好_县市旗测算20080508_03_2010年各地区一般预算平衡表_2010年地方财政一般预算分级平衡情况表（汇总）0524 2 5" xfId="39643"/>
    <cellStyle name="好_县市旗测算20080508_03_2010年各地区一般预算平衡表_2010年地方财政一般预算分级平衡情况表（汇总）0524 3" xfId="39644"/>
    <cellStyle name="好_县市旗测算20080508_03_2010年各地区一般预算平衡表_2010年地方财政一般预算分级平衡情况表（汇总）0524 4" xfId="39645"/>
    <cellStyle name="好_县市旗测算20080508_03_2010年各地区一般预算平衡表_2010年地方财政一般预算分级平衡情况表（汇总）0524 5" xfId="39646"/>
    <cellStyle name="好_县市旗测算20080508_03_2010年各地区一般预算平衡表_净集中" xfId="39647"/>
    <cellStyle name="好_县市旗测算20080508_03_2010年各地区一般预算平衡表_净集中 3" xfId="39648"/>
    <cellStyle name="好_县市旗测算20080508_30云南" xfId="39649"/>
    <cellStyle name="好_县市旗测算20080508_30云南 2" xfId="39650"/>
    <cellStyle name="强调文字颜色 1 2 2 3" xfId="39651"/>
    <cellStyle name="好_县市旗测算20080508_不含人员经费系数" xfId="39652"/>
    <cellStyle name="好_县市旗测算20080508_不含人员经费系数 2" xfId="39653"/>
    <cellStyle name="好_县市旗测算20080508_不含人员经费系数 2 8" xfId="39654"/>
    <cellStyle name="输出 2 2 2 2 2" xfId="39655"/>
    <cellStyle name="好_县市旗测算20080508_不含人员经费系数 3" xfId="39656"/>
    <cellStyle name="好_县市旗测算20080508_不含人员经费系数 4" xfId="39657"/>
    <cellStyle name="好_县市旗测算20080508_不含人员经费系数 5" xfId="39658"/>
    <cellStyle name="好_县市旗测算20080508_不含人员经费系数_03_2010年各地区一般预算平衡表" xfId="39659"/>
    <cellStyle name="好_县市旗测算20080508_不含人员经费系数_03_2010年各地区一般预算平衡表 2" xfId="39660"/>
    <cellStyle name="好_县市旗测算20080508_不含人员经费系数_03_2010年各地区一般预算平衡表 2 2" xfId="39661"/>
    <cellStyle name="好_县市旗测算20080508_不含人员经费系数_03_2010年各地区一般预算平衡表 2 3" xfId="39662"/>
    <cellStyle name="好_县市旗测算20080508_不含人员经费系数_03_2010年各地区一般预算平衡表 5" xfId="39663"/>
    <cellStyle name="好_县市旗测算20080508_不含人员经费系数_03_2010年各地区一般预算平衡表_04财力类2010 3" xfId="39664"/>
    <cellStyle name="好_县市旗测算20080508_不含人员经费系数_03_2010年各地区一般预算平衡表_2010年地方财政一般预算分级平衡情况表（汇总）0524 2 3" xfId="39665"/>
    <cellStyle name="好_县市旗测算20080508_不含人员经费系数_03_2010年各地区一般预算平衡表_2010年地方财政一般预算分级平衡情况表（汇总）0524 2 4" xfId="39666"/>
    <cellStyle name="好_县市旗测算20080508_不含人员经费系数_03_2010年各地区一般预算平衡表_2010年地方财政一般预算分级平衡情况表（汇总）0524 2 5" xfId="39667"/>
    <cellStyle name="好_县市旗测算20080508_不含人员经费系数_03_2010年各地区一般预算平衡表_2010年地方财政一般预算分级平衡情况表（汇总）0524 4" xfId="39668"/>
    <cellStyle name="样式 1 2 9" xfId="39669"/>
    <cellStyle name="好_县市旗测算20080508_不含人员经费系数_03_2010年各地区一般预算平衡表_2010年地方财政一般预算分级平衡情况表（汇总）0524 5" xfId="39670"/>
    <cellStyle name="好_县市旗测算20080508_不含人员经费系数_30云南 2" xfId="39671"/>
    <cellStyle name="好_县市旗测算20080508_不含人员经费系数_30云南 3" xfId="39672"/>
    <cellStyle name="好_县市旗测算20080508_不含人员经费系数_财力性转移支付2010年预算参考数 2" xfId="39673"/>
    <cellStyle name="好_县市旗测算20080508_不含人员经费系数_财力性转移支付2010年预算参考数 2 2" xfId="39674"/>
    <cellStyle name="好_县市旗测算20080508_不含人员经费系数_财力性转移支付2010年预算参考数 2 3" xfId="39675"/>
    <cellStyle name="好_县市旗测算20080508_不含人员经费系数_财力性转移支付2010年预算参考数 3" xfId="39676"/>
    <cellStyle name="好_县市旗测算20080508_不含人员经费系数_财力性转移支付2010年预算参考数 4" xfId="39677"/>
    <cellStyle name="好_县市旗测算20080508_不含人员经费系数_财力性转移支付2010年预算参考数 5" xfId="39678"/>
    <cellStyle name="好_县市旗测算20080508_不含人员经费系数_财力性转移支付2010年预算参考数_03_2010年各地区一般预算平衡表 4" xfId="39679"/>
    <cellStyle name="好_县市旗测算20080508_不含人员经费系数_财力性转移支付2010年预算参考数_03_2010年各地区一般预算平衡表 5" xfId="39680"/>
    <cellStyle name="好_县市旗测算20080508_不含人员经费系数_财力性转移支付2010年预算参考数_03_2010年各地区一般预算平衡表_04财力类2010" xfId="39681"/>
    <cellStyle name="好_县市旗测算20080508_不含人员经费系数_财力性转移支付2010年预算参考数_03_2010年各地区一般预算平衡表_04财力类2010 2" xfId="39682"/>
    <cellStyle name="好_县市旗测算20080508_不含人员经费系数_财力性转移支付2010年预算参考数_03_2010年各地区一般预算平衡表_04财力类2010 3" xfId="39683"/>
    <cellStyle name="好_县市旗测算20080508_不含人员经费系数_财力性转移支付2010年预算参考数_03_2010年各地区一般预算平衡表_2010年地方财政一般预算分级平衡情况表（汇总）0524 2" xfId="39684"/>
    <cellStyle name="好_县市旗测算20080508_不含人员经费系数_财力性转移支付2010年预算参考数_03_2010年各地区一般预算平衡表_2010年地方财政一般预算分级平衡情况表（汇总）0524 2 2" xfId="39685"/>
    <cellStyle name="好_县市旗测算20080508_不含人员经费系数_财力性转移支付2010年预算参考数_03_2010年各地区一般预算平衡表_2010年地方财政一般预算分级平衡情况表（汇总）0524 2 3" xfId="39686"/>
    <cellStyle name="好_县市旗测算20080508_不含人员经费系数_财力性转移支付2010年预算参考数_03_2010年各地区一般预算平衡表_2010年地方财政一般预算分级平衡情况表（汇总）0524 2 4" xfId="39687"/>
    <cellStyle name="好_县市旗测算20080508_不含人员经费系数_财力性转移支付2010年预算参考数_03_2010年各地区一般预算平衡表_2010年地方财政一般预算分级平衡情况表（汇总）0524 3" xfId="39688"/>
    <cellStyle name="好_县市旗测算20080508_不含人员经费系数_财力性转移支付2010年预算参考数_03_2010年各地区一般预算平衡表_2010年地方财政一般预算分级平衡情况表（汇总）0524 4" xfId="39689"/>
    <cellStyle name="好_县市旗测算20080508_不含人员经费系数_财力性转移支付2010年预算参考数_03_2010年各地区一般预算平衡表_2010年地方财政一般预算分级平衡情况表（汇总）0524 5" xfId="39690"/>
    <cellStyle name="好_县市旗测算20080508_不含人员经费系数_财力性转移支付2010年预算参考数_03_2010年各地区一般预算平衡表_净集中 2" xfId="39691"/>
    <cellStyle name="好_县市旗测算20080508_不含人员经费系数_财力性转移支付2010年预算参考数_03_2010年各地区一般预算平衡表_净集中 3" xfId="39692"/>
    <cellStyle name="好_县市旗测算20080508_不含人员经费系数_财力性转移支付2010年预算参考数_合并" xfId="39693"/>
    <cellStyle name="好_县市旗测算20080508_不含人员经费系数_财力性转移支付2010年预算参考数_合并 2 2" xfId="39694"/>
    <cellStyle name="好_一般预算支出口径剔除表_30云南 3 2" xfId="39695"/>
    <cellStyle name="好_县市旗测算20080508_不含人员经费系数_财力性转移支付2010年预算参考数_合并 2 3" xfId="39696"/>
    <cellStyle name="好_县市旗测算20080508_不含人员经费系数_财力性转移支付2010年预算参考数_华东 2" xfId="39697"/>
    <cellStyle name="好_县市旗测算20080508_不含人员经费系数_财力性转移支付2010年预算参考数_华东 2 2" xfId="39698"/>
    <cellStyle name="好_县市旗测算20080508_不含人员经费系数_财力性转移支付2010年预算参考数_华东 2 3" xfId="39699"/>
    <cellStyle name="好_县市旗测算20080508_不含人员经费系数_财力性转移支付2010年预算参考数_华东 2 4" xfId="39700"/>
    <cellStyle name="好_县市旗测算20080508_不含人员经费系数_财力性转移支付2010年预算参考数_华东 2 5" xfId="39701"/>
    <cellStyle name="好_县市旗测算20080508_不含人员经费系数_财力性转移支付2010年预算参考数_华东 2 7" xfId="39702"/>
    <cellStyle name="好_县市旗测算20080508_不含人员经费系数_财力性转移支付2010年预算参考数_小册子（2010）张" xfId="39703"/>
    <cellStyle name="好_县市旗测算20080508_不含人员经费系数_财力性转移支付2010年预算参考数_小册子（2010）张 2" xfId="39704"/>
    <cellStyle name="好_县市旗测算20080508_不含人员经费系数_合并 2" xfId="39705"/>
    <cellStyle name="好_县市旗测算20080508_不含人员经费系数_合并 2 2" xfId="39706"/>
    <cellStyle name="好_县市旗测算20080508_不含人员经费系数_合并 2 3" xfId="39707"/>
    <cellStyle name="好_县市旗测算20080508_不含人员经费系数_合并 2 4" xfId="39708"/>
    <cellStyle name="好_县市旗测算20080508_不含人员经费系数_合并 2 6" xfId="39709"/>
    <cellStyle name="好_县市旗测算20080508_不含人员经费系数_合并 2 7" xfId="39710"/>
    <cellStyle name="好_县市旗测算20080508_不含人员经费系数_合并 3" xfId="39711"/>
    <cellStyle name="好_县市旗测算20080508_不含人员经费系数_华东" xfId="39712"/>
    <cellStyle name="好_县市旗测算20080508_不含人员经费系数_华东 2" xfId="39713"/>
    <cellStyle name="好_县市旗测算20080508_不含人员经费系数_华东 2 2" xfId="39714"/>
    <cellStyle name="好_县市旗测算20080508_不含人员经费系数_华东 2 3" xfId="39715"/>
    <cellStyle name="好_县市旗测算20080508_不含人员经费系数_华东 2 4" xfId="39716"/>
    <cellStyle name="好_县市旗测算20080508_不含人员经费系数_华东 2 5" xfId="39717"/>
    <cellStyle name="好_县市旗测算20080508_不含人员经费系数_华东 2 6" xfId="39718"/>
    <cellStyle name="好_县市旗测算20080508_不含人员经费系数_华东 2 7" xfId="39719"/>
    <cellStyle name="好_县市旗测算20080508_不含人员经费系数_华东 3" xfId="39720"/>
    <cellStyle name="好_县市旗测算20080508_不含人员经费系数_隋心对账单定稿0514 2" xfId="39721"/>
    <cellStyle name="好_县市旗测算20080508_不含人员经费系数_隋心对账单定稿0514 2 2" xfId="39722"/>
    <cellStyle name="好_县市旗测算20080508_不含人员经费系数_隋心对账单定稿0514 2 3" xfId="39723"/>
    <cellStyle name="好_县市旗测算20080508_不含人员经费系数_隋心对账单定稿0514 2 5" xfId="39724"/>
    <cellStyle name="好_县市旗测算20080508_不含人员经费系数_隋心对账单定稿0514 3" xfId="39725"/>
    <cellStyle name="好_县市旗测算20080508_不含人员经费系数_小册子（2010）张" xfId="39726"/>
    <cellStyle name="好_县市旗测算20080508_不含人员经费系数_小册子（2010）张 2" xfId="39727"/>
    <cellStyle name="好_县市旗测算20080508_不含人员经费系数_小册子（2010）张 3" xfId="39728"/>
    <cellStyle name="好_县市旗测算20080508_不含人员经费系数_小册子（2010）张 4" xfId="39729"/>
    <cellStyle name="好_县市旗测算20080508_财力性转移支付2010年预算参考数 3" xfId="39730"/>
    <cellStyle name="好_县市旗测算20080508_财力性转移支付2010年预算参考数 5" xfId="39731"/>
    <cellStyle name="好_县市旗测算20080508_财力性转移支付2010年预算参考数_03_2010年各地区一般预算平衡表" xfId="39732"/>
    <cellStyle name="好_县市旗测算20080508_财力性转移支付2010年预算参考数_03_2010年各地区一般预算平衡表 2 2" xfId="39733"/>
    <cellStyle name="好_县市旗测算20080508_财力性转移支付2010年预算参考数_03_2010年各地区一般预算平衡表 2 3" xfId="39734"/>
    <cellStyle name="好_县市旗测算20080508_财力性转移支付2010年预算参考数_03_2010年各地区一般预算平衡表 5" xfId="39735"/>
    <cellStyle name="好_县市旗测算20080508_财力性转移支付2010年预算参考数_03_2010年各地区一般预算平衡表 6" xfId="39736"/>
    <cellStyle name="好_县市旗测算20080508_财力性转移支付2010年预算参考数_03_2010年各地区一般预算平衡表_04财力类2010" xfId="39737"/>
    <cellStyle name="好_县市旗测算20080508_财力性转移支付2010年预算参考数_03_2010年各地区一般预算平衡表_04财力类2010 2" xfId="39738"/>
    <cellStyle name="好_县市旗测算20080508_财力性转移支付2010年预算参考数_03_2010年各地区一般预算平衡表_2010年地方财政一般预算分级平衡情况表（汇总）0524 2 2" xfId="39739"/>
    <cellStyle name="好_县市旗测算20080508_财力性转移支付2010年预算参考数_03_2010年各地区一般预算平衡表_2010年地方财政一般预算分级平衡情况表（汇总）0524 2 3" xfId="39740"/>
    <cellStyle name="好_县市旗测算20080508_财力性转移支付2010年预算参考数_03_2010年各地区一般预算平衡表_2010年地方财政一般预算分级平衡情况表（汇总）0524 2 4" xfId="39741"/>
    <cellStyle name="好_县市旗测算20080508_财力性转移支付2010年预算参考数_03_2010年各地区一般预算平衡表_2010年地方财政一般预算分级平衡情况表（汇总）0524 2 5" xfId="39742"/>
    <cellStyle name="好_县市旗测算20080508_财力性转移支付2010年预算参考数_03_2010年各地区一般预算平衡表_2010年地方财政一般预算分级平衡情况表（汇总）0524 2 6" xfId="39743"/>
    <cellStyle name="好_县市旗测算20080508_财力性转移支付2010年预算参考数_03_2010年各地区一般预算平衡表_2010年地方财政一般预算分级平衡情况表（汇总）0524 2 7" xfId="39744"/>
    <cellStyle name="好_县市旗测算20080508_财力性转移支付2010年预算参考数_03_2010年各地区一般预算平衡表_2010年地方财政一般预算分级平衡情况表（汇总）0524 2 8" xfId="39745"/>
    <cellStyle name="好_县市旗测算20080508_财力性转移支付2010年预算参考数_03_2010年各地区一般预算平衡表_2010年地方财政一般预算分级平衡情况表（汇总）0524 4" xfId="39746"/>
    <cellStyle name="好_县市旗测算20080508_财力性转移支付2010年预算参考数_03_2010年各地区一般预算平衡表_2010年地方财政一般预算分级平衡情况表（汇总）0524 5" xfId="39747"/>
    <cellStyle name="好_县市旗测算20080508_财力性转移支付2010年预算参考数_03_2010年各地区一般预算平衡表_净集中" xfId="39748"/>
    <cellStyle name="好_县市旗测算20080508_财力性转移支付2010年预算参考数_30云南" xfId="39749"/>
    <cellStyle name="好_县市旗测算-新科目（20080626）_县市旗测算-新科目（含人口规模效应）_03_2010年各地区一般预算平衡表_净集中 2" xfId="39750"/>
    <cellStyle name="好_县市旗测算20080508_财力性转移支付2010年预算参考数_合并" xfId="39751"/>
    <cellStyle name="好_县市旗测算20080508_财力性转移支付2010年预算参考数_合并 2 2" xfId="39752"/>
    <cellStyle name="好_县市旗测算20080508_财力性转移支付2010年预算参考数_合并 2 3" xfId="39753"/>
    <cellStyle name="好_县市旗测算20080508_财力性转移支付2010年预算参考数_合并 2 4" xfId="39754"/>
    <cellStyle name="好_县市旗测算20080508_财力性转移支付2010年预算参考数_合并 2 5" xfId="39755"/>
    <cellStyle name="好_县市旗测算20080508_财力性转移支付2010年预算参考数_合并 2 6" xfId="39756"/>
    <cellStyle name="好_县市旗测算20080508_财力性转移支付2010年预算参考数_合并 2 7" xfId="39757"/>
    <cellStyle name="好_县市旗测算20080508_财力性转移支付2010年预算参考数_合并 3" xfId="39758"/>
    <cellStyle name="好_县市旗测算20080508_财力性转移支付2010年预算参考数_华东 2" xfId="39759"/>
    <cellStyle name="好_县市旗测算20080508_财力性转移支付2010年预算参考数_华东 2 2" xfId="39760"/>
    <cellStyle name="好_县市旗测算20080508_财力性转移支付2010年预算参考数_华东 3" xfId="39761"/>
    <cellStyle name="好_县市旗测算20080508_财力性转移支付2010年预算参考数_小册子（2010）张" xfId="39762"/>
    <cellStyle name="好_县市旗测算20080508_合并 2 3" xfId="39763"/>
    <cellStyle name="好_县市旗测算20080508_合并 2 4" xfId="39764"/>
    <cellStyle name="好_县市旗测算20080508_合并 2 5" xfId="39765"/>
    <cellStyle name="好_县市旗测算20080508_合并 3" xfId="39766"/>
    <cellStyle name="好_县市旗测算20080508_华东 2 4" xfId="39767"/>
    <cellStyle name="好_县市旗测算20080508_华东 2 5" xfId="39768"/>
    <cellStyle name="好_县市旗测算20080508_华东 2 6" xfId="39769"/>
    <cellStyle name="好_县市旗测算20080508_华东 2 7" xfId="39770"/>
    <cellStyle name="好_县市旗测算20080508_民生政策最低支出需求 2" xfId="39771"/>
    <cellStyle name="好_县市旗测算20080508_民生政策最低支出需求 2 2" xfId="39772"/>
    <cellStyle name="好_县市旗测算20080508_县市旗测算-新科目（含人口规模效应）_财力性转移支付2010年预算参考数_隋心对账单定稿0514 2 4" xfId="39773"/>
    <cellStyle name="好_县市旗测算20080508_民生政策最低支出需求 2 3" xfId="39774"/>
    <cellStyle name="好_县市旗测算20080508_县市旗测算-新科目（含人口规模效应）_财力性转移支付2010年预算参考数_隋心对账单定稿0514 2 5" xfId="39775"/>
    <cellStyle name="好_县市旗测算20080508_民生政策最低支出需求 2 4" xfId="39776"/>
    <cellStyle name="好_县市旗测算20080508_县市旗测算-新科目（含人口规模效应）_财力性转移支付2010年预算参考数_隋心对账单定稿0514 2 6" xfId="39777"/>
    <cellStyle name="好_县市旗测算20080508_民生政策最低支出需求 2 5" xfId="39778"/>
    <cellStyle name="好_县市旗测算20080508_县市旗测算-新科目（含人口规模效应）_财力性转移支付2010年预算参考数_隋心对账单定稿0514 2 7" xfId="39779"/>
    <cellStyle name="好_县市旗测算20080508_民生政策最低支出需求 2 7" xfId="39780"/>
    <cellStyle name="好_县市旗测算20080508_民生政策最低支出需求 2 8" xfId="39781"/>
    <cellStyle name="好_县市旗测算20080508_民生政策最低支出需求 5" xfId="39782"/>
    <cellStyle name="好_县市旗测算20080508_民生政策最低支出需求_03_2010年各地区一般预算平衡表" xfId="39783"/>
    <cellStyle name="好_县市旗测算20080508_民生政策最低支出需求_03_2010年各地区一般预算平衡表 2" xfId="39784"/>
    <cellStyle name="好_县市旗测算20080508_民生政策最低支出需求_03_2010年各地区一般预算平衡表 3" xfId="39785"/>
    <cellStyle name="好_县市旗测算20080508_民生政策最低支出需求_03_2010年各地区一般预算平衡表 4" xfId="39786"/>
    <cellStyle name="好_县市旗测算20080508_民生政策最低支出需求_合并 2 2" xfId="39787"/>
    <cellStyle name="好_县市旗测算20080508_民生政策最低支出需求_03_2010年各地区一般预算平衡表 5" xfId="39788"/>
    <cellStyle name="好_县市旗测算20080508_民生政策最低支出需求_合并 2 3" xfId="39789"/>
    <cellStyle name="好_县市旗测算20080508_民生政策最低支出需求_03_2010年各地区一般预算平衡表 6" xfId="39790"/>
    <cellStyle name="好_县市旗测算20080508_民生政策最低支出需求_合并 2 4" xfId="39791"/>
    <cellStyle name="好_县市旗测算20080508_民生政策最低支出需求_03_2010年各地区一般预算平衡表_04财力类2010 2" xfId="39792"/>
    <cellStyle name="好_县市旗测算20080508_民生政策最低支出需求_03_2010年各地区一般预算平衡表_04财力类2010 3" xfId="39793"/>
    <cellStyle name="好_县市旗测算20080508_民生政策最低支出需求_03_2010年各地区一般预算平衡表_2010年地方财政一般预算分级平衡情况表（汇总）0524" xfId="39794"/>
    <cellStyle name="好_县市旗测算20080508_民生政策最低支出需求_03_2010年各地区一般预算平衡表_2010年地方财政一般预算分级平衡情况表（汇总）0524 2" xfId="39795"/>
    <cellStyle name="千位分隔[0] 2 5" xfId="39796"/>
    <cellStyle name="好_县市旗测算20080508_民生政策最低支出需求_03_2010年各地区一般预算平衡表_2010年地方财政一般预算分级平衡情况表（汇总）0524 2 2" xfId="39797"/>
    <cellStyle name="千位分隔[0] 2 5 2" xfId="39798"/>
    <cellStyle name="好_县市旗测算20080508_民生政策最低支出需求_03_2010年各地区一般预算平衡表_2010年地方财政一般预算分级平衡情况表（汇总）0524 2 3" xfId="39799"/>
    <cellStyle name="好_县市旗测算20080508_民生政策最低支出需求_03_2010年各地区一般预算平衡表_2010年地方财政一般预算分级平衡情况表（汇总）0524 2 4" xfId="39800"/>
    <cellStyle name="好_县市旗测算20080508_民生政策最低支出需求_03_2010年各地区一般预算平衡表_2010年地方财政一般预算分级平衡情况表（汇总）0524 2 5" xfId="39801"/>
    <cellStyle name="好_县市旗测算20080508_民生政策最低支出需求_03_2010年各地区一般预算平衡表_2010年地方财政一般预算分级平衡情况表（汇总）0524 2 6" xfId="39802"/>
    <cellStyle name="好_县市旗测算20080508_民生政策最低支出需求_03_2010年各地区一般预算平衡表_2010年地方财政一般预算分级平衡情况表（汇总）0524 2 7" xfId="39803"/>
    <cellStyle name="好_县市旗测算20080508_民生政策最低支出需求_03_2010年各地区一般预算平衡表_2010年地方财政一般预算分级平衡情况表（汇总）0524 2 8" xfId="39804"/>
    <cellStyle name="好_县市旗测算20080508_民生政策最低支出需求_03_2010年各地区一般预算平衡表_2010年地方财政一般预算分级平衡情况表（汇总）0524 5" xfId="39805"/>
    <cellStyle name="千位分隔[0] 2 8" xfId="39806"/>
    <cellStyle name="好_县市旗测算20080508_民生政策最低支出需求_03_2010年各地区一般预算平衡表_净集中" xfId="39807"/>
    <cellStyle name="好_县市旗测算20080508_民生政策最低支出需求_03_2010年各地区一般预算平衡表_净集中 3" xfId="39808"/>
    <cellStyle name="好_县市旗测算20080508_民生政策最低支出需求_30云南 2" xfId="39809"/>
    <cellStyle name="好_县市旗测算20080508_民生政策最低支出需求_30云南 3" xfId="39810"/>
    <cellStyle name="好_县市旗测算20080508_民生政策最低支出需求_财力性转移支付2010年预算参考数" xfId="39811"/>
    <cellStyle name="好_县市旗测算20080508_民生政策最低支出需求_财力性转移支付2010年预算参考数 2" xfId="39812"/>
    <cellStyle name="好_县市旗测算20080508_民生政策最低支出需求_财力性转移支付2010年预算参考数 2 8" xfId="39813"/>
    <cellStyle name="好_县市旗测算20080508_民生政策最低支出需求_财力性转移支付2010年预算参考数 3" xfId="39814"/>
    <cellStyle name="好_县市旗测算20080508_民生政策最低支出需求_财力性转移支付2010年预算参考数 4" xfId="39815"/>
    <cellStyle name="好_县市旗测算20080508_民生政策最低支出需求_财力性转移支付2010年预算参考数 5" xfId="39816"/>
    <cellStyle name="好_县市旗测算20080508_民生政策最低支出需求_财力性转移支付2010年预算参考数_03_2010年各地区一般预算平衡表 2" xfId="39817"/>
    <cellStyle name="好_县市旗测算20080508_民生政策最低支出需求_财力性转移支付2010年预算参考数_03_2010年各地区一般预算平衡表 2 2" xfId="39818"/>
    <cellStyle name="好_县市旗测算20080508_民生政策最低支出需求_财力性转移支付2010年预算参考数_03_2010年各地区一般预算平衡表 3" xfId="39819"/>
    <cellStyle name="好_县市旗测算20080508_民生政策最低支出需求_财力性转移支付2010年预算参考数_03_2010年各地区一般预算平衡表 6" xfId="39820"/>
    <cellStyle name="好_县市旗测算20080508_民生政策最低支出需求_财力性转移支付2010年预算参考数_03_2010年各地区一般预算平衡表_04财力类2010" xfId="39821"/>
    <cellStyle name="好_县市旗测算20080508_民生政策最低支出需求_财力性转移支付2010年预算参考数_03_2010年各地区一般预算平衡表_04财力类2010 2" xfId="39822"/>
    <cellStyle name="好_县市旗测算20080508_民生政策最低支出需求_财力性转移支付2010年预算参考数_03_2010年各地区一般预算平衡表_04财力类2010 3" xfId="39823"/>
    <cellStyle name="好_县市旗测算20080508_民生政策最低支出需求_财力性转移支付2010年预算参考数_03_2010年各地区一般预算平衡表_2010年地方财政一般预算分级平衡情况表（汇总）0524 2" xfId="39824"/>
    <cellStyle name="好_县市旗测算-新科目（20080626）_不含人员经费系数_03_2010年各地区一般预算平衡表_2010年地方财政一般预算分级平衡情况表（汇总）0524 2 3" xfId="39825"/>
    <cellStyle name="好_县市旗测算20080508_民生政策最低支出需求_财力性转移支付2010年预算参考数_03_2010年各地区一般预算平衡表_2010年地方财政一般预算分级平衡情况表（汇总）0524 2 2" xfId="39826"/>
    <cellStyle name="好_县市旗测算20080508_民生政策最低支出需求_财力性转移支付2010年预算参考数_03_2010年各地区一般预算平衡表_2010年地方财政一般预算分级平衡情况表（汇总）0524 2 3" xfId="39827"/>
    <cellStyle name="好_县市旗测算20080508_民生政策最低支出需求_财力性转移支付2010年预算参考数_03_2010年各地区一般预算平衡表_2010年地方财政一般预算分级平衡情况表（汇总）0524 2 4" xfId="39828"/>
    <cellStyle name="好_县市旗测算20080508_民生政策最低支出需求_财力性转移支付2010年预算参考数_03_2010年各地区一般预算平衡表_2010年地方财政一般预算分级平衡情况表（汇总）0524 2 5" xfId="39829"/>
    <cellStyle name="好_县市旗测算20080508_民生政策最低支出需求_财力性转移支付2010年预算参考数_03_2010年各地区一般预算平衡表_2010年地方财政一般预算分级平衡情况表（汇总）0524 2 7" xfId="39830"/>
    <cellStyle name="好_县市旗测算20080508_民生政策最低支出需求_财力性转移支付2010年预算参考数_03_2010年各地区一般预算平衡表_2010年地方财政一般预算分级平衡情况表（汇总）0524 3" xfId="39831"/>
    <cellStyle name="好_县市旗测算-新科目（20080626）_不含人员经费系数_03_2010年各地区一般预算平衡表_2010年地方财政一般预算分级平衡情况表（汇总）0524 2 4" xfId="39832"/>
    <cellStyle name="好_县市旗测算20080508_民生政策最低支出需求_财力性转移支付2010年预算参考数_03_2010年各地区一般预算平衡表_2010年地方财政一般预算分级平衡情况表（汇总）0524 4" xfId="39833"/>
    <cellStyle name="好_县市旗测算-新科目（20080626）_不含人员经费系数_03_2010年各地区一般预算平衡表_2010年地方财政一般预算分级平衡情况表（汇总）0524 2 5" xfId="39834"/>
    <cellStyle name="好_县市旗测算20080508_民生政策最低支出需求_财力性转移支付2010年预算参考数_03_2010年各地区一般预算平衡表_2010年地方财政一般预算分级平衡情况表（汇总）0524 5" xfId="39835"/>
    <cellStyle name="好_县市旗测算-新科目（20080626）_不含人员经费系数_03_2010年各地区一般预算平衡表_2010年地方财政一般预算分级平衡情况表（汇总）0524 2 6" xfId="39836"/>
    <cellStyle name="好_县市旗测算20080508_民生政策最低支出需求_财力性转移支付2010年预算参考数_03_2010年各地区一般预算平衡表_净集中" xfId="39837"/>
    <cellStyle name="好_县市旗测算20080508_民生政策最低支出需求_财力性转移支付2010年预算参考数_03_2010年各地区一般预算平衡表_净集中 2" xfId="39838"/>
    <cellStyle name="好_县市旗测算20080508_民生政策最低支出需求_财力性转移支付2010年预算参考数_03_2010年各地区一般预算平衡表_净集中 3" xfId="39839"/>
    <cellStyle name="好_县市旗测算20080508_民生政策最低支出需求_财力性转移支付2010年预算参考数_30云南" xfId="39840"/>
    <cellStyle name="好_县市旗测算-新科目（20080627）_民生政策最低支出需求_财力性转移支付2010年预算参考数 3" xfId="39841"/>
    <cellStyle name="好_县市旗测算20080508_民生政策最低支出需求_财力性转移支付2010年预算参考数_30云南 2" xfId="39842"/>
    <cellStyle name="好_县市旗测算20080508_民生政策最低支出需求_财力性转移支付2010年预算参考数_30云南 3" xfId="39843"/>
    <cellStyle name="好_县市旗测算20080508_民生政策最低支出需求_财力性转移支付2010年预算参考数_合并 2 2" xfId="39844"/>
    <cellStyle name="好_县市旗测算20080508_民生政策最低支出需求_财力性转移支付2010年预算参考数_合并 2 3" xfId="39845"/>
    <cellStyle name="好_县市旗测算20080508_民生政策最低支出需求_财力性转移支付2010年预算参考数_合并 2 4" xfId="39846"/>
    <cellStyle name="好_县市旗测算20080508_民生政策最低支出需求_财力性转移支付2010年预算参考数_合并 2 5" xfId="39847"/>
    <cellStyle name="好_县市旗测算20080508_民生政策最低支出需求_财力性转移支付2010年预算参考数_华东" xfId="39848"/>
    <cellStyle name="好_县市旗测算20080508_民生政策最低支出需求_财力性转移支付2010年预算参考数_华东 2 5" xfId="39849"/>
    <cellStyle name="好_县市旗测算20080508_民生政策最低支出需求_财力性转移支付2010年预算参考数_华东 2 6" xfId="39850"/>
    <cellStyle name="好_县市旗测算20080508_民生政策最低支出需求_财力性转移支付2010年预算参考数_华东 2 7" xfId="39851"/>
    <cellStyle name="好_县市旗测算20080508_民生政策最低支出需求_财力性转移支付2010年预算参考数_华东 3" xfId="39852"/>
    <cellStyle name="好_县市旗测算20080508_民生政策最低支出需求_财力性转移支付2010年预算参考数_隋心对账单定稿0514 2" xfId="39853"/>
    <cellStyle name="好_县市旗测算20080508_民生政策最低支出需求_财力性转移支付2010年预算参考数_隋心对账单定稿0514 2 2" xfId="39854"/>
    <cellStyle name="好_县市旗测算20080508_民生政策最低支出需求_财力性转移支付2010年预算参考数_隋心对账单定稿0514 2 3" xfId="39855"/>
    <cellStyle name="好_县市旗测算20080508_民生政策最低支出需求_财力性转移支付2010年预算参考数_隋心对账单定稿0514 2 5" xfId="39856"/>
    <cellStyle name="好_县市旗测算20080508_民生政策最低支出需求_财力性转移支付2010年预算参考数_隋心对账单定稿0514 2 7" xfId="39857"/>
    <cellStyle name="好_县市旗测算20080508_民生政策最低支出需求_财力性转移支付2010年预算参考数_隋心对账单定稿0514 3" xfId="39858"/>
    <cellStyle name="好_县市旗测算20080508_民生政策最低支出需求_财力性转移支付2010年预算参考数_小册子（2010）张 2" xfId="39859"/>
    <cellStyle name="好_县市旗测算20080508_民生政策最低支出需求_财力性转移支付2010年预算参考数_小册子（2010）张 3" xfId="39860"/>
    <cellStyle name="好_县市旗测算20080508_民生政策最低支出需求_合并" xfId="39861"/>
    <cellStyle name="好_县市旗测算20080508_民生政策最低支出需求_合并 2" xfId="39862"/>
    <cellStyle name="好_县市旗测算20080508_民生政策最低支出需求_合并 2 5" xfId="39863"/>
    <cellStyle name="好_县市旗测算20080508_民生政策最低支出需求_合并 2 6" xfId="39864"/>
    <cellStyle name="好_县市旗测算20080508_民生政策最低支出需求_合并 2 7" xfId="39865"/>
    <cellStyle name="好_县市旗测算20080508_民生政策最低支出需求_华东" xfId="39866"/>
    <cellStyle name="好_县市旗测算20080508_民生政策最低支出需求_华东 2" xfId="39867"/>
    <cellStyle name="好_县市旗测算20080508_民生政策最低支出需求_华东 2 2" xfId="39868"/>
    <cellStyle name="好_县市旗测算20080508_民生政策最低支出需求_华东 2 3" xfId="39869"/>
    <cellStyle name="好_县市旗测算20080508_民生政策最低支出需求_华东 2 4" xfId="39870"/>
    <cellStyle name="好_县市旗测算20080508_民生政策最低支出需求_华东 2 5" xfId="39871"/>
    <cellStyle name="好_县市旗测算20080508_民生政策最低支出需求_华东 2 6" xfId="39872"/>
    <cellStyle name="好_县市旗测算20080508_民生政策最低支出需求_华东 2 7" xfId="39873"/>
    <cellStyle name="好_县市旗测算20080508_民生政策最低支出需求_华东 3" xfId="39874"/>
    <cellStyle name="好_县市旗测算20080508_民生政策最低支出需求_隋心对账单定稿0514 2" xfId="39875"/>
    <cellStyle name="好_县市旗测算20080508_民生政策最低支出需求_隋心对账单定稿0514 2 2" xfId="39876"/>
    <cellStyle name="好_县市旗测算20080508_民生政策最低支出需求_隋心对账单定稿0514 2 3" xfId="39877"/>
    <cellStyle name="好_县市旗测算20080508_民生政策最低支出需求_隋心对账单定稿0514 2 4" xfId="39878"/>
    <cellStyle name="好_县市旗测算20080508_民生政策最低支出需求_隋心对账单定稿0514 2 5" xfId="39879"/>
    <cellStyle name="好_县市旗测算20080508_民生政策最低支出需求_隋心对账单定稿0514 2 6" xfId="39880"/>
    <cellStyle name="好_县市旗测算20080508_民生政策最低支出需求_隋心对账单定稿0514 3" xfId="39881"/>
    <cellStyle name="好_县市旗测算20080508_民生政策最低支出需求_小册子（2010）张 2" xfId="39882"/>
    <cellStyle name="好_县市旗测算20080508_民生政策最低支出需求_小册子（2010）张 3" xfId="39883"/>
    <cellStyle name="好_县市旗测算20080508_隋心对账单定稿0514" xfId="39884"/>
    <cellStyle name="好_县市旗测算20080508_隋心对账单定稿0514 2" xfId="39885"/>
    <cellStyle name="汇总 9" xfId="39886"/>
    <cellStyle name="好_县市旗测算20080508_隋心对账单定稿0514 2 2" xfId="39887"/>
    <cellStyle name="好_县市旗测算-新科目（20080626）_民生政策最低支出需求_财力性转移支付2010年预算参考数 2 7" xfId="39888"/>
    <cellStyle name="汇总 9 2" xfId="39889"/>
    <cellStyle name="好_县市旗测算20080508_隋心对账单定稿0514 2 3" xfId="39890"/>
    <cellStyle name="好_县市旗测算-新科目（20080626）_民生政策最低支出需求_财力性转移支付2010年预算参考数 2 8" xfId="39891"/>
    <cellStyle name="好_县市旗测算20080508_隋心对账单定稿0514 2 4" xfId="39892"/>
    <cellStyle name="好_县市旗测算20080508_隋心对账单定稿0514 2 7" xfId="39893"/>
    <cellStyle name="好_县市旗测算20080508_县市旗测算-新科目（含人口规模效应） 2 3" xfId="39894"/>
    <cellStyle name="好_县市旗测算20080508_县市旗测算-新科目（含人口规模效应） 2 4" xfId="39895"/>
    <cellStyle name="好_县市旗测算20080508_县市旗测算-新科目（含人口规模效应） 2 5" xfId="39896"/>
    <cellStyle name="好_县市旗测算20080508_县市旗测算-新科目（含人口规模效应） 2 6" xfId="39897"/>
    <cellStyle name="好_县市旗测算20080508_县市旗测算-新科目（含人口规模效应） 2 7" xfId="39898"/>
    <cellStyle name="好_县市旗测算20080508_县市旗测算-新科目（含人口规模效应） 2 8" xfId="39899"/>
    <cellStyle name="好_县市旗测算20080508_县市旗测算-新科目（含人口规模效应） 5" xfId="39900"/>
    <cellStyle name="好_县市旗测算20080508_县市旗测算-新科目（含人口规模效应）_03_2010年各地区一般预算平衡表" xfId="39901"/>
    <cellStyle name="好_县市旗测算20080508_县市旗测算-新科目（含人口规模效应）_03_2010年各地区一般预算平衡表 2" xfId="39902"/>
    <cellStyle name="好_县市旗测算20080508_县市旗测算-新科目（含人口规模效应）_03_2010年各地区一般预算平衡表 2 2" xfId="39903"/>
    <cellStyle name="好_县市旗测算20080508_县市旗测算-新科目（含人口规模效应）_03_2010年各地区一般预算平衡表 2 3" xfId="39904"/>
    <cellStyle name="好_县市旗测算20080508_县市旗测算-新科目（含人口规模效应）_03_2010年各地区一般预算平衡表 3" xfId="39905"/>
    <cellStyle name="好_县市旗测算20080508_县市旗测算-新科目（含人口规模效应）_03_2010年各地区一般预算平衡表 4" xfId="39906"/>
    <cellStyle name="好_县市旗测算20080508_县市旗测算-新科目（含人口规模效应）_03_2010年各地区一般预算平衡表 5" xfId="39907"/>
    <cellStyle name="好_县市旗测算20080508_县市旗测算-新科目（含人口规模效应）_03_2010年各地区一般预算平衡表 6" xfId="39908"/>
    <cellStyle name="好_县市旗测算20080508_县市旗测算-新科目（含人口规模效应）_03_2010年各地区一般预算平衡表_04财力类2010" xfId="39909"/>
    <cellStyle name="好_县市旗测算20080508_县市旗测算-新科目（含人口规模效应）_03_2010年各地区一般预算平衡表_04财力类2010 3" xfId="39910"/>
    <cellStyle name="好_县市旗测算20080508_县市旗测算-新科目（含人口规模效应）_03_2010年各地区一般预算平衡表_2010年地方财政一般预算分级平衡情况表（汇总）0524" xfId="39911"/>
    <cellStyle name="好_县市旗测算20080508_县市旗测算-新科目（含人口规模效应）_03_2010年各地区一般预算平衡表_2010年地方财政一般预算分级平衡情况表（汇总）0524 2 7" xfId="39912"/>
    <cellStyle name="好_县市旗测算20080508_县市旗测算-新科目（含人口规模效应）_03_2010年各地区一般预算平衡表_2010年地方财政一般预算分级平衡情况表（汇总）0524 2 8" xfId="39913"/>
    <cellStyle name="千位分隔 2 9 2" xfId="39914"/>
    <cellStyle name="好_县市旗测算20080508_县市旗测算-新科目（含人口规模效应）_03_2010年各地区一般预算平衡表_净集中" xfId="39915"/>
    <cellStyle name="好_县市旗测算-新科目（20080626）_县市旗测算-新科目（含人口规模效应）_03_2010年各地区一般预算平衡表" xfId="39916"/>
    <cellStyle name="好_县市旗测算-新科目（20080626）_县市旗测算-新科目（含人口规模效应）_财力性转移支付2010年预算参考数_合并" xfId="39917"/>
    <cellStyle name="好_县市旗测算20080508_县市旗测算-新科目（含人口规模效应）_03_2010年各地区一般预算平衡表_净集中 2" xfId="39918"/>
    <cellStyle name="好_县市旗测算-新科目（20080626）_县市旗测算-新科目（含人口规模效应）_03_2010年各地区一般预算平衡表 2" xfId="39919"/>
    <cellStyle name="好_县市旗测算-新科目（20080626）_县市旗测算-新科目（含人口规模效应）_财力性转移支付2010年预算参考数_合并 2" xfId="39920"/>
    <cellStyle name="好_县市旗测算20080508_县市旗测算-新科目（含人口规模效应）_03_2010年各地区一般预算平衡表_净集中 3" xfId="39921"/>
    <cellStyle name="好_县市旗测算-新科目（20080626）_县市旗测算-新科目（含人口规模效应）_03_2010年各地区一般预算平衡表 3" xfId="39922"/>
    <cellStyle name="好_县市旗测算-新科目（20080626）_县市旗测算-新科目（含人口规模效应）_财力性转移支付2010年预算参考数_合并 3" xfId="39923"/>
    <cellStyle name="好_县市旗测算20080508_县市旗测算-新科目（含人口规模效应）_30云南 2" xfId="39924"/>
    <cellStyle name="好_县市旗测算20080508_县市旗测算-新科目（含人口规模效应）_30云南 3" xfId="39925"/>
    <cellStyle name="好_县市旗测算20080508_县市旗测算-新科目（含人口规模效应）_财力性转移支付2010年预算参考数 2" xfId="39926"/>
    <cellStyle name="好_县市旗测算20080508_县市旗测算-新科目（含人口规模效应）_财力性转移支付2010年预算参考数 2 2" xfId="39927"/>
    <cellStyle name="好_县市旗测算-新科目（20080627）_财力性转移支付2010年预算参考数 4" xfId="39928"/>
    <cellStyle name="好_县市旗测算20080508_县市旗测算-新科目（含人口规模效应）_财力性转移支付2010年预算参考数 2 3" xfId="39929"/>
    <cellStyle name="好_县市旗测算-新科目（20080627）_财力性转移支付2010年预算参考数 5" xfId="39930"/>
    <cellStyle name="好_县市旗测算20080508_县市旗测算-新科目（含人口规模效应）_财力性转移支付2010年预算参考数 2 4" xfId="39931"/>
    <cellStyle name="好_县市旗测算20080508_县市旗测算-新科目（含人口规模效应）_财力性转移支付2010年预算参考数 2 5" xfId="39932"/>
    <cellStyle name="好_县市旗测算20080508_县市旗测算-新科目（含人口规模效应）_财力性转移支付2010年预算参考数 2 6" xfId="39933"/>
    <cellStyle name="好_县市旗测算20080508_县市旗测算-新科目（含人口规模效应）_财力性转移支付2010年预算参考数 2 7" xfId="39934"/>
    <cellStyle name="好_县市旗测算20080508_县市旗测算-新科目（含人口规模效应）_财力性转移支付2010年预算参考数 2 8" xfId="39935"/>
    <cellStyle name="好_县市旗测算20080508_县市旗测算-新科目（含人口规模效应）_财力性转移支付2010年预算参考数_03_2010年各地区一般预算平衡表 2" xfId="39936"/>
    <cellStyle name="好_县市旗测算20080508_县市旗测算-新科目（含人口规模效应）_财力性转移支付2010年预算参考数_03_2010年各地区一般预算平衡表 2 3" xfId="39937"/>
    <cellStyle name="好_县市旗测算20080508_县市旗测算-新科目（含人口规模效应）_财力性转移支付2010年预算参考数_03_2010年各地区一般预算平衡表 3" xfId="39938"/>
    <cellStyle name="好_县市旗测算20080508_县市旗测算-新科目（含人口规模效应）_财力性转移支付2010年预算参考数_03_2010年各地区一般预算平衡表 4" xfId="39939"/>
    <cellStyle name="好_县市旗测算20080508_县市旗测算-新科目（含人口规模效应）_财力性转移支付2010年预算参考数_03_2010年各地区一般预算平衡表 5" xfId="39940"/>
    <cellStyle name="好_县市旗测算20080508_县市旗测算-新科目（含人口规模效应）_财力性转移支付2010年预算参考数_03_2010年各地区一般预算平衡表 6" xfId="39941"/>
    <cellStyle name="好_县市旗测算20080508_县市旗测算-新科目（含人口规模效应）_财力性转移支付2010年预算参考数_03_2010年各地区一般预算平衡表_04财力类2010" xfId="39942"/>
    <cellStyle name="好_县市旗测算20080508_县市旗测算-新科目（含人口规模效应）_财力性转移支付2010年预算参考数_03_2010年各地区一般预算平衡表_04财力类2010 2" xfId="39943"/>
    <cellStyle name="好_县市旗测算20080508_县市旗测算-新科目（含人口规模效应）_财力性转移支付2010年预算参考数_03_2010年各地区一般预算平衡表_04财力类2010 3" xfId="39944"/>
    <cellStyle name="好_县市旗测算20080508_县市旗测算-新科目（含人口规模效应）_财力性转移支付2010年预算参考数_03_2010年各地区一般预算平衡表_2010年地方财政一般预算分级平衡情况表（汇总）0524" xfId="39945"/>
    <cellStyle name="好_县市旗测算20080508_县市旗测算-新科目（含人口规模效应）_财力性转移支付2010年预算参考数_03_2010年各地区一般预算平衡表_2010年地方财政一般预算分级平衡情况表（汇总）0524 2" xfId="39946"/>
    <cellStyle name="好_县市旗测算20080508_县市旗测算-新科目（含人口规模效应）_财力性转移支付2010年预算参考数_03_2010年各地区一般预算平衡表_2010年地方财政一般预算分级平衡情况表（汇总）0524 2 2" xfId="39947"/>
    <cellStyle name="好_县市旗测算20080508_县市旗测算-新科目（含人口规模效应）_财力性转移支付2010年预算参考数_03_2010年各地区一般预算平衡表_2010年地方财政一般预算分级平衡情况表（汇总）0524 2 3" xfId="39948"/>
    <cellStyle name="好_县市旗测算20080508_县市旗测算-新科目（含人口规模效应）_财力性转移支付2010年预算参考数_03_2010年各地区一般预算平衡表_2010年地方财政一般预算分级平衡情况表（汇总）0524 2 4" xfId="39949"/>
    <cellStyle name="好_县市旗测算20080508_县市旗测算-新科目（含人口规模效应）_财力性转移支付2010年预算参考数_03_2010年各地区一般预算平衡表_2010年地方财政一般预算分级平衡情况表（汇总）0524 2 5" xfId="39950"/>
    <cellStyle name="好_县市旗测算20080508_县市旗测算-新科目（含人口规模效应）_财力性转移支付2010年预算参考数_03_2010年各地区一般预算平衡表_2010年地方财政一般预算分级平衡情况表（汇总）0524 3" xfId="39951"/>
    <cellStyle name="好_县市旗测算20080508_县市旗测算-新科目（含人口规模效应）_财力性转移支付2010年预算参考数_03_2010年各地区一般预算平衡表_2010年地方财政一般预算分级平衡情况表（汇总）0524 4" xfId="39952"/>
    <cellStyle name="好_县市旗测算20080508_县市旗测算-新科目（含人口规模效应）_财力性转移支付2010年预算参考数_03_2010年各地区一般预算平衡表_2010年地方财政一般预算分级平衡情况表（汇总）0524 5" xfId="39953"/>
    <cellStyle name="好_县市旗测算20080508_县市旗测算-新科目（含人口规模效应）_财力性转移支付2010年预算参考数_03_2010年各地区一般预算平衡表_净集中" xfId="39954"/>
    <cellStyle name="好_县市旗测算20080508_县市旗测算-新科目（含人口规模效应）_财力性转移支付2010年预算参考数_03_2010年各地区一般预算平衡表_净集中 2" xfId="39955"/>
    <cellStyle name="好_县市旗测算20080508_县市旗测算-新科目（含人口规模效应）_财力性转移支付2010年预算参考数_03_2010年各地区一般预算平衡表_净集中 3" xfId="39956"/>
    <cellStyle name="好_县市旗测算20080508_县市旗测算-新科目（含人口规模效应）_财力性转移支付2010年预算参考数_30云南" xfId="39957"/>
    <cellStyle name="好_县市旗测算20080508_县市旗测算-新科目（含人口规模效应）_财力性转移支付2010年预算参考数_30云南 2" xfId="39958"/>
    <cellStyle name="好_县市旗测算20080508_县市旗测算-新科目（含人口规模效应）_财力性转移支付2010年预算参考数_30云南 3" xfId="39959"/>
    <cellStyle name="好_县市旗测算20080508_县市旗测算-新科目（含人口规模效应）_财力性转移支付2010年预算参考数_合并" xfId="39960"/>
    <cellStyle name="好_县市旗测算20080508_县市旗测算-新科目（含人口规模效应）_财力性转移支付2010年预算参考数_合并 2 4" xfId="39961"/>
    <cellStyle name="好_县市旗测算20080508_县市旗测算-新科目（含人口规模效应）_财力性转移支付2010年预算参考数_合并 2 6" xfId="39962"/>
    <cellStyle name="好_县市旗测算20080508_县市旗测算-新科目（含人口规模效应）_财力性转移支付2010年预算参考数_合并 2 7" xfId="39963"/>
    <cellStyle name="好_县市旗测算20080508_县市旗测算-新科目（含人口规模效应）_财力性转移支付2010年预算参考数_华东" xfId="39964"/>
    <cellStyle name="好_县市旗测算20080508_县市旗测算-新科目（含人口规模效应）_财力性转移支付2010年预算参考数_华东 2" xfId="39965"/>
    <cellStyle name="好_县市旗测算20080508_县市旗测算-新科目（含人口规模效应）_财力性转移支付2010年预算参考数_华东 2 2" xfId="39966"/>
    <cellStyle name="好_县市旗测算20080508_县市旗测算-新科目（含人口规模效应）_财力性转移支付2010年预算参考数_华东 2 3" xfId="39967"/>
    <cellStyle name="好_县市旗测算20080508_县市旗测算-新科目（含人口规模效应）_财力性转移支付2010年预算参考数_华东 2 4" xfId="39968"/>
    <cellStyle name="好_县市旗测算20080508_县市旗测算-新科目（含人口规模效应）_财力性转移支付2010年预算参考数_华东 2 6" xfId="39969"/>
    <cellStyle name="好_县市旗测算20080508_县市旗测算-新科目（含人口规模效应）_财力性转移支付2010年预算参考数_华东 2 7" xfId="39970"/>
    <cellStyle name="好_县市旗测算-新科目（20080626）_03_2010年各地区一般预算平衡表_净集中" xfId="39971"/>
    <cellStyle name="好_县市旗测算20080508_县市旗测算-新科目（含人口规模效应）_财力性转移支付2010年预算参考数_华东 3" xfId="39972"/>
    <cellStyle name="好_县市旗测算20080508_县市旗测算-新科目（含人口规模效应）_财力性转移支付2010年预算参考数_隋心对账单定稿0514" xfId="39973"/>
    <cellStyle name="好_云南省2008年转移支付测算——州市本级考核部分及政策性测算_03_2010年各地区一般预算平衡表 4" xfId="39974"/>
    <cellStyle name="好_县市旗测算20080508_县市旗测算-新科目（含人口规模效应）_财力性转移支付2010年预算参考数_隋心对账单定稿0514 2" xfId="39975"/>
    <cellStyle name="好_县市旗测算20080508_县市旗测算-新科目（含人口规模效应）_财力性转移支付2010年预算参考数_隋心对账单定稿0514 2 2" xfId="39976"/>
    <cellStyle name="好_县市旗测算20080508_县市旗测算-新科目（含人口规模效应）_财力性转移支付2010年预算参考数_隋心对账单定稿0514 2 3" xfId="39977"/>
    <cellStyle name="好_县市旗测算20080508_县市旗测算-新科目（含人口规模效应）_财力性转移支付2010年预算参考数_小册子（2010）张 2" xfId="39978"/>
    <cellStyle name="好_县市旗测算20080508_县市旗测算-新科目（含人口规模效应）_财力性转移支付2010年预算参考数_小册子（2010）张 2 2" xfId="39979"/>
    <cellStyle name="好_县市旗测算20080508_县市旗测算-新科目（含人口规模效应）_财力性转移支付2010年预算参考数_小册子（2010）张 3" xfId="39980"/>
    <cellStyle name="好_县市旗测算20080508_县市旗测算-新科目（含人口规模效应）_合并 2" xfId="39981"/>
    <cellStyle name="好_县市旗测算20080508_县市旗测算-新科目（含人口规模效应）_合并 2 2" xfId="39982"/>
    <cellStyle name="好_县市旗测算20080508_县市旗测算-新科目（含人口规模效应）_合并 2 3" xfId="39983"/>
    <cellStyle name="好_县市旗测算20080508_县市旗测算-新科目（含人口规模效应）_合并 2 4" xfId="39984"/>
    <cellStyle name="好_县市旗测算20080508_县市旗测算-新科目（含人口规模效应）_合并 2 5" xfId="39985"/>
    <cellStyle name="好_县市旗测算20080508_县市旗测算-新科目（含人口规模效应）_合并 2 6" xfId="39986"/>
    <cellStyle name="好_县市旗测算20080508_县市旗测算-新科目（含人口规模效应）_合并 2 7" xfId="39987"/>
    <cellStyle name="好_县市旗测算20080508_县市旗测算-新科目（含人口规模效应）_合并 3" xfId="39988"/>
    <cellStyle name="好_县市旗测算20080508_县市旗测算-新科目（含人口规模效应）_华东 2 2" xfId="39989"/>
    <cellStyle name="好_县市旗测算20080508_县市旗测算-新科目（含人口规模效应）_华东 2 3" xfId="39990"/>
    <cellStyle name="好_县市旗测算20080508_县市旗测算-新科目（含人口规模效应）_华东 2 4" xfId="39991"/>
    <cellStyle name="好_县市旗测算20080508_县市旗测算-新科目（含人口规模效应）_华东 2 5" xfId="39992"/>
    <cellStyle name="好_县市旗测算20080508_县市旗测算-新科目（含人口规模效应）_华东 2 6" xfId="39993"/>
    <cellStyle name="好_县市旗测算20080508_县市旗测算-新科目（含人口规模效应）_华东 2 7" xfId="39994"/>
    <cellStyle name="好_县市旗测算20080508_县市旗测算-新科目（含人口规模效应）_隋心对账单定稿0514 2" xfId="39995"/>
    <cellStyle name="好_县市旗测算20080508_县市旗测算-新科目（含人口规模效应）_隋心对账单定稿0514 2 3" xfId="39996"/>
    <cellStyle name="好_县市旗测算20080508_县市旗测算-新科目（含人口规模效应）_隋心对账单定稿0514 2 4" xfId="39997"/>
    <cellStyle name="好_县市旗测算20080508_县市旗测算-新科目（含人口规模效应）_隋心对账单定稿0514 2 7" xfId="39998"/>
    <cellStyle name="好_县市旗测算20080508_县市旗测算-新科目（含人口规模效应）_隋心对账单定稿0514 3" xfId="39999"/>
    <cellStyle name="好_县市旗测算20080508_县市旗测算-新科目（含人口规模效应）_小册子（2010）张" xfId="40000"/>
    <cellStyle name="好_县市旗测算20080508_县市旗测算-新科目（含人口规模效应）_小册子（2010）张 2 2" xfId="40001"/>
    <cellStyle name="好_县市旗测算20080508_县市旗测算-新科目（含人口规模效应）_小册子（2010）张 3 2" xfId="40002"/>
    <cellStyle name="好_县市旗测算20080508_小册子（2010）张" xfId="40003"/>
    <cellStyle name="好_县市旗测算20080508_小册子（2010）张 3" xfId="40004"/>
    <cellStyle name="好_县市旗测算-新科目（20080626） 2" xfId="40005"/>
    <cellStyle name="好_县市旗测算-新科目（20080626） 2 2" xfId="40006"/>
    <cellStyle name="好_县市旗测算-新科目（20080626） 2 6" xfId="40007"/>
    <cellStyle name="好_县市旗测算-新科目（20080626） 2 7" xfId="40008"/>
    <cellStyle name="好_县市旗测算-新科目（20080626） 2 8" xfId="40009"/>
    <cellStyle name="好_县市旗测算-新科目（20080626） 3" xfId="40010"/>
    <cellStyle name="好_县市旗测算-新科目（20080626） 4" xfId="40011"/>
    <cellStyle name="好_县市旗测算-新科目（20080626） 5" xfId="40012"/>
    <cellStyle name="好_县市旗测算-新科目（20080626）_03_2010年各地区一般预算平衡表 5" xfId="40013"/>
    <cellStyle name="好_县市旗测算-新科目（20080626）_03_2010年各地区一般预算平衡表_04财力类2010" xfId="40014"/>
    <cellStyle name="好_县市旗测算-新科目（20080626）_03_2010年各地区一般预算平衡表_04财力类2010 2" xfId="40015"/>
    <cellStyle name="好_县市旗测算-新科目（20080626）_03_2010年各地区一般预算平衡表_04财力类2010 3" xfId="40016"/>
    <cellStyle name="好_县市旗测算-新科目（20080626）_03_2010年各地区一般预算平衡表_2010年地方财政一般预算分级平衡情况表（汇总）0524" xfId="40017"/>
    <cellStyle name="好_县市旗测算-新科目（20080626）_03_2010年各地区一般预算平衡表_2010年地方财政一般预算分级平衡情况表（汇总）0524 2" xfId="40018"/>
    <cellStyle name="好_县市旗测算-新科目（20080626）_03_2010年各地区一般预算平衡表_2010年地方财政一般预算分级平衡情况表（汇总）0524 2 2" xfId="40019"/>
    <cellStyle name="好_县市旗测算-新科目（20080626）_03_2010年各地区一般预算平衡表_2010年地方财政一般预算分级平衡情况表（汇总）0524 2 3" xfId="40020"/>
    <cellStyle name="好_县市旗测算-新科目（20080626）_03_2010年各地区一般预算平衡表_2010年地方财政一般预算分级平衡情况表（汇总）0524 2 4" xfId="40021"/>
    <cellStyle name="好_县市旗测算-新科目（20080626）_03_2010年各地区一般预算平衡表_2010年地方财政一般预算分级平衡情况表（汇总）0524 2 5" xfId="40022"/>
    <cellStyle name="好_县市旗测算-新科目（20080626）_03_2010年各地区一般预算平衡表_2010年地方财政一般预算分级平衡情况表（汇总）0524 2 6" xfId="40023"/>
    <cellStyle name="好_县市旗测算-新科目（20080626）_03_2010年各地区一般预算平衡表_2010年地方财政一般预算分级平衡情况表（汇总）0524 2 7" xfId="40024"/>
    <cellStyle name="好_县市旗测算-新科目（20080626）_03_2010年各地区一般预算平衡表_2010年地方财政一般预算分级平衡情况表（汇总）0524 2 8" xfId="40025"/>
    <cellStyle name="好_县市旗测算-新科目（20080626）_03_2010年各地区一般预算平衡表_2010年地方财政一般预算分级平衡情况表（汇总）0524 4" xfId="40026"/>
    <cellStyle name="好_县市旗测算-新科目（20080626）_03_2010年各地区一般预算平衡表_2010年地方财政一般预算分级平衡情况表（汇总）0524 5" xfId="40027"/>
    <cellStyle name="好_县市旗测算-新科目（20080626）_03_2010年各地区一般预算平衡表_净集中 2" xfId="40028"/>
    <cellStyle name="好_县市旗测算-新科目（20080626）_03_2010年各地区一般预算平衡表_净集中 3" xfId="40029"/>
    <cellStyle name="好_县市旗测算-新科目（20080626）_30云南" xfId="40030"/>
    <cellStyle name="好_县市旗测算-新科目（20080626）_30云南 2" xfId="40031"/>
    <cellStyle name="好_县市旗测算-新科目（20080626）_30云南 3" xfId="40032"/>
    <cellStyle name="好_县市旗测算-新科目（20080626）_不含人员经费系数 2 2" xfId="40033"/>
    <cellStyle name="好_县市旗测算-新科目（20080626）_不含人员经费系数 2 3" xfId="40034"/>
    <cellStyle name="好_县市旗测算-新科目（20080626）_不含人员经费系数 2 4" xfId="40035"/>
    <cellStyle name="好_县市旗测算-新科目（20080626）_不含人员经费系数 2 5" xfId="40036"/>
    <cellStyle name="好_县市旗测算-新科目（20080626）_不含人员经费系数 2 6" xfId="40037"/>
    <cellStyle name="好_县市旗测算-新科目（20080626）_不含人员经费系数 2 7" xfId="40038"/>
    <cellStyle name="好_县市旗测算-新科目（20080626）_不含人员经费系数 2 8" xfId="40039"/>
    <cellStyle name="好_县市旗测算-新科目（20080626）_不含人员经费系数 4" xfId="40040"/>
    <cellStyle name="好_县市旗测算-新科目（20080626）_不含人员经费系数 5" xfId="40041"/>
    <cellStyle name="好_县市旗测算-新科目（20080626）_不含人员经费系数_03_2010年各地区一般预算平衡表" xfId="40042"/>
    <cellStyle name="好_县市旗测算-新科目（20080626）_不含人员经费系数_03_2010年各地区一般预算平衡表 2" xfId="40043"/>
    <cellStyle name="好_县市旗测算-新科目（20080626）_不含人员经费系数_03_2010年各地区一般预算平衡表 2 2" xfId="40044"/>
    <cellStyle name="好_县市旗测算-新科目（20080626）_不含人员经费系数_03_2010年各地区一般预算平衡表 2 3" xfId="40045"/>
    <cellStyle name="好_县市旗测算-新科目（20080626）_不含人员经费系数_03_2010年各地区一般预算平衡表 3" xfId="40046"/>
    <cellStyle name="好_县市旗测算-新科目（20080626）_不含人员经费系数_03_2010年各地区一般预算平衡表 5" xfId="40047"/>
    <cellStyle name="好_县市旗测算-新科目（20080626）_不含人员经费系数_03_2010年各地区一般预算平衡表 6" xfId="40048"/>
    <cellStyle name="好_县市旗测算-新科目（20080626）_不含人员经费系数_03_2010年各地区一般预算平衡表_04财力类2010 3" xfId="40049"/>
    <cellStyle name="好_县市旗测算-新科目（20080626）_不含人员经费系数_03_2010年各地区一般预算平衡表_2010年地方财政一般预算分级平衡情况表（汇总）0524" xfId="40050"/>
    <cellStyle name="好_县市旗测算-新科目（20080626）_不含人员经费系数_03_2010年各地区一般预算平衡表_2010年地方财政一般预算分级平衡情况表（汇总）0524 2" xfId="40051"/>
    <cellStyle name="好_县市旗测算-新科目（20080626）_不含人员经费系数_03_2010年各地区一般预算平衡表_2010年地方财政一般预算分级平衡情况表（汇总）0524 2 7" xfId="40052"/>
    <cellStyle name="好_县市旗测算-新科目（20080626）_不含人员经费系数_03_2010年各地区一般预算平衡表_2010年地方财政一般预算分级平衡情况表（汇总）0524 2 8" xfId="40053"/>
    <cellStyle name="好_县市旗测算-新科目（20080626）_不含人员经费系数_03_2010年各地区一般预算平衡表_2010年地方财政一般预算分级平衡情况表（汇总）0524 3" xfId="40054"/>
    <cellStyle name="好_县市旗测算-新科目（20080626）_不含人员经费系数_03_2010年各地区一般预算平衡表_2010年地方财政一般预算分级平衡情况表（汇总）0524 4" xfId="40055"/>
    <cellStyle name="好_县市旗测算-新科目（20080626）_不含人员经费系数_03_2010年各地区一般预算平衡表_2010年地方财政一般预算分级平衡情况表（汇总）0524 5" xfId="40056"/>
    <cellStyle name="好_县市旗测算-新科目（20080626）_不含人员经费系数_03_2010年各地区一般预算平衡表_净集中" xfId="40057"/>
    <cellStyle name="好_县市旗测算-新科目（20080626）_不含人员经费系数_财力性转移支付2010年预算参考数" xfId="40058"/>
    <cellStyle name="好_县市旗测算-新科目（20080626）_不含人员经费系数_财力性转移支付2010年预算参考数 2" xfId="40059"/>
    <cellStyle name="好_县市旗测算-新科目（20080626）_不含人员经费系数_财力性转移支付2010年预算参考数 2 2" xfId="40060"/>
    <cellStyle name="好_县市旗测算-新科目（20080626）_不含人员经费系数_财力性转移支付2010年预算参考数 3" xfId="40061"/>
    <cellStyle name="好_县市旗测算-新科目（20080626）_不含人员经费系数_财力性转移支付2010年预算参考数 4" xfId="40062"/>
    <cellStyle name="好_县市旗测算-新科目（20080626）_不含人员经费系数_财力性转移支付2010年预算参考数 5" xfId="40063"/>
    <cellStyle name="好_县市旗测算-新科目（20080626）_不含人员经费系数_财力性转移支付2010年预算参考数_03_2010年各地区一般预算平衡表" xfId="40064"/>
    <cellStyle name="好_县市旗测算-新科目（20080626）_不含人员经费系数_财力性转移支付2010年预算参考数_03_2010年各地区一般预算平衡表 2" xfId="40065"/>
    <cellStyle name="好_县市旗测算-新科目（20080626）_不含人员经费系数_财力性转移支付2010年预算参考数_03_2010年各地区一般预算平衡表 2 2" xfId="40066"/>
    <cellStyle name="好_县市旗测算-新科目（20080626）_不含人员经费系数_财力性转移支付2010年预算参考数_03_2010年各地区一般预算平衡表 2 3" xfId="40067"/>
    <cellStyle name="好_县市旗测算-新科目（20080626）_不含人员经费系数_财力性转移支付2010年预算参考数_03_2010年各地区一般预算平衡表 4" xfId="40068"/>
    <cellStyle name="好_县市旗测算-新科目（20080626）_不含人员经费系数_财力性转移支付2010年预算参考数_03_2010年各地区一般预算平衡表 5" xfId="40069"/>
    <cellStyle name="好_县市旗测算-新科目（20080626）_不含人员经费系数_财力性转移支付2010年预算参考数_03_2010年各地区一般预算平衡表 6" xfId="40070"/>
    <cellStyle name="好_县市旗测算-新科目（20080626）_不含人员经费系数_财力性转移支付2010年预算参考数_03_2010年各地区一般预算平衡表_04财力类2010" xfId="40071"/>
    <cellStyle name="好_县市旗测算-新科目（20080626）_不含人员经费系数_财力性转移支付2010年预算参考数_03_2010年各地区一般预算平衡表_04财力类2010 2" xfId="40072"/>
    <cellStyle name="好_县市旗测算-新科目（20080626）_不含人员经费系数_财力性转移支付2010年预算参考数_03_2010年各地区一般预算平衡表_2010年地方财政一般预算分级平衡情况表（汇总）0524 2" xfId="40073"/>
    <cellStyle name="好_县市旗测算-新科目（20080626）_不含人员经费系数_财力性转移支付2010年预算参考数_03_2010年各地区一般预算平衡表_2010年地方财政一般预算分级平衡情况表（汇总）0524 2 2" xfId="40074"/>
    <cellStyle name="好_县市旗测算-新科目（20080626）_不含人员经费系数_财力性转移支付2010年预算参考数_03_2010年各地区一般预算平衡表_2010年地方财政一般预算分级平衡情况表（汇总）0524 2 3" xfId="40075"/>
    <cellStyle name="好_县市旗测算-新科目（20080626）_不含人员经费系数_财力性转移支付2010年预算参考数_03_2010年各地区一般预算平衡表_2010年地方财政一般预算分级平衡情况表（汇总）0524 2 4" xfId="40076"/>
    <cellStyle name="好_县市旗测算-新科目（20080626）_不含人员经费系数_财力性转移支付2010年预算参考数_03_2010年各地区一般预算平衡表_2010年地方财政一般预算分级平衡情况表（汇总）0524 2 7" xfId="40077"/>
    <cellStyle name="好_县市旗测算-新科目（20080626）_不含人员经费系数_财力性转移支付2010年预算参考数_03_2010年各地区一般预算平衡表_2010年地方财政一般预算分级平衡情况表（汇总）0524 2 8" xfId="40078"/>
    <cellStyle name="好_县市旗测算-新科目（20080626）_不含人员经费系数_财力性转移支付2010年预算参考数_03_2010年各地区一般预算平衡表_2010年地方财政一般预算分级平衡情况表（汇总）0524 3" xfId="40079"/>
    <cellStyle name="好_县市旗测算-新科目（20080626）_不含人员经费系数_财力性转移支付2010年预算参考数_03_2010年各地区一般预算平衡表_2010年地方财政一般预算分级平衡情况表（汇总）0524 4" xfId="40080"/>
    <cellStyle name="好_县市旗测算-新科目（20080626）_不含人员经费系数_财力性转移支付2010年预算参考数_03_2010年各地区一般预算平衡表_净集中 2" xfId="40081"/>
    <cellStyle name="好_县市旗测算-新科目（20080626）_不含人员经费系数_财力性转移支付2010年预算参考数_30云南" xfId="40082"/>
    <cellStyle name="强调文字颜色 1 2 2 2 2 2 5" xfId="40083"/>
    <cellStyle name="好_县市旗测算-新科目（20080626）_不含人员经费系数_财力性转移支付2010年预算参考数_合并 2" xfId="40084"/>
    <cellStyle name="好_县市旗测算-新科目（20080626）_不含人员经费系数_财力性转移支付2010年预算参考数_合并 2 2" xfId="40085"/>
    <cellStyle name="好_县市旗测算-新科目（20080626）_不含人员经费系数_财力性转移支付2010年预算参考数_合并 2 3" xfId="40086"/>
    <cellStyle name="好_县市旗测算-新科目（20080626）_不含人员经费系数_财力性转移支付2010年预算参考数_合并 2 4" xfId="40087"/>
    <cellStyle name="好_县市旗测算-新科目（20080626）_不含人员经费系数_财力性转移支付2010年预算参考数_合并 2 5" xfId="40088"/>
    <cellStyle name="好_县市旗测算-新科目（20080626）_不含人员经费系数_财力性转移支付2010年预算参考数_合并 3" xfId="40089"/>
    <cellStyle name="好_县市旗测算-新科目（20080626）_不含人员经费系数_财力性转移支付2010年预算参考数_华东 2 5" xfId="40090"/>
    <cellStyle name="好_县市旗测算-新科目（20080626）_不含人员经费系数_财力性转移支付2010年预算参考数_华东 2 6" xfId="40091"/>
    <cellStyle name="好_县市旗测算-新科目（20080626）_不含人员经费系数_财力性转移支付2010年预算参考数_华东 3" xfId="40092"/>
    <cellStyle name="好_县市旗测算-新科目（20080626）_不含人员经费系数_财力性转移支付2010年预算参考数_隋心对账单定稿0514" xfId="40093"/>
    <cellStyle name="好_县市旗测算-新科目（20080626）_不含人员经费系数_财力性转移支付2010年预算参考数_隋心对账单定稿0514 2 2" xfId="40094"/>
    <cellStyle name="好_一般预算支出口径剔除表_03_2010年各地区一般预算平衡表_2010年地方财政一般预算分级平衡情况表（汇总）0524 2 5" xfId="40095"/>
    <cellStyle name="好_县市旗测算-新科目（20080626）_不含人员经费系数_财力性转移支付2010年预算参考数_隋心对账单定稿0514 2 3" xfId="40096"/>
    <cellStyle name="好_一般预算支出口径剔除表_03_2010年各地区一般预算平衡表_2010年地方财政一般预算分级平衡情况表（汇总）0524 2 6" xfId="40097"/>
    <cellStyle name="好_县市旗测算-新科目（20080626）_不含人员经费系数_财力性转移支付2010年预算参考数_隋心对账单定稿0514 2 5" xfId="40098"/>
    <cellStyle name="好_一般预算支出口径剔除表_03_2010年各地区一般预算平衡表_2010年地方财政一般预算分级平衡情况表（汇总）0524 2 8" xfId="40099"/>
    <cellStyle name="好_县市旗测算-新科目（20080626）_不含人员经费系数_财力性转移支付2010年预算参考数_隋心对账单定稿0514 2 6" xfId="40100"/>
    <cellStyle name="好_县市旗测算-新科目（20080626）_不含人员经费系数_财力性转移支付2010年预算参考数_隋心对账单定稿0514 2 7" xfId="40101"/>
    <cellStyle name="好_县市旗测算-新科目（20080626）_不含人员经费系数_财力性转移支付2010年预算参考数_小册子（2010）张 2" xfId="40102"/>
    <cellStyle name="好_县市旗测算-新科目（20080626）_不含人员经费系数_财力性转移支付2010年预算参考数_小册子（2010）张 3" xfId="40103"/>
    <cellStyle name="好_县市旗测算-新科目（20080626）_不含人员经费系数_合并" xfId="40104"/>
    <cellStyle name="好_县市旗测算-新科目（20080626）_不含人员经费系数_合并 2 2" xfId="40105"/>
    <cellStyle name="好_县市旗测算-新科目（20080626）_不含人员经费系数_华东" xfId="40106"/>
    <cellStyle name="好_县市旗测算-新科目（20080626）_不含人员经费系数_华东 2" xfId="40107"/>
    <cellStyle name="好_县市旗测算-新科目（20080626）_不含人员经费系数_华东 2 2" xfId="40108"/>
    <cellStyle name="好_县市旗测算-新科目（20080626）_不含人员经费系数_华东 3" xfId="40109"/>
    <cellStyle name="好_县市旗测算-新科目（20080626）_不含人员经费系数_小册子（2010）张" xfId="40110"/>
    <cellStyle name="好_县市旗测算-新科目（20080626）_不含人员经费系数_小册子（2010）张 2" xfId="40111"/>
    <cellStyle name="警告文本 2 2 2 2 8" xfId="40112"/>
    <cellStyle name="好_县市旗测算-新科目（20080626）_不含人员经费系数_小册子（2010）张 3" xfId="40113"/>
    <cellStyle name="警告文本 2 2 2 2 9" xfId="40114"/>
    <cellStyle name="好_县市旗测算-新科目（20080626）_财力性转移支付2010年预算参考数" xfId="40115"/>
    <cellStyle name="好_县市旗测算-新科目（20080626）_财力性转移支付2010年预算参考数 2" xfId="40116"/>
    <cellStyle name="好_县市旗测算-新科目（20080626）_财力性转移支付2010年预算参考数 2 4" xfId="40117"/>
    <cellStyle name="好_县市旗测算-新科目（20080626）_财力性转移支付2010年预算参考数 2 6" xfId="40118"/>
    <cellStyle name="好_县市旗测算-新科目（20080626）_财力性转移支付2010年预算参考数 2 7" xfId="40119"/>
    <cellStyle name="好_县市旗测算-新科目（20080626）_财力性转移支付2010年预算参考数_03_2010年各地区一般预算平衡表" xfId="40120"/>
    <cellStyle name="好_县市旗测算-新科目（20080626）_财力性转移支付2010年预算参考数_03_2010年各地区一般预算平衡表 3" xfId="40121"/>
    <cellStyle name="好_县市旗测算-新科目（20080626）_财力性转移支付2010年预算参考数_03_2010年各地区一般预算平衡表 4" xfId="40122"/>
    <cellStyle name="好_县市旗测算-新科目（20080626）_财力性转移支付2010年预算参考数_03_2010年各地区一般预算平衡表 5" xfId="40123"/>
    <cellStyle name="好_县市旗测算-新科目（20080626）_财力性转移支付2010年预算参考数_03_2010年各地区一般预算平衡表_04财力类2010" xfId="40124"/>
    <cellStyle name="好_县市旗测算-新科目（20080626）_财力性转移支付2010年预算参考数_03_2010年各地区一般预算平衡表_2010年地方财政一般预算分级平衡情况表（汇总）0524" xfId="40125"/>
    <cellStyle name="好_县市旗测算-新科目（20080626）_财力性转移支付2010年预算参考数_03_2010年各地区一般预算平衡表_2010年地方财政一般预算分级平衡情况表（汇总）0524 2 6" xfId="40126"/>
    <cellStyle name="好_县市旗测算-新科目（20080626）_财力性转移支付2010年预算参考数_03_2010年各地区一般预算平衡表_2010年地方财政一般预算分级平衡情况表（汇总）0524 2 7" xfId="40127"/>
    <cellStyle name="好_县市旗测算-新科目（20080626）_财力性转移支付2010年预算参考数_03_2010年各地区一般预算平衡表_2010年地方财政一般预算分级平衡情况表（汇总）0524 2 8" xfId="40128"/>
    <cellStyle name="好_县市旗测算-新科目（20080626）_财力性转移支付2010年预算参考数_03_2010年各地区一般预算平衡表_净集中" xfId="40129"/>
    <cellStyle name="好_县市旗测算-新科目（20080626）_财力性转移支付2010年预算参考数_03_2010年各地区一般预算平衡表_净集中 2" xfId="40130"/>
    <cellStyle name="好_县市旗测算-新科目（20080626）_财力性转移支付2010年预算参考数_03_2010年各地区一般预算平衡表_净集中 3" xfId="40131"/>
    <cellStyle name="好_县市旗测算-新科目（20080626）_财力性转移支付2010年预算参考数_30云南 3" xfId="40132"/>
    <cellStyle name="好_县市旗测算-新科目（20080626）_财力性转移支付2010年预算参考数_合并" xfId="40133"/>
    <cellStyle name="好_县市旗测算-新科目（20080626）_财力性转移支付2010年预算参考数_合并 2" xfId="40134"/>
    <cellStyle name="好_县市旗测算-新科目（20080626）_财力性转移支付2010年预算参考数_合并 2 3" xfId="40135"/>
    <cellStyle name="好_县市旗测算-新科目（20080626）_财力性转移支付2010年预算参考数_华东 2 3" xfId="40136"/>
    <cellStyle name="好_县市旗测算-新科目（20080626）_财力性转移支付2010年预算参考数_华东 2 4" xfId="40137"/>
    <cellStyle name="好_县市旗测算-新科目（20080626）_财力性转移支付2010年预算参考数_华东 2 5" xfId="40138"/>
    <cellStyle name="好_县市旗测算-新科目（20080626）_财力性转移支付2010年预算参考数_华东 2 6" xfId="40139"/>
    <cellStyle name="好_县市旗测算-新科目（20080626）_财力性转移支付2010年预算参考数_华东 3" xfId="40140"/>
    <cellStyle name="好_县市旗测算-新科目（20080626）_财力性转移支付2010年预算参考数_隋心对账单定稿0514 2 2" xfId="40141"/>
    <cellStyle name="好_总人口 2 5" xfId="40142"/>
    <cellStyle name="好_县市旗测算-新科目（20080626）_财力性转移支付2010年预算参考数_隋心对账单定稿0514 2 3" xfId="40143"/>
    <cellStyle name="好_总人口 2 6" xfId="40144"/>
    <cellStyle name="好_县市旗测算-新科目（20080626）_财力性转移支付2010年预算参考数_隋心对账单定稿0514 2 4" xfId="40145"/>
    <cellStyle name="好_总人口 2 7" xfId="40146"/>
    <cellStyle name="好_县市旗测算-新科目（20080626）_财力性转移支付2010年预算参考数_隋心对账单定稿0514 2 6" xfId="40147"/>
    <cellStyle name="好_县市旗测算-新科目（20080626）_财力性转移支付2010年预算参考数_隋心对账单定稿0514 2 7" xfId="40148"/>
    <cellStyle name="好_县市旗测算-新科目（20080626）_财力性转移支付2010年预算参考数_小册子（2010）张" xfId="40149"/>
    <cellStyle name="好_县市旗测算-新科目（20080626）_合并 2" xfId="40150"/>
    <cellStyle name="好_县市旗测算-新科目（20080626）_合并 2 2" xfId="40151"/>
    <cellStyle name="好_县市旗测算-新科目（20080626）_合并 2 3" xfId="40152"/>
    <cellStyle name="好_县市旗测算-新科目（20080626）_合并 2 4" xfId="40153"/>
    <cellStyle name="好_县市旗测算-新科目（20080626）_合并 2 5" xfId="40154"/>
    <cellStyle name="好_县市旗测算-新科目（20080626）_合并 2 6" xfId="40155"/>
    <cellStyle name="好_县市旗测算-新科目（20080626）_合并 2 7" xfId="40156"/>
    <cellStyle name="好_县市旗测算-新科目（20080626）_合并 3" xfId="40157"/>
    <cellStyle name="好_县市旗测算-新科目（20080626）_民生政策最低支出需求" xfId="40158"/>
    <cellStyle name="好_县市旗测算-新科目（20080626）_民生政策最低支出需求 2" xfId="40159"/>
    <cellStyle name="好_县市旗测算-新科目（20080626）_民生政策最低支出需求 2 2" xfId="40160"/>
    <cellStyle name="好_县市旗测算-新科目（20080626）_民生政策最低支出需求 2 2 2" xfId="40161"/>
    <cellStyle name="好_县市旗测算-新科目（20080626）_民生政策最低支出需求 2 3" xfId="40162"/>
    <cellStyle name="好_县市旗测算-新科目（20080626）_民生政策最低支出需求 2 4" xfId="40163"/>
    <cellStyle name="好_县市旗测算-新科目（20080626）_民生政策最低支出需求 2 5" xfId="40164"/>
    <cellStyle name="好_县市旗测算-新科目（20080626）_民生政策最低支出需求 2 6" xfId="40165"/>
    <cellStyle name="好_县市旗测算-新科目（20080626）_民生政策最低支出需求 2 7" xfId="40166"/>
    <cellStyle name="好_县市旗测算-新科目（20080626）_民生政策最低支出需求 2 8" xfId="40167"/>
    <cellStyle name="好_县市旗测算-新科目（20080626）_民生政策最低支出需求_03_2010年各地区一般预算平衡表" xfId="40168"/>
    <cellStyle name="好_县市旗测算-新科目（20080626）_民生政策最低支出需求_03_2010年各地区一般预算平衡表 2" xfId="40169"/>
    <cellStyle name="好_县市旗测算-新科目（20080626）_民生政策最低支出需求_03_2010年各地区一般预算平衡表 2 2" xfId="40170"/>
    <cellStyle name="好_县市旗测算-新科目（20080626）_民生政策最低支出需求_03_2010年各地区一般预算平衡表 2 3" xfId="40171"/>
    <cellStyle name="好_县市旗测算-新科目（20080626）_民生政策最低支出需求_03_2010年各地区一般预算平衡表 4" xfId="40172"/>
    <cellStyle name="好_县市旗测算-新科目（20080626）_民生政策最低支出需求_03_2010年各地区一般预算平衡表 5" xfId="40173"/>
    <cellStyle name="好_县市旗测算-新科目（20080626）_民生政策最低支出需求_03_2010年各地区一般预算平衡表_04财力类2010" xfId="40174"/>
    <cellStyle name="好_县市旗测算-新科目（20080626）_民生政策最低支出需求_03_2010年各地区一般预算平衡表_04财力类2010 2" xfId="40175"/>
    <cellStyle name="好_县市旗测算-新科目（20080626）_民生政策最低支出需求_03_2010年各地区一般预算平衡表_04财力类2010 3" xfId="40176"/>
    <cellStyle name="好_县市旗测算-新科目（20080626）_民生政策最低支出需求_03_2010年各地区一般预算平衡表_2010年地方财政一般预算分级平衡情况表（汇总）0524 2 6" xfId="40177"/>
    <cellStyle name="好_县市旗测算-新科目（20080626）_民生政策最低支出需求_03_2010年各地区一般预算平衡表_2010年地方财政一般预算分级平衡情况表（汇总）0524 2 8" xfId="40178"/>
    <cellStyle name="好_县市旗测算-新科目（20080626）_民生政策最低支出需求_03_2010年各地区一般预算平衡表_净集中" xfId="40179"/>
    <cellStyle name="好_县市旗测算-新科目（20080626）_民生政策最低支出需求_30云南" xfId="40180"/>
    <cellStyle name="好_县市旗测算-新科目（20080627）_不含人员经费系数_财力性转移支付2010年预算参考数_小册子（2010）张" xfId="40181"/>
    <cellStyle name="好_县市旗测算-新科目（20080626）_民生政策最低支出需求_30云南 2" xfId="40182"/>
    <cellStyle name="好_县市旗测算-新科目（20080627）_不含人员经费系数_财力性转移支付2010年预算参考数_小册子（2010）张 2" xfId="40183"/>
    <cellStyle name="好_县市旗测算-新科目（20080626）_民生政策最低支出需求_30云南 3" xfId="40184"/>
    <cellStyle name="好_县市旗测算-新科目（20080627）_不含人员经费系数_财力性转移支付2010年预算参考数_小册子（2010）张 3" xfId="40185"/>
    <cellStyle name="好_县市旗测算-新科目（20080626）_民生政策最低支出需求_财力性转移支付2010年预算参考数" xfId="40186"/>
    <cellStyle name="好_县市旗测算-新科目（20080626）_民生政策最低支出需求_财力性转移支付2010年预算参考数 2 2" xfId="40187"/>
    <cellStyle name="好_县市旗测算-新科目（20080626）_民生政策最低支出需求_财力性转移支付2010年预算参考数 2 3" xfId="40188"/>
    <cellStyle name="好_县市旗测算-新科目（20080626）_民生政策最低支出需求_财力性转移支付2010年预算参考数_03_2010年各地区一般预算平衡表 4" xfId="40189"/>
    <cellStyle name="好_县市旗测算-新科目（20080626）_民生政策最低支出需求_财力性转移支付2010年预算参考数_03_2010年各地区一般预算平衡表 5" xfId="40190"/>
    <cellStyle name="好_县市旗测算-新科目（20080626）_民生政策最低支出需求_财力性转移支付2010年预算参考数_03_2010年各地区一般预算平衡表 6" xfId="40191"/>
    <cellStyle name="好_县市旗测算-新科目（20080626）_民生政策最低支出需求_财力性转移支付2010年预算参考数_03_2010年各地区一般预算平衡表_2010年地方财政一般预算分级平衡情况表（汇总）0524" xfId="40192"/>
    <cellStyle name="好_县市旗测算-新科目（20080626）_民生政策最低支出需求_财力性转移支付2010年预算参考数_03_2010年各地区一般预算平衡表_2010年地方财政一般预算分级平衡情况表（汇总）0524 2" xfId="40193"/>
    <cellStyle name="好_县市旗测算-新科目（20080626）_民生政策最低支出需求_财力性转移支付2010年预算参考数_03_2010年各地区一般预算平衡表_2010年地方财政一般预算分级平衡情况表（汇总）0524 3" xfId="40194"/>
    <cellStyle name="好_县市旗测算-新科目（20080626）_民生政策最低支出需求_财力性转移支付2010年预算参考数_03_2010年各地区一般预算平衡表_2010年地方财政一般预算分级平衡情况表（汇总）0524 4" xfId="40195"/>
    <cellStyle name="好_县市旗测算-新科目（20080626）_民生政策最低支出需求_财力性转移支付2010年预算参考数_03_2010年各地区一般预算平衡表_2010年地方财政一般预算分级平衡情况表（汇总）0524 5" xfId="40196"/>
    <cellStyle name="好_县市旗测算-新科目（20080626）_民生政策最低支出需求_财力性转移支付2010年预算参考数_03_2010年各地区一般预算平衡表_净集中" xfId="40197"/>
    <cellStyle name="好_县市旗测算-新科目（20080626）_民生政策最低支出需求_财力性转移支付2010年预算参考数_03_2010年各地区一般预算平衡表_净集中 3" xfId="40198"/>
    <cellStyle name="好_县市旗测算-新科目（20080626）_民生政策最低支出需求_财力性转移支付2010年预算参考数_合并 2" xfId="40199"/>
    <cellStyle name="好_县市旗测算-新科目（20080626）_县市旗测算-新科目（含人口规模效应）_财力性转移支付2010年预算参考数_隋心对账单定稿0514 2 7" xfId="40200"/>
    <cellStyle name="好_县市旗测算-新科目（20080626）_民生政策最低支出需求_财力性转移支付2010年预算参考数_合并 2 2" xfId="40201"/>
    <cellStyle name="好_县市旗测算-新科目（20080626）_民生政策最低支出需求_财力性转移支付2010年预算参考数_合并 2 6" xfId="40202"/>
    <cellStyle name="好_县市旗测算-新科目（20080626）_民生政策最低支出需求_财力性转移支付2010年预算参考数_合并 2 7" xfId="40203"/>
    <cellStyle name="好_县市旗测算-新科目（20080626）_民生政策最低支出需求_财力性转移支付2010年预算参考数_华东 2" xfId="40204"/>
    <cellStyle name="好_县市旗测算-新科目（20080626）_民生政策最低支出需求_财力性转移支付2010年预算参考数_华东 3" xfId="40205"/>
    <cellStyle name="好_县市旗测算-新科目（20080626）_民生政策最低支出需求_财力性转移支付2010年预算参考数_隋心对账单定稿0514" xfId="40206"/>
    <cellStyle name="好_县市旗测算-新科目（20080626）_民生政策最低支出需求_财力性转移支付2010年预算参考数_隋心对账单定稿0514 2" xfId="40207"/>
    <cellStyle name="好_县市旗测算-新科目（20080626）_民生政策最低支出需求_财力性转移支付2010年预算参考数_隋心对账单定稿0514 2 2" xfId="40208"/>
    <cellStyle name="好_县市旗测算-新科目（20080626）_民生政策最低支出需求_财力性转移支付2010年预算参考数_隋心对账单定稿0514 2 3" xfId="40209"/>
    <cellStyle name="好_县市旗测算-新科目（20080626）_民生政策最低支出需求_财力性转移支付2010年预算参考数_隋心对账单定稿0514 2 4" xfId="40210"/>
    <cellStyle name="好_县市旗测算-新科目（20080626）_民生政策最低支出需求_财力性转移支付2010年预算参考数_隋心对账单定稿0514 2 5" xfId="40211"/>
    <cellStyle name="好_县市旗测算-新科目（20080626）_民生政策最低支出需求_合并 2" xfId="40212"/>
    <cellStyle name="好_县市旗测算-新科目（20080626）_民生政策最低支出需求_合并 2 2" xfId="40213"/>
    <cellStyle name="好_县市旗测算-新科目（20080626）_民生政策最低支出需求_合并 2 3" xfId="40214"/>
    <cellStyle name="好_县市旗测算-新科目（20080626）_民生政策最低支出需求_合并 2 4" xfId="40215"/>
    <cellStyle name="好_县市旗测算-新科目（20080626）_民生政策最低支出需求_合并 2 5" xfId="40216"/>
    <cellStyle name="好_县市旗测算-新科目（20080626）_民生政策最低支出需求_合并 2 6" xfId="40217"/>
    <cellStyle name="好_县市旗测算-新科目（20080626）_民生政策最低支出需求_合并 2 7" xfId="40218"/>
    <cellStyle name="好_县市旗测算-新科目（20080626）_民生政策最低支出需求_合并 3" xfId="40219"/>
    <cellStyle name="好_县市旗测算-新科目（20080626）_民生政策最低支出需求_华东 2 3" xfId="40220"/>
    <cellStyle name="好_县市旗测算-新科目（20080626）_民生政策最低支出需求_华东 2 4" xfId="40221"/>
    <cellStyle name="好_县市旗测算-新科目（20080626）_民生政策最低支出需求_华东 2 5" xfId="40222"/>
    <cellStyle name="好_县市旗测算-新科目（20080626）_民生政策最低支出需求_华东 2 6" xfId="40223"/>
    <cellStyle name="好_县市旗测算-新科目（20080626）_民生政策最低支出需求_华东 2 7" xfId="40224"/>
    <cellStyle name="好_县市旗测算-新科目（20080626）_民生政策最低支出需求_隋心对账单定稿0514" xfId="40225"/>
    <cellStyle name="好_县市旗测算-新科目（20080626）_民生政策最低支出需求_隋心对账单定稿0514 2" xfId="40226"/>
    <cellStyle name="好_县市旗测算-新科目（20080626）_民生政策最低支出需求_隋心对账单定稿0514 2 2" xfId="40227"/>
    <cellStyle name="输入 5 3" xfId="40228"/>
    <cellStyle name="好_县市旗测算-新科目（20080626）_民生政策最低支出需求_隋心对账单定稿0514 2 3" xfId="40229"/>
    <cellStyle name="好_县市旗测算-新科目（20080626）_民生政策最低支出需求_隋心对账单定稿0514 2 4" xfId="40230"/>
    <cellStyle name="好_县市旗测算-新科目（20080626）_民生政策最低支出需求_隋心对账单定稿0514 2 7" xfId="40231"/>
    <cellStyle name="好_县市旗测算-新科目（20080626）_民生政策最低支出需求_隋心对账单定稿0514 3" xfId="40232"/>
    <cellStyle name="输入 5 2" xfId="40233"/>
    <cellStyle name="好_县市旗测算-新科目（20080626）_民生政策最低支出需求_小册子（2010）张 3" xfId="40234"/>
    <cellStyle name="好_县市旗测算-新科目（20080626）_隋心对账单定稿0514" xfId="40235"/>
    <cellStyle name="好_县市旗测算-新科目（20080626）_隋心对账单定稿0514 2 2" xfId="40236"/>
    <cellStyle name="好_县市旗测算-新科目（20080627）_不含人员经费系数_财力性转移支付2010年预算参考数 2 5" xfId="40237"/>
    <cellStyle name="好_县市旗测算-新科目（20080626）_隋心对账单定稿0514 2 3" xfId="40238"/>
    <cellStyle name="好_县市旗测算-新科目（20080627）_不含人员经费系数_财力性转移支付2010年预算参考数 2 6" xfId="40239"/>
    <cellStyle name="好_县市旗测算-新科目（20080626）_隋心对账单定稿0514 2 7" xfId="40240"/>
    <cellStyle name="好_县市旗测算-新科目（20080626）_隋心对账单定稿0514 3" xfId="40241"/>
    <cellStyle name="好_县市旗测算-新科目（20080626）_县市旗测算-新科目（含人口规模效应） 2 2" xfId="40242"/>
    <cellStyle name="好_县市旗测算-新科目（20080626）_县市旗测算-新科目（含人口规模效应） 2 3" xfId="40243"/>
    <cellStyle name="好_县市旗测算-新科目（20080626）_县市旗测算-新科目（含人口规模效应） 2 4" xfId="40244"/>
    <cellStyle name="好_县市旗测算-新科目（20080627）_民生政策最低支出需求_财力性转移支付2010年预算参考数_03_2010年各地区一般预算平衡表_04财力类2010" xfId="40245"/>
    <cellStyle name="好_县市旗测算-新科目（20080626）_县市旗测算-新科目（含人口规模效应） 2 5" xfId="40246"/>
    <cellStyle name="好_县市旗测算-新科目（20080626）_县市旗测算-新科目（含人口规模效应） 2 7" xfId="40247"/>
    <cellStyle name="好_县市旗测算-新科目（20080626）_县市旗测算-新科目（含人口规模效应） 2 8" xfId="40248"/>
    <cellStyle name="好_县市旗测算-新科目（20080626）_县市旗测算-新科目（含人口规模效应） 3" xfId="40249"/>
    <cellStyle name="好_县市旗测算-新科目（20080626）_县市旗测算-新科目（含人口规模效应） 4" xfId="40250"/>
    <cellStyle name="好_县市旗测算-新科目（20080626）_县市旗测算-新科目（含人口规模效应） 5" xfId="40251"/>
    <cellStyle name="好_县市旗测算-新科目（20080626）_县市旗测算-新科目（含人口规模效应）_03_2010年各地区一般预算平衡表 2 2" xfId="40252"/>
    <cellStyle name="好_县市旗测算-新科目（20080626）_县市旗测算-新科目（含人口规模效应）_财力性转移支付2010年预算参考数_合并 2 2" xfId="40253"/>
    <cellStyle name="好_县市旗测算-新科目（20080626）_县市旗测算-新科目（含人口规模效应）_03_2010年各地区一般预算平衡表 2 3" xfId="40254"/>
    <cellStyle name="好_县市旗测算-新科目（20080626）_县市旗测算-新科目（含人口规模效应）_财力性转移支付2010年预算参考数_合并 2 3" xfId="40255"/>
    <cellStyle name="好_县市旗测算-新科目（20080626）_县市旗测算-新科目（含人口规模效应）_03_2010年各地区一般预算平衡表 4" xfId="40256"/>
    <cellStyle name="好_县市旗测算-新科目（20080626）_县市旗测算-新科目（含人口规模效应）_03_2010年各地区一般预算平衡表_04财力类2010" xfId="40257"/>
    <cellStyle name="好_县市旗测算-新科目（20080626）_县市旗测算-新科目（含人口规模效应）_03_2010年各地区一般预算平衡表_04财力类2010 2" xfId="40258"/>
    <cellStyle name="好_县市旗测算-新科目（20080626）_县市旗测算-新科目（含人口规模效应）_03_2010年各地区一般预算平衡表_04财力类2010 3" xfId="40259"/>
    <cellStyle name="好_县市旗测算-新科目（20080626）_县市旗测算-新科目（含人口规模效应）_03_2010年各地区一般预算平衡表_2010年地方财政一般预算分级平衡情况表（汇总）0524" xfId="40260"/>
    <cellStyle name="好_县市旗测算-新科目（20080626）_县市旗测算-新科目（含人口规模效应）_03_2010年各地区一般预算平衡表_2010年地方财政一般预算分级平衡情况表（汇总）0524 2 2" xfId="40261"/>
    <cellStyle name="好_县市旗测算-新科目（20080626）_县市旗测算-新科目（含人口规模效应）_03_2010年各地区一般预算平衡表_2010年地方财政一般预算分级平衡情况表（汇总）0524 2 5" xfId="40262"/>
    <cellStyle name="好_县市旗测算-新科目（20080626）_县市旗测算-新科目（含人口规模效应）_03_2010年各地区一般预算平衡表_2010年地方财政一般预算分级平衡情况表（汇总）0524 2 6" xfId="40263"/>
    <cellStyle name="好_县市旗测算-新科目（20080626）_县市旗测算-新科目（含人口规模效应）_03_2010年各地区一般预算平衡表_2010年地方财政一般预算分级平衡情况表（汇总）0524 2 7" xfId="40264"/>
    <cellStyle name="好_县市旗测算-新科目（20080626）_县市旗测算-新科目（含人口规模效应）_03_2010年各地区一般预算平衡表_2010年地方财政一般预算分级平衡情况表（汇总）0524 2 8" xfId="40265"/>
    <cellStyle name="好_县市旗测算-新科目（20080626）_县市旗测算-新科目（含人口规模效应）_03_2010年各地区一般预算平衡表_净集中" xfId="40266"/>
    <cellStyle name="好_县市旗测算-新科目（20080626）_县市旗测算-新科目（含人口规模效应）_03_2010年各地区一般预算平衡表_净集中 3" xfId="40267"/>
    <cellStyle name="好_县市旗测算-新科目（20080626）_县市旗测算-新科目（含人口规模效应）_30云南" xfId="40268"/>
    <cellStyle name="好_县市旗测算-新科目（20080626）_县市旗测算-新科目（含人口规模效应）_30云南 3" xfId="40269"/>
    <cellStyle name="好_县市旗测算-新科目（20080626）_县市旗测算-新科目（含人口规模效应）_财力性转移支付2010年预算参考数" xfId="40270"/>
    <cellStyle name="好_县市旗测算-新科目（20080626）_县市旗测算-新科目（含人口规模效应）_财力性转移支付2010年预算参考数 2" xfId="40271"/>
    <cellStyle name="好_县市旗测算-新科目（20080626）_县市旗测算-新科目（含人口规模效应）_财力性转移支付2010年预算参考数 2 4" xfId="40272"/>
    <cellStyle name="好_县市旗测算-新科目（20080626）_县市旗测算-新科目（含人口规模效应）_财力性转移支付2010年预算参考数 2 6" xfId="40273"/>
    <cellStyle name="好_县市旗测算-新科目（20080626）_县市旗测算-新科目（含人口规模效应）_财力性转移支付2010年预算参考数 2 7" xfId="40274"/>
    <cellStyle name="好_县市旗测算-新科目（20080626）_县市旗测算-新科目（含人口规模效应）_财力性转移支付2010年预算参考数 2 8" xfId="40275"/>
    <cellStyle name="好_县市旗测算-新科目（20080626）_县市旗测算-新科目（含人口规模效应）_财力性转移支付2010年预算参考数_03_2010年各地区一般预算平衡表" xfId="40276"/>
    <cellStyle name="好_县市旗测算-新科目（20080626）_县市旗测算-新科目（含人口规模效应）_财力性转移支付2010年预算参考数_03_2010年各地区一般预算平衡表 3" xfId="40277"/>
    <cellStyle name="好_县市旗测算-新科目（20080626）_县市旗测算-新科目（含人口规模效应）_财力性转移支付2010年预算参考数_03_2010年各地区一般预算平衡表 4" xfId="40278"/>
    <cellStyle name="好_县市旗测算-新科目（20080626）_县市旗测算-新科目（含人口规模效应）_财力性转移支付2010年预算参考数_03_2010年各地区一般预算平衡表 6" xfId="40279"/>
    <cellStyle name="好_县市旗测算-新科目（20080626）_县市旗测算-新科目（含人口规模效应）_财力性转移支付2010年预算参考数_03_2010年各地区一般预算平衡表_04财力类2010" xfId="40280"/>
    <cellStyle name="强调 3 3 2" xfId="40281"/>
    <cellStyle name="好_县市旗测算-新科目（20080626）_县市旗测算-新科目（含人口规模效应）_财力性转移支付2010年预算参考数_03_2010年各地区一般预算平衡表_04财力类2010 2" xfId="40282"/>
    <cellStyle name="好_县市旗测算-新科目（20080626）_县市旗测算-新科目（含人口规模效应）_财力性转移支付2010年预算参考数_03_2010年各地区一般预算平衡表_04财力类2010 3" xfId="40283"/>
    <cellStyle name="好_县市旗测算-新科目（20080626）_县市旗测算-新科目（含人口规模效应）_财力性转移支付2010年预算参考数_03_2010年各地区一般预算平衡表_2010年地方财政一般预算分级平衡情况表（汇总）0524" xfId="40284"/>
    <cellStyle name="好_县市旗测算-新科目（20080626）_县市旗测算-新科目（含人口规模效应）_财力性转移支付2010年预算参考数_03_2010年各地区一般预算平衡表_2010年地方财政一般预算分级平衡情况表（汇总）0524 2" xfId="40285"/>
    <cellStyle name="好_县市旗测算-新科目（20080626）_县市旗测算-新科目（含人口规模效应）_财力性转移支付2010年预算参考数_03_2010年各地区一般预算平衡表_2010年地方财政一般预算分级平衡情况表（汇总）0524 2 2" xfId="40286"/>
    <cellStyle name="好_县市旗测算-新科目（20080626）_县市旗测算-新科目（含人口规模效应）_财力性转移支付2010年预算参考数_03_2010年各地区一般预算平衡表_2010年地方财政一般预算分级平衡情况表（汇总）0524 2 4" xfId="40287"/>
    <cellStyle name="好_县市旗测算-新科目（20080626）_县市旗测算-新科目（含人口规模效应）_财力性转移支付2010年预算参考数_03_2010年各地区一般预算平衡表_2010年地方财政一般预算分级平衡情况表（汇总）0524 3" xfId="40288"/>
    <cellStyle name="好_县市旗测算-新科目（20080627）_县市旗测算-新科目（含人口规模效应）_合并 2" xfId="40289"/>
    <cellStyle name="好_县市旗测算-新科目（20080626）_县市旗测算-新科目（含人口规模效应）_财力性转移支付2010年预算参考数_03_2010年各地区一般预算平衡表_2010年地方财政一般预算分级平衡情况表（汇总）0524 4" xfId="40290"/>
    <cellStyle name="好_县市旗测算-新科目（20080627）_县市旗测算-新科目（含人口规模效应）_合并 3" xfId="40291"/>
    <cellStyle name="好_县市旗测算-新科目（20080626）_县市旗测算-新科目（含人口规模效应）_财力性转移支付2010年预算参考数_03_2010年各地区一般预算平衡表_2010年地方财政一般预算分级平衡情况表（汇总）0524 5" xfId="40292"/>
    <cellStyle name="好_县市旗测算-新科目（20080626）_县市旗测算-新科目（含人口规模效应）_财力性转移支付2010年预算参考数_30云南" xfId="40293"/>
    <cellStyle name="好_县市旗测算-新科目（20080626）_县市旗测算-新科目（含人口规模效应）_财力性转移支付2010年预算参考数_30云南 2" xfId="40294"/>
    <cellStyle name="好_县市旗测算-新科目（20080626）_县市旗测算-新科目（含人口规模效应）_财力性转移支付2010年预算参考数_30云南 3" xfId="40295"/>
    <cellStyle name="好_县市旗测算-新科目（20080626）_县市旗测算-新科目（含人口规模效应）_财力性转移支付2010年预算参考数_合并 2 4" xfId="40296"/>
    <cellStyle name="好_县市旗测算-新科目（20080626）_县市旗测算-新科目（含人口规模效应）_财力性转移支付2010年预算参考数_合并 2 5" xfId="40297"/>
    <cellStyle name="好_县市旗测算-新科目（20080626）_县市旗测算-新科目（含人口规模效应）_财力性转移支付2010年预算参考数_合并 2 6" xfId="40298"/>
    <cellStyle name="好_县市旗测算-新科目（20080626）_县市旗测算-新科目（含人口规模效应）_财力性转移支付2010年预算参考数_合并 2 7" xfId="40299"/>
    <cellStyle name="好_县市旗测算-新科目（20080626）_县市旗测算-新科目（含人口规模效应）_财力性转移支付2010年预算参考数_华东 2" xfId="40300"/>
    <cellStyle name="好_县市旗测算-新科目（20080626）_县市旗测算-新科目（含人口规模效应）_财力性转移支付2010年预算参考数_华东 2 2" xfId="40301"/>
    <cellStyle name="好_县市旗测算-新科目（20080626）_县市旗测算-新科目（含人口规模效应）_财力性转移支付2010年预算参考数_华东 2 3" xfId="40302"/>
    <cellStyle name="好_县市旗测算-新科目（20080626）_县市旗测算-新科目（含人口规模效应）_财力性转移支付2010年预算参考数_华东 2 5" xfId="40303"/>
    <cellStyle name="好_县市旗测算-新科目（20080626）_县市旗测算-新科目（含人口规模效应）_财力性转移支付2010年预算参考数_华东 2 6" xfId="40304"/>
    <cellStyle name="好_县市旗测算-新科目（20080626）_县市旗测算-新科目（含人口规模效应）_财力性转移支付2010年预算参考数_华东 3" xfId="40305"/>
    <cellStyle name="好_县市旗测算-新科目（20080626）_县市旗测算-新科目（含人口规模效应）_财力性转移支付2010年预算参考数_隋心对账单定稿0514" xfId="40306"/>
    <cellStyle name="好_县市旗测算-新科目（20080626）_县市旗测算-新科目（含人口规模效应）_财力性转移支付2010年预算参考数_隋心对账单定稿0514 2" xfId="40307"/>
    <cellStyle name="警告文本 2 2 2 3" xfId="40308"/>
    <cellStyle name="好_县市旗测算-新科目（20080626）_县市旗测算-新科目（含人口规模效应）_财力性转移支付2010年预算参考数_隋心对账单定稿0514 3" xfId="40309"/>
    <cellStyle name="警告文本 2 2 2 4" xfId="40310"/>
    <cellStyle name="好_县市旗测算-新科目（20080626）_县市旗测算-新科目（含人口规模效应）_财力性转移支付2010年预算参考数_小册子（2010）张" xfId="40311"/>
    <cellStyle name="好_县市旗测算-新科目（20080626）_县市旗测算-新科目（含人口规模效应）_合并" xfId="40312"/>
    <cellStyle name="好_县市旗测算-新科目（20080626）_县市旗测算-新科目（含人口规模效应）_合并 2 2" xfId="40313"/>
    <cellStyle name="好_县市旗测算-新科目（20080626）_县市旗测算-新科目（含人口规模效应）_合并 2 3" xfId="40314"/>
    <cellStyle name="好_县市旗测算-新科目（20080626）_县市旗测算-新科目（含人口规模效应）_合并 2 4" xfId="40315"/>
    <cellStyle name="好_县市旗测算-新科目（20080626）_县市旗测算-新科目（含人口规模效应）_合并 3" xfId="40316"/>
    <cellStyle name="好_县市旗测算-新科目（20080626）_县市旗测算-新科目（含人口规模效应）_华东 2 5" xfId="40317"/>
    <cellStyle name="好_县市旗测算-新科目（20080626）_县市旗测算-新科目（含人口规模效应）_华东 2 6" xfId="40318"/>
    <cellStyle name="好_县市旗测算-新科目（20080626）_县市旗测算-新科目（含人口规模效应）_华东 2 7" xfId="40319"/>
    <cellStyle name="好_县市旗测算-新科目（20080626）_县市旗测算-新科目（含人口规模效应）_华东 3" xfId="40320"/>
    <cellStyle name="好_县市旗测算-新科目（20080626）_县市旗测算-新科目（含人口规模效应）_隋心对账单定稿0514" xfId="40321"/>
    <cellStyle name="好_县市旗测算-新科目（20080626）_县市旗测算-新科目（含人口规模效应）_隋心对账单定稿0514 2 5" xfId="40322"/>
    <cellStyle name="好_县市旗测算-新科目（20080626）_县市旗测算-新科目（含人口规模效应）_隋心对账单定稿0514 2 6" xfId="40323"/>
    <cellStyle name="好_县市旗测算-新科目（20080626）_县市旗测算-新科目（含人口规模效应）_隋心对账单定稿0514 2 7" xfId="40324"/>
    <cellStyle name="好_县市旗测算-新科目（20080626）_县市旗测算-新科目（含人口规模效应）_小册子（2010）张 3" xfId="40325"/>
    <cellStyle name="好_县市旗测算-新科目（20080626）_小册子（2010）张" xfId="40326"/>
    <cellStyle name="好_县市旗测算-新科目（20080626）_小册子（2010）张 2" xfId="40327"/>
    <cellStyle name="好_县市旗测算-新科目（20080627） 2" xfId="40328"/>
    <cellStyle name="好_县市旗测算-新科目（20080627） 2 2" xfId="40329"/>
    <cellStyle name="好_县市旗测算-新科目（20080627） 2 3" xfId="40330"/>
    <cellStyle name="好_县市旗测算-新科目（20080627） 2 4" xfId="40331"/>
    <cellStyle name="好_县市旗测算-新科目（20080627） 2 5" xfId="40332"/>
    <cellStyle name="好_县市旗测算-新科目（20080627） 2 6" xfId="40333"/>
    <cellStyle name="好_县市旗测算-新科目（20080627） 2 7" xfId="40334"/>
    <cellStyle name="好_县市旗测算-新科目（20080627） 2 8" xfId="40335"/>
    <cellStyle name="好_县市旗测算-新科目（20080627） 3" xfId="40336"/>
    <cellStyle name="好_县市旗测算-新科目（20080627） 4" xfId="40337"/>
    <cellStyle name="好_县市旗测算-新科目（20080627） 5" xfId="40338"/>
    <cellStyle name="好_县市旗测算-新科目（20080627）_03_2010年各地区一般预算平衡表" xfId="40339"/>
    <cellStyle name="好_县市旗测算-新科目（20080627）_03_2010年各地区一般预算平衡表 2" xfId="40340"/>
    <cellStyle name="好_县市旗测算-新科目（20080627）_03_2010年各地区一般预算平衡表 2 2" xfId="40341"/>
    <cellStyle name="好_县市旗测算-新科目（20080627）_03_2010年各地区一般预算平衡表 2 3" xfId="40342"/>
    <cellStyle name="好_县市旗测算-新科目（20080627）_03_2010年各地区一般预算平衡表 3" xfId="40343"/>
    <cellStyle name="好_县市旗测算-新科目（20080627）_03_2010年各地区一般预算平衡表 4" xfId="40344"/>
    <cellStyle name="好_县市旗测算-新科目（20080627）_03_2010年各地区一般预算平衡表_04财力类2010 2" xfId="40345"/>
    <cellStyle name="好_县市旗测算-新科目（20080627）_03_2010年各地区一般预算平衡表_2010年地方财政一般预算分级平衡情况表（汇总）0524" xfId="40346"/>
    <cellStyle name="好_县市旗测算-新科目（20080627）_03_2010年各地区一般预算平衡表_2010年地方财政一般预算分级平衡情况表（汇总）0524 2" xfId="40347"/>
    <cellStyle name="好_县市旗测算-新科目（20080627）_03_2010年各地区一般预算平衡表_2010年地方财政一般预算分级平衡情况表（汇总）0524 2 2" xfId="40348"/>
    <cellStyle name="好_县市旗测算-新科目（20080627）_03_2010年各地区一般预算平衡表_2010年地方财政一般预算分级平衡情况表（汇总）0524 2 5" xfId="40349"/>
    <cellStyle name="好_县市旗测算-新科目（20080627）_03_2010年各地区一般预算平衡表_2010年地方财政一般预算分级平衡情况表（汇总）0524 2 6" xfId="40350"/>
    <cellStyle name="好_县市旗测算-新科目（20080627）_03_2010年各地区一般预算平衡表_2010年地方财政一般预算分级平衡情况表（汇总）0524 2 7" xfId="40351"/>
    <cellStyle name="好_县市旗测算-新科目（20080627）_03_2010年各地区一般预算平衡表_2010年地方财政一般预算分级平衡情况表（汇总）0524 2 8" xfId="40352"/>
    <cellStyle name="好_县市旗测算-新科目（20080627）_03_2010年各地区一般预算平衡表_2010年地方财政一般预算分级平衡情况表（汇总）0524 3" xfId="40353"/>
    <cellStyle name="好_县市旗测算-新科目（20080627）_03_2010年各地区一般预算平衡表_2010年地方财政一般预算分级平衡情况表（汇总）0524 4" xfId="40354"/>
    <cellStyle name="好_县市旗测算-新科目（20080627）_03_2010年各地区一般预算平衡表_2010年地方财政一般预算分级平衡情况表（汇总）0524 5" xfId="40355"/>
    <cellStyle name="好_县市旗测算-新科目（20080627）_03_2010年各地区一般预算平衡表_净集中" xfId="40356"/>
    <cellStyle name="好_县市旗测算-新科目（20080627）_03_2010年各地区一般预算平衡表_净集中 2" xfId="40357"/>
    <cellStyle name="好_县市旗测算-新科目（20080627）_03_2010年各地区一般预算平衡表_净集中 3" xfId="40358"/>
    <cellStyle name="好_县市旗测算-新科目（20080627）_30云南 2" xfId="40359"/>
    <cellStyle name="好_县市旗测算-新科目（20080627）_30云南 3" xfId="40360"/>
    <cellStyle name="好_县市旗测算-新科目（20080627）_不含人员经费系数" xfId="40361"/>
    <cellStyle name="好_县市旗测算-新科目（20080627）_不含人员经费系数 2" xfId="40362"/>
    <cellStyle name="好_县市旗测算-新科目（20080627）_不含人员经费系数 2 2" xfId="40363"/>
    <cellStyle name="好_县市旗测算-新科目（20080627）_不含人员经费系数 2 3" xfId="40364"/>
    <cellStyle name="适中 2 2 2" xfId="40365"/>
    <cellStyle name="好_县市旗测算-新科目（20080627）_不含人员经费系数 2 3 2" xfId="40366"/>
    <cellStyle name="适中 2 2 2 2" xfId="40367"/>
    <cellStyle name="好_县市旗测算-新科目（20080627）_不含人员经费系数 2 4" xfId="40368"/>
    <cellStyle name="适中 2 2 3" xfId="40369"/>
    <cellStyle name="好_县市旗测算-新科目（20080627）_不含人员经费系数 2 5" xfId="40370"/>
    <cellStyle name="适中 2 2 4" xfId="40371"/>
    <cellStyle name="好_县市旗测算-新科目（20080627）_不含人员经费系数 2 6" xfId="40372"/>
    <cellStyle name="适中 2 2 5" xfId="40373"/>
    <cellStyle name="好_县市旗测算-新科目（20080627）_不含人员经费系数 2 7" xfId="40374"/>
    <cellStyle name="适中 2 2 6" xfId="40375"/>
    <cellStyle name="好_县市旗测算-新科目（20080627）_不含人员经费系数 2 8" xfId="40376"/>
    <cellStyle name="适中 2 2 7" xfId="40377"/>
    <cellStyle name="好_县市旗测算-新科目（20080627）_不含人员经费系数 3" xfId="40378"/>
    <cellStyle name="好_县市旗测算-新科目（20080627）_不含人员经费系数 4" xfId="40379"/>
    <cellStyle name="好_县市旗测算-新科目（20080627）_不含人员经费系数 5" xfId="40380"/>
    <cellStyle name="好_县市旗测算-新科目（20080627）_不含人员经费系数_03_2010年各地区一般预算平衡表" xfId="40381"/>
    <cellStyle name="好_县市旗测算-新科目（20080627）_不含人员经费系数_03_2010年各地区一般预算平衡表 2 3" xfId="40382"/>
    <cellStyle name="好_县市旗测算-新科目（20080627）_不含人员经费系数_03_2010年各地区一般预算平衡表 3" xfId="40383"/>
    <cellStyle name="好_县市旗测算-新科目（20080627）_不含人员经费系数_03_2010年各地区一般预算平衡表 4" xfId="40384"/>
    <cellStyle name="好_县市旗测算-新科目（20080627）_不含人员经费系数_03_2010年各地区一般预算平衡表 5" xfId="40385"/>
    <cellStyle name="好_县市旗测算-新科目（20080627）_不含人员经费系数_03_2010年各地区一般预算平衡表 6" xfId="40386"/>
    <cellStyle name="好_县市旗测算-新科目（20080627）_不含人员经费系数_03_2010年各地区一般预算平衡表_04财力类2010" xfId="40387"/>
    <cellStyle name="好_县市旗测算-新科目（20080627）_不含人员经费系数_03_2010年各地区一般预算平衡表_04财力类2010 2" xfId="40388"/>
    <cellStyle name="好_县市旗测算-新科目（20080627）_不含人员经费系数_03_2010年各地区一般预算平衡表_04财力类2010 3" xfId="40389"/>
    <cellStyle name="好_县市旗测算-新科目（20080627）_不含人员经费系数_03_2010年各地区一般预算平衡表_2010年地方财政一般预算分级平衡情况表（汇总）0524" xfId="40390"/>
    <cellStyle name="好_县市旗测算-新科目（20080627）_不含人员经费系数_03_2010年各地区一般预算平衡表_2010年地方财政一般预算分级平衡情况表（汇总）0524 2" xfId="40391"/>
    <cellStyle name="好_县市旗测算-新科目（20080627）_不含人员经费系数_03_2010年各地区一般预算平衡表_2010年地方财政一般预算分级平衡情况表（汇总）0524 2 2" xfId="40392"/>
    <cellStyle name="好_县市旗测算-新科目（20080627）_不含人员经费系数_03_2010年各地区一般预算平衡表_2010年地方财政一般预算分级平衡情况表（汇总）0524 2 3" xfId="40393"/>
    <cellStyle name="好_县市旗测算-新科目（20080627）_不含人员经费系数_03_2010年各地区一般预算平衡表_2010年地方财政一般预算分级平衡情况表（汇总）0524 3" xfId="40394"/>
    <cellStyle name="好_县市旗测算-新科目（20080627）_不含人员经费系数_03_2010年各地区一般预算平衡表_2010年地方财政一般预算分级平衡情况表（汇总）0524 4" xfId="40395"/>
    <cellStyle name="好_县市旗测算-新科目（20080627）_不含人员经费系数_03_2010年各地区一般预算平衡表_2010年地方财政一般预算分级平衡情况表（汇总）0524 5" xfId="40396"/>
    <cellStyle name="好_县市旗测算-新科目（20080627）_不含人员经费系数_30云南" xfId="40397"/>
    <cellStyle name="好_县市旗测算-新科目（20080627）_不含人员经费系数_30云南 2" xfId="40398"/>
    <cellStyle name="好_县市旗测算-新科目（20080627）_不含人员经费系数_30云南 3" xfId="40399"/>
    <cellStyle name="好_县市旗测算-新科目（20080627）_不含人员经费系数_财力性转移支付2010年预算参考数" xfId="40400"/>
    <cellStyle name="好_重点民生支出需求测算表社保（农村低保）081112" xfId="40401"/>
    <cellStyle name="好_县市旗测算-新科目（20080627）_不含人员经费系数_财力性转移支付2010年预算参考数 2" xfId="40402"/>
    <cellStyle name="好_重点民生支出需求测算表社保（农村低保）081112 2" xfId="40403"/>
    <cellStyle name="好_县市旗测算-新科目（20080627）_不含人员经费系数_财力性转移支付2010年预算参考数 2 2" xfId="40404"/>
    <cellStyle name="好_县市旗测算-新科目（20080627）_不含人员经费系数_财力性转移支付2010年预算参考数 2 3" xfId="40405"/>
    <cellStyle name="好_县市旗测算-新科目（20080627）_不含人员经费系数_财力性转移支付2010年预算参考数 2 4" xfId="40406"/>
    <cellStyle name="好_县市旗测算-新科目（20080627）_不含人员经费系数_财力性转移支付2010年预算参考数 3" xfId="40407"/>
    <cellStyle name="好_重点民生支出需求测算表社保（农村低保）081112 3" xfId="40408"/>
    <cellStyle name="好_县市旗测算-新科目（20080627）_不含人员经费系数_财力性转移支付2010年预算参考数 4" xfId="40409"/>
    <cellStyle name="好_县市旗测算-新科目（20080627）_不含人员经费系数_财力性转移支付2010年预算参考数_03_2010年各地区一般预算平衡表 2 2" xfId="40410"/>
    <cellStyle name="好_县市旗测算-新科目（20080627）_不含人员经费系数_财力性转移支付2010年预算参考数_03_2010年各地区一般预算平衡表 2 3" xfId="40411"/>
    <cellStyle name="好_县市旗测算-新科目（20080627）_不含人员经费系数_财力性转移支付2010年预算参考数_03_2010年各地区一般预算平衡表_04财力类2010" xfId="40412"/>
    <cellStyle name="好_县市旗测算-新科目（20080627）_不含人员经费系数_财力性转移支付2010年预算参考数_03_2010年各地区一般预算平衡表_04财力类2010 2" xfId="40413"/>
    <cellStyle name="好_县市旗测算-新科目（20080627）_不含人员经费系数_财力性转移支付2010年预算参考数_03_2010年各地区一般预算平衡表_04财力类2010 3" xfId="40414"/>
    <cellStyle name="好_县市旗测算-新科目（20080627）_不含人员经费系数_财力性转移支付2010年预算参考数_03_2010年各地区一般预算平衡表_2010年地方财政一般预算分级平衡情况表（汇总）0524" xfId="40415"/>
    <cellStyle name="好_县市旗测算-新科目（20080627）_不含人员经费系数_财力性转移支付2010年预算参考数_03_2010年各地区一般预算平衡表_2010年地方财政一般预算分级平衡情况表（汇总）0524 2" xfId="40416"/>
    <cellStyle name="链接单元格 2 2 2 2 4" xfId="40417"/>
    <cellStyle name="好_县市旗测算-新科目（20080627）_不含人员经费系数_财力性转移支付2010年预算参考数_03_2010年各地区一般预算平衡表_2010年地方财政一般预算分级平衡情况表（汇总）0524 2 2" xfId="40418"/>
    <cellStyle name="好_县市旗测算-新科目（20080627）_不含人员经费系数_财力性转移支付2010年预算参考数_03_2010年各地区一般预算平衡表_2010年地方财政一般预算分级平衡情况表（汇总）0524 2 3" xfId="40419"/>
    <cellStyle name="强调文字颜色 4 3 2" xfId="40420"/>
    <cellStyle name="好_县市旗测算-新科目（20080627）_不含人员经费系数_财力性转移支付2010年预算参考数_03_2010年各地区一般预算平衡表_2010年地方财政一般预算分级平衡情况表（汇总）0524 2 4" xfId="40421"/>
    <cellStyle name="好_县市旗测算-新科目（20080627）_不含人员经费系数_财力性转移支付2010年预算参考数_03_2010年各地区一般预算平衡表_2010年地方财政一般预算分级平衡情况表（汇总）0524 2 8" xfId="40422"/>
    <cellStyle name="好_县市旗测算-新科目（20080627）_不含人员经费系数_财力性转移支付2010年预算参考数_03_2010年各地区一般预算平衡表_2010年地方财政一般预算分级平衡情况表（汇总）0524 3" xfId="40423"/>
    <cellStyle name="链接单元格 2 2 2 2 5" xfId="40424"/>
    <cellStyle name="好_县市旗测算-新科目（20080627）_不含人员经费系数_财力性转移支付2010年预算参考数_03_2010年各地区一般预算平衡表_2010年地方财政一般预算分级平衡情况表（汇总）0524 4" xfId="40425"/>
    <cellStyle name="链接单元格 2 2 2 2 6" xfId="40426"/>
    <cellStyle name="好_县市旗测算-新科目（20080627）_不含人员经费系数_财力性转移支付2010年预算参考数_03_2010年各地区一般预算平衡表_2010年地方财政一般预算分级平衡情况表（汇总）0524 5" xfId="40427"/>
    <cellStyle name="链接单元格 2 2 2 2 7" xfId="40428"/>
    <cellStyle name="好_县市旗测算-新科目（20080627）_不含人员经费系数_财力性转移支付2010年预算参考数_03_2010年各地区一般预算平衡表_净集中 2" xfId="40429"/>
    <cellStyle name="好_县市旗测算-新科目（20080627）_不含人员经费系数_财力性转移支付2010年预算参考数_03_2010年各地区一般预算平衡表_净集中 3" xfId="40430"/>
    <cellStyle name="好_县市旗测算-新科目（20080627）_不含人员经费系数_财力性转移支付2010年预算参考数_30云南 2" xfId="40431"/>
    <cellStyle name="好_县市旗测算-新科目（20080627）_不含人员经费系数_财力性转移支付2010年预算参考数_30云南 3" xfId="40432"/>
    <cellStyle name="好_县市旗测算-新科目（20080627）_不含人员经费系数_财力性转移支付2010年预算参考数_合并 2 2" xfId="40433"/>
    <cellStyle name="好_县市旗测算-新科目（20080627）_不含人员经费系数_财力性转移支付2010年预算参考数_合并 2 3" xfId="40434"/>
    <cellStyle name="好_县市旗测算-新科目（20080627）_不含人员经费系数_财力性转移支付2010年预算参考数_合并 2 4" xfId="40435"/>
    <cellStyle name="好_县市旗测算-新科目（20080627）_不含人员经费系数_财力性转移支付2010年预算参考数_合并 2 5" xfId="40436"/>
    <cellStyle name="好_县市旗测算-新科目（20080627）_不含人员经费系数_财力性转移支付2010年预算参考数_合并 2 6" xfId="40437"/>
    <cellStyle name="好_县市旗测算-新科目（20080627）_不含人员经费系数_财力性转移支付2010年预算参考数_合并 3" xfId="40438"/>
    <cellStyle name="好_重点民生支出需求测算表社保（农村低保）081112_合并 3" xfId="40439"/>
    <cellStyle name="好_县市旗测算-新科目（20080627）_不含人员经费系数_财力性转移支付2010年预算参考数_华东" xfId="40440"/>
    <cellStyle name="好_重点民生支出需求测算表社保（农村低保）081112_华东" xfId="40441"/>
    <cellStyle name="好_县市旗测算-新科目（20080627）_不含人员经费系数_财力性转移支付2010年预算参考数_华东 2 2" xfId="40442"/>
    <cellStyle name="好_县市旗测算-新科目（20080627）_不含人员经费系数_财力性转移支付2010年预算参考数_华东 2 3" xfId="40443"/>
    <cellStyle name="好_县市旗测算-新科目（20080627）_不含人员经费系数_财力性转移支付2010年预算参考数_华东 2 5" xfId="40444"/>
    <cellStyle name="好_县市旗测算-新科目（20080627）_不含人员经费系数_财力性转移支付2010年预算参考数_华东 2 6" xfId="40445"/>
    <cellStyle name="好_县市旗测算-新科目（20080627）_不含人员经费系数_财力性转移支付2010年预算参考数_华东 2 7" xfId="40446"/>
    <cellStyle name="好_县市旗测算-新科目（20080627）_不含人员经费系数_财力性转移支付2010年预算参考数_隋心对账单定稿0514" xfId="40447"/>
    <cellStyle name="好_重点民生支出需求测算表社保（农村低保）081112_隋心对账单定稿0514" xfId="40448"/>
    <cellStyle name="好_县市旗测算-新科目（20080627）_不含人员经费系数_财力性转移支付2010年预算参考数_隋心对账单定稿0514 2 2" xfId="40449"/>
    <cellStyle name="好_县市旗测算-新科目（20080627）_不含人员经费系数_财力性转移支付2010年预算参考数_隋心对账单定稿0514 3" xfId="40450"/>
    <cellStyle name="好_重点民生支出需求测算表社保（农村低保）081112_隋心对账单定稿0514 3" xfId="40451"/>
    <cellStyle name="好_县市旗测算-新科目（20080627）_不含人员经费系数_合并" xfId="40452"/>
    <cellStyle name="好_县市旗测算-新科目（20080627）_不含人员经费系数_合并 2 2" xfId="40453"/>
    <cellStyle name="好_县市旗测算-新科目（20080627）_不含人员经费系数_合并 2 3" xfId="40454"/>
    <cellStyle name="好_县市旗测算-新科目（20080627）_不含人员经费系数_合并 2 4" xfId="40455"/>
    <cellStyle name="好_县市旗测算-新科目（20080627）_不含人员经费系数_合并 2 7" xfId="40456"/>
    <cellStyle name="好_县市旗测算-新科目（20080627）_不含人员经费系数_华东 2" xfId="40457"/>
    <cellStyle name="好_县市旗测算-新科目（20080627）_不含人员经费系数_华东 2 2" xfId="40458"/>
    <cellStyle name="好_县市旗测算-新科目（20080627）_不含人员经费系数_华东 2 5" xfId="40459"/>
    <cellStyle name="好_县市旗测算-新科目（20080627）_不含人员经费系数_华东 2 6" xfId="40460"/>
    <cellStyle name="好_县市旗测算-新科目（20080627）_不含人员经费系数_华东 2 7" xfId="40461"/>
    <cellStyle name="好_县市旗测算-新科目（20080627）_不含人员经费系数_华东 3" xfId="40462"/>
    <cellStyle name="好_县市旗测算-新科目（20080627）_不含人员经费系数_隋心对账单定稿0514" xfId="40463"/>
    <cellStyle name="好_县市旗测算-新科目（20080627）_不含人员经费系数_隋心对账单定稿0514 2" xfId="40464"/>
    <cellStyle name="好_县市旗测算-新科目（20080627）_不含人员经费系数_隋心对账单定稿0514 2 2" xfId="40465"/>
    <cellStyle name="好_县市旗测算-新科目（20080627）_不含人员经费系数_隋心对账单定稿0514 3" xfId="40466"/>
    <cellStyle name="好_县市旗测算-新科目（20080627）_不含人员经费系数_小册子（2010）张 2" xfId="40467"/>
    <cellStyle name="好_县市旗测算-新科目（20080627）_不含人员经费系数_小册子（2010）张 3" xfId="40468"/>
    <cellStyle name="好_县市旗测算-新科目（20080627）_财力性转移支付2010年预算参考数 2 2" xfId="40469"/>
    <cellStyle name="好_县市旗测算-新科目（20080627）_财力性转移支付2010年预算参考数 2 2 2" xfId="40470"/>
    <cellStyle name="好_县市旗测算-新科目（20080627）_财力性转移支付2010年预算参考数 2 3" xfId="40471"/>
    <cellStyle name="好_县市旗测算-新科目（20080627）_财力性转移支付2010年预算参考数 2 3 2" xfId="40472"/>
    <cellStyle name="好_县市旗测算-新科目（20080627）_财力性转移支付2010年预算参考数 2 4" xfId="40473"/>
    <cellStyle name="好_县市旗测算-新科目（20080627）_财力性转移支付2010年预算参考数 2 5" xfId="40474"/>
    <cellStyle name="好_县市旗测算-新科目（20080627）_财力性转移支付2010年预算参考数 3" xfId="40475"/>
    <cellStyle name="好_县市旗测算-新科目（20080627）_财力性转移支付2010年预算参考数_03_2010年各地区一般预算平衡表" xfId="40476"/>
    <cellStyle name="好_县市旗测算-新科目（20080627）_财力性转移支付2010年预算参考数_03_2010年各地区一般预算平衡表 2" xfId="40477"/>
    <cellStyle name="好_县市旗测算-新科目（20080627）_财力性转移支付2010年预算参考数_03_2010年各地区一般预算平衡表 2 2" xfId="40478"/>
    <cellStyle name="好_县市旗测算-新科目（20080627）_财力性转移支付2010年预算参考数_03_2010年各地区一般预算平衡表 3" xfId="40479"/>
    <cellStyle name="好_县市旗测算-新科目（20080627）_财力性转移支付2010年预算参考数_03_2010年各地区一般预算平衡表 4" xfId="40480"/>
    <cellStyle name="好_县市旗测算-新科目（20080627）_财力性转移支付2010年预算参考数_03_2010年各地区一般预算平衡表 5" xfId="40481"/>
    <cellStyle name="好_县市旗测算-新科目（20080627）_财力性转移支付2010年预算参考数_03_2010年各地区一般预算平衡表 6" xfId="40482"/>
    <cellStyle name="好_县市旗测算-新科目（20080627）_财力性转移支付2010年预算参考数_03_2010年各地区一般预算平衡表_04财力类2010 2" xfId="40483"/>
    <cellStyle name="好_县市旗测算-新科目（20080627）_财力性转移支付2010年预算参考数_03_2010年各地区一般预算平衡表_04财力类2010 3" xfId="40484"/>
    <cellStyle name="好_县市旗测算-新科目（20080627）_财力性转移支付2010年预算参考数_03_2010年各地区一般预算平衡表_2010年地方财政一般预算分级平衡情况表（汇总）0524" xfId="40485"/>
    <cellStyle name="注释 2 2 2 2 7" xfId="40486"/>
    <cellStyle name="好_县市旗测算-新科目（20080627）_财力性转移支付2010年预算参考数_03_2010年各地区一般预算平衡表_2010年地方财政一般预算分级平衡情况表（汇总）0524 2" xfId="40487"/>
    <cellStyle name="好_县市旗测算-新科目（20080627）_财力性转移支付2010年预算参考数_03_2010年各地区一般预算平衡表_2010年地方财政一般预算分级平衡情况表（汇总）0524 2 2" xfId="40488"/>
    <cellStyle name="好_县市旗测算-新科目（20080627）_财力性转移支付2010年预算参考数_03_2010年各地区一般预算平衡表_2010年地方财政一般预算分级平衡情况表（汇总）0524 2 3" xfId="40489"/>
    <cellStyle name="好_县市旗测算-新科目（20080627）_财力性转移支付2010年预算参考数_03_2010年各地区一般预算平衡表_2010年地方财政一般预算分级平衡情况表（汇总）0524 2 4" xfId="40490"/>
    <cellStyle name="好_县市旗测算-新科目（20080627）_财力性转移支付2010年预算参考数_03_2010年各地区一般预算平衡表_2010年地方财政一般预算分级平衡情况表（汇总）0524 2 5" xfId="40491"/>
    <cellStyle name="好_县市旗测算-新科目（20080627）_财力性转移支付2010年预算参考数_03_2010年各地区一般预算平衡表_2010年地方财政一般预算分级平衡情况表（汇总）0524 2 6" xfId="40492"/>
    <cellStyle name="好_县市旗测算-新科目（20080627）_财力性转移支付2010年预算参考数_03_2010年各地区一般预算平衡表_2010年地方财政一般预算分级平衡情况表（汇总）0524 3" xfId="40493"/>
    <cellStyle name="好_县市旗测算-新科目（20080627）_财力性转移支付2010年预算参考数_03_2010年各地区一般预算平衡表_净集中 2" xfId="40494"/>
    <cellStyle name="好_县市旗测算-新科目（20080627）_财力性转移支付2010年预算参考数_03_2010年各地区一般预算平衡表_净集中 3" xfId="40495"/>
    <cellStyle name="好_县市旗测算-新科目（20080627）_财力性转移支付2010年预算参考数_30云南" xfId="40496"/>
    <cellStyle name="好_县市旗测算-新科目（20080627）_财力性转移支付2010年预算参考数_30云南 2" xfId="40497"/>
    <cellStyle name="好_县市旗测算-新科目（20080627）_财力性转移支付2010年预算参考数_30云南 3" xfId="40498"/>
    <cellStyle name="好_县市旗测算-新科目（20080627）_财力性转移支付2010年预算参考数_合并 2 4" xfId="40499"/>
    <cellStyle name="好_县市旗测算-新科目（20080627）_财力性转移支付2010年预算参考数_合并 2 5" xfId="40500"/>
    <cellStyle name="好_县市旗测算-新科目（20080627）_财力性转移支付2010年预算参考数_合并 2 6" xfId="40501"/>
    <cellStyle name="好_县市旗测算-新科目（20080627）_财力性转移支付2010年预算参考数_合并 2 7" xfId="40502"/>
    <cellStyle name="好_县市旗测算-新科目（20080627）_财力性转移支付2010年预算参考数_华东" xfId="40503"/>
    <cellStyle name="好_县市旗测算-新科目（20080627）_财力性转移支付2010年预算参考数_华东 2" xfId="40504"/>
    <cellStyle name="好_县市旗测算-新科目（20080627）_财力性转移支付2010年预算参考数_华东 2 2" xfId="40505"/>
    <cellStyle name="好_县市旗测算-新科目（20080627）_财力性转移支付2010年预算参考数_华东 2 3" xfId="40506"/>
    <cellStyle name="好_县市旗测算-新科目（20080627）_财力性转移支付2010年预算参考数_华东 2 4" xfId="40507"/>
    <cellStyle name="好_县市旗测算-新科目（20080627）_财力性转移支付2010年预算参考数_华东 3" xfId="40508"/>
    <cellStyle name="好_县市旗测算-新科目（20080627）_财力性转移支付2010年预算参考数_隋心对账单定稿0514" xfId="40509"/>
    <cellStyle name="好_县市旗测算-新科目（20080627）_财力性转移支付2010年预算参考数_隋心对账单定稿0514 2 5" xfId="40510"/>
    <cellStyle name="好_县市旗测算-新科目（20080627）_财力性转移支付2010年预算参考数_小册子（2010）张" xfId="40511"/>
    <cellStyle name="好_县市旗测算-新科目（20080627）_财力性转移支付2010年预算参考数_小册子（2010）张 2" xfId="40512"/>
    <cellStyle name="好_县市旗测算-新科目（20080627）_财力性转移支付2010年预算参考数_小册子（2010）张 3" xfId="40513"/>
    <cellStyle name="好_县市旗测算-新科目（20080627）_财力性转移支付2010年预算参考数_小册子（2010）张 4" xfId="40514"/>
    <cellStyle name="好_县市旗测算-新科目（20080627）_合并" xfId="40515"/>
    <cellStyle name="好_县市旗测算-新科目（20080627）_合并 2" xfId="40516"/>
    <cellStyle name="好_县市旗测算-新科目（20080627）_合并 2 2" xfId="40517"/>
    <cellStyle name="好_县市旗测算-新科目（20080627）_合并 3" xfId="40518"/>
    <cellStyle name="好_县市旗测算-新科目（20080627）_华东 2 2" xfId="40519"/>
    <cellStyle name="好_县市旗测算-新科目（20080627）_华东 2 4" xfId="40520"/>
    <cellStyle name="好_县市旗测算-新科目（20080627）_华东 2 5" xfId="40521"/>
    <cellStyle name="好_县市旗测算-新科目（20080627）_华东 2 6" xfId="40522"/>
    <cellStyle name="好_县市旗测算-新科目（20080627）_华东 2 7" xfId="40523"/>
    <cellStyle name="好_县市旗测算-新科目（20080627）_民生政策最低支出需求" xfId="40524"/>
    <cellStyle name="好_县市旗测算-新科目（20080627）_民生政策最低支出需求 2" xfId="40525"/>
    <cellStyle name="好_县市旗测算-新科目（20080627）_民生政策最低支出需求 2 5" xfId="40526"/>
    <cellStyle name="好_县市旗测算-新科目（20080627）_民生政策最低支出需求 2 6" xfId="40527"/>
    <cellStyle name="好_县市旗测算-新科目（20080627）_民生政策最低支出需求 2 7" xfId="40528"/>
    <cellStyle name="好_县市旗测算-新科目（20080627）_民生政策最低支出需求 2 8" xfId="40529"/>
    <cellStyle name="好_县市旗测算-新科目（20080627）_民生政策最低支出需求 3" xfId="40530"/>
    <cellStyle name="好_县市旗测算-新科目（20080627）_民生政策最低支出需求 4" xfId="40531"/>
    <cellStyle name="好_县市旗测算-新科目（20080627）_民生政策最低支出需求_03_2010年各地区一般预算平衡表 2" xfId="40532"/>
    <cellStyle name="好_县市旗测算-新科目（20080627）_民生政策最低支出需求_03_2010年各地区一般预算平衡表 3" xfId="40533"/>
    <cellStyle name="好_一般预算支出口径剔除表_30云南 2 2" xfId="40534"/>
    <cellStyle name="好_县市旗测算-新科目（20080627）_民生政策最低支出需求_03_2010年各地区一般预算平衡表 4" xfId="40535"/>
    <cellStyle name="好_县市旗测算-新科目（20080627）_民生政策最低支出需求_03_2010年各地区一般预算平衡表 5" xfId="40536"/>
    <cellStyle name="好_县市旗测算-新科目（20080627）_民生政策最低支出需求_03_2010年各地区一般预算平衡表 6" xfId="40537"/>
    <cellStyle name="好_县市旗测算-新科目（20080627）_民生政策最低支出需求_03_2010年各地区一般预算平衡表_04财力类2010" xfId="40538"/>
    <cellStyle name="好_县市旗测算-新科目（20080627）_民生政策最低支出需求_03_2010年各地区一般预算平衡表_04财力类2010 2" xfId="40539"/>
    <cellStyle name="好_县市旗测算-新科目（20080627）_民生政策最低支出需求_03_2010年各地区一般预算平衡表_04财力类2010 3" xfId="40540"/>
    <cellStyle name="好_县市旗测算-新科目（20080627）_县市旗测算-新科目（含人口规模效应）_30云南 2" xfId="40541"/>
    <cellStyle name="好_县市旗测算-新科目（20080627）_民生政策最低支出需求_03_2010年各地区一般预算平衡表_2010年地方财政一般预算分级平衡情况表（汇总）0524 2" xfId="40542"/>
    <cellStyle name="好_县市旗测算-新科目（20080627）_民生政策最低支出需求_03_2010年各地区一般预算平衡表_2010年地方财政一般预算分级平衡情况表（汇总）0524 2 2" xfId="40543"/>
    <cellStyle name="好_县市旗测算-新科目（20080627）_民生政策最低支出需求_03_2010年各地区一般预算平衡表_2010年地方财政一般预算分级平衡情况表（汇总）0524 2 3" xfId="40544"/>
    <cellStyle name="好_县市旗测算-新科目（20080627）_民生政策最低支出需求_03_2010年各地区一般预算平衡表_2010年地方财政一般预算分级平衡情况表（汇总）0524 2 5" xfId="40545"/>
    <cellStyle name="好_县市旗测算-新科目（20080627）_民生政策最低支出需求_03_2010年各地区一般预算平衡表_2010年地方财政一般预算分级平衡情况表（汇总）0524 2 6" xfId="40546"/>
    <cellStyle name="好_县市旗测算-新科目（20080627）_民生政策最低支出需求_03_2010年各地区一般预算平衡表_2010年地方财政一般预算分级平衡情况表（汇总）0524 2 7" xfId="40547"/>
    <cellStyle name="好_县市旗测算-新科目（20080627）_民生政策最低支出需求_03_2010年各地区一般预算平衡表_2010年地方财政一般预算分级平衡情况表（汇总）0524 2 8" xfId="40548"/>
    <cellStyle name="好_县市旗测算-新科目（20080627）_民生政策最低支出需求_03_2010年各地区一般预算平衡表_2010年地方财政一般预算分级平衡情况表（汇总）0524 4" xfId="40549"/>
    <cellStyle name="好_县市旗测算-新科目（20080627）_民生政策最低支出需求_03_2010年各地区一般预算平衡表_净集中 3" xfId="40550"/>
    <cellStyle name="好_县市旗测算-新科目（20080627）_民生政策最低支出需求_30云南" xfId="40551"/>
    <cellStyle name="好_县市旗测算-新科目（20080627）_民生政策最低支出需求_30云南 2" xfId="40552"/>
    <cellStyle name="好_县市旗测算-新科目（20080627）_民生政策最低支出需求_30云南 3" xfId="40553"/>
    <cellStyle name="好_县市旗测算-新科目（20080627）_民生政策最低支出需求_财力性转移支付2010年预算参考数 2" xfId="40554"/>
    <cellStyle name="好_总人口_财力性转移支付2010年预算参考数_03_2010年各地区一般预算平衡表_净集中" xfId="40555"/>
    <cellStyle name="好_县市旗测算-新科目（20080627）_民生政策最低支出需求_财力性转移支付2010年预算参考数 2 3" xfId="40556"/>
    <cellStyle name="好_总人口_财力性转移支付2010年预算参考数_03_2010年各地区一般预算平衡表_净集中 3" xfId="40557"/>
    <cellStyle name="好_县市旗测算-新科目（20080627）_民生政策最低支出需求_财力性转移支付2010年预算参考数 2 4" xfId="40558"/>
    <cellStyle name="好_县市旗测算-新科目（20080627）_民生政策最低支出需求_财力性转移支付2010年预算参考数 2 5" xfId="40559"/>
    <cellStyle name="好_县市旗测算-新科目（20080627）_民生政策最低支出需求_财力性转移支付2010年预算参考数 2 6" xfId="40560"/>
    <cellStyle name="好_县市旗测算-新科目（20080627）_民生政策最低支出需求_财力性转移支付2010年预算参考数 2 7" xfId="40561"/>
    <cellStyle name="好_县市旗测算-新科目（20080627）_民生政策最低支出需求_财力性转移支付2010年预算参考数 2 8" xfId="40562"/>
    <cellStyle name="好_县市旗测算-新科目（20080627）_民生政策最低支出需求_财力性转移支付2010年预算参考数_03_2010年各地区一般预算平衡表 2 3" xfId="40563"/>
    <cellStyle name="好_县市旗测算-新科目（20080627）_民生政策最低支出需求_财力性转移支付2010年预算参考数_03_2010年各地区一般预算平衡表 5" xfId="40564"/>
    <cellStyle name="好_县市旗测算-新科目（20080627）_民生政策最低支出需求_财力性转移支付2010年预算参考数_03_2010年各地区一般预算平衡表 6" xfId="40565"/>
    <cellStyle name="好_县市旗测算-新科目（20080627）_民生政策最低支出需求_财力性转移支付2010年预算参考数_03_2010年各地区一般预算平衡表_04财力类2010 2" xfId="40566"/>
    <cellStyle name="好_县市旗测算-新科目（20080627）_民生政策最低支出需求_财力性转移支付2010年预算参考数_03_2010年各地区一般预算平衡表_04财力类2010 3" xfId="40567"/>
    <cellStyle name="好_县市旗测算-新科目（20080627）_民生政策最低支出需求_财力性转移支付2010年预算参考数_03_2010年各地区一般预算平衡表_2010年地方财政一般预算分级平衡情况表（汇总）0524 2 2" xfId="40568"/>
    <cellStyle name="好_县市旗测算-新科目（20080627）_民生政策最低支出需求_财力性转移支付2010年预算参考数_03_2010年各地区一般预算平衡表_2010年地方财政一般预算分级平衡情况表（汇总）0524 2 3" xfId="40569"/>
    <cellStyle name="好_县市旗测算-新科目（20080627）_民生政策最低支出需求_财力性转移支付2010年预算参考数_03_2010年各地区一般预算平衡表_2010年地方财政一般预算分级平衡情况表（汇总）0524 2 4" xfId="40570"/>
    <cellStyle name="好_县市旗测算-新科目（20080627）_民生政策最低支出需求_财力性转移支付2010年预算参考数_03_2010年各地区一般预算平衡表_2010年地方财政一般预算分级平衡情况表（汇总）0524 2 5" xfId="40571"/>
    <cellStyle name="好_县市旗测算-新科目（20080627）_民生政策最低支出需求_财力性转移支付2010年预算参考数_03_2010年各地区一般预算平衡表_2010年地方财政一般预算分级平衡情况表（汇总）0524 2 7" xfId="40572"/>
    <cellStyle name="好_县市旗测算-新科目（20080627）_民生政策最低支出需求_财力性转移支付2010年预算参考数_03_2010年各地区一般预算平衡表_2010年地方财政一般预算分级平衡情况表（汇总）0524 2 8" xfId="40573"/>
    <cellStyle name="好_县市旗测算-新科目（20080627）_民生政策最低支出需求_财力性转移支付2010年预算参考数_03_2010年各地区一般预算平衡表_2010年地方财政一般预算分级平衡情况表（汇总）0524 5" xfId="40574"/>
    <cellStyle name="好_县市旗测算-新科目（20080627）_民生政策最低支出需求_财力性转移支付2010年预算参考数_30云南" xfId="40575"/>
    <cellStyle name="好_县市旗测算-新科目（20080627）_民生政策最低支出需求_财力性转移支付2010年预算参考数_合并 2 2" xfId="40576"/>
    <cellStyle name="好_县市旗测算-新科目（20080627）_民生政策最低支出需求_财力性转移支付2010年预算参考数_合并 2 4" xfId="40577"/>
    <cellStyle name="好_县市旗测算-新科目（20080627）_民生政策最低支出需求_财力性转移支付2010年预算参考数_合并 2 5" xfId="40578"/>
    <cellStyle name="好_县市旗测算-新科目（20080627）_民生政策最低支出需求_财力性转移支付2010年预算参考数_合并 2 6" xfId="40579"/>
    <cellStyle name="好_县市旗测算-新科目（20080627）_民生政策最低支出需求_财力性转移支付2010年预算参考数_合并 2 7" xfId="40580"/>
    <cellStyle name="好_县市旗测算-新科目（20080627）_民生政策最低支出需求_财力性转移支付2010年预算参考数_华东" xfId="40581"/>
    <cellStyle name="好_县市旗测算-新科目（20080627）_民生政策最低支出需求_财力性转移支付2010年预算参考数_华东 2" xfId="40582"/>
    <cellStyle name="好_县市旗测算-新科目（20080627）_民生政策最低支出需求_财力性转移支付2010年预算参考数_华东 3" xfId="40583"/>
    <cellStyle name="好_县市旗测算-新科目（20080627）_民生政策最低支出需求_财力性转移支付2010年预算参考数_隋心对账单定稿0514" xfId="40584"/>
    <cellStyle name="好_县市旗测算-新科目（20080627）_民生政策最低支出需求_财力性转移支付2010年预算参考数_隋心对账单定稿0514 2" xfId="40585"/>
    <cellStyle name="好_县市旗测算-新科目（20080627）_民生政策最低支出需求_财力性转移支付2010年预算参考数_隋心对账单定稿0514 2 2" xfId="40586"/>
    <cellStyle name="好_县市旗测算-新科目（20080627）_民生政策最低支出需求_财力性转移支付2010年预算参考数_隋心对账单定稿0514 2 4" xfId="40587"/>
    <cellStyle name="好_县市旗测算-新科目（20080627）_民生政策最低支出需求_财力性转移支付2010年预算参考数_隋心对账单定稿0514 2 5" xfId="40588"/>
    <cellStyle name="好_县市旗测算-新科目（20080627）_民生政策最低支出需求_财力性转移支付2010年预算参考数_隋心对账单定稿0514 2 6" xfId="40589"/>
    <cellStyle name="好_县市旗测算-新科目（20080627）_民生政策最低支出需求_财力性转移支付2010年预算参考数_隋心对账单定稿0514 2 7" xfId="40590"/>
    <cellStyle name="好_县市旗测算-新科目（20080627）_民生政策最低支出需求_财力性转移支付2010年预算参考数_隋心对账单定稿0514 3" xfId="40591"/>
    <cellStyle name="好_县市旗测算-新科目（20080627）_民生政策最低支出需求_财力性转移支付2010年预算参考数_小册子（2010）张" xfId="40592"/>
    <cellStyle name="好_县市旗测算-新科目（20080627）_民生政策最低支出需求_财力性转移支付2010年预算参考数_小册子（2010）张 2" xfId="40593"/>
    <cellStyle name="链接单元格 2 2 11 4" xfId="40594"/>
    <cellStyle name="好_县市旗测算-新科目（20080627）_民生政策最低支出需求_财力性转移支付2010年预算参考数_小册子（2010）张 3" xfId="40595"/>
    <cellStyle name="链接单元格 2 2 11 5" xfId="40596"/>
    <cellStyle name="好_县市旗测算-新科目（20080627）_民生政策最低支出需求_合并 2" xfId="40597"/>
    <cellStyle name="好_县市旗测算-新科目（20080627）_民生政策最低支出需求_合并 2 7" xfId="40598"/>
    <cellStyle name="好_县市旗测算-新科目（20080627）_民生政策最低支出需求_合并 3" xfId="40599"/>
    <cellStyle name="好_县市旗测算-新科目（20080627）_民生政策最低支出需求_华东 2" xfId="40600"/>
    <cellStyle name="强调文字颜色 2 9" xfId="40601"/>
    <cellStyle name="好_县市旗测算-新科目（20080627）_民生政策最低支出需求_华东 2 2" xfId="40602"/>
    <cellStyle name="强调文字颜色 2 9 2" xfId="40603"/>
    <cellStyle name="好_县市旗测算-新科目（20080627）_民生政策最低支出需求_华东 3" xfId="40604"/>
    <cellStyle name="好_县市旗测算-新科目（20080627）_民生政策最低支出需求_隋心对账单定稿0514" xfId="40605"/>
    <cellStyle name="好_县市旗测算-新科目（20080627）_民生政策最低支出需求_隋心对账单定稿0514 2" xfId="40606"/>
    <cellStyle name="好_县市旗测算-新科目（20080627）_民生政策最低支出需求_隋心对账单定稿0514 2 2" xfId="40607"/>
    <cellStyle name="好_县市旗测算-新科目（20080627）_民生政策最低支出需求_隋心对账单定稿0514 2 3" xfId="40608"/>
    <cellStyle name="好_县市旗测算-新科目（20080627）_民生政策最低支出需求_隋心对账单定稿0514 2 4" xfId="40609"/>
    <cellStyle name="好_县市旗测算-新科目（20080627）_民生政策最低支出需求_隋心对账单定稿0514 2 6" xfId="40610"/>
    <cellStyle name="好_县市旗测算-新科目（20080627）_民生政策最低支出需求_隋心对账单定稿0514 2 7" xfId="40611"/>
    <cellStyle name="好_县市旗测算-新科目（20080627）_民生政策最低支出需求_隋心对账单定稿0514 3" xfId="40612"/>
    <cellStyle name="检查单元格 9 2" xfId="40613"/>
    <cellStyle name="好_县市旗测算-新科目（20080627）_民生政策最低支出需求_小册子（2010）张 2" xfId="40614"/>
    <cellStyle name="好_县市旗测算-新科目（20080627）_隋心对账单定稿0514" xfId="40615"/>
    <cellStyle name="好_县市旗测算-新科目（20080627）_隋心对账单定稿0514 2" xfId="40616"/>
    <cellStyle name="好_县市旗测算-新科目（20080627）_隋心对账单定稿0514 2 2" xfId="40617"/>
    <cellStyle name="好_县市旗测算-新科目（20080627）_隋心对账单定稿0514 2 3" xfId="40618"/>
    <cellStyle name="好_县市旗测算-新科目（20080627）_隋心对账单定稿0514 2 4" xfId="40619"/>
    <cellStyle name="好_县市旗测算-新科目（20080627）_隋心对账单定稿0514 2 5" xfId="40620"/>
    <cellStyle name="好_县市旗测算-新科目（20080627）_隋心对账单定稿0514 3" xfId="40621"/>
    <cellStyle name="好_县市旗测算-新科目（20080627）_县市旗测算-新科目（含人口规模效应）" xfId="40622"/>
    <cellStyle name="好_县市旗测算-新科目（20080627）_县市旗测算-新科目（含人口规模效应） 2" xfId="40623"/>
    <cellStyle name="好_县市旗测算-新科目（20080627）_县市旗测算-新科目（含人口规模效应） 2 2" xfId="40624"/>
    <cellStyle name="好_县市旗测算-新科目（20080627）_县市旗测算-新科目（含人口规模效应） 2 3" xfId="40625"/>
    <cellStyle name="好_县市旗测算-新科目（20080627）_县市旗测算-新科目（含人口规模效应） 2 5" xfId="40626"/>
    <cellStyle name="好_县市旗测算-新科目（20080627）_县市旗测算-新科目（含人口规模效应） 2 6" xfId="40627"/>
    <cellStyle name="好_县市旗测算-新科目（20080627）_县市旗测算-新科目（含人口规模效应） 2 7" xfId="40628"/>
    <cellStyle name="好_县市旗测算-新科目（20080627）_县市旗测算-新科目（含人口规模效应） 3" xfId="40629"/>
    <cellStyle name="好_县市旗测算-新科目（20080627）_县市旗测算-新科目（含人口规模效应） 5" xfId="40630"/>
    <cellStyle name="好_县市旗测算-新科目（20080627）_县市旗测算-新科目（含人口规模效应）_03_2010年各地区一般预算平衡表" xfId="40631"/>
    <cellStyle name="好_县市旗测算-新科目（20080627）_县市旗测算-新科目（含人口规模效应）_03_2010年各地区一般预算平衡表 2" xfId="40632"/>
    <cellStyle name="好_县市旗测算-新科目（20080627）_县市旗测算-新科目（含人口规模效应）_03_2010年各地区一般预算平衡表 3" xfId="40633"/>
    <cellStyle name="好_县市旗测算-新科目（20080627）_县市旗测算-新科目（含人口规模效应）_03_2010年各地区一般预算平衡表 4" xfId="40634"/>
    <cellStyle name="好_县市旗测算-新科目（20080627）_县市旗测算-新科目（含人口规模效应）_03_2010年各地区一般预算平衡表 5" xfId="40635"/>
    <cellStyle name="好_县市旗测算-新科目（20080627）_县市旗测算-新科目（含人口规模效应）_03_2010年各地区一般预算平衡表 6" xfId="40636"/>
    <cellStyle name="好_县市旗测算-新科目（20080627）_县市旗测算-新科目（含人口规模效应）_03_2010年各地区一般预算平衡表_04财力类2010" xfId="40637"/>
    <cellStyle name="好_县市旗测算-新科目（20080627）_县市旗测算-新科目（含人口规模效应）_03_2010年各地区一般预算平衡表_2010年地方财政一般预算分级平衡情况表（汇总）0524" xfId="40638"/>
    <cellStyle name="好_县市旗测算-新科目（20080627）_县市旗测算-新科目（含人口规模效应）_03_2010年各地区一般预算平衡表_2010年地方财政一般预算分级平衡情况表（汇总）0524 2 2" xfId="40639"/>
    <cellStyle name="好_县市旗测算-新科目（20080627）_县市旗测算-新科目（含人口规模效应）_03_2010年各地区一般预算平衡表_2010年地方财政一般预算分级平衡情况表（汇总）0524 2 3" xfId="40640"/>
    <cellStyle name="好_县市旗测算-新科目（20080627）_县市旗测算-新科目（含人口规模效应）_03_2010年各地区一般预算平衡表_2010年地方财政一般预算分级平衡情况表（汇总）0524 2 4" xfId="40641"/>
    <cellStyle name="好_县市旗测算-新科目（20080627）_县市旗测算-新科目（含人口规模效应）_03_2010年各地区一般预算平衡表_2010年地方财政一般预算分级平衡情况表（汇总）0524 2 5" xfId="40642"/>
    <cellStyle name="好_县市旗测算-新科目（20080627）_县市旗测算-新科目（含人口规模效应）_03_2010年各地区一般预算平衡表_2010年地方财政一般预算分级平衡情况表（汇总）0524 2 6" xfId="40643"/>
    <cellStyle name="好_县市旗测算-新科目（20080627）_县市旗测算-新科目（含人口规模效应）_03_2010年各地区一般预算平衡表_2010年地方财政一般预算分级平衡情况表（汇总）0524 2 8" xfId="40644"/>
    <cellStyle name="好_县市旗测算-新科目（20080627）_县市旗测算-新科目（含人口规模效应）_03_2010年各地区一般预算平衡表_净集中 2" xfId="40645"/>
    <cellStyle name="好_县市旗测算-新科目（20080627）_县市旗测算-新科目（含人口规模效应）_03_2010年各地区一般预算平衡表_净集中 3" xfId="40646"/>
    <cellStyle name="好_县市旗测算-新科目（20080627）_县市旗测算-新科目（含人口规模效应）_30云南" xfId="40647"/>
    <cellStyle name="好_县市旗测算-新科目（20080627）_县市旗测算-新科目（含人口规模效应）_财力性转移支付2010年预算参考数" xfId="40648"/>
    <cellStyle name="好_县市旗测算-新科目（20080627）_县市旗测算-新科目（含人口规模效应）_财力性转移支付2010年预算参考数 2" xfId="40649"/>
    <cellStyle name="好_县市旗测算-新科目（20080627）_县市旗测算-新科目（含人口规模效应）_财力性转移支付2010年预算参考数 2 2" xfId="40650"/>
    <cellStyle name="好_县市旗测算-新科目（20080627）_县市旗测算-新科目（含人口规模效应）_财力性转移支付2010年预算参考数 2 3" xfId="40651"/>
    <cellStyle name="好_县市旗测算-新科目（20080627）_县市旗测算-新科目（含人口规模效应）_财力性转移支付2010年预算参考数 2 4" xfId="40652"/>
    <cellStyle name="好_县市旗测算-新科目（20080627）_县市旗测算-新科目（含人口规模效应）_财力性转移支付2010年预算参考数 2 5" xfId="40653"/>
    <cellStyle name="好_县市旗测算-新科目（20080627）_县市旗测算-新科目（含人口规模效应）_财力性转移支付2010年预算参考数 2 6" xfId="40654"/>
    <cellStyle name="好_县市旗测算-新科目（20080627）_县市旗测算-新科目（含人口规模效应）_财力性转移支付2010年预算参考数 2 7" xfId="40655"/>
    <cellStyle name="好_县市旗测算-新科目（20080627）_县市旗测算-新科目（含人口规模效应）_财力性转移支付2010年预算参考数 3" xfId="40656"/>
    <cellStyle name="好_县市旗测算-新科目（20080627）_县市旗测算-新科目（含人口规模效应）_财力性转移支付2010年预算参考数 4" xfId="40657"/>
    <cellStyle name="好_县市旗测算-新科目（20080627）_县市旗测算-新科目（含人口规模效应）_财力性转移支付2010年预算参考数 5" xfId="40658"/>
    <cellStyle name="好_县市旗测算-新科目（20080627）_县市旗测算-新科目（含人口规模效应）_财力性转移支付2010年预算参考数_03_2010年各地区一般预算平衡表 2" xfId="40659"/>
    <cellStyle name="好_县市旗测算-新科目（20080627）_县市旗测算-新科目（含人口规模效应）_财力性转移支付2010年预算参考数_03_2010年各地区一般预算平衡表 2 2" xfId="40660"/>
    <cellStyle name="好_县市旗测算-新科目（20080627）_县市旗测算-新科目（含人口规模效应）_财力性转移支付2010年预算参考数_03_2010年各地区一般预算平衡表 2 3" xfId="40661"/>
    <cellStyle name="好_县市旗测算-新科目（20080627）_县市旗测算-新科目（含人口规模效应）_财力性转移支付2010年预算参考数_03_2010年各地区一般预算平衡表 3" xfId="40662"/>
    <cellStyle name="好_县市旗测算-新科目（20080627）_县市旗测算-新科目（含人口规模效应）_财力性转移支付2010年预算参考数_03_2010年各地区一般预算平衡表 5" xfId="40663"/>
    <cellStyle name="好_县市旗测算-新科目（20080627）_县市旗测算-新科目（含人口规模效应）_财力性转移支付2010年预算参考数_03_2010年各地区一般预算平衡表 6" xfId="40664"/>
    <cellStyle name="好_县市旗测算-新科目（20080627）_县市旗测算-新科目（含人口规模效应）_财力性转移支付2010年预算参考数_03_2010年各地区一般预算平衡表_04财力类2010" xfId="40665"/>
    <cellStyle name="好_县市旗测算-新科目（20080627）_县市旗测算-新科目（含人口规模效应）_财力性转移支付2010年预算参考数_03_2010年各地区一般预算平衡表_04财力类2010 2" xfId="40666"/>
    <cellStyle name="好_县市旗测算-新科目（20080627）_县市旗测算-新科目（含人口规模效应）_财力性转移支付2010年预算参考数_03_2010年各地区一般预算平衡表_2010年地方财政一般预算分级平衡情况表（汇总）0524 2 3" xfId="40667"/>
    <cellStyle name="好_县市旗测算-新科目（20080627）_县市旗测算-新科目（含人口规模效应）_财力性转移支付2010年预算参考数_03_2010年各地区一般预算平衡表_2010年地方财政一般预算分级平衡情况表（汇总）0524 3" xfId="40668"/>
    <cellStyle name="好_县市旗测算-新科目（20080627）_县市旗测算-新科目（含人口规模效应）_财力性转移支付2010年预算参考数_03_2010年各地区一般预算平衡表_2010年地方财政一般预算分级平衡情况表（汇总）0524 4" xfId="40669"/>
    <cellStyle name="好_县市旗测算-新科目（20080627）_县市旗测算-新科目（含人口规模效应）_财力性转移支付2010年预算参考数_03_2010年各地区一般预算平衡表_2010年地方财政一般预算分级平衡情况表（汇总）0524 5" xfId="40670"/>
    <cellStyle name="好_县市旗测算-新科目（20080627）_县市旗测算-新科目（含人口规模效应）_财力性转移支付2010年预算参考数_03_2010年各地区一般预算平衡表_净集中" xfId="40671"/>
    <cellStyle name="好_县市旗测算-新科目（20080627）_县市旗测算-新科目（含人口规模效应）_财力性转移支付2010年预算参考数_03_2010年各地区一般预算平衡表_净集中 2" xfId="40672"/>
    <cellStyle name="好_县市旗测算-新科目（20080627）_县市旗测算-新科目（含人口规模效应）_财力性转移支付2010年预算参考数_03_2010年各地区一般预算平衡表_净集中 3" xfId="40673"/>
    <cellStyle name="好_县市旗测算-新科目（20080627）_县市旗测算-新科目（含人口规模效应）_财力性转移支付2010年预算参考数_30云南" xfId="40674"/>
    <cellStyle name="好_县市旗测算-新科目（20080627）_县市旗测算-新科目（含人口规模效应）_财力性转移支付2010年预算参考数_30云南 2" xfId="40675"/>
    <cellStyle name="好_县市旗测算-新科目（20080627）_县市旗测算-新科目（含人口规模效应）_财力性转移支付2010年预算参考数_30云南 2 2" xfId="40676"/>
    <cellStyle name="好_县市旗测算-新科目（20080627）_县市旗测算-新科目（含人口规模效应）_财力性转移支付2010年预算参考数_30云南 3 2" xfId="40677"/>
    <cellStyle name="好_县市旗测算-新科目（20080627）_县市旗测算-新科目（含人口规模效应）_财力性转移支付2010年预算参考数_30云南 4" xfId="40678"/>
    <cellStyle name="好_县市旗测算-新科目（20080627）_县市旗测算-新科目（含人口规模效应）_财力性转移支付2010年预算参考数_合并 2 3" xfId="40679"/>
    <cellStyle name="好_县市旗测算-新科目（20080627）_县市旗测算-新科目（含人口规模效应）_财力性转移支付2010年预算参考数_合并 2 4" xfId="40680"/>
    <cellStyle name="好_县市旗测算-新科目（20080627）_县市旗测算-新科目（含人口规模效应）_财力性转移支付2010年预算参考数_合并 2 5" xfId="40681"/>
    <cellStyle name="好_县市旗测算-新科目（20080627）_县市旗测算-新科目（含人口规模效应）_财力性转移支付2010年预算参考数_合并 2 7" xfId="40682"/>
    <cellStyle name="好_县市旗测算-新科目（20080627）_县市旗测算-新科目（含人口规模效应）_财力性转移支付2010年预算参考数_合并 3" xfId="40683"/>
    <cellStyle name="好_县市旗测算-新科目（20080627）_县市旗测算-新科目（含人口规模效应）_财力性转移支付2010年预算参考数_华东" xfId="40684"/>
    <cellStyle name="好_县市旗测算-新科目（20080627）_县市旗测算-新科目（含人口规模效应）_财力性转移支付2010年预算参考数_华东 2" xfId="40685"/>
    <cellStyle name="好_县市旗测算-新科目（20080627）_县市旗测算-新科目（含人口规模效应）_财力性转移支付2010年预算参考数_华东 2 5" xfId="40686"/>
    <cellStyle name="好_县市旗测算-新科目（20080627）_县市旗测算-新科目（含人口规模效应）_财力性转移支付2010年预算参考数_华东 2 7" xfId="40687"/>
    <cellStyle name="好_县市旗测算-新科目（20080627）_县市旗测算-新科目（含人口规模效应）_财力性转移支付2010年预算参考数_华东 3" xfId="40688"/>
    <cellStyle name="好_县市旗测算-新科目（20080627）_县市旗测算-新科目（含人口规模效应）_财力性转移支付2010年预算参考数_隋心对账单定稿0514" xfId="40689"/>
    <cellStyle name="好_县市旗测算-新科目（20080627）_县市旗测算-新科目（含人口规模效应）_财力性转移支付2010年预算参考数_隋心对账单定稿0514 2" xfId="40690"/>
    <cellStyle name="好_县市旗测算-新科目（20080627）_县市旗测算-新科目（含人口规模效应）_财力性转移支付2010年预算参考数_隋心对账单定稿0514 2 2" xfId="40691"/>
    <cellStyle name="好_县市旗测算-新科目（20080627）_县市旗测算-新科目（含人口规模效应）_财力性转移支付2010年预算参考数_隋心对账单定稿0514 2 3" xfId="40692"/>
    <cellStyle name="好_县市旗测算-新科目（20080627）_县市旗测算-新科目（含人口规模效应）_财力性转移支付2010年预算参考数_隋心对账单定稿0514 2 4" xfId="40693"/>
    <cellStyle name="好_县市旗测算-新科目（20080627）_县市旗测算-新科目（含人口规模效应）_财力性转移支付2010年预算参考数_隋心对账单定稿0514 2 5" xfId="40694"/>
    <cellStyle name="好_县市旗测算-新科目（20080627）_县市旗测算-新科目（含人口规模效应）_财力性转移支付2010年预算参考数_隋心对账单定稿0514 2 6" xfId="40695"/>
    <cellStyle name="好_县市旗测算-新科目（20080627）_县市旗测算-新科目（含人口规模效应）_财力性转移支付2010年预算参考数_隋心对账单定稿0514 2 7" xfId="40696"/>
    <cellStyle name="好_县市旗测算-新科目（20080627）_县市旗测算-新科目（含人口规模效应）_财力性转移支付2010年预算参考数_隋心对账单定稿0514 3" xfId="40697"/>
    <cellStyle name="好_县市旗测算-新科目（20080627）_县市旗测算-新科目（含人口规模效应）_财力性转移支付2010年预算参考数_小册子（2010）张" xfId="40698"/>
    <cellStyle name="好_县市旗测算-新科目（20080627）_县市旗测算-新科目（含人口规模效应）_财力性转移支付2010年预算参考数_小册子（2010）张 3" xfId="40699"/>
    <cellStyle name="好_县市旗测算-新科目（20080627）_县市旗测算-新科目（含人口规模效应）_合并" xfId="40700"/>
    <cellStyle name="好_县市旗测算-新科目（20080627）_县市旗测算-新科目（含人口规模效应）_合并 2 3" xfId="40701"/>
    <cellStyle name="好_县市旗测算-新科目（20080627）_县市旗测算-新科目（含人口规模效应）_合并 2 4" xfId="40702"/>
    <cellStyle name="好_县市旗测算-新科目（20080627）_县市旗测算-新科目（含人口规模效应）_合并 2 5" xfId="40703"/>
    <cellStyle name="好_县市旗测算-新科目（20080627）_县市旗测算-新科目（含人口规模效应）_合并 2 6" xfId="40704"/>
    <cellStyle name="好_县市旗测算-新科目（20080627）_县市旗测算-新科目（含人口规模效应）_合并 2 7" xfId="40705"/>
    <cellStyle name="好_县市旗测算-新科目（20080627）_县市旗测算-新科目（含人口规模效应）_华东" xfId="40706"/>
    <cellStyle name="好_县市旗测算-新科目（20080627）_县市旗测算-新科目（含人口规模效应）_华东 2 5" xfId="40707"/>
    <cellStyle name="输入 4 3" xfId="40708"/>
    <cellStyle name="好_县市旗测算-新科目（20080627）_县市旗测算-新科目（含人口规模效应）_华东 2 6" xfId="40709"/>
    <cellStyle name="输入 4 4" xfId="40710"/>
    <cellStyle name="好_县市旗测算-新科目（20080627）_县市旗测算-新科目（含人口规模效应）_华东 2 7" xfId="40711"/>
    <cellStyle name="好_县市旗测算-新科目（20080627）_县市旗测算-新科目（含人口规模效应）_隋心对账单定稿0514 2" xfId="40712"/>
    <cellStyle name="好_县市旗测算-新科目（20080627）_县市旗测算-新科目（含人口规模效应）_隋心对账单定稿0514 2 2" xfId="40713"/>
    <cellStyle name="好_县市旗测算-新科目（20080627）_县市旗测算-新科目（含人口规模效应）_隋心对账单定稿0514 2 3" xfId="40714"/>
    <cellStyle name="好_县市旗测算-新科目（20080627）_县市旗测算-新科目（含人口规模效应）_隋心对账单定稿0514 2 4" xfId="40715"/>
    <cellStyle name="好_县市旗测算-新科目（20080627）_县市旗测算-新科目（含人口规模效应）_隋心对账单定稿0514 2 5" xfId="40716"/>
    <cellStyle name="好_县市旗测算-新科目（20080627）_县市旗测算-新科目（含人口规模效应）_隋心对账单定稿0514 2 6" xfId="40717"/>
    <cellStyle name="好_县市旗测算-新科目（20080627）_县市旗测算-新科目（含人口规模效应）_隋心对账单定稿0514 2 7" xfId="40718"/>
    <cellStyle name="好_县市旗测算-新科目（20080627）_县市旗测算-新科目（含人口规模效应）_小册子（2010）张 2" xfId="40719"/>
    <cellStyle name="好_县市旗测算-新科目（20080627）_县市旗测算-新科目（含人口规模效应）_小册子（2010）张 3" xfId="40720"/>
    <cellStyle name="好_县市旗测算-新科目（20080627）_小册子（2010）张" xfId="40721"/>
    <cellStyle name="好_县市旗测算-新科目（20080627）_小册子（2010）张 2" xfId="40722"/>
    <cellStyle name="好_总人口 4" xfId="40723"/>
    <cellStyle name="好_小册子（2010）张 2" xfId="40724"/>
    <cellStyle name="好_样表" xfId="40725"/>
    <cellStyle name="好_样表 2" xfId="40726"/>
    <cellStyle name="好_样表 3" xfId="40727"/>
    <cellStyle name="好_样表_2.2010年云南省生态功能区转移支付总表" xfId="40728"/>
    <cellStyle name="好_样表_4.2010年国家重点生态功能区保护性转移支付生态测算表" xfId="40729"/>
    <cellStyle name="好_样表_5.2010年云南省国家一般生态功能区转移支付补助测算表（州市本级）" xfId="40730"/>
    <cellStyle name="好_业务工作量指标" xfId="40731"/>
    <cellStyle name="好_业务工作量指标 2" xfId="40732"/>
    <cellStyle name="好_业务工作量指标 3" xfId="40733"/>
    <cellStyle name="好_业务工作量指标 4" xfId="40734"/>
    <cellStyle name="好_一般预算支出口径剔除表" xfId="40735"/>
    <cellStyle name="好_一般预算支出口径剔除表 2" xfId="40736"/>
    <cellStyle name="好_一般预算支出口径剔除表 2 2" xfId="40737"/>
    <cellStyle name="好_一般预算支出口径剔除表 2 2 2" xfId="40738"/>
    <cellStyle name="好_一般预算支出口径剔除表 2 3" xfId="40739"/>
    <cellStyle name="好_一般预算支出口径剔除表 2 5" xfId="40740"/>
    <cellStyle name="好_一般预算支出口径剔除表 3 2" xfId="40741"/>
    <cellStyle name="好_一般预算支出口径剔除表 5" xfId="40742"/>
    <cellStyle name="好_一般预算支出口径剔除表_03_2010年各地区一般预算平衡表" xfId="40743"/>
    <cellStyle name="好_一般预算支出口径剔除表_03_2010年各地区一般预算平衡表 2" xfId="40744"/>
    <cellStyle name="好_一般预算支出口径剔除表_03_2010年各地区一般预算平衡表 2 2" xfId="40745"/>
    <cellStyle name="好_一般预算支出口径剔除表_03_2010年各地区一般预算平衡表 2 3" xfId="40746"/>
    <cellStyle name="好_一般预算支出口径剔除表_03_2010年各地区一般预算平衡表 3" xfId="40747"/>
    <cellStyle name="好_一般预算支出口径剔除表_03_2010年各地区一般预算平衡表 4" xfId="40748"/>
    <cellStyle name="好_一般预算支出口径剔除表_03_2010年各地区一般预算平衡表 5" xfId="40749"/>
    <cellStyle name="好_一般预算支出口径剔除表_03_2010年各地区一般预算平衡表 6" xfId="40750"/>
    <cellStyle name="好_一般预算支出口径剔除表_03_2010年各地区一般预算平衡表_04财力类2010" xfId="40751"/>
    <cellStyle name="好_一般预算支出口径剔除表_03_2010年各地区一般预算平衡表_2010年地方财政一般预算分级平衡情况表（汇总）0524 2 3" xfId="40752"/>
    <cellStyle name="好_一般预算支出口径剔除表_03_2010年各地区一般预算平衡表_2010年地方财政一般预算分级平衡情况表（汇总）0524 5" xfId="40753"/>
    <cellStyle name="好_一般预算支出口径剔除表_03_2010年各地区一般预算平衡表_净集中" xfId="40754"/>
    <cellStyle name="好_一般预算支出口径剔除表_03_2010年各地区一般预算平衡表_净集中 2" xfId="40755"/>
    <cellStyle name="好_一般预算支出口径剔除表_03_2010年各地区一般预算平衡表_净集中 3" xfId="40756"/>
    <cellStyle name="好_一般预算支出口径剔除表_财力性转移支付2010年预算参考数 2 2" xfId="40757"/>
    <cellStyle name="好_一般预算支出口径剔除表_财力性转移支付2010年预算参考数 2 3" xfId="40758"/>
    <cellStyle name="好_一般预算支出口径剔除表_财力性转移支付2010年预算参考数 2 4" xfId="40759"/>
    <cellStyle name="好_一般预算支出口径剔除表_财力性转移支付2010年预算参考数 4" xfId="40760"/>
    <cellStyle name="好_一般预算支出口径剔除表_财力性转移支付2010年预算参考数 5" xfId="40761"/>
    <cellStyle name="好_一般预算支出口径剔除表_财力性转移支付2010年预算参考数_03_2010年各地区一般预算平衡表" xfId="40762"/>
    <cellStyle name="好_一般预算支出口径剔除表_财力性转移支付2010年预算参考数_03_2010年各地区一般预算平衡表 2" xfId="40763"/>
    <cellStyle name="好_一般预算支出口径剔除表_财力性转移支付2010年预算参考数_03_2010年各地区一般预算平衡表 2 2" xfId="40764"/>
    <cellStyle name="好_一般预算支出口径剔除表_财力性转移支付2010年预算参考数_03_2010年各地区一般预算平衡表 2 3" xfId="40765"/>
    <cellStyle name="好_一般预算支出口径剔除表_财力性转移支付2010年预算参考数_03_2010年各地区一般预算平衡表 3" xfId="40766"/>
    <cellStyle name="好_一般预算支出口径剔除表_财力性转移支付2010年预算参考数_03_2010年各地区一般预算平衡表 4" xfId="40767"/>
    <cellStyle name="好_一般预算支出口径剔除表_财力性转移支付2010年预算参考数_03_2010年各地区一般预算平衡表 5" xfId="40768"/>
    <cellStyle name="好_一般预算支出口径剔除表_财力性转移支付2010年预算参考数_03_2010年各地区一般预算平衡表 6" xfId="40769"/>
    <cellStyle name="好_一般预算支出口径剔除表_财力性转移支付2010年预算参考数_03_2010年各地区一般预算平衡表_2010年地方财政一般预算分级平衡情况表（汇总）0524" xfId="40770"/>
    <cellStyle name="好_一般预算支出口径剔除表_财力性转移支付2010年预算参考数_03_2010年各地区一般预算平衡表_2010年地方财政一般预算分级平衡情况表（汇总）0524 2" xfId="40771"/>
    <cellStyle name="好_一般预算支出口径剔除表_财力性转移支付2010年预算参考数_03_2010年各地区一般预算平衡表_2010年地方财政一般预算分级平衡情况表（汇总）0524 2 2" xfId="40772"/>
    <cellStyle name="好_一般预算支出口径剔除表_财力性转移支付2010年预算参考数_03_2010年各地区一般预算平衡表_2010年地方财政一般预算分级平衡情况表（汇总）0524 2 3" xfId="40773"/>
    <cellStyle name="好_一般预算支出口径剔除表_财力性转移支付2010年预算参考数_03_2010年各地区一般预算平衡表_2010年地方财政一般预算分级平衡情况表（汇总）0524 2 4" xfId="40774"/>
    <cellStyle name="好_一般预算支出口径剔除表_财力性转移支付2010年预算参考数_03_2010年各地区一般预算平衡表_2010年地方财政一般预算分级平衡情况表（汇总）0524 2 5" xfId="40775"/>
    <cellStyle name="好_一般预算支出口径剔除表_财力性转移支付2010年预算参考数_03_2010年各地区一般预算平衡表_2010年地方财政一般预算分级平衡情况表（汇总）0524 3" xfId="40776"/>
    <cellStyle name="好_一般预算支出口径剔除表_财力性转移支付2010年预算参考数_03_2010年各地区一般预算平衡表_2010年地方财政一般预算分级平衡情况表（汇总）0524 4" xfId="40777"/>
    <cellStyle name="好_一般预算支出口径剔除表_财力性转移支付2010年预算参考数_03_2010年各地区一般预算平衡表_2010年地方财政一般预算分级平衡情况表（汇总）0524 5" xfId="40778"/>
    <cellStyle name="好_一般预算支出口径剔除表_财力性转移支付2010年预算参考数_30云南" xfId="40779"/>
    <cellStyle name="好_一般预算支出口径剔除表_财力性转移支付2010年预算参考数_30云南 2" xfId="40780"/>
    <cellStyle name="好_一般预算支出口径剔除表_财力性转移支付2010年预算参考数_30云南 3" xfId="40781"/>
    <cellStyle name="好_一般预算支出口径剔除表_财力性转移支付2010年预算参考数_合并" xfId="40782"/>
    <cellStyle name="好_一般预算支出口径剔除表_财力性转移支付2010年预算参考数_合并 2 2" xfId="40783"/>
    <cellStyle name="好_一般预算支出口径剔除表_财力性转移支付2010年预算参考数_合并 2 3" xfId="40784"/>
    <cellStyle name="好_一般预算支出口径剔除表_财力性转移支付2010年预算参考数_合并 2 5" xfId="40785"/>
    <cellStyle name="好_一般预算支出口径剔除表_财力性转移支付2010年预算参考数_合并 2 7" xfId="40786"/>
    <cellStyle name="好_一般预算支出口径剔除表_财力性转移支付2010年预算参考数_华东" xfId="40787"/>
    <cellStyle name="好_一般预算支出口径剔除表_财力性转移支付2010年预算参考数_华东 2" xfId="40788"/>
    <cellStyle name="好_一般预算支出口径剔除表_财力性转移支付2010年预算参考数_华东 2 2" xfId="40789"/>
    <cellStyle name="好_一般预算支出口径剔除表_财力性转移支付2010年预算参考数_华东 2 3" xfId="40790"/>
    <cellStyle name="好_一般预算支出口径剔除表_财力性转移支付2010年预算参考数_华东 2 4" xfId="40791"/>
    <cellStyle name="好_一般预算支出口径剔除表_财力性转移支付2010年预算参考数_华东 2 5" xfId="40792"/>
    <cellStyle name="好_一般预算支出口径剔除表_财力性转移支付2010年预算参考数_华东 2 6" xfId="40793"/>
    <cellStyle name="好_一般预算支出口径剔除表_财力性转移支付2010年预算参考数_华东 2 7" xfId="40794"/>
    <cellStyle name="好_一般预算支出口径剔除表_财力性转移支付2010年预算参考数_隋心对账单定稿0514 2" xfId="40795"/>
    <cellStyle name="好_一般预算支出口径剔除表_财力性转移支付2010年预算参考数_隋心对账单定稿0514 2 2" xfId="40796"/>
    <cellStyle name="好_一般预算支出口径剔除表_财力性转移支付2010年预算参考数_隋心对账单定稿0514 2 3" xfId="40797"/>
    <cellStyle name="好_一般预算支出口径剔除表_财力性转移支付2010年预算参考数_隋心对账单定稿0514 2 4" xfId="40798"/>
    <cellStyle name="好_一般预算支出口径剔除表_财力性转移支付2010年预算参考数_隋心对账单定稿0514 2 5" xfId="40799"/>
    <cellStyle name="好_一般预算支出口径剔除表_财力性转移支付2010年预算参考数_隋心对账单定稿0514 2 6" xfId="40800"/>
    <cellStyle name="好_一般预算支出口径剔除表_财力性转移支付2010年预算参考数_隋心对账单定稿0514 3" xfId="40801"/>
    <cellStyle name="好_一般预算支出口径剔除表_财力性转移支付2010年预算参考数_小册子（2010）张" xfId="40802"/>
    <cellStyle name="好_一般预算支出口径剔除表_财力性转移支付2010年预算参考数_小册子（2010）张 2" xfId="40803"/>
    <cellStyle name="好_一般预算支出口径剔除表_财力性转移支付2010年预算参考数_小册子（2010）张 3" xfId="40804"/>
    <cellStyle name="好_一般预算支出口径剔除表_合并" xfId="40805"/>
    <cellStyle name="好_一般预算支出口径剔除表_合并 2" xfId="40806"/>
    <cellStyle name="好_一般预算支出口径剔除表_合并 2 2" xfId="40807"/>
    <cellStyle name="好_一般预算支出口径剔除表_合并 2 3" xfId="40808"/>
    <cellStyle name="好_一般预算支出口径剔除表_合并 2 4" xfId="40809"/>
    <cellStyle name="好_一般预算支出口径剔除表_华东" xfId="40810"/>
    <cellStyle name="好_一般预算支出口径剔除表_华东 2" xfId="40811"/>
    <cellStyle name="好_一般预算支出口径剔除表_华东 2 5" xfId="40812"/>
    <cellStyle name="好_一般预算支出口径剔除表_华东 2 6" xfId="40813"/>
    <cellStyle name="好_一般预算支出口径剔除表_华东 2 7" xfId="40814"/>
    <cellStyle name="好_一般预算支出口径剔除表_华东 3" xfId="40815"/>
    <cellStyle name="好_一般预算支出口径剔除表_隋心对账单定稿0514 2" xfId="40816"/>
    <cellStyle name="好_一般预算支出口径剔除表_隋心对账单定稿0514 2 5" xfId="40817"/>
    <cellStyle name="好_一般预算支出口径剔除表_隋心对账单定稿0514 2 7" xfId="40818"/>
    <cellStyle name="好_一般预算支出口径剔除表_隋心对账单定稿0514 3" xfId="40819"/>
    <cellStyle name="好_自行调整差异系数顺序_华东" xfId="40820"/>
    <cellStyle name="好_一般预算支出口径剔除表_小册子（2010）张" xfId="40821"/>
    <cellStyle name="好_一般预算支出口径剔除表_小册子（2010）张 2" xfId="40822"/>
    <cellStyle name="好_一般预算支出口径剔除表_小册子（2010）张 3" xfId="40823"/>
    <cellStyle name="好_一般预算支出口径剔除表_小册子（2010）张 4" xfId="40824"/>
    <cellStyle name="好_义务教育阶段教职工人数（教育厅提供最终） 2" xfId="40825"/>
    <cellStyle name="好_义务教育阶段教职工人数（教育厅提供最终） 3" xfId="40826"/>
    <cellStyle name="好_义务教育阶段教职工人数（教育厅提供最终） 5" xfId="40827"/>
    <cellStyle name="好_义务教育阶段教职工人数（教育厅提供最终） 6" xfId="40828"/>
    <cellStyle name="好_义务教育阶段教职工人数（教育厅提供最终） 7" xfId="40829"/>
    <cellStyle name="好_云南 缺口县区测算(地方填报)" xfId="40830"/>
    <cellStyle name="好_云南 缺口县区测算(地方填报) 2" xfId="40831"/>
    <cellStyle name="好_云南 缺口县区测算(地方填报) 2 2" xfId="40832"/>
    <cellStyle name="好_云南 缺口县区测算(地方填报) 2 4" xfId="40833"/>
    <cellStyle name="好_云南 缺口县区测算(地方填报) 2 5" xfId="40834"/>
    <cellStyle name="好_云南 缺口县区测算(地方填报) 2 6" xfId="40835"/>
    <cellStyle name="好_云南 缺口县区测算(地方填报) 2 8" xfId="40836"/>
    <cellStyle name="好_云南 缺口县区测算(地方填报) 3" xfId="40837"/>
    <cellStyle name="好_云南 缺口县区测算(地方填报) 4" xfId="40838"/>
    <cellStyle name="好_云南 缺口县区测算(地方填报)_03_2010年各地区一般预算平衡表" xfId="40839"/>
    <cellStyle name="好_云南 缺口县区测算(地方填报)_03_2010年各地区一般预算平衡表 2" xfId="40840"/>
    <cellStyle name="好_云南 缺口县区测算(地方填报)_03_2010年各地区一般预算平衡表 2 2" xfId="40841"/>
    <cellStyle name="好_云南 缺口县区测算(地方填报)_03_2010年各地区一般预算平衡表 3" xfId="40842"/>
    <cellStyle name="好_云南 缺口县区测算(地方填报)_03_2010年各地区一般预算平衡表 4" xfId="40843"/>
    <cellStyle name="好_云南 缺口县区测算(地方填报)_03_2010年各地区一般预算平衡表 5" xfId="40844"/>
    <cellStyle name="好_云南 缺口县区测算(地方填报)_03_2010年各地区一般预算平衡表 6" xfId="40845"/>
    <cellStyle name="好_云南 缺口县区测算(地方填报)_03_2010年各地区一般预算平衡表_2010年地方财政一般预算分级平衡情况表（汇总）0524" xfId="40846"/>
    <cellStyle name="好_云南 缺口县区测算(地方填报)_03_2010年各地区一般预算平衡表_2010年地方财政一般预算分级平衡情况表（汇总）0524 2 6" xfId="40847"/>
    <cellStyle name="好_云南 缺口县区测算(地方填报)_03_2010年各地区一般预算平衡表_2010年地方财政一般预算分级平衡情况表（汇总）0524 2 8" xfId="40848"/>
    <cellStyle name="好_云南 缺口县区测算(地方填报)_03_2010年各地区一般预算平衡表_2010年地方财政一般预算分级平衡情况表（汇总）0524 3" xfId="40849"/>
    <cellStyle name="好_云南 缺口县区测算(地方填报)_03_2010年各地区一般预算平衡表_2010年地方财政一般预算分级平衡情况表（汇总）0524 4" xfId="40850"/>
    <cellStyle name="好_云南 缺口县区测算(地方填报)_03_2010年各地区一般预算平衡表_2010年地方财政一般预算分级平衡情况表（汇总）0524 5" xfId="40851"/>
    <cellStyle name="好_云南 缺口县区测算(地方填报)_03_2010年各地区一般预算平衡表_净集中" xfId="40852"/>
    <cellStyle name="好_云南 缺口县区测算(地方填报)_03_2010年各地区一般预算平衡表_净集中 2" xfId="40853"/>
    <cellStyle name="好_云南 缺口县区测算(地方填报)_30云南 2" xfId="40854"/>
    <cellStyle name="好_云南 缺口县区测算(地方填报)_30云南 3" xfId="40855"/>
    <cellStyle name="后继超链接 2" xfId="40856"/>
    <cellStyle name="好_云南 缺口县区测算(地方填报)_财力性转移支付2010年预算参考数" xfId="40857"/>
    <cellStyle name="好_云南 缺口县区测算(地方填报)_财力性转移支付2010年预算参考数 2 2" xfId="40858"/>
    <cellStyle name="好_云南 缺口县区测算(地方填报)_财力性转移支付2010年预算参考数 2 3" xfId="40859"/>
    <cellStyle name="好_云南 缺口县区测算(地方填报)_财力性转移支付2010年预算参考数 2 4" xfId="40860"/>
    <cellStyle name="好_云南 缺口县区测算(地方填报)_财力性转移支付2010年预算参考数 2 5" xfId="40861"/>
    <cellStyle name="好_云南 缺口县区测算(地方填报)_财力性转移支付2010年预算参考数 2 7" xfId="40862"/>
    <cellStyle name="好_云南 缺口县区测算(地方填报)_财力性转移支付2010年预算参考数 2 8" xfId="40863"/>
    <cellStyle name="好_云南 缺口县区测算(地方填报)_财力性转移支付2010年预算参考数 3" xfId="40864"/>
    <cellStyle name="好_云南 缺口县区测算(地方填报)_财力性转移支付2010年预算参考数 4" xfId="40865"/>
    <cellStyle name="好_云南 缺口县区测算(地方填报)_财力性转移支付2010年预算参考数 5" xfId="40866"/>
    <cellStyle name="好_云南 缺口县区测算(地方填报)_财力性转移支付2010年预算参考数_03_2010年各地区一般预算平衡表 3" xfId="40867"/>
    <cellStyle name="好_云南 缺口县区测算(地方填报)_财力性转移支付2010年预算参考数_03_2010年各地区一般预算平衡表 4" xfId="40868"/>
    <cellStyle name="好_云南 缺口县区测算(地方填报)_财力性转移支付2010年预算参考数_03_2010年各地区一般预算平衡表 5" xfId="40869"/>
    <cellStyle name="好_云南 缺口县区测算(地方填报)_财力性转移支付2010年预算参考数_03_2010年各地区一般预算平衡表 6" xfId="40870"/>
    <cellStyle name="好_云南 缺口县区测算(地方填报)_财力性转移支付2010年预算参考数_03_2010年各地区一般预算平衡表_2010年地方财政一般预算分级平衡情况表（汇总）0524 2 4" xfId="40871"/>
    <cellStyle name="好_云南 缺口县区测算(地方填报)_财力性转移支付2010年预算参考数_03_2010年各地区一般预算平衡表_2010年地方财政一般预算分级平衡情况表（汇总）0524 2 5" xfId="40872"/>
    <cellStyle name="好_云南 缺口县区测算(地方填报)_财力性转移支付2010年预算参考数_03_2010年各地区一般预算平衡表_2010年地方财政一般预算分级平衡情况表（汇总）0524 2 6" xfId="40873"/>
    <cellStyle name="好_云南 缺口县区测算(地方填报)_财力性转移支付2010年预算参考数_03_2010年各地区一般预算平衡表_2010年地方财政一般预算分级平衡情况表（汇总）0524 2 7" xfId="40874"/>
    <cellStyle name="好_云南 缺口县区测算(地方填报)_财力性转移支付2010年预算参考数_03_2010年各地区一般预算平衡表_2010年地方财政一般预算分级平衡情况表（汇总）0524 2 8" xfId="40875"/>
    <cellStyle name="好_云南 缺口县区测算(地方填报)_财力性转移支付2010年预算参考数_03_2010年各地区一般预算平衡表_2010年地方财政一般预算分级平衡情况表（汇总）0524 3" xfId="40876"/>
    <cellStyle name="好_云南 缺口县区测算(地方填报)_财力性转移支付2010年预算参考数_03_2010年各地区一般预算平衡表_2010年地方财政一般预算分级平衡情况表（汇总）0524 4" xfId="40877"/>
    <cellStyle name="好_云南 缺口县区测算(地方填报)_财力性转移支付2010年预算参考数_03_2010年各地区一般预算平衡表_2010年地方财政一般预算分级平衡情况表（汇总）0524 5" xfId="40878"/>
    <cellStyle name="好_云南 缺口县区测算(地方填报)_财力性转移支付2010年预算参考数_03_2010年各地区一般预算平衡表_净集中 2" xfId="40879"/>
    <cellStyle name="好_云南 缺口县区测算(地方填报)_财力性转移支付2010年预算参考数_03_2010年各地区一般预算平衡表_净集中 3" xfId="40880"/>
    <cellStyle name="好_云南 缺口县区测算(地方填报)_财力性转移支付2010年预算参考数_30云南" xfId="40881"/>
    <cellStyle name="好_云南 缺口县区测算(地方填报)_财力性转移支付2010年预算参考数_30云南 2" xfId="40882"/>
    <cellStyle name="好_云南 缺口县区测算(地方填报)_财力性转移支付2010年预算参考数_30云南 3" xfId="40883"/>
    <cellStyle name="好_云南 缺口县区测算(地方填报)_财力性转移支付2010年预算参考数_合并" xfId="40884"/>
    <cellStyle name="好_云南 缺口县区测算(地方填报)_财力性转移支付2010年预算参考数_合并 2 5" xfId="40885"/>
    <cellStyle name="好_云南 缺口县区测算(地方填报)_财力性转移支付2010年预算参考数_合并 2 7" xfId="40886"/>
    <cellStyle name="好_云南 缺口县区测算(地方填报)_财力性转移支付2010年预算参考数_合并 3" xfId="40887"/>
    <cellStyle name="好_云南 缺口县区测算(地方填报)_财力性转移支付2010年预算参考数_华东" xfId="40888"/>
    <cellStyle name="好_云南 缺口县区测算(地方填报)_财力性转移支付2010年预算参考数_华东 2" xfId="40889"/>
    <cellStyle name="好_云南 缺口县区测算(地方填报)_财力性转移支付2010年预算参考数_华东 2 5" xfId="40890"/>
    <cellStyle name="好_云南 缺口县区测算(地方填报)_财力性转移支付2010年预算参考数_华东 2 6" xfId="40891"/>
    <cellStyle name="好_云南 缺口县区测算(地方填报)_财力性转移支付2010年预算参考数_华东 2 7" xfId="40892"/>
    <cellStyle name="好_云南 缺口县区测算(地方填报)_财力性转移支付2010年预算参考数_华东 3" xfId="40893"/>
    <cellStyle name="好_云南 缺口县区测算(地方填报)_财力性转移支付2010年预算参考数_隋心对账单定稿0514 2" xfId="40894"/>
    <cellStyle name="好_云南 缺口县区测算(地方填报)_财力性转移支付2010年预算参考数_隋心对账单定稿0514 2 2" xfId="40895"/>
    <cellStyle name="好_云南 缺口县区测算(地方填报)_财力性转移支付2010年预算参考数_隋心对账单定稿0514 2 3" xfId="40896"/>
    <cellStyle name="好_云南 缺口县区测算(地方填报)_财力性转移支付2010年预算参考数_隋心对账单定稿0514 2 4" xfId="40897"/>
    <cellStyle name="好_云南 缺口县区测算(地方填报)_财力性转移支付2010年预算参考数_隋心对账单定稿0514 2 5" xfId="40898"/>
    <cellStyle name="好_云南 缺口县区测算(地方填报)_财力性转移支付2010年预算参考数_隋心对账单定稿0514 2 6" xfId="40899"/>
    <cellStyle name="好_云南 缺口县区测算(地方填报)_财力性转移支付2010年预算参考数_隋心对账单定稿0514 2 7" xfId="40900"/>
    <cellStyle name="好_云南 缺口县区测算(地方填报)_财力性转移支付2010年预算参考数_隋心对账单定稿0514 3" xfId="40901"/>
    <cellStyle name="好_云南 缺口县区测算(地方填报)_财力性转移支付2010年预算参考数_小册子（2010）张" xfId="40902"/>
    <cellStyle name="链接单元格 2 2 2 2 2 7" xfId="40903"/>
    <cellStyle name="好_云南 缺口县区测算(地方填报)_财力性转移支付2010年预算参考数_小册子（2010）张 2" xfId="40904"/>
    <cellStyle name="好_云南 缺口县区测算(地方填报)_财力性转移支付2010年预算参考数_小册子（2010）张 3" xfId="40905"/>
    <cellStyle name="好_云南 缺口县区测算(地方填报)_合并 2" xfId="40906"/>
    <cellStyle name="好_云南 缺口县区测算(地方填报)_华东 2 2" xfId="40907"/>
    <cellStyle name="好_云南 缺口县区测算(地方填报)_华东 2 5" xfId="40908"/>
    <cellStyle name="好_云南 缺口县区测算(地方填报)_华东 2 6" xfId="40909"/>
    <cellStyle name="好_云南 缺口县区测算(地方填报)_华东 2 7" xfId="40910"/>
    <cellStyle name="好_云南 缺口县区测算(地方填报)_隋心对账单定稿0514 2" xfId="40911"/>
    <cellStyle name="好_总人口_财力性转移支付2010年预算参考数_合并 3" xfId="40912"/>
    <cellStyle name="好_云南 缺口县区测算(地方填报)_隋心对账单定稿0514 2 2" xfId="40913"/>
    <cellStyle name="好_云南 缺口县区测算(地方填报)_隋心对账单定稿0514 2 3" xfId="40914"/>
    <cellStyle name="好_云南 缺口县区测算(地方填报)_隋心对账单定稿0514 2 4" xfId="40915"/>
    <cellStyle name="好_云南 缺口县区测算(地方填报)_隋心对账单定稿0514 2 5" xfId="40916"/>
    <cellStyle name="好_云南 缺口县区测算(地方填报)_隋心对账单定稿0514 2 7" xfId="40917"/>
    <cellStyle name="好_云南 缺口县区测算(地方填报)_隋心对账单定稿0514 3" xfId="40918"/>
    <cellStyle name="好_云南 缺口县区测算(地方填报)_小册子（2010）张" xfId="40919"/>
    <cellStyle name="好_云南 缺口县区测算(地方填报)_小册子（2010）张 2" xfId="40920"/>
    <cellStyle name="好_云南 缺口县区测算(地方填报)_小册子（2010）张 3" xfId="40921"/>
    <cellStyle name="好_云南农村义务教育统计表" xfId="40922"/>
    <cellStyle name="好_云南农村义务教育统计表 4" xfId="40923"/>
    <cellStyle name="好_云南农村义务教育统计表 5" xfId="40924"/>
    <cellStyle name="好_云南农村义务教育统计表 6" xfId="40925"/>
    <cellStyle name="好_云南农村义务教育统计表 7" xfId="40926"/>
    <cellStyle name="好_云南省2008-2010年25个边境县社会保障和医疗卫生安排表" xfId="40927"/>
    <cellStyle name="好_云南省2008年中小学教师人数统计表 2" xfId="40928"/>
    <cellStyle name="好_云南省2008年中小学教师人数统计表 2 2" xfId="40929"/>
    <cellStyle name="好_云南省2008年中小学教师人数统计表 2 3" xfId="40930"/>
    <cellStyle name="好_云南省2008年中小学教师人数统计表 3" xfId="40931"/>
    <cellStyle name="好_云南省2008年中小学教师人数统计表 4" xfId="40932"/>
    <cellStyle name="好_云南省2008年中小学教师人数统计表 5" xfId="40933"/>
    <cellStyle name="好_云南省2008年中小学教师人数统计表 6" xfId="40934"/>
    <cellStyle name="好_云南省2008年中小学教职工情况（教育厅提供20090101加工整理） 3" xfId="40935"/>
    <cellStyle name="好_云南省2008年中小学教职工情况（教育厅提供20090101加工整理） 4" xfId="40936"/>
    <cellStyle name="好_云南省2008年中小学教职工情况（教育厅提供20090101加工整理） 5" xfId="40937"/>
    <cellStyle name="好_云南省2008年转移支付测算——州市本级考核部分及政策性测算 2" xfId="40938"/>
    <cellStyle name="好_云南省2008年转移支付测算——州市本级考核部分及政策性测算 2 2" xfId="40939"/>
    <cellStyle name="好_云南省2008年转移支付测算——州市本级考核部分及政策性测算 2 3" xfId="40940"/>
    <cellStyle name="好_云南省2008年转移支付测算——州市本级考核部分及政策性测算 2 4" xfId="40941"/>
    <cellStyle name="好_云南省2008年转移支付测算——州市本级考核部分及政策性测算 2 5" xfId="40942"/>
    <cellStyle name="好_云南省2008年转移支付测算——州市本级考核部分及政策性测算 2 6" xfId="40943"/>
    <cellStyle name="好_云南省2008年转移支付测算——州市本级考核部分及政策性测算 2 7" xfId="40944"/>
    <cellStyle name="好_云南省2008年转移支付测算——州市本级考核部分及政策性测算 2 8" xfId="40945"/>
    <cellStyle name="好_云南省2008年转移支付测算——州市本级考核部分及政策性测算 3" xfId="40946"/>
    <cellStyle name="好_云南省2008年转移支付测算——州市本级考核部分及政策性测算 4" xfId="40947"/>
    <cellStyle name="好_云南省2008年转移支付测算——州市本级考核部分及政策性测算 5" xfId="40948"/>
    <cellStyle name="好_云南省2008年转移支付测算——州市本级考核部分及政策性测算 6" xfId="40949"/>
    <cellStyle name="好_云南省2008年转移支付测算——州市本级考核部分及政策性测算 7" xfId="40950"/>
    <cellStyle name="好_云南省2008年转移支付测算——州市本级考核部分及政策性测算 8" xfId="40951"/>
    <cellStyle name="好_云南省2008年转移支付测算——州市本级考核部分及政策性测算_03_2010年各地区一般预算平衡表 2" xfId="40952"/>
    <cellStyle name="好_云南省2008年转移支付测算——州市本级考核部分及政策性测算_03_2010年各地区一般预算平衡表 3" xfId="40953"/>
    <cellStyle name="好_云南省2008年转移支付测算——州市本级考核部分及政策性测算_03_2010年各地区一般预算平衡表 6" xfId="40954"/>
    <cellStyle name="好_云南省2008年转移支付测算——州市本级考核部分及政策性测算_03_2010年各地区一般预算平衡表_04财力类2010" xfId="40955"/>
    <cellStyle name="好_云南省2008年转移支付测算——州市本级考核部分及政策性测算_03_2010年各地区一般预算平衡表_2010年地方财政一般预算分级平衡情况表（汇总）0524 2 4" xfId="40956"/>
    <cellStyle name="好_云南省2008年转移支付测算——州市本级考核部分及政策性测算_03_2010年各地区一般预算平衡表_2010年地方财政一般预算分级平衡情况表（汇总）0524 2 5" xfId="40957"/>
    <cellStyle name="好_云南省2008年转移支付测算——州市本级考核部分及政策性测算_03_2010年各地区一般预算平衡表_2010年地方财政一般预算分级平衡情况表（汇总）0524 2 6" xfId="40958"/>
    <cellStyle name="好_云南省2008年转移支付测算——州市本级考核部分及政策性测算_03_2010年各地区一般预算平衡表_2010年地方财政一般预算分级平衡情况表（汇总）0524 2 7" xfId="40959"/>
    <cellStyle name="好_云南省2008年转移支付测算——州市本级考核部分及政策性测算_03_2010年各地区一般预算平衡表_2010年地方财政一般预算分级平衡情况表（汇总）0524 2 8" xfId="40960"/>
    <cellStyle name="好_云南省2008年转移支付测算——州市本级考核部分及政策性测算_03_2010年各地区一般预算平衡表_净集中" xfId="40961"/>
    <cellStyle name="好_云南省2008年转移支付测算——州市本级考核部分及政策性测算_03_2010年各地区一般预算平衡表_净集中 2" xfId="40962"/>
    <cellStyle name="好_云南省2008年转移支付测算——州市本级考核部分及政策性测算_03_2010年各地区一般预算平衡表_净集中 3" xfId="40963"/>
    <cellStyle name="好_云南省2008年转移支付测算——州市本级考核部分及政策性测算_财力性转移支付2010年预算参考数 2 4" xfId="40964"/>
    <cellStyle name="好_云南省2008年转移支付测算——州市本级考核部分及政策性测算_财力性转移支付2010年预算参考数 2 5" xfId="40965"/>
    <cellStyle name="好_云南省2008年转移支付测算——州市本级考核部分及政策性测算_财力性转移支付2010年预算参考数 5" xfId="40966"/>
    <cellStyle name="好_云南省2008年转移支付测算——州市本级考核部分及政策性测算_财力性转移支付2010年预算参考数_03_2010年各地区一般预算平衡表" xfId="40967"/>
    <cellStyle name="好_云南省2008年转移支付测算——州市本级考核部分及政策性测算_财力性转移支付2010年预算参考数_03_2010年各地区一般预算平衡表 2 2" xfId="40968"/>
    <cellStyle name="好_云南省2008年转移支付测算——州市本级考核部分及政策性测算_财力性转移支付2010年预算参考数_03_2010年各地区一般预算平衡表 4" xfId="40969"/>
    <cellStyle name="好_云南省2008年转移支付测算——州市本级考核部分及政策性测算_财力性转移支付2010年预算参考数_03_2010年各地区一般预算平衡表 5" xfId="40970"/>
    <cellStyle name="好_云南省2008年转移支付测算——州市本级考核部分及政策性测算_财力性转移支付2010年预算参考数_03_2010年各地区一般预算平衡表 6" xfId="40971"/>
    <cellStyle name="好_云南省2008年转移支付测算——州市本级考核部分及政策性测算_财力性转移支付2010年预算参考数_03_2010年各地区一般预算平衡表_04财力类2010 2" xfId="40972"/>
    <cellStyle name="好_云南省2008年转移支付测算——州市本级考核部分及政策性测算_财力性转移支付2010年预算参考数_03_2010年各地区一般预算平衡表_2010年地方财政一般预算分级平衡情况表（汇总）0524" xfId="40973"/>
    <cellStyle name="好_云南省2008年转移支付测算——州市本级考核部分及政策性测算_财力性转移支付2010年预算参考数_03_2010年各地区一般预算平衡表_2010年地方财政一般预算分级平衡情况表（汇总）0524 2" xfId="40974"/>
    <cellStyle name="好_云南省2008年转移支付测算——州市本级考核部分及政策性测算_财力性转移支付2010年预算参考数_03_2010年各地区一般预算平衡表_2010年地方财政一般预算分级平衡情况表（汇总）0524 3" xfId="40975"/>
    <cellStyle name="好_云南省2008年转移支付测算——州市本级考核部分及政策性测算_财力性转移支付2010年预算参考数_03_2010年各地区一般预算平衡表_2010年地方财政一般预算分级平衡情况表（汇总）0524 4" xfId="40976"/>
    <cellStyle name="好_云南省2008年转移支付测算——州市本级考核部分及政策性测算_财力性转移支付2010年预算参考数_03_2010年各地区一般预算平衡表_2010年地方财政一般预算分级平衡情况表（汇总）0524 5" xfId="40977"/>
    <cellStyle name="好_云南省2008年转移支付测算——州市本级考核部分及政策性测算_财力性转移支付2010年预算参考数_03_2010年各地区一般预算平衡表_净集中" xfId="40978"/>
    <cellStyle name="好_云南省2008年转移支付测算——州市本级考核部分及政策性测算_财力性转移支付2010年预算参考数_03_2010年各地区一般预算平衡表_净集中 2" xfId="40979"/>
    <cellStyle name="好_云南省2008年转移支付测算——州市本级考核部分及政策性测算_财力性转移支付2010年预算参考数_03_2010年各地区一般预算平衡表_净集中 3" xfId="40980"/>
    <cellStyle name="好_云南省2008年转移支付测算——州市本级考核部分及政策性测算_财力性转移支付2010年预算参考数_30云南" xfId="40981"/>
    <cellStyle name="好_云南省2008年转移支付测算——州市本级考核部分及政策性测算_财力性转移支付2010年预算参考数_30云南 2" xfId="40982"/>
    <cellStyle name="好_云南省2008年转移支付测算——州市本级考核部分及政策性测算_财力性转移支付2010年预算参考数_30云南 3" xfId="40983"/>
    <cellStyle name="好_云南省2008年转移支付测算——州市本级考核部分及政策性测算_财力性转移支付2010年预算参考数_合并" xfId="40984"/>
    <cellStyle name="好_云南省2008年转移支付测算——州市本级考核部分及政策性测算_财力性转移支付2010年预算参考数_合并 2" xfId="40985"/>
    <cellStyle name="好_云南省2008年转移支付测算——州市本级考核部分及政策性测算_财力性转移支付2010年预算参考数_合并 2 3" xfId="40986"/>
    <cellStyle name="好_云南省2008年转移支付测算——州市本级考核部分及政策性测算_财力性转移支付2010年预算参考数_合并 2 4" xfId="40987"/>
    <cellStyle name="好_云南省2008年转移支付测算——州市本级考核部分及政策性测算_财力性转移支付2010年预算参考数_合并 3" xfId="40988"/>
    <cellStyle name="好_云南省2008年转移支付测算——州市本级考核部分及政策性测算_财力性转移支付2010年预算参考数_华东 2" xfId="40989"/>
    <cellStyle name="好_云南省2008年转移支付测算——州市本级考核部分及政策性测算_财力性转移支付2010年预算参考数_华东 2 3" xfId="40990"/>
    <cellStyle name="好_云南省2008年转移支付测算——州市本级考核部分及政策性测算_财力性转移支付2010年预算参考数_华东 2 5" xfId="40991"/>
    <cellStyle name="好_云南省2008年转移支付测算——州市本级考核部分及政策性测算_财力性转移支付2010年预算参考数_华东 2 6" xfId="40992"/>
    <cellStyle name="好_云南省2008年转移支付测算——州市本级考核部分及政策性测算_财力性转移支付2010年预算参考数_华东 2 7" xfId="40993"/>
    <cellStyle name="好_云南省2008年转移支付测算——州市本级考核部分及政策性测算_财力性转移支付2010年预算参考数_隋心对账单定稿0514" xfId="40994"/>
    <cellStyle name="好_云南省2008年转移支付测算——州市本级考核部分及政策性测算_财力性转移支付2010年预算参考数_隋心对账单定稿0514 2" xfId="40995"/>
    <cellStyle name="好_云南省2008年转移支付测算——州市本级考核部分及政策性测算_财力性转移支付2010年预算参考数_隋心对账单定稿0514 2 2" xfId="40996"/>
    <cellStyle name="好_云南省2008年转移支付测算——州市本级考核部分及政策性测算_财力性转移支付2010年预算参考数_隋心对账单定稿0514 2 3" xfId="40997"/>
    <cellStyle name="好_云南省2008年转移支付测算——州市本级考核部分及政策性测算_财力性转移支付2010年预算参考数_隋心对账单定稿0514 2 4" xfId="40998"/>
    <cellStyle name="好_云南省2008年转移支付测算——州市本级考核部分及政策性测算_财力性转移支付2010年预算参考数_隋心对账单定稿0514 2 5" xfId="40999"/>
    <cellStyle name="好_云南省2008年转移支付测算——州市本级考核部分及政策性测算_财力性转移支付2010年预算参考数_隋心对账单定稿0514 2 6" xfId="41000"/>
    <cellStyle name="好_云南省2008年转移支付测算——州市本级考核部分及政策性测算_财力性转移支付2010年预算参考数_隋心对账单定稿0514 2 7" xfId="41001"/>
    <cellStyle name="好_云南省2008年转移支付测算——州市本级考核部分及政策性测算_财力性转移支付2010年预算参考数_隋心对账单定稿0514 3" xfId="41002"/>
    <cellStyle name="好_云南省2008年转移支付测算——州市本级考核部分及政策性测算_财力性转移支付2010年预算参考数_小册子（2010）张" xfId="41003"/>
    <cellStyle name="好_云南省2008年转移支付测算——州市本级考核部分及政策性测算_财力性转移支付2010年预算参考数_小册子（2010）张 2" xfId="41004"/>
    <cellStyle name="好_云南省2008年转移支付测算——州市本级考核部分及政策性测算_财力性转移支付2010年预算参考数_小册子（2010）张 3" xfId="41005"/>
    <cellStyle name="好_云南省2008年转移支付测算——州市本级考核部分及政策性测算_合并 2 4" xfId="41006"/>
    <cellStyle name="好_云南省2008年转移支付测算——州市本级考核部分及政策性测算_合并 2 5" xfId="41007"/>
    <cellStyle name="好_云南省2008年转移支付测算——州市本级考核部分及政策性测算_华东 2 2" xfId="41008"/>
    <cellStyle name="好_自行调整差异系数顺序_财力性转移支付2010年预算参考数_合并 2" xfId="41009"/>
    <cellStyle name="好_云南省2008年转移支付测算——州市本级考核部分及政策性测算_华东 2 3" xfId="41010"/>
    <cellStyle name="好_自行调整差异系数顺序_财力性转移支付2010年预算参考数_合并 3" xfId="41011"/>
    <cellStyle name="好_云南省2008年转移支付测算——州市本级考核部分及政策性测算_华东 2 4" xfId="41012"/>
    <cellStyle name="好_云南省2008年转移支付测算——州市本级考核部分及政策性测算_华东 2 5" xfId="41013"/>
    <cellStyle name="好_云南省2008年转移支付测算——州市本级考核部分及政策性测算_华东 2 6" xfId="41014"/>
    <cellStyle name="好_云南省2008年转移支付测算——州市本级考核部分及政策性测算_华东 2 7" xfId="41015"/>
    <cellStyle name="好_云南省2008年转移支付测算——州市本级考核部分及政策性测算_隋心对账单定稿0514 2 2" xfId="41016"/>
    <cellStyle name="好_云南省2008年转移支付测算——州市本级考核部分及政策性测算_隋心对账单定稿0514 2 3" xfId="41017"/>
    <cellStyle name="好_云南省2008年转移支付测算——州市本级考核部分及政策性测算_隋心对账单定稿0514 2 4" xfId="41018"/>
    <cellStyle name="好_云南省2008年转移支付测算——州市本级考核部分及政策性测算_小册子（2010）张 3" xfId="41019"/>
    <cellStyle name="好_支出合计 2" xfId="41020"/>
    <cellStyle name="好_支出合计 3" xfId="41021"/>
    <cellStyle name="好_指标四 2" xfId="41022"/>
    <cellStyle name="好_指标四 3" xfId="41023"/>
    <cellStyle name="好_指标五" xfId="41024"/>
    <cellStyle name="好_指标五 2" xfId="41025"/>
    <cellStyle name="好_指标五 3" xfId="41026"/>
    <cellStyle name="好_指标五 4" xfId="41027"/>
    <cellStyle name="好_重点支出奖励（6.19）" xfId="41028"/>
    <cellStyle name="好_重点支出奖励（6.19） 2" xfId="41029"/>
    <cellStyle name="好_重点支出奖励（6.19） 3" xfId="41030"/>
    <cellStyle name="好_自行调整差异系数顺序" xfId="41031"/>
    <cellStyle name="好_自行调整差异系数顺序 2" xfId="41032"/>
    <cellStyle name="强调文字颜色 2 2 2 2 2 4" xfId="41033"/>
    <cellStyle name="好_自行调整差异系数顺序 2 4" xfId="41034"/>
    <cellStyle name="好_自行调整差异系数顺序 2 7" xfId="41035"/>
    <cellStyle name="输入 2 2 2" xfId="41036"/>
    <cellStyle name="好_自行调整差异系数顺序 2 8" xfId="41037"/>
    <cellStyle name="输入 2 2 3" xfId="41038"/>
    <cellStyle name="好_自行调整差异系数顺序 3" xfId="41039"/>
    <cellStyle name="强调文字颜色 2 2 2 2 2 5" xfId="41040"/>
    <cellStyle name="好_自行调整差异系数顺序 3 2" xfId="41041"/>
    <cellStyle name="好_自行调整差异系数顺序 4" xfId="41042"/>
    <cellStyle name="强调文字颜色 2 2 2 2 2 6" xfId="41043"/>
    <cellStyle name="好_自行调整差异系数顺序 5" xfId="41044"/>
    <cellStyle name="强调文字颜色 2 2 2 2 2 7" xfId="41045"/>
    <cellStyle name="好_自行调整差异系数顺序_03_2010年各地区一般预算平衡表 2 2" xfId="41046"/>
    <cellStyle name="好_自行调整差异系数顺序_03_2010年各地区一般预算平衡表 2 3" xfId="41047"/>
    <cellStyle name="好_自行调整差异系数顺序_03_2010年各地区一般预算平衡表 4" xfId="41048"/>
    <cellStyle name="好_自行调整差异系数顺序_03_2010年各地区一般预算平衡表 5" xfId="41049"/>
    <cellStyle name="好_自行调整差异系数顺序_03_2010年各地区一般预算平衡表 6" xfId="41050"/>
    <cellStyle name="好_自行调整差异系数顺序_03_2010年各地区一般预算平衡表_04财力类2010" xfId="41051"/>
    <cellStyle name="好_自行调整差异系数顺序_03_2010年各地区一般预算平衡表_04财力类2010 2" xfId="41052"/>
    <cellStyle name="好_自行调整差异系数顺序_03_2010年各地区一般预算平衡表_04财力类2010 3" xfId="41053"/>
    <cellStyle name="好_自行调整差异系数顺序_03_2010年各地区一般预算平衡表_2010年地方财政一般预算分级平衡情况表（汇总）0524" xfId="41054"/>
    <cellStyle name="好_自行调整差异系数顺序_03_2010年各地区一般预算平衡表_2010年地方财政一般预算分级平衡情况表（汇总）0524 2" xfId="41055"/>
    <cellStyle name="好_自行调整差异系数顺序_03_2010年各地区一般预算平衡表_2010年地方财政一般预算分级平衡情况表（汇总）0524 2 2" xfId="41056"/>
    <cellStyle name="好_自行调整差异系数顺序_03_2010年各地区一般预算平衡表_2010年地方财政一般预算分级平衡情况表（汇总）0524 2 3" xfId="41057"/>
    <cellStyle name="好_自行调整差异系数顺序_03_2010年各地区一般预算平衡表_2010年地方财政一般预算分级平衡情况表（汇总）0524 2 4" xfId="41058"/>
    <cellStyle name="好_自行调整差异系数顺序_03_2010年各地区一般预算平衡表_2010年地方财政一般预算分级平衡情况表（汇总）0524 2 6" xfId="41059"/>
    <cellStyle name="好_自行调整差异系数顺序_03_2010年各地区一般预算平衡表_2010年地方财政一般预算分级平衡情况表（汇总）0524 2 8" xfId="41060"/>
    <cellStyle name="好_自行调整差异系数顺序_03_2010年各地区一般预算平衡表_2010年地方财政一般预算分级平衡情况表（汇总）0524 3" xfId="41061"/>
    <cellStyle name="好_自行调整差异系数顺序_03_2010年各地区一般预算平衡表_净集中 3" xfId="41062"/>
    <cellStyle name="好_自行调整差异系数顺序_30云南 2" xfId="41063"/>
    <cellStyle name="好_自行调整差异系数顺序_财力性转移支付2010年预算参考数 2" xfId="41064"/>
    <cellStyle name="好_自行调整差异系数顺序_财力性转移支付2010年预算参考数 2 6" xfId="41065"/>
    <cellStyle name="好_自行调整差异系数顺序_财力性转移支付2010年预算参考数 2 7" xfId="41066"/>
    <cellStyle name="好_自行调整差异系数顺序_财力性转移支付2010年预算参考数 2 8" xfId="41067"/>
    <cellStyle name="好_自行调整差异系数顺序_财力性转移支付2010年预算参考数 3" xfId="41068"/>
    <cellStyle name="好_自行调整差异系数顺序_财力性转移支付2010年预算参考数_03_2010年各地区一般预算平衡表" xfId="41069"/>
    <cellStyle name="好_自行调整差异系数顺序_财力性转移支付2010年预算参考数_03_2010年各地区一般预算平衡表 2" xfId="41070"/>
    <cellStyle name="好_自行调整差异系数顺序_财力性转移支付2010年预算参考数_03_2010年各地区一般预算平衡表 2 2" xfId="41071"/>
    <cellStyle name="好_自行调整差异系数顺序_财力性转移支付2010年预算参考数_03_2010年各地区一般预算平衡表 3" xfId="41072"/>
    <cellStyle name="好_自行调整差异系数顺序_财力性转移支付2010年预算参考数_03_2010年各地区一般预算平衡表 4" xfId="41073"/>
    <cellStyle name="好_自行调整差异系数顺序_财力性转移支付2010年预算参考数_03_2010年各地区一般预算平衡表 6" xfId="41074"/>
    <cellStyle name="好_自行调整差异系数顺序_财力性转移支付2010年预算参考数_03_2010年各地区一般预算平衡表_04财力类2010" xfId="41075"/>
    <cellStyle name="好_自行调整差异系数顺序_财力性转移支付2010年预算参考数_03_2010年各地区一般预算平衡表_04财力类2010 2" xfId="41076"/>
    <cellStyle name="好_自行调整差异系数顺序_财力性转移支付2010年预算参考数_03_2010年各地区一般预算平衡表_2010年地方财政一般预算分级平衡情况表（汇总）0524" xfId="41077"/>
    <cellStyle name="好_自行调整差异系数顺序_财力性转移支付2010年预算参考数_03_2010年各地区一般预算平衡表_2010年地方财政一般预算分级平衡情况表（汇总）0524 2 3" xfId="41078"/>
    <cellStyle name="好_自行调整差异系数顺序_财力性转移支付2010年预算参考数_03_2010年各地区一般预算平衡表_2010年地方财政一般预算分级平衡情况表（汇总）0524 2 4" xfId="41079"/>
    <cellStyle name="好_自行调整差异系数顺序_财力性转移支付2010年预算参考数_03_2010年各地区一般预算平衡表_2010年地方财政一般预算分级平衡情况表（汇总）0524 2 5" xfId="41080"/>
    <cellStyle name="好_自行调整差异系数顺序_财力性转移支付2010年预算参考数_03_2010年各地区一般预算平衡表_2010年地方财政一般预算分级平衡情况表（汇总）0524 2 6" xfId="41081"/>
    <cellStyle name="好_自行调整差异系数顺序_财力性转移支付2010年预算参考数_03_2010年各地区一般预算平衡表_2010年地方财政一般预算分级平衡情况表（汇总）0524 2 7" xfId="41082"/>
    <cellStyle name="好_自行调整差异系数顺序_财力性转移支付2010年预算参考数_03_2010年各地区一般预算平衡表_2010年地方财政一般预算分级平衡情况表（汇总）0524 2 8" xfId="41083"/>
    <cellStyle name="好_自行调整差异系数顺序_财力性转移支付2010年预算参考数_03_2010年各地区一般预算平衡表_2010年地方财政一般预算分级平衡情况表（汇总）0524 4" xfId="41084"/>
    <cellStyle name="好_自行调整差异系数顺序_财力性转移支付2010年预算参考数_03_2010年各地区一般预算平衡表_2010年地方财政一般预算分级平衡情况表（汇总）0524 5" xfId="41085"/>
    <cellStyle name="好_自行调整差异系数顺序_财力性转移支付2010年预算参考数_03_2010年各地区一般预算平衡表_净集中" xfId="41086"/>
    <cellStyle name="好_自行调整差异系数顺序_财力性转移支付2010年预算参考数_03_2010年各地区一般预算平衡表_净集中 2" xfId="41087"/>
    <cellStyle name="好_自行调整差异系数顺序_财力性转移支付2010年预算参考数_03_2010年各地区一般预算平衡表_净集中 3" xfId="41088"/>
    <cellStyle name="好_自行调整差异系数顺序_财力性转移支付2010年预算参考数_合并 2 3" xfId="41089"/>
    <cellStyle name="好_自行调整差异系数顺序_财力性转移支付2010年预算参考数_合并 2 5" xfId="41090"/>
    <cellStyle name="好_自行调整差异系数顺序_财力性转移支付2010年预算参考数_合并 2 6" xfId="41091"/>
    <cellStyle name="好_自行调整差异系数顺序_财力性转移支付2010年预算参考数_合并 2 7" xfId="41092"/>
    <cellStyle name="好_自行调整差异系数顺序_财力性转移支付2010年预算参考数_华东" xfId="41093"/>
    <cellStyle name="好_自行调整差异系数顺序_财力性转移支付2010年预算参考数_隋心对账单定稿0514" xfId="41094"/>
    <cellStyle name="好_自行调整差异系数顺序_财力性转移支付2010年预算参考数_隋心对账单定稿0514 2 3" xfId="41095"/>
    <cellStyle name="好_自行调整差异系数顺序_财力性转移支付2010年预算参考数_隋心对账单定稿0514 3" xfId="41096"/>
    <cellStyle name="好_自行调整差异系数顺序_财力性转移支付2010年预算参考数_小册子（2010）张" xfId="41097"/>
    <cellStyle name="好_自行调整差异系数顺序_财力性转移支付2010年预算参考数_小册子（2010）张 2" xfId="41098"/>
    <cellStyle name="好_自行调整差异系数顺序_财力性转移支付2010年预算参考数_小册子（2010）张 3" xfId="41099"/>
    <cellStyle name="好_自行调整差异系数顺序_合并" xfId="41100"/>
    <cellStyle name="好_自行调整差异系数顺序_合并 2" xfId="41101"/>
    <cellStyle name="好_自行调整差异系数顺序_合并 2 2" xfId="41102"/>
    <cellStyle name="好_自行调整差异系数顺序_合并 2 3" xfId="41103"/>
    <cellStyle name="好_自行调整差异系数顺序_合并 2 4" xfId="41104"/>
    <cellStyle name="好_自行调整差异系数顺序_合并 2 6" xfId="41105"/>
    <cellStyle name="好_自行调整差异系数顺序_合并 2 7" xfId="41106"/>
    <cellStyle name="好_自行调整差异系数顺序_合并 3" xfId="41107"/>
    <cellStyle name="好_自行调整差异系数顺序_华东 2 3" xfId="41108"/>
    <cellStyle name="好_自行调整差异系数顺序_华东 2 4" xfId="41109"/>
    <cellStyle name="好_自行调整差异系数顺序_华东 2 5" xfId="41110"/>
    <cellStyle name="好_自行调整差异系数顺序_华东 2 6" xfId="41111"/>
    <cellStyle name="好_自行调整差异系数顺序_华东 2 7" xfId="41112"/>
    <cellStyle name="好_自行调整差异系数顺序_隋心对账单定稿0514 2" xfId="41113"/>
    <cellStyle name="好_自行调整差异系数顺序_隋心对账单定稿0514 2 3" xfId="41114"/>
    <cellStyle name="好_自行调整差异系数顺序_隋心对账单定稿0514 2 4" xfId="41115"/>
    <cellStyle name="好_自行调整差异系数顺序_隋心对账单定稿0514 2 5" xfId="41116"/>
    <cellStyle name="好_自行调整差异系数顺序_隋心对账单定稿0514 2 6" xfId="41117"/>
    <cellStyle name="好_自行调整差异系数顺序_隋心对账单定稿0514 2 7" xfId="41118"/>
    <cellStyle name="好_自行调整差异系数顺序_小册子（2010）张" xfId="41119"/>
    <cellStyle name="好_总人口" xfId="41120"/>
    <cellStyle name="好_总人口 2" xfId="41121"/>
    <cellStyle name="好_总人口 2 2" xfId="41122"/>
    <cellStyle name="好_总人口 2 3" xfId="41123"/>
    <cellStyle name="好_总人口 2 4" xfId="41124"/>
    <cellStyle name="好_总人口 3" xfId="41125"/>
    <cellStyle name="好_总人口_03_2010年各地区一般预算平衡表" xfId="41126"/>
    <cellStyle name="好_总人口_03_2010年各地区一般预算平衡表 2 2" xfId="41127"/>
    <cellStyle name="好_总人口_03_2010年各地区一般预算平衡表 2 3" xfId="41128"/>
    <cellStyle name="好_总人口_03_2010年各地区一般预算平衡表 5" xfId="41129"/>
    <cellStyle name="好_总人口_03_2010年各地区一般预算平衡表 6" xfId="41130"/>
    <cellStyle name="好_总人口_03_2010年各地区一般预算平衡表_04财力类2010" xfId="41131"/>
    <cellStyle name="好_总人口_03_2010年各地区一般预算平衡表_04财力类2010 2" xfId="41132"/>
    <cellStyle name="好_总人口_03_2010年各地区一般预算平衡表_04财力类2010 3" xfId="41133"/>
    <cellStyle name="好_总人口_03_2010年各地区一般预算平衡表_2010年地方财政一般预算分级平衡情况表（汇总）0524" xfId="41134"/>
    <cellStyle name="好_总人口_03_2010年各地区一般预算平衡表_2010年地方财政一般预算分级平衡情况表（汇总）0524 2 6" xfId="41135"/>
    <cellStyle name="好_总人口_03_2010年各地区一般预算平衡表_2010年地方财政一般预算分级平衡情况表（汇总）0524 2 7" xfId="41136"/>
    <cellStyle name="霓付_ +Foil &amp; -FOIL &amp; PAPER" xfId="41137"/>
    <cellStyle name="好_总人口_03_2010年各地区一般预算平衡表_2010年地方财政一般预算分级平衡情况表（汇总）0524 2 8" xfId="41138"/>
    <cellStyle name="好_总人口_03_2010年各地区一般预算平衡表_2010年地方财政一般预算分级平衡情况表（汇总）0524 5" xfId="41139"/>
    <cellStyle name="好_总人口_03_2010年各地区一般预算平衡表_净集中 2" xfId="41140"/>
    <cellStyle name="好_总人口_30云南" xfId="41141"/>
    <cellStyle name="好_总人口_30云南 2" xfId="41142"/>
    <cellStyle name="好_总人口_财力性转移支付2010年预算参考数" xfId="41143"/>
    <cellStyle name="好_总人口_财力性转移支付2010年预算参考数 2" xfId="41144"/>
    <cellStyle name="好_总人口_财力性转移支付2010年预算参考数 2 2" xfId="41145"/>
    <cellStyle name="好_总人口_财力性转移支付2010年预算参考数 2 3" xfId="41146"/>
    <cellStyle name="好_总人口_财力性转移支付2010年预算参考数 2 4" xfId="41147"/>
    <cellStyle name="好_总人口_财力性转移支付2010年预算参考数 2 5" xfId="41148"/>
    <cellStyle name="好_总人口_财力性转移支付2010年预算参考数 2 6" xfId="41149"/>
    <cellStyle name="好_总人口_财力性转移支付2010年预算参考数 2 7" xfId="41150"/>
    <cellStyle name="好_总人口_财力性转移支付2010年预算参考数 2 8" xfId="41151"/>
    <cellStyle name="好_总人口_财力性转移支付2010年预算参考数 3" xfId="41152"/>
    <cellStyle name="好_总人口_财力性转移支付2010年预算参考数 4" xfId="41153"/>
    <cellStyle name="好_总人口_财力性转移支付2010年预算参考数 5" xfId="41154"/>
    <cellStyle name="好_总人口_财力性转移支付2010年预算参考数_03_2010年各地区一般预算平衡表 6" xfId="41155"/>
    <cellStyle name="好_总人口_财力性转移支付2010年预算参考数_03_2010年各地区一般预算平衡表_2010年地方财政一般预算分级平衡情况表（汇总）0524" xfId="41156"/>
    <cellStyle name="好_总人口_财力性转移支付2010年预算参考数_03_2010年各地区一般预算平衡表_2010年地方财政一般预算分级平衡情况表（汇总）0524 2 2" xfId="41157"/>
    <cellStyle name="好_总人口_财力性转移支付2010年预算参考数_03_2010年各地区一般预算平衡表_2010年地方财政一般预算分级平衡情况表（汇总）0524 2 3" xfId="41158"/>
    <cellStyle name="好_总人口_财力性转移支付2010年预算参考数_03_2010年各地区一般预算平衡表_2010年地方财政一般预算分级平衡情况表（汇总）0524 2 4" xfId="41159"/>
    <cellStyle name="好_总人口_财力性转移支付2010年预算参考数_03_2010年各地区一般预算平衡表_2010年地方财政一般预算分级平衡情况表（汇总）0524 2 5" xfId="41160"/>
    <cellStyle name="好_总人口_财力性转移支付2010年预算参考数_03_2010年各地区一般预算平衡表_2010年地方财政一般预算分级平衡情况表（汇总）0524 2 6" xfId="41161"/>
    <cellStyle name="好_总人口_财力性转移支付2010年预算参考数_03_2010年各地区一般预算平衡表_2010年地方财政一般预算分级平衡情况表（汇总）0524 2 7" xfId="41162"/>
    <cellStyle name="好_总人口_财力性转移支付2010年预算参考数_30云南 3" xfId="41163"/>
    <cellStyle name="好_总人口_财力性转移支付2010年预算参考数_合并 2 2" xfId="41164"/>
    <cellStyle name="好_总人口_财力性转移支付2010年预算参考数_合并 2 3" xfId="41165"/>
    <cellStyle name="好_总人口_财力性转移支付2010年预算参考数_合并 2 4" xfId="41166"/>
    <cellStyle name="好_总人口_财力性转移支付2010年预算参考数_合并 2 5" xfId="41167"/>
    <cellStyle name="好_总人口_财力性转移支付2010年预算参考数_合并 2 7" xfId="41168"/>
    <cellStyle name="好_总人口_财力性转移支付2010年预算参考数_华东" xfId="41169"/>
    <cellStyle name="好_总人口_财力性转移支付2010年预算参考数_华东 2" xfId="41170"/>
    <cellStyle name="好_总人口_财力性转移支付2010年预算参考数_华东 2 2" xfId="41171"/>
    <cellStyle name="好_总人口_财力性转移支付2010年预算参考数_华东 2 4" xfId="41172"/>
    <cellStyle name="好_总人口_财力性转移支付2010年预算参考数_华东 2 5" xfId="41173"/>
    <cellStyle name="好_总人口_财力性转移支付2010年预算参考数_华东 2 7" xfId="41174"/>
    <cellStyle name="好_总人口_财力性转移支付2010年预算参考数_华东 3" xfId="41175"/>
    <cellStyle name="好_总人口_财力性转移支付2010年预算参考数_隋心对账单定稿0514" xfId="41176"/>
    <cellStyle name="好_总人口_财力性转移支付2010年预算参考数_隋心对账单定稿0514 2" xfId="41177"/>
    <cellStyle name="好_总人口_财力性转移支付2010年预算参考数_隋心对账单定稿0514 2 2" xfId="41178"/>
    <cellStyle name="好_总人口_财力性转移支付2010年预算参考数_隋心对账单定稿0514 2 4" xfId="41179"/>
    <cellStyle name="好_总人口_财力性转移支付2010年预算参考数_隋心对账单定稿0514 2 5" xfId="41180"/>
    <cellStyle name="好_总人口_财力性转移支付2010年预算参考数_隋心对账单定稿0514 2 6" xfId="41181"/>
    <cellStyle name="好_总人口_财力性转移支付2010年预算参考数_隋心对账单定稿0514 2 7" xfId="41182"/>
    <cellStyle name="好_总人口_财力性转移支付2010年预算参考数_小册子（2010）张" xfId="41183"/>
    <cellStyle name="好_总人口_财力性转移支付2010年预算参考数_小册子（2010）张 2" xfId="41184"/>
    <cellStyle name="好_总人口_财力性转移支付2010年预算参考数_小册子（2010）张 3" xfId="41185"/>
    <cellStyle name="好_总人口_合并" xfId="41186"/>
    <cellStyle name="好_总人口_合并 2" xfId="41187"/>
    <cellStyle name="好_总人口_合并 2 2" xfId="41188"/>
    <cellStyle name="好_总人口_合并 3" xfId="41189"/>
    <cellStyle name="好_总人口_华东 2" xfId="41190"/>
    <cellStyle name="好_总人口_华东 2 6" xfId="41191"/>
    <cellStyle name="好_总人口_华东 2 7" xfId="41192"/>
    <cellStyle name="好_总人口_华东 3" xfId="41193"/>
    <cellStyle name="好_总人口_隋心对账单定稿0514" xfId="41194"/>
    <cellStyle name="好_总人口_隋心对账单定稿0514 2" xfId="41195"/>
    <cellStyle name="好_总人口_隋心对账单定稿0514 2 2" xfId="41196"/>
    <cellStyle name="好_总人口_隋心对账单定稿0514 2 3" xfId="41197"/>
    <cellStyle name="好_总人口_隋心对账单定稿0514 2 5" xfId="41198"/>
    <cellStyle name="好_总人口_隋心对账单定稿0514 2 6" xfId="41199"/>
    <cellStyle name="好_总人口_隋心对账单定稿0514 2 7" xfId="41200"/>
    <cellStyle name="好_总人口_隋心对账单定稿0514 3" xfId="41201"/>
    <cellStyle name="好_总人口_小册子（2010）张 2" xfId="41202"/>
    <cellStyle name="好_总人口_小册子（2010）张 3" xfId="41203"/>
    <cellStyle name="后继超级链接 2" xfId="41204"/>
    <cellStyle name="后继超级链接 2 2" xfId="41205"/>
    <cellStyle name="后继超级链接 2 3" xfId="41206"/>
    <cellStyle name="后继超级链接 2 4" xfId="41207"/>
    <cellStyle name="后继超级链接 2 5" xfId="41208"/>
    <cellStyle name="后继超级链接 2 7" xfId="41209"/>
    <cellStyle name="后继超级链接 3" xfId="41210"/>
    <cellStyle name="后继超级链接 4" xfId="41211"/>
    <cellStyle name="后继超级链接 5" xfId="41212"/>
    <cellStyle name="后继超链接" xfId="41213"/>
    <cellStyle name="后继超链接 2 5" xfId="41214"/>
    <cellStyle name="后继超链接 2 6" xfId="41215"/>
    <cellStyle name="后继超链接 2 7" xfId="41216"/>
    <cellStyle name="后继超链接 3" xfId="41217"/>
    <cellStyle name="后继超链接 4" xfId="41218"/>
    <cellStyle name="汇总 10 2" xfId="41219"/>
    <cellStyle name="汇总 11" xfId="41220"/>
    <cellStyle name="汇总 2" xfId="41221"/>
    <cellStyle name="汇总 2 12" xfId="41222"/>
    <cellStyle name="汇总 2 2" xfId="41223"/>
    <cellStyle name="汇总 2 2 10" xfId="41224"/>
    <cellStyle name="汇总 2 2 11 2 6" xfId="41225"/>
    <cellStyle name="汇总 2 2 11 2 7" xfId="41226"/>
    <cellStyle name="汇总 2 2 11 2 8" xfId="41227"/>
    <cellStyle name="汇总 2 2 11 2 9" xfId="41228"/>
    <cellStyle name="汇总 2 2 11 9" xfId="41229"/>
    <cellStyle name="汇总 2 2 13" xfId="41230"/>
    <cellStyle name="汇总 2 2 14" xfId="41231"/>
    <cellStyle name="汇总 2 2 15" xfId="41232"/>
    <cellStyle name="汇总 2 2 20" xfId="41233"/>
    <cellStyle name="汇总 2 2 16" xfId="41234"/>
    <cellStyle name="汇总 2 2 21" xfId="41235"/>
    <cellStyle name="汇总 2 2 17" xfId="41236"/>
    <cellStyle name="汇总 2 2 18" xfId="41237"/>
    <cellStyle name="汇总 2 2 2" xfId="41238"/>
    <cellStyle name="汇总 2 2 2 2" xfId="41239"/>
    <cellStyle name="汇总 2 2 2 2 2 4" xfId="41240"/>
    <cellStyle name="汇总 2 2 2 2 2 5" xfId="41241"/>
    <cellStyle name="汇总 2 2 2 2 2 6" xfId="41242"/>
    <cellStyle name="汇总 2 2 2 2 2 7" xfId="41243"/>
    <cellStyle name="汇总 2 2 2 2 3" xfId="41244"/>
    <cellStyle name="汇总 2 2 2 2 4" xfId="41245"/>
    <cellStyle name="汇总 2 2 2 2 5" xfId="41246"/>
    <cellStyle name="汇总 2 2 2 2 6" xfId="41247"/>
    <cellStyle name="汇总 2 2 2 2 8" xfId="41248"/>
    <cellStyle name="汇总 2 2 2 2 9" xfId="41249"/>
    <cellStyle name="汇总 2 2 2 6" xfId="41250"/>
    <cellStyle name="汇总 2 2 2 9" xfId="41251"/>
    <cellStyle name="汇总 2 2 3" xfId="41252"/>
    <cellStyle name="汇总 2 2 4" xfId="41253"/>
    <cellStyle name="汇总 2 2 5" xfId="41254"/>
    <cellStyle name="汇总 2 2 6" xfId="41255"/>
    <cellStyle name="汇总 2 2 7" xfId="41256"/>
    <cellStyle name="汇总 2 2 8" xfId="41257"/>
    <cellStyle name="汇总 2 2 9" xfId="41258"/>
    <cellStyle name="汇总 2 3" xfId="41259"/>
    <cellStyle name="汇总 3" xfId="41260"/>
    <cellStyle name="汇总 3 2" xfId="41261"/>
    <cellStyle name="汇总 3 2 2" xfId="41262"/>
    <cellStyle name="汇总 3 3" xfId="41263"/>
    <cellStyle name="汇总 4" xfId="41264"/>
    <cellStyle name="汇总 5" xfId="41265"/>
    <cellStyle name="汇总 5 2" xfId="41266"/>
    <cellStyle name="汇总 5 3" xfId="41267"/>
    <cellStyle name="汇总 6" xfId="41268"/>
    <cellStyle name="汇总 7" xfId="41269"/>
    <cellStyle name="汇总 8" xfId="41270"/>
    <cellStyle name="计算 10" xfId="41271"/>
    <cellStyle name="计算 11" xfId="41272"/>
    <cellStyle name="计算 2" xfId="41273"/>
    <cellStyle name="计算 2 11" xfId="41274"/>
    <cellStyle name="计算 2 12" xfId="41275"/>
    <cellStyle name="计算 2 2" xfId="41276"/>
    <cellStyle name="计算 2 2 11 2" xfId="41277"/>
    <cellStyle name="计算 2 2 11 3" xfId="41278"/>
    <cellStyle name="计算 2 2 11 4" xfId="41279"/>
    <cellStyle name="计算 2 2 11 5" xfId="41280"/>
    <cellStyle name="计算 2 2 11 6" xfId="41281"/>
    <cellStyle name="计算 2 2 11 8" xfId="41282"/>
    <cellStyle name="计算 2 2 11 9" xfId="41283"/>
    <cellStyle name="计算 2 2 2" xfId="41284"/>
    <cellStyle name="计算 2 2 2 12" xfId="41285"/>
    <cellStyle name="计算 2 2 2 13" xfId="41286"/>
    <cellStyle name="计算 2 2 2 2 7" xfId="41287"/>
    <cellStyle name="计算 2 2 2 2 8" xfId="41288"/>
    <cellStyle name="计算 2 2 2 2 9" xfId="41289"/>
    <cellStyle name="计算 2 2 2 6" xfId="41290"/>
    <cellStyle name="计算 2 2 2 8" xfId="41291"/>
    <cellStyle name="计算 2 2 2 9" xfId="41292"/>
    <cellStyle name="计算 2 2 3" xfId="41293"/>
    <cellStyle name="计算 2 2 4" xfId="41294"/>
    <cellStyle name="计算 2 2 5" xfId="41295"/>
    <cellStyle name="计算 2 2 6" xfId="41296"/>
    <cellStyle name="计算 2 2 7" xfId="41297"/>
    <cellStyle name="计算 2 2 8" xfId="41298"/>
    <cellStyle name="计算 2 2 9" xfId="41299"/>
    <cellStyle name="计算 2 3" xfId="41300"/>
    <cellStyle name="计算 2 4" xfId="41301"/>
    <cellStyle name="计算 2 5" xfId="41302"/>
    <cellStyle name="计算 2 7" xfId="41303"/>
    <cellStyle name="计算 2 9" xfId="41304"/>
    <cellStyle name="计算 3 2 2" xfId="41305"/>
    <cellStyle name="计算 3 3" xfId="41306"/>
    <cellStyle name="计算 3 4" xfId="41307"/>
    <cellStyle name="计算 4 3" xfId="41308"/>
    <cellStyle name="计算 8" xfId="41309"/>
    <cellStyle name="适中 2 12" xfId="41310"/>
    <cellStyle name="计算 8 2" xfId="41311"/>
    <cellStyle name="计算 9" xfId="41312"/>
    <cellStyle name="计算 9 2" xfId="41313"/>
    <cellStyle name="检查单元格 10" xfId="41314"/>
    <cellStyle name="检查单元格 11" xfId="41315"/>
    <cellStyle name="检查单元格 2 10" xfId="41316"/>
    <cellStyle name="检查单元格 2 11" xfId="41317"/>
    <cellStyle name="检查单元格 2 12" xfId="41318"/>
    <cellStyle name="检查单元格 2 2" xfId="41319"/>
    <cellStyle name="检查单元格 2 2 10" xfId="41320"/>
    <cellStyle name="检查单元格 2 2 11" xfId="41321"/>
    <cellStyle name="检查单元格 2 2 11 2" xfId="41322"/>
    <cellStyle name="检查单元格 2 2 11 2 2" xfId="41323"/>
    <cellStyle name="检查单元格 2 2 11 2 3" xfId="41324"/>
    <cellStyle name="检查单元格 2 2 11 2 4" xfId="41325"/>
    <cellStyle name="检查单元格 2 2 11 2 5" xfId="41326"/>
    <cellStyle name="检查单元格 2 2 11 2 6" xfId="41327"/>
    <cellStyle name="检查单元格 2 2 11 2 9" xfId="41328"/>
    <cellStyle name="检查单元格 2 2 11 3" xfId="41329"/>
    <cellStyle name="检查单元格 2 2 11 4" xfId="41330"/>
    <cellStyle name="检查单元格 2 2 11 5" xfId="41331"/>
    <cellStyle name="检查单元格 2 2 11 6" xfId="41332"/>
    <cellStyle name="检查单元格 2 2 11 7" xfId="41333"/>
    <cellStyle name="检查单元格 2 2 11 9" xfId="41334"/>
    <cellStyle name="检查单元格 2 2 12" xfId="41335"/>
    <cellStyle name="检查单元格 2 2 13" xfId="41336"/>
    <cellStyle name="检查单元格 2 2 14" xfId="41337"/>
    <cellStyle name="检查单元格 2 2 15" xfId="41338"/>
    <cellStyle name="检查单元格 2 2 20" xfId="41339"/>
    <cellStyle name="检查单元格 2 2 16" xfId="41340"/>
    <cellStyle name="检查单元格 2 2 21" xfId="41341"/>
    <cellStyle name="检查单元格 2 2 18" xfId="41342"/>
    <cellStyle name="检查单元格 2 2 19" xfId="41343"/>
    <cellStyle name="检查单元格 2 2 2 10" xfId="41344"/>
    <cellStyle name="检查单元格 2 2 2 13" xfId="41345"/>
    <cellStyle name="检查单元格 2 2 2 2 2" xfId="41346"/>
    <cellStyle name="检查单元格 2 2 2 2 2 2" xfId="41347"/>
    <cellStyle name="检查单元格 2 2 2 2 4" xfId="41348"/>
    <cellStyle name="检查单元格 2 2 2 2 7" xfId="41349"/>
    <cellStyle name="检查单元格 2 2 2 9" xfId="41350"/>
    <cellStyle name="检查单元格 2 2 3" xfId="41351"/>
    <cellStyle name="检查单元格 2 2 4" xfId="41352"/>
    <cellStyle name="检查单元格 2 2 5" xfId="41353"/>
    <cellStyle name="检查单元格 2 2 6" xfId="41354"/>
    <cellStyle name="检查单元格 2 2 7" xfId="41355"/>
    <cellStyle name="检查单元格 2 2 8" xfId="41356"/>
    <cellStyle name="检查单元格 2 2 9" xfId="41357"/>
    <cellStyle name="检查单元格 2 3" xfId="41358"/>
    <cellStyle name="检查单元格 2 7" xfId="41359"/>
    <cellStyle name="检查单元格 2 8" xfId="41360"/>
    <cellStyle name="检查单元格 3 2" xfId="41361"/>
    <cellStyle name="检查单元格 3 2 2" xfId="41362"/>
    <cellStyle name="检查单元格 3 3" xfId="41363"/>
    <cellStyle name="检查单元格 4 2" xfId="41364"/>
    <cellStyle name="检查单元格 4 2 2" xfId="41365"/>
    <cellStyle name="检查单元格 4 3" xfId="41366"/>
    <cellStyle name="检查单元格 5 2" xfId="41367"/>
    <cellStyle name="检查单元格 8 2" xfId="41368"/>
    <cellStyle name="解释性文本 2" xfId="41369"/>
    <cellStyle name="解释性文本 2 11" xfId="41370"/>
    <cellStyle name="解释性文本 2 12" xfId="41371"/>
    <cellStyle name="解释性文本 2 2" xfId="41372"/>
    <cellStyle name="解释性文本 2 2 11 2" xfId="41373"/>
    <cellStyle name="解释性文本 2 2 11 2 2" xfId="41374"/>
    <cellStyle name="解释性文本 2 2 11 2 3" xfId="41375"/>
    <cellStyle name="解释性文本 2 2 11 2 4" xfId="41376"/>
    <cellStyle name="解释性文本 2 2 11 2 5" xfId="41377"/>
    <cellStyle name="解释性文本 2 2 11 2 6" xfId="41378"/>
    <cellStyle name="解释性文本 2 2 11 2 7" xfId="41379"/>
    <cellStyle name="解释性文本 2 2 11 3" xfId="41380"/>
    <cellStyle name="解释性文本 2 2 11 4" xfId="41381"/>
    <cellStyle name="解释性文本 2 2 11 5" xfId="41382"/>
    <cellStyle name="解释性文本 2 2 12" xfId="41383"/>
    <cellStyle name="解释性文本 2 2 13" xfId="41384"/>
    <cellStyle name="解释性文本 2 2 14" xfId="41385"/>
    <cellStyle name="解释性文本 2 2 2" xfId="41386"/>
    <cellStyle name="解释性文本 2 2 2 10" xfId="41387"/>
    <cellStyle name="解释性文本 2 2 2 11" xfId="41388"/>
    <cellStyle name="解释性文本 2 2 2 13" xfId="41389"/>
    <cellStyle name="解释性文本 2 2 2 2" xfId="41390"/>
    <cellStyle name="解释性文本 2 2 2 2 2" xfId="41391"/>
    <cellStyle name="解释性文本 2 2 2 2 2 2" xfId="41392"/>
    <cellStyle name="解释性文本 2 2 2 2 2 6" xfId="41393"/>
    <cellStyle name="解释性文本 2 2 2 2 2 7" xfId="41394"/>
    <cellStyle name="解释性文本 2 2 2 2 2 8" xfId="41395"/>
    <cellStyle name="解释性文本 2 2 2 2 2 9" xfId="41396"/>
    <cellStyle name="解释性文本 2 2 2 2 3" xfId="41397"/>
    <cellStyle name="解释性文本 2 2 2 2 4" xfId="41398"/>
    <cellStyle name="解释性文本 2 2 2 2 5" xfId="41399"/>
    <cellStyle name="解释性文本 2 2 2 2 6" xfId="41400"/>
    <cellStyle name="解释性文本 2 2 2 2 7" xfId="41401"/>
    <cellStyle name="解释性文本 2 2 2 2 9" xfId="41402"/>
    <cellStyle name="解释性文本 2 2 2 3" xfId="41403"/>
    <cellStyle name="解释性文本 2 2 2 4" xfId="41404"/>
    <cellStyle name="解释性文本 2 2 2 5" xfId="41405"/>
    <cellStyle name="解释性文本 2 2 2 6" xfId="41406"/>
    <cellStyle name="解释性文本 2 2 2 7" xfId="41407"/>
    <cellStyle name="解释性文本 2 2 2 8" xfId="41408"/>
    <cellStyle name="解释性文本 2 2 3" xfId="41409"/>
    <cellStyle name="解释性文本 2 2 4" xfId="41410"/>
    <cellStyle name="解释性文本 2 2 6" xfId="41411"/>
    <cellStyle name="解释性文本 2 2 7" xfId="41412"/>
    <cellStyle name="解释性文本 2 3" xfId="41413"/>
    <cellStyle name="解释性文本 2 4" xfId="41414"/>
    <cellStyle name="解释性文本 2 8" xfId="41415"/>
    <cellStyle name="解释性文本 2 9" xfId="41416"/>
    <cellStyle name="解释性文本 3" xfId="41417"/>
    <cellStyle name="解释性文本 3 2" xfId="41418"/>
    <cellStyle name="解释性文本 3 3" xfId="41419"/>
    <cellStyle name="解释性文本 3 4" xfId="41420"/>
    <cellStyle name="解释性文本 4 2" xfId="41421"/>
    <cellStyle name="解释性文本 4 2 2" xfId="41422"/>
    <cellStyle name="解释性文本 4 3" xfId="41423"/>
    <cellStyle name="解释性文本 4 4" xfId="41424"/>
    <cellStyle name="解释性文本 5" xfId="41425"/>
    <cellStyle name="解释性文本 5 2" xfId="41426"/>
    <cellStyle name="解释性文本 5 3" xfId="41427"/>
    <cellStyle name="解释性文本 6" xfId="41428"/>
    <cellStyle name="解释性文本 7 2" xfId="41429"/>
    <cellStyle name="解释性文本 8" xfId="41430"/>
    <cellStyle name="解释性文本 8 2" xfId="41431"/>
    <cellStyle name="解释性文本 9" xfId="41432"/>
    <cellStyle name="解释性文本 9 2" xfId="41433"/>
    <cellStyle name="借出原因 2 2" xfId="41434"/>
    <cellStyle name="输入 2 6" xfId="41435"/>
    <cellStyle name="警告文本 10" xfId="41436"/>
    <cellStyle name="警告文本 2 10" xfId="41437"/>
    <cellStyle name="警告文本 2 11" xfId="41438"/>
    <cellStyle name="警告文本 2 12" xfId="41439"/>
    <cellStyle name="警告文本 2 2 11" xfId="41440"/>
    <cellStyle name="警告文本 2 2 11 2" xfId="41441"/>
    <cellStyle name="警告文本 2 2 11 2 2" xfId="41442"/>
    <cellStyle name="警告文本 2 2 11 2 3" xfId="41443"/>
    <cellStyle name="警告文本 2 2 11 2 4" xfId="41444"/>
    <cellStyle name="警告文本 2 2 11 2 6" xfId="41445"/>
    <cellStyle name="警告文本 2 2 11 2 7" xfId="41446"/>
    <cellStyle name="警告文本 2 2 11 2 8" xfId="41447"/>
    <cellStyle name="警告文本 2 2 11 2 9" xfId="41448"/>
    <cellStyle name="警告文本 2 2 11 3" xfId="41449"/>
    <cellStyle name="警告文本 2 2 11 5" xfId="41450"/>
    <cellStyle name="警告文本 2 2 14" xfId="41451"/>
    <cellStyle name="警告文本 2 2 15" xfId="41452"/>
    <cellStyle name="警告文本 2 2 20" xfId="41453"/>
    <cellStyle name="警告文本 2 2 16" xfId="41454"/>
    <cellStyle name="警告文本 2 2 21" xfId="41455"/>
    <cellStyle name="警告文本 2 2 17" xfId="41456"/>
    <cellStyle name="警告文本 2 2 19" xfId="41457"/>
    <cellStyle name="警告文本 2 2 2" xfId="41458"/>
    <cellStyle name="警告文本 2 2 2 10" xfId="41459"/>
    <cellStyle name="警告文本 2 2 2 2" xfId="41460"/>
    <cellStyle name="警告文本 2 2 2 2 2 3" xfId="41461"/>
    <cellStyle name="警告文本 2 2 2 2 2 4" xfId="41462"/>
    <cellStyle name="警告文本 2 2 2 2 2 5" xfId="41463"/>
    <cellStyle name="警告文本 2 2 2 5" xfId="41464"/>
    <cellStyle name="警告文本 2 2 3" xfId="41465"/>
    <cellStyle name="警告文本 2 2 4" xfId="41466"/>
    <cellStyle name="警告文本 2 2 6" xfId="41467"/>
    <cellStyle name="警告文本 2 2 8" xfId="41468"/>
    <cellStyle name="警告文本 2 2 9" xfId="41469"/>
    <cellStyle name="警告文本 2 3" xfId="41470"/>
    <cellStyle name="警告文本 2 4" xfId="41471"/>
    <cellStyle name="警告文本 2 5" xfId="41472"/>
    <cellStyle name="警告文本 2 6" xfId="41473"/>
    <cellStyle name="警告文本 2 7" xfId="41474"/>
    <cellStyle name="警告文本 2 8" xfId="41475"/>
    <cellStyle name="警告文本 3 2" xfId="41476"/>
    <cellStyle name="警告文本 3 2 2" xfId="41477"/>
    <cellStyle name="警告文本 4" xfId="41478"/>
    <cellStyle name="警告文本 4 2" xfId="41479"/>
    <cellStyle name="警告文本 4 2 2" xfId="41480"/>
    <cellStyle name="警告文本 4 3" xfId="41481"/>
    <cellStyle name="警告文本 5" xfId="41482"/>
    <cellStyle name="警告文本 5 3" xfId="41483"/>
    <cellStyle name="警告文本 6" xfId="41484"/>
    <cellStyle name="警告文本 7 2" xfId="41485"/>
    <cellStyle name="警告文本 9" xfId="41486"/>
    <cellStyle name="链接单元格 10" xfId="41487"/>
    <cellStyle name="链接单元格 11" xfId="41488"/>
    <cellStyle name="链接单元格 2 10" xfId="41489"/>
    <cellStyle name="链接单元格 2 12" xfId="41490"/>
    <cellStyle name="链接单元格 2 2" xfId="41491"/>
    <cellStyle name="链接单元格 2 2 10" xfId="41492"/>
    <cellStyle name="链接单元格 2 2 11 6" xfId="41493"/>
    <cellStyle name="链接单元格 2 2 11 7" xfId="41494"/>
    <cellStyle name="链接单元格 2 2 11 8" xfId="41495"/>
    <cellStyle name="链接单元格 2 2 11 9" xfId="41496"/>
    <cellStyle name="链接单元格 2 2 12" xfId="41497"/>
    <cellStyle name="链接单元格 2 2 13" xfId="41498"/>
    <cellStyle name="链接单元格 2 2 15" xfId="41499"/>
    <cellStyle name="链接单元格 2 2 20" xfId="41500"/>
    <cellStyle name="链接单元格 2 2 16" xfId="41501"/>
    <cellStyle name="链接单元格 2 2 21" xfId="41502"/>
    <cellStyle name="链接单元格 2 2 17" xfId="41503"/>
    <cellStyle name="链接单元格 2 2 18" xfId="41504"/>
    <cellStyle name="链接单元格 2 2 19" xfId="41505"/>
    <cellStyle name="链接单元格 2 2 2" xfId="41506"/>
    <cellStyle name="链接单元格 2 2 2 10" xfId="41507"/>
    <cellStyle name="链接单元格 2 2 2 11" xfId="41508"/>
    <cellStyle name="链接单元格 2 2 2 13" xfId="41509"/>
    <cellStyle name="链接单元格 2 2 2 2 2 3" xfId="41510"/>
    <cellStyle name="链接单元格 2 2 2 2 2 4" xfId="41511"/>
    <cellStyle name="链接单元格 2 2 2 2 2 5" xfId="41512"/>
    <cellStyle name="链接单元格 2 2 2 2 2 6" xfId="41513"/>
    <cellStyle name="链接单元格 2 2 2 2 2 8" xfId="41514"/>
    <cellStyle name="链接单元格 2 2 2 2 8" xfId="41515"/>
    <cellStyle name="链接单元格 2 2 2 2 9" xfId="41516"/>
    <cellStyle name="链接单元格 2 2 2 3" xfId="41517"/>
    <cellStyle name="链接单元格 2 2 6" xfId="41518"/>
    <cellStyle name="链接单元格 2 2 7" xfId="41519"/>
    <cellStyle name="链接单元格 2 2 8" xfId="41520"/>
    <cellStyle name="链接单元格 2 2 9" xfId="41521"/>
    <cellStyle name="链接单元格 2 4" xfId="41522"/>
    <cellStyle name="链接单元格 2 5" xfId="41523"/>
    <cellStyle name="链接单元格 2 6" xfId="41524"/>
    <cellStyle name="链接单元格 3" xfId="41525"/>
    <cellStyle name="链接单元格 3 2" xfId="41526"/>
    <cellStyle name="链接单元格 3 2 2" xfId="41527"/>
    <cellStyle name="链接单元格 3 3" xfId="41528"/>
    <cellStyle name="链接单元格 4" xfId="41529"/>
    <cellStyle name="链接单元格 4 2" xfId="41530"/>
    <cellStyle name="链接单元格 4 2 2" xfId="41531"/>
    <cellStyle name="链接单元格 4 3" xfId="41532"/>
    <cellStyle name="链接单元格 4 4" xfId="41533"/>
    <cellStyle name="链接单元格 5" xfId="41534"/>
    <cellStyle name="链接单元格 5 3" xfId="41535"/>
    <cellStyle name="链接单元格 6" xfId="41536"/>
    <cellStyle name="链接单元格 7" xfId="41537"/>
    <cellStyle name="链接单元格 7 2" xfId="41538"/>
    <cellStyle name="链接单元格 8 2" xfId="41539"/>
    <cellStyle name="链接单元格 9 2" xfId="41540"/>
    <cellStyle name="烹拳 [0]_ +Foil &amp; -FOIL &amp; PAPER" xfId="41541"/>
    <cellStyle name="烹拳_ +Foil &amp; -FOIL &amp; PAPER" xfId="41542"/>
    <cellStyle name="普通_ 白土" xfId="41543"/>
    <cellStyle name="千分位[0]_ 白土" xfId="41544"/>
    <cellStyle name="千分位_ 白土" xfId="41545"/>
    <cellStyle name="千位_ 方正PC" xfId="41546"/>
    <cellStyle name="千位分隔 10 3" xfId="41547"/>
    <cellStyle name="千位分隔 10 5" xfId="41548"/>
    <cellStyle name="千位分隔 11 2" xfId="41549"/>
    <cellStyle name="千位分隔 11 2 2" xfId="41550"/>
    <cellStyle name="千位分隔 12" xfId="41551"/>
    <cellStyle name="千位分隔 12 2" xfId="41552"/>
    <cellStyle name="千位分隔 12 3" xfId="41553"/>
    <cellStyle name="千位分隔 12 5" xfId="41554"/>
    <cellStyle name="千位分隔 13 3" xfId="41555"/>
    <cellStyle name="千位分隔 16" xfId="41556"/>
    <cellStyle name="千位分隔 21" xfId="41557"/>
    <cellStyle name="千位分隔 17" xfId="41558"/>
    <cellStyle name="千位分隔 22" xfId="41559"/>
    <cellStyle name="千位分隔 17 2" xfId="41560"/>
    <cellStyle name="千位分隔 17 3" xfId="41561"/>
    <cellStyle name="千位分隔 18" xfId="41562"/>
    <cellStyle name="千位分隔 23" xfId="41563"/>
    <cellStyle name="千位分隔 19" xfId="41564"/>
    <cellStyle name="千位分隔 2 10" xfId="41565"/>
    <cellStyle name="千位分隔 2 11" xfId="41566"/>
    <cellStyle name="千位分隔 2 12" xfId="41567"/>
    <cellStyle name="千位分隔 2 2" xfId="41568"/>
    <cellStyle name="千位分隔 2 2 2" xfId="41569"/>
    <cellStyle name="千位分隔 2 2 4" xfId="41570"/>
    <cellStyle name="千位分隔 2 2 4 2" xfId="41571"/>
    <cellStyle name="千位分隔 2 2 5" xfId="41572"/>
    <cellStyle name="千位分隔 2 2 5 2" xfId="41573"/>
    <cellStyle name="千位分隔 2 2 6" xfId="41574"/>
    <cellStyle name="千位分隔 2 7 3" xfId="41575"/>
    <cellStyle name="千位分隔 3 2 2" xfId="41576"/>
    <cellStyle name="千位分隔 3 2 3" xfId="41577"/>
    <cellStyle name="千位分隔 3 3 2" xfId="41578"/>
    <cellStyle name="千位分隔 3 3 3" xfId="41579"/>
    <cellStyle name="千位分隔 3 3 4" xfId="41580"/>
    <cellStyle name="千位分隔 3 3 5" xfId="41581"/>
    <cellStyle name="千位分隔 3 3 7" xfId="41582"/>
    <cellStyle name="千位分隔 3 5 2" xfId="41583"/>
    <cellStyle name="千位分隔 3 7 2" xfId="41584"/>
    <cellStyle name="千位分隔 4 10" xfId="41585"/>
    <cellStyle name="千位分隔 4 2 2" xfId="41586"/>
    <cellStyle name="千位分隔 4 2 3" xfId="41587"/>
    <cellStyle name="千位分隔 4 2 3 2" xfId="41588"/>
    <cellStyle name="千位分隔 4 3 2" xfId="41589"/>
    <cellStyle name="千位分隔 4 4 2" xfId="41590"/>
    <cellStyle name="千位分隔 4 5" xfId="41591"/>
    <cellStyle name="千位分隔 4 5 2" xfId="41592"/>
    <cellStyle name="千位分隔 4 6" xfId="41593"/>
    <cellStyle name="千位分隔 4 6 2" xfId="41594"/>
    <cellStyle name="千位分隔 4 6 2 2" xfId="41595"/>
    <cellStyle name="千位分隔 4 7" xfId="41596"/>
    <cellStyle name="千位分隔 4 8" xfId="41597"/>
    <cellStyle name="千位分隔 4 8 2" xfId="41598"/>
    <cellStyle name="千位分隔 4 9" xfId="41599"/>
    <cellStyle name="千位分隔 5 3" xfId="41600"/>
    <cellStyle name="千位分隔 5 3 2" xfId="41601"/>
    <cellStyle name="千位分隔 5 4" xfId="41602"/>
    <cellStyle name="千位分隔 5 5" xfId="41603"/>
    <cellStyle name="千位分隔 5 6" xfId="41604"/>
    <cellStyle name="千位分隔 6 2 2" xfId="41605"/>
    <cellStyle name="千位分隔 6 3 2" xfId="41606"/>
    <cellStyle name="千位分隔 6 4" xfId="41607"/>
    <cellStyle name="千位分隔 6 5" xfId="41608"/>
    <cellStyle name="千位分隔 6 6" xfId="41609"/>
    <cellStyle name="千位分隔 6 8" xfId="41610"/>
    <cellStyle name="千位分隔 7 2" xfId="41611"/>
    <cellStyle name="千位分隔 7 3" xfId="41612"/>
    <cellStyle name="千位分隔 7 4" xfId="41613"/>
    <cellStyle name="千位分隔[0] 2" xfId="41614"/>
    <cellStyle name="千位分隔[0] 2 10" xfId="41615"/>
    <cellStyle name="千位分隔[0] 2 11" xfId="41616"/>
    <cellStyle name="千位分隔[0] 2 12" xfId="41617"/>
    <cellStyle name="千位分隔[0] 2 13" xfId="41618"/>
    <cellStyle name="千位分隔[0] 2 14" xfId="41619"/>
    <cellStyle name="千位分隔[0] 2 15" xfId="41620"/>
    <cellStyle name="千位分隔[0] 2 20" xfId="41621"/>
    <cellStyle name="千位分隔[0] 2 2" xfId="41622"/>
    <cellStyle name="千位分隔[0] 2 2 2 2" xfId="41623"/>
    <cellStyle name="千位分隔[0] 2 2 3" xfId="41624"/>
    <cellStyle name="千位分隔[0] 2 2 3 2" xfId="41625"/>
    <cellStyle name="千位分隔[0] 2 2 4" xfId="41626"/>
    <cellStyle name="千位分隔[0] 2 2 5" xfId="41627"/>
    <cellStyle name="千位分隔[0] 2 25" xfId="41628"/>
    <cellStyle name="千位分隔[0] 2 30" xfId="41629"/>
    <cellStyle name="千位分隔[0] 2 26" xfId="41630"/>
    <cellStyle name="千位分隔[0] 2 31" xfId="41631"/>
    <cellStyle name="千位分隔[0] 2 29" xfId="41632"/>
    <cellStyle name="千位分隔[0] 2 34" xfId="41633"/>
    <cellStyle name="千位分隔[0] 2 3" xfId="41634"/>
    <cellStyle name="千位分隔[0] 2 3 2" xfId="41635"/>
    <cellStyle name="千位分隔[0] 2 3 4" xfId="41636"/>
    <cellStyle name="千位分隔[0] 2 3 6" xfId="41637"/>
    <cellStyle name="千位分隔[0] 2 3 7" xfId="41638"/>
    <cellStyle name="千位分隔[0] 2 3 8" xfId="41639"/>
    <cellStyle name="千位分隔[0] 2 3 9" xfId="41640"/>
    <cellStyle name="千位分隔[0] 2 35" xfId="41641"/>
    <cellStyle name="千位分隔[0] 2 40" xfId="41642"/>
    <cellStyle name="千位分隔[0] 2 36" xfId="41643"/>
    <cellStyle name="千位分隔[0] 2 4" xfId="41644"/>
    <cellStyle name="千位分隔[0] 2 4 2" xfId="41645"/>
    <cellStyle name="千位分隔[0] 2 6 2" xfId="41646"/>
    <cellStyle name="千位分隔[0] 2 9" xfId="41647"/>
    <cellStyle name="千位分隔[0] 3" xfId="41648"/>
    <cellStyle name="千位分隔[0] 3 3" xfId="41649"/>
    <cellStyle name="千位分隔[0] 4" xfId="41650"/>
    <cellStyle name="千位分隔[0] 5" xfId="41651"/>
    <cellStyle name="千位分隔[0] 5 2" xfId="41652"/>
    <cellStyle name="千位分隔[0] 5 3" xfId="41653"/>
    <cellStyle name="千位分隔[0] 5 4" xfId="41654"/>
    <cellStyle name="强调 1 2" xfId="41655"/>
    <cellStyle name="强调 1 2 3" xfId="41656"/>
    <cellStyle name="强调 1 2 4" xfId="41657"/>
    <cellStyle name="强调 1 2 5" xfId="41658"/>
    <cellStyle name="强调 1 2 8" xfId="41659"/>
    <cellStyle name="强调 1 3" xfId="41660"/>
    <cellStyle name="强调 1 4" xfId="41661"/>
    <cellStyle name="强调 1 5" xfId="41662"/>
    <cellStyle name="强调 2" xfId="41663"/>
    <cellStyle name="强调 2 2" xfId="41664"/>
    <cellStyle name="强调 2 2 3" xfId="41665"/>
    <cellStyle name="强调 2 2 4" xfId="41666"/>
    <cellStyle name="强调 2 2 5" xfId="41667"/>
    <cellStyle name="强调 2 2 6" xfId="41668"/>
    <cellStyle name="强调 2 3" xfId="41669"/>
    <cellStyle name="强调 2 3 2" xfId="41670"/>
    <cellStyle name="强调 2 4" xfId="41671"/>
    <cellStyle name="强调 2 5" xfId="41672"/>
    <cellStyle name="强调 2 6" xfId="41673"/>
    <cellStyle name="强调 2 9" xfId="41674"/>
    <cellStyle name="强调 3" xfId="41675"/>
    <cellStyle name="强调 3 2" xfId="41676"/>
    <cellStyle name="强调 3 2 3" xfId="41677"/>
    <cellStyle name="强调 3 2 4" xfId="41678"/>
    <cellStyle name="强调 3 2 6" xfId="41679"/>
    <cellStyle name="强调 3 2 7" xfId="41680"/>
    <cellStyle name="强调 3 2 8" xfId="41681"/>
    <cellStyle name="强调 3 3" xfId="41682"/>
    <cellStyle name="强调 3 4" xfId="41683"/>
    <cellStyle name="强调 3 5" xfId="41684"/>
    <cellStyle name="强调 3 6" xfId="41685"/>
    <cellStyle name="强调 3 7" xfId="41686"/>
    <cellStyle name="强调文字颜色 1 2 10" xfId="41687"/>
    <cellStyle name="强调文字颜色 1 2 11" xfId="41688"/>
    <cellStyle name="强调文字颜色 1 2 12" xfId="41689"/>
    <cellStyle name="强调文字颜色 1 2 2" xfId="41690"/>
    <cellStyle name="强调文字颜色 1 2 2 11 2 8" xfId="41691"/>
    <cellStyle name="强调文字颜色 1 2 2 11 2 9" xfId="41692"/>
    <cellStyle name="强调文字颜色 1 2 2 11 4" xfId="41693"/>
    <cellStyle name="强调文字颜色 1 2 2 11 5" xfId="41694"/>
    <cellStyle name="强调文字颜色 1 2 2 11 6" xfId="41695"/>
    <cellStyle name="强调文字颜色 1 2 2 11 7" xfId="41696"/>
    <cellStyle name="强调文字颜色 1 2 2 11 8" xfId="41697"/>
    <cellStyle name="强调文字颜色 1 2 2 12" xfId="41698"/>
    <cellStyle name="强调文字颜色 1 2 2 13" xfId="41699"/>
    <cellStyle name="强调文字颜色 1 2 2 2" xfId="41700"/>
    <cellStyle name="强调文字颜色 1 2 2 2 10" xfId="41701"/>
    <cellStyle name="强调文字颜色 1 2 2 2 11" xfId="41702"/>
    <cellStyle name="强调文字颜色 1 2 2 2 2" xfId="41703"/>
    <cellStyle name="强调文字颜色 1 2 2 2 2 2" xfId="41704"/>
    <cellStyle name="强调文字颜色 1 2 2 2 2 2 3" xfId="41705"/>
    <cellStyle name="强调文字颜色 1 2 2 2 2 2 4" xfId="41706"/>
    <cellStyle name="强调文字颜色 1 2 2 2 2 2 6" xfId="41707"/>
    <cellStyle name="强调文字颜色 1 2 2 2 2 2 7" xfId="41708"/>
    <cellStyle name="强调文字颜色 1 2 2 2 2 2 8" xfId="41709"/>
    <cellStyle name="强调文字颜色 1 2 2 2 2 2 9" xfId="41710"/>
    <cellStyle name="强调文字颜色 1 2 2 2 2 3" xfId="41711"/>
    <cellStyle name="强调文字颜色 1 2 2 2 2 4" xfId="41712"/>
    <cellStyle name="强调文字颜色 1 2 2 2 2 5" xfId="41713"/>
    <cellStyle name="强调文字颜色 1 2 2 2 2 6" xfId="41714"/>
    <cellStyle name="强调文字颜色 1 2 2 2 2 7" xfId="41715"/>
    <cellStyle name="强调文字颜色 1 2 2 2 2 8" xfId="41716"/>
    <cellStyle name="强调文字颜色 1 2 2 2 2 9" xfId="41717"/>
    <cellStyle name="强调文字颜色 1 2 2 2 7" xfId="41718"/>
    <cellStyle name="强调文字颜色 1 2 3" xfId="41719"/>
    <cellStyle name="强调文字颜色 1 2 4" xfId="41720"/>
    <cellStyle name="强调文字颜色 1 2 6" xfId="41721"/>
    <cellStyle name="强调文字颜色 1 2 7" xfId="41722"/>
    <cellStyle name="强调文字颜色 1 2 8" xfId="41723"/>
    <cellStyle name="强调文字颜色 1 3" xfId="41724"/>
    <cellStyle name="强调文字颜色 1 3 2" xfId="41725"/>
    <cellStyle name="强调文字颜色 1 4" xfId="41726"/>
    <cellStyle name="强调文字颜色 1 5" xfId="41727"/>
    <cellStyle name="强调文字颜色 1 6" xfId="41728"/>
    <cellStyle name="强调文字颜色 1 7" xfId="41729"/>
    <cellStyle name="强调文字颜色 1 8" xfId="41730"/>
    <cellStyle name="强调文字颜色 1 9" xfId="41731"/>
    <cellStyle name="强调文字颜色 2 10" xfId="41732"/>
    <cellStyle name="强调文字颜色 2 10 2" xfId="41733"/>
    <cellStyle name="强调文字颜色 2 2 11" xfId="41734"/>
    <cellStyle name="强调文字颜色 2 2 2 10" xfId="41735"/>
    <cellStyle name="强调文字颜色 2 2 2 11" xfId="41736"/>
    <cellStyle name="强调文字颜色 2 2 2 11 2" xfId="41737"/>
    <cellStyle name="强调文字颜色 2 2 2 11 2 5" xfId="41738"/>
    <cellStyle name="强调文字颜色 2 2 2 11 2 8" xfId="41739"/>
    <cellStyle name="强调文字颜色 2 2 2 11 2 9" xfId="41740"/>
    <cellStyle name="强调文字颜色 2 2 2 11 9" xfId="41741"/>
    <cellStyle name="强调文字颜色 2 2 2 12" xfId="41742"/>
    <cellStyle name="强调文字颜色 2 2 2 14" xfId="41743"/>
    <cellStyle name="强调文字颜色 2 2 2 15" xfId="41744"/>
    <cellStyle name="强调文字颜色 2 2 2 20" xfId="41745"/>
    <cellStyle name="强调文字颜色 2 2 2 2 11" xfId="41746"/>
    <cellStyle name="强调文字颜色 2 2 2 2 12" xfId="41747"/>
    <cellStyle name="强调文字颜色 2 2 2 2 13" xfId="41748"/>
    <cellStyle name="强调文字颜色 2 2 2 2 2 2" xfId="41749"/>
    <cellStyle name="强调文字颜色 2 2 2 2 2 8" xfId="41750"/>
    <cellStyle name="强调文字颜色 2 2 2 2 2 9" xfId="41751"/>
    <cellStyle name="强调文字颜色 2 2 2 2 3" xfId="41752"/>
    <cellStyle name="强调文字颜色 2 2 2 2 4" xfId="41753"/>
    <cellStyle name="强调文字颜色 2 2 2 2 8" xfId="41754"/>
    <cellStyle name="强调文字颜色 2 2 2 2 9" xfId="41755"/>
    <cellStyle name="强调文字颜色 2 3 2" xfId="41756"/>
    <cellStyle name="强调文字颜色 2 8 2" xfId="41757"/>
    <cellStyle name="强调文字颜色 3 11" xfId="41758"/>
    <cellStyle name="强调文字颜色 3 2 11" xfId="41759"/>
    <cellStyle name="强调文字颜色 3 2 12" xfId="41760"/>
    <cellStyle name="强调文字颜色 3 2 2 10" xfId="41761"/>
    <cellStyle name="强调文字颜色 3 2 2 11" xfId="41762"/>
    <cellStyle name="强调文字颜色 3 2 2 11 2" xfId="41763"/>
    <cellStyle name="强调文字颜色 3 2 2 11 2 2" xfId="41764"/>
    <cellStyle name="强调文字颜色 3 2 2 11 2 3" xfId="41765"/>
    <cellStyle name="强调文字颜色 3 2 2 11 2 4" xfId="41766"/>
    <cellStyle name="强调文字颜色 3 2 2 11 2 5" xfId="41767"/>
    <cellStyle name="强调文字颜色 3 2 2 11 2 8" xfId="41768"/>
    <cellStyle name="强调文字颜色 3 2 2 11 2 9" xfId="41769"/>
    <cellStyle name="强调文字颜色 3 2 2 11 3" xfId="41770"/>
    <cellStyle name="强调文字颜色 3 2 2 11 4" xfId="41771"/>
    <cellStyle name="强调文字颜色 3 2 2 11 5" xfId="41772"/>
    <cellStyle name="强调文字颜色 3 2 2 11 6" xfId="41773"/>
    <cellStyle name="强调文字颜色 3 2 2 11 7" xfId="41774"/>
    <cellStyle name="强调文字颜色 3 2 2 11 8" xfId="41775"/>
    <cellStyle name="强调文字颜色 3 2 2 11 9" xfId="41776"/>
    <cellStyle name="强调文字颜色 3 2 2 12" xfId="41777"/>
    <cellStyle name="强调文字颜色 3 2 2 13" xfId="41778"/>
    <cellStyle name="强调文字颜色 3 2 2 14" xfId="41779"/>
    <cellStyle name="强调文字颜色 3 2 2 16" xfId="41780"/>
    <cellStyle name="强调文字颜色 3 2 2 21" xfId="41781"/>
    <cellStyle name="强调文字颜色 3 2 2 17" xfId="41782"/>
    <cellStyle name="强调文字颜色 3 2 2 2" xfId="41783"/>
    <cellStyle name="强调文字颜色 3 2 2 2 10" xfId="41784"/>
    <cellStyle name="强调文字颜色 3 2 2 2 11" xfId="41785"/>
    <cellStyle name="强调文字颜色 3 2 2 2 12" xfId="41786"/>
    <cellStyle name="强调文字颜色 3 2 2 2 13" xfId="41787"/>
    <cellStyle name="强调文字颜色 3 2 2 2 2 2" xfId="41788"/>
    <cellStyle name="强调文字颜色 3 2 2 2 2 2 2" xfId="41789"/>
    <cellStyle name="强调文字颜色 3 2 2 2 2 2 3" xfId="41790"/>
    <cellStyle name="强调文字颜色 3 2 2 2 2 2 4" xfId="41791"/>
    <cellStyle name="强调文字颜色 3 2 2 2 2 2 5" xfId="41792"/>
    <cellStyle name="强调文字颜色 3 2 2 2 2 2 6" xfId="41793"/>
    <cellStyle name="强调文字颜色 3 2 2 2 2 2 7" xfId="41794"/>
    <cellStyle name="强调文字颜色 3 2 2 2 2 2 8" xfId="41795"/>
    <cellStyle name="强调文字颜色 3 2 2 2 4" xfId="41796"/>
    <cellStyle name="强调文字颜色 3 2 2 2 5" xfId="41797"/>
    <cellStyle name="强调文字颜色 3 2 2 2 6" xfId="41798"/>
    <cellStyle name="强调文字颜色 3 2 2 2 7" xfId="41799"/>
    <cellStyle name="强调文字颜色 3 2 2 2 8" xfId="41800"/>
    <cellStyle name="强调文字颜色 3 2 2 2 9" xfId="41801"/>
    <cellStyle name="强调文字颜色 3 2 2 3" xfId="41802"/>
    <cellStyle name="强调文字颜色 3 2 2 4" xfId="41803"/>
    <cellStyle name="强调文字颜色 3 2 2 5" xfId="41804"/>
    <cellStyle name="强调文字颜色 3 2 2 6" xfId="41805"/>
    <cellStyle name="强调文字颜色 3 2 2 7" xfId="41806"/>
    <cellStyle name="强调文字颜色 3 2 2 8" xfId="41807"/>
    <cellStyle name="强调文字颜色 3 2 2 9" xfId="41808"/>
    <cellStyle name="强调文字颜色 3 2 3" xfId="41809"/>
    <cellStyle name="强调文字颜色 3 2 4" xfId="41810"/>
    <cellStyle name="强调文字颜色 3 2 5" xfId="41811"/>
    <cellStyle name="强调文字颜色 3 2 6" xfId="41812"/>
    <cellStyle name="强调文字颜色 3 2 7" xfId="41813"/>
    <cellStyle name="强调文字颜色 3 2 8" xfId="41814"/>
    <cellStyle name="强调文字颜色 3 2 9" xfId="41815"/>
    <cellStyle name="强调文字颜色 3 7 2" xfId="41816"/>
    <cellStyle name="强调文字颜色 3 8" xfId="41817"/>
    <cellStyle name="强调文字颜色 3 8 2" xfId="41818"/>
    <cellStyle name="强调文字颜色 3 9" xfId="41819"/>
    <cellStyle name="强调文字颜色 4 10" xfId="41820"/>
    <cellStyle name="强调文字颜色 4 10 2" xfId="41821"/>
    <cellStyle name="强调文字颜色 4 11" xfId="41822"/>
    <cellStyle name="强调文字颜色 4 2 10" xfId="41823"/>
    <cellStyle name="强调文字颜色 4 2 11" xfId="41824"/>
    <cellStyle name="强调文字颜色 4 2 12" xfId="41825"/>
    <cellStyle name="强调文字颜色 4 2 2 11 2 2" xfId="41826"/>
    <cellStyle name="强调文字颜色 4 2 2 11 2 3" xfId="41827"/>
    <cellStyle name="强调文字颜色 4 2 2 11 2 4" xfId="41828"/>
    <cellStyle name="强调文字颜色 4 2 2 11 2 5" xfId="41829"/>
    <cellStyle name="强调文字颜色 4 2 2 11 2 6" xfId="41830"/>
    <cellStyle name="强调文字颜色 4 2 2 11 2 7" xfId="41831"/>
    <cellStyle name="强调文字颜色 4 2 2 11 2 8" xfId="41832"/>
    <cellStyle name="强调文字颜色 4 2 2 11 8" xfId="41833"/>
    <cellStyle name="强调文字颜色 4 2 2 11 9" xfId="41834"/>
    <cellStyle name="强调文字颜色 4 2 2 2 2 2 2" xfId="41835"/>
    <cellStyle name="强调文字颜色 4 2 2 2 2 2 3" xfId="41836"/>
    <cellStyle name="强调文字颜色 4 2 2 2 2 2 4" xfId="41837"/>
    <cellStyle name="强调文字颜色 4 2 2 2 2 2 5" xfId="41838"/>
    <cellStyle name="强调文字颜色 4 2 2 2 2 2 6" xfId="41839"/>
    <cellStyle name="强调文字颜色 4 2 2 2 2 7" xfId="41840"/>
    <cellStyle name="强调文字颜色 4 2 2 2 2 8" xfId="41841"/>
    <cellStyle name="强调文字颜色 4 2 2 2 5" xfId="41842"/>
    <cellStyle name="强调文字颜色 4 2 2 2 6" xfId="41843"/>
    <cellStyle name="强调文字颜色 4 2 2 2 7" xfId="41844"/>
    <cellStyle name="强调文字颜色 4 2 2 2 8" xfId="41845"/>
    <cellStyle name="强调文字颜色 4 2 2 2 9" xfId="41846"/>
    <cellStyle name="强调文字颜色 4 2 2 3" xfId="41847"/>
    <cellStyle name="强调文字颜色 4 2 2 4" xfId="41848"/>
    <cellStyle name="强调文字颜色 4 2 8" xfId="41849"/>
    <cellStyle name="强调文字颜色 4 3" xfId="41850"/>
    <cellStyle name="强调文字颜色 4 4" xfId="41851"/>
    <cellStyle name="强调文字颜色 4 7" xfId="41852"/>
    <cellStyle name="强调文字颜色 4 7 2" xfId="41853"/>
    <cellStyle name="强调文字颜色 4 8" xfId="41854"/>
    <cellStyle name="强调文字颜色 4 8 2" xfId="41855"/>
    <cellStyle name="强调文字颜色 4 9" xfId="41856"/>
    <cellStyle name="强调文字颜色 4 9 2" xfId="41857"/>
    <cellStyle name="强调文字颜色 5 2" xfId="41858"/>
    <cellStyle name="强调文字颜色 5 2 2" xfId="41859"/>
    <cellStyle name="强调文字颜色 5 2 2 10" xfId="41860"/>
    <cellStyle name="强调文字颜色 5 2 2 11" xfId="41861"/>
    <cellStyle name="强调文字颜色 5 2 2 11 2" xfId="41862"/>
    <cellStyle name="强调文字颜色 5 2 2 11 2 2" xfId="41863"/>
    <cellStyle name="强调文字颜色 5 2 2 11 2 3" xfId="41864"/>
    <cellStyle name="强调文字颜色 5 2 2 11 2 4" xfId="41865"/>
    <cellStyle name="强调文字颜色 5 2 2 11 2 6" xfId="41866"/>
    <cellStyle name="强调文字颜色 5 2 2 11 2 7" xfId="41867"/>
    <cellStyle name="强调文字颜色 5 2 2 11 2 8" xfId="41868"/>
    <cellStyle name="强调文字颜色 5 2 2 11 2 9" xfId="41869"/>
    <cellStyle name="强调文字颜色 5 2 2 11 4" xfId="41870"/>
    <cellStyle name="强调文字颜色 5 2 2 11 5" xfId="41871"/>
    <cellStyle name="强调文字颜色 5 2 2 11 6" xfId="41872"/>
    <cellStyle name="强调文字颜色 5 2 2 11 7" xfId="41873"/>
    <cellStyle name="强调文字颜色 5 2 2 11 8" xfId="41874"/>
    <cellStyle name="强调文字颜色 5 2 2 11 9" xfId="41875"/>
    <cellStyle name="强调文字颜色 5 2 2 12" xfId="41876"/>
    <cellStyle name="强调文字颜色 5 2 2 13" xfId="41877"/>
    <cellStyle name="强调文字颜色 5 2 2 14" xfId="41878"/>
    <cellStyle name="强调文字颜色 5 2 2 15" xfId="41879"/>
    <cellStyle name="强调文字颜色 5 2 2 20" xfId="41880"/>
    <cellStyle name="强调文字颜色 5 2 2 16" xfId="41881"/>
    <cellStyle name="强调文字颜色 5 2 2 21" xfId="41882"/>
    <cellStyle name="强调文字颜色 5 2 2 17" xfId="41883"/>
    <cellStyle name="强调文字颜色 5 2 2 18" xfId="41884"/>
    <cellStyle name="强调文字颜色 5 2 2 19" xfId="41885"/>
    <cellStyle name="强调文字颜色 5 2 2 2 10" xfId="41886"/>
    <cellStyle name="强调文字颜色 5 2 2 2 11" xfId="41887"/>
    <cellStyle name="强调文字颜色 5 2 2 2 12" xfId="41888"/>
    <cellStyle name="强调文字颜色 5 2 2 2 13" xfId="41889"/>
    <cellStyle name="强调文字颜色 5 2 2 2 2" xfId="41890"/>
    <cellStyle name="强调文字颜色 5 2 2 2 2 2" xfId="41891"/>
    <cellStyle name="强调文字颜色 5 2 2 2 2 2 2" xfId="41892"/>
    <cellStyle name="强调文字颜色 5 2 2 2 2 2 3" xfId="41893"/>
    <cellStyle name="强调文字颜色 5 2 2 2 2 2 5" xfId="41894"/>
    <cellStyle name="强调文字颜色 5 2 2 2 2 2 6" xfId="41895"/>
    <cellStyle name="强调文字颜色 5 2 2 2 2 3" xfId="41896"/>
    <cellStyle name="强调文字颜色 5 2 2 2 2 4" xfId="41897"/>
    <cellStyle name="强调文字颜色 5 2 2 2 2 7" xfId="41898"/>
    <cellStyle name="强调文字颜色 5 2 2 2 2 8" xfId="41899"/>
    <cellStyle name="强调文字颜色 5 2 2 7" xfId="41900"/>
    <cellStyle name="强调文字颜色 5 2 2 8" xfId="41901"/>
    <cellStyle name="强调文字颜色 5 2 2 9" xfId="41902"/>
    <cellStyle name="强调文字颜色 5 2 3" xfId="41903"/>
    <cellStyle name="强调文字颜色 5 2 4" xfId="41904"/>
    <cellStyle name="强调文字颜色 5 2 5" xfId="41905"/>
    <cellStyle name="强调文字颜色 5 2 6" xfId="41906"/>
    <cellStyle name="强调文字颜色 5 2 8" xfId="41907"/>
    <cellStyle name="强调文字颜色 5 3" xfId="41908"/>
    <cellStyle name="强调文字颜色 5 3 2" xfId="41909"/>
    <cellStyle name="强调文字颜色 5 4" xfId="41910"/>
    <cellStyle name="强调文字颜色 5 5" xfId="41911"/>
    <cellStyle name="强调文字颜色 5 6" xfId="41912"/>
    <cellStyle name="强调文字颜色 5 7" xfId="41913"/>
    <cellStyle name="强调文字颜色 5 8" xfId="41914"/>
    <cellStyle name="强调文字颜色 5 9" xfId="41915"/>
    <cellStyle name="强调文字颜色 5 9 2" xfId="41916"/>
    <cellStyle name="强调文字颜色 6 11" xfId="41917"/>
    <cellStyle name="未定义" xfId="41918"/>
    <cellStyle name="强调文字颜色 6 2" xfId="41919"/>
    <cellStyle name="强调文字颜色 6 2 12" xfId="41920"/>
    <cellStyle name="强调文字颜色 6 2 2" xfId="41921"/>
    <cellStyle name="强调文字颜色 6 2 2 10" xfId="41922"/>
    <cellStyle name="强调文字颜色 6 2 2 11" xfId="41923"/>
    <cellStyle name="强调文字颜色 6 2 2 11 2" xfId="41924"/>
    <cellStyle name="强调文字颜色 6 2 2 11 2 2" xfId="41925"/>
    <cellStyle name="强调文字颜色 6 2 2 11 2 3" xfId="41926"/>
    <cellStyle name="强调文字颜色 6 2 2 11 2 4" xfId="41927"/>
    <cellStyle name="强调文字颜色 6 2 2 11 2 5" xfId="41928"/>
    <cellStyle name="强调文字颜色 6 2 2 11 2 6" xfId="41929"/>
    <cellStyle name="强调文字颜色 6 2 2 11 2 7" xfId="41930"/>
    <cellStyle name="强调文字颜色 6 2 2 11 2 8" xfId="41931"/>
    <cellStyle name="强调文字颜色 6 2 2 11 2 9" xfId="41932"/>
    <cellStyle name="强调文字颜色 6 2 2 11 3" xfId="41933"/>
    <cellStyle name="强调文字颜色 6 2 2 11 8" xfId="41934"/>
    <cellStyle name="强调文字颜色 6 2 2 11 9" xfId="41935"/>
    <cellStyle name="强调文字颜色 6 2 2 12" xfId="41936"/>
    <cellStyle name="强调文字颜色 6 2 2 13" xfId="41937"/>
    <cellStyle name="强调文字颜色 6 2 2 14" xfId="41938"/>
    <cellStyle name="强调文字颜色 6 2 2 15" xfId="41939"/>
    <cellStyle name="强调文字颜色 6 2 2 20" xfId="41940"/>
    <cellStyle name="强调文字颜色 6 2 2 16" xfId="41941"/>
    <cellStyle name="强调文字颜色 6 2 2 21" xfId="41942"/>
    <cellStyle name="强调文字颜色 6 2 2 17" xfId="41943"/>
    <cellStyle name="强调文字颜色 6 2 2 2" xfId="41944"/>
    <cellStyle name="强调文字颜色 6 2 2 2 11" xfId="41945"/>
    <cellStyle name="强调文字颜色 6 2 2 2 12" xfId="41946"/>
    <cellStyle name="强调文字颜色 6 2 2 2 13" xfId="41947"/>
    <cellStyle name="强调文字颜色 6 2 2 2 2 2 2" xfId="41948"/>
    <cellStyle name="强调文字颜色 6 2 2 2 2 2 5" xfId="41949"/>
    <cellStyle name="强调文字颜色 6 2 2 2 2 2 6" xfId="41950"/>
    <cellStyle name="强调文字颜色 6 2 2 2 2 2 7" xfId="41951"/>
    <cellStyle name="强调文字颜色 6 2 2 2 2 2 8" xfId="41952"/>
    <cellStyle name="强调文字颜色 6 2 2 2 2 2 9" xfId="41953"/>
    <cellStyle name="强调文字颜色 6 2 2 2 2 3" xfId="41954"/>
    <cellStyle name="强调文字颜色 6 2 2 2 2 4" xfId="41955"/>
    <cellStyle name="强调文字颜色 6 2 2 2 2 5" xfId="41956"/>
    <cellStyle name="强调文字颜色 6 2 2 2 2 6" xfId="41957"/>
    <cellStyle name="强调文字颜色 6 2 2 2 2 7" xfId="41958"/>
    <cellStyle name="强调文字颜色 6 2 2 2 2 8" xfId="41959"/>
    <cellStyle name="强调文字颜色 6 2 2 2 4" xfId="41960"/>
    <cellStyle name="强调文字颜色 6 2 2 2 5" xfId="41961"/>
    <cellStyle name="强调文字颜色 6 2 2 2 6" xfId="41962"/>
    <cellStyle name="强调文字颜色 6 2 2 2 7" xfId="41963"/>
    <cellStyle name="强调文字颜色 6 2 2 2 8" xfId="41964"/>
    <cellStyle name="强调文字颜色 6 2 2 3" xfId="41965"/>
    <cellStyle name="强调文字颜色 6 2 2 4" xfId="41966"/>
    <cellStyle name="强调文字颜色 6 2 2 7" xfId="41967"/>
    <cellStyle name="强调文字颜色 6 2 2 8" xfId="41968"/>
    <cellStyle name="强调文字颜色 6 2 3" xfId="41969"/>
    <cellStyle name="强调文字颜色 6 2 5" xfId="41970"/>
    <cellStyle name="强调文字颜色 6 2 6" xfId="41971"/>
    <cellStyle name="强调文字颜色 6 2 7" xfId="41972"/>
    <cellStyle name="强调文字颜色 6 2 8" xfId="41973"/>
    <cellStyle name="强调文字颜色 6 2 9" xfId="41974"/>
    <cellStyle name="强调文字颜色 6 3" xfId="41975"/>
    <cellStyle name="强调文字颜色 6 3 2" xfId="41976"/>
    <cellStyle name="强调文字颜色 6 4" xfId="41977"/>
    <cellStyle name="强调文字颜色 6 5" xfId="41978"/>
    <cellStyle name="强调文字颜色 6 6" xfId="41979"/>
    <cellStyle name="强调文字颜色 6 7" xfId="41980"/>
    <cellStyle name="强调文字颜色 6 9" xfId="41981"/>
    <cellStyle name="强调文字颜色 6 9 2" xfId="41982"/>
    <cellStyle name="适中 2 5" xfId="41983"/>
    <cellStyle name="日期" xfId="41984"/>
    <cellStyle name="日期 4" xfId="41985"/>
    <cellStyle name="日期 5" xfId="41986"/>
    <cellStyle name="日期 6" xfId="41987"/>
    <cellStyle name="商品名称" xfId="41988"/>
    <cellStyle name="商品名称 2" xfId="41989"/>
    <cellStyle name="商品名称 2 2" xfId="41990"/>
    <cellStyle name="商品名称 3" xfId="41991"/>
    <cellStyle name="商品名称 5" xfId="41992"/>
    <cellStyle name="商品名称 6" xfId="41993"/>
    <cellStyle name="适中 10" xfId="41994"/>
    <cellStyle name="样式 1 2 5 2 2 2" xfId="41995"/>
    <cellStyle name="适中 11" xfId="41996"/>
    <cellStyle name="样式 1 2 5 2 2 3" xfId="41997"/>
    <cellStyle name="适中 2" xfId="41998"/>
    <cellStyle name="适中 2 2" xfId="41999"/>
    <cellStyle name="适中 2 2 11 2" xfId="42000"/>
    <cellStyle name="适中 2 2 11 2 3" xfId="42001"/>
    <cellStyle name="适中 2 2 11 2 5" xfId="42002"/>
    <cellStyle name="适中 2 2 11 2 6" xfId="42003"/>
    <cellStyle name="适中 2 2 11 2 7" xfId="42004"/>
    <cellStyle name="适中 2 2 11 2 8" xfId="42005"/>
    <cellStyle name="适中 2 2 11 2 9" xfId="42006"/>
    <cellStyle name="适中 2 2 11 3" xfId="42007"/>
    <cellStyle name="适中 2 2 11 4" xfId="42008"/>
    <cellStyle name="适中 2 2 11 6" xfId="42009"/>
    <cellStyle name="适中 2 2 11 8" xfId="42010"/>
    <cellStyle name="适中 2 2 11 9" xfId="42011"/>
    <cellStyle name="适中 2 2 15" xfId="42012"/>
    <cellStyle name="适中 2 2 20" xfId="42013"/>
    <cellStyle name="适中 2 2 16" xfId="42014"/>
    <cellStyle name="适中 2 2 21" xfId="42015"/>
    <cellStyle name="适中 2 2 17" xfId="42016"/>
    <cellStyle name="适中 2 2 18" xfId="42017"/>
    <cellStyle name="适中 2 2 2 10" xfId="42018"/>
    <cellStyle name="适中 2 2 2 11" xfId="42019"/>
    <cellStyle name="适中 2 2 2 12" xfId="42020"/>
    <cellStyle name="适中 2 2 2 13" xfId="42021"/>
    <cellStyle name="适中 2 2 2 2 2 8" xfId="42022"/>
    <cellStyle name="适中 2 2 2 2 2 9" xfId="42023"/>
    <cellStyle name="适中 2 2 2 2 4" xfId="42024"/>
    <cellStyle name="适中 2 2 2 2 5" xfId="42025"/>
    <cellStyle name="适中 2 2 2 3" xfId="42026"/>
    <cellStyle name="适中 2 2 2 4" xfId="42027"/>
    <cellStyle name="适中 2 2 2 5" xfId="42028"/>
    <cellStyle name="适中 2 2 2 8" xfId="42029"/>
    <cellStyle name="适中 2 2 8" xfId="42030"/>
    <cellStyle name="适中 2 2 9" xfId="42031"/>
    <cellStyle name="适中 2 3" xfId="42032"/>
    <cellStyle name="适中 2 4" xfId="42033"/>
    <cellStyle name="适中 2 6" xfId="42034"/>
    <cellStyle name="适中 2 7" xfId="42035"/>
    <cellStyle name="适中 2 8" xfId="42036"/>
    <cellStyle name="适中 2 9" xfId="42037"/>
    <cellStyle name="适中 3" xfId="42038"/>
    <cellStyle name="适中 3 2" xfId="42039"/>
    <cellStyle name="适中 3 3" xfId="42040"/>
    <cellStyle name="适中 3 4" xfId="42041"/>
    <cellStyle name="适中 4 2 2" xfId="42042"/>
    <cellStyle name="适中 5 3" xfId="42043"/>
    <cellStyle name="适中 9" xfId="42044"/>
    <cellStyle name="适中 9 2" xfId="42045"/>
    <cellStyle name="输出 10 2" xfId="42046"/>
    <cellStyle name="输出 2" xfId="42047"/>
    <cellStyle name="输出 2 2" xfId="42048"/>
    <cellStyle name="输出 2 2 10" xfId="42049"/>
    <cellStyle name="输出 2 2 11" xfId="42050"/>
    <cellStyle name="输出 2 2 11 2" xfId="42051"/>
    <cellStyle name="输出 2 2 11 2 2" xfId="42052"/>
    <cellStyle name="输出 2 2 11 2 3" xfId="42053"/>
    <cellStyle name="输出 2 2 11 2 4" xfId="42054"/>
    <cellStyle name="输出 2 2 11 2 5" xfId="42055"/>
    <cellStyle name="输出 2 2 11 2 8" xfId="42056"/>
    <cellStyle name="输出 2 2 11 2 9" xfId="42057"/>
    <cellStyle name="输出 2 2 11 3" xfId="42058"/>
    <cellStyle name="输出 2 2 11 4" xfId="42059"/>
    <cellStyle name="输出 2 2 11 5" xfId="42060"/>
    <cellStyle name="输出 2 2 11 7" xfId="42061"/>
    <cellStyle name="输出 2 2 11 8" xfId="42062"/>
    <cellStyle name="输出 2 2 11 9" xfId="42063"/>
    <cellStyle name="输出 2 2 12" xfId="42064"/>
    <cellStyle name="输出 2 2 13" xfId="42065"/>
    <cellStyle name="输出 2 2 14" xfId="42066"/>
    <cellStyle name="输出 2 2 16" xfId="42067"/>
    <cellStyle name="输出 2 2 21" xfId="42068"/>
    <cellStyle name="输出 2 2 17" xfId="42069"/>
    <cellStyle name="输出 2 2 18" xfId="42070"/>
    <cellStyle name="输出 2 2 2 10" xfId="42071"/>
    <cellStyle name="输出 2 2 2 11" xfId="42072"/>
    <cellStyle name="输出 2 2 2 2" xfId="42073"/>
    <cellStyle name="输出 2 2 2 2 2 2" xfId="42074"/>
    <cellStyle name="输出 2 2 2 2 2 4" xfId="42075"/>
    <cellStyle name="输出 2 2 2 2 2 5" xfId="42076"/>
    <cellStyle name="输出 2 2 2 2 2 6" xfId="42077"/>
    <cellStyle name="输出 2 2 2 2 2 7" xfId="42078"/>
    <cellStyle name="输出 2 2 2 2 2 9" xfId="42079"/>
    <cellStyle name="输出 2 2 2 3" xfId="42080"/>
    <cellStyle name="输出 2 2 2 6" xfId="42081"/>
    <cellStyle name="输出 2 2 2 7" xfId="42082"/>
    <cellStyle name="输出 2 2 2 8" xfId="42083"/>
    <cellStyle name="输出 2 2 2 9" xfId="42084"/>
    <cellStyle name="输出 2 2 3" xfId="42085"/>
    <cellStyle name="输出 2 2 4" xfId="42086"/>
    <cellStyle name="输出 2 2 5" xfId="42087"/>
    <cellStyle name="输出 2 2 6" xfId="42088"/>
    <cellStyle name="输出 2 2 7" xfId="42089"/>
    <cellStyle name="输出 2 2 8" xfId="42090"/>
    <cellStyle name="输出 2 2 9" xfId="42091"/>
    <cellStyle name="输出 2 3" xfId="42092"/>
    <cellStyle name="输出 2 4" xfId="42093"/>
    <cellStyle name="输出 2 5" xfId="42094"/>
    <cellStyle name="输出 2 6" xfId="42095"/>
    <cellStyle name="输出 2 7" xfId="42096"/>
    <cellStyle name="输出 2 8" xfId="42097"/>
    <cellStyle name="输出 2 9" xfId="42098"/>
    <cellStyle name="输出 3" xfId="42099"/>
    <cellStyle name="输出 3 2" xfId="42100"/>
    <cellStyle name="输出 3 2 2" xfId="42101"/>
    <cellStyle name="输出 3 3" xfId="42102"/>
    <cellStyle name="输出 3 4" xfId="42103"/>
    <cellStyle name="输出 4" xfId="42104"/>
    <cellStyle name="输出 4 2" xfId="42105"/>
    <cellStyle name="输出 4 2 2" xfId="42106"/>
    <cellStyle name="输出 4 3" xfId="42107"/>
    <cellStyle name="输出 5" xfId="42108"/>
    <cellStyle name="输出 5 2" xfId="42109"/>
    <cellStyle name="输出 5 3" xfId="42110"/>
    <cellStyle name="输出 8" xfId="42111"/>
    <cellStyle name="输入 10 2" xfId="42112"/>
    <cellStyle name="输入 2" xfId="42113"/>
    <cellStyle name="输入 2 10" xfId="42114"/>
    <cellStyle name="输入 2 11" xfId="42115"/>
    <cellStyle name="输入 2 12" xfId="42116"/>
    <cellStyle name="输入 2 2" xfId="42117"/>
    <cellStyle name="输入 2 2 10" xfId="42118"/>
    <cellStyle name="输入 2 2 11 2" xfId="42119"/>
    <cellStyle name="输入 2 2 11 2 2" xfId="42120"/>
    <cellStyle name="输入 2 2 11 2 3" xfId="42121"/>
    <cellStyle name="输入 2 2 11 2 4" xfId="42122"/>
    <cellStyle name="输入 2 2 11 2 5" xfId="42123"/>
    <cellStyle name="输入 2 2 11 2 6" xfId="42124"/>
    <cellStyle name="输入 2 2 11 2 7" xfId="42125"/>
    <cellStyle name="输入 2 2 11 2 8" xfId="42126"/>
    <cellStyle name="输入 2 2 11 2 9" xfId="42127"/>
    <cellStyle name="输入 2 2 11 3" xfId="42128"/>
    <cellStyle name="输入 2 2 11 6" xfId="42129"/>
    <cellStyle name="输入 2 2 11 7" xfId="42130"/>
    <cellStyle name="输入 2 2 11 8" xfId="42131"/>
    <cellStyle name="输入 2 2 11 9" xfId="42132"/>
    <cellStyle name="输入 2 2 12" xfId="42133"/>
    <cellStyle name="输入 2 2 13" xfId="42134"/>
    <cellStyle name="输入 2 2 14" xfId="42135"/>
    <cellStyle name="输入 2 2 15" xfId="42136"/>
    <cellStyle name="输入 2 2 20" xfId="42137"/>
    <cellStyle name="输入 2 2 16" xfId="42138"/>
    <cellStyle name="输入 2 2 21" xfId="42139"/>
    <cellStyle name="输入 2 2 17" xfId="42140"/>
    <cellStyle name="输入 2 2 2 2" xfId="42141"/>
    <cellStyle name="输入 2 2 2 2 2" xfId="42142"/>
    <cellStyle name="输入 2 2 2 2 2 2" xfId="42143"/>
    <cellStyle name="输入 2 2 2 2 2 3" xfId="42144"/>
    <cellStyle name="输入 2 2 2 2 2 4" xfId="42145"/>
    <cellStyle name="输入 2 2 2 2 2 5" xfId="42146"/>
    <cellStyle name="输入 2 2 2 2 2 6" xfId="42147"/>
    <cellStyle name="输入 2 2 2 2 2 7" xfId="42148"/>
    <cellStyle name="输入 2 2 2 2 2 8" xfId="42149"/>
    <cellStyle name="输入 2 2 2 2 2 9" xfId="42150"/>
    <cellStyle name="样式 1 2 2" xfId="42151"/>
    <cellStyle name="输入 2 2 2 2 3" xfId="42152"/>
    <cellStyle name="输入 2 2 2 2 4" xfId="42153"/>
    <cellStyle name="输入 2 2 2 2 5" xfId="42154"/>
    <cellStyle name="输入 2 2 2 2 6" xfId="42155"/>
    <cellStyle name="输入 2 2 2 2 7" xfId="42156"/>
    <cellStyle name="输入 2 2 2 2 8" xfId="42157"/>
    <cellStyle name="输入 2 2 2 3" xfId="42158"/>
    <cellStyle name="输入 2 2 2 4" xfId="42159"/>
    <cellStyle name="输入 2 2 2 5" xfId="42160"/>
    <cellStyle name="输入 2 2 2 6" xfId="42161"/>
    <cellStyle name="输入 2 2 2 7" xfId="42162"/>
    <cellStyle name="输入 2 2 2 8" xfId="42163"/>
    <cellStyle name="输入 2 2 2 9" xfId="42164"/>
    <cellStyle name="输入 2 2 4" xfId="42165"/>
    <cellStyle name="输入 2 2 6" xfId="42166"/>
    <cellStyle name="输入 2 2 7" xfId="42167"/>
    <cellStyle name="输入 2 2 8" xfId="42168"/>
    <cellStyle name="输入 2 2 9" xfId="42169"/>
    <cellStyle name="输入 2 3" xfId="42170"/>
    <cellStyle name="输入 2 7" xfId="42171"/>
    <cellStyle name="输入 2 8" xfId="42172"/>
    <cellStyle name="输入 2 9" xfId="42173"/>
    <cellStyle name="输入 3" xfId="42174"/>
    <cellStyle name="输入 3 2" xfId="42175"/>
    <cellStyle name="输入 3 2 2" xfId="42176"/>
    <cellStyle name="输入 3 3" xfId="42177"/>
    <cellStyle name="输入 3 4" xfId="42178"/>
    <cellStyle name="输入 7 2" xfId="42179"/>
    <cellStyle name="注释 3" xfId="42180"/>
    <cellStyle name="输入 8 2" xfId="42181"/>
    <cellStyle name="数量 4" xfId="42182"/>
    <cellStyle name="数量 5" xfId="42183"/>
    <cellStyle name="数字" xfId="42184"/>
    <cellStyle name="数字 2" xfId="42185"/>
    <cellStyle name="数字 2 2" xfId="42186"/>
    <cellStyle name="数字 2 3" xfId="42187"/>
    <cellStyle name="数字 2 4" xfId="42188"/>
    <cellStyle name="数字 2 5" xfId="42189"/>
    <cellStyle name="数字 2 6" xfId="42190"/>
    <cellStyle name="数字 2 7" xfId="42191"/>
    <cellStyle name="数字 2 8" xfId="42192"/>
    <cellStyle name="数字 3" xfId="42193"/>
    <cellStyle name="数字 4" xfId="42194"/>
    <cellStyle name="隨後的超連結_2004 Projection(9+3)v2" xfId="42195"/>
    <cellStyle name="未定义 2" xfId="42196"/>
    <cellStyle name="未定义 2 2" xfId="42197"/>
    <cellStyle name="未定义 3" xfId="42198"/>
    <cellStyle name="未定义 4" xfId="42199"/>
    <cellStyle name="小数" xfId="42200"/>
    <cellStyle name="小数 2" xfId="42201"/>
    <cellStyle name="小数 2 2" xfId="42202"/>
    <cellStyle name="小数 3" xfId="42203"/>
    <cellStyle name="小数_03昭通市" xfId="42204"/>
    <cellStyle name="样式 1" xfId="42205"/>
    <cellStyle name="样式 1 2" xfId="42206"/>
    <cellStyle name="样式 1 2 11" xfId="42207"/>
    <cellStyle name="样式 1 2 12" xfId="42208"/>
    <cellStyle name="样式 1 2 13" xfId="42209"/>
    <cellStyle name="样式 1 2 2 2" xfId="42210"/>
    <cellStyle name="样式 1 2 2 3" xfId="42211"/>
    <cellStyle name="样式 1 2 2 5" xfId="42212"/>
    <cellStyle name="样式 1 2 28" xfId="42213"/>
    <cellStyle name="样式 1 2 29" xfId="42214"/>
    <cellStyle name="样式 1 2 3" xfId="42215"/>
    <cellStyle name="样式 1 2 4" xfId="42216"/>
    <cellStyle name="样式 1 2 5 10" xfId="42217"/>
    <cellStyle name="样式 1 2 5 11" xfId="42218"/>
    <cellStyle name="注释 2 2 2" xfId="42219"/>
    <cellStyle name="样式 1 2 5 13" xfId="42220"/>
    <cellStyle name="注释 2 2 4" xfId="42221"/>
    <cellStyle name="样式 1 2 5 2 2 4" xfId="42222"/>
    <cellStyle name="样式 1 2 5 2 2 5" xfId="42223"/>
    <cellStyle name="样式 1 2 5 2 2 6" xfId="42224"/>
    <cellStyle name="样式 1 2 5 2 2 7" xfId="42225"/>
    <cellStyle name="样式 1 2 5 2 2 8" xfId="42226"/>
    <cellStyle name="样式 1 2 5 2 2 9" xfId="42227"/>
    <cellStyle name="样式 1 2 5 2 6" xfId="42228"/>
    <cellStyle name="样式 1 2 5 2 9" xfId="42229"/>
    <cellStyle name="样式 1 2 5 5" xfId="42230"/>
    <cellStyle name="样式 1 2 5 6" xfId="42231"/>
    <cellStyle name="样式 1 2 5 7" xfId="42232"/>
    <cellStyle name="样式 1 2 5 8" xfId="42233"/>
    <cellStyle name="样式 1 2 5 9" xfId="42234"/>
    <cellStyle name="样式 1 3" xfId="42235"/>
    <cellStyle name="样式 1 4" xfId="42236"/>
    <cellStyle name="样式 1 5 2" xfId="42237"/>
    <cellStyle name="一般_PL122005F" xfId="42238"/>
    <cellStyle name="着色 1" xfId="42239"/>
    <cellStyle name="着色 1 2" xfId="42240"/>
    <cellStyle name="着色 2" xfId="42241"/>
    <cellStyle name="着色 2 2" xfId="42242"/>
    <cellStyle name="着色 3 2" xfId="42243"/>
    <cellStyle name="着色 5" xfId="42244"/>
    <cellStyle name="着色 5 2" xfId="42245"/>
    <cellStyle name="着色 6" xfId="42246"/>
    <cellStyle name="寘嬫愗傝 [0.00]_Region Orders (2)" xfId="42247"/>
    <cellStyle name="寘嬫愗傝_Region Orders (2)" xfId="42248"/>
    <cellStyle name="注释 10" xfId="42249"/>
    <cellStyle name="注释 10 2" xfId="42250"/>
    <cellStyle name="注释 11" xfId="42251"/>
    <cellStyle name="注释 11 2" xfId="42252"/>
    <cellStyle name="注释 12" xfId="42253"/>
    <cellStyle name="注释 13" xfId="42254"/>
    <cellStyle name="注释 15" xfId="42255"/>
    <cellStyle name="注释 20" xfId="42256"/>
    <cellStyle name="注释 16" xfId="42257"/>
    <cellStyle name="注释 21" xfId="42258"/>
    <cellStyle name="注释 17" xfId="42259"/>
    <cellStyle name="注释 22" xfId="42260"/>
    <cellStyle name="注释 18" xfId="42261"/>
    <cellStyle name="注释 23" xfId="42262"/>
    <cellStyle name="注释 2 10" xfId="42263"/>
    <cellStyle name="注释 2 11" xfId="42264"/>
    <cellStyle name="注释 2 12" xfId="42265"/>
    <cellStyle name="注释 2 13" xfId="42266"/>
    <cellStyle name="注释 2 2 10" xfId="42267"/>
    <cellStyle name="注释 2 2 11 2 3" xfId="42268"/>
    <cellStyle name="注释 2 2 11 2 4" xfId="42269"/>
    <cellStyle name="注释 2 2 11 2 5" xfId="42270"/>
    <cellStyle name="注释 2 2 11 2 6" xfId="42271"/>
    <cellStyle name="注释 2 2 11 2 7" xfId="42272"/>
    <cellStyle name="注释 2 2 11 2 8" xfId="42273"/>
    <cellStyle name="注释 2 2 11 2 9" xfId="42274"/>
    <cellStyle name="注释 2 2 11 9" xfId="42275"/>
    <cellStyle name="注释 2 2 12" xfId="42276"/>
    <cellStyle name="注释 2 2 14" xfId="42277"/>
    <cellStyle name="注释 2 2 15" xfId="42278"/>
    <cellStyle name="注释 2 2 20" xfId="42279"/>
    <cellStyle name="注释 2 2 16" xfId="42280"/>
    <cellStyle name="注释 2 2 21" xfId="42281"/>
    <cellStyle name="注释 2 2 17" xfId="42282"/>
    <cellStyle name="注释 2 2 22" xfId="42283"/>
    <cellStyle name="注释 2 2 18" xfId="42284"/>
    <cellStyle name="注释 2 2 19" xfId="42285"/>
    <cellStyle name="注释 2 2 2 2 2" xfId="42286"/>
    <cellStyle name="注释 2 2 2 2 2 2" xfId="42287"/>
    <cellStyle name="注释 2 2 2 2 2 3" xfId="42288"/>
    <cellStyle name="注释 2 2 2 2 2 4" xfId="42289"/>
    <cellStyle name="注释 2 2 2 2 2 5" xfId="42290"/>
    <cellStyle name="注释 2 2 2 2 2 6" xfId="42291"/>
    <cellStyle name="注释 2 2 2 2 2 7" xfId="42292"/>
    <cellStyle name="注释 2 2 2 2 2 8" xfId="42293"/>
    <cellStyle name="注释 2 2 2 2 2 9" xfId="42294"/>
    <cellStyle name="注释 2 2 2 2 3" xfId="42295"/>
    <cellStyle name="注释 2 2 2 2 5" xfId="42296"/>
    <cellStyle name="注释 2 2 2 2 6" xfId="42297"/>
    <cellStyle name="注释 2 2 2 2 8" xfId="42298"/>
    <cellStyle name="注释 2 2 2 5" xfId="42299"/>
    <cellStyle name="注释 2 2 2 6" xfId="42300"/>
    <cellStyle name="注释 2 2 2 8" xfId="42301"/>
    <cellStyle name="注释 2 2 2 9" xfId="42302"/>
    <cellStyle name="注释 2 3" xfId="42303"/>
    <cellStyle name="注释 2 3 2" xfId="42304"/>
    <cellStyle name="注释 2 3 3" xfId="42305"/>
    <cellStyle name="注释 2 5" xfId="42306"/>
    <cellStyle name="注释 2 5 2" xfId="42307"/>
    <cellStyle name="注释 2 6" xfId="42308"/>
    <cellStyle name="注释 2 7" xfId="42309"/>
    <cellStyle name="注释 2 9" xfId="42310"/>
    <cellStyle name="注释 25" xfId="42311"/>
    <cellStyle name="注释 26" xfId="42312"/>
    <cellStyle name="注释 3 2 2" xfId="42313"/>
    <cellStyle name="注释 3 4" xfId="42314"/>
    <cellStyle name="注释 4" xfId="42315"/>
    <cellStyle name="注释 4 2" xfId="42316"/>
    <cellStyle name="注释 4 3" xfId="42317"/>
    <cellStyle name="注释 4 4" xfId="42318"/>
    <cellStyle name="注释 5 3" xfId="42319"/>
    <cellStyle name="注释 6" xfId="42320"/>
    <cellStyle name="注释 7" xfId="42321"/>
    <cellStyle name="注释 8" xfId="42322"/>
    <cellStyle name="注释 9" xfId="42323"/>
    <cellStyle name="콤마 [0]_BOILER-CO1" xfId="42324"/>
    <cellStyle name="통화_BOILER-CO1" xfId="42325"/>
    <cellStyle name="표준_0N-HANDLING " xfId="42326"/>
    <cellStyle name="常规_exceltmp1" xfId="42327"/>
    <cellStyle name="常规_录入表" xfId="42328"/>
    <cellStyle name="Normal" xfId="42329"/>
    <cellStyle name="常规 2 4 2 2 2" xfId="42330"/>
  </cellStyles>
  <dxfs count="4">
    <dxf>
      <font>
        <b val="1"/>
        <i val="0"/>
      </font>
    </dxf>
    <dxf>
      <font>
        <color indexed="9"/>
      </font>
    </dxf>
    <dxf>
      <font>
        <color theme="0"/>
      </font>
    </dxf>
    <dxf>
      <font>
        <color indexed="10"/>
      </font>
    </dxf>
  </dxfs>
  <tableStyles count="0" defaultTableStyle="TableStyleMedium2"/>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3" Type="http://schemas.openxmlformats.org/officeDocument/2006/relationships/sharedStrings" Target="sharedStrings.xml"/><Relationship Id="rId32" Type="http://schemas.openxmlformats.org/officeDocument/2006/relationships/styles" Target="styles.xml"/><Relationship Id="rId31" Type="http://schemas.openxmlformats.org/officeDocument/2006/relationships/theme" Target="theme/theme1.xml"/><Relationship Id="rId30" Type="http://schemas.openxmlformats.org/officeDocument/2006/relationships/externalLink" Target="externalLinks/externalLink3.xml"/><Relationship Id="rId3" Type="http://schemas.openxmlformats.org/officeDocument/2006/relationships/worksheet" Target="worksheets/sheet3.xml"/><Relationship Id="rId29" Type="http://schemas.openxmlformats.org/officeDocument/2006/relationships/externalLink" Target="externalLinks/externalLink2.xml"/><Relationship Id="rId28" Type="http://schemas.openxmlformats.org/officeDocument/2006/relationships/externalLink" Target="externalLinks/externalLink1.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02&#24179;&#34913;&#22788;\01&#36130;&#21147;&#21450;&#39044;&#20915;&#31639;&#25253;&#21578;\2015&#24180;\&#20915;&#31639;\A\&#32032;&#26448;\2105&#20840;&#30465;&#22522;&#37329;&#39044;&#31639;&#349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02&#24179;&#34913;&#22788;\01&#36130;&#21147;&#21450;&#39044;&#20915;&#31639;&#25253;&#21578;\2015&#24180;\&#39044;&#31639;&#32534;&#21046;\&#24180;&#21021;&#20154;&#20195;&#20250;\2105&#20840;&#30465;&#22522;&#37329;&#39044;&#31639;&#3492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6032;&#24314;&#25991;&#20214;&#22841;\&#26032;&#24314;&#25991;&#20214;&#22841;%20(2)\2015&#24180;&#39044;&#31639;&#65288;&#33609;&#26696;&#65289;\&#39044;&#31639;&#33609;&#26696;\2014&#24180;\2015&#24180;&#39044;&#31639;&#65288;&#33609;&#26696;&#65289;\&#39044;&#31639;&#33609;&#26696;\2105&#20840;&#30465;&#22522;&#37329;&#39044;&#31639;&#34920;.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说明"/>
      <sheetName val="封面"/>
      <sheetName val="目录"/>
      <sheetName val="表一"/>
      <sheetName val="表二"/>
      <sheetName val="表三"/>
      <sheetName val="表四"/>
      <sheetName val="表五"/>
      <sheetName val="表六"/>
      <sheetName val="表七"/>
      <sheetName val="表八"/>
      <sheetName val="审核1"/>
      <sheetName val="审核2"/>
      <sheetName val="土地收入"/>
      <sheetName val="历年预算科目"/>
      <sheetName val="_ES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说明"/>
      <sheetName val="封面"/>
      <sheetName val="目录"/>
      <sheetName val="表一"/>
      <sheetName val="表二"/>
      <sheetName val="表三"/>
      <sheetName val="表四"/>
      <sheetName val="表五"/>
      <sheetName val="表六"/>
      <sheetName val="表七"/>
      <sheetName val="表八"/>
      <sheetName val="审核1"/>
      <sheetName val="审核2"/>
      <sheetName val="土地收入"/>
      <sheetName val="历年预算科目"/>
      <sheetName val="_ES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说明"/>
      <sheetName val="封面"/>
      <sheetName val="目录"/>
      <sheetName val="表一"/>
      <sheetName val="表二"/>
      <sheetName val="表三"/>
      <sheetName val="表四"/>
      <sheetName val="表五"/>
      <sheetName val="表六"/>
      <sheetName val="表七"/>
      <sheetName val="表八"/>
      <sheetName val="审核1"/>
      <sheetName val="审核2"/>
      <sheetName val="土地收入"/>
      <sheetName val="历年预算科目"/>
      <sheetName val="_ES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rect l="0" t="0" r="0" b="0"/>
          <a:pathLst>
            <a:path w="21600" h="21600"/>
          </a:pathLst>
        </a:custGeom>
        <a:gradFill rotWithShape="0">
          <a:gsLst>
            <a:gs pos="0">
              <a:srgbClr val="BBD5F0"/>
            </a:gs>
            <a:gs pos="100000">
              <a:srgbClr val="9CBEE0"/>
            </a:gs>
          </a:gsLst>
          <a:lin ang="5400000" scaled="0"/>
        </a:gradFill>
        <a:ln w="15875" cap="flat" cmpd="sng" algn="ctr">
          <a:solidFill>
            <a:srgbClr val="739CC3"/>
          </a:solidFill>
          <a:prstDash val="solid"/>
          <a:miter lim="200000"/>
        </a:ln>
      </a:spPr>
      <a:bodyPr/>
      <a:lstStyle/>
    </a:spDef>
  </a:objectDefaults>
</a:theme>
</file>

<file path=xl/worksheets/_rels/sheet1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comments" Target="../comments3.xm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comments" Target="../comments4.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5.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6.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2:B11"/>
  <sheetViews>
    <sheetView workbookViewId="0">
      <selection activeCell="A1" sqref="A1"/>
    </sheetView>
  </sheetViews>
  <sheetFormatPr defaultColWidth="9" defaultRowHeight="15" outlineLevelCol="1"/>
  <sheetData>
    <row r="2" spans="1:2">
      <c r="A2" t="s">
        <v>0</v>
      </c>
      <c r="B2" t="s">
        <v>1</v>
      </c>
    </row>
    <row r="3" spans="1:2">
      <c r="A3" t="s">
        <v>2</v>
      </c>
      <c r="B3" t="s">
        <v>1</v>
      </c>
    </row>
    <row r="4" spans="1:2">
      <c r="A4" t="s">
        <v>3</v>
      </c>
      <c r="B4" t="s">
        <v>4</v>
      </c>
    </row>
    <row r="5" spans="1:2">
      <c r="A5" t="s">
        <v>5</v>
      </c>
      <c r="B5" t="s">
        <v>4</v>
      </c>
    </row>
    <row r="6" spans="1:2">
      <c r="A6" t="s">
        <v>6</v>
      </c>
      <c r="B6" t="s">
        <v>7</v>
      </c>
    </row>
    <row r="7" spans="1:2">
      <c r="A7" t="s">
        <v>8</v>
      </c>
      <c r="B7">
        <v>5</v>
      </c>
    </row>
    <row r="8" spans="1:2">
      <c r="A8" t="s">
        <v>9</v>
      </c>
      <c r="B8">
        <v>1</v>
      </c>
    </row>
    <row r="9" spans="1:2">
      <c r="A9" t="s">
        <v>10</v>
      </c>
      <c r="B9">
        <v>6</v>
      </c>
    </row>
    <row r="10" spans="1:2">
      <c r="A10" t="s">
        <v>11</v>
      </c>
      <c r="B10" t="s">
        <v>12</v>
      </c>
    </row>
    <row r="11" spans="1:2">
      <c r="A11" t="s">
        <v>13</v>
      </c>
      <c r="B11" t="s">
        <v>14</v>
      </c>
    </row>
  </sheetData>
  <pageMargins left="0.699305555555556" right="0.699305555555556"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267"/>
  <sheetViews>
    <sheetView showZeros="0" workbookViewId="0">
      <selection activeCell="A20" sqref="A20"/>
    </sheetView>
  </sheetViews>
  <sheetFormatPr defaultColWidth="9" defaultRowHeight="15" outlineLevelCol="7"/>
  <cols>
    <col min="1" max="1" width="34.1666666666667" customWidth="1"/>
    <col min="2" max="2" width="8.5" customWidth="1"/>
    <col min="3" max="3" width="7.5" customWidth="1"/>
    <col min="4" max="4" width="8.875" customWidth="1"/>
    <col min="5" max="5" width="38.75" customWidth="1"/>
    <col min="6" max="6" width="8.75" customWidth="1"/>
    <col min="7" max="7" width="7.25" customWidth="1"/>
    <col min="8" max="8" width="9.625" customWidth="1"/>
    <col min="9" max="9" width="12.625"/>
  </cols>
  <sheetData>
    <row r="1" ht="34" spans="1:8">
      <c r="A1" s="303" t="s">
        <v>2605</v>
      </c>
      <c r="B1" s="303"/>
      <c r="C1" s="303"/>
      <c r="D1" s="303"/>
      <c r="E1" s="303"/>
      <c r="F1" s="303"/>
      <c r="G1" s="303"/>
      <c r="H1" s="303"/>
    </row>
    <row r="2" ht="21" customHeight="1" spans="1:8">
      <c r="A2" s="287" t="s">
        <v>2606</v>
      </c>
      <c r="B2" s="304"/>
      <c r="C2" s="304"/>
      <c r="D2" s="304"/>
      <c r="E2" s="304"/>
      <c r="F2" s="304"/>
      <c r="G2" s="305"/>
      <c r="H2" s="304" t="s">
        <v>2607</v>
      </c>
    </row>
    <row r="3" spans="1:8">
      <c r="A3" s="306" t="s">
        <v>2608</v>
      </c>
      <c r="B3" s="307" t="s">
        <v>32</v>
      </c>
      <c r="C3" s="308" t="s">
        <v>2609</v>
      </c>
      <c r="D3" s="308"/>
      <c r="E3" s="306" t="s">
        <v>2610</v>
      </c>
      <c r="F3" s="307" t="s">
        <v>32</v>
      </c>
      <c r="G3" s="308" t="s">
        <v>2609</v>
      </c>
      <c r="H3" s="308"/>
    </row>
    <row r="4" ht="30" spans="1:8">
      <c r="A4" s="309"/>
      <c r="B4" s="307"/>
      <c r="C4" s="307" t="s">
        <v>129</v>
      </c>
      <c r="D4" s="307" t="s">
        <v>2611</v>
      </c>
      <c r="E4" s="309"/>
      <c r="F4" s="307"/>
      <c r="G4" s="307" t="s">
        <v>129</v>
      </c>
      <c r="H4" s="307" t="s">
        <v>2611</v>
      </c>
    </row>
    <row r="5" spans="1:8">
      <c r="A5" s="310" t="s">
        <v>2612</v>
      </c>
      <c r="B5" s="307"/>
      <c r="C5" s="307"/>
      <c r="D5" s="311" t="str">
        <f t="shared" ref="D5:D14" si="0">IF(OR(VALUE(C5)=0,ISERROR(C5/B5-1)),"",C5/B5-1)</f>
        <v/>
      </c>
      <c r="E5" s="312" t="s">
        <v>2467</v>
      </c>
      <c r="F5" s="313"/>
      <c r="G5" s="314"/>
      <c r="H5" s="311" t="str">
        <f t="shared" ref="H5:H15" si="1">IF(OR(VALUE(G5)=0,ISERROR(G5/F5-1)),"",G5/F5-1)</f>
        <v/>
      </c>
    </row>
    <row r="6" spans="1:8">
      <c r="A6" s="315" t="s">
        <v>2613</v>
      </c>
      <c r="B6" s="315"/>
      <c r="C6" s="315"/>
      <c r="D6" s="311" t="str">
        <f t="shared" si="0"/>
        <v/>
      </c>
      <c r="E6" s="312" t="s">
        <v>2468</v>
      </c>
      <c r="F6" s="316"/>
      <c r="G6" s="317"/>
      <c r="H6" s="311" t="str">
        <f t="shared" si="1"/>
        <v/>
      </c>
    </row>
    <row r="7" ht="23.25" customHeight="1" spans="1:8">
      <c r="A7" s="315" t="s">
        <v>2614</v>
      </c>
      <c r="B7" s="315"/>
      <c r="C7" s="315"/>
      <c r="D7" s="311" t="str">
        <f t="shared" si="0"/>
        <v/>
      </c>
      <c r="E7" s="312" t="s">
        <v>2469</v>
      </c>
      <c r="F7" s="315"/>
      <c r="G7" s="317"/>
      <c r="H7" s="311" t="str">
        <f t="shared" si="1"/>
        <v/>
      </c>
    </row>
    <row r="8" spans="1:8">
      <c r="A8" s="315" t="s">
        <v>2615</v>
      </c>
      <c r="B8" s="315"/>
      <c r="C8" s="315"/>
      <c r="D8" s="311" t="str">
        <f t="shared" si="0"/>
        <v/>
      </c>
      <c r="E8" s="312" t="s">
        <v>2470</v>
      </c>
      <c r="F8" s="318"/>
      <c r="G8" s="317"/>
      <c r="H8" s="311" t="str">
        <f t="shared" si="1"/>
        <v/>
      </c>
    </row>
    <row r="9" spans="1:8">
      <c r="A9" s="315" t="s">
        <v>2616</v>
      </c>
      <c r="B9" s="315"/>
      <c r="C9" s="317"/>
      <c r="D9" s="311" t="str">
        <f t="shared" si="0"/>
        <v/>
      </c>
      <c r="E9" s="312" t="s">
        <v>2472</v>
      </c>
      <c r="F9" s="315"/>
      <c r="G9" s="317"/>
      <c r="H9" s="311" t="str">
        <f t="shared" si="1"/>
        <v/>
      </c>
    </row>
    <row r="10" hidden="1" spans="1:8">
      <c r="A10" s="315"/>
      <c r="B10" s="315"/>
      <c r="C10" s="317"/>
      <c r="D10" s="311" t="str">
        <f t="shared" si="0"/>
        <v/>
      </c>
      <c r="E10" s="312" t="s">
        <v>2473</v>
      </c>
      <c r="F10" s="319"/>
      <c r="G10" s="317"/>
      <c r="H10" s="311" t="str">
        <f t="shared" si="1"/>
        <v/>
      </c>
    </row>
    <row r="11" spans="1:8">
      <c r="A11" s="315"/>
      <c r="B11" s="315"/>
      <c r="C11" s="317"/>
      <c r="D11" s="311" t="str">
        <f t="shared" si="0"/>
        <v/>
      </c>
      <c r="E11" s="312" t="s">
        <v>2474</v>
      </c>
      <c r="F11" s="315"/>
      <c r="G11" s="317"/>
      <c r="H11" s="311" t="str">
        <f t="shared" si="1"/>
        <v/>
      </c>
    </row>
    <row r="12" spans="1:8">
      <c r="A12" s="315"/>
      <c r="B12" s="315"/>
      <c r="C12" s="317"/>
      <c r="D12" s="311" t="str">
        <f t="shared" si="0"/>
        <v/>
      </c>
      <c r="E12" s="320" t="s">
        <v>2475</v>
      </c>
      <c r="F12" s="315"/>
      <c r="G12" s="317"/>
      <c r="H12" s="311" t="str">
        <f t="shared" si="1"/>
        <v/>
      </c>
    </row>
    <row r="13" ht="25" customHeight="1" spans="1:8">
      <c r="A13" s="315"/>
      <c r="B13" s="315"/>
      <c r="C13" s="317"/>
      <c r="D13" s="311" t="str">
        <f t="shared" si="0"/>
        <v/>
      </c>
      <c r="E13" s="320" t="s">
        <v>2476</v>
      </c>
      <c r="F13" s="315"/>
      <c r="G13" s="317"/>
      <c r="H13" s="311" t="str">
        <f t="shared" si="1"/>
        <v/>
      </c>
    </row>
    <row r="14" spans="1:8">
      <c r="A14" s="315"/>
      <c r="B14" s="315"/>
      <c r="C14" s="317"/>
      <c r="D14" s="311" t="str">
        <f t="shared" si="0"/>
        <v/>
      </c>
      <c r="E14" s="312" t="s">
        <v>2477</v>
      </c>
      <c r="F14" s="315"/>
      <c r="G14" s="317"/>
      <c r="H14" s="311" t="str">
        <f t="shared" si="1"/>
        <v/>
      </c>
    </row>
    <row r="15" spans="1:8">
      <c r="A15" s="315"/>
      <c r="B15" s="315"/>
      <c r="C15" s="317"/>
      <c r="D15" s="311"/>
      <c r="E15" s="315" t="s">
        <v>2485</v>
      </c>
      <c r="F15" s="321"/>
      <c r="G15" s="317"/>
      <c r="H15" s="311" t="str">
        <f t="shared" si="1"/>
        <v/>
      </c>
    </row>
    <row r="16" spans="1:8">
      <c r="A16" s="315"/>
      <c r="B16" s="315"/>
      <c r="C16" s="317"/>
      <c r="D16" s="311"/>
      <c r="E16" s="315"/>
      <c r="F16" s="321"/>
      <c r="G16" s="317"/>
      <c r="H16" s="311"/>
    </row>
    <row r="17" ht="31" customHeight="1" spans="1:8">
      <c r="A17" s="322" t="s">
        <v>2617</v>
      </c>
      <c r="B17" s="323">
        <f t="shared" ref="B17:G17" si="2">SUM(B5:B15)</f>
        <v>0</v>
      </c>
      <c r="C17" s="324">
        <f t="shared" si="2"/>
        <v>0</v>
      </c>
      <c r="D17" s="325" t="str">
        <f t="shared" ref="D17:D22" si="3">IF(OR(VALUE(C17)=0,ISERROR(C17/B17-1)),"",C17/B17-1)</f>
        <v/>
      </c>
      <c r="E17" s="322" t="s">
        <v>2618</v>
      </c>
      <c r="F17" s="324">
        <f t="shared" si="2"/>
        <v>0</v>
      </c>
      <c r="G17" s="324">
        <f t="shared" si="2"/>
        <v>0</v>
      </c>
      <c r="H17" s="325" t="str">
        <f t="shared" ref="H17:H24" si="4">IF(OR(VALUE(G17)=0,ISERROR(G17/F17-1)),"",G17/F17-1)</f>
        <v/>
      </c>
    </row>
    <row r="18" spans="1:8">
      <c r="A18" s="315"/>
      <c r="B18" s="315"/>
      <c r="C18" s="317"/>
      <c r="D18" s="326"/>
      <c r="E18" s="315"/>
      <c r="F18" s="321"/>
      <c r="G18" s="317"/>
      <c r="H18" s="327"/>
    </row>
    <row r="19" spans="1:8">
      <c r="A19" s="323" t="s">
        <v>67</v>
      </c>
      <c r="B19" s="321"/>
      <c r="C19" s="317">
        <f>SUM(C20)</f>
        <v>0</v>
      </c>
      <c r="D19" s="326"/>
      <c r="E19" s="323" t="s">
        <v>2619</v>
      </c>
      <c r="F19" s="321"/>
      <c r="G19" s="317"/>
      <c r="H19" s="327"/>
    </row>
    <row r="20" spans="1:8">
      <c r="A20" s="315" t="s">
        <v>2620</v>
      </c>
      <c r="B20" s="321"/>
      <c r="C20" s="317"/>
      <c r="D20" s="326"/>
      <c r="E20" s="323" t="s">
        <v>2621</v>
      </c>
      <c r="F20" s="321"/>
      <c r="G20" s="317"/>
      <c r="H20" s="327"/>
    </row>
    <row r="21" spans="1:8">
      <c r="A21" s="323" t="s">
        <v>2622</v>
      </c>
      <c r="B21" s="321"/>
      <c r="C21" s="317"/>
      <c r="D21" s="311" t="str">
        <f t="shared" si="3"/>
        <v/>
      </c>
      <c r="E21" s="323" t="s">
        <v>2623</v>
      </c>
      <c r="F21" s="315">
        <v>0</v>
      </c>
      <c r="G21" s="317">
        <f>C27-G17-G19-G20</f>
        <v>0</v>
      </c>
      <c r="H21" s="325" t="str">
        <f t="shared" si="4"/>
        <v/>
      </c>
    </row>
    <row r="22" spans="1:8">
      <c r="A22" s="323"/>
      <c r="B22" s="315"/>
      <c r="C22" s="317"/>
      <c r="D22" s="311" t="str">
        <f t="shared" si="3"/>
        <v/>
      </c>
      <c r="E22" s="315" t="s">
        <v>2624</v>
      </c>
      <c r="F22" s="315"/>
      <c r="G22" s="317"/>
      <c r="H22" s="325" t="str">
        <f t="shared" si="4"/>
        <v/>
      </c>
    </row>
    <row r="23" spans="1:8">
      <c r="A23" s="315"/>
      <c r="B23" s="315"/>
      <c r="C23" s="317"/>
      <c r="D23" s="326"/>
      <c r="E23" s="323"/>
      <c r="F23" s="315"/>
      <c r="G23" s="317"/>
      <c r="H23" s="325" t="str">
        <f t="shared" si="4"/>
        <v/>
      </c>
    </row>
    <row r="24" spans="1:8">
      <c r="A24" s="315"/>
      <c r="B24" s="315"/>
      <c r="C24" s="317"/>
      <c r="D24" s="326"/>
      <c r="E24" s="323"/>
      <c r="F24" s="315"/>
      <c r="G24" s="317"/>
      <c r="H24" s="325" t="str">
        <f t="shared" si="4"/>
        <v/>
      </c>
    </row>
    <row r="25" spans="1:8">
      <c r="A25" s="315"/>
      <c r="B25" s="315"/>
      <c r="C25" s="317"/>
      <c r="D25" s="326"/>
      <c r="E25" s="315"/>
      <c r="F25" s="315"/>
      <c r="G25" s="317"/>
      <c r="H25" s="327"/>
    </row>
    <row r="26" spans="1:8">
      <c r="A26" s="315"/>
      <c r="B26" s="315"/>
      <c r="C26" s="317"/>
      <c r="D26" s="326"/>
      <c r="E26" s="315"/>
      <c r="F26" s="315"/>
      <c r="G26" s="317"/>
      <c r="H26" s="327"/>
    </row>
    <row r="27" ht="33" customHeight="1" spans="1:8">
      <c r="A27" s="322" t="s">
        <v>2596</v>
      </c>
      <c r="B27" s="328"/>
      <c r="C27" s="324">
        <f>SUM(C17,C19,C21)</f>
        <v>0</v>
      </c>
      <c r="D27" s="325" t="str">
        <f>IF(OR(VALUE(C27)=0,ISERROR(C27/B27-1)),"",C27/B27-1)</f>
        <v/>
      </c>
      <c r="E27" s="322" t="s">
        <v>2625</v>
      </c>
      <c r="F27" s="324">
        <v>0</v>
      </c>
      <c r="G27" s="324">
        <f>SUM(G17,G19,G20,G21)</f>
        <v>0</v>
      </c>
      <c r="H27" s="325" t="str">
        <f>IF(OR(VALUE(G27)=0,ISERROR(G27/F27-1)),"",G27/F27-1)</f>
        <v/>
      </c>
    </row>
    <row r="73" hidden="1"/>
    <row r="74" hidden="1"/>
    <row r="75" hidden="1"/>
    <row r="76" hidden="1"/>
    <row r="77" hidden="1"/>
    <row r="78" hidden="1"/>
    <row r="79" hidden="1"/>
    <row r="1224" ht="18" customHeight="1"/>
    <row r="1225" ht="18" customHeight="1"/>
    <row r="1226" ht="18" customHeight="1"/>
    <row r="1227" ht="18" customHeight="1"/>
    <row r="1228" ht="18" customHeight="1"/>
    <row r="1229" ht="18" customHeight="1"/>
    <row r="1230" ht="18" customHeight="1"/>
    <row r="1231" ht="18" customHeight="1"/>
    <row r="1232" ht="18" customHeight="1"/>
    <row r="1233" ht="18" customHeight="1"/>
    <row r="1234" ht="18" customHeight="1"/>
    <row r="1235" ht="18" customHeight="1"/>
    <row r="1236" ht="18" customHeight="1"/>
    <row r="1237" ht="18" customHeight="1"/>
    <row r="1238" ht="18" customHeight="1"/>
    <row r="1239" ht="18" customHeight="1"/>
    <row r="1240" ht="18" customHeight="1"/>
    <row r="1241" ht="18" customHeight="1"/>
    <row r="1242" ht="18" customHeight="1"/>
    <row r="1243" ht="18" customHeight="1"/>
    <row r="1244" ht="18" customHeight="1"/>
    <row r="1245" ht="18" customHeight="1"/>
    <row r="1246" ht="18" customHeight="1"/>
    <row r="1247" ht="18" customHeight="1"/>
    <row r="1248" ht="18" customHeight="1"/>
    <row r="1249" ht="18" customHeight="1"/>
    <row r="1250" ht="18" customHeight="1"/>
    <row r="1251" ht="18" customHeight="1"/>
    <row r="1252" ht="18" customHeight="1"/>
    <row r="1253" ht="18" customHeight="1"/>
    <row r="1254" ht="18" customHeight="1"/>
    <row r="1255" ht="18" customHeight="1"/>
    <row r="1256" ht="18" customHeight="1"/>
    <row r="1257" ht="18" customHeight="1"/>
    <row r="1258" ht="18" customHeight="1"/>
    <row r="1259" ht="18" customHeight="1"/>
    <row r="1260" ht="18" customHeight="1"/>
    <row r="1261" ht="18" customHeight="1"/>
    <row r="1262" ht="18" customHeight="1"/>
    <row r="1263" ht="18" customHeight="1"/>
    <row r="1264" ht="18" customHeight="1"/>
    <row r="1265" ht="18" customHeight="1"/>
    <row r="1266" ht="18" customHeight="1"/>
    <row r="1267" ht="18" customHeight="1"/>
  </sheetData>
  <mergeCells count="7">
    <mergeCell ref="A1:H1"/>
    <mergeCell ref="C3:D3"/>
    <mergeCell ref="G3:H3"/>
    <mergeCell ref="A3:A4"/>
    <mergeCell ref="B3:B4"/>
    <mergeCell ref="E3:E4"/>
    <mergeCell ref="F3:F4"/>
  </mergeCells>
  <conditionalFormatting sqref="D21:D22 D27 H21:H24 H27 D5:D17 H5:H17">
    <cfRule type="cellIs" dxfId="3" priority="1" stopIfTrue="1" operator="lessThan">
      <formula>0</formula>
    </cfRule>
  </conditionalFormatting>
  <printOptions horizontalCentered="1"/>
  <pageMargins left="0.236111111111111" right="0.236111111111111" top="0.747916666666667" bottom="0.747916666666667" header="0.314583333333333" footer="0.314583333333333"/>
  <pageSetup paperSize="9" scale="70" firstPageNumber="9" fitToHeight="0" orientation="portrait" blackAndWhite="1" useFirstPageNumber="1" errors="blank" horizontalDpi="600"/>
  <headerFooter alignWithMargins="0" scaleWithDoc="0">
    <oddFooter>&amp;C— &amp;P —</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1267"/>
  <sheetViews>
    <sheetView showZeros="0" tabSelected="1" workbookViewId="0">
      <selection activeCell="B8" sqref="B8"/>
    </sheetView>
  </sheetViews>
  <sheetFormatPr defaultColWidth="9" defaultRowHeight="15"/>
  <cols>
    <col min="1" max="1" width="28.75" customWidth="1"/>
    <col min="2" max="2" width="9.5" customWidth="1"/>
    <col min="3" max="3" width="11.25" customWidth="1"/>
    <col min="4" max="4" width="8.875" customWidth="1"/>
    <col min="5" max="5" width="9.875" customWidth="1"/>
    <col min="6" max="6" width="8.75" customWidth="1"/>
    <col min="7" max="7" width="8" customWidth="1"/>
    <col min="8" max="8" width="9.625" customWidth="1"/>
    <col min="9" max="9" width="12.625"/>
    <col min="10" max="10" width="10.5" customWidth="1"/>
  </cols>
  <sheetData>
    <row r="1" ht="34" spans="1:10">
      <c r="A1" s="286" t="s">
        <v>2626</v>
      </c>
      <c r="B1" s="286"/>
      <c r="C1" s="286"/>
      <c r="D1" s="286"/>
      <c r="E1" s="286"/>
      <c r="F1" s="286"/>
      <c r="G1" s="286"/>
      <c r="H1" s="286"/>
      <c r="I1" s="286"/>
      <c r="J1" s="286"/>
    </row>
    <row r="2" ht="30" customHeight="1" spans="1:10">
      <c r="A2" s="287" t="s">
        <v>2627</v>
      </c>
      <c r="B2" s="288"/>
      <c r="C2" s="288"/>
      <c r="D2" s="288"/>
      <c r="E2" s="288"/>
      <c r="F2" s="288"/>
      <c r="G2" s="288"/>
      <c r="H2" s="289"/>
      <c r="I2" s="289"/>
      <c r="J2" s="300" t="s">
        <v>30</v>
      </c>
    </row>
    <row r="3" ht="60" spans="1:10">
      <c r="A3" s="290" t="s">
        <v>2599</v>
      </c>
      <c r="B3" s="290" t="s">
        <v>2628</v>
      </c>
      <c r="C3" s="290" t="s">
        <v>2629</v>
      </c>
      <c r="D3" s="290" t="s">
        <v>2630</v>
      </c>
      <c r="E3" s="290" t="s">
        <v>2631</v>
      </c>
      <c r="F3" s="290" t="s">
        <v>2632</v>
      </c>
      <c r="G3" s="290" t="s">
        <v>2633</v>
      </c>
      <c r="H3" s="290" t="s">
        <v>2634</v>
      </c>
      <c r="I3" s="290" t="s">
        <v>2635</v>
      </c>
      <c r="J3" s="301" t="s">
        <v>2636</v>
      </c>
    </row>
    <row r="4" spans="1:10">
      <c r="A4" s="291" t="s">
        <v>2637</v>
      </c>
      <c r="B4" s="292">
        <f t="shared" ref="B4:B19" si="0">SUM(C4:J4)</f>
        <v>0</v>
      </c>
      <c r="C4" s="292"/>
      <c r="D4" s="292"/>
      <c r="E4" s="293"/>
      <c r="F4" s="292"/>
      <c r="G4" s="292"/>
      <c r="H4" s="292"/>
      <c r="I4" s="292"/>
      <c r="J4" s="292"/>
    </row>
    <row r="5" spans="1:10">
      <c r="A5" s="294" t="s">
        <v>2638</v>
      </c>
      <c r="B5" s="292">
        <f t="shared" si="0"/>
        <v>0</v>
      </c>
      <c r="C5" s="295"/>
      <c r="D5" s="295"/>
      <c r="E5" s="295"/>
      <c r="F5" s="295"/>
      <c r="G5" s="295"/>
      <c r="H5" s="295"/>
      <c r="I5" s="295"/>
      <c r="J5" s="302"/>
    </row>
    <row r="6" spans="1:10">
      <c r="A6" s="294" t="s">
        <v>2639</v>
      </c>
      <c r="B6" s="292">
        <f t="shared" si="0"/>
        <v>0</v>
      </c>
      <c r="C6" s="295"/>
      <c r="D6" s="295"/>
      <c r="E6" s="295"/>
      <c r="F6" s="295"/>
      <c r="G6" s="295"/>
      <c r="H6" s="295"/>
      <c r="I6" s="295"/>
      <c r="J6" s="302"/>
    </row>
    <row r="7" ht="23.25" customHeight="1" spans="1:10">
      <c r="A7" s="296" t="s">
        <v>2640</v>
      </c>
      <c r="B7" s="292">
        <f t="shared" si="0"/>
        <v>0</v>
      </c>
      <c r="C7" s="295"/>
      <c r="D7" s="295"/>
      <c r="E7" s="295"/>
      <c r="F7" s="295"/>
      <c r="G7" s="295"/>
      <c r="H7" s="295"/>
      <c r="I7" s="295"/>
      <c r="J7" s="302"/>
    </row>
    <row r="8" spans="1:10">
      <c r="A8" s="296" t="s">
        <v>2641</v>
      </c>
      <c r="B8" s="292">
        <f t="shared" si="0"/>
        <v>0</v>
      </c>
      <c r="C8" s="295"/>
      <c r="D8" s="295"/>
      <c r="E8" s="295"/>
      <c r="F8" s="295"/>
      <c r="G8" s="295"/>
      <c r="H8" s="295"/>
      <c r="I8" s="295"/>
      <c r="J8" s="302"/>
    </row>
    <row r="9" spans="1:10">
      <c r="A9" s="296" t="s">
        <v>2642</v>
      </c>
      <c r="B9" s="292">
        <f t="shared" si="0"/>
        <v>0</v>
      </c>
      <c r="C9" s="295"/>
      <c r="D9" s="295"/>
      <c r="E9" s="295"/>
      <c r="F9" s="295"/>
      <c r="G9" s="295"/>
      <c r="H9" s="295"/>
      <c r="I9" s="295"/>
      <c r="J9" s="302"/>
    </row>
    <row r="10" hidden="1" spans="1:10">
      <c r="A10" s="296" t="s">
        <v>2643</v>
      </c>
      <c r="B10" s="292">
        <f t="shared" si="0"/>
        <v>0</v>
      </c>
      <c r="C10" s="295"/>
      <c r="D10" s="295"/>
      <c r="E10" s="295"/>
      <c r="F10" s="295"/>
      <c r="G10" s="295"/>
      <c r="H10" s="295"/>
      <c r="I10" s="295"/>
      <c r="J10" s="302"/>
    </row>
    <row r="11" spans="1:10">
      <c r="A11" s="297" t="s">
        <v>2644</v>
      </c>
      <c r="B11" s="292">
        <f t="shared" si="0"/>
        <v>0</v>
      </c>
      <c r="C11" s="298">
        <f t="shared" ref="C11:J11" si="1">SUM(C12:C16)</f>
        <v>0</v>
      </c>
      <c r="D11" s="298">
        <f t="shared" si="1"/>
        <v>0</v>
      </c>
      <c r="E11" s="298">
        <f t="shared" si="1"/>
        <v>0</v>
      </c>
      <c r="F11" s="298">
        <f t="shared" si="1"/>
        <v>0</v>
      </c>
      <c r="G11" s="298">
        <f t="shared" si="1"/>
        <v>0</v>
      </c>
      <c r="H11" s="298">
        <f t="shared" si="1"/>
        <v>0</v>
      </c>
      <c r="I11" s="298">
        <f t="shared" si="1"/>
        <v>0</v>
      </c>
      <c r="J11" s="298">
        <f t="shared" si="1"/>
        <v>0</v>
      </c>
    </row>
    <row r="12" spans="1:10">
      <c r="A12" s="294" t="s">
        <v>2645</v>
      </c>
      <c r="B12" s="292">
        <f t="shared" si="0"/>
        <v>0</v>
      </c>
      <c r="C12" s="295"/>
      <c r="D12" s="295"/>
      <c r="E12" s="295"/>
      <c r="F12" s="295"/>
      <c r="G12" s="295"/>
      <c r="H12" s="295"/>
      <c r="I12" s="295"/>
      <c r="J12" s="302"/>
    </row>
    <row r="13" spans="1:10">
      <c r="A13" s="294" t="s">
        <v>2646</v>
      </c>
      <c r="B13" s="292">
        <f t="shared" si="0"/>
        <v>0</v>
      </c>
      <c r="C13" s="295"/>
      <c r="D13" s="295"/>
      <c r="E13" s="295"/>
      <c r="F13" s="295"/>
      <c r="G13" s="295"/>
      <c r="H13" s="295"/>
      <c r="I13" s="295"/>
      <c r="J13" s="302"/>
    </row>
    <row r="14" spans="1:10">
      <c r="A14" s="296" t="s">
        <v>2647</v>
      </c>
      <c r="B14" s="292">
        <f t="shared" si="0"/>
        <v>0</v>
      </c>
      <c r="C14" s="295"/>
      <c r="D14" s="295"/>
      <c r="E14" s="295"/>
      <c r="F14" s="295"/>
      <c r="G14" s="295"/>
      <c r="H14" s="295"/>
      <c r="I14" s="295"/>
      <c r="J14" s="302"/>
    </row>
    <row r="15" spans="1:10">
      <c r="A15" s="296" t="s">
        <v>2648</v>
      </c>
      <c r="B15" s="292">
        <f t="shared" si="0"/>
        <v>0</v>
      </c>
      <c r="C15" s="295"/>
      <c r="D15" s="295"/>
      <c r="E15" s="295"/>
      <c r="F15" s="295"/>
      <c r="G15" s="295"/>
      <c r="H15" s="295"/>
      <c r="I15" s="295"/>
      <c r="J15" s="302"/>
    </row>
    <row r="16" spans="1:10">
      <c r="A16" s="299" t="s">
        <v>2649</v>
      </c>
      <c r="B16" s="292">
        <f t="shared" si="0"/>
        <v>0</v>
      </c>
      <c r="C16" s="295"/>
      <c r="D16" s="295"/>
      <c r="E16" s="295"/>
      <c r="F16" s="295"/>
      <c r="G16" s="295"/>
      <c r="H16" s="295"/>
      <c r="I16" s="295"/>
      <c r="J16" s="302"/>
    </row>
    <row r="17" spans="1:10">
      <c r="A17" s="296" t="s">
        <v>2650</v>
      </c>
      <c r="B17" s="292">
        <f t="shared" si="0"/>
        <v>0</v>
      </c>
      <c r="C17" s="298">
        <f t="shared" ref="C17:J17" si="2">C4-C11</f>
        <v>0</v>
      </c>
      <c r="D17" s="298">
        <f t="shared" si="2"/>
        <v>0</v>
      </c>
      <c r="E17" s="298">
        <f t="shared" si="2"/>
        <v>0</v>
      </c>
      <c r="F17" s="298">
        <f t="shared" si="2"/>
        <v>0</v>
      </c>
      <c r="G17" s="298">
        <f t="shared" si="2"/>
        <v>0</v>
      </c>
      <c r="H17" s="298">
        <f t="shared" si="2"/>
        <v>0</v>
      </c>
      <c r="I17" s="298">
        <f t="shared" si="2"/>
        <v>0</v>
      </c>
      <c r="J17" s="298">
        <f t="shared" si="2"/>
        <v>0</v>
      </c>
    </row>
    <row r="18" spans="1:10">
      <c r="A18" s="296" t="s">
        <v>2651</v>
      </c>
      <c r="B18" s="292">
        <f t="shared" si="0"/>
        <v>0</v>
      </c>
      <c r="C18" s="298"/>
      <c r="D18" s="298"/>
      <c r="E18" s="298"/>
      <c r="F18" s="298"/>
      <c r="G18" s="298"/>
      <c r="H18" s="298"/>
      <c r="I18" s="298"/>
      <c r="J18" s="302"/>
    </row>
    <row r="19" spans="1:10">
      <c r="A19" s="294" t="s">
        <v>2652</v>
      </c>
      <c r="B19" s="292">
        <f t="shared" si="0"/>
        <v>0</v>
      </c>
      <c r="C19" s="298"/>
      <c r="D19" s="298"/>
      <c r="E19" s="298"/>
      <c r="F19" s="298"/>
      <c r="G19" s="298"/>
      <c r="H19" s="298">
        <f t="shared" ref="H19:J19" si="3">SUM(H17:H18)</f>
        <v>0</v>
      </c>
      <c r="I19" s="298">
        <f t="shared" si="3"/>
        <v>0</v>
      </c>
      <c r="J19" s="298">
        <f t="shared" si="3"/>
        <v>0</v>
      </c>
    </row>
    <row r="73" hidden="1"/>
    <row r="74" hidden="1"/>
    <row r="75" hidden="1"/>
    <row r="76" hidden="1"/>
    <row r="77" hidden="1"/>
    <row r="78" hidden="1"/>
    <row r="79" hidden="1"/>
    <row r="1224" ht="18" customHeight="1"/>
    <row r="1225" ht="18" customHeight="1"/>
    <row r="1226" ht="18" customHeight="1"/>
    <row r="1227" ht="18" customHeight="1"/>
    <row r="1228" ht="18" customHeight="1"/>
    <row r="1229" ht="18" customHeight="1"/>
    <row r="1230" ht="18" customHeight="1"/>
    <row r="1231" ht="18" customHeight="1"/>
    <row r="1232" ht="18" customHeight="1"/>
    <row r="1233" ht="18" customHeight="1"/>
    <row r="1234" ht="18" customHeight="1"/>
    <row r="1235" ht="18" customHeight="1"/>
    <row r="1236" ht="18" customHeight="1"/>
    <row r="1237" ht="18" customHeight="1"/>
    <row r="1238" ht="18" customHeight="1"/>
    <row r="1239" ht="18" customHeight="1"/>
    <row r="1240" ht="18" customHeight="1"/>
    <row r="1241" ht="18" customHeight="1"/>
    <row r="1242" ht="18" customHeight="1"/>
    <row r="1243" ht="18" customHeight="1"/>
    <row r="1244" ht="18" customHeight="1"/>
    <row r="1245" ht="18" customHeight="1"/>
    <row r="1246" ht="18" customHeight="1"/>
    <row r="1247" ht="18" customHeight="1"/>
    <row r="1248" ht="18" customHeight="1"/>
    <row r="1249" ht="18" customHeight="1"/>
    <row r="1250" ht="18" customHeight="1"/>
    <row r="1251" ht="18" customHeight="1"/>
    <row r="1252" ht="18" customHeight="1"/>
    <row r="1253" ht="18" customHeight="1"/>
    <row r="1254" ht="18" customHeight="1"/>
    <row r="1255" ht="18" customHeight="1"/>
    <row r="1256" ht="18" customHeight="1"/>
    <row r="1257" ht="18" customHeight="1"/>
    <row r="1258" ht="18" customHeight="1"/>
    <row r="1259" ht="18" customHeight="1"/>
    <row r="1260" ht="18" customHeight="1"/>
    <row r="1261" ht="18" customHeight="1"/>
    <row r="1262" ht="18" customHeight="1"/>
    <row r="1263" ht="18" customHeight="1"/>
    <row r="1264" ht="18" customHeight="1"/>
    <row r="1265" ht="18" customHeight="1"/>
    <row r="1266" ht="18" customHeight="1"/>
    <row r="1267" ht="18" customHeight="1"/>
  </sheetData>
  <mergeCells count="2">
    <mergeCell ref="A1:J1"/>
    <mergeCell ref="H2:I2"/>
  </mergeCells>
  <printOptions horizontalCentered="1"/>
  <pageMargins left="0.236111111111111" right="0.236111111111111" top="0.747916666666667" bottom="0.747916666666667" header="0.314583333333333" footer="0.314583333333333"/>
  <pageSetup paperSize="9" scale="79" firstPageNumber="10" fitToHeight="0" orientation="portrait" blackAndWhite="1" useFirstPageNumber="1" errors="blank" horizontalDpi="600"/>
  <headerFooter alignWithMargins="0" scaleWithDoc="0">
    <oddFooter>&amp;C— &amp;P —</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indexed="22"/>
  </sheetPr>
  <dimension ref="A1:H35"/>
  <sheetViews>
    <sheetView showZeros="0" workbookViewId="0">
      <pane ySplit="4" topLeftCell="A17" activePane="bottomLeft" state="frozen"/>
      <selection/>
      <selection pane="bottomLeft" activeCell="A10" sqref="A10"/>
    </sheetView>
  </sheetViews>
  <sheetFormatPr defaultColWidth="9" defaultRowHeight="15" outlineLevelCol="7"/>
  <cols>
    <col min="1" max="1" width="38.125" customWidth="1"/>
    <col min="2" max="3" width="13.625" customWidth="1"/>
    <col min="4" max="4" width="11.625" customWidth="1"/>
    <col min="5" max="5" width="38.125" customWidth="1"/>
    <col min="6" max="7" width="13.625" customWidth="1"/>
    <col min="8" max="8" width="11.625" customWidth="1"/>
  </cols>
  <sheetData>
    <row r="1" ht="39.75" customHeight="1" spans="1:8">
      <c r="A1" s="264" t="s">
        <v>2653</v>
      </c>
      <c r="B1" s="264"/>
      <c r="C1" s="264"/>
      <c r="D1" s="264"/>
      <c r="E1" s="264" t="s">
        <v>2654</v>
      </c>
      <c r="F1" s="264"/>
      <c r="G1" s="264"/>
      <c r="H1" s="264"/>
    </row>
    <row r="2" ht="24.95" customHeight="1" spans="1:8">
      <c r="A2" s="265" t="s">
        <v>2627</v>
      </c>
      <c r="B2" s="265"/>
      <c r="C2" s="265"/>
      <c r="D2" s="265"/>
      <c r="E2" s="265" t="s">
        <v>2655</v>
      </c>
      <c r="F2" s="265"/>
      <c r="G2" s="266" t="s">
        <v>30</v>
      </c>
      <c r="H2" s="266"/>
    </row>
    <row r="3" ht="24.95" customHeight="1" spans="1:8">
      <c r="A3" s="267" t="s">
        <v>125</v>
      </c>
      <c r="B3" s="268" t="s">
        <v>2656</v>
      </c>
      <c r="C3" s="269" t="s">
        <v>2657</v>
      </c>
      <c r="D3" s="270"/>
      <c r="E3" s="267" t="s">
        <v>125</v>
      </c>
      <c r="F3" s="268" t="s">
        <v>2656</v>
      </c>
      <c r="G3" s="269" t="s">
        <v>2657</v>
      </c>
      <c r="H3" s="270"/>
    </row>
    <row r="4" ht="46.5" customHeight="1" spans="1:8">
      <c r="A4" s="271"/>
      <c r="B4" s="272"/>
      <c r="C4" s="273" t="s">
        <v>2658</v>
      </c>
      <c r="D4" s="274" t="s">
        <v>133</v>
      </c>
      <c r="E4" s="271"/>
      <c r="F4" s="272"/>
      <c r="G4" s="273" t="s">
        <v>2658</v>
      </c>
      <c r="H4" s="274" t="s">
        <v>133</v>
      </c>
    </row>
    <row r="5" ht="21" customHeight="1" spans="1:8">
      <c r="A5" s="275" t="s">
        <v>2578</v>
      </c>
      <c r="B5" s="276" t="e">
        <f>#REF!-#REF!</f>
        <v>#REF!</v>
      </c>
      <c r="C5" s="276" t="e">
        <f>#REF!-#REF!</f>
        <v>#REF!</v>
      </c>
      <c r="D5" s="277" t="str">
        <f t="shared" ref="D5:D8" si="0">IF(ISERROR(C5/B5-1),"",C5/B5-1)</f>
        <v/>
      </c>
      <c r="E5" s="275" t="s">
        <v>2659</v>
      </c>
      <c r="F5" s="276" t="e">
        <f>#REF!-#REF!</f>
        <v>#REF!</v>
      </c>
      <c r="G5" s="276" t="e">
        <f>#REF!-#REF!</f>
        <v>#REF!</v>
      </c>
      <c r="H5" s="277" t="str">
        <f t="shared" ref="H5:H8" si="1">IF(ISERROR(G5/F5-1),"",G5/F5-1)</f>
        <v/>
      </c>
    </row>
    <row r="6" ht="21" customHeight="1" spans="1:8">
      <c r="A6" s="275" t="s">
        <v>2660</v>
      </c>
      <c r="B6" s="276" t="e">
        <f>#REF!-#REF!</f>
        <v>#REF!</v>
      </c>
      <c r="C6" s="276" t="e">
        <f>#REF!-#REF!</f>
        <v>#REF!</v>
      </c>
      <c r="D6" s="277" t="str">
        <f t="shared" si="0"/>
        <v/>
      </c>
      <c r="E6" s="275" t="s">
        <v>2661</v>
      </c>
      <c r="F6" s="276" t="e">
        <f>#REF!-#REF!</f>
        <v>#REF!</v>
      </c>
      <c r="G6" s="276" t="e">
        <f>#REF!-#REF!</f>
        <v>#REF!</v>
      </c>
      <c r="H6" s="277" t="str">
        <f t="shared" si="1"/>
        <v/>
      </c>
    </row>
    <row r="7" ht="21" customHeight="1" spans="1:8">
      <c r="A7" s="278" t="s">
        <v>2662</v>
      </c>
      <c r="B7" s="276" t="e">
        <f>#REF!-#REF!</f>
        <v>#REF!</v>
      </c>
      <c r="C7" s="276" t="e">
        <f>#REF!-#REF!</f>
        <v>#REF!</v>
      </c>
      <c r="D7" s="277" t="str">
        <f t="shared" si="0"/>
        <v/>
      </c>
      <c r="E7" s="275" t="s">
        <v>2663</v>
      </c>
      <c r="F7" s="276" t="e">
        <f>#REF!-#REF!</f>
        <v>#REF!</v>
      </c>
      <c r="G7" s="276" t="e">
        <f>#REF!-#REF!</f>
        <v>#REF!</v>
      </c>
      <c r="H7" s="277" t="str">
        <f t="shared" si="1"/>
        <v/>
      </c>
    </row>
    <row r="8" ht="21" customHeight="1" spans="1:8">
      <c r="A8" s="278" t="s">
        <v>2664</v>
      </c>
      <c r="B8" s="276" t="e">
        <f>#REF!-#REF!</f>
        <v>#REF!</v>
      </c>
      <c r="C8" s="276" t="e">
        <f>#REF!-#REF!</f>
        <v>#REF!</v>
      </c>
      <c r="D8" s="277" t="str">
        <f t="shared" si="0"/>
        <v/>
      </c>
      <c r="E8" s="275" t="s">
        <v>2665</v>
      </c>
      <c r="F8" s="276" t="e">
        <f>#REF!-#REF!</f>
        <v>#REF!</v>
      </c>
      <c r="G8" s="276" t="e">
        <f>#REF!-#REF!</f>
        <v>#REF!</v>
      </c>
      <c r="H8" s="277" t="str">
        <f t="shared" si="1"/>
        <v/>
      </c>
    </row>
    <row r="9" ht="21" customHeight="1" spans="1:8">
      <c r="A9" s="278" t="s">
        <v>2666</v>
      </c>
      <c r="B9" s="276" t="e">
        <f>#REF!-#REF!</f>
        <v>#REF!</v>
      </c>
      <c r="C9" s="276" t="e">
        <f>#REF!-#REF!</f>
        <v>#REF!</v>
      </c>
      <c r="D9" s="277" t="str">
        <f t="shared" ref="D9:D27" si="2">IF(ISERROR(C9/B9-1),"",C9/B9-1)</f>
        <v/>
      </c>
      <c r="E9" s="275" t="s">
        <v>2667</v>
      </c>
      <c r="F9" s="276" t="e">
        <f>#REF!-#REF!</f>
        <v>#REF!</v>
      </c>
      <c r="G9" s="276" t="e">
        <f>#REF!-#REF!</f>
        <v>#REF!</v>
      </c>
      <c r="H9" s="277" t="str">
        <f t="shared" ref="H9:H27" si="3">IF(ISERROR(G9/F9-1),"",G9/F9-1)</f>
        <v/>
      </c>
    </row>
    <row r="10" ht="21" customHeight="1" spans="1:8">
      <c r="A10" s="278" t="s">
        <v>2668</v>
      </c>
      <c r="B10" s="276" t="e">
        <f>#REF!-#REF!</f>
        <v>#REF!</v>
      </c>
      <c r="C10" s="276" t="e">
        <f>#REF!-#REF!</f>
        <v>#REF!</v>
      </c>
      <c r="D10" s="277" t="str">
        <f t="shared" si="2"/>
        <v/>
      </c>
      <c r="E10" s="275" t="s">
        <v>2669</v>
      </c>
      <c r="F10" s="276" t="e">
        <f>#REF!-#REF!</f>
        <v>#REF!</v>
      </c>
      <c r="G10" s="276" t="e">
        <f>#REF!-#REF!</f>
        <v>#REF!</v>
      </c>
      <c r="H10" s="277" t="str">
        <f t="shared" si="3"/>
        <v/>
      </c>
    </row>
    <row r="11" ht="21" customHeight="1" spans="1:8">
      <c r="A11" s="278" t="s">
        <v>2670</v>
      </c>
      <c r="B11" s="276" t="e">
        <f>#REF!-#REF!</f>
        <v>#REF!</v>
      </c>
      <c r="C11" s="276" t="e">
        <f>#REF!-#REF!</f>
        <v>#REF!</v>
      </c>
      <c r="D11" s="277" t="str">
        <f t="shared" si="2"/>
        <v/>
      </c>
      <c r="E11" s="275" t="s">
        <v>2671</v>
      </c>
      <c r="F11" s="276" t="e">
        <f>#REF!-#REF!</f>
        <v>#REF!</v>
      </c>
      <c r="G11" s="276" t="e">
        <f>#REF!-#REF!</f>
        <v>#REF!</v>
      </c>
      <c r="H11" s="277" t="str">
        <f t="shared" si="3"/>
        <v/>
      </c>
    </row>
    <row r="12" ht="21" customHeight="1" spans="1:8">
      <c r="A12" s="278" t="s">
        <v>2672</v>
      </c>
      <c r="B12" s="276" t="e">
        <f>#REF!-#REF!</f>
        <v>#REF!</v>
      </c>
      <c r="C12" s="276" t="e">
        <f>#REF!-#REF!</f>
        <v>#REF!</v>
      </c>
      <c r="D12" s="277" t="str">
        <f t="shared" si="2"/>
        <v/>
      </c>
      <c r="E12" s="275" t="s">
        <v>2485</v>
      </c>
      <c r="F12" s="276" t="e">
        <f>#REF!-#REF!</f>
        <v>#REF!</v>
      </c>
      <c r="G12" s="276" t="e">
        <f>#REF!-#REF!</f>
        <v>#REF!</v>
      </c>
      <c r="H12" s="277" t="str">
        <f t="shared" si="3"/>
        <v/>
      </c>
    </row>
    <row r="13" ht="21" customHeight="1" spans="1:8">
      <c r="A13" s="275" t="s">
        <v>2673</v>
      </c>
      <c r="B13" s="276" t="e">
        <f>#REF!-#REF!</f>
        <v>#REF!</v>
      </c>
      <c r="C13" s="276" t="e">
        <f>#REF!-#REF!</f>
        <v>#REF!</v>
      </c>
      <c r="D13" s="277" t="str">
        <f t="shared" si="2"/>
        <v/>
      </c>
      <c r="E13" s="275"/>
      <c r="F13" s="276"/>
      <c r="G13" s="276"/>
      <c r="H13" s="277" t="str">
        <f t="shared" si="3"/>
        <v/>
      </c>
    </row>
    <row r="14" ht="21" customHeight="1" spans="1:8">
      <c r="A14" s="275" t="s">
        <v>2674</v>
      </c>
      <c r="B14" s="276" t="e">
        <f>#REF!-#REF!</f>
        <v>#REF!</v>
      </c>
      <c r="C14" s="276" t="e">
        <f>#REF!-#REF!</f>
        <v>#REF!</v>
      </c>
      <c r="D14" s="277" t="str">
        <f t="shared" si="2"/>
        <v/>
      </c>
      <c r="E14" s="275" t="s">
        <v>18</v>
      </c>
      <c r="F14" s="276"/>
      <c r="G14" s="276"/>
      <c r="H14" s="277" t="str">
        <f t="shared" si="3"/>
        <v/>
      </c>
    </row>
    <row r="15" ht="21" customHeight="1" spans="1:8">
      <c r="A15" s="278" t="s">
        <v>2675</v>
      </c>
      <c r="B15" s="276" t="e">
        <f>#REF!-#REF!</f>
        <v>#REF!</v>
      </c>
      <c r="C15" s="276" t="e">
        <f>#REF!-#REF!</f>
        <v>#REF!</v>
      </c>
      <c r="D15" s="277" t="str">
        <f t="shared" si="2"/>
        <v/>
      </c>
      <c r="E15" s="275" t="s">
        <v>18</v>
      </c>
      <c r="F15" s="276"/>
      <c r="G15" s="276"/>
      <c r="H15" s="277" t="str">
        <f t="shared" si="3"/>
        <v/>
      </c>
    </row>
    <row r="16" ht="21" customHeight="1" spans="1:8">
      <c r="A16" s="278" t="s">
        <v>2676</v>
      </c>
      <c r="B16" s="276" t="e">
        <f>#REF!-#REF!</f>
        <v>#REF!</v>
      </c>
      <c r="C16" s="276" t="e">
        <f>#REF!-#REF!</f>
        <v>#REF!</v>
      </c>
      <c r="D16" s="277" t="str">
        <f t="shared" si="2"/>
        <v/>
      </c>
      <c r="E16" s="275" t="s">
        <v>18</v>
      </c>
      <c r="F16" s="276"/>
      <c r="G16" s="276"/>
      <c r="H16" s="277" t="str">
        <f t="shared" si="3"/>
        <v/>
      </c>
    </row>
    <row r="17" ht="21" customHeight="1" spans="1:8">
      <c r="A17" s="278" t="s">
        <v>2677</v>
      </c>
      <c r="B17" s="276" t="e">
        <f>#REF!-#REF!</f>
        <v>#REF!</v>
      </c>
      <c r="C17" s="276" t="e">
        <f>#REF!-#REF!</f>
        <v>#REF!</v>
      </c>
      <c r="D17" s="277" t="str">
        <f t="shared" si="2"/>
        <v/>
      </c>
      <c r="E17" s="275" t="s">
        <v>18</v>
      </c>
      <c r="F17" s="276"/>
      <c r="G17" s="276"/>
      <c r="H17" s="277" t="str">
        <f t="shared" si="3"/>
        <v/>
      </c>
    </row>
    <row r="18" ht="21" customHeight="1" spans="1:8">
      <c r="A18" s="278" t="s">
        <v>2678</v>
      </c>
      <c r="B18" s="276" t="e">
        <f>#REF!-#REF!</f>
        <v>#REF!</v>
      </c>
      <c r="C18" s="276" t="e">
        <f>#REF!-#REF!</f>
        <v>#REF!</v>
      </c>
      <c r="D18" s="277" t="str">
        <f t="shared" si="2"/>
        <v/>
      </c>
      <c r="E18" s="275" t="s">
        <v>18</v>
      </c>
      <c r="F18" s="276"/>
      <c r="G18" s="276"/>
      <c r="H18" s="277" t="str">
        <f t="shared" si="3"/>
        <v/>
      </c>
    </row>
    <row r="19" ht="21" customHeight="1" spans="1:8">
      <c r="A19" s="275" t="s">
        <v>2679</v>
      </c>
      <c r="B19" s="276" t="e">
        <f>#REF!-#REF!</f>
        <v>#REF!</v>
      </c>
      <c r="C19" s="276" t="e">
        <f>#REF!-#REF!</f>
        <v>#REF!</v>
      </c>
      <c r="D19" s="277" t="str">
        <f t="shared" si="2"/>
        <v/>
      </c>
      <c r="E19" s="275" t="s">
        <v>18</v>
      </c>
      <c r="F19" s="276"/>
      <c r="G19" s="276"/>
      <c r="H19" s="277" t="str">
        <f t="shared" si="3"/>
        <v/>
      </c>
    </row>
    <row r="20" ht="21" customHeight="1" spans="1:8">
      <c r="A20" s="275" t="s">
        <v>2680</v>
      </c>
      <c r="B20" s="276" t="e">
        <f>#REF!-#REF!</f>
        <v>#REF!</v>
      </c>
      <c r="C20" s="276" t="e">
        <f>#REF!-#REF!</f>
        <v>#REF!</v>
      </c>
      <c r="D20" s="277" t="str">
        <f t="shared" si="2"/>
        <v/>
      </c>
      <c r="E20" s="275" t="s">
        <v>18</v>
      </c>
      <c r="F20" s="276"/>
      <c r="G20" s="276"/>
      <c r="H20" s="277" t="str">
        <f t="shared" si="3"/>
        <v/>
      </c>
    </row>
    <row r="21" ht="21" customHeight="1" spans="1:8">
      <c r="A21" s="275" t="s">
        <v>2681</v>
      </c>
      <c r="B21" s="276" t="e">
        <f>#REF!-#REF!</f>
        <v>#REF!</v>
      </c>
      <c r="C21" s="276" t="e">
        <f>#REF!-#REF!</f>
        <v>#REF!</v>
      </c>
      <c r="D21" s="277" t="str">
        <f t="shared" si="2"/>
        <v/>
      </c>
      <c r="E21" s="275" t="s">
        <v>18</v>
      </c>
      <c r="F21" s="276"/>
      <c r="G21" s="276"/>
      <c r="H21" s="277" t="str">
        <f t="shared" si="3"/>
        <v/>
      </c>
    </row>
    <row r="22" ht="21" customHeight="1" spans="1:8">
      <c r="A22" s="278" t="s">
        <v>2682</v>
      </c>
      <c r="B22" s="276" t="e">
        <f>#REF!-#REF!</f>
        <v>#REF!</v>
      </c>
      <c r="C22" s="276" t="e">
        <f>#REF!-#REF!</f>
        <v>#REF!</v>
      </c>
      <c r="D22" s="277" t="str">
        <f t="shared" si="2"/>
        <v/>
      </c>
      <c r="E22" s="275" t="s">
        <v>18</v>
      </c>
      <c r="F22" s="276"/>
      <c r="G22" s="276"/>
      <c r="H22" s="277" t="str">
        <f t="shared" si="3"/>
        <v/>
      </c>
    </row>
    <row r="23" ht="21" customHeight="1" spans="1:8">
      <c r="A23" s="275" t="s">
        <v>2683</v>
      </c>
      <c r="B23" s="276" t="e">
        <f>#REF!-#REF!</f>
        <v>#REF!</v>
      </c>
      <c r="C23" s="276" t="e">
        <f>#REF!-#REF!</f>
        <v>#REF!</v>
      </c>
      <c r="D23" s="277" t="str">
        <f t="shared" si="2"/>
        <v/>
      </c>
      <c r="E23" s="275" t="s">
        <v>18</v>
      </c>
      <c r="F23" s="276"/>
      <c r="G23" s="276"/>
      <c r="H23" s="277" t="str">
        <f t="shared" si="3"/>
        <v/>
      </c>
    </row>
    <row r="24" ht="21" customHeight="1" spans="1:8">
      <c r="A24" s="275" t="s">
        <v>2684</v>
      </c>
      <c r="B24" s="276" t="e">
        <f>#REF!-#REF!</f>
        <v>#REF!</v>
      </c>
      <c r="C24" s="276" t="e">
        <f>#REF!-#REF!</f>
        <v>#REF!</v>
      </c>
      <c r="D24" s="277" t="str">
        <f t="shared" si="2"/>
        <v/>
      </c>
      <c r="E24" s="275" t="s">
        <v>18</v>
      </c>
      <c r="F24" s="276"/>
      <c r="G24" s="276"/>
      <c r="H24" s="277" t="str">
        <f t="shared" si="3"/>
        <v/>
      </c>
    </row>
    <row r="25" ht="21" customHeight="1" spans="1:8">
      <c r="A25" s="278" t="s">
        <v>2590</v>
      </c>
      <c r="B25" s="276" t="e">
        <f>#REF!-#REF!</f>
        <v>#REF!</v>
      </c>
      <c r="C25" s="276" t="e">
        <f>#REF!-#REF!</f>
        <v>#REF!</v>
      </c>
      <c r="D25" s="277" t="str">
        <f t="shared" si="2"/>
        <v/>
      </c>
      <c r="E25" s="275" t="s">
        <v>18</v>
      </c>
      <c r="F25" s="276"/>
      <c r="G25" s="276"/>
      <c r="H25" s="277" t="str">
        <f t="shared" si="3"/>
        <v/>
      </c>
    </row>
    <row r="26" ht="21" customHeight="1" spans="1:8">
      <c r="A26" s="278" t="s">
        <v>18</v>
      </c>
      <c r="B26" s="276"/>
      <c r="C26" s="276"/>
      <c r="D26" s="277" t="str">
        <f t="shared" si="2"/>
        <v/>
      </c>
      <c r="E26" s="275" t="s">
        <v>18</v>
      </c>
      <c r="F26" s="276"/>
      <c r="G26" s="276"/>
      <c r="H26" s="277" t="str">
        <f t="shared" si="3"/>
        <v/>
      </c>
    </row>
    <row r="27" ht="21" customHeight="1" spans="1:8">
      <c r="A27" s="279" t="s">
        <v>66</v>
      </c>
      <c r="B27" s="280" t="e">
        <f t="shared" ref="B27:G27" si="4">SUM(B5:B26)</f>
        <v>#REF!</v>
      </c>
      <c r="C27" s="280" t="e">
        <f t="shared" si="4"/>
        <v>#REF!</v>
      </c>
      <c r="D27" s="281" t="str">
        <f t="shared" si="2"/>
        <v/>
      </c>
      <c r="E27" s="279" t="s">
        <v>2432</v>
      </c>
      <c r="F27" s="280" t="e">
        <f t="shared" si="4"/>
        <v>#REF!</v>
      </c>
      <c r="G27" s="280" t="e">
        <f t="shared" si="4"/>
        <v>#REF!</v>
      </c>
      <c r="H27" s="281" t="str">
        <f t="shared" si="3"/>
        <v/>
      </c>
    </row>
    <row r="28" ht="21" customHeight="1" spans="1:8">
      <c r="A28" s="278" t="s">
        <v>18</v>
      </c>
      <c r="B28" s="282"/>
      <c r="C28" s="282"/>
      <c r="D28" s="282"/>
      <c r="E28" s="278" t="s">
        <v>18</v>
      </c>
      <c r="F28" s="282"/>
      <c r="G28" s="282"/>
      <c r="H28" s="282"/>
    </row>
    <row r="29" ht="21" customHeight="1" spans="1:8">
      <c r="A29" s="283" t="s">
        <v>67</v>
      </c>
      <c r="B29" s="280" t="e">
        <f t="shared" ref="B29:G29" si="5">SUM(B30:B32)</f>
        <v>#REF!</v>
      </c>
      <c r="C29" s="280" t="e">
        <f t="shared" si="5"/>
        <v>#REF!</v>
      </c>
      <c r="D29" s="280"/>
      <c r="E29" s="284" t="s">
        <v>2489</v>
      </c>
      <c r="F29" s="280" t="e">
        <f t="shared" si="5"/>
        <v>#REF!</v>
      </c>
      <c r="G29" s="280" t="e">
        <f t="shared" si="5"/>
        <v>#REF!</v>
      </c>
      <c r="H29" s="280"/>
    </row>
    <row r="30" ht="21" customHeight="1" spans="1:8">
      <c r="A30" s="278" t="s">
        <v>2592</v>
      </c>
      <c r="B30" s="276" t="e">
        <f>#REF!-#REF!</f>
        <v>#REF!</v>
      </c>
      <c r="C30" s="276" t="e">
        <f>#REF!-#REF!</f>
        <v>#REF!</v>
      </c>
      <c r="D30" s="282"/>
      <c r="E30" s="278" t="s">
        <v>2685</v>
      </c>
      <c r="F30" s="276" t="e">
        <f>#REF!-#REF!</f>
        <v>#REF!</v>
      </c>
      <c r="G30" s="276" t="e">
        <f>#REF!-#REF!</f>
        <v>#REF!</v>
      </c>
      <c r="H30" s="282"/>
    </row>
    <row r="31" ht="21" customHeight="1" spans="1:8">
      <c r="A31" s="278" t="s">
        <v>109</v>
      </c>
      <c r="B31" s="276" t="e">
        <f>#REF!-#REF!</f>
        <v>#REF!</v>
      </c>
      <c r="C31" s="276" t="e">
        <f>#REF!-#REF!</f>
        <v>#REF!</v>
      </c>
      <c r="D31" s="282"/>
      <c r="E31" s="278" t="s">
        <v>2494</v>
      </c>
      <c r="F31" s="276" t="e">
        <f>#REF!-#REF!</f>
        <v>#REF!</v>
      </c>
      <c r="G31" s="276" t="e">
        <f>#REF!-#REF!</f>
        <v>#REF!</v>
      </c>
      <c r="H31" s="282"/>
    </row>
    <row r="32" ht="21" customHeight="1" spans="1:8">
      <c r="A32" s="278" t="s">
        <v>110</v>
      </c>
      <c r="B32" s="276" t="e">
        <f>#REF!-#REF!</f>
        <v>#REF!</v>
      </c>
      <c r="C32" s="276" t="e">
        <f>#REF!-#REF!</f>
        <v>#REF!</v>
      </c>
      <c r="D32" s="282"/>
      <c r="E32" s="278" t="s">
        <v>2495</v>
      </c>
      <c r="F32" s="282" t="e">
        <f>B35-F27-F30-F31</f>
        <v>#REF!</v>
      </c>
      <c r="G32" s="282" t="e">
        <f>C35-G27-G30-G31</f>
        <v>#REF!</v>
      </c>
      <c r="H32" s="282"/>
    </row>
    <row r="33" ht="21" customHeight="1" spans="1:8">
      <c r="A33" s="278" t="s">
        <v>18</v>
      </c>
      <c r="B33" s="282"/>
      <c r="C33" s="282"/>
      <c r="D33" s="282"/>
      <c r="E33" s="278" t="s">
        <v>18</v>
      </c>
      <c r="F33" s="282"/>
      <c r="G33" s="282"/>
      <c r="H33" s="282"/>
    </row>
    <row r="34" ht="21" customHeight="1" spans="1:8">
      <c r="A34" s="278" t="s">
        <v>18</v>
      </c>
      <c r="B34" s="282"/>
      <c r="C34" s="282"/>
      <c r="D34" s="282"/>
      <c r="E34" s="278" t="s">
        <v>18</v>
      </c>
      <c r="F34" s="282"/>
      <c r="G34" s="282"/>
      <c r="H34" s="282"/>
    </row>
    <row r="35" ht="21" customHeight="1" spans="1:8">
      <c r="A35" s="285" t="s">
        <v>117</v>
      </c>
      <c r="B35" s="280" t="e">
        <f t="shared" ref="B35:G35" si="6">SUM(B27,B29)</f>
        <v>#REF!</v>
      </c>
      <c r="C35" s="280" t="e">
        <f t="shared" si="6"/>
        <v>#REF!</v>
      </c>
      <c r="D35" s="280"/>
      <c r="E35" s="285" t="s">
        <v>2455</v>
      </c>
      <c r="F35" s="280" t="e">
        <f t="shared" si="6"/>
        <v>#REF!</v>
      </c>
      <c r="G35" s="280" t="e">
        <f t="shared" si="6"/>
        <v>#REF!</v>
      </c>
      <c r="H35" s="280"/>
    </row>
  </sheetData>
  <mergeCells count="9">
    <mergeCell ref="A1:D1"/>
    <mergeCell ref="E1:H1"/>
    <mergeCell ref="G2:H2"/>
    <mergeCell ref="C3:D3"/>
    <mergeCell ref="G3:H3"/>
    <mergeCell ref="A3:A4"/>
    <mergeCell ref="B3:B4"/>
    <mergeCell ref="E3:E4"/>
    <mergeCell ref="F3:F4"/>
  </mergeCells>
  <conditionalFormatting sqref="A5:A34">
    <cfRule type="expression" dxfId="0" priority="2" stopIfTrue="1">
      <formula>"len($A:$A)=3"</formula>
    </cfRule>
  </conditionalFormatting>
  <conditionalFormatting sqref="D5:D40 H5:H40">
    <cfRule type="cellIs" dxfId="3" priority="1" stopIfTrue="1" operator="lessThan">
      <formula>0</formula>
    </cfRule>
  </conditionalFormatting>
  <printOptions horizontalCentered="1"/>
  <pageMargins left="0.590277777777778" right="0.590277777777778" top="0.786805555555556" bottom="0.786805555555556" header="0.511805555555556" footer="0.511805555555556"/>
  <pageSetup paperSize="9" scale="94" orientation="portrait"/>
  <headerFooter alignWithMargins="0">
    <oddFooter>&amp;C— &amp;P —</oddFooter>
  </headerFooter>
  <colBreaks count="1" manualBreakCount="1">
    <brk id="4" max="1048575" man="1"/>
  </colBreak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dimension ref="A1:N21"/>
  <sheetViews>
    <sheetView showZeros="0" view="pageBreakPreview" zoomScaleNormal="100" workbookViewId="0">
      <pane xSplit="1" ySplit="2" topLeftCell="B3" activePane="bottomRight" state="frozen"/>
      <selection/>
      <selection pane="topRight"/>
      <selection pane="bottomLeft"/>
      <selection pane="bottomRight" activeCell="E14" sqref="E14"/>
    </sheetView>
  </sheetViews>
  <sheetFormatPr defaultColWidth="9" defaultRowHeight="15"/>
  <cols>
    <col min="1" max="1" width="47.75" customWidth="1"/>
    <col min="2" max="2" width="33.375" customWidth="1"/>
    <col min="3" max="3" width="12" customWidth="1"/>
    <col min="4" max="6" width="11.5" customWidth="1"/>
    <col min="7" max="7" width="13.625" hidden="1" customWidth="1"/>
    <col min="8" max="8" width="24.375" customWidth="1"/>
    <col min="9" max="9" width="10.375" customWidth="1"/>
    <col min="10" max="10" width="11.5" customWidth="1"/>
    <col min="11" max="11" width="12.875" customWidth="1"/>
    <col min="12" max="13" width="11.5" customWidth="1"/>
    <col min="14" max="14" width="13.625" hidden="1" customWidth="1"/>
  </cols>
  <sheetData>
    <row r="1" ht="30.5" spans="1:14">
      <c r="A1" s="250" t="s">
        <v>2686</v>
      </c>
      <c r="B1" s="250"/>
      <c r="C1" s="250"/>
      <c r="D1" s="251"/>
      <c r="E1" s="251"/>
      <c r="F1" s="251"/>
      <c r="G1" s="251"/>
      <c r="H1" s="251"/>
      <c r="I1" s="251"/>
      <c r="J1" s="251"/>
      <c r="K1" s="251"/>
      <c r="L1" s="251"/>
      <c r="M1" s="251"/>
      <c r="N1" s="251"/>
    </row>
    <row r="2" spans="1:14">
      <c r="A2" s="252" t="s">
        <v>2687</v>
      </c>
      <c r="B2" s="252"/>
      <c r="C2" s="253" t="s">
        <v>30</v>
      </c>
      <c r="D2" s="254"/>
      <c r="E2" s="254"/>
      <c r="F2" s="254"/>
      <c r="G2" s="255"/>
      <c r="H2" s="252"/>
      <c r="I2" s="252"/>
      <c r="J2" s="254"/>
      <c r="K2" s="254"/>
      <c r="L2" s="254"/>
      <c r="M2" s="253"/>
      <c r="N2" s="263" t="s">
        <v>30</v>
      </c>
    </row>
    <row r="3" ht="30" customHeight="1" spans="1:3">
      <c r="A3" s="256" t="s">
        <v>2688</v>
      </c>
      <c r="B3" s="256" t="s">
        <v>2689</v>
      </c>
      <c r="C3" s="257" t="s">
        <v>2690</v>
      </c>
    </row>
    <row r="4" ht="30" customHeight="1" spans="1:3">
      <c r="A4" s="258" t="s">
        <v>2691</v>
      </c>
      <c r="B4" s="258" t="s">
        <v>2692</v>
      </c>
      <c r="C4" s="259">
        <v>1000</v>
      </c>
    </row>
    <row r="5" ht="30" customHeight="1" spans="1:3">
      <c r="A5" s="258" t="s">
        <v>2693</v>
      </c>
      <c r="B5" s="258" t="s">
        <v>2694</v>
      </c>
      <c r="C5" s="259">
        <v>300</v>
      </c>
    </row>
    <row r="6" ht="30" customHeight="1" spans="1:3">
      <c r="A6" s="258" t="s">
        <v>2695</v>
      </c>
      <c r="B6" s="258" t="s">
        <v>2696</v>
      </c>
      <c r="C6" s="259">
        <v>500</v>
      </c>
    </row>
    <row r="7" ht="30" customHeight="1" spans="1:3">
      <c r="A7" s="258" t="s">
        <v>2697</v>
      </c>
      <c r="B7" s="258" t="s">
        <v>2698</v>
      </c>
      <c r="C7" s="259">
        <v>300</v>
      </c>
    </row>
    <row r="8" ht="30" customHeight="1" spans="1:3">
      <c r="A8" s="258" t="s">
        <v>2699</v>
      </c>
      <c r="B8" s="258" t="s">
        <v>2698</v>
      </c>
      <c r="C8" s="259">
        <v>400</v>
      </c>
    </row>
    <row r="9" ht="30" customHeight="1" spans="1:3">
      <c r="A9" s="258" t="s">
        <v>2700</v>
      </c>
      <c r="B9" s="258" t="s">
        <v>2698</v>
      </c>
      <c r="C9" s="259">
        <v>400</v>
      </c>
    </row>
    <row r="10" ht="30" customHeight="1" spans="1:3">
      <c r="A10" s="258" t="s">
        <v>2701</v>
      </c>
      <c r="B10" s="258" t="s">
        <v>2698</v>
      </c>
      <c r="C10" s="259">
        <v>500</v>
      </c>
    </row>
    <row r="11" ht="30" customHeight="1" spans="1:3">
      <c r="A11" s="258" t="s">
        <v>2702</v>
      </c>
      <c r="B11" s="258" t="s">
        <v>2696</v>
      </c>
      <c r="C11" s="259">
        <v>2000</v>
      </c>
    </row>
    <row r="12" ht="30" customHeight="1" spans="1:3">
      <c r="A12" s="258" t="s">
        <v>2703</v>
      </c>
      <c r="B12" s="258" t="s">
        <v>2704</v>
      </c>
      <c r="C12" s="259">
        <v>20000</v>
      </c>
    </row>
    <row r="13" ht="30" customHeight="1" spans="1:3">
      <c r="A13" s="258" t="s">
        <v>2705</v>
      </c>
      <c r="B13" s="258" t="s">
        <v>2706</v>
      </c>
      <c r="C13" s="259">
        <v>38286</v>
      </c>
    </row>
    <row r="14" ht="30" customHeight="1" spans="1:3">
      <c r="A14" s="258" t="s">
        <v>2707</v>
      </c>
      <c r="B14" s="258" t="s">
        <v>2708</v>
      </c>
      <c r="C14" s="259">
        <v>20000</v>
      </c>
    </row>
    <row r="15" ht="30" customHeight="1" spans="1:3">
      <c r="A15" s="258" t="s">
        <v>2709</v>
      </c>
      <c r="B15" s="258" t="s">
        <v>2710</v>
      </c>
      <c r="C15" s="259">
        <v>3000</v>
      </c>
    </row>
    <row r="16" ht="30" customHeight="1" spans="1:3">
      <c r="A16" s="258" t="s">
        <v>2711</v>
      </c>
      <c r="B16" s="258" t="s">
        <v>2712</v>
      </c>
      <c r="C16" s="259">
        <v>1000</v>
      </c>
    </row>
    <row r="17" ht="30" customHeight="1" spans="1:3">
      <c r="A17" s="258" t="s">
        <v>2713</v>
      </c>
      <c r="B17" s="258" t="s">
        <v>2714</v>
      </c>
      <c r="C17" s="259">
        <v>500</v>
      </c>
    </row>
    <row r="18" ht="30" customHeight="1" spans="1:3">
      <c r="A18" s="258" t="s">
        <v>2715</v>
      </c>
      <c r="B18" s="258" t="s">
        <v>2716</v>
      </c>
      <c r="C18" s="259">
        <v>13300</v>
      </c>
    </row>
    <row r="19" ht="30" customHeight="1" spans="1:3">
      <c r="A19" s="260" t="s">
        <v>2717</v>
      </c>
      <c r="B19" s="261"/>
      <c r="C19" s="262">
        <f>SUM(C4:C18)</f>
        <v>101486</v>
      </c>
    </row>
    <row r="20" ht="30" customHeight="1" spans="1:3">
      <c r="A20" s="260" t="s">
        <v>2718</v>
      </c>
      <c r="B20" s="261"/>
      <c r="C20" s="262">
        <f>C21-C19</f>
        <v>148514</v>
      </c>
    </row>
    <row r="21" ht="30" customHeight="1" spans="1:3">
      <c r="A21" s="260" t="s">
        <v>2719</v>
      </c>
      <c r="B21" s="261"/>
      <c r="C21" s="262">
        <v>250000</v>
      </c>
    </row>
  </sheetData>
  <mergeCells count="4">
    <mergeCell ref="A1:C1"/>
    <mergeCell ref="A19:B19"/>
    <mergeCell ref="A20:B20"/>
    <mergeCell ref="A21:B21"/>
  </mergeCells>
  <printOptions horizontalCentered="1"/>
  <pageMargins left="0.707638888888889" right="0.707638888888889" top="1.14166666666667" bottom="0.747916666666667" header="0.313888888888889" footer="0.313888888888889"/>
  <pageSetup paperSize="9" scale="88" orientation="portrait"/>
  <headerFooter alignWithMargins="0">
    <oddFooter>&amp;C— &amp;P —</oddFooter>
  </headerFooter>
  <colBreaks count="1" manualBreakCount="1">
    <brk id="3" max="30" man="1"/>
  </colBreak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B050"/>
  </sheetPr>
  <dimension ref="A1:L1317"/>
  <sheetViews>
    <sheetView showZeros="0" zoomScale="85" zoomScaleNormal="85" workbookViewId="0">
      <pane ySplit="3" topLeftCell="A1302" activePane="bottomLeft" state="frozen"/>
      <selection/>
      <selection pane="bottomLeft" activeCell="L1300" sqref="L1300"/>
    </sheetView>
  </sheetViews>
  <sheetFormatPr defaultColWidth="9" defaultRowHeight="15"/>
  <cols>
    <col min="1" max="1" width="4.875" customWidth="1"/>
    <col min="2" max="2" width="5.25" customWidth="1"/>
    <col min="3" max="3" width="6.125" customWidth="1"/>
    <col min="4" max="4" width="8.375" customWidth="1"/>
    <col min="5" max="5" width="3.375" customWidth="1"/>
    <col min="6" max="6" width="43.25" customWidth="1"/>
    <col min="7" max="8" width="14.625" customWidth="1"/>
    <col min="9" max="9" width="3.875" customWidth="1"/>
    <col min="10" max="10" width="3.5" customWidth="1"/>
    <col min="11" max="11" width="35.125" customWidth="1"/>
    <col min="261" max="261" width="43.25" customWidth="1"/>
    <col min="262" max="264" width="14.625" customWidth="1"/>
    <col min="265" max="265" width="3.875" customWidth="1"/>
    <col min="266" max="266" width="3.5" customWidth="1"/>
    <col min="517" max="517" width="43.25" customWidth="1"/>
    <col min="518" max="520" width="14.625" customWidth="1"/>
    <col min="521" max="521" width="3.875" customWidth="1"/>
    <col min="522" max="522" width="3.5" customWidth="1"/>
    <col min="773" max="773" width="43.25" customWidth="1"/>
    <col min="774" max="776" width="14.625" customWidth="1"/>
    <col min="777" max="777" width="3.875" customWidth="1"/>
    <col min="778" max="778" width="3.5" customWidth="1"/>
    <col min="1029" max="1029" width="43.25" customWidth="1"/>
    <col min="1030" max="1032" width="14.625" customWidth="1"/>
    <col min="1033" max="1033" width="3.875" customWidth="1"/>
    <col min="1034" max="1034" width="3.5" customWidth="1"/>
    <col min="1285" max="1285" width="43.25" customWidth="1"/>
    <col min="1286" max="1288" width="14.625" customWidth="1"/>
    <col min="1289" max="1289" width="3.875" customWidth="1"/>
    <col min="1290" max="1290" width="3.5" customWidth="1"/>
    <col min="1541" max="1541" width="43.25" customWidth="1"/>
    <col min="1542" max="1544" width="14.625" customWidth="1"/>
    <col min="1545" max="1545" width="3.875" customWidth="1"/>
    <col min="1546" max="1546" width="3.5" customWidth="1"/>
    <col min="1797" max="1797" width="43.25" customWidth="1"/>
    <col min="1798" max="1800" width="14.625" customWidth="1"/>
    <col min="1801" max="1801" width="3.875" customWidth="1"/>
    <col min="1802" max="1802" width="3.5" customWidth="1"/>
    <col min="2053" max="2053" width="43.25" customWidth="1"/>
    <col min="2054" max="2056" width="14.625" customWidth="1"/>
    <col min="2057" max="2057" width="3.875" customWidth="1"/>
    <col min="2058" max="2058" width="3.5" customWidth="1"/>
    <col min="2309" max="2309" width="43.25" customWidth="1"/>
    <col min="2310" max="2312" width="14.625" customWidth="1"/>
    <col min="2313" max="2313" width="3.875" customWidth="1"/>
    <col min="2314" max="2314" width="3.5" customWidth="1"/>
    <col min="2565" max="2565" width="43.25" customWidth="1"/>
    <col min="2566" max="2568" width="14.625" customWidth="1"/>
    <col min="2569" max="2569" width="3.875" customWidth="1"/>
    <col min="2570" max="2570" width="3.5" customWidth="1"/>
    <col min="2821" max="2821" width="43.25" customWidth="1"/>
    <col min="2822" max="2824" width="14.625" customWidth="1"/>
    <col min="2825" max="2825" width="3.875" customWidth="1"/>
    <col min="2826" max="2826" width="3.5" customWidth="1"/>
    <col min="3077" max="3077" width="43.25" customWidth="1"/>
    <col min="3078" max="3080" width="14.625" customWidth="1"/>
    <col min="3081" max="3081" width="3.875" customWidth="1"/>
    <col min="3082" max="3082" width="3.5" customWidth="1"/>
    <col min="3333" max="3333" width="43.25" customWidth="1"/>
    <col min="3334" max="3336" width="14.625" customWidth="1"/>
    <col min="3337" max="3337" width="3.875" customWidth="1"/>
    <col min="3338" max="3338" width="3.5" customWidth="1"/>
    <col min="3589" max="3589" width="43.25" customWidth="1"/>
    <col min="3590" max="3592" width="14.625" customWidth="1"/>
    <col min="3593" max="3593" width="3.875" customWidth="1"/>
    <col min="3594" max="3594" width="3.5" customWidth="1"/>
    <col min="3845" max="3845" width="43.25" customWidth="1"/>
    <col min="3846" max="3848" width="14.625" customWidth="1"/>
    <col min="3849" max="3849" width="3.875" customWidth="1"/>
    <col min="3850" max="3850" width="3.5" customWidth="1"/>
    <col min="4101" max="4101" width="43.25" customWidth="1"/>
    <col min="4102" max="4104" width="14.625" customWidth="1"/>
    <col min="4105" max="4105" width="3.875" customWidth="1"/>
    <col min="4106" max="4106" width="3.5" customWidth="1"/>
    <col min="4357" max="4357" width="43.25" customWidth="1"/>
    <col min="4358" max="4360" width="14.625" customWidth="1"/>
    <col min="4361" max="4361" width="3.875" customWidth="1"/>
    <col min="4362" max="4362" width="3.5" customWidth="1"/>
    <col min="4613" max="4613" width="43.25" customWidth="1"/>
    <col min="4614" max="4616" width="14.625" customWidth="1"/>
    <col min="4617" max="4617" width="3.875" customWidth="1"/>
    <col min="4618" max="4618" width="3.5" customWidth="1"/>
    <col min="4869" max="4869" width="43.25" customWidth="1"/>
    <col min="4870" max="4872" width="14.625" customWidth="1"/>
    <col min="4873" max="4873" width="3.875" customWidth="1"/>
    <col min="4874" max="4874" width="3.5" customWidth="1"/>
    <col min="5125" max="5125" width="43.25" customWidth="1"/>
    <col min="5126" max="5128" width="14.625" customWidth="1"/>
    <col min="5129" max="5129" width="3.875" customWidth="1"/>
    <col min="5130" max="5130" width="3.5" customWidth="1"/>
    <col min="5381" max="5381" width="43.25" customWidth="1"/>
    <col min="5382" max="5384" width="14.625" customWidth="1"/>
    <col min="5385" max="5385" width="3.875" customWidth="1"/>
    <col min="5386" max="5386" width="3.5" customWidth="1"/>
    <col min="5637" max="5637" width="43.25" customWidth="1"/>
    <col min="5638" max="5640" width="14.625" customWidth="1"/>
    <col min="5641" max="5641" width="3.875" customWidth="1"/>
    <col min="5642" max="5642" width="3.5" customWidth="1"/>
    <col min="5893" max="5893" width="43.25" customWidth="1"/>
    <col min="5894" max="5896" width="14.625" customWidth="1"/>
    <col min="5897" max="5897" width="3.875" customWidth="1"/>
    <col min="5898" max="5898" width="3.5" customWidth="1"/>
    <col min="6149" max="6149" width="43.25" customWidth="1"/>
    <col min="6150" max="6152" width="14.625" customWidth="1"/>
    <col min="6153" max="6153" width="3.875" customWidth="1"/>
    <col min="6154" max="6154" width="3.5" customWidth="1"/>
    <col min="6405" max="6405" width="43.25" customWidth="1"/>
    <col min="6406" max="6408" width="14.625" customWidth="1"/>
    <col min="6409" max="6409" width="3.875" customWidth="1"/>
    <col min="6410" max="6410" width="3.5" customWidth="1"/>
    <col min="6661" max="6661" width="43.25" customWidth="1"/>
    <col min="6662" max="6664" width="14.625" customWidth="1"/>
    <col min="6665" max="6665" width="3.875" customWidth="1"/>
    <col min="6666" max="6666" width="3.5" customWidth="1"/>
    <col min="6917" max="6917" width="43.25" customWidth="1"/>
    <col min="6918" max="6920" width="14.625" customWidth="1"/>
    <col min="6921" max="6921" width="3.875" customWidth="1"/>
    <col min="6922" max="6922" width="3.5" customWidth="1"/>
    <col min="7173" max="7173" width="43.25" customWidth="1"/>
    <col min="7174" max="7176" width="14.625" customWidth="1"/>
    <col min="7177" max="7177" width="3.875" customWidth="1"/>
    <col min="7178" max="7178" width="3.5" customWidth="1"/>
    <col min="7429" max="7429" width="43.25" customWidth="1"/>
    <col min="7430" max="7432" width="14.625" customWidth="1"/>
    <col min="7433" max="7433" width="3.875" customWidth="1"/>
    <col min="7434" max="7434" width="3.5" customWidth="1"/>
    <col min="7685" max="7685" width="43.25" customWidth="1"/>
    <col min="7686" max="7688" width="14.625" customWidth="1"/>
    <col min="7689" max="7689" width="3.875" customWidth="1"/>
    <col min="7690" max="7690" width="3.5" customWidth="1"/>
    <col min="7941" max="7941" width="43.25" customWidth="1"/>
    <col min="7942" max="7944" width="14.625" customWidth="1"/>
    <col min="7945" max="7945" width="3.875" customWidth="1"/>
    <col min="7946" max="7946" width="3.5" customWidth="1"/>
    <col min="8197" max="8197" width="43.25" customWidth="1"/>
    <col min="8198" max="8200" width="14.625" customWidth="1"/>
    <col min="8201" max="8201" width="3.875" customWidth="1"/>
    <col min="8202" max="8202" width="3.5" customWidth="1"/>
    <col min="8453" max="8453" width="43.25" customWidth="1"/>
    <col min="8454" max="8456" width="14.625" customWidth="1"/>
    <col min="8457" max="8457" width="3.875" customWidth="1"/>
    <col min="8458" max="8458" width="3.5" customWidth="1"/>
    <col min="8709" max="8709" width="43.25" customWidth="1"/>
    <col min="8710" max="8712" width="14.625" customWidth="1"/>
    <col min="8713" max="8713" width="3.875" customWidth="1"/>
    <col min="8714" max="8714" width="3.5" customWidth="1"/>
    <col min="8965" max="8965" width="43.25" customWidth="1"/>
    <col min="8966" max="8968" width="14.625" customWidth="1"/>
    <col min="8969" max="8969" width="3.875" customWidth="1"/>
    <col min="8970" max="8970" width="3.5" customWidth="1"/>
    <col min="9221" max="9221" width="43.25" customWidth="1"/>
    <col min="9222" max="9224" width="14.625" customWidth="1"/>
    <col min="9225" max="9225" width="3.875" customWidth="1"/>
    <col min="9226" max="9226" width="3.5" customWidth="1"/>
    <col min="9477" max="9477" width="43.25" customWidth="1"/>
    <col min="9478" max="9480" width="14.625" customWidth="1"/>
    <col min="9481" max="9481" width="3.875" customWidth="1"/>
    <col min="9482" max="9482" width="3.5" customWidth="1"/>
    <col min="9733" max="9733" width="43.25" customWidth="1"/>
    <col min="9734" max="9736" width="14.625" customWidth="1"/>
    <col min="9737" max="9737" width="3.875" customWidth="1"/>
    <col min="9738" max="9738" width="3.5" customWidth="1"/>
    <col min="9989" max="9989" width="43.25" customWidth="1"/>
    <col min="9990" max="9992" width="14.625" customWidth="1"/>
    <col min="9993" max="9993" width="3.875" customWidth="1"/>
    <col min="9994" max="9994" width="3.5" customWidth="1"/>
    <col min="10245" max="10245" width="43.25" customWidth="1"/>
    <col min="10246" max="10248" width="14.625" customWidth="1"/>
    <col min="10249" max="10249" width="3.875" customWidth="1"/>
    <col min="10250" max="10250" width="3.5" customWidth="1"/>
    <col min="10501" max="10501" width="43.25" customWidth="1"/>
    <col min="10502" max="10504" width="14.625" customWidth="1"/>
    <col min="10505" max="10505" width="3.875" customWidth="1"/>
    <col min="10506" max="10506" width="3.5" customWidth="1"/>
    <col min="10757" max="10757" width="43.25" customWidth="1"/>
    <col min="10758" max="10760" width="14.625" customWidth="1"/>
    <col min="10761" max="10761" width="3.875" customWidth="1"/>
    <col min="10762" max="10762" width="3.5" customWidth="1"/>
    <col min="11013" max="11013" width="43.25" customWidth="1"/>
    <col min="11014" max="11016" width="14.625" customWidth="1"/>
    <col min="11017" max="11017" width="3.875" customWidth="1"/>
    <col min="11018" max="11018" width="3.5" customWidth="1"/>
    <col min="11269" max="11269" width="43.25" customWidth="1"/>
    <col min="11270" max="11272" width="14.625" customWidth="1"/>
    <col min="11273" max="11273" width="3.875" customWidth="1"/>
    <col min="11274" max="11274" width="3.5" customWidth="1"/>
    <col min="11525" max="11525" width="43.25" customWidth="1"/>
    <col min="11526" max="11528" width="14.625" customWidth="1"/>
    <col min="11529" max="11529" width="3.875" customWidth="1"/>
    <col min="11530" max="11530" width="3.5" customWidth="1"/>
    <col min="11781" max="11781" width="43.25" customWidth="1"/>
    <col min="11782" max="11784" width="14.625" customWidth="1"/>
    <col min="11785" max="11785" width="3.875" customWidth="1"/>
    <col min="11786" max="11786" width="3.5" customWidth="1"/>
    <col min="12037" max="12037" width="43.25" customWidth="1"/>
    <col min="12038" max="12040" width="14.625" customWidth="1"/>
    <col min="12041" max="12041" width="3.875" customWidth="1"/>
    <col min="12042" max="12042" width="3.5" customWidth="1"/>
    <col min="12293" max="12293" width="43.25" customWidth="1"/>
    <col min="12294" max="12296" width="14.625" customWidth="1"/>
    <col min="12297" max="12297" width="3.875" customWidth="1"/>
    <col min="12298" max="12298" width="3.5" customWidth="1"/>
    <col min="12549" max="12549" width="43.25" customWidth="1"/>
    <col min="12550" max="12552" width="14.625" customWidth="1"/>
    <col min="12553" max="12553" width="3.875" customWidth="1"/>
    <col min="12554" max="12554" width="3.5" customWidth="1"/>
    <col min="12805" max="12805" width="43.25" customWidth="1"/>
    <col min="12806" max="12808" width="14.625" customWidth="1"/>
    <col min="12809" max="12809" width="3.875" customWidth="1"/>
    <col min="12810" max="12810" width="3.5" customWidth="1"/>
    <col min="13061" max="13061" width="43.25" customWidth="1"/>
    <col min="13062" max="13064" width="14.625" customWidth="1"/>
    <col min="13065" max="13065" width="3.875" customWidth="1"/>
    <col min="13066" max="13066" width="3.5" customWidth="1"/>
    <col min="13317" max="13317" width="43.25" customWidth="1"/>
    <col min="13318" max="13320" width="14.625" customWidth="1"/>
    <col min="13321" max="13321" width="3.875" customWidth="1"/>
    <col min="13322" max="13322" width="3.5" customWidth="1"/>
    <col min="13573" max="13573" width="43.25" customWidth="1"/>
    <col min="13574" max="13576" width="14.625" customWidth="1"/>
    <col min="13577" max="13577" width="3.875" customWidth="1"/>
    <col min="13578" max="13578" width="3.5" customWidth="1"/>
    <col min="13829" max="13829" width="43.25" customWidth="1"/>
    <col min="13830" max="13832" width="14.625" customWidth="1"/>
    <col min="13833" max="13833" width="3.875" customWidth="1"/>
    <col min="13834" max="13834" width="3.5" customWidth="1"/>
    <col min="14085" max="14085" width="43.25" customWidth="1"/>
    <col min="14086" max="14088" width="14.625" customWidth="1"/>
    <col min="14089" max="14089" width="3.875" customWidth="1"/>
    <col min="14090" max="14090" width="3.5" customWidth="1"/>
    <col min="14341" max="14341" width="43.25" customWidth="1"/>
    <col min="14342" max="14344" width="14.625" customWidth="1"/>
    <col min="14345" max="14345" width="3.875" customWidth="1"/>
    <col min="14346" max="14346" width="3.5" customWidth="1"/>
    <col min="14597" max="14597" width="43.25" customWidth="1"/>
    <col min="14598" max="14600" width="14.625" customWidth="1"/>
    <col min="14601" max="14601" width="3.875" customWidth="1"/>
    <col min="14602" max="14602" width="3.5" customWidth="1"/>
    <col min="14853" max="14853" width="43.25" customWidth="1"/>
    <col min="14854" max="14856" width="14.625" customWidth="1"/>
    <col min="14857" max="14857" width="3.875" customWidth="1"/>
    <col min="14858" max="14858" width="3.5" customWidth="1"/>
    <col min="15109" max="15109" width="43.25" customWidth="1"/>
    <col min="15110" max="15112" width="14.625" customWidth="1"/>
    <col min="15113" max="15113" width="3.875" customWidth="1"/>
    <col min="15114" max="15114" width="3.5" customWidth="1"/>
    <col min="15365" max="15365" width="43.25" customWidth="1"/>
    <col min="15366" max="15368" width="14.625" customWidth="1"/>
    <col min="15369" max="15369" width="3.875" customWidth="1"/>
    <col min="15370" max="15370" width="3.5" customWidth="1"/>
    <col min="15621" max="15621" width="43.25" customWidth="1"/>
    <col min="15622" max="15624" width="14.625" customWidth="1"/>
    <col min="15625" max="15625" width="3.875" customWidth="1"/>
    <col min="15626" max="15626" width="3.5" customWidth="1"/>
    <col min="15877" max="15877" width="43.25" customWidth="1"/>
    <col min="15878" max="15880" width="14.625" customWidth="1"/>
    <col min="15881" max="15881" width="3.875" customWidth="1"/>
    <col min="15882" max="15882" width="3.5" customWidth="1"/>
    <col min="16133" max="16133" width="43.25" customWidth="1"/>
    <col min="16134" max="16136" width="14.625" customWidth="1"/>
    <col min="16137" max="16137" width="3.875" customWidth="1"/>
    <col min="16138" max="16138" width="3.5" customWidth="1"/>
  </cols>
  <sheetData>
    <row r="1" ht="42" customHeight="1" spans="6:8">
      <c r="F1" s="118" t="s">
        <v>2720</v>
      </c>
      <c r="G1" s="118"/>
      <c r="H1" s="118"/>
    </row>
    <row r="2" ht="18.95" customHeight="1" spans="6:8">
      <c r="F2" s="119" t="s">
        <v>2721</v>
      </c>
      <c r="G2" s="240"/>
      <c r="H2" s="240" t="s">
        <v>30</v>
      </c>
    </row>
    <row r="3" ht="30" customHeight="1" spans="1:10">
      <c r="A3" s="122" t="s">
        <v>2722</v>
      </c>
      <c r="B3" s="122" t="s">
        <v>121</v>
      </c>
      <c r="C3" s="122" t="s">
        <v>122</v>
      </c>
      <c r="D3" s="122" t="s">
        <v>123</v>
      </c>
      <c r="E3" s="122" t="s">
        <v>124</v>
      </c>
      <c r="F3" s="123" t="s">
        <v>125</v>
      </c>
      <c r="G3" s="241" t="s">
        <v>2723</v>
      </c>
      <c r="H3" s="241" t="s">
        <v>2724</v>
      </c>
      <c r="I3" s="132" t="s">
        <v>2725</v>
      </c>
      <c r="J3" s="132" t="s">
        <v>2726</v>
      </c>
    </row>
    <row r="4" ht="24" customHeight="1" spans="1:10">
      <c r="A4" s="126" t="s">
        <v>134</v>
      </c>
      <c r="B4" s="97" t="s">
        <v>135</v>
      </c>
      <c r="C4" s="97" t="s">
        <v>135</v>
      </c>
      <c r="D4" s="89" t="s">
        <v>136</v>
      </c>
      <c r="E4" s="97" t="s">
        <v>135</v>
      </c>
      <c r="F4" s="20" t="s">
        <v>2727</v>
      </c>
      <c r="G4" s="127">
        <v>477688</v>
      </c>
      <c r="H4" s="133">
        <v>-0.096</v>
      </c>
      <c r="I4" s="36" t="s">
        <v>147</v>
      </c>
      <c r="J4" s="36" t="s">
        <v>147</v>
      </c>
    </row>
    <row r="5" ht="18.95" customHeight="1" spans="1:10">
      <c r="A5" s="126" t="s">
        <v>135</v>
      </c>
      <c r="B5" s="97" t="s">
        <v>136</v>
      </c>
      <c r="C5" s="97" t="s">
        <v>135</v>
      </c>
      <c r="D5" s="89" t="s">
        <v>138</v>
      </c>
      <c r="E5" s="97" t="s">
        <v>135</v>
      </c>
      <c r="F5" s="20" t="s">
        <v>139</v>
      </c>
      <c r="G5" s="127">
        <v>9340</v>
      </c>
      <c r="H5" s="133">
        <v>0.117</v>
      </c>
      <c r="I5" s="36" t="s">
        <v>147</v>
      </c>
      <c r="J5" s="36" t="s">
        <v>147</v>
      </c>
    </row>
    <row r="6" ht="18.95" customHeight="1" spans="1:10">
      <c r="A6" s="126" t="s">
        <v>135</v>
      </c>
      <c r="B6" s="97" t="s">
        <v>135</v>
      </c>
      <c r="C6" s="97" t="s">
        <v>138</v>
      </c>
      <c r="D6" s="89" t="s">
        <v>140</v>
      </c>
      <c r="E6" s="97" t="s">
        <v>147</v>
      </c>
      <c r="F6" s="23" t="s">
        <v>2728</v>
      </c>
      <c r="G6" s="129">
        <v>4425</v>
      </c>
      <c r="H6" s="135">
        <v>0.232</v>
      </c>
      <c r="I6" s="36" t="s">
        <v>147</v>
      </c>
      <c r="J6" s="36" t="s">
        <v>2729</v>
      </c>
    </row>
    <row r="7" ht="18.95" customHeight="1" spans="1:10">
      <c r="A7" s="126" t="s">
        <v>135</v>
      </c>
      <c r="B7" s="97" t="s">
        <v>135</v>
      </c>
      <c r="C7" s="97" t="s">
        <v>138</v>
      </c>
      <c r="D7" s="89" t="s">
        <v>142</v>
      </c>
      <c r="E7" s="97" t="s">
        <v>147</v>
      </c>
      <c r="F7" s="23" t="s">
        <v>2730</v>
      </c>
      <c r="G7" s="129">
        <v>580</v>
      </c>
      <c r="H7" s="135">
        <v>0.16</v>
      </c>
      <c r="I7" s="36" t="s">
        <v>147</v>
      </c>
      <c r="J7" s="36" t="s">
        <v>2729</v>
      </c>
    </row>
    <row r="8" ht="18.95" customHeight="1" spans="1:10">
      <c r="A8" s="126" t="s">
        <v>135</v>
      </c>
      <c r="B8" s="97" t="s">
        <v>135</v>
      </c>
      <c r="C8" s="97" t="s">
        <v>138</v>
      </c>
      <c r="D8" s="89" t="s">
        <v>144</v>
      </c>
      <c r="E8" s="97" t="s">
        <v>147</v>
      </c>
      <c r="F8" s="23" t="s">
        <v>2731</v>
      </c>
      <c r="G8" s="129">
        <v>326</v>
      </c>
      <c r="H8" s="135">
        <v>0.136</v>
      </c>
      <c r="I8" s="36" t="s">
        <v>147</v>
      </c>
      <c r="J8" s="36" t="s">
        <v>2729</v>
      </c>
    </row>
    <row r="9" ht="18.95" customHeight="1" spans="1:10">
      <c r="A9" s="126" t="s">
        <v>135</v>
      </c>
      <c r="B9" s="97" t="s">
        <v>135</v>
      </c>
      <c r="C9" s="97" t="s">
        <v>138</v>
      </c>
      <c r="D9" s="89" t="s">
        <v>146</v>
      </c>
      <c r="E9" s="97" t="s">
        <v>147</v>
      </c>
      <c r="F9" s="23" t="s">
        <v>2732</v>
      </c>
      <c r="G9" s="129">
        <v>0</v>
      </c>
      <c r="H9" s="135" t="s">
        <v>135</v>
      </c>
      <c r="I9" s="36" t="s">
        <v>2729</v>
      </c>
      <c r="J9" s="36" t="s">
        <v>2729</v>
      </c>
    </row>
    <row r="10" ht="18.95" customHeight="1" spans="1:10">
      <c r="A10" s="126" t="s">
        <v>135</v>
      </c>
      <c r="B10" s="97" t="s">
        <v>135</v>
      </c>
      <c r="C10" s="97" t="s">
        <v>138</v>
      </c>
      <c r="D10" s="89" t="s">
        <v>149</v>
      </c>
      <c r="E10" s="97" t="s">
        <v>147</v>
      </c>
      <c r="F10" s="23" t="s">
        <v>2733</v>
      </c>
      <c r="G10" s="129">
        <v>420</v>
      </c>
      <c r="H10" s="135">
        <v>0.05</v>
      </c>
      <c r="I10" s="36" t="s">
        <v>147</v>
      </c>
      <c r="J10" s="36" t="s">
        <v>2729</v>
      </c>
    </row>
    <row r="11" ht="18.95" customHeight="1" spans="1:10">
      <c r="A11" s="126" t="s">
        <v>135</v>
      </c>
      <c r="B11" s="97" t="s">
        <v>135</v>
      </c>
      <c r="C11" s="97" t="s">
        <v>138</v>
      </c>
      <c r="D11" s="89" t="s">
        <v>151</v>
      </c>
      <c r="E11" s="97" t="s">
        <v>147</v>
      </c>
      <c r="F11" s="23" t="s">
        <v>2734</v>
      </c>
      <c r="G11" s="129">
        <v>300</v>
      </c>
      <c r="H11" s="135">
        <v>0</v>
      </c>
      <c r="I11" s="36" t="s">
        <v>147</v>
      </c>
      <c r="J11" s="36" t="s">
        <v>2729</v>
      </c>
    </row>
    <row r="12" ht="18.95" customHeight="1" spans="1:10">
      <c r="A12" s="126" t="s">
        <v>135</v>
      </c>
      <c r="B12" s="97" t="s">
        <v>135</v>
      </c>
      <c r="C12" s="97" t="s">
        <v>138</v>
      </c>
      <c r="D12" s="89" t="s">
        <v>153</v>
      </c>
      <c r="E12" s="97" t="s">
        <v>147</v>
      </c>
      <c r="F12" s="27" t="s">
        <v>2735</v>
      </c>
      <c r="G12" s="129">
        <v>150</v>
      </c>
      <c r="H12" s="135" t="s">
        <v>135</v>
      </c>
      <c r="I12" s="36" t="s">
        <v>147</v>
      </c>
      <c r="J12" s="36" t="s">
        <v>2729</v>
      </c>
    </row>
    <row r="13" ht="18.95" customHeight="1" spans="1:10">
      <c r="A13" s="126" t="s">
        <v>135</v>
      </c>
      <c r="B13" s="97" t="s">
        <v>135</v>
      </c>
      <c r="C13" s="97" t="s">
        <v>138</v>
      </c>
      <c r="D13" s="89" t="s">
        <v>155</v>
      </c>
      <c r="E13" s="97" t="s">
        <v>147</v>
      </c>
      <c r="F13" s="23" t="s">
        <v>2736</v>
      </c>
      <c r="G13" s="129">
        <v>457</v>
      </c>
      <c r="H13" s="135">
        <v>0.046</v>
      </c>
      <c r="I13" s="36" t="s">
        <v>147</v>
      </c>
      <c r="J13" s="36" t="s">
        <v>2729</v>
      </c>
    </row>
    <row r="14" ht="18.95" customHeight="1" spans="1:10">
      <c r="A14" s="126" t="s">
        <v>135</v>
      </c>
      <c r="B14" s="97" t="s">
        <v>135</v>
      </c>
      <c r="C14" s="97" t="s">
        <v>138</v>
      </c>
      <c r="D14" s="89" t="s">
        <v>157</v>
      </c>
      <c r="E14" s="97" t="s">
        <v>147</v>
      </c>
      <c r="F14" s="23" t="s">
        <v>2737</v>
      </c>
      <c r="G14" s="129">
        <v>100</v>
      </c>
      <c r="H14" s="135">
        <v>0</v>
      </c>
      <c r="I14" s="36" t="s">
        <v>147</v>
      </c>
      <c r="J14" s="36" t="s">
        <v>2729</v>
      </c>
    </row>
    <row r="15" ht="18.95" customHeight="1" spans="1:10">
      <c r="A15" s="126" t="s">
        <v>135</v>
      </c>
      <c r="B15" s="97" t="s">
        <v>135</v>
      </c>
      <c r="C15" s="97" t="s">
        <v>138</v>
      </c>
      <c r="D15" s="89" t="s">
        <v>159</v>
      </c>
      <c r="E15" s="97" t="s">
        <v>147</v>
      </c>
      <c r="F15" s="23" t="s">
        <v>2738</v>
      </c>
      <c r="G15" s="129">
        <v>88</v>
      </c>
      <c r="H15" s="135">
        <v>0.103</v>
      </c>
      <c r="I15" s="36" t="s">
        <v>147</v>
      </c>
      <c r="J15" s="36" t="s">
        <v>2729</v>
      </c>
    </row>
    <row r="16" ht="18.95" customHeight="1" spans="1:10">
      <c r="A16" s="126" t="s">
        <v>135</v>
      </c>
      <c r="B16" s="97" t="s">
        <v>135</v>
      </c>
      <c r="C16" s="97" t="s">
        <v>138</v>
      </c>
      <c r="D16" s="89" t="s">
        <v>161</v>
      </c>
      <c r="E16" s="97" t="s">
        <v>147</v>
      </c>
      <c r="F16" s="23" t="s">
        <v>2739</v>
      </c>
      <c r="G16" s="129">
        <v>2494</v>
      </c>
      <c r="H16" s="135">
        <v>-0.065</v>
      </c>
      <c r="I16" s="36" t="s">
        <v>147</v>
      </c>
      <c r="J16" s="36" t="s">
        <v>2729</v>
      </c>
    </row>
    <row r="17" ht="18.95" customHeight="1" spans="1:10">
      <c r="A17" s="126" t="s">
        <v>135</v>
      </c>
      <c r="B17" s="97" t="s">
        <v>136</v>
      </c>
      <c r="C17" s="97" t="s">
        <v>135</v>
      </c>
      <c r="D17" s="89" t="s">
        <v>163</v>
      </c>
      <c r="E17" s="97"/>
      <c r="F17" s="20" t="s">
        <v>164</v>
      </c>
      <c r="G17" s="127">
        <v>8954</v>
      </c>
      <c r="H17" s="133">
        <v>0.124</v>
      </c>
      <c r="I17" s="36" t="s">
        <v>147</v>
      </c>
      <c r="J17" s="36" t="s">
        <v>147</v>
      </c>
    </row>
    <row r="18" ht="18.95" customHeight="1" spans="1:10">
      <c r="A18" s="126" t="s">
        <v>135</v>
      </c>
      <c r="B18" s="97" t="s">
        <v>135</v>
      </c>
      <c r="C18" s="97" t="s">
        <v>163</v>
      </c>
      <c r="D18" s="89" t="s">
        <v>165</v>
      </c>
      <c r="E18" s="97" t="s">
        <v>147</v>
      </c>
      <c r="F18" s="23" t="s">
        <v>2728</v>
      </c>
      <c r="G18" s="129">
        <v>3790</v>
      </c>
      <c r="H18" s="135">
        <v>0.292</v>
      </c>
      <c r="I18" s="36" t="s">
        <v>147</v>
      </c>
      <c r="J18" s="36" t="s">
        <v>2729</v>
      </c>
    </row>
    <row r="19" ht="18.95" customHeight="1" spans="1:10">
      <c r="A19" s="126" t="s">
        <v>135</v>
      </c>
      <c r="B19" s="97" t="s">
        <v>135</v>
      </c>
      <c r="C19" s="97" t="s">
        <v>163</v>
      </c>
      <c r="D19" s="89" t="s">
        <v>166</v>
      </c>
      <c r="E19" s="97" t="s">
        <v>147</v>
      </c>
      <c r="F19" s="23" t="s">
        <v>2730</v>
      </c>
      <c r="G19" s="129">
        <v>1747</v>
      </c>
      <c r="H19" s="135">
        <v>-0.04</v>
      </c>
      <c r="I19" s="36" t="s">
        <v>147</v>
      </c>
      <c r="J19" s="36" t="s">
        <v>2729</v>
      </c>
    </row>
    <row r="20" ht="18.95" customHeight="1" spans="1:10">
      <c r="A20" s="126" t="s">
        <v>135</v>
      </c>
      <c r="B20" s="97" t="s">
        <v>135</v>
      </c>
      <c r="C20" s="97" t="s">
        <v>163</v>
      </c>
      <c r="D20" s="89" t="s">
        <v>167</v>
      </c>
      <c r="E20" s="97" t="s">
        <v>147</v>
      </c>
      <c r="F20" s="23" t="s">
        <v>2731</v>
      </c>
      <c r="G20" s="129">
        <v>370</v>
      </c>
      <c r="H20" s="135">
        <v>0.118</v>
      </c>
      <c r="I20" s="36" t="s">
        <v>147</v>
      </c>
      <c r="J20" s="36" t="s">
        <v>2729</v>
      </c>
    </row>
    <row r="21" ht="18.95" customHeight="1" spans="1:10">
      <c r="A21" s="126" t="s">
        <v>135</v>
      </c>
      <c r="B21" s="97" t="s">
        <v>135</v>
      </c>
      <c r="C21" s="97" t="s">
        <v>163</v>
      </c>
      <c r="D21" s="89" t="s">
        <v>168</v>
      </c>
      <c r="E21" s="97" t="s">
        <v>147</v>
      </c>
      <c r="F21" s="23" t="s">
        <v>2740</v>
      </c>
      <c r="G21" s="129">
        <v>0</v>
      </c>
      <c r="H21" s="135" t="s">
        <v>135</v>
      </c>
      <c r="I21" s="36" t="s">
        <v>2729</v>
      </c>
      <c r="J21" s="36" t="s">
        <v>2729</v>
      </c>
    </row>
    <row r="22" ht="18.95" customHeight="1" spans="1:10">
      <c r="A22" s="126" t="s">
        <v>135</v>
      </c>
      <c r="B22" s="97" t="s">
        <v>135</v>
      </c>
      <c r="C22" s="97" t="s">
        <v>163</v>
      </c>
      <c r="D22" s="89" t="s">
        <v>170</v>
      </c>
      <c r="E22" s="97" t="s">
        <v>147</v>
      </c>
      <c r="F22" s="23" t="s">
        <v>2741</v>
      </c>
      <c r="G22" s="129">
        <v>215</v>
      </c>
      <c r="H22" s="135">
        <v>0</v>
      </c>
      <c r="I22" s="36" t="s">
        <v>147</v>
      </c>
      <c r="J22" s="36" t="s">
        <v>2729</v>
      </c>
    </row>
    <row r="23" ht="18.95" customHeight="1" spans="1:10">
      <c r="A23" s="126" t="s">
        <v>135</v>
      </c>
      <c r="B23" s="97" t="s">
        <v>135</v>
      </c>
      <c r="C23" s="97" t="s">
        <v>163</v>
      </c>
      <c r="D23" s="89" t="s">
        <v>172</v>
      </c>
      <c r="E23" s="97" t="s">
        <v>147</v>
      </c>
      <c r="F23" s="23" t="s">
        <v>2742</v>
      </c>
      <c r="G23" s="129">
        <v>165</v>
      </c>
      <c r="H23" s="135">
        <v>0</v>
      </c>
      <c r="I23" s="36" t="s">
        <v>147</v>
      </c>
      <c r="J23" s="36" t="s">
        <v>2729</v>
      </c>
    </row>
    <row r="24" ht="18.95" customHeight="1" spans="1:10">
      <c r="A24" s="126" t="s">
        <v>135</v>
      </c>
      <c r="B24" s="97" t="s">
        <v>135</v>
      </c>
      <c r="C24" s="97" t="s">
        <v>163</v>
      </c>
      <c r="D24" s="89" t="s">
        <v>174</v>
      </c>
      <c r="E24" s="97" t="s">
        <v>147</v>
      </c>
      <c r="F24" s="23" t="s">
        <v>2738</v>
      </c>
      <c r="G24" s="129">
        <v>161</v>
      </c>
      <c r="H24" s="135">
        <v>0.142</v>
      </c>
      <c r="I24" s="36" t="s">
        <v>147</v>
      </c>
      <c r="J24" s="36" t="s">
        <v>2729</v>
      </c>
    </row>
    <row r="25" ht="18.95" customHeight="1" spans="1:10">
      <c r="A25" s="126" t="s">
        <v>135</v>
      </c>
      <c r="B25" s="97" t="s">
        <v>135</v>
      </c>
      <c r="C25" s="97" t="s">
        <v>163</v>
      </c>
      <c r="D25" s="89" t="s">
        <v>175</v>
      </c>
      <c r="E25" s="97" t="s">
        <v>147</v>
      </c>
      <c r="F25" s="23" t="s">
        <v>2743</v>
      </c>
      <c r="G25" s="129">
        <v>2506</v>
      </c>
      <c r="H25" s="135">
        <v>0.06</v>
      </c>
      <c r="I25" s="36" t="s">
        <v>147</v>
      </c>
      <c r="J25" s="36" t="s">
        <v>2729</v>
      </c>
    </row>
    <row r="26" ht="18.95" customHeight="1" spans="1:10">
      <c r="A26" s="126" t="s">
        <v>135</v>
      </c>
      <c r="B26" s="97" t="s">
        <v>136</v>
      </c>
      <c r="C26" s="97" t="s">
        <v>135</v>
      </c>
      <c r="D26" s="459" t="s">
        <v>177</v>
      </c>
      <c r="E26" s="97"/>
      <c r="F26" s="20" t="s">
        <v>178</v>
      </c>
      <c r="G26" s="127">
        <v>35163</v>
      </c>
      <c r="H26" s="133">
        <v>0.027</v>
      </c>
      <c r="I26" s="36" t="s">
        <v>147</v>
      </c>
      <c r="J26" s="36" t="s">
        <v>147</v>
      </c>
    </row>
    <row r="27" ht="18.95" customHeight="1" spans="1:10">
      <c r="A27" s="126" t="s">
        <v>135</v>
      </c>
      <c r="B27" s="97" t="s">
        <v>135</v>
      </c>
      <c r="C27" s="97" t="s">
        <v>177</v>
      </c>
      <c r="D27" s="89" t="s">
        <v>179</v>
      </c>
      <c r="E27" s="97" t="s">
        <v>147</v>
      </c>
      <c r="F27" s="23" t="s">
        <v>2728</v>
      </c>
      <c r="G27" s="129">
        <v>11772</v>
      </c>
      <c r="H27" s="135">
        <v>0.5</v>
      </c>
      <c r="I27" s="36" t="s">
        <v>147</v>
      </c>
      <c r="J27" s="36" t="s">
        <v>2729</v>
      </c>
    </row>
    <row r="28" ht="18.95" customHeight="1" spans="1:10">
      <c r="A28" s="126" t="s">
        <v>135</v>
      </c>
      <c r="B28" s="97" t="s">
        <v>135</v>
      </c>
      <c r="C28" s="97" t="s">
        <v>177</v>
      </c>
      <c r="D28" s="89" t="s">
        <v>180</v>
      </c>
      <c r="E28" s="97" t="s">
        <v>147</v>
      </c>
      <c r="F28" s="23" t="s">
        <v>2730</v>
      </c>
      <c r="G28" s="129">
        <v>200</v>
      </c>
      <c r="H28" s="135">
        <v>-0.333</v>
      </c>
      <c r="I28" s="36" t="s">
        <v>147</v>
      </c>
      <c r="J28" s="36" t="s">
        <v>2729</v>
      </c>
    </row>
    <row r="29" ht="18.95" customHeight="1" spans="1:10">
      <c r="A29" s="126" t="s">
        <v>135</v>
      </c>
      <c r="B29" s="97" t="s">
        <v>135</v>
      </c>
      <c r="C29" s="97" t="s">
        <v>177</v>
      </c>
      <c r="D29" s="89" t="s">
        <v>181</v>
      </c>
      <c r="E29" s="97" t="s">
        <v>147</v>
      </c>
      <c r="F29" s="23" t="s">
        <v>2731</v>
      </c>
      <c r="G29" s="129">
        <v>1028</v>
      </c>
      <c r="H29" s="135">
        <v>-0.249</v>
      </c>
      <c r="I29" s="36" t="s">
        <v>147</v>
      </c>
      <c r="J29" s="36" t="s">
        <v>2729</v>
      </c>
    </row>
    <row r="30" ht="18.95" customHeight="1" spans="1:10">
      <c r="A30" s="126" t="s">
        <v>135</v>
      </c>
      <c r="B30" s="97" t="s">
        <v>135</v>
      </c>
      <c r="C30" s="97" t="s">
        <v>177</v>
      </c>
      <c r="D30" s="89" t="s">
        <v>182</v>
      </c>
      <c r="E30" s="97" t="s">
        <v>147</v>
      </c>
      <c r="F30" s="23" t="s">
        <v>2744</v>
      </c>
      <c r="G30" s="129">
        <v>200</v>
      </c>
      <c r="H30" s="135">
        <v>0</v>
      </c>
      <c r="I30" s="36" t="s">
        <v>147</v>
      </c>
      <c r="J30" s="36" t="s">
        <v>2729</v>
      </c>
    </row>
    <row r="31" ht="18.95" customHeight="1" spans="1:10">
      <c r="A31" s="126" t="s">
        <v>135</v>
      </c>
      <c r="B31" s="97" t="s">
        <v>135</v>
      </c>
      <c r="C31" s="97" t="s">
        <v>177</v>
      </c>
      <c r="D31" s="89" t="s">
        <v>184</v>
      </c>
      <c r="E31" s="97" t="s">
        <v>147</v>
      </c>
      <c r="F31" s="23" t="s">
        <v>2745</v>
      </c>
      <c r="G31" s="129">
        <v>0</v>
      </c>
      <c r="H31" s="135" t="s">
        <v>135</v>
      </c>
      <c r="I31" s="36" t="s">
        <v>2729</v>
      </c>
      <c r="J31" s="36" t="s">
        <v>2729</v>
      </c>
    </row>
    <row r="32" ht="18.95" customHeight="1" spans="1:10">
      <c r="A32" s="126" t="s">
        <v>135</v>
      </c>
      <c r="B32" s="97" t="s">
        <v>135</v>
      </c>
      <c r="C32" s="97" t="s">
        <v>177</v>
      </c>
      <c r="D32" s="89" t="s">
        <v>186</v>
      </c>
      <c r="E32" s="97" t="s">
        <v>147</v>
      </c>
      <c r="F32" s="23" t="s">
        <v>2746</v>
      </c>
      <c r="G32" s="129">
        <v>0</v>
      </c>
      <c r="H32" s="135" t="s">
        <v>135</v>
      </c>
      <c r="I32" s="36" t="s">
        <v>2729</v>
      </c>
      <c r="J32" s="36" t="s">
        <v>2729</v>
      </c>
    </row>
    <row r="33" ht="18.95" customHeight="1" spans="1:10">
      <c r="A33" s="126" t="s">
        <v>135</v>
      </c>
      <c r="B33" s="97" t="s">
        <v>135</v>
      </c>
      <c r="C33" s="97" t="s">
        <v>177</v>
      </c>
      <c r="D33" s="89" t="s">
        <v>188</v>
      </c>
      <c r="E33" s="97" t="s">
        <v>147</v>
      </c>
      <c r="F33" s="23" t="s">
        <v>2747</v>
      </c>
      <c r="G33" s="129">
        <v>510</v>
      </c>
      <c r="H33" s="135">
        <v>0.321</v>
      </c>
      <c r="I33" s="36" t="s">
        <v>147</v>
      </c>
      <c r="J33" s="36" t="s">
        <v>2729</v>
      </c>
    </row>
    <row r="34" ht="18.95" customHeight="1" spans="1:10">
      <c r="A34" s="126" t="s">
        <v>135</v>
      </c>
      <c r="B34" s="97" t="s">
        <v>135</v>
      </c>
      <c r="C34" s="97" t="s">
        <v>177</v>
      </c>
      <c r="D34" s="89" t="s">
        <v>190</v>
      </c>
      <c r="E34" s="97" t="s">
        <v>147</v>
      </c>
      <c r="F34" s="23" t="s">
        <v>2748</v>
      </c>
      <c r="G34" s="129">
        <v>2075</v>
      </c>
      <c r="H34" s="135">
        <v>0</v>
      </c>
      <c r="I34" s="36" t="s">
        <v>147</v>
      </c>
      <c r="J34" s="36" t="s">
        <v>2729</v>
      </c>
    </row>
    <row r="35" ht="18.95" customHeight="1" spans="1:10">
      <c r="A35" s="126" t="s">
        <v>135</v>
      </c>
      <c r="B35" s="97" t="s">
        <v>135</v>
      </c>
      <c r="C35" s="97" t="s">
        <v>177</v>
      </c>
      <c r="D35" s="89" t="s">
        <v>192</v>
      </c>
      <c r="E35" s="97" t="s">
        <v>147</v>
      </c>
      <c r="F35" s="27" t="s">
        <v>2749</v>
      </c>
      <c r="G35" s="129">
        <v>249</v>
      </c>
      <c r="H35" s="135">
        <v>0.097</v>
      </c>
      <c r="I35" s="36" t="s">
        <v>147</v>
      </c>
      <c r="J35" s="36" t="s">
        <v>2729</v>
      </c>
    </row>
    <row r="36" ht="18.95" customHeight="1" spans="1:10">
      <c r="A36" s="126" t="s">
        <v>135</v>
      </c>
      <c r="B36" s="97" t="s">
        <v>135</v>
      </c>
      <c r="C36" s="97" t="s">
        <v>177</v>
      </c>
      <c r="D36" s="89" t="s">
        <v>194</v>
      </c>
      <c r="E36" s="97" t="s">
        <v>147</v>
      </c>
      <c r="F36" s="27" t="s">
        <v>2738</v>
      </c>
      <c r="G36" s="129">
        <v>397</v>
      </c>
      <c r="H36" s="135">
        <v>0.106</v>
      </c>
      <c r="I36" s="36" t="s">
        <v>147</v>
      </c>
      <c r="J36" s="36" t="s">
        <v>2729</v>
      </c>
    </row>
    <row r="37" ht="18.95" customHeight="1" spans="1:11">
      <c r="A37" s="126" t="s">
        <v>135</v>
      </c>
      <c r="B37" s="97" t="s">
        <v>135</v>
      </c>
      <c r="C37" s="97" t="s">
        <v>177</v>
      </c>
      <c r="D37" s="89" t="s">
        <v>195</v>
      </c>
      <c r="E37" s="97" t="s">
        <v>147</v>
      </c>
      <c r="F37" s="23" t="s">
        <v>480</v>
      </c>
      <c r="G37" s="129">
        <v>18732</v>
      </c>
      <c r="H37" s="135">
        <v>-0.128</v>
      </c>
      <c r="I37" s="36" t="s">
        <v>147</v>
      </c>
      <c r="J37" s="36" t="s">
        <v>2729</v>
      </c>
      <c r="K37" s="221" t="s">
        <v>480</v>
      </c>
    </row>
    <row r="38" ht="18.95" customHeight="1" spans="1:10">
      <c r="A38" s="126" t="s">
        <v>135</v>
      </c>
      <c r="B38" s="97" t="s">
        <v>136</v>
      </c>
      <c r="C38" s="97" t="s">
        <v>135</v>
      </c>
      <c r="D38" s="89" t="s">
        <v>197</v>
      </c>
      <c r="E38" s="97"/>
      <c r="F38" s="20" t="s">
        <v>198</v>
      </c>
      <c r="G38" s="127">
        <v>10188</v>
      </c>
      <c r="H38" s="133">
        <v>0.239</v>
      </c>
      <c r="I38" s="36" t="s">
        <v>147</v>
      </c>
      <c r="J38" s="36" t="s">
        <v>147</v>
      </c>
    </row>
    <row r="39" ht="18.95" customHeight="1" spans="1:10">
      <c r="A39" s="126" t="s">
        <v>135</v>
      </c>
      <c r="B39" s="97" t="s">
        <v>135</v>
      </c>
      <c r="C39" s="97" t="s">
        <v>197</v>
      </c>
      <c r="D39" s="89" t="s">
        <v>199</v>
      </c>
      <c r="E39" s="97" t="s">
        <v>147</v>
      </c>
      <c r="F39" s="23" t="s">
        <v>2728</v>
      </c>
      <c r="G39" s="129">
        <v>4311</v>
      </c>
      <c r="H39" s="135">
        <v>0.446</v>
      </c>
      <c r="I39" s="36" t="s">
        <v>147</v>
      </c>
      <c r="J39" s="36" t="s">
        <v>2729</v>
      </c>
    </row>
    <row r="40" ht="18.95" customHeight="1" spans="1:10">
      <c r="A40" s="126" t="s">
        <v>135</v>
      </c>
      <c r="B40" s="97" t="s">
        <v>135</v>
      </c>
      <c r="C40" s="97" t="s">
        <v>197</v>
      </c>
      <c r="D40" s="89" t="s">
        <v>200</v>
      </c>
      <c r="E40" s="97" t="s">
        <v>147</v>
      </c>
      <c r="F40" s="23" t="s">
        <v>2730</v>
      </c>
      <c r="G40" s="129">
        <v>200</v>
      </c>
      <c r="H40" s="135">
        <v>-0.683</v>
      </c>
      <c r="I40" s="36" t="s">
        <v>147</v>
      </c>
      <c r="J40" s="36" t="s">
        <v>2729</v>
      </c>
    </row>
    <row r="41" ht="18.95" customHeight="1" spans="1:10">
      <c r="A41" s="126" t="s">
        <v>135</v>
      </c>
      <c r="B41" s="97" t="s">
        <v>135</v>
      </c>
      <c r="C41" s="97" t="s">
        <v>197</v>
      </c>
      <c r="D41" s="89" t="s">
        <v>201</v>
      </c>
      <c r="E41" s="97" t="s">
        <v>147</v>
      </c>
      <c r="F41" s="23" t="s">
        <v>2731</v>
      </c>
      <c r="G41" s="129">
        <v>190</v>
      </c>
      <c r="H41" s="135">
        <v>0.062</v>
      </c>
      <c r="I41" s="36" t="s">
        <v>147</v>
      </c>
      <c r="J41" s="36" t="s">
        <v>2729</v>
      </c>
    </row>
    <row r="42" ht="18.95" customHeight="1" spans="1:10">
      <c r="A42" s="126" t="s">
        <v>135</v>
      </c>
      <c r="B42" s="97" t="s">
        <v>135</v>
      </c>
      <c r="C42" s="97" t="s">
        <v>197</v>
      </c>
      <c r="D42" s="89" t="s">
        <v>202</v>
      </c>
      <c r="E42" s="97" t="s">
        <v>147</v>
      </c>
      <c r="F42" s="23" t="s">
        <v>2750</v>
      </c>
      <c r="G42" s="129">
        <v>76</v>
      </c>
      <c r="H42" s="135">
        <v>-0.415</v>
      </c>
      <c r="I42" s="36" t="s">
        <v>147</v>
      </c>
      <c r="J42" s="36" t="s">
        <v>2729</v>
      </c>
    </row>
    <row r="43" ht="18.95" customHeight="1" spans="1:10">
      <c r="A43" s="126" t="s">
        <v>135</v>
      </c>
      <c r="B43" s="97" t="s">
        <v>135</v>
      </c>
      <c r="C43" s="97" t="s">
        <v>197</v>
      </c>
      <c r="D43" s="89" t="s">
        <v>204</v>
      </c>
      <c r="E43" s="97" t="s">
        <v>147</v>
      </c>
      <c r="F43" s="23" t="s">
        <v>2751</v>
      </c>
      <c r="G43" s="129">
        <v>0</v>
      </c>
      <c r="H43" s="135" t="s">
        <v>135</v>
      </c>
      <c r="I43" s="36" t="s">
        <v>2729</v>
      </c>
      <c r="J43" s="36" t="s">
        <v>2729</v>
      </c>
    </row>
    <row r="44" ht="18.95" customHeight="1" spans="1:10">
      <c r="A44" s="126" t="s">
        <v>135</v>
      </c>
      <c r="B44" s="97" t="s">
        <v>135</v>
      </c>
      <c r="C44" s="97" t="s">
        <v>197</v>
      </c>
      <c r="D44" s="89" t="s">
        <v>206</v>
      </c>
      <c r="E44" s="97" t="s">
        <v>147</v>
      </c>
      <c r="F44" s="23" t="s">
        <v>2752</v>
      </c>
      <c r="G44" s="129">
        <v>0</v>
      </c>
      <c r="H44" s="135" t="s">
        <v>135</v>
      </c>
      <c r="I44" s="36" t="s">
        <v>2729</v>
      </c>
      <c r="J44" s="36" t="s">
        <v>2729</v>
      </c>
    </row>
    <row r="45" ht="18.95" customHeight="1" spans="1:10">
      <c r="A45" s="126" t="s">
        <v>135</v>
      </c>
      <c r="B45" s="97" t="s">
        <v>135</v>
      </c>
      <c r="C45" s="97" t="s">
        <v>197</v>
      </c>
      <c r="D45" s="89" t="s">
        <v>208</v>
      </c>
      <c r="E45" s="97" t="s">
        <v>147</v>
      </c>
      <c r="F45" s="23" t="s">
        <v>2753</v>
      </c>
      <c r="G45" s="129">
        <v>0</v>
      </c>
      <c r="H45" s="135" t="s">
        <v>135</v>
      </c>
      <c r="I45" s="36" t="s">
        <v>2729</v>
      </c>
      <c r="J45" s="36" t="s">
        <v>2729</v>
      </c>
    </row>
    <row r="46" ht="18.95" customHeight="1" spans="1:10">
      <c r="A46" s="126" t="s">
        <v>135</v>
      </c>
      <c r="B46" s="97" t="s">
        <v>135</v>
      </c>
      <c r="C46" s="97" t="s">
        <v>197</v>
      </c>
      <c r="D46" s="89" t="s">
        <v>211</v>
      </c>
      <c r="E46" s="97" t="s">
        <v>147</v>
      </c>
      <c r="F46" s="23" t="s">
        <v>2754</v>
      </c>
      <c r="G46" s="129">
        <v>1800</v>
      </c>
      <c r="H46" s="135">
        <v>0.5</v>
      </c>
      <c r="I46" s="36" t="s">
        <v>147</v>
      </c>
      <c r="J46" s="36" t="s">
        <v>2729</v>
      </c>
    </row>
    <row r="47" ht="18.95" customHeight="1" spans="1:10">
      <c r="A47" s="126" t="s">
        <v>135</v>
      </c>
      <c r="B47" s="97" t="s">
        <v>135</v>
      </c>
      <c r="C47" s="97" t="s">
        <v>197</v>
      </c>
      <c r="D47" s="459" t="s">
        <v>213</v>
      </c>
      <c r="E47" s="97" t="s">
        <v>147</v>
      </c>
      <c r="F47" s="23" t="s">
        <v>2755</v>
      </c>
      <c r="G47" s="129">
        <v>0</v>
      </c>
      <c r="H47" s="135" t="s">
        <v>135</v>
      </c>
      <c r="I47" s="36" t="s">
        <v>2729</v>
      </c>
      <c r="J47" s="36" t="s">
        <v>2729</v>
      </c>
    </row>
    <row r="48" ht="18.95" customHeight="1" spans="1:10">
      <c r="A48" s="126" t="s">
        <v>135</v>
      </c>
      <c r="B48" s="97" t="s">
        <v>135</v>
      </c>
      <c r="C48" s="97" t="s">
        <v>197</v>
      </c>
      <c r="D48" s="89" t="s">
        <v>215</v>
      </c>
      <c r="E48" s="97" t="s">
        <v>147</v>
      </c>
      <c r="F48" s="23" t="s">
        <v>2738</v>
      </c>
      <c r="G48" s="129">
        <v>1091</v>
      </c>
      <c r="H48" s="135">
        <v>0.21</v>
      </c>
      <c r="I48" s="36" t="s">
        <v>147</v>
      </c>
      <c r="J48" s="36" t="s">
        <v>2729</v>
      </c>
    </row>
    <row r="49" ht="18.95" customHeight="1" spans="1:10">
      <c r="A49" s="126" t="s">
        <v>135</v>
      </c>
      <c r="B49" s="97" t="s">
        <v>135</v>
      </c>
      <c r="C49" s="97" t="s">
        <v>197</v>
      </c>
      <c r="D49" s="89" t="s">
        <v>216</v>
      </c>
      <c r="E49" s="97" t="s">
        <v>147</v>
      </c>
      <c r="F49" s="23" t="s">
        <v>2756</v>
      </c>
      <c r="G49" s="128">
        <v>2520</v>
      </c>
      <c r="H49" s="135">
        <v>0.145</v>
      </c>
      <c r="I49" s="36" t="s">
        <v>147</v>
      </c>
      <c r="J49" s="36" t="s">
        <v>2729</v>
      </c>
    </row>
    <row r="50" ht="18.95" customHeight="1" spans="1:10">
      <c r="A50" s="126" t="s">
        <v>135</v>
      </c>
      <c r="B50" s="97" t="s">
        <v>136</v>
      </c>
      <c r="C50" s="97" t="s">
        <v>135</v>
      </c>
      <c r="D50" s="89" t="s">
        <v>218</v>
      </c>
      <c r="E50" s="97" t="s">
        <v>135</v>
      </c>
      <c r="F50" s="20" t="s">
        <v>219</v>
      </c>
      <c r="G50" s="127">
        <v>3467</v>
      </c>
      <c r="H50" s="133">
        <v>0.168</v>
      </c>
      <c r="I50" s="36" t="s">
        <v>147</v>
      </c>
      <c r="J50" s="36" t="s">
        <v>147</v>
      </c>
    </row>
    <row r="51" ht="18.95" customHeight="1" spans="1:10">
      <c r="A51" s="126" t="s">
        <v>135</v>
      </c>
      <c r="B51" s="97" t="s">
        <v>135</v>
      </c>
      <c r="C51" s="97" t="s">
        <v>218</v>
      </c>
      <c r="D51" s="89" t="s">
        <v>220</v>
      </c>
      <c r="E51" s="97" t="s">
        <v>147</v>
      </c>
      <c r="F51" s="23" t="s">
        <v>2728</v>
      </c>
      <c r="G51" s="129">
        <v>1589</v>
      </c>
      <c r="H51" s="135">
        <v>0.421</v>
      </c>
      <c r="I51" s="36" t="s">
        <v>147</v>
      </c>
      <c r="J51" s="36" t="s">
        <v>2729</v>
      </c>
    </row>
    <row r="52" ht="18.95" customHeight="1" spans="1:10">
      <c r="A52" s="126" t="s">
        <v>135</v>
      </c>
      <c r="B52" s="97" t="s">
        <v>135</v>
      </c>
      <c r="C52" s="97" t="s">
        <v>218</v>
      </c>
      <c r="D52" s="89" t="s">
        <v>221</v>
      </c>
      <c r="E52" s="97" t="s">
        <v>147</v>
      </c>
      <c r="F52" s="23" t="s">
        <v>2730</v>
      </c>
      <c r="G52" s="129">
        <v>0</v>
      </c>
      <c r="H52" s="135" t="s">
        <v>135</v>
      </c>
      <c r="I52" s="36" t="s">
        <v>2729</v>
      </c>
      <c r="J52" s="36" t="s">
        <v>2729</v>
      </c>
    </row>
    <row r="53" ht="18.95" customHeight="1" spans="1:10">
      <c r="A53" s="126" t="s">
        <v>135</v>
      </c>
      <c r="B53" s="97" t="s">
        <v>135</v>
      </c>
      <c r="C53" s="97" t="s">
        <v>218</v>
      </c>
      <c r="D53" s="89" t="s">
        <v>222</v>
      </c>
      <c r="E53" s="97" t="s">
        <v>147</v>
      </c>
      <c r="F53" s="23" t="s">
        <v>2731</v>
      </c>
      <c r="G53" s="129">
        <v>86</v>
      </c>
      <c r="H53" s="135">
        <v>0.121</v>
      </c>
      <c r="I53" s="36" t="s">
        <v>147</v>
      </c>
      <c r="J53" s="36" t="s">
        <v>2729</v>
      </c>
    </row>
    <row r="54" ht="18.95" customHeight="1" spans="1:10">
      <c r="A54" s="126" t="s">
        <v>135</v>
      </c>
      <c r="B54" s="97" t="s">
        <v>135</v>
      </c>
      <c r="C54" s="97" t="s">
        <v>218</v>
      </c>
      <c r="D54" s="89" t="s">
        <v>223</v>
      </c>
      <c r="E54" s="97" t="s">
        <v>147</v>
      </c>
      <c r="F54" s="23" t="s">
        <v>2757</v>
      </c>
      <c r="G54" s="129">
        <v>0</v>
      </c>
      <c r="H54" s="135" t="s">
        <v>135</v>
      </c>
      <c r="I54" s="36" t="s">
        <v>2729</v>
      </c>
      <c r="J54" s="36" t="s">
        <v>2729</v>
      </c>
    </row>
    <row r="55" ht="18.95" customHeight="1" spans="1:10">
      <c r="A55" s="126" t="s">
        <v>135</v>
      </c>
      <c r="B55" s="97" t="s">
        <v>135</v>
      </c>
      <c r="C55" s="97" t="s">
        <v>218</v>
      </c>
      <c r="D55" s="89" t="s">
        <v>225</v>
      </c>
      <c r="E55" s="97" t="s">
        <v>147</v>
      </c>
      <c r="F55" s="23" t="s">
        <v>2758</v>
      </c>
      <c r="G55" s="129">
        <v>155</v>
      </c>
      <c r="H55" s="135">
        <v>-0.608</v>
      </c>
      <c r="I55" s="36" t="s">
        <v>147</v>
      </c>
      <c r="J55" s="36" t="s">
        <v>2729</v>
      </c>
    </row>
    <row r="56" ht="18.95" customHeight="1" spans="1:10">
      <c r="A56" s="126" t="s">
        <v>135</v>
      </c>
      <c r="B56" s="97" t="s">
        <v>135</v>
      </c>
      <c r="C56" s="97" t="s">
        <v>218</v>
      </c>
      <c r="D56" s="89" t="s">
        <v>227</v>
      </c>
      <c r="E56" s="97" t="s">
        <v>147</v>
      </c>
      <c r="F56" s="23" t="s">
        <v>2759</v>
      </c>
      <c r="G56" s="129">
        <v>0</v>
      </c>
      <c r="H56" s="135" t="s">
        <v>135</v>
      </c>
      <c r="I56" s="36" t="s">
        <v>2729</v>
      </c>
      <c r="J56" s="36" t="s">
        <v>2729</v>
      </c>
    </row>
    <row r="57" ht="18.95" customHeight="1" spans="1:10">
      <c r="A57" s="126" t="s">
        <v>135</v>
      </c>
      <c r="B57" s="97" t="s">
        <v>135</v>
      </c>
      <c r="C57" s="97" t="s">
        <v>218</v>
      </c>
      <c r="D57" s="89" t="s">
        <v>229</v>
      </c>
      <c r="E57" s="97" t="s">
        <v>147</v>
      </c>
      <c r="F57" s="23" t="s">
        <v>2760</v>
      </c>
      <c r="G57" s="129">
        <v>250</v>
      </c>
      <c r="H57" s="135" t="s">
        <v>135</v>
      </c>
      <c r="I57" s="36" t="s">
        <v>147</v>
      </c>
      <c r="J57" s="36" t="s">
        <v>2729</v>
      </c>
    </row>
    <row r="58" ht="18.95" customHeight="1" spans="1:10">
      <c r="A58" s="126" t="s">
        <v>135</v>
      </c>
      <c r="B58" s="97" t="s">
        <v>135</v>
      </c>
      <c r="C58" s="97" t="s">
        <v>218</v>
      </c>
      <c r="D58" s="89" t="s">
        <v>231</v>
      </c>
      <c r="E58" s="97" t="s">
        <v>147</v>
      </c>
      <c r="F58" s="23" t="s">
        <v>2761</v>
      </c>
      <c r="G58" s="129">
        <v>433</v>
      </c>
      <c r="H58" s="135">
        <v>0</v>
      </c>
      <c r="I58" s="36" t="s">
        <v>147</v>
      </c>
      <c r="J58" s="36" t="s">
        <v>2729</v>
      </c>
    </row>
    <row r="59" ht="18.95" customHeight="1" spans="1:10">
      <c r="A59" s="126" t="s">
        <v>135</v>
      </c>
      <c r="B59" s="97" t="s">
        <v>135</v>
      </c>
      <c r="C59" s="97" t="s">
        <v>218</v>
      </c>
      <c r="D59" s="89" t="s">
        <v>233</v>
      </c>
      <c r="E59" s="97" t="s">
        <v>147</v>
      </c>
      <c r="F59" s="23" t="s">
        <v>2738</v>
      </c>
      <c r="G59" s="129">
        <v>64</v>
      </c>
      <c r="H59" s="135">
        <v>0.258</v>
      </c>
      <c r="I59" s="36" t="s">
        <v>147</v>
      </c>
      <c r="J59" s="36" t="s">
        <v>2729</v>
      </c>
    </row>
    <row r="60" ht="18.95" customHeight="1" spans="1:10">
      <c r="A60" s="126" t="s">
        <v>135</v>
      </c>
      <c r="B60" s="97" t="s">
        <v>135</v>
      </c>
      <c r="C60" s="97" t="s">
        <v>218</v>
      </c>
      <c r="D60" s="89" t="s">
        <v>234</v>
      </c>
      <c r="E60" s="97" t="s">
        <v>147</v>
      </c>
      <c r="F60" s="23" t="s">
        <v>2762</v>
      </c>
      <c r="G60" s="128">
        <v>890</v>
      </c>
      <c r="H60" s="135">
        <v>-0.006</v>
      </c>
      <c r="I60" s="36" t="s">
        <v>147</v>
      </c>
      <c r="J60" s="36" t="s">
        <v>2729</v>
      </c>
    </row>
    <row r="61" ht="18.95" customHeight="1" spans="1:10">
      <c r="A61" s="126" t="s">
        <v>135</v>
      </c>
      <c r="B61" s="97" t="s">
        <v>136</v>
      </c>
      <c r="C61" s="97" t="s">
        <v>135</v>
      </c>
      <c r="D61" s="89" t="s">
        <v>236</v>
      </c>
      <c r="E61" s="97" t="s">
        <v>135</v>
      </c>
      <c r="F61" s="20" t="s">
        <v>237</v>
      </c>
      <c r="G61" s="127">
        <v>5766</v>
      </c>
      <c r="H61" s="133">
        <v>0.278</v>
      </c>
      <c r="I61" s="36" t="s">
        <v>147</v>
      </c>
      <c r="J61" s="36" t="s">
        <v>147</v>
      </c>
    </row>
    <row r="62" ht="18.95" customHeight="1" spans="1:10">
      <c r="A62" s="126" t="s">
        <v>135</v>
      </c>
      <c r="B62" s="97" t="s">
        <v>135</v>
      </c>
      <c r="C62" s="97" t="s">
        <v>236</v>
      </c>
      <c r="D62" s="89" t="s">
        <v>238</v>
      </c>
      <c r="E62" s="97" t="s">
        <v>147</v>
      </c>
      <c r="F62" s="23" t="s">
        <v>2728</v>
      </c>
      <c r="G62" s="129">
        <v>3610</v>
      </c>
      <c r="H62" s="135">
        <v>0.246</v>
      </c>
      <c r="I62" s="36" t="s">
        <v>147</v>
      </c>
      <c r="J62" s="36" t="s">
        <v>2729</v>
      </c>
    </row>
    <row r="63" ht="18.95" customHeight="1" spans="1:10">
      <c r="A63" s="126" t="s">
        <v>135</v>
      </c>
      <c r="B63" s="97" t="s">
        <v>135</v>
      </c>
      <c r="C63" s="97" t="s">
        <v>236</v>
      </c>
      <c r="D63" s="89" t="s">
        <v>239</v>
      </c>
      <c r="E63" s="97" t="s">
        <v>147</v>
      </c>
      <c r="F63" s="23" t="s">
        <v>2730</v>
      </c>
      <c r="G63" s="129">
        <v>0</v>
      </c>
      <c r="H63" s="135" t="s">
        <v>135</v>
      </c>
      <c r="I63" s="36" t="s">
        <v>2729</v>
      </c>
      <c r="J63" s="36" t="s">
        <v>2729</v>
      </c>
    </row>
    <row r="64" ht="18.95" customHeight="1" spans="1:10">
      <c r="A64" s="126" t="s">
        <v>135</v>
      </c>
      <c r="B64" s="97" t="s">
        <v>135</v>
      </c>
      <c r="C64" s="97" t="s">
        <v>236</v>
      </c>
      <c r="D64" s="89" t="s">
        <v>240</v>
      </c>
      <c r="E64" s="97" t="s">
        <v>147</v>
      </c>
      <c r="F64" s="23" t="s">
        <v>2731</v>
      </c>
      <c r="G64" s="129">
        <v>137</v>
      </c>
      <c r="H64" s="135">
        <v>0.035</v>
      </c>
      <c r="I64" s="36" t="s">
        <v>147</v>
      </c>
      <c r="J64" s="36" t="s">
        <v>2729</v>
      </c>
    </row>
    <row r="65" ht="18.95" customHeight="1" spans="1:10">
      <c r="A65" s="126" t="s">
        <v>135</v>
      </c>
      <c r="B65" s="97" t="s">
        <v>135</v>
      </c>
      <c r="C65" s="97" t="s">
        <v>236</v>
      </c>
      <c r="D65" s="89" t="s">
        <v>241</v>
      </c>
      <c r="E65" s="97" t="s">
        <v>147</v>
      </c>
      <c r="F65" s="23" t="s">
        <v>2763</v>
      </c>
      <c r="G65" s="129">
        <v>120</v>
      </c>
      <c r="H65" s="135">
        <v>0</v>
      </c>
      <c r="I65" s="36" t="s">
        <v>147</v>
      </c>
      <c r="J65" s="36" t="s">
        <v>2729</v>
      </c>
    </row>
    <row r="66" ht="18.95" customHeight="1" spans="1:10">
      <c r="A66" s="126" t="s">
        <v>135</v>
      </c>
      <c r="B66" s="97" t="s">
        <v>135</v>
      </c>
      <c r="C66" s="97" t="s">
        <v>236</v>
      </c>
      <c r="D66" s="89" t="s">
        <v>243</v>
      </c>
      <c r="E66" s="97" t="s">
        <v>147</v>
      </c>
      <c r="F66" s="23" t="s">
        <v>2764</v>
      </c>
      <c r="G66" s="129">
        <v>103</v>
      </c>
      <c r="H66" s="135">
        <v>0</v>
      </c>
      <c r="I66" s="36" t="s">
        <v>147</v>
      </c>
      <c r="J66" s="36" t="s">
        <v>2729</v>
      </c>
    </row>
    <row r="67" ht="18.95" customHeight="1" spans="1:10">
      <c r="A67" s="126" t="s">
        <v>135</v>
      </c>
      <c r="B67" s="97" t="s">
        <v>135</v>
      </c>
      <c r="C67" s="97" t="s">
        <v>236</v>
      </c>
      <c r="D67" s="89" t="s">
        <v>245</v>
      </c>
      <c r="E67" s="97" t="s">
        <v>147</v>
      </c>
      <c r="F67" s="23" t="s">
        <v>2765</v>
      </c>
      <c r="G67" s="129">
        <v>0</v>
      </c>
      <c r="H67" s="135" t="s">
        <v>135</v>
      </c>
      <c r="I67" s="36" t="s">
        <v>2729</v>
      </c>
      <c r="J67" s="36" t="s">
        <v>2729</v>
      </c>
    </row>
    <row r="68" ht="18.95" customHeight="1" spans="1:10">
      <c r="A68" s="126" t="s">
        <v>135</v>
      </c>
      <c r="B68" s="97" t="s">
        <v>135</v>
      </c>
      <c r="C68" s="97" t="s">
        <v>236</v>
      </c>
      <c r="D68" s="89" t="s">
        <v>247</v>
      </c>
      <c r="E68" s="97" t="s">
        <v>147</v>
      </c>
      <c r="F68" s="23" t="s">
        <v>2766</v>
      </c>
      <c r="G68" s="129">
        <v>910</v>
      </c>
      <c r="H68" s="135">
        <v>0</v>
      </c>
      <c r="I68" s="36" t="s">
        <v>147</v>
      </c>
      <c r="J68" s="36" t="s">
        <v>2729</v>
      </c>
    </row>
    <row r="69" ht="18.95" customHeight="1" spans="1:10">
      <c r="A69" s="126" t="s">
        <v>135</v>
      </c>
      <c r="B69" s="97" t="s">
        <v>135</v>
      </c>
      <c r="C69" s="97" t="s">
        <v>236</v>
      </c>
      <c r="D69" s="89" t="s">
        <v>249</v>
      </c>
      <c r="E69" s="97" t="s">
        <v>147</v>
      </c>
      <c r="F69" s="23" t="s">
        <v>2767</v>
      </c>
      <c r="G69" s="129">
        <v>0</v>
      </c>
      <c r="H69" s="135" t="s">
        <v>135</v>
      </c>
      <c r="I69" s="36" t="s">
        <v>2729</v>
      </c>
      <c r="J69" s="36" t="s">
        <v>2729</v>
      </c>
    </row>
    <row r="70" ht="18.95" customHeight="1" spans="1:10">
      <c r="A70" s="126" t="s">
        <v>135</v>
      </c>
      <c r="B70" s="97" t="s">
        <v>135</v>
      </c>
      <c r="C70" s="97" t="s">
        <v>236</v>
      </c>
      <c r="D70" s="89" t="s">
        <v>251</v>
      </c>
      <c r="E70" s="97" t="s">
        <v>147</v>
      </c>
      <c r="F70" s="23" t="s">
        <v>2738</v>
      </c>
      <c r="G70" s="129">
        <v>232</v>
      </c>
      <c r="H70" s="135">
        <v>0.309</v>
      </c>
      <c r="I70" s="36" t="s">
        <v>147</v>
      </c>
      <c r="J70" s="36" t="s">
        <v>2729</v>
      </c>
    </row>
    <row r="71" ht="18.95" customHeight="1" spans="1:10">
      <c r="A71" s="126" t="s">
        <v>135</v>
      </c>
      <c r="B71" s="97" t="s">
        <v>135</v>
      </c>
      <c r="C71" s="97" t="s">
        <v>236</v>
      </c>
      <c r="D71" s="89" t="s">
        <v>252</v>
      </c>
      <c r="E71" s="97" t="s">
        <v>147</v>
      </c>
      <c r="F71" s="23" t="s">
        <v>2768</v>
      </c>
      <c r="G71" s="128">
        <v>654</v>
      </c>
      <c r="H71" s="135">
        <v>2.847</v>
      </c>
      <c r="I71" s="36" t="s">
        <v>147</v>
      </c>
      <c r="J71" s="36" t="s">
        <v>2729</v>
      </c>
    </row>
    <row r="72" ht="18.95" customHeight="1" spans="1:10">
      <c r="A72" s="126" t="s">
        <v>135</v>
      </c>
      <c r="B72" s="97" t="s">
        <v>136</v>
      </c>
      <c r="C72" s="97" t="s">
        <v>135</v>
      </c>
      <c r="D72" s="89" t="s">
        <v>254</v>
      </c>
      <c r="E72" s="97" t="s">
        <v>135</v>
      </c>
      <c r="F72" s="20" t="s">
        <v>255</v>
      </c>
      <c r="G72" s="127">
        <v>166839</v>
      </c>
      <c r="H72" s="133">
        <v>0.155</v>
      </c>
      <c r="I72" s="36" t="s">
        <v>147</v>
      </c>
      <c r="J72" s="36" t="s">
        <v>147</v>
      </c>
    </row>
    <row r="73" ht="18.95" customHeight="1" spans="1:10">
      <c r="A73" s="126" t="s">
        <v>135</v>
      </c>
      <c r="B73" s="97" t="s">
        <v>135</v>
      </c>
      <c r="C73" s="97" t="s">
        <v>254</v>
      </c>
      <c r="D73" s="89" t="s">
        <v>256</v>
      </c>
      <c r="E73" s="97" t="s">
        <v>147</v>
      </c>
      <c r="F73" s="23" t="s">
        <v>2728</v>
      </c>
      <c r="G73" s="129">
        <v>96991</v>
      </c>
      <c r="H73" s="135">
        <v>0.245</v>
      </c>
      <c r="I73" s="36" t="s">
        <v>147</v>
      </c>
      <c r="J73" s="36" t="s">
        <v>2729</v>
      </c>
    </row>
    <row r="74" ht="18.95" customHeight="1" spans="1:10">
      <c r="A74" s="126" t="s">
        <v>135</v>
      </c>
      <c r="B74" s="97" t="s">
        <v>135</v>
      </c>
      <c r="C74" s="97" t="s">
        <v>254</v>
      </c>
      <c r="D74" s="89" t="s">
        <v>257</v>
      </c>
      <c r="E74" s="97" t="s">
        <v>147</v>
      </c>
      <c r="F74" s="23" t="s">
        <v>2730</v>
      </c>
      <c r="G74" s="129">
        <v>10821</v>
      </c>
      <c r="H74" s="135">
        <v>-0.071</v>
      </c>
      <c r="I74" s="36" t="s">
        <v>147</v>
      </c>
      <c r="J74" s="36" t="s">
        <v>2729</v>
      </c>
    </row>
    <row r="75" ht="18.95" customHeight="1" spans="1:10">
      <c r="A75" s="126" t="s">
        <v>135</v>
      </c>
      <c r="B75" s="97" t="s">
        <v>135</v>
      </c>
      <c r="C75" s="97" t="s">
        <v>254</v>
      </c>
      <c r="D75" s="89" t="s">
        <v>258</v>
      </c>
      <c r="E75" s="97" t="s">
        <v>147</v>
      </c>
      <c r="F75" s="23" t="s">
        <v>2731</v>
      </c>
      <c r="G75" s="129">
        <v>57</v>
      </c>
      <c r="H75" s="135">
        <v>0.035</v>
      </c>
      <c r="I75" s="36" t="s">
        <v>147</v>
      </c>
      <c r="J75" s="36" t="s">
        <v>2729</v>
      </c>
    </row>
    <row r="76" ht="18.95" customHeight="1" spans="1:10">
      <c r="A76" s="126" t="s">
        <v>135</v>
      </c>
      <c r="B76" s="97" t="s">
        <v>135</v>
      </c>
      <c r="C76" s="97" t="s">
        <v>254</v>
      </c>
      <c r="D76" s="89" t="s">
        <v>259</v>
      </c>
      <c r="E76" s="97" t="s">
        <v>147</v>
      </c>
      <c r="F76" s="23" t="s">
        <v>2769</v>
      </c>
      <c r="G76" s="129">
        <v>263</v>
      </c>
      <c r="H76" s="135">
        <v>-0.123</v>
      </c>
      <c r="I76" s="36" t="s">
        <v>147</v>
      </c>
      <c r="J76" s="36" t="s">
        <v>2729</v>
      </c>
    </row>
    <row r="77" ht="18.95" customHeight="1" spans="1:10">
      <c r="A77" s="126" t="s">
        <v>135</v>
      </c>
      <c r="B77" s="97" t="s">
        <v>135</v>
      </c>
      <c r="C77" s="97" t="s">
        <v>254</v>
      </c>
      <c r="D77" s="89" t="s">
        <v>261</v>
      </c>
      <c r="E77" s="97" t="s">
        <v>147</v>
      </c>
      <c r="F77" s="23" t="s">
        <v>2770</v>
      </c>
      <c r="G77" s="129">
        <v>2516</v>
      </c>
      <c r="H77" s="135">
        <v>-0.207</v>
      </c>
      <c r="I77" s="36" t="s">
        <v>147</v>
      </c>
      <c r="J77" s="36" t="s">
        <v>2729</v>
      </c>
    </row>
    <row r="78" ht="18.95" customHeight="1" spans="1:10">
      <c r="A78" s="126" t="s">
        <v>135</v>
      </c>
      <c r="B78" s="97" t="s">
        <v>135</v>
      </c>
      <c r="C78" s="97" t="s">
        <v>254</v>
      </c>
      <c r="D78" s="89" t="s">
        <v>263</v>
      </c>
      <c r="E78" s="97" t="s">
        <v>147</v>
      </c>
      <c r="F78" s="23" t="s">
        <v>2771</v>
      </c>
      <c r="G78" s="129">
        <v>38500</v>
      </c>
      <c r="H78" s="135">
        <v>0.283</v>
      </c>
      <c r="I78" s="36" t="s">
        <v>147</v>
      </c>
      <c r="J78" s="36" t="s">
        <v>2729</v>
      </c>
    </row>
    <row r="79" ht="18.95" customHeight="1" spans="1:10">
      <c r="A79" s="126" t="s">
        <v>135</v>
      </c>
      <c r="B79" s="97" t="s">
        <v>135</v>
      </c>
      <c r="C79" s="97" t="s">
        <v>254</v>
      </c>
      <c r="D79" s="89" t="s">
        <v>265</v>
      </c>
      <c r="E79" s="97" t="s">
        <v>147</v>
      </c>
      <c r="F79" s="23" t="s">
        <v>2772</v>
      </c>
      <c r="G79" s="129">
        <v>3514</v>
      </c>
      <c r="H79" s="135">
        <v>-0.393</v>
      </c>
      <c r="I79" s="36" t="s">
        <v>147</v>
      </c>
      <c r="J79" s="36" t="s">
        <v>2729</v>
      </c>
    </row>
    <row r="80" ht="18.95" customHeight="1" spans="1:10">
      <c r="A80" s="126" t="s">
        <v>135</v>
      </c>
      <c r="B80" s="97" t="s">
        <v>135</v>
      </c>
      <c r="C80" s="97" t="s">
        <v>254</v>
      </c>
      <c r="D80" s="89" t="s">
        <v>267</v>
      </c>
      <c r="E80" s="97" t="s">
        <v>147</v>
      </c>
      <c r="F80" s="23" t="s">
        <v>2773</v>
      </c>
      <c r="G80" s="129">
        <v>1500</v>
      </c>
      <c r="H80" s="135">
        <v>-0.348</v>
      </c>
      <c r="I80" s="36" t="s">
        <v>147</v>
      </c>
      <c r="J80" s="36" t="s">
        <v>2729</v>
      </c>
    </row>
    <row r="81" ht="18.95" customHeight="1" spans="1:10">
      <c r="A81" s="126" t="s">
        <v>135</v>
      </c>
      <c r="B81" s="97" t="s">
        <v>135</v>
      </c>
      <c r="C81" s="97" t="s">
        <v>254</v>
      </c>
      <c r="D81" s="89" t="s">
        <v>269</v>
      </c>
      <c r="E81" s="97" t="s">
        <v>147</v>
      </c>
      <c r="F81" s="23" t="s">
        <v>2766</v>
      </c>
      <c r="G81" s="129">
        <v>5856</v>
      </c>
      <c r="H81" s="135">
        <v>0.171</v>
      </c>
      <c r="I81" s="36" t="s">
        <v>147</v>
      </c>
      <c r="J81" s="36" t="s">
        <v>2729</v>
      </c>
    </row>
    <row r="82" ht="18.95" customHeight="1" spans="1:10">
      <c r="A82" s="126" t="s">
        <v>135</v>
      </c>
      <c r="B82" s="97" t="s">
        <v>135</v>
      </c>
      <c r="C82" s="97" t="s">
        <v>254</v>
      </c>
      <c r="D82" s="89" t="s">
        <v>270</v>
      </c>
      <c r="E82" s="97" t="s">
        <v>147</v>
      </c>
      <c r="F82" s="23" t="s">
        <v>2738</v>
      </c>
      <c r="G82" s="129">
        <v>121</v>
      </c>
      <c r="H82" s="135">
        <v>-0.03</v>
      </c>
      <c r="I82" s="36" t="s">
        <v>147</v>
      </c>
      <c r="J82" s="36" t="s">
        <v>2729</v>
      </c>
    </row>
    <row r="83" ht="18.95" customHeight="1" spans="1:10">
      <c r="A83" s="126" t="s">
        <v>135</v>
      </c>
      <c r="B83" s="97" t="s">
        <v>135</v>
      </c>
      <c r="C83" s="97" t="s">
        <v>254</v>
      </c>
      <c r="D83" s="89" t="s">
        <v>271</v>
      </c>
      <c r="E83" s="97" t="s">
        <v>147</v>
      </c>
      <c r="F83" s="23" t="s">
        <v>2774</v>
      </c>
      <c r="G83" s="128">
        <v>6700</v>
      </c>
      <c r="H83" s="135">
        <v>-0.183</v>
      </c>
      <c r="I83" s="36" t="s">
        <v>147</v>
      </c>
      <c r="J83" s="36" t="s">
        <v>2729</v>
      </c>
    </row>
    <row r="84" ht="18.95" customHeight="1" spans="1:10">
      <c r="A84" s="126" t="s">
        <v>135</v>
      </c>
      <c r="B84" s="97" t="s">
        <v>136</v>
      </c>
      <c r="C84" s="97" t="s">
        <v>135</v>
      </c>
      <c r="D84" s="89" t="s">
        <v>273</v>
      </c>
      <c r="E84" s="97" t="s">
        <v>135</v>
      </c>
      <c r="F84" s="20" t="s">
        <v>274</v>
      </c>
      <c r="G84" s="127">
        <v>6758</v>
      </c>
      <c r="H84" s="133">
        <v>0.281</v>
      </c>
      <c r="I84" s="36" t="s">
        <v>147</v>
      </c>
      <c r="J84" s="36" t="s">
        <v>147</v>
      </c>
    </row>
    <row r="85" ht="18.95" customHeight="1" spans="1:10">
      <c r="A85" s="126" t="s">
        <v>135</v>
      </c>
      <c r="B85" s="97" t="s">
        <v>135</v>
      </c>
      <c r="C85" s="97" t="s">
        <v>273</v>
      </c>
      <c r="D85" s="89" t="s">
        <v>275</v>
      </c>
      <c r="E85" s="97" t="s">
        <v>147</v>
      </c>
      <c r="F85" s="23" t="s">
        <v>2728</v>
      </c>
      <c r="G85" s="129">
        <v>2217</v>
      </c>
      <c r="H85" s="135">
        <v>0.456</v>
      </c>
      <c r="I85" s="36" t="s">
        <v>147</v>
      </c>
      <c r="J85" s="36" t="s">
        <v>2729</v>
      </c>
    </row>
    <row r="86" ht="18.95" customHeight="1" spans="1:10">
      <c r="A86" s="126" t="s">
        <v>135</v>
      </c>
      <c r="B86" s="97" t="s">
        <v>135</v>
      </c>
      <c r="C86" s="97" t="s">
        <v>273</v>
      </c>
      <c r="D86" s="89" t="s">
        <v>276</v>
      </c>
      <c r="E86" s="97" t="s">
        <v>147</v>
      </c>
      <c r="F86" s="23" t="s">
        <v>2730</v>
      </c>
      <c r="G86" s="129">
        <v>380</v>
      </c>
      <c r="H86" s="135" t="s">
        <v>135</v>
      </c>
      <c r="I86" s="36" t="s">
        <v>147</v>
      </c>
      <c r="J86" s="36" t="s">
        <v>2729</v>
      </c>
    </row>
    <row r="87" ht="18.95" customHeight="1" spans="1:10">
      <c r="A87" s="126" t="s">
        <v>135</v>
      </c>
      <c r="B87" s="97" t="s">
        <v>135</v>
      </c>
      <c r="C87" s="97" t="s">
        <v>273</v>
      </c>
      <c r="D87" s="89" t="s">
        <v>277</v>
      </c>
      <c r="E87" s="97" t="s">
        <v>147</v>
      </c>
      <c r="F87" s="23" t="s">
        <v>2731</v>
      </c>
      <c r="G87" s="129">
        <v>156</v>
      </c>
      <c r="H87" s="135">
        <v>0.048</v>
      </c>
      <c r="I87" s="36" t="s">
        <v>147</v>
      </c>
      <c r="J87" s="36" t="s">
        <v>2729</v>
      </c>
    </row>
    <row r="88" ht="18.95" customHeight="1" spans="1:10">
      <c r="A88" s="126" t="s">
        <v>135</v>
      </c>
      <c r="B88" s="97" t="s">
        <v>135</v>
      </c>
      <c r="C88" s="97" t="s">
        <v>273</v>
      </c>
      <c r="D88" s="89" t="s">
        <v>278</v>
      </c>
      <c r="E88" s="97" t="s">
        <v>147</v>
      </c>
      <c r="F88" s="23" t="s">
        <v>2775</v>
      </c>
      <c r="G88" s="129">
        <v>550</v>
      </c>
      <c r="H88" s="135">
        <v>-0.140625</v>
      </c>
      <c r="I88" s="36" t="s">
        <v>147</v>
      </c>
      <c r="J88" s="36" t="s">
        <v>2729</v>
      </c>
    </row>
    <row r="89" ht="18.95" customHeight="1" spans="1:10">
      <c r="A89" s="126" t="s">
        <v>135</v>
      </c>
      <c r="B89" s="97" t="s">
        <v>135</v>
      </c>
      <c r="C89" s="97" t="s">
        <v>273</v>
      </c>
      <c r="D89" s="89" t="s">
        <v>280</v>
      </c>
      <c r="E89" s="97" t="s">
        <v>147</v>
      </c>
      <c r="F89" s="23" t="s">
        <v>2776</v>
      </c>
      <c r="G89" s="129">
        <v>250</v>
      </c>
      <c r="H89" s="135" t="s">
        <v>135</v>
      </c>
      <c r="I89" s="36" t="s">
        <v>147</v>
      </c>
      <c r="J89" s="36" t="s">
        <v>2729</v>
      </c>
    </row>
    <row r="90" ht="18.95" customHeight="1" spans="1:10">
      <c r="A90" s="126" t="s">
        <v>135</v>
      </c>
      <c r="B90" s="97" t="s">
        <v>135</v>
      </c>
      <c r="C90" s="97" t="s">
        <v>273</v>
      </c>
      <c r="D90" s="89" t="s">
        <v>282</v>
      </c>
      <c r="E90" s="97" t="s">
        <v>147</v>
      </c>
      <c r="F90" s="23" t="s">
        <v>2766</v>
      </c>
      <c r="G90" s="129">
        <v>370</v>
      </c>
      <c r="H90" s="135" t="s">
        <v>135</v>
      </c>
      <c r="I90" s="36" t="s">
        <v>147</v>
      </c>
      <c r="J90" s="36" t="s">
        <v>2729</v>
      </c>
    </row>
    <row r="91" ht="18.95" customHeight="1" spans="1:10">
      <c r="A91" s="126" t="s">
        <v>135</v>
      </c>
      <c r="B91" s="97" t="s">
        <v>135</v>
      </c>
      <c r="C91" s="97" t="s">
        <v>273</v>
      </c>
      <c r="D91" s="89" t="s">
        <v>283</v>
      </c>
      <c r="E91" s="97" t="s">
        <v>147</v>
      </c>
      <c r="F91" s="23" t="s">
        <v>2738</v>
      </c>
      <c r="G91" s="129">
        <v>172</v>
      </c>
      <c r="H91" s="135">
        <v>0.049</v>
      </c>
      <c r="I91" s="36" t="s">
        <v>147</v>
      </c>
      <c r="J91" s="36" t="s">
        <v>2729</v>
      </c>
    </row>
    <row r="92" ht="18.95" customHeight="1" spans="1:10">
      <c r="A92" s="126" t="s">
        <v>135</v>
      </c>
      <c r="B92" s="97" t="s">
        <v>135</v>
      </c>
      <c r="C92" s="97" t="s">
        <v>273</v>
      </c>
      <c r="D92" s="89" t="s">
        <v>284</v>
      </c>
      <c r="E92" s="97" t="s">
        <v>147</v>
      </c>
      <c r="F92" s="23" t="s">
        <v>2777</v>
      </c>
      <c r="G92" s="128">
        <v>2663</v>
      </c>
      <c r="H92" s="135">
        <v>-0.049</v>
      </c>
      <c r="I92" s="36" t="s">
        <v>147</v>
      </c>
      <c r="J92" s="36" t="s">
        <v>2729</v>
      </c>
    </row>
    <row r="93" ht="18.95" customHeight="1" spans="1:10">
      <c r="A93" s="126" t="s">
        <v>135</v>
      </c>
      <c r="B93" s="97" t="s">
        <v>136</v>
      </c>
      <c r="C93" s="97" t="s">
        <v>135</v>
      </c>
      <c r="D93" s="89" t="s">
        <v>286</v>
      </c>
      <c r="E93" s="97" t="s">
        <v>135</v>
      </c>
      <c r="F93" s="20" t="s">
        <v>287</v>
      </c>
      <c r="G93" s="127">
        <v>926</v>
      </c>
      <c r="H93" s="133">
        <v>0.033</v>
      </c>
      <c r="I93" s="36" t="s">
        <v>147</v>
      </c>
      <c r="J93" s="36" t="s">
        <v>147</v>
      </c>
    </row>
    <row r="94" ht="18.95" customHeight="1" spans="1:10">
      <c r="A94" s="126" t="s">
        <v>135</v>
      </c>
      <c r="B94" s="97" t="s">
        <v>135</v>
      </c>
      <c r="C94" s="97" t="s">
        <v>286</v>
      </c>
      <c r="D94" s="89" t="s">
        <v>288</v>
      </c>
      <c r="E94" s="97" t="s">
        <v>147</v>
      </c>
      <c r="F94" s="23" t="s">
        <v>2728</v>
      </c>
      <c r="G94" s="129">
        <v>0</v>
      </c>
      <c r="H94" s="135" t="s">
        <v>135</v>
      </c>
      <c r="I94" s="36" t="s">
        <v>2729</v>
      </c>
      <c r="J94" s="36" t="s">
        <v>2729</v>
      </c>
    </row>
    <row r="95" ht="18.95" customHeight="1" spans="1:10">
      <c r="A95" s="126" t="s">
        <v>135</v>
      </c>
      <c r="B95" s="97" t="s">
        <v>135</v>
      </c>
      <c r="C95" s="97" t="s">
        <v>286</v>
      </c>
      <c r="D95" s="89" t="s">
        <v>289</v>
      </c>
      <c r="E95" s="97" t="s">
        <v>147</v>
      </c>
      <c r="F95" s="23" t="s">
        <v>2730</v>
      </c>
      <c r="G95" s="129">
        <v>0</v>
      </c>
      <c r="H95" s="135" t="s">
        <v>135</v>
      </c>
      <c r="I95" s="36" t="s">
        <v>2729</v>
      </c>
      <c r="J95" s="36" t="s">
        <v>2729</v>
      </c>
    </row>
    <row r="96" ht="18.95" customHeight="1" spans="1:10">
      <c r="A96" s="126" t="s">
        <v>135</v>
      </c>
      <c r="B96" s="97" t="s">
        <v>135</v>
      </c>
      <c r="C96" s="97" t="s">
        <v>286</v>
      </c>
      <c r="D96" s="89" t="s">
        <v>290</v>
      </c>
      <c r="E96" s="97" t="s">
        <v>147</v>
      </c>
      <c r="F96" s="23" t="s">
        <v>2731</v>
      </c>
      <c r="G96" s="129">
        <v>0</v>
      </c>
      <c r="H96" s="135" t="s">
        <v>135</v>
      </c>
      <c r="I96" s="36" t="s">
        <v>2729</v>
      </c>
      <c r="J96" s="36" t="s">
        <v>2729</v>
      </c>
    </row>
    <row r="97" ht="18.95" customHeight="1" spans="1:10">
      <c r="A97" s="126" t="s">
        <v>135</v>
      </c>
      <c r="B97" s="97" t="s">
        <v>135</v>
      </c>
      <c r="C97" s="97" t="s">
        <v>286</v>
      </c>
      <c r="D97" s="89" t="s">
        <v>291</v>
      </c>
      <c r="E97" s="97" t="s">
        <v>147</v>
      </c>
      <c r="F97" s="23" t="s">
        <v>2778</v>
      </c>
      <c r="G97" s="129">
        <v>0</v>
      </c>
      <c r="H97" s="135" t="s">
        <v>135</v>
      </c>
      <c r="I97" s="36" t="s">
        <v>2729</v>
      </c>
      <c r="J97" s="36" t="s">
        <v>2729</v>
      </c>
    </row>
    <row r="98" ht="18.95" customHeight="1" spans="1:10">
      <c r="A98" s="126" t="s">
        <v>135</v>
      </c>
      <c r="B98" s="97" t="s">
        <v>135</v>
      </c>
      <c r="C98" s="97" t="s">
        <v>286</v>
      </c>
      <c r="D98" s="89" t="s">
        <v>293</v>
      </c>
      <c r="E98" s="97" t="s">
        <v>147</v>
      </c>
      <c r="F98" s="23" t="s">
        <v>2779</v>
      </c>
      <c r="G98" s="129">
        <v>926</v>
      </c>
      <c r="H98" s="135">
        <v>0.033</v>
      </c>
      <c r="I98" s="36" t="s">
        <v>147</v>
      </c>
      <c r="J98" s="36" t="s">
        <v>2729</v>
      </c>
    </row>
    <row r="99" ht="18.95" customHeight="1" spans="1:10">
      <c r="A99" s="126" t="s">
        <v>135</v>
      </c>
      <c r="B99" s="97" t="s">
        <v>135</v>
      </c>
      <c r="C99" s="97" t="s">
        <v>286</v>
      </c>
      <c r="D99" s="89" t="s">
        <v>2780</v>
      </c>
      <c r="E99" s="97" t="s">
        <v>147</v>
      </c>
      <c r="F99" s="23" t="s">
        <v>2781</v>
      </c>
      <c r="G99" s="129">
        <v>0</v>
      </c>
      <c r="H99" s="135" t="s">
        <v>135</v>
      </c>
      <c r="I99" s="36" t="s">
        <v>2729</v>
      </c>
      <c r="J99" s="36" t="s">
        <v>2729</v>
      </c>
    </row>
    <row r="100" ht="18.95" customHeight="1" spans="1:10">
      <c r="A100" s="126" t="s">
        <v>135</v>
      </c>
      <c r="B100" s="97" t="s">
        <v>135</v>
      </c>
      <c r="C100" s="97" t="s">
        <v>286</v>
      </c>
      <c r="D100" s="242">
        <v>2010907</v>
      </c>
      <c r="E100" s="97" t="s">
        <v>147</v>
      </c>
      <c r="F100" s="23" t="s">
        <v>2766</v>
      </c>
      <c r="G100" s="129"/>
      <c r="H100" s="135" t="s">
        <v>135</v>
      </c>
      <c r="I100" s="36" t="s">
        <v>2729</v>
      </c>
      <c r="J100" s="36" t="s">
        <v>2729</v>
      </c>
    </row>
    <row r="101" ht="18.95" customHeight="1" spans="1:10">
      <c r="A101" s="126" t="s">
        <v>135</v>
      </c>
      <c r="B101" s="97" t="s">
        <v>135</v>
      </c>
      <c r="C101" s="97" t="s">
        <v>286</v>
      </c>
      <c r="D101" s="89" t="s">
        <v>298</v>
      </c>
      <c r="E101" s="97" t="s">
        <v>147</v>
      </c>
      <c r="F101" s="23" t="s">
        <v>2738</v>
      </c>
      <c r="G101" s="129">
        <v>0</v>
      </c>
      <c r="H101" s="135" t="s">
        <v>135</v>
      </c>
      <c r="I101" s="36" t="s">
        <v>2729</v>
      </c>
      <c r="J101" s="36" t="s">
        <v>2729</v>
      </c>
    </row>
    <row r="102" ht="18.95" customHeight="1" spans="1:10">
      <c r="A102" s="126" t="s">
        <v>135</v>
      </c>
      <c r="B102" s="97" t="s">
        <v>135</v>
      </c>
      <c r="C102" s="97" t="s">
        <v>286</v>
      </c>
      <c r="D102" s="89" t="s">
        <v>299</v>
      </c>
      <c r="E102" s="97" t="s">
        <v>147</v>
      </c>
      <c r="F102" s="23" t="s">
        <v>2782</v>
      </c>
      <c r="G102" s="128">
        <v>0</v>
      </c>
      <c r="H102" s="135" t="s">
        <v>135</v>
      </c>
      <c r="I102" s="36" t="s">
        <v>2729</v>
      </c>
      <c r="J102" s="36" t="s">
        <v>2729</v>
      </c>
    </row>
    <row r="103" ht="18.95" customHeight="1" spans="1:10">
      <c r="A103" s="126" t="s">
        <v>135</v>
      </c>
      <c r="B103" s="97" t="s">
        <v>136</v>
      </c>
      <c r="C103" s="97" t="s">
        <v>135</v>
      </c>
      <c r="D103" s="89" t="s">
        <v>301</v>
      </c>
      <c r="E103" s="97" t="s">
        <v>135</v>
      </c>
      <c r="F103" s="20" t="s">
        <v>302</v>
      </c>
      <c r="G103" s="127">
        <v>14692</v>
      </c>
      <c r="H103" s="133">
        <v>0.734</v>
      </c>
      <c r="I103" s="36" t="s">
        <v>147</v>
      </c>
      <c r="J103" s="36" t="s">
        <v>147</v>
      </c>
    </row>
    <row r="104" ht="18.95" customHeight="1" spans="1:10">
      <c r="A104" s="126" t="s">
        <v>135</v>
      </c>
      <c r="B104" s="97" t="s">
        <v>135</v>
      </c>
      <c r="C104" s="97" t="s">
        <v>301</v>
      </c>
      <c r="D104" s="89" t="s">
        <v>303</v>
      </c>
      <c r="E104" s="97" t="s">
        <v>147</v>
      </c>
      <c r="F104" s="23" t="s">
        <v>2728</v>
      </c>
      <c r="G104" s="129">
        <v>2935</v>
      </c>
      <c r="H104" s="135">
        <v>0.233</v>
      </c>
      <c r="I104" s="36" t="s">
        <v>147</v>
      </c>
      <c r="J104" s="36" t="s">
        <v>2729</v>
      </c>
    </row>
    <row r="105" ht="18.95" customHeight="1" spans="1:10">
      <c r="A105" s="126" t="s">
        <v>135</v>
      </c>
      <c r="B105" s="97" t="s">
        <v>135</v>
      </c>
      <c r="C105" s="97" t="s">
        <v>301</v>
      </c>
      <c r="D105" s="89" t="s">
        <v>304</v>
      </c>
      <c r="E105" s="97" t="s">
        <v>147</v>
      </c>
      <c r="F105" s="23" t="s">
        <v>2730</v>
      </c>
      <c r="G105" s="129">
        <v>2929</v>
      </c>
      <c r="H105" s="135">
        <v>5.153</v>
      </c>
      <c r="I105" s="36" t="s">
        <v>147</v>
      </c>
      <c r="J105" s="36" t="s">
        <v>2729</v>
      </c>
    </row>
    <row r="106" ht="18.95" customHeight="1" spans="1:10">
      <c r="A106" s="126" t="s">
        <v>135</v>
      </c>
      <c r="B106" s="97" t="s">
        <v>135</v>
      </c>
      <c r="C106" s="97" t="s">
        <v>301</v>
      </c>
      <c r="D106" s="89" t="s">
        <v>305</v>
      </c>
      <c r="E106" s="97" t="s">
        <v>147</v>
      </c>
      <c r="F106" s="23" t="s">
        <v>2731</v>
      </c>
      <c r="G106" s="129">
        <v>0</v>
      </c>
      <c r="H106" s="135" t="s">
        <v>135</v>
      </c>
      <c r="I106" s="36" t="s">
        <v>2729</v>
      </c>
      <c r="J106" s="36" t="s">
        <v>2729</v>
      </c>
    </row>
    <row r="107" ht="18.95" customHeight="1" spans="1:10">
      <c r="A107" s="126" t="s">
        <v>135</v>
      </c>
      <c r="B107" s="97" t="s">
        <v>135</v>
      </c>
      <c r="C107" s="97" t="s">
        <v>301</v>
      </c>
      <c r="D107" s="89" t="s">
        <v>306</v>
      </c>
      <c r="E107" s="97" t="s">
        <v>147</v>
      </c>
      <c r="F107" s="23" t="s">
        <v>2783</v>
      </c>
      <c r="G107" s="129">
        <v>0</v>
      </c>
      <c r="H107" s="135" t="s">
        <v>135</v>
      </c>
      <c r="I107" s="36" t="s">
        <v>2729</v>
      </c>
      <c r="J107" s="36" t="s">
        <v>2729</v>
      </c>
    </row>
    <row r="108" ht="18.95" customHeight="1" spans="1:10">
      <c r="A108" s="126" t="s">
        <v>135</v>
      </c>
      <c r="B108" s="97" t="s">
        <v>135</v>
      </c>
      <c r="C108" s="97" t="s">
        <v>301</v>
      </c>
      <c r="D108" s="89" t="s">
        <v>308</v>
      </c>
      <c r="E108" s="97" t="s">
        <v>147</v>
      </c>
      <c r="F108" s="23" t="s">
        <v>2784</v>
      </c>
      <c r="G108" s="129">
        <v>0</v>
      </c>
      <c r="H108" s="135" t="s">
        <v>135</v>
      </c>
      <c r="I108" s="36" t="s">
        <v>2729</v>
      </c>
      <c r="J108" s="36" t="s">
        <v>2729</v>
      </c>
    </row>
    <row r="109" ht="18.95" customHeight="1" spans="1:10">
      <c r="A109" s="126" t="s">
        <v>135</v>
      </c>
      <c r="B109" s="97" t="s">
        <v>135</v>
      </c>
      <c r="C109" s="97" t="s">
        <v>301</v>
      </c>
      <c r="D109" s="89" t="s">
        <v>310</v>
      </c>
      <c r="E109" s="97" t="s">
        <v>147</v>
      </c>
      <c r="F109" s="23" t="s">
        <v>2785</v>
      </c>
      <c r="G109" s="129">
        <v>354</v>
      </c>
      <c r="H109" s="135">
        <v>-0.041</v>
      </c>
      <c r="I109" s="36" t="s">
        <v>147</v>
      </c>
      <c r="J109" s="36" t="s">
        <v>2729</v>
      </c>
    </row>
    <row r="110" ht="18.95" customHeight="1" spans="1:10">
      <c r="A110" s="126" t="s">
        <v>135</v>
      </c>
      <c r="B110" s="97" t="s">
        <v>135</v>
      </c>
      <c r="C110" s="97" t="s">
        <v>301</v>
      </c>
      <c r="D110" s="89" t="s">
        <v>312</v>
      </c>
      <c r="E110" s="97" t="s">
        <v>147</v>
      </c>
      <c r="F110" s="23" t="s">
        <v>2786</v>
      </c>
      <c r="G110" s="129">
        <v>0</v>
      </c>
      <c r="H110" s="135" t="s">
        <v>135</v>
      </c>
      <c r="I110" s="36" t="s">
        <v>2729</v>
      </c>
      <c r="J110" s="36" t="s">
        <v>2729</v>
      </c>
    </row>
    <row r="111" ht="18.95" customHeight="1" spans="1:10">
      <c r="A111" s="126" t="s">
        <v>135</v>
      </c>
      <c r="B111" s="97" t="s">
        <v>135</v>
      </c>
      <c r="C111" s="97" t="s">
        <v>301</v>
      </c>
      <c r="D111" s="89" t="s">
        <v>314</v>
      </c>
      <c r="E111" s="97" t="s">
        <v>147</v>
      </c>
      <c r="F111" s="23" t="s">
        <v>2787</v>
      </c>
      <c r="G111" s="129">
        <v>4829</v>
      </c>
      <c r="H111" s="135" t="s">
        <v>135</v>
      </c>
      <c r="I111" s="36" t="s">
        <v>147</v>
      </c>
      <c r="J111" s="36" t="s">
        <v>2729</v>
      </c>
    </row>
    <row r="112" ht="18.95" customHeight="1" spans="1:10">
      <c r="A112" s="126" t="s">
        <v>135</v>
      </c>
      <c r="B112" s="97" t="s">
        <v>135</v>
      </c>
      <c r="C112" s="97" t="s">
        <v>301</v>
      </c>
      <c r="D112" s="89" t="s">
        <v>316</v>
      </c>
      <c r="E112" s="97" t="s">
        <v>147</v>
      </c>
      <c r="F112" s="23" t="s">
        <v>2788</v>
      </c>
      <c r="G112" s="129">
        <v>50</v>
      </c>
      <c r="H112" s="135" t="s">
        <v>135</v>
      </c>
      <c r="I112" s="36" t="s">
        <v>147</v>
      </c>
      <c r="J112" s="36" t="s">
        <v>2729</v>
      </c>
    </row>
    <row r="113" ht="18.95" customHeight="1" spans="1:10">
      <c r="A113" s="126" t="s">
        <v>135</v>
      </c>
      <c r="B113" s="97" t="s">
        <v>135</v>
      </c>
      <c r="C113" s="97" t="s">
        <v>301</v>
      </c>
      <c r="D113" s="89" t="s">
        <v>318</v>
      </c>
      <c r="E113" s="97" t="s">
        <v>147</v>
      </c>
      <c r="F113" s="23" t="s">
        <v>2789</v>
      </c>
      <c r="G113" s="129">
        <v>150</v>
      </c>
      <c r="H113" s="135">
        <v>2</v>
      </c>
      <c r="I113" s="36" t="s">
        <v>147</v>
      </c>
      <c r="J113" s="36" t="s">
        <v>2729</v>
      </c>
    </row>
    <row r="114" ht="18.95" customHeight="1" spans="1:10">
      <c r="A114" s="126" t="s">
        <v>135</v>
      </c>
      <c r="B114" s="97" t="s">
        <v>135</v>
      </c>
      <c r="C114" s="97" t="s">
        <v>301</v>
      </c>
      <c r="D114" s="89" t="s">
        <v>320</v>
      </c>
      <c r="E114" s="97" t="s">
        <v>147</v>
      </c>
      <c r="F114" s="23" t="s">
        <v>2790</v>
      </c>
      <c r="G114" s="129">
        <v>2552</v>
      </c>
      <c r="H114" s="135">
        <v>0.823</v>
      </c>
      <c r="I114" s="36" t="s">
        <v>147</v>
      </c>
      <c r="J114" s="36" t="s">
        <v>2729</v>
      </c>
    </row>
    <row r="115" ht="18.95" customHeight="1" spans="1:10">
      <c r="A115" s="126" t="s">
        <v>135</v>
      </c>
      <c r="B115" s="97" t="s">
        <v>135</v>
      </c>
      <c r="C115" s="97" t="s">
        <v>301</v>
      </c>
      <c r="D115" s="89" t="s">
        <v>322</v>
      </c>
      <c r="E115" s="97" t="s">
        <v>147</v>
      </c>
      <c r="F115" s="23" t="s">
        <v>2791</v>
      </c>
      <c r="G115" s="129">
        <v>0</v>
      </c>
      <c r="H115" s="135" t="s">
        <v>135</v>
      </c>
      <c r="I115" s="36" t="s">
        <v>2729</v>
      </c>
      <c r="J115" s="36" t="s">
        <v>2729</v>
      </c>
    </row>
    <row r="116" ht="18.95" customHeight="1" spans="1:10">
      <c r="A116" s="126" t="s">
        <v>135</v>
      </c>
      <c r="B116" s="97" t="s">
        <v>135</v>
      </c>
      <c r="C116" s="97" t="s">
        <v>301</v>
      </c>
      <c r="D116" s="89" t="s">
        <v>324</v>
      </c>
      <c r="E116" s="97" t="s">
        <v>147</v>
      </c>
      <c r="F116" s="23" t="s">
        <v>2738</v>
      </c>
      <c r="G116" s="129">
        <v>323</v>
      </c>
      <c r="H116" s="135">
        <v>0.227</v>
      </c>
      <c r="I116" s="36" t="s">
        <v>147</v>
      </c>
      <c r="J116" s="36" t="s">
        <v>2729</v>
      </c>
    </row>
    <row r="117" ht="18.95" customHeight="1" spans="1:10">
      <c r="A117" s="126" t="s">
        <v>135</v>
      </c>
      <c r="B117" s="97"/>
      <c r="C117" s="97" t="s">
        <v>301</v>
      </c>
      <c r="D117" s="89" t="s">
        <v>325</v>
      </c>
      <c r="E117" s="97" t="s">
        <v>147</v>
      </c>
      <c r="F117" s="23" t="s">
        <v>2792</v>
      </c>
      <c r="G117" s="128">
        <v>570</v>
      </c>
      <c r="H117" s="135">
        <v>-0.839</v>
      </c>
      <c r="I117" s="36" t="s">
        <v>147</v>
      </c>
      <c r="J117" s="36" t="s">
        <v>2729</v>
      </c>
    </row>
    <row r="118" ht="18.95" customHeight="1" spans="1:10">
      <c r="A118" s="126" t="s">
        <v>135</v>
      </c>
      <c r="B118" s="460" t="s">
        <v>136</v>
      </c>
      <c r="C118" s="97"/>
      <c r="D118" s="89" t="s">
        <v>327</v>
      </c>
      <c r="E118" s="97"/>
      <c r="F118" s="20" t="s">
        <v>328</v>
      </c>
      <c r="G118" s="127">
        <v>8541</v>
      </c>
      <c r="H118" s="133">
        <v>0.268</v>
      </c>
      <c r="I118" s="36" t="s">
        <v>147</v>
      </c>
      <c r="J118" s="36" t="s">
        <v>147</v>
      </c>
    </row>
    <row r="119" ht="18.95" customHeight="1" spans="1:10">
      <c r="A119" s="126" t="s">
        <v>135</v>
      </c>
      <c r="B119" s="97" t="s">
        <v>135</v>
      </c>
      <c r="C119" s="97" t="s">
        <v>327</v>
      </c>
      <c r="D119" s="89" t="s">
        <v>329</v>
      </c>
      <c r="E119" s="97" t="s">
        <v>147</v>
      </c>
      <c r="F119" s="23" t="s">
        <v>2728</v>
      </c>
      <c r="G119" s="129">
        <v>3662</v>
      </c>
      <c r="H119" s="135">
        <v>0.504</v>
      </c>
      <c r="I119" s="36" t="s">
        <v>147</v>
      </c>
      <c r="J119" s="36" t="s">
        <v>2729</v>
      </c>
    </row>
    <row r="120" ht="18.95" customHeight="1" spans="1:10">
      <c r="A120" s="126" t="s">
        <v>135</v>
      </c>
      <c r="B120" s="97" t="s">
        <v>135</v>
      </c>
      <c r="C120" s="97" t="s">
        <v>327</v>
      </c>
      <c r="D120" s="89" t="s">
        <v>330</v>
      </c>
      <c r="E120" s="97" t="s">
        <v>147</v>
      </c>
      <c r="F120" s="23" t="s">
        <v>2730</v>
      </c>
      <c r="G120" s="129">
        <v>1497</v>
      </c>
      <c r="H120" s="135">
        <v>-0.002</v>
      </c>
      <c r="I120" s="36" t="s">
        <v>147</v>
      </c>
      <c r="J120" s="36" t="s">
        <v>2729</v>
      </c>
    </row>
    <row r="121" ht="18.95" customHeight="1" spans="1:10">
      <c r="A121" s="126" t="s">
        <v>135</v>
      </c>
      <c r="B121" s="97" t="s">
        <v>135</v>
      </c>
      <c r="C121" s="97" t="s">
        <v>327</v>
      </c>
      <c r="D121" s="89" t="s">
        <v>331</v>
      </c>
      <c r="E121" s="97" t="s">
        <v>147</v>
      </c>
      <c r="F121" s="23" t="s">
        <v>2731</v>
      </c>
      <c r="G121" s="129">
        <v>0</v>
      </c>
      <c r="H121" s="135" t="s">
        <v>135</v>
      </c>
      <c r="I121" s="36" t="s">
        <v>2729</v>
      </c>
      <c r="J121" s="36" t="s">
        <v>2729</v>
      </c>
    </row>
    <row r="122" ht="18.95" customHeight="1" spans="1:10">
      <c r="A122" s="126" t="s">
        <v>135</v>
      </c>
      <c r="B122" s="97" t="s">
        <v>135</v>
      </c>
      <c r="C122" s="97" t="s">
        <v>327</v>
      </c>
      <c r="D122" s="89" t="s">
        <v>332</v>
      </c>
      <c r="E122" s="97" t="s">
        <v>147</v>
      </c>
      <c r="F122" s="23" t="s">
        <v>2793</v>
      </c>
      <c r="G122" s="129">
        <v>400</v>
      </c>
      <c r="H122" s="135">
        <v>0</v>
      </c>
      <c r="I122" s="36" t="s">
        <v>147</v>
      </c>
      <c r="J122" s="36" t="s">
        <v>2729</v>
      </c>
    </row>
    <row r="123" ht="18.95" customHeight="1" spans="1:10">
      <c r="A123" s="126" t="s">
        <v>135</v>
      </c>
      <c r="B123" s="97" t="s">
        <v>135</v>
      </c>
      <c r="C123" s="97" t="s">
        <v>327</v>
      </c>
      <c r="D123" s="89" t="s">
        <v>334</v>
      </c>
      <c r="E123" s="97" t="s">
        <v>147</v>
      </c>
      <c r="F123" s="23" t="s">
        <v>2794</v>
      </c>
      <c r="G123" s="129">
        <v>0</v>
      </c>
      <c r="H123" s="135" t="s">
        <v>135</v>
      </c>
      <c r="I123" s="36" t="s">
        <v>2729</v>
      </c>
      <c r="J123" s="36" t="s">
        <v>2729</v>
      </c>
    </row>
    <row r="124" ht="18.95" customHeight="1" spans="1:10">
      <c r="A124" s="126" t="s">
        <v>135</v>
      </c>
      <c r="B124" s="97" t="s">
        <v>135</v>
      </c>
      <c r="C124" s="97" t="s">
        <v>327</v>
      </c>
      <c r="D124" s="89" t="s">
        <v>336</v>
      </c>
      <c r="E124" s="97" t="s">
        <v>147</v>
      </c>
      <c r="F124" s="23" t="s">
        <v>2795</v>
      </c>
      <c r="G124" s="129">
        <v>0</v>
      </c>
      <c r="H124" s="135" t="s">
        <v>135</v>
      </c>
      <c r="I124" s="36" t="s">
        <v>2729</v>
      </c>
      <c r="J124" s="36" t="s">
        <v>2729</v>
      </c>
    </row>
    <row r="125" ht="18.95" customHeight="1" spans="1:10">
      <c r="A125" s="126" t="s">
        <v>135</v>
      </c>
      <c r="B125" s="97" t="s">
        <v>135</v>
      </c>
      <c r="C125" s="97" t="s">
        <v>327</v>
      </c>
      <c r="D125" s="89" t="s">
        <v>338</v>
      </c>
      <c r="E125" s="97" t="s">
        <v>147</v>
      </c>
      <c r="F125" s="23" t="s">
        <v>2738</v>
      </c>
      <c r="G125" s="129">
        <v>0</v>
      </c>
      <c r="H125" s="135" t="s">
        <v>135</v>
      </c>
      <c r="I125" s="36" t="s">
        <v>2729</v>
      </c>
      <c r="J125" s="36" t="s">
        <v>2729</v>
      </c>
    </row>
    <row r="126" ht="18.95" customHeight="1" spans="1:10">
      <c r="A126" s="126" t="s">
        <v>135</v>
      </c>
      <c r="B126" s="97"/>
      <c r="C126" s="97" t="s">
        <v>327</v>
      </c>
      <c r="D126" s="89" t="s">
        <v>339</v>
      </c>
      <c r="E126" s="97" t="s">
        <v>147</v>
      </c>
      <c r="F126" s="41" t="s">
        <v>2796</v>
      </c>
      <c r="G126" s="128">
        <v>2982</v>
      </c>
      <c r="H126" s="135">
        <v>0.243</v>
      </c>
      <c r="I126" s="36" t="s">
        <v>147</v>
      </c>
      <c r="J126" s="36" t="s">
        <v>2729</v>
      </c>
    </row>
    <row r="127" ht="18.95" customHeight="1" spans="1:10">
      <c r="A127" s="126" t="s">
        <v>135</v>
      </c>
      <c r="B127" s="460" t="s">
        <v>136</v>
      </c>
      <c r="C127" s="97"/>
      <c r="D127" s="89" t="s">
        <v>341</v>
      </c>
      <c r="E127" s="97"/>
      <c r="F127" s="43" t="s">
        <v>342</v>
      </c>
      <c r="G127" s="127">
        <v>15926</v>
      </c>
      <c r="H127" s="133">
        <v>0.158</v>
      </c>
      <c r="I127" s="36" t="s">
        <v>147</v>
      </c>
      <c r="J127" s="36" t="s">
        <v>147</v>
      </c>
    </row>
    <row r="128" ht="18.95" customHeight="1" spans="1:10">
      <c r="A128" s="126" t="s">
        <v>135</v>
      </c>
      <c r="B128" s="97" t="s">
        <v>135</v>
      </c>
      <c r="C128" s="97" t="s">
        <v>341</v>
      </c>
      <c r="D128" s="89" t="s">
        <v>343</v>
      </c>
      <c r="E128" s="97" t="s">
        <v>147</v>
      </c>
      <c r="F128" s="41" t="s">
        <v>2728</v>
      </c>
      <c r="G128" s="129">
        <v>2726</v>
      </c>
      <c r="H128" s="135">
        <v>0.471</v>
      </c>
      <c r="I128" s="36" t="s">
        <v>147</v>
      </c>
      <c r="J128" s="36" t="s">
        <v>2729</v>
      </c>
    </row>
    <row r="129" ht="18.95" customHeight="1" spans="1:10">
      <c r="A129" s="126" t="s">
        <v>135</v>
      </c>
      <c r="B129" s="97" t="s">
        <v>135</v>
      </c>
      <c r="C129" s="97" t="s">
        <v>341</v>
      </c>
      <c r="D129" s="89" t="s">
        <v>344</v>
      </c>
      <c r="E129" s="97" t="s">
        <v>147</v>
      </c>
      <c r="F129" s="41" t="s">
        <v>2730</v>
      </c>
      <c r="G129" s="129">
        <v>0</v>
      </c>
      <c r="H129" s="135" t="s">
        <v>135</v>
      </c>
      <c r="I129" s="36" t="s">
        <v>2729</v>
      </c>
      <c r="J129" s="36" t="s">
        <v>2729</v>
      </c>
    </row>
    <row r="130" ht="18.95" customHeight="1" spans="1:10">
      <c r="A130" s="126" t="s">
        <v>135</v>
      </c>
      <c r="B130" s="97" t="s">
        <v>135</v>
      </c>
      <c r="C130" s="97" t="s">
        <v>341</v>
      </c>
      <c r="D130" s="89" t="s">
        <v>345</v>
      </c>
      <c r="E130" s="97" t="s">
        <v>147</v>
      </c>
      <c r="F130" s="41" t="s">
        <v>2731</v>
      </c>
      <c r="G130" s="129">
        <v>98</v>
      </c>
      <c r="H130" s="135">
        <v>0.136</v>
      </c>
      <c r="I130" s="36" t="s">
        <v>147</v>
      </c>
      <c r="J130" s="36" t="s">
        <v>2729</v>
      </c>
    </row>
    <row r="131" ht="18.95" customHeight="1" spans="1:10">
      <c r="A131" s="126" t="s">
        <v>135</v>
      </c>
      <c r="B131" s="97" t="s">
        <v>135</v>
      </c>
      <c r="C131" s="97" t="s">
        <v>341</v>
      </c>
      <c r="D131" s="89" t="s">
        <v>346</v>
      </c>
      <c r="E131" s="97" t="s">
        <v>147</v>
      </c>
      <c r="F131" s="41" t="s">
        <v>2797</v>
      </c>
      <c r="G131" s="129">
        <v>0</v>
      </c>
      <c r="H131" s="135" t="s">
        <v>135</v>
      </c>
      <c r="I131" s="36" t="s">
        <v>2729</v>
      </c>
      <c r="J131" s="36" t="s">
        <v>2729</v>
      </c>
    </row>
    <row r="132" ht="18.95" customHeight="1" spans="1:10">
      <c r="A132" s="126" t="s">
        <v>135</v>
      </c>
      <c r="B132" s="97" t="s">
        <v>135</v>
      </c>
      <c r="C132" s="97" t="s">
        <v>341</v>
      </c>
      <c r="D132" s="89" t="s">
        <v>348</v>
      </c>
      <c r="E132" s="97" t="s">
        <v>147</v>
      </c>
      <c r="F132" s="41" t="s">
        <v>2798</v>
      </c>
      <c r="G132" s="129">
        <v>0</v>
      </c>
      <c r="H132" s="135" t="s">
        <v>135</v>
      </c>
      <c r="I132" s="36" t="s">
        <v>2729</v>
      </c>
      <c r="J132" s="36" t="s">
        <v>2729</v>
      </c>
    </row>
    <row r="133" ht="18.95" customHeight="1" spans="1:10">
      <c r="A133" s="126" t="s">
        <v>135</v>
      </c>
      <c r="B133" s="97" t="s">
        <v>135</v>
      </c>
      <c r="C133" s="97" t="s">
        <v>341</v>
      </c>
      <c r="D133" s="89" t="s">
        <v>350</v>
      </c>
      <c r="E133" s="97" t="s">
        <v>147</v>
      </c>
      <c r="F133" s="41" t="s">
        <v>2799</v>
      </c>
      <c r="G133" s="129">
        <v>1000</v>
      </c>
      <c r="H133" s="135">
        <v>0</v>
      </c>
      <c r="I133" s="36" t="s">
        <v>147</v>
      </c>
      <c r="J133" s="36" t="s">
        <v>2729</v>
      </c>
    </row>
    <row r="134" ht="18.95" customHeight="1" spans="1:10">
      <c r="A134" s="126" t="s">
        <v>135</v>
      </c>
      <c r="B134" s="97" t="s">
        <v>135</v>
      </c>
      <c r="C134" s="97" t="s">
        <v>341</v>
      </c>
      <c r="D134" s="89" t="s">
        <v>352</v>
      </c>
      <c r="E134" s="97" t="s">
        <v>147</v>
      </c>
      <c r="F134" s="41" t="s">
        <v>2800</v>
      </c>
      <c r="G134" s="129">
        <v>0</v>
      </c>
      <c r="H134" s="135" t="s">
        <v>135</v>
      </c>
      <c r="I134" s="36" t="s">
        <v>2729</v>
      </c>
      <c r="J134" s="36" t="s">
        <v>2729</v>
      </c>
    </row>
    <row r="135" ht="18.95" customHeight="1" spans="1:10">
      <c r="A135" s="126" t="s">
        <v>135</v>
      </c>
      <c r="B135" s="97" t="s">
        <v>135</v>
      </c>
      <c r="C135" s="97" t="s">
        <v>341</v>
      </c>
      <c r="D135" s="89" t="s">
        <v>354</v>
      </c>
      <c r="E135" s="97" t="s">
        <v>147</v>
      </c>
      <c r="F135" s="41" t="s">
        <v>2801</v>
      </c>
      <c r="G135" s="129">
        <v>11909</v>
      </c>
      <c r="H135" s="135">
        <v>0.122</v>
      </c>
      <c r="I135" s="36" t="s">
        <v>147</v>
      </c>
      <c r="J135" s="36" t="s">
        <v>2729</v>
      </c>
    </row>
    <row r="136" ht="18.95" customHeight="1" spans="1:10">
      <c r="A136" s="126" t="s">
        <v>135</v>
      </c>
      <c r="B136" s="97" t="s">
        <v>135</v>
      </c>
      <c r="C136" s="97" t="s">
        <v>341</v>
      </c>
      <c r="D136" s="89" t="s">
        <v>356</v>
      </c>
      <c r="E136" s="97" t="s">
        <v>147</v>
      </c>
      <c r="F136" s="41" t="s">
        <v>2738</v>
      </c>
      <c r="G136" s="129">
        <v>193</v>
      </c>
      <c r="H136" s="135">
        <v>-0.017</v>
      </c>
      <c r="I136" s="36" t="s">
        <v>147</v>
      </c>
      <c r="J136" s="36" t="s">
        <v>2729</v>
      </c>
    </row>
    <row r="137" ht="18.95" customHeight="1" spans="1:10">
      <c r="A137" s="126" t="s">
        <v>135</v>
      </c>
      <c r="B137" s="97"/>
      <c r="C137" s="97" t="s">
        <v>341</v>
      </c>
      <c r="D137" s="89" t="s">
        <v>357</v>
      </c>
      <c r="E137" s="97" t="s">
        <v>147</v>
      </c>
      <c r="F137" s="41" t="s">
        <v>2802</v>
      </c>
      <c r="G137" s="129">
        <v>0</v>
      </c>
      <c r="H137" s="135">
        <v>-1</v>
      </c>
      <c r="I137" s="36" t="s">
        <v>2729</v>
      </c>
      <c r="J137" s="36" t="s">
        <v>2729</v>
      </c>
    </row>
    <row r="138" ht="18.95" customHeight="1" spans="1:10">
      <c r="A138" s="126" t="s">
        <v>135</v>
      </c>
      <c r="B138" s="460" t="s">
        <v>136</v>
      </c>
      <c r="C138" s="97"/>
      <c r="D138" s="89" t="s">
        <v>359</v>
      </c>
      <c r="E138" s="97"/>
      <c r="F138" s="43" t="s">
        <v>360</v>
      </c>
      <c r="G138" s="127">
        <v>1160</v>
      </c>
      <c r="H138" s="133">
        <v>0.084</v>
      </c>
      <c r="I138" s="36" t="s">
        <v>147</v>
      </c>
      <c r="J138" s="36" t="s">
        <v>147</v>
      </c>
    </row>
    <row r="139" ht="18.95" customHeight="1" spans="1:10">
      <c r="A139" s="126" t="s">
        <v>135</v>
      </c>
      <c r="B139" s="97" t="s">
        <v>135</v>
      </c>
      <c r="C139" s="97" t="s">
        <v>359</v>
      </c>
      <c r="D139" s="89" t="s">
        <v>361</v>
      </c>
      <c r="E139" s="97" t="s">
        <v>147</v>
      </c>
      <c r="F139" s="41" t="s">
        <v>2728</v>
      </c>
      <c r="G139" s="129">
        <v>352</v>
      </c>
      <c r="H139" s="135">
        <v>0.305</v>
      </c>
      <c r="I139" s="36" t="s">
        <v>147</v>
      </c>
      <c r="J139" s="36" t="s">
        <v>2729</v>
      </c>
    </row>
    <row r="140" ht="18.95" customHeight="1" spans="1:10">
      <c r="A140" s="126" t="s">
        <v>135</v>
      </c>
      <c r="B140" s="97" t="s">
        <v>135</v>
      </c>
      <c r="C140" s="97" t="s">
        <v>359</v>
      </c>
      <c r="D140" s="89" t="s">
        <v>362</v>
      </c>
      <c r="E140" s="97" t="s">
        <v>147</v>
      </c>
      <c r="F140" s="41" t="s">
        <v>2730</v>
      </c>
      <c r="G140" s="129">
        <v>808</v>
      </c>
      <c r="H140" s="135">
        <v>0.01</v>
      </c>
      <c r="I140" s="36" t="s">
        <v>147</v>
      </c>
      <c r="J140" s="36" t="s">
        <v>2729</v>
      </c>
    </row>
    <row r="141" ht="18.95" customHeight="1" spans="1:10">
      <c r="A141" s="126" t="s">
        <v>135</v>
      </c>
      <c r="B141" s="97" t="s">
        <v>135</v>
      </c>
      <c r="C141" s="97" t="s">
        <v>359</v>
      </c>
      <c r="D141" s="89" t="s">
        <v>363</v>
      </c>
      <c r="E141" s="97" t="s">
        <v>147</v>
      </c>
      <c r="F141" s="41" t="s">
        <v>2731</v>
      </c>
      <c r="G141" s="129">
        <v>0</v>
      </c>
      <c r="H141" s="135" t="s">
        <v>135</v>
      </c>
      <c r="I141" s="36" t="s">
        <v>2729</v>
      </c>
      <c r="J141" s="36" t="s">
        <v>2729</v>
      </c>
    </row>
    <row r="142" ht="18.95" customHeight="1" spans="1:10">
      <c r="A142" s="126" t="s">
        <v>135</v>
      </c>
      <c r="B142" s="97" t="s">
        <v>135</v>
      </c>
      <c r="C142" s="97" t="s">
        <v>359</v>
      </c>
      <c r="D142" s="89" t="s">
        <v>364</v>
      </c>
      <c r="E142" s="97" t="s">
        <v>147</v>
      </c>
      <c r="F142" s="41" t="s">
        <v>2803</v>
      </c>
      <c r="G142" s="129">
        <v>0</v>
      </c>
      <c r="H142" s="135" t="s">
        <v>135</v>
      </c>
      <c r="I142" s="36" t="s">
        <v>2729</v>
      </c>
      <c r="J142" s="36" t="s">
        <v>2729</v>
      </c>
    </row>
    <row r="143" ht="18.95" customHeight="1" spans="1:10">
      <c r="A143" s="126" t="s">
        <v>135</v>
      </c>
      <c r="B143" s="97" t="s">
        <v>135</v>
      </c>
      <c r="C143" s="97" t="s">
        <v>359</v>
      </c>
      <c r="D143" s="89" t="s">
        <v>366</v>
      </c>
      <c r="E143" s="97" t="s">
        <v>147</v>
      </c>
      <c r="F143" s="41" t="s">
        <v>2804</v>
      </c>
      <c r="G143" s="128">
        <v>0</v>
      </c>
      <c r="H143" s="135" t="s">
        <v>135</v>
      </c>
      <c r="I143" s="36" t="s">
        <v>2729</v>
      </c>
      <c r="J143" s="36" t="s">
        <v>2729</v>
      </c>
    </row>
    <row r="144" ht="18.95" customHeight="1" spans="1:10">
      <c r="A144" s="126" t="s">
        <v>135</v>
      </c>
      <c r="B144" s="97" t="s">
        <v>135</v>
      </c>
      <c r="C144" s="97" t="s">
        <v>359</v>
      </c>
      <c r="D144" s="89" t="s">
        <v>368</v>
      </c>
      <c r="E144" s="97" t="s">
        <v>147</v>
      </c>
      <c r="F144" s="41" t="s">
        <v>2805</v>
      </c>
      <c r="G144" s="129">
        <v>0</v>
      </c>
      <c r="H144" s="135" t="s">
        <v>135</v>
      </c>
      <c r="I144" s="36" t="s">
        <v>2729</v>
      </c>
      <c r="J144" s="36" t="s">
        <v>2729</v>
      </c>
    </row>
    <row r="145" ht="18.95" customHeight="1" spans="1:10">
      <c r="A145" s="126" t="s">
        <v>135</v>
      </c>
      <c r="B145" s="97" t="s">
        <v>135</v>
      </c>
      <c r="C145" s="97" t="s">
        <v>359</v>
      </c>
      <c r="D145" s="89" t="s">
        <v>370</v>
      </c>
      <c r="E145" s="97" t="s">
        <v>147</v>
      </c>
      <c r="F145" s="41" t="s">
        <v>2806</v>
      </c>
      <c r="G145" s="129">
        <v>0</v>
      </c>
      <c r="H145" s="135" t="s">
        <v>135</v>
      </c>
      <c r="I145" s="36" t="s">
        <v>2729</v>
      </c>
      <c r="J145" s="36" t="s">
        <v>2729</v>
      </c>
    </row>
    <row r="146" ht="18.95" customHeight="1" spans="1:10">
      <c r="A146" s="126" t="s">
        <v>135</v>
      </c>
      <c r="B146" s="97" t="s">
        <v>135</v>
      </c>
      <c r="C146" s="97" t="s">
        <v>359</v>
      </c>
      <c r="D146" s="89" t="s">
        <v>372</v>
      </c>
      <c r="E146" s="97" t="s">
        <v>147</v>
      </c>
      <c r="F146" s="41" t="s">
        <v>2807</v>
      </c>
      <c r="G146" s="129">
        <v>0</v>
      </c>
      <c r="H146" s="135" t="s">
        <v>135</v>
      </c>
      <c r="I146" s="36" t="s">
        <v>2729</v>
      </c>
      <c r="J146" s="36" t="s">
        <v>2729</v>
      </c>
    </row>
    <row r="147" ht="18.95" customHeight="1" spans="1:10">
      <c r="A147" s="126" t="s">
        <v>135</v>
      </c>
      <c r="B147" s="97" t="s">
        <v>135</v>
      </c>
      <c r="C147" s="97" t="s">
        <v>359</v>
      </c>
      <c r="D147" s="89" t="s">
        <v>374</v>
      </c>
      <c r="E147" s="97" t="s">
        <v>147</v>
      </c>
      <c r="F147" s="41" t="s">
        <v>2808</v>
      </c>
      <c r="G147" s="129">
        <v>0</v>
      </c>
      <c r="H147" s="135" t="s">
        <v>135</v>
      </c>
      <c r="I147" s="36" t="s">
        <v>2729</v>
      </c>
      <c r="J147" s="36" t="s">
        <v>2729</v>
      </c>
    </row>
    <row r="148" ht="18.95" customHeight="1" spans="1:10">
      <c r="A148" s="126" t="s">
        <v>135</v>
      </c>
      <c r="B148" s="97" t="s">
        <v>135</v>
      </c>
      <c r="C148" s="97" t="s">
        <v>359</v>
      </c>
      <c r="D148" s="89" t="s">
        <v>376</v>
      </c>
      <c r="E148" s="97" t="s">
        <v>147</v>
      </c>
      <c r="F148" s="41" t="s">
        <v>2738</v>
      </c>
      <c r="G148" s="129">
        <v>0</v>
      </c>
      <c r="H148" s="135" t="s">
        <v>135</v>
      </c>
      <c r="I148" s="36" t="s">
        <v>2729</v>
      </c>
      <c r="J148" s="36" t="s">
        <v>2729</v>
      </c>
    </row>
    <row r="149" ht="18.95" customHeight="1" spans="1:10">
      <c r="A149" s="126" t="s">
        <v>135</v>
      </c>
      <c r="B149" s="97"/>
      <c r="C149" s="97" t="s">
        <v>359</v>
      </c>
      <c r="D149" s="89" t="s">
        <v>377</v>
      </c>
      <c r="E149" s="97" t="s">
        <v>147</v>
      </c>
      <c r="F149" s="41" t="s">
        <v>2809</v>
      </c>
      <c r="G149" s="129">
        <v>0</v>
      </c>
      <c r="H149" s="135" t="s">
        <v>135</v>
      </c>
      <c r="I149" s="36" t="s">
        <v>2729</v>
      </c>
      <c r="J149" s="36" t="s">
        <v>2729</v>
      </c>
    </row>
    <row r="150" ht="18.95" customHeight="1" spans="1:10">
      <c r="A150" s="126" t="s">
        <v>135</v>
      </c>
      <c r="B150" s="460" t="s">
        <v>136</v>
      </c>
      <c r="C150" s="97"/>
      <c r="D150" s="89" t="s">
        <v>379</v>
      </c>
      <c r="E150" s="97"/>
      <c r="F150" s="43" t="s">
        <v>380</v>
      </c>
      <c r="G150" s="127">
        <v>5372</v>
      </c>
      <c r="H150" s="133">
        <v>-0.942</v>
      </c>
      <c r="I150" s="36" t="s">
        <v>147</v>
      </c>
      <c r="J150" s="36" t="s">
        <v>147</v>
      </c>
    </row>
    <row r="151" ht="18.95" customHeight="1" spans="1:10">
      <c r="A151" s="126" t="s">
        <v>135</v>
      </c>
      <c r="B151" s="97" t="s">
        <v>135</v>
      </c>
      <c r="C151" s="97" t="s">
        <v>379</v>
      </c>
      <c r="D151" s="89" t="s">
        <v>381</v>
      </c>
      <c r="E151" s="97" t="s">
        <v>147</v>
      </c>
      <c r="F151" s="41" t="s">
        <v>2728</v>
      </c>
      <c r="G151" s="129">
        <v>2077</v>
      </c>
      <c r="H151" s="135">
        <v>-0.968</v>
      </c>
      <c r="I151" s="36" t="s">
        <v>147</v>
      </c>
      <c r="J151" s="36" t="s">
        <v>2729</v>
      </c>
    </row>
    <row r="152" ht="18.95" customHeight="1" spans="1:10">
      <c r="A152" s="126" t="s">
        <v>135</v>
      </c>
      <c r="B152" s="97" t="s">
        <v>135</v>
      </c>
      <c r="C152" s="97" t="s">
        <v>379</v>
      </c>
      <c r="D152" s="89" t="s">
        <v>382</v>
      </c>
      <c r="E152" s="97" t="s">
        <v>147</v>
      </c>
      <c r="F152" s="41" t="s">
        <v>2730</v>
      </c>
      <c r="G152" s="129">
        <v>0</v>
      </c>
      <c r="H152" s="135">
        <v>-1</v>
      </c>
      <c r="I152" s="36" t="s">
        <v>2729</v>
      </c>
      <c r="J152" s="36" t="s">
        <v>2729</v>
      </c>
    </row>
    <row r="153" ht="18.95" customHeight="1" spans="1:10">
      <c r="A153" s="126" t="s">
        <v>135</v>
      </c>
      <c r="B153" s="97" t="s">
        <v>135</v>
      </c>
      <c r="C153" s="97" t="s">
        <v>379</v>
      </c>
      <c r="D153" s="89" t="s">
        <v>383</v>
      </c>
      <c r="E153" s="97" t="s">
        <v>147</v>
      </c>
      <c r="F153" s="41" t="s">
        <v>2731</v>
      </c>
      <c r="G153" s="129">
        <v>428</v>
      </c>
      <c r="H153" s="135">
        <v>1.009</v>
      </c>
      <c r="I153" s="36" t="s">
        <v>147</v>
      </c>
      <c r="J153" s="36" t="s">
        <v>2729</v>
      </c>
    </row>
    <row r="154" ht="18.95" customHeight="1" spans="1:10">
      <c r="A154" s="126" t="s">
        <v>135</v>
      </c>
      <c r="B154" s="97" t="s">
        <v>135</v>
      </c>
      <c r="C154" s="97" t="s">
        <v>379</v>
      </c>
      <c r="D154" s="89" t="s">
        <v>384</v>
      </c>
      <c r="E154" s="97" t="s">
        <v>147</v>
      </c>
      <c r="F154" s="41" t="s">
        <v>2810</v>
      </c>
      <c r="G154" s="128">
        <v>1535</v>
      </c>
      <c r="H154" s="135">
        <v>-0.587</v>
      </c>
      <c r="I154" s="36" t="s">
        <v>147</v>
      </c>
      <c r="J154" s="36" t="s">
        <v>2729</v>
      </c>
    </row>
    <row r="155" ht="18.95" customHeight="1" spans="1:10">
      <c r="A155" s="126" t="s">
        <v>135</v>
      </c>
      <c r="B155" s="97" t="s">
        <v>135</v>
      </c>
      <c r="C155" s="97" t="s">
        <v>379</v>
      </c>
      <c r="D155" s="89" t="s">
        <v>386</v>
      </c>
      <c r="E155" s="97" t="s">
        <v>147</v>
      </c>
      <c r="F155" s="41" t="s">
        <v>2811</v>
      </c>
      <c r="G155" s="129">
        <v>200</v>
      </c>
      <c r="H155" s="135">
        <v>-0.989</v>
      </c>
      <c r="I155" s="36" t="s">
        <v>147</v>
      </c>
      <c r="J155" s="36" t="s">
        <v>2729</v>
      </c>
    </row>
    <row r="156" ht="18.95" customHeight="1" spans="1:10">
      <c r="A156" s="126" t="s">
        <v>135</v>
      </c>
      <c r="B156" s="97" t="s">
        <v>135</v>
      </c>
      <c r="C156" s="97" t="s">
        <v>379</v>
      </c>
      <c r="D156" s="89" t="s">
        <v>388</v>
      </c>
      <c r="E156" s="97" t="s">
        <v>147</v>
      </c>
      <c r="F156" s="41" t="s">
        <v>2812</v>
      </c>
      <c r="G156" s="129">
        <v>300</v>
      </c>
      <c r="H156" s="135">
        <v>-0.876</v>
      </c>
      <c r="I156" s="36" t="s">
        <v>147</v>
      </c>
      <c r="J156" s="36" t="s">
        <v>2729</v>
      </c>
    </row>
    <row r="157" ht="18.95" customHeight="1" spans="1:10">
      <c r="A157" s="126" t="s">
        <v>135</v>
      </c>
      <c r="B157" s="97" t="s">
        <v>135</v>
      </c>
      <c r="C157" s="97" t="s">
        <v>379</v>
      </c>
      <c r="D157" s="89" t="s">
        <v>390</v>
      </c>
      <c r="E157" s="97" t="s">
        <v>147</v>
      </c>
      <c r="F157" s="41" t="s">
        <v>2766</v>
      </c>
      <c r="G157" s="129">
        <v>0</v>
      </c>
      <c r="H157" s="135" t="s">
        <v>135</v>
      </c>
      <c r="I157" s="36" t="s">
        <v>2729</v>
      </c>
      <c r="J157" s="36" t="s">
        <v>2729</v>
      </c>
    </row>
    <row r="158" ht="18.95" customHeight="1" spans="1:10">
      <c r="A158" s="126" t="s">
        <v>135</v>
      </c>
      <c r="B158" s="97" t="s">
        <v>135</v>
      </c>
      <c r="C158" s="97" t="s">
        <v>379</v>
      </c>
      <c r="D158" s="89" t="s">
        <v>391</v>
      </c>
      <c r="E158" s="97" t="s">
        <v>147</v>
      </c>
      <c r="F158" s="41" t="s">
        <v>2738</v>
      </c>
      <c r="G158" s="129">
        <v>559</v>
      </c>
      <c r="H158" s="135">
        <v>-0.818</v>
      </c>
      <c r="I158" s="36" t="s">
        <v>147</v>
      </c>
      <c r="J158" s="36" t="s">
        <v>2729</v>
      </c>
    </row>
    <row r="159" ht="18.95" customHeight="1" spans="1:10">
      <c r="A159" s="126" t="s">
        <v>135</v>
      </c>
      <c r="B159" s="97"/>
      <c r="C159" s="97" t="s">
        <v>379</v>
      </c>
      <c r="D159" s="89" t="s">
        <v>392</v>
      </c>
      <c r="E159" s="97" t="s">
        <v>147</v>
      </c>
      <c r="F159" s="41" t="s">
        <v>2813</v>
      </c>
      <c r="G159" s="129">
        <v>273</v>
      </c>
      <c r="H159" s="135">
        <v>-0.617</v>
      </c>
      <c r="I159" s="36" t="s">
        <v>147</v>
      </c>
      <c r="J159" s="36" t="s">
        <v>2729</v>
      </c>
    </row>
    <row r="160" ht="18.95" customHeight="1" spans="1:10">
      <c r="A160" s="126" t="s">
        <v>135</v>
      </c>
      <c r="B160" s="460" t="s">
        <v>136</v>
      </c>
      <c r="C160" s="97"/>
      <c r="D160" s="89" t="s">
        <v>394</v>
      </c>
      <c r="E160" s="97"/>
      <c r="F160" s="43" t="s">
        <v>395</v>
      </c>
      <c r="G160" s="127">
        <v>35308</v>
      </c>
      <c r="H160" s="133">
        <v>-0.209</v>
      </c>
      <c r="I160" s="36" t="s">
        <v>147</v>
      </c>
      <c r="J160" s="36" t="s">
        <v>147</v>
      </c>
    </row>
    <row r="161" ht="18.95" customHeight="1" spans="1:10">
      <c r="A161" s="126" t="s">
        <v>135</v>
      </c>
      <c r="B161" s="97" t="s">
        <v>135</v>
      </c>
      <c r="C161" s="97" t="s">
        <v>394</v>
      </c>
      <c r="D161" s="89" t="s">
        <v>396</v>
      </c>
      <c r="E161" s="97" t="s">
        <v>147</v>
      </c>
      <c r="F161" s="41" t="s">
        <v>2728</v>
      </c>
      <c r="G161" s="129">
        <v>1455</v>
      </c>
      <c r="H161" s="135">
        <v>-0.888</v>
      </c>
      <c r="I161" s="36" t="s">
        <v>147</v>
      </c>
      <c r="J161" s="36" t="s">
        <v>2729</v>
      </c>
    </row>
    <row r="162" ht="18.95" customHeight="1" spans="1:10">
      <c r="A162" s="126" t="s">
        <v>135</v>
      </c>
      <c r="B162" s="97" t="s">
        <v>135</v>
      </c>
      <c r="C162" s="97" t="s">
        <v>394</v>
      </c>
      <c r="D162" s="89" t="s">
        <v>397</v>
      </c>
      <c r="E162" s="97" t="s">
        <v>147</v>
      </c>
      <c r="F162" s="41" t="s">
        <v>2730</v>
      </c>
      <c r="G162" s="129">
        <v>0</v>
      </c>
      <c r="H162" s="135" t="s">
        <v>135</v>
      </c>
      <c r="I162" s="36" t="s">
        <v>2729</v>
      </c>
      <c r="J162" s="36" t="s">
        <v>2729</v>
      </c>
    </row>
    <row r="163" ht="18.95" customHeight="1" spans="1:10">
      <c r="A163" s="126" t="s">
        <v>135</v>
      </c>
      <c r="B163" s="97" t="s">
        <v>135</v>
      </c>
      <c r="C163" s="97" t="s">
        <v>394</v>
      </c>
      <c r="D163" s="89" t="s">
        <v>398</v>
      </c>
      <c r="E163" s="97" t="s">
        <v>147</v>
      </c>
      <c r="F163" s="41" t="s">
        <v>2731</v>
      </c>
      <c r="G163" s="129">
        <v>57</v>
      </c>
      <c r="H163" s="135">
        <v>0.118</v>
      </c>
      <c r="I163" s="36" t="s">
        <v>147</v>
      </c>
      <c r="J163" s="36" t="s">
        <v>2729</v>
      </c>
    </row>
    <row r="164" ht="18.95" customHeight="1" spans="1:10">
      <c r="A164" s="126" t="s">
        <v>135</v>
      </c>
      <c r="B164" s="97" t="s">
        <v>135</v>
      </c>
      <c r="C164" s="97" t="s">
        <v>394</v>
      </c>
      <c r="D164" s="89" t="s">
        <v>399</v>
      </c>
      <c r="E164" s="97" t="s">
        <v>147</v>
      </c>
      <c r="F164" s="41" t="s">
        <v>2814</v>
      </c>
      <c r="G164" s="129">
        <v>0</v>
      </c>
      <c r="H164" s="135" t="s">
        <v>135</v>
      </c>
      <c r="I164" s="36" t="s">
        <v>2729</v>
      </c>
      <c r="J164" s="36" t="s">
        <v>2729</v>
      </c>
    </row>
    <row r="165" ht="18.95" customHeight="1" spans="1:10">
      <c r="A165" s="126" t="s">
        <v>135</v>
      </c>
      <c r="B165" s="97" t="s">
        <v>135</v>
      </c>
      <c r="C165" s="97" t="s">
        <v>394</v>
      </c>
      <c r="D165" s="89" t="s">
        <v>401</v>
      </c>
      <c r="E165" s="97" t="s">
        <v>147</v>
      </c>
      <c r="F165" s="41" t="s">
        <v>2815</v>
      </c>
      <c r="G165" s="129">
        <v>0</v>
      </c>
      <c r="H165" s="135" t="s">
        <v>135</v>
      </c>
      <c r="I165" s="36" t="s">
        <v>2729</v>
      </c>
      <c r="J165" s="36" t="s">
        <v>2729</v>
      </c>
    </row>
    <row r="166" ht="18.95" customHeight="1" spans="1:10">
      <c r="A166" s="126" t="s">
        <v>135</v>
      </c>
      <c r="B166" s="97" t="s">
        <v>135</v>
      </c>
      <c r="C166" s="97" t="s">
        <v>394</v>
      </c>
      <c r="D166" s="89" t="s">
        <v>403</v>
      </c>
      <c r="E166" s="97" t="s">
        <v>147</v>
      </c>
      <c r="F166" s="41" t="s">
        <v>2816</v>
      </c>
      <c r="G166" s="128">
        <v>3100</v>
      </c>
      <c r="H166" s="135">
        <v>-0.244</v>
      </c>
      <c r="I166" s="36" t="s">
        <v>147</v>
      </c>
      <c r="J166" s="36" t="s">
        <v>2729</v>
      </c>
    </row>
    <row r="167" ht="18.95" customHeight="1" spans="1:10">
      <c r="A167" s="126" t="s">
        <v>135</v>
      </c>
      <c r="B167" s="97" t="s">
        <v>135</v>
      </c>
      <c r="C167" s="97" t="s">
        <v>394</v>
      </c>
      <c r="D167" s="89" t="s">
        <v>405</v>
      </c>
      <c r="E167" s="97" t="s">
        <v>147</v>
      </c>
      <c r="F167" s="41" t="s">
        <v>2817</v>
      </c>
      <c r="G167" s="129">
        <v>0</v>
      </c>
      <c r="H167" s="135" t="s">
        <v>135</v>
      </c>
      <c r="I167" s="36" t="s">
        <v>2729</v>
      </c>
      <c r="J167" s="36" t="s">
        <v>2729</v>
      </c>
    </row>
    <row r="168" ht="18.95" customHeight="1" spans="1:10">
      <c r="A168" s="126" t="s">
        <v>135</v>
      </c>
      <c r="B168" s="97" t="s">
        <v>135</v>
      </c>
      <c r="C168" s="97" t="s">
        <v>394</v>
      </c>
      <c r="D168" s="89" t="s">
        <v>407</v>
      </c>
      <c r="E168" s="97" t="s">
        <v>147</v>
      </c>
      <c r="F168" s="41" t="s">
        <v>2818</v>
      </c>
      <c r="G168" s="129">
        <v>0</v>
      </c>
      <c r="H168" s="135" t="s">
        <v>135</v>
      </c>
      <c r="I168" s="36" t="s">
        <v>2729</v>
      </c>
      <c r="J168" s="36" t="s">
        <v>2729</v>
      </c>
    </row>
    <row r="169" ht="18.95" customHeight="1" spans="1:10">
      <c r="A169" s="126" t="s">
        <v>135</v>
      </c>
      <c r="B169" s="97" t="s">
        <v>135</v>
      </c>
      <c r="C169" s="97" t="s">
        <v>394</v>
      </c>
      <c r="D169" s="89" t="s">
        <v>409</v>
      </c>
      <c r="E169" s="97" t="s">
        <v>147</v>
      </c>
      <c r="F169" s="41" t="s">
        <v>2819</v>
      </c>
      <c r="G169" s="129">
        <v>1000</v>
      </c>
      <c r="H169" s="135" t="s">
        <v>135</v>
      </c>
      <c r="I169" s="36" t="s">
        <v>147</v>
      </c>
      <c r="J169" s="36" t="s">
        <v>2729</v>
      </c>
    </row>
    <row r="170" ht="18.95" customHeight="1" spans="1:10">
      <c r="A170" s="126" t="s">
        <v>135</v>
      </c>
      <c r="B170" s="97" t="s">
        <v>135</v>
      </c>
      <c r="C170" s="97" t="s">
        <v>394</v>
      </c>
      <c r="D170" s="89" t="s">
        <v>411</v>
      </c>
      <c r="E170" s="97" t="s">
        <v>147</v>
      </c>
      <c r="F170" s="41" t="s">
        <v>2766</v>
      </c>
      <c r="G170" s="129">
        <v>0</v>
      </c>
      <c r="H170" s="135" t="s">
        <v>135</v>
      </c>
      <c r="I170" s="36" t="s">
        <v>2729</v>
      </c>
      <c r="J170" s="36" t="s">
        <v>2729</v>
      </c>
    </row>
    <row r="171" ht="18.95" customHeight="1" spans="1:10">
      <c r="A171" s="126" t="s">
        <v>135</v>
      </c>
      <c r="B171" s="97" t="s">
        <v>135</v>
      </c>
      <c r="C171" s="97" t="s">
        <v>394</v>
      </c>
      <c r="D171" s="89" t="s">
        <v>412</v>
      </c>
      <c r="E171" s="97" t="s">
        <v>147</v>
      </c>
      <c r="F171" s="41" t="s">
        <v>2738</v>
      </c>
      <c r="G171" s="129">
        <v>4336</v>
      </c>
      <c r="H171" s="135">
        <v>0.163</v>
      </c>
      <c r="I171" s="36" t="s">
        <v>147</v>
      </c>
      <c r="J171" s="36" t="s">
        <v>2729</v>
      </c>
    </row>
    <row r="172" ht="18.95" customHeight="1" spans="1:10">
      <c r="A172" s="126" t="s">
        <v>135</v>
      </c>
      <c r="B172" s="97"/>
      <c r="C172" s="97" t="s">
        <v>394</v>
      </c>
      <c r="D172" s="89" t="s">
        <v>413</v>
      </c>
      <c r="E172" s="97" t="s">
        <v>147</v>
      </c>
      <c r="F172" s="41" t="s">
        <v>2820</v>
      </c>
      <c r="G172" s="129">
        <v>25360</v>
      </c>
      <c r="H172" s="135">
        <v>0.067</v>
      </c>
      <c r="I172" s="36" t="s">
        <v>147</v>
      </c>
      <c r="J172" s="36" t="s">
        <v>2729</v>
      </c>
    </row>
    <row r="173" ht="18.95" customHeight="1" spans="1:10">
      <c r="A173" s="126" t="s">
        <v>135</v>
      </c>
      <c r="B173" s="460" t="s">
        <v>136</v>
      </c>
      <c r="C173" s="97"/>
      <c r="D173" s="89" t="s">
        <v>415</v>
      </c>
      <c r="E173" s="97"/>
      <c r="F173" s="43" t="s">
        <v>416</v>
      </c>
      <c r="G173" s="127">
        <v>16342</v>
      </c>
      <c r="H173" s="133">
        <v>0.062</v>
      </c>
      <c r="I173" s="36" t="s">
        <v>147</v>
      </c>
      <c r="J173" s="36" t="s">
        <v>147</v>
      </c>
    </row>
    <row r="174" ht="18.95" customHeight="1" spans="1:10">
      <c r="A174" s="126" t="s">
        <v>135</v>
      </c>
      <c r="B174" s="97" t="s">
        <v>135</v>
      </c>
      <c r="C174" s="97" t="s">
        <v>415</v>
      </c>
      <c r="D174" s="89" t="s">
        <v>417</v>
      </c>
      <c r="E174" s="97" t="s">
        <v>147</v>
      </c>
      <c r="F174" s="41" t="s">
        <v>2728</v>
      </c>
      <c r="G174" s="129">
        <v>1576</v>
      </c>
      <c r="H174" s="135">
        <v>1.09</v>
      </c>
      <c r="I174" s="36" t="s">
        <v>147</v>
      </c>
      <c r="J174" s="36" t="s">
        <v>2729</v>
      </c>
    </row>
    <row r="175" ht="18.95" customHeight="1" spans="1:10">
      <c r="A175" s="126" t="s">
        <v>135</v>
      </c>
      <c r="B175" s="97" t="s">
        <v>135</v>
      </c>
      <c r="C175" s="97" t="s">
        <v>415</v>
      </c>
      <c r="D175" s="89" t="s">
        <v>418</v>
      </c>
      <c r="E175" s="97" t="s">
        <v>147</v>
      </c>
      <c r="F175" s="41" t="s">
        <v>2730</v>
      </c>
      <c r="G175" s="129">
        <v>0</v>
      </c>
      <c r="H175" s="135" t="s">
        <v>135</v>
      </c>
      <c r="I175" s="36" t="s">
        <v>2729</v>
      </c>
      <c r="J175" s="36" t="s">
        <v>2729</v>
      </c>
    </row>
    <row r="176" ht="18.95" customHeight="1" spans="1:10">
      <c r="A176" s="126" t="s">
        <v>135</v>
      </c>
      <c r="B176" s="97" t="s">
        <v>135</v>
      </c>
      <c r="C176" s="97" t="s">
        <v>415</v>
      </c>
      <c r="D176" s="89" t="s">
        <v>419</v>
      </c>
      <c r="E176" s="97" t="s">
        <v>147</v>
      </c>
      <c r="F176" s="41" t="s">
        <v>2731</v>
      </c>
      <c r="G176" s="128">
        <v>96</v>
      </c>
      <c r="H176" s="135">
        <v>0.114</v>
      </c>
      <c r="I176" s="36" t="s">
        <v>147</v>
      </c>
      <c r="J176" s="36" t="s">
        <v>2729</v>
      </c>
    </row>
    <row r="177" ht="18.95" customHeight="1" spans="1:10">
      <c r="A177" s="126" t="s">
        <v>135</v>
      </c>
      <c r="B177" s="97" t="s">
        <v>135</v>
      </c>
      <c r="C177" s="97" t="s">
        <v>415</v>
      </c>
      <c r="D177" s="89" t="s">
        <v>420</v>
      </c>
      <c r="E177" s="97" t="s">
        <v>147</v>
      </c>
      <c r="F177" s="41" t="s">
        <v>2821</v>
      </c>
      <c r="G177" s="129">
        <v>2820</v>
      </c>
      <c r="H177" s="135">
        <v>0.171</v>
      </c>
      <c r="I177" s="36" t="s">
        <v>147</v>
      </c>
      <c r="J177" s="36" t="s">
        <v>2729</v>
      </c>
    </row>
    <row r="178" ht="18.95" customHeight="1" spans="1:10">
      <c r="A178" s="126" t="s">
        <v>135</v>
      </c>
      <c r="B178" s="97" t="s">
        <v>135</v>
      </c>
      <c r="C178" s="97" t="s">
        <v>415</v>
      </c>
      <c r="D178" s="89" t="s">
        <v>422</v>
      </c>
      <c r="E178" s="97" t="s">
        <v>147</v>
      </c>
      <c r="F178" s="41" t="s">
        <v>2738</v>
      </c>
      <c r="G178" s="129">
        <v>316</v>
      </c>
      <c r="H178" s="135">
        <v>0.17</v>
      </c>
      <c r="I178" s="36" t="s">
        <v>147</v>
      </c>
      <c r="J178" s="36" t="s">
        <v>2729</v>
      </c>
    </row>
    <row r="179" ht="18.95" customHeight="1" spans="1:10">
      <c r="A179" s="126" t="s">
        <v>135</v>
      </c>
      <c r="B179" s="97"/>
      <c r="C179" s="97" t="s">
        <v>415</v>
      </c>
      <c r="D179" s="89" t="s">
        <v>423</v>
      </c>
      <c r="E179" s="97" t="s">
        <v>147</v>
      </c>
      <c r="F179" s="41" t="s">
        <v>2822</v>
      </c>
      <c r="G179" s="129">
        <v>11534</v>
      </c>
      <c r="H179" s="135">
        <v>-0.028</v>
      </c>
      <c r="I179" s="36" t="s">
        <v>147</v>
      </c>
      <c r="J179" s="36" t="s">
        <v>2729</v>
      </c>
    </row>
    <row r="180" ht="18.95" customHeight="1" spans="1:10">
      <c r="A180" s="126" t="s">
        <v>135</v>
      </c>
      <c r="B180" s="460" t="s">
        <v>136</v>
      </c>
      <c r="C180" s="97"/>
      <c r="D180" s="89" t="s">
        <v>425</v>
      </c>
      <c r="E180" s="97"/>
      <c r="F180" s="43" t="s">
        <v>426</v>
      </c>
      <c r="G180" s="127">
        <v>3365</v>
      </c>
      <c r="H180" s="133">
        <v>-0.092</v>
      </c>
      <c r="I180" s="36" t="s">
        <v>147</v>
      </c>
      <c r="J180" s="36" t="s">
        <v>147</v>
      </c>
    </row>
    <row r="181" ht="18.95" customHeight="1" spans="1:10">
      <c r="A181" s="126" t="s">
        <v>135</v>
      </c>
      <c r="B181" s="97" t="s">
        <v>135</v>
      </c>
      <c r="C181" s="97" t="s">
        <v>425</v>
      </c>
      <c r="D181" s="89" t="s">
        <v>427</v>
      </c>
      <c r="E181" s="97" t="s">
        <v>147</v>
      </c>
      <c r="F181" s="41" t="s">
        <v>2728</v>
      </c>
      <c r="G181" s="129">
        <v>0</v>
      </c>
      <c r="H181" s="135">
        <v>-1</v>
      </c>
      <c r="I181" s="36" t="s">
        <v>2729</v>
      </c>
      <c r="J181" s="36" t="s">
        <v>2729</v>
      </c>
    </row>
    <row r="182" ht="18.95" customHeight="1" spans="1:10">
      <c r="A182" s="126" t="s">
        <v>135</v>
      </c>
      <c r="B182" s="97" t="s">
        <v>135</v>
      </c>
      <c r="C182" s="97" t="s">
        <v>425</v>
      </c>
      <c r="D182" s="89" t="s">
        <v>428</v>
      </c>
      <c r="E182" s="97" t="s">
        <v>147</v>
      </c>
      <c r="F182" s="41" t="s">
        <v>2730</v>
      </c>
      <c r="G182" s="129">
        <v>0</v>
      </c>
      <c r="H182" s="135" t="s">
        <v>135</v>
      </c>
      <c r="I182" s="36" t="s">
        <v>2729</v>
      </c>
      <c r="J182" s="36" t="s">
        <v>2729</v>
      </c>
    </row>
    <row r="183" ht="18.95" customHeight="1" spans="1:10">
      <c r="A183" s="126" t="s">
        <v>135</v>
      </c>
      <c r="B183" s="97" t="s">
        <v>135</v>
      </c>
      <c r="C183" s="97" t="s">
        <v>425</v>
      </c>
      <c r="D183" s="89" t="s">
        <v>429</v>
      </c>
      <c r="E183" s="97" t="s">
        <v>147</v>
      </c>
      <c r="F183" s="41" t="s">
        <v>2731</v>
      </c>
      <c r="G183" s="129">
        <v>0</v>
      </c>
      <c r="H183" s="135" t="s">
        <v>135</v>
      </c>
      <c r="I183" s="36" t="s">
        <v>2729</v>
      </c>
      <c r="J183" s="36" t="s">
        <v>2729</v>
      </c>
    </row>
    <row r="184" ht="18.95" customHeight="1" spans="1:10">
      <c r="A184" s="126" t="s">
        <v>135</v>
      </c>
      <c r="B184" s="97" t="s">
        <v>135</v>
      </c>
      <c r="C184" s="97" t="s">
        <v>425</v>
      </c>
      <c r="D184" s="89" t="s">
        <v>430</v>
      </c>
      <c r="E184" s="97" t="s">
        <v>147</v>
      </c>
      <c r="F184" s="41" t="s">
        <v>2823</v>
      </c>
      <c r="G184" s="129">
        <v>2082</v>
      </c>
      <c r="H184" s="135">
        <v>0.041</v>
      </c>
      <c r="I184" s="36" t="s">
        <v>147</v>
      </c>
      <c r="J184" s="36" t="s">
        <v>2729</v>
      </c>
    </row>
    <row r="185" ht="18.95" customHeight="1" spans="1:10">
      <c r="A185" s="126" t="s">
        <v>135</v>
      </c>
      <c r="B185" s="97" t="s">
        <v>135</v>
      </c>
      <c r="C185" s="97" t="s">
        <v>425</v>
      </c>
      <c r="D185" s="89" t="s">
        <v>432</v>
      </c>
      <c r="E185" s="97" t="s">
        <v>147</v>
      </c>
      <c r="F185" s="41" t="s">
        <v>2738</v>
      </c>
      <c r="G185" s="129">
        <v>368</v>
      </c>
      <c r="H185" s="135">
        <v>1.084</v>
      </c>
      <c r="I185" s="36" t="s">
        <v>147</v>
      </c>
      <c r="J185" s="36" t="s">
        <v>2729</v>
      </c>
    </row>
    <row r="186" ht="18.95" customHeight="1" spans="1:10">
      <c r="A186" s="126" t="s">
        <v>135</v>
      </c>
      <c r="B186" s="97"/>
      <c r="C186" s="97" t="s">
        <v>425</v>
      </c>
      <c r="D186" s="89" t="s">
        <v>433</v>
      </c>
      <c r="E186" s="97" t="s">
        <v>147</v>
      </c>
      <c r="F186" s="41" t="s">
        <v>2824</v>
      </c>
      <c r="G186" s="129">
        <v>915</v>
      </c>
      <c r="H186" s="135">
        <v>-0.206</v>
      </c>
      <c r="I186" s="36" t="s">
        <v>147</v>
      </c>
      <c r="J186" s="36" t="s">
        <v>2729</v>
      </c>
    </row>
    <row r="187" ht="18.95" customHeight="1" spans="1:10">
      <c r="A187" s="126" t="s">
        <v>135</v>
      </c>
      <c r="B187" s="460" t="s">
        <v>136</v>
      </c>
      <c r="C187" s="97"/>
      <c r="D187" s="89" t="s">
        <v>435</v>
      </c>
      <c r="E187" s="97"/>
      <c r="F187" s="43" t="s">
        <v>436</v>
      </c>
      <c r="G187" s="127">
        <v>5789</v>
      </c>
      <c r="H187" s="133">
        <v>0.287</v>
      </c>
      <c r="I187" s="36" t="s">
        <v>147</v>
      </c>
      <c r="J187" s="36" t="s">
        <v>147</v>
      </c>
    </row>
    <row r="188" ht="18.95" customHeight="1" spans="1:10">
      <c r="A188" s="126" t="s">
        <v>135</v>
      </c>
      <c r="B188" s="97" t="s">
        <v>135</v>
      </c>
      <c r="C188" s="97" t="s">
        <v>435</v>
      </c>
      <c r="D188" s="89" t="s">
        <v>437</v>
      </c>
      <c r="E188" s="97" t="s">
        <v>147</v>
      </c>
      <c r="F188" s="41" t="s">
        <v>2728</v>
      </c>
      <c r="G188" s="129">
        <v>1663</v>
      </c>
      <c r="H188" s="135">
        <v>0.546</v>
      </c>
      <c r="I188" s="36" t="s">
        <v>147</v>
      </c>
      <c r="J188" s="36" t="s">
        <v>2729</v>
      </c>
    </row>
    <row r="189" ht="18.95" customHeight="1" spans="1:10">
      <c r="A189" s="126" t="s">
        <v>135</v>
      </c>
      <c r="B189" s="97" t="s">
        <v>135</v>
      </c>
      <c r="C189" s="97" t="s">
        <v>435</v>
      </c>
      <c r="D189" s="89" t="s">
        <v>438</v>
      </c>
      <c r="E189" s="97" t="s">
        <v>147</v>
      </c>
      <c r="F189" s="41" t="s">
        <v>2730</v>
      </c>
      <c r="G189" s="128">
        <v>0</v>
      </c>
      <c r="H189" s="135" t="s">
        <v>135</v>
      </c>
      <c r="I189" s="36" t="s">
        <v>2729</v>
      </c>
      <c r="J189" s="36" t="s">
        <v>2729</v>
      </c>
    </row>
    <row r="190" ht="18.95" customHeight="1" spans="1:10">
      <c r="A190" s="126" t="s">
        <v>135</v>
      </c>
      <c r="B190" s="97" t="s">
        <v>135</v>
      </c>
      <c r="C190" s="97" t="s">
        <v>435</v>
      </c>
      <c r="D190" s="89" t="s">
        <v>439</v>
      </c>
      <c r="E190" s="97" t="s">
        <v>147</v>
      </c>
      <c r="F190" s="41" t="s">
        <v>2731</v>
      </c>
      <c r="G190" s="129">
        <v>50</v>
      </c>
      <c r="H190" s="135">
        <v>0.123</v>
      </c>
      <c r="I190" s="36" t="s">
        <v>147</v>
      </c>
      <c r="J190" s="36" t="s">
        <v>2729</v>
      </c>
    </row>
    <row r="191" ht="18.95" customHeight="1" spans="1:10">
      <c r="A191" s="126" t="s">
        <v>135</v>
      </c>
      <c r="B191" s="97" t="s">
        <v>135</v>
      </c>
      <c r="C191" s="97" t="s">
        <v>435</v>
      </c>
      <c r="D191" s="89" t="s">
        <v>440</v>
      </c>
      <c r="E191" s="97" t="s">
        <v>147</v>
      </c>
      <c r="F191" s="41" t="s">
        <v>2825</v>
      </c>
      <c r="G191" s="129">
        <v>0</v>
      </c>
      <c r="H191" s="135" t="s">
        <v>135</v>
      </c>
      <c r="I191" s="36" t="s">
        <v>2729</v>
      </c>
      <c r="J191" s="36" t="s">
        <v>2729</v>
      </c>
    </row>
    <row r="192" ht="18.95" customHeight="1" spans="1:10">
      <c r="A192" s="126" t="s">
        <v>135</v>
      </c>
      <c r="B192" s="97" t="s">
        <v>135</v>
      </c>
      <c r="C192" s="97" t="s">
        <v>435</v>
      </c>
      <c r="D192" s="89" t="s">
        <v>442</v>
      </c>
      <c r="E192" s="97" t="s">
        <v>147</v>
      </c>
      <c r="F192" s="41" t="s">
        <v>2826</v>
      </c>
      <c r="G192" s="129">
        <v>650</v>
      </c>
      <c r="H192" s="135">
        <v>0</v>
      </c>
      <c r="I192" s="36" t="s">
        <v>147</v>
      </c>
      <c r="J192" s="36" t="s">
        <v>2729</v>
      </c>
    </row>
    <row r="193" ht="18.95" customHeight="1" spans="1:10">
      <c r="A193" s="126" t="s">
        <v>135</v>
      </c>
      <c r="B193" s="97" t="s">
        <v>135</v>
      </c>
      <c r="C193" s="97" t="s">
        <v>435</v>
      </c>
      <c r="D193" s="89" t="s">
        <v>444</v>
      </c>
      <c r="E193" s="97" t="s">
        <v>147</v>
      </c>
      <c r="F193" s="41" t="s">
        <v>2827</v>
      </c>
      <c r="G193" s="129">
        <v>2916</v>
      </c>
      <c r="H193" s="135">
        <v>0.302</v>
      </c>
      <c r="I193" s="36" t="s">
        <v>147</v>
      </c>
      <c r="J193" s="36" t="s">
        <v>2729</v>
      </c>
    </row>
    <row r="194" ht="18.95" customHeight="1" spans="1:10">
      <c r="A194" s="126" t="s">
        <v>135</v>
      </c>
      <c r="B194" s="97" t="s">
        <v>135</v>
      </c>
      <c r="C194" s="97" t="s">
        <v>435</v>
      </c>
      <c r="D194" s="89" t="s">
        <v>446</v>
      </c>
      <c r="E194" s="97" t="s">
        <v>147</v>
      </c>
      <c r="F194" s="41" t="s">
        <v>2738</v>
      </c>
      <c r="G194" s="129">
        <v>210</v>
      </c>
      <c r="H194" s="135">
        <v>0.127</v>
      </c>
      <c r="I194" s="36" t="s">
        <v>147</v>
      </c>
      <c r="J194" s="36" t="s">
        <v>2729</v>
      </c>
    </row>
    <row r="195" ht="18.95" customHeight="1" spans="1:10">
      <c r="A195" s="126" t="s">
        <v>135</v>
      </c>
      <c r="B195" s="97"/>
      <c r="C195" s="97" t="s">
        <v>435</v>
      </c>
      <c r="D195" s="89" t="s">
        <v>447</v>
      </c>
      <c r="E195" s="97" t="s">
        <v>147</v>
      </c>
      <c r="F195" s="41" t="s">
        <v>2828</v>
      </c>
      <c r="G195" s="129">
        <v>300</v>
      </c>
      <c r="H195" s="135">
        <v>0</v>
      </c>
      <c r="I195" s="36" t="s">
        <v>147</v>
      </c>
      <c r="J195" s="36" t="s">
        <v>2729</v>
      </c>
    </row>
    <row r="196" ht="18.95" customHeight="1" spans="1:10">
      <c r="A196" s="126" t="s">
        <v>135</v>
      </c>
      <c r="B196" s="460" t="s">
        <v>136</v>
      </c>
      <c r="C196" s="97"/>
      <c r="D196" s="89" t="s">
        <v>449</v>
      </c>
      <c r="E196" s="97"/>
      <c r="F196" s="43" t="s">
        <v>450</v>
      </c>
      <c r="G196" s="127">
        <v>2559</v>
      </c>
      <c r="H196" s="133">
        <v>0.188</v>
      </c>
      <c r="I196" s="36" t="s">
        <v>147</v>
      </c>
      <c r="J196" s="36" t="s">
        <v>147</v>
      </c>
    </row>
    <row r="197" ht="18.95" customHeight="1" spans="1:10">
      <c r="A197" s="126" t="s">
        <v>135</v>
      </c>
      <c r="B197" s="97" t="s">
        <v>135</v>
      </c>
      <c r="C197" s="97" t="s">
        <v>449</v>
      </c>
      <c r="D197" s="89" t="s">
        <v>451</v>
      </c>
      <c r="E197" s="97" t="s">
        <v>147</v>
      </c>
      <c r="F197" s="41" t="s">
        <v>2728</v>
      </c>
      <c r="G197" s="129">
        <v>998</v>
      </c>
      <c r="H197" s="135">
        <v>0.301</v>
      </c>
      <c r="I197" s="36" t="s">
        <v>147</v>
      </c>
      <c r="J197" s="36" t="s">
        <v>2729</v>
      </c>
    </row>
    <row r="198" ht="18.95" customHeight="1" spans="1:10">
      <c r="A198" s="126" t="s">
        <v>135</v>
      </c>
      <c r="B198" s="97" t="s">
        <v>135</v>
      </c>
      <c r="C198" s="97" t="s">
        <v>449</v>
      </c>
      <c r="D198" s="89" t="s">
        <v>452</v>
      </c>
      <c r="E198" s="97" t="s">
        <v>147</v>
      </c>
      <c r="F198" s="41" t="s">
        <v>2730</v>
      </c>
      <c r="G198" s="129">
        <v>0</v>
      </c>
      <c r="H198" s="135" t="s">
        <v>135</v>
      </c>
      <c r="I198" s="36" t="s">
        <v>2729</v>
      </c>
      <c r="J198" s="36" t="s">
        <v>2729</v>
      </c>
    </row>
    <row r="199" ht="18.95" customHeight="1" spans="1:10">
      <c r="A199" s="126" t="s">
        <v>135</v>
      </c>
      <c r="B199" s="97" t="s">
        <v>135</v>
      </c>
      <c r="C199" s="97" t="s">
        <v>449</v>
      </c>
      <c r="D199" s="89" t="s">
        <v>453</v>
      </c>
      <c r="E199" s="97" t="s">
        <v>147</v>
      </c>
      <c r="F199" s="41" t="s">
        <v>2731</v>
      </c>
      <c r="G199" s="129">
        <v>0</v>
      </c>
      <c r="H199" s="135" t="s">
        <v>135</v>
      </c>
      <c r="I199" s="36" t="s">
        <v>2729</v>
      </c>
      <c r="J199" s="36" t="s">
        <v>2729</v>
      </c>
    </row>
    <row r="200" ht="18.95" customHeight="1" spans="1:10">
      <c r="A200" s="126" t="s">
        <v>135</v>
      </c>
      <c r="B200" s="97" t="s">
        <v>135</v>
      </c>
      <c r="C200" s="97" t="s">
        <v>449</v>
      </c>
      <c r="D200" s="89" t="s">
        <v>454</v>
      </c>
      <c r="E200" s="97" t="s">
        <v>147</v>
      </c>
      <c r="F200" s="41" t="s">
        <v>2829</v>
      </c>
      <c r="G200" s="129">
        <v>1561</v>
      </c>
      <c r="H200" s="135">
        <v>0.126</v>
      </c>
      <c r="I200" s="36" t="s">
        <v>147</v>
      </c>
      <c r="J200" s="36" t="s">
        <v>2729</v>
      </c>
    </row>
    <row r="201" ht="18.95" customHeight="1" spans="1:10">
      <c r="A201" s="126" t="s">
        <v>135</v>
      </c>
      <c r="B201" s="97"/>
      <c r="C201" s="97" t="s">
        <v>449</v>
      </c>
      <c r="D201" s="89" t="s">
        <v>456</v>
      </c>
      <c r="E201" s="97" t="s">
        <v>147</v>
      </c>
      <c r="F201" s="41" t="s">
        <v>2830</v>
      </c>
      <c r="G201" s="129">
        <v>0</v>
      </c>
      <c r="H201" s="135" t="s">
        <v>135</v>
      </c>
      <c r="I201" s="36" t="s">
        <v>2729</v>
      </c>
      <c r="J201" s="36" t="s">
        <v>2729</v>
      </c>
    </row>
    <row r="202" ht="18.95" customHeight="1" spans="1:10">
      <c r="A202" s="126" t="s">
        <v>135</v>
      </c>
      <c r="B202" s="460" t="s">
        <v>136</v>
      </c>
      <c r="C202" s="97"/>
      <c r="D202" s="89" t="s">
        <v>458</v>
      </c>
      <c r="E202" s="97"/>
      <c r="F202" s="43" t="s">
        <v>459</v>
      </c>
      <c r="G202" s="127">
        <v>4267</v>
      </c>
      <c r="H202" s="133">
        <v>0.126</v>
      </c>
      <c r="I202" s="36" t="s">
        <v>147</v>
      </c>
      <c r="J202" s="36" t="s">
        <v>147</v>
      </c>
    </row>
    <row r="203" ht="18.95" customHeight="1" spans="1:10">
      <c r="A203" s="126" t="s">
        <v>135</v>
      </c>
      <c r="B203" s="97" t="s">
        <v>135</v>
      </c>
      <c r="C203" s="97" t="s">
        <v>458</v>
      </c>
      <c r="D203" s="89" t="s">
        <v>460</v>
      </c>
      <c r="E203" s="97" t="s">
        <v>147</v>
      </c>
      <c r="F203" s="41" t="s">
        <v>2728</v>
      </c>
      <c r="G203" s="128">
        <v>2710</v>
      </c>
      <c r="H203" s="135">
        <v>0.225</v>
      </c>
      <c r="I203" s="36" t="s">
        <v>147</v>
      </c>
      <c r="J203" s="36" t="s">
        <v>2729</v>
      </c>
    </row>
    <row r="204" ht="18.95" customHeight="1" spans="1:10">
      <c r="A204" s="126" t="s">
        <v>135</v>
      </c>
      <c r="B204" s="97" t="s">
        <v>135</v>
      </c>
      <c r="C204" s="97" t="s">
        <v>458</v>
      </c>
      <c r="D204" s="89" t="s">
        <v>461</v>
      </c>
      <c r="E204" s="97" t="s">
        <v>147</v>
      </c>
      <c r="F204" s="41" t="s">
        <v>2730</v>
      </c>
      <c r="G204" s="129">
        <v>0</v>
      </c>
      <c r="H204" s="135" t="s">
        <v>135</v>
      </c>
      <c r="I204" s="36" t="s">
        <v>2729</v>
      </c>
      <c r="J204" s="36" t="s">
        <v>2729</v>
      </c>
    </row>
    <row r="205" ht="18.75" customHeight="1" spans="1:10">
      <c r="A205" s="126" t="s">
        <v>135</v>
      </c>
      <c r="B205" s="97" t="s">
        <v>135</v>
      </c>
      <c r="C205" s="97" t="s">
        <v>458</v>
      </c>
      <c r="D205" s="89" t="s">
        <v>462</v>
      </c>
      <c r="E205" s="97" t="s">
        <v>147</v>
      </c>
      <c r="F205" s="41" t="s">
        <v>2731</v>
      </c>
      <c r="G205" s="129">
        <v>0</v>
      </c>
      <c r="H205" s="135" t="s">
        <v>135</v>
      </c>
      <c r="I205" s="36" t="s">
        <v>2729</v>
      </c>
      <c r="J205" s="36" t="s">
        <v>2729</v>
      </c>
    </row>
    <row r="206" ht="18.95" customHeight="1" spans="1:10">
      <c r="A206" s="126" t="s">
        <v>135</v>
      </c>
      <c r="B206" s="97" t="s">
        <v>135</v>
      </c>
      <c r="C206" s="97" t="s">
        <v>458</v>
      </c>
      <c r="D206" s="89" t="s">
        <v>463</v>
      </c>
      <c r="E206" s="97" t="s">
        <v>147</v>
      </c>
      <c r="F206" s="41" t="s">
        <v>2742</v>
      </c>
      <c r="G206" s="129">
        <v>0</v>
      </c>
      <c r="H206" s="135" t="s">
        <v>135</v>
      </c>
      <c r="I206" s="36" t="s">
        <v>2729</v>
      </c>
      <c r="J206" s="36" t="s">
        <v>2729</v>
      </c>
    </row>
    <row r="207" ht="18.95" customHeight="1" spans="1:10">
      <c r="A207" s="126" t="s">
        <v>135</v>
      </c>
      <c r="B207" s="97" t="s">
        <v>135</v>
      </c>
      <c r="C207" s="97" t="s">
        <v>458</v>
      </c>
      <c r="D207" s="89" t="s">
        <v>464</v>
      </c>
      <c r="E207" s="97" t="s">
        <v>147</v>
      </c>
      <c r="F207" s="41" t="s">
        <v>2738</v>
      </c>
      <c r="G207" s="129">
        <v>0</v>
      </c>
      <c r="H207" s="135" t="s">
        <v>135</v>
      </c>
      <c r="I207" s="36" t="s">
        <v>2729</v>
      </c>
      <c r="J207" s="36" t="s">
        <v>2729</v>
      </c>
    </row>
    <row r="208" ht="18.95" customHeight="1" spans="1:10">
      <c r="A208" s="126" t="s">
        <v>135</v>
      </c>
      <c r="B208" s="97"/>
      <c r="C208" s="97" t="s">
        <v>458</v>
      </c>
      <c r="D208" s="89" t="s">
        <v>465</v>
      </c>
      <c r="E208" s="97" t="s">
        <v>147</v>
      </c>
      <c r="F208" s="41" t="s">
        <v>2831</v>
      </c>
      <c r="G208" s="129">
        <v>1557</v>
      </c>
      <c r="H208" s="135">
        <v>-0.013</v>
      </c>
      <c r="I208" s="36" t="s">
        <v>147</v>
      </c>
      <c r="J208" s="36" t="s">
        <v>2729</v>
      </c>
    </row>
    <row r="209" ht="18.95" customHeight="1" spans="1:10">
      <c r="A209" s="126" t="s">
        <v>135</v>
      </c>
      <c r="B209" s="460" t="s">
        <v>136</v>
      </c>
      <c r="C209" s="97"/>
      <c r="D209" s="89" t="s">
        <v>467</v>
      </c>
      <c r="E209" s="97"/>
      <c r="F209" s="43" t="s">
        <v>468</v>
      </c>
      <c r="G209" s="127">
        <v>11870</v>
      </c>
      <c r="H209" s="133">
        <v>0.092</v>
      </c>
      <c r="I209" s="36" t="s">
        <v>147</v>
      </c>
      <c r="J209" s="36" t="s">
        <v>147</v>
      </c>
    </row>
    <row r="210" ht="18.95" customHeight="1" spans="1:10">
      <c r="A210" s="126" t="s">
        <v>135</v>
      </c>
      <c r="B210" s="97" t="s">
        <v>135</v>
      </c>
      <c r="C210" s="97" t="s">
        <v>467</v>
      </c>
      <c r="D210" s="89" t="s">
        <v>469</v>
      </c>
      <c r="E210" s="97" t="s">
        <v>147</v>
      </c>
      <c r="F210" s="41" t="s">
        <v>2728</v>
      </c>
      <c r="G210" s="129">
        <v>2077</v>
      </c>
      <c r="H210" s="135">
        <v>0.364</v>
      </c>
      <c r="I210" s="36" t="s">
        <v>147</v>
      </c>
      <c r="J210" s="36" t="s">
        <v>2729</v>
      </c>
    </row>
    <row r="211" ht="18.95" customHeight="1" spans="1:10">
      <c r="A211" s="126" t="s">
        <v>135</v>
      </c>
      <c r="B211" s="97" t="s">
        <v>135</v>
      </c>
      <c r="C211" s="97" t="s">
        <v>467</v>
      </c>
      <c r="D211" s="89" t="s">
        <v>470</v>
      </c>
      <c r="E211" s="97" t="s">
        <v>147</v>
      </c>
      <c r="F211" s="41" t="s">
        <v>2730</v>
      </c>
      <c r="G211" s="129">
        <v>202</v>
      </c>
      <c r="H211" s="135">
        <v>-0.038</v>
      </c>
      <c r="I211" s="36" t="s">
        <v>147</v>
      </c>
      <c r="J211" s="36" t="s">
        <v>2729</v>
      </c>
    </row>
    <row r="212" ht="18.95" customHeight="1" spans="1:10">
      <c r="A212" s="126" t="s">
        <v>135</v>
      </c>
      <c r="B212" s="97" t="s">
        <v>135</v>
      </c>
      <c r="C212" s="97" t="s">
        <v>467</v>
      </c>
      <c r="D212" s="89" t="s">
        <v>471</v>
      </c>
      <c r="E212" s="97" t="s">
        <v>147</v>
      </c>
      <c r="F212" s="41" t="s">
        <v>2731</v>
      </c>
      <c r="G212" s="128">
        <v>0</v>
      </c>
      <c r="H212" s="135" t="s">
        <v>135</v>
      </c>
      <c r="I212" s="36" t="s">
        <v>2729</v>
      </c>
      <c r="J212" s="36" t="s">
        <v>2729</v>
      </c>
    </row>
    <row r="213" ht="18.95" customHeight="1" spans="1:10">
      <c r="A213" s="126" t="s">
        <v>135</v>
      </c>
      <c r="B213" s="97" t="s">
        <v>135</v>
      </c>
      <c r="C213" s="97" t="s">
        <v>467</v>
      </c>
      <c r="D213" s="89" t="s">
        <v>472</v>
      </c>
      <c r="E213" s="97" t="s">
        <v>147</v>
      </c>
      <c r="F213" s="41" t="s">
        <v>2832</v>
      </c>
      <c r="G213" s="129">
        <v>0</v>
      </c>
      <c r="H213" s="135" t="s">
        <v>135</v>
      </c>
      <c r="I213" s="36" t="s">
        <v>2729</v>
      </c>
      <c r="J213" s="36" t="s">
        <v>2729</v>
      </c>
    </row>
    <row r="214" ht="18.95" customHeight="1" spans="1:10">
      <c r="A214" s="126" t="s">
        <v>135</v>
      </c>
      <c r="B214" s="97" t="s">
        <v>135</v>
      </c>
      <c r="C214" s="97" t="s">
        <v>467</v>
      </c>
      <c r="D214" s="89" t="s">
        <v>474</v>
      </c>
      <c r="E214" s="97" t="s">
        <v>147</v>
      </c>
      <c r="F214" s="41" t="s">
        <v>2833</v>
      </c>
      <c r="G214" s="129">
        <v>0</v>
      </c>
      <c r="H214" s="135" t="s">
        <v>135</v>
      </c>
      <c r="I214" s="36" t="s">
        <v>2729</v>
      </c>
      <c r="J214" s="36" t="s">
        <v>2729</v>
      </c>
    </row>
    <row r="215" ht="18.95" customHeight="1" spans="1:10">
      <c r="A215" s="126" t="s">
        <v>135</v>
      </c>
      <c r="B215" s="97" t="s">
        <v>135</v>
      </c>
      <c r="C215" s="97" t="s">
        <v>467</v>
      </c>
      <c r="D215" s="89" t="s">
        <v>476</v>
      </c>
      <c r="E215" s="97" t="s">
        <v>147</v>
      </c>
      <c r="F215" s="41" t="s">
        <v>2738</v>
      </c>
      <c r="G215" s="129">
        <v>129</v>
      </c>
      <c r="H215" s="135">
        <v>0.157</v>
      </c>
      <c r="I215" s="36" t="s">
        <v>147</v>
      </c>
      <c r="J215" s="36" t="s">
        <v>2729</v>
      </c>
    </row>
    <row r="216" ht="18.95" customHeight="1" spans="1:10">
      <c r="A216" s="126" t="s">
        <v>135</v>
      </c>
      <c r="B216" s="97"/>
      <c r="C216" s="97" t="s">
        <v>467</v>
      </c>
      <c r="D216" s="89" t="s">
        <v>477</v>
      </c>
      <c r="E216" s="97" t="s">
        <v>147</v>
      </c>
      <c r="F216" s="41" t="s">
        <v>2834</v>
      </c>
      <c r="G216" s="129">
        <v>9462</v>
      </c>
      <c r="H216" s="135">
        <v>0.049</v>
      </c>
      <c r="I216" s="36" t="s">
        <v>147</v>
      </c>
      <c r="J216" s="36" t="s">
        <v>2729</v>
      </c>
    </row>
    <row r="217" ht="18.95" customHeight="1" spans="1:10">
      <c r="A217" s="126" t="s">
        <v>135</v>
      </c>
      <c r="B217" s="460" t="s">
        <v>136</v>
      </c>
      <c r="C217" s="97"/>
      <c r="D217" s="89" t="s">
        <v>479</v>
      </c>
      <c r="E217" s="97"/>
      <c r="F217" s="43" t="s">
        <v>2835</v>
      </c>
      <c r="G217" s="127">
        <v>12509</v>
      </c>
      <c r="H217" s="133">
        <v>0.273</v>
      </c>
      <c r="I217" s="36" t="s">
        <v>147</v>
      </c>
      <c r="J217" s="36" t="s">
        <v>147</v>
      </c>
    </row>
    <row r="218" ht="18.95" customHeight="1" spans="1:10">
      <c r="A218" s="126" t="s">
        <v>135</v>
      </c>
      <c r="B218" s="97" t="s">
        <v>135</v>
      </c>
      <c r="C218" s="97" t="s">
        <v>479</v>
      </c>
      <c r="D218" s="89" t="s">
        <v>481</v>
      </c>
      <c r="E218" s="97" t="s">
        <v>147</v>
      </c>
      <c r="F218" s="41" t="s">
        <v>2728</v>
      </c>
      <c r="G218" s="128">
        <v>6706</v>
      </c>
      <c r="H218" s="135">
        <v>0.249</v>
      </c>
      <c r="I218" s="36" t="s">
        <v>147</v>
      </c>
      <c r="J218" s="36" t="s">
        <v>2729</v>
      </c>
    </row>
    <row r="219" ht="18.95" customHeight="1" spans="1:10">
      <c r="A219" s="126" t="s">
        <v>135</v>
      </c>
      <c r="B219" s="97" t="s">
        <v>135</v>
      </c>
      <c r="C219" s="97" t="s">
        <v>479</v>
      </c>
      <c r="D219" s="89" t="s">
        <v>482</v>
      </c>
      <c r="E219" s="97" t="s">
        <v>147</v>
      </c>
      <c r="F219" s="41" t="s">
        <v>2730</v>
      </c>
      <c r="G219" s="129">
        <v>28</v>
      </c>
      <c r="H219" s="135">
        <v>0</v>
      </c>
      <c r="I219" s="36" t="s">
        <v>147</v>
      </c>
      <c r="J219" s="36" t="s">
        <v>2729</v>
      </c>
    </row>
    <row r="220" ht="18.95" customHeight="1" spans="1:10">
      <c r="A220" s="126" t="s">
        <v>135</v>
      </c>
      <c r="B220" s="97" t="s">
        <v>135</v>
      </c>
      <c r="C220" s="97" t="s">
        <v>479</v>
      </c>
      <c r="D220" s="89" t="s">
        <v>483</v>
      </c>
      <c r="E220" s="97" t="s">
        <v>147</v>
      </c>
      <c r="F220" s="41" t="s">
        <v>2731</v>
      </c>
      <c r="G220" s="129">
        <v>161</v>
      </c>
      <c r="H220" s="135">
        <v>0.134</v>
      </c>
      <c r="I220" s="36" t="s">
        <v>147</v>
      </c>
      <c r="J220" s="36" t="s">
        <v>2729</v>
      </c>
    </row>
    <row r="221" ht="18.95" customHeight="1" spans="1:10">
      <c r="A221" s="126" t="s">
        <v>135</v>
      </c>
      <c r="B221" s="97" t="s">
        <v>135</v>
      </c>
      <c r="C221" s="97" t="s">
        <v>479</v>
      </c>
      <c r="D221" s="89" t="s">
        <v>484</v>
      </c>
      <c r="E221" s="97" t="s">
        <v>147</v>
      </c>
      <c r="F221" s="41" t="s">
        <v>2836</v>
      </c>
      <c r="G221" s="129">
        <v>818</v>
      </c>
      <c r="H221" s="135">
        <v>-0.284</v>
      </c>
      <c r="I221" s="36" t="s">
        <v>147</v>
      </c>
      <c r="J221" s="36" t="s">
        <v>2729</v>
      </c>
    </row>
    <row r="222" ht="18.95" customHeight="1" spans="1:10">
      <c r="A222" s="126" t="s">
        <v>135</v>
      </c>
      <c r="B222" s="97" t="s">
        <v>135</v>
      </c>
      <c r="C222" s="97" t="s">
        <v>479</v>
      </c>
      <c r="D222" s="89" t="s">
        <v>486</v>
      </c>
      <c r="E222" s="97" t="s">
        <v>147</v>
      </c>
      <c r="F222" s="41" t="s">
        <v>2738</v>
      </c>
      <c r="G222" s="129">
        <v>498</v>
      </c>
      <c r="H222" s="135">
        <v>0.125</v>
      </c>
      <c r="I222" s="36" t="s">
        <v>147</v>
      </c>
      <c r="J222" s="36" t="s">
        <v>2729</v>
      </c>
    </row>
    <row r="223" ht="18.95" customHeight="1" spans="1:10">
      <c r="A223" s="126" t="s">
        <v>135</v>
      </c>
      <c r="B223" s="97"/>
      <c r="C223" s="97" t="s">
        <v>479</v>
      </c>
      <c r="D223" s="89" t="s">
        <v>487</v>
      </c>
      <c r="E223" s="97" t="s">
        <v>147</v>
      </c>
      <c r="F223" s="41" t="s">
        <v>2837</v>
      </c>
      <c r="G223" s="129">
        <v>4298</v>
      </c>
      <c r="H223" s="135">
        <v>0.591</v>
      </c>
      <c r="I223" s="36" t="s">
        <v>147</v>
      </c>
      <c r="J223" s="36" t="s">
        <v>2729</v>
      </c>
    </row>
    <row r="224" ht="18.95" customHeight="1" spans="1:10">
      <c r="A224" s="126" t="s">
        <v>135</v>
      </c>
      <c r="B224" s="460" t="s">
        <v>136</v>
      </c>
      <c r="C224" s="97"/>
      <c r="D224" s="89" t="s">
        <v>489</v>
      </c>
      <c r="E224" s="97"/>
      <c r="F224" s="43" t="s">
        <v>490</v>
      </c>
      <c r="G224" s="127">
        <v>7131</v>
      </c>
      <c r="H224" s="133">
        <v>0.241</v>
      </c>
      <c r="I224" s="36" t="s">
        <v>147</v>
      </c>
      <c r="J224" s="36" t="s">
        <v>147</v>
      </c>
    </row>
    <row r="225" ht="18.95" customHeight="1" spans="1:10">
      <c r="A225" s="126" t="s">
        <v>135</v>
      </c>
      <c r="B225" s="97" t="s">
        <v>135</v>
      </c>
      <c r="C225" s="97" t="s">
        <v>489</v>
      </c>
      <c r="D225" s="89" t="s">
        <v>491</v>
      </c>
      <c r="E225" s="97" t="s">
        <v>147</v>
      </c>
      <c r="F225" s="41" t="s">
        <v>2728</v>
      </c>
      <c r="G225" s="128">
        <v>1871</v>
      </c>
      <c r="H225" s="135">
        <v>0.47</v>
      </c>
      <c r="I225" s="36" t="s">
        <v>147</v>
      </c>
      <c r="J225" s="36" t="s">
        <v>2729</v>
      </c>
    </row>
    <row r="226" ht="18.95" customHeight="1" spans="1:10">
      <c r="A226" s="126" t="s">
        <v>135</v>
      </c>
      <c r="B226" s="97" t="s">
        <v>135</v>
      </c>
      <c r="C226" s="97" t="s">
        <v>489</v>
      </c>
      <c r="D226" s="89" t="s">
        <v>492</v>
      </c>
      <c r="E226" s="97" t="s">
        <v>147</v>
      </c>
      <c r="F226" s="41" t="s">
        <v>2730</v>
      </c>
      <c r="G226" s="129">
        <v>0</v>
      </c>
      <c r="H226" s="135" t="s">
        <v>135</v>
      </c>
      <c r="I226" s="36" t="s">
        <v>2729</v>
      </c>
      <c r="J226" s="36" t="s">
        <v>2729</v>
      </c>
    </row>
    <row r="227" ht="18.95" customHeight="1" spans="1:10">
      <c r="A227" s="126" t="s">
        <v>135</v>
      </c>
      <c r="B227" s="97" t="s">
        <v>135</v>
      </c>
      <c r="C227" s="97" t="s">
        <v>489</v>
      </c>
      <c r="D227" s="89" t="s">
        <v>493</v>
      </c>
      <c r="E227" s="97" t="s">
        <v>147</v>
      </c>
      <c r="F227" s="41" t="s">
        <v>2731</v>
      </c>
      <c r="G227" s="129">
        <v>0</v>
      </c>
      <c r="H227" s="135" t="s">
        <v>135</v>
      </c>
      <c r="I227" s="36" t="s">
        <v>2729</v>
      </c>
      <c r="J227" s="36" t="s">
        <v>2729</v>
      </c>
    </row>
    <row r="228" ht="18.95" customHeight="1" spans="1:10">
      <c r="A228" s="126" t="s">
        <v>135</v>
      </c>
      <c r="B228" s="97" t="s">
        <v>135</v>
      </c>
      <c r="C228" s="97" t="s">
        <v>489</v>
      </c>
      <c r="D228" s="89" t="s">
        <v>494</v>
      </c>
      <c r="E228" s="97" t="s">
        <v>147</v>
      </c>
      <c r="F228" s="41" t="s">
        <v>2738</v>
      </c>
      <c r="G228" s="129">
        <v>0</v>
      </c>
      <c r="H228" s="135" t="s">
        <v>135</v>
      </c>
      <c r="I228" s="36" t="s">
        <v>2729</v>
      </c>
      <c r="J228" s="36" t="s">
        <v>2729</v>
      </c>
    </row>
    <row r="229" ht="18.95" customHeight="1" spans="1:10">
      <c r="A229" s="126" t="s">
        <v>135</v>
      </c>
      <c r="B229" s="97"/>
      <c r="C229" s="97" t="s">
        <v>489</v>
      </c>
      <c r="D229" s="89" t="s">
        <v>495</v>
      </c>
      <c r="E229" s="97" t="s">
        <v>147</v>
      </c>
      <c r="F229" s="41" t="s">
        <v>2838</v>
      </c>
      <c r="G229" s="129">
        <v>5260</v>
      </c>
      <c r="H229" s="135">
        <v>0.175</v>
      </c>
      <c r="I229" s="36" t="s">
        <v>147</v>
      </c>
      <c r="J229" s="36" t="s">
        <v>2729</v>
      </c>
    </row>
    <row r="230" ht="18.95" customHeight="1" spans="1:10">
      <c r="A230" s="126" t="s">
        <v>135</v>
      </c>
      <c r="B230" s="460" t="s">
        <v>136</v>
      </c>
      <c r="C230" s="97"/>
      <c r="D230" s="89" t="s">
        <v>497</v>
      </c>
      <c r="E230" s="97"/>
      <c r="F230" s="43" t="s">
        <v>498</v>
      </c>
      <c r="G230" s="127">
        <v>9945</v>
      </c>
      <c r="H230" s="133">
        <v>3.158</v>
      </c>
      <c r="I230" s="36" t="s">
        <v>147</v>
      </c>
      <c r="J230" s="36" t="s">
        <v>147</v>
      </c>
    </row>
    <row r="231" ht="18.95" customHeight="1" spans="1:10">
      <c r="A231" s="126" t="s">
        <v>135</v>
      </c>
      <c r="B231" s="97" t="s">
        <v>135</v>
      </c>
      <c r="C231" s="97" t="s">
        <v>497</v>
      </c>
      <c r="D231" s="89" t="s">
        <v>499</v>
      </c>
      <c r="E231" s="97" t="s">
        <v>147</v>
      </c>
      <c r="F231" s="41" t="s">
        <v>2728</v>
      </c>
      <c r="G231" s="129">
        <v>1678</v>
      </c>
      <c r="H231" s="135">
        <v>0.488</v>
      </c>
      <c r="I231" s="36" t="s">
        <v>147</v>
      </c>
      <c r="J231" s="36" t="s">
        <v>2729</v>
      </c>
    </row>
    <row r="232" ht="18.95" customHeight="1" spans="1:10">
      <c r="A232" s="126" t="s">
        <v>135</v>
      </c>
      <c r="B232" s="97" t="s">
        <v>135</v>
      </c>
      <c r="C232" s="97" t="s">
        <v>497</v>
      </c>
      <c r="D232" s="89" t="s">
        <v>500</v>
      </c>
      <c r="E232" s="97" t="s">
        <v>147</v>
      </c>
      <c r="F232" s="41" t="s">
        <v>2730</v>
      </c>
      <c r="G232" s="129">
        <v>0</v>
      </c>
      <c r="H232" s="135" t="s">
        <v>135</v>
      </c>
      <c r="I232" s="36" t="s">
        <v>2729</v>
      </c>
      <c r="J232" s="36" t="s">
        <v>2729</v>
      </c>
    </row>
    <row r="233" ht="18.95" customHeight="1" spans="1:10">
      <c r="A233" s="126" t="s">
        <v>135</v>
      </c>
      <c r="B233" s="97" t="s">
        <v>135</v>
      </c>
      <c r="C233" s="97" t="s">
        <v>497</v>
      </c>
      <c r="D233" s="89" t="s">
        <v>501</v>
      </c>
      <c r="E233" s="97" t="s">
        <v>147</v>
      </c>
      <c r="F233" s="41" t="s">
        <v>2731</v>
      </c>
      <c r="G233" s="128">
        <v>0</v>
      </c>
      <c r="H233" s="135" t="s">
        <v>135</v>
      </c>
      <c r="I233" s="36" t="s">
        <v>2729</v>
      </c>
      <c r="J233" s="36" t="s">
        <v>2729</v>
      </c>
    </row>
    <row r="234" ht="18.95" customHeight="1" spans="1:10">
      <c r="A234" s="126" t="s">
        <v>135</v>
      </c>
      <c r="B234" s="97" t="s">
        <v>135</v>
      </c>
      <c r="C234" s="97" t="s">
        <v>497</v>
      </c>
      <c r="D234" s="89" t="s">
        <v>502</v>
      </c>
      <c r="E234" s="97" t="s">
        <v>147</v>
      </c>
      <c r="F234" s="41" t="s">
        <v>2738</v>
      </c>
      <c r="G234" s="129">
        <v>97</v>
      </c>
      <c r="H234" s="135">
        <v>0.158</v>
      </c>
      <c r="I234" s="36" t="s">
        <v>147</v>
      </c>
      <c r="J234" s="36" t="s">
        <v>2729</v>
      </c>
    </row>
    <row r="235" ht="18.95" customHeight="1" spans="1:10">
      <c r="A235" s="126" t="s">
        <v>135</v>
      </c>
      <c r="B235" s="97"/>
      <c r="C235" s="97" t="s">
        <v>497</v>
      </c>
      <c r="D235" s="89" t="s">
        <v>503</v>
      </c>
      <c r="E235" s="97" t="s">
        <v>147</v>
      </c>
      <c r="F235" s="41" t="s">
        <v>2839</v>
      </c>
      <c r="G235" s="129">
        <v>8170</v>
      </c>
      <c r="H235" s="135">
        <v>5.924</v>
      </c>
      <c r="I235" s="36" t="s">
        <v>147</v>
      </c>
      <c r="J235" s="36" t="s">
        <v>2729</v>
      </c>
    </row>
    <row r="236" ht="18.95" customHeight="1" spans="1:10">
      <c r="A236" s="126" t="s">
        <v>135</v>
      </c>
      <c r="B236" s="460" t="s">
        <v>136</v>
      </c>
      <c r="C236" s="97"/>
      <c r="D236" s="89" t="s">
        <v>505</v>
      </c>
      <c r="E236" s="97"/>
      <c r="F236" s="43" t="s">
        <v>506</v>
      </c>
      <c r="G236" s="127">
        <v>6484</v>
      </c>
      <c r="H236" s="133">
        <v>0.059</v>
      </c>
      <c r="I236" s="36" t="s">
        <v>147</v>
      </c>
      <c r="J236" s="36" t="s">
        <v>147</v>
      </c>
    </row>
    <row r="237" ht="18.95" customHeight="1" spans="1:10">
      <c r="A237" s="126" t="s">
        <v>135</v>
      </c>
      <c r="B237" s="97" t="s">
        <v>135</v>
      </c>
      <c r="C237" s="97" t="s">
        <v>505</v>
      </c>
      <c r="D237" s="89" t="s">
        <v>507</v>
      </c>
      <c r="E237" s="97" t="s">
        <v>147</v>
      </c>
      <c r="F237" s="41" t="s">
        <v>2728</v>
      </c>
      <c r="G237" s="129">
        <v>984</v>
      </c>
      <c r="H237" s="135">
        <v>0.415</v>
      </c>
      <c r="I237" s="36" t="s">
        <v>147</v>
      </c>
      <c r="J237" s="36" t="s">
        <v>2729</v>
      </c>
    </row>
    <row r="238" ht="18.95" customHeight="1" spans="1:10">
      <c r="A238" s="126" t="s">
        <v>135</v>
      </c>
      <c r="B238" s="97" t="s">
        <v>135</v>
      </c>
      <c r="C238" s="97" t="s">
        <v>505</v>
      </c>
      <c r="D238" s="89" t="s">
        <v>508</v>
      </c>
      <c r="E238" s="97" t="s">
        <v>147</v>
      </c>
      <c r="F238" s="41" t="s">
        <v>2730</v>
      </c>
      <c r="G238" s="129">
        <v>890</v>
      </c>
      <c r="H238" s="135">
        <v>-0.038</v>
      </c>
      <c r="I238" s="36" t="s">
        <v>147</v>
      </c>
      <c r="J238" s="36" t="s">
        <v>2729</v>
      </c>
    </row>
    <row r="239" ht="18.95" customHeight="1" spans="1:10">
      <c r="A239" s="126" t="s">
        <v>135</v>
      </c>
      <c r="B239" s="97" t="s">
        <v>135</v>
      </c>
      <c r="C239" s="97" t="s">
        <v>505</v>
      </c>
      <c r="D239" s="89" t="s">
        <v>509</v>
      </c>
      <c r="E239" s="97" t="s">
        <v>147</v>
      </c>
      <c r="F239" s="41" t="s">
        <v>2731</v>
      </c>
      <c r="G239" s="129">
        <v>0</v>
      </c>
      <c r="H239" s="135" t="s">
        <v>135</v>
      </c>
      <c r="I239" s="36" t="s">
        <v>2729</v>
      </c>
      <c r="J239" s="36" t="s">
        <v>2729</v>
      </c>
    </row>
    <row r="240" ht="18.95" customHeight="1" spans="1:10">
      <c r="A240" s="126" t="s">
        <v>135</v>
      </c>
      <c r="B240" s="97" t="s">
        <v>135</v>
      </c>
      <c r="C240" s="97" t="s">
        <v>505</v>
      </c>
      <c r="D240" s="89" t="s">
        <v>510</v>
      </c>
      <c r="E240" s="97" t="s">
        <v>147</v>
      </c>
      <c r="F240" s="41" t="s">
        <v>2738</v>
      </c>
      <c r="G240" s="128">
        <v>0</v>
      </c>
      <c r="H240" s="135" t="s">
        <v>135</v>
      </c>
      <c r="I240" s="36" t="s">
        <v>2729</v>
      </c>
      <c r="J240" s="36" t="s">
        <v>2729</v>
      </c>
    </row>
    <row r="241" ht="18.95" customHeight="1" spans="1:10">
      <c r="A241" s="126" t="s">
        <v>135</v>
      </c>
      <c r="B241" s="97"/>
      <c r="C241" s="97" t="s">
        <v>505</v>
      </c>
      <c r="D241" s="89" t="s">
        <v>511</v>
      </c>
      <c r="E241" s="97" t="s">
        <v>147</v>
      </c>
      <c r="F241" s="41" t="s">
        <v>2840</v>
      </c>
      <c r="G241" s="129">
        <v>4610</v>
      </c>
      <c r="H241" s="135">
        <v>0.023</v>
      </c>
      <c r="I241" s="36" t="s">
        <v>147</v>
      </c>
      <c r="J241" s="36" t="s">
        <v>2729</v>
      </c>
    </row>
    <row r="242" ht="18.95" customHeight="1" spans="1:10">
      <c r="A242" s="126" t="s">
        <v>135</v>
      </c>
      <c r="B242" s="460" t="s">
        <v>136</v>
      </c>
      <c r="C242" s="97"/>
      <c r="D242" s="89" t="s">
        <v>513</v>
      </c>
      <c r="E242" s="97"/>
      <c r="F242" s="43" t="s">
        <v>514</v>
      </c>
      <c r="G242" s="127">
        <v>0</v>
      </c>
      <c r="H242" s="133" t="s">
        <v>135</v>
      </c>
      <c r="I242" s="36" t="s">
        <v>2729</v>
      </c>
      <c r="J242" s="36" t="s">
        <v>147</v>
      </c>
    </row>
    <row r="243" ht="18.95" customHeight="1" spans="1:10">
      <c r="A243" s="126" t="s">
        <v>135</v>
      </c>
      <c r="B243" s="97" t="s">
        <v>135</v>
      </c>
      <c r="C243" s="97" t="s">
        <v>513</v>
      </c>
      <c r="D243" s="89" t="s">
        <v>515</v>
      </c>
      <c r="E243" s="97" t="s">
        <v>147</v>
      </c>
      <c r="F243" s="41" t="s">
        <v>2728</v>
      </c>
      <c r="G243" s="129">
        <v>0</v>
      </c>
      <c r="H243" s="135" t="s">
        <v>135</v>
      </c>
      <c r="I243" s="36" t="s">
        <v>2729</v>
      </c>
      <c r="J243" s="36" t="s">
        <v>2729</v>
      </c>
    </row>
    <row r="244" ht="18.95" customHeight="1" spans="1:10">
      <c r="A244" s="126" t="s">
        <v>135</v>
      </c>
      <c r="B244" s="97" t="s">
        <v>135</v>
      </c>
      <c r="C244" s="97" t="s">
        <v>513</v>
      </c>
      <c r="D244" s="89" t="s">
        <v>516</v>
      </c>
      <c r="E244" s="97" t="s">
        <v>147</v>
      </c>
      <c r="F244" s="41" t="s">
        <v>2730</v>
      </c>
      <c r="G244" s="129">
        <v>0</v>
      </c>
      <c r="H244" s="135" t="s">
        <v>135</v>
      </c>
      <c r="I244" s="36" t="s">
        <v>2729</v>
      </c>
      <c r="J244" s="36" t="s">
        <v>2729</v>
      </c>
    </row>
    <row r="245" ht="18.95" customHeight="1" spans="1:10">
      <c r="A245" s="126" t="s">
        <v>135</v>
      </c>
      <c r="B245" s="97" t="s">
        <v>135</v>
      </c>
      <c r="C245" s="97" t="s">
        <v>513</v>
      </c>
      <c r="D245" s="89" t="s">
        <v>517</v>
      </c>
      <c r="E245" s="97" t="s">
        <v>147</v>
      </c>
      <c r="F245" s="41" t="s">
        <v>2731</v>
      </c>
      <c r="G245" s="129">
        <v>0</v>
      </c>
      <c r="H245" s="135" t="s">
        <v>135</v>
      </c>
      <c r="I245" s="36" t="s">
        <v>2729</v>
      </c>
      <c r="J245" s="36" t="s">
        <v>2729</v>
      </c>
    </row>
    <row r="246" ht="18.95" customHeight="1" spans="1:10">
      <c r="A246" s="126" t="s">
        <v>135</v>
      </c>
      <c r="B246" s="97" t="s">
        <v>135</v>
      </c>
      <c r="C246" s="97" t="s">
        <v>513</v>
      </c>
      <c r="D246" s="89" t="s">
        <v>518</v>
      </c>
      <c r="E246" s="97" t="s">
        <v>147</v>
      </c>
      <c r="F246" s="41" t="s">
        <v>2738</v>
      </c>
      <c r="G246" s="128">
        <v>0</v>
      </c>
      <c r="H246" s="135" t="s">
        <v>135</v>
      </c>
      <c r="I246" s="36" t="s">
        <v>2729</v>
      </c>
      <c r="J246" s="36" t="s">
        <v>2729</v>
      </c>
    </row>
    <row r="247" ht="18.95" customHeight="1" spans="1:10">
      <c r="A247" s="126" t="s">
        <v>135</v>
      </c>
      <c r="B247" s="97"/>
      <c r="C247" s="97" t="s">
        <v>513</v>
      </c>
      <c r="D247" s="89" t="s">
        <v>519</v>
      </c>
      <c r="E247" s="97" t="s">
        <v>147</v>
      </c>
      <c r="F247" s="41" t="s">
        <v>2841</v>
      </c>
      <c r="G247" s="129">
        <v>0</v>
      </c>
      <c r="H247" s="135" t="s">
        <v>135</v>
      </c>
      <c r="I247" s="36" t="s">
        <v>2729</v>
      </c>
      <c r="J247" s="36" t="s">
        <v>2729</v>
      </c>
    </row>
    <row r="248" ht="18.95" customHeight="1" spans="1:10">
      <c r="A248" s="126" t="s">
        <v>135</v>
      </c>
      <c r="B248" s="97" t="s">
        <v>136</v>
      </c>
      <c r="C248" s="97"/>
      <c r="D248" s="89" t="s">
        <v>521</v>
      </c>
      <c r="E248" s="97"/>
      <c r="F248" s="43" t="s">
        <v>2842</v>
      </c>
      <c r="G248" s="127">
        <v>3832</v>
      </c>
      <c r="H248" s="133">
        <v>0.276</v>
      </c>
      <c r="I248" s="36" t="s">
        <v>147</v>
      </c>
      <c r="J248" s="36" t="s">
        <v>147</v>
      </c>
    </row>
    <row r="249" ht="18.95" customHeight="1" spans="1:10">
      <c r="A249" s="126" t="s">
        <v>135</v>
      </c>
      <c r="B249" s="97" t="s">
        <v>135</v>
      </c>
      <c r="C249" s="97" t="s">
        <v>521</v>
      </c>
      <c r="D249" s="89" t="s">
        <v>523</v>
      </c>
      <c r="E249" s="97" t="s">
        <v>147</v>
      </c>
      <c r="F249" s="41" t="s">
        <v>2728</v>
      </c>
      <c r="G249" s="129">
        <v>1341</v>
      </c>
      <c r="H249" s="135">
        <v>0.439</v>
      </c>
      <c r="I249" s="36" t="s">
        <v>147</v>
      </c>
      <c r="J249" s="36" t="s">
        <v>2729</v>
      </c>
    </row>
    <row r="250" ht="18.95" customHeight="1" spans="1:10">
      <c r="A250" s="126" t="s">
        <v>135</v>
      </c>
      <c r="B250" s="97" t="s">
        <v>135</v>
      </c>
      <c r="C250" s="97" t="s">
        <v>521</v>
      </c>
      <c r="D250" s="89" t="s">
        <v>524</v>
      </c>
      <c r="E250" s="97" t="s">
        <v>147</v>
      </c>
      <c r="F250" s="41" t="s">
        <v>2730</v>
      </c>
      <c r="G250" s="129">
        <v>840</v>
      </c>
      <c r="H250" s="135">
        <v>-0.553</v>
      </c>
      <c r="I250" s="36" t="s">
        <v>147</v>
      </c>
      <c r="J250" s="36" t="s">
        <v>2729</v>
      </c>
    </row>
    <row r="251" ht="18.95" customHeight="1" spans="1:10">
      <c r="A251" s="126" t="s">
        <v>135</v>
      </c>
      <c r="B251" s="97" t="s">
        <v>135</v>
      </c>
      <c r="C251" s="97" t="s">
        <v>521</v>
      </c>
      <c r="D251" s="89" t="s">
        <v>525</v>
      </c>
      <c r="E251" s="97" t="s">
        <v>147</v>
      </c>
      <c r="F251" s="41" t="s">
        <v>2731</v>
      </c>
      <c r="G251" s="129">
        <v>0</v>
      </c>
      <c r="H251" s="135" t="s">
        <v>135</v>
      </c>
      <c r="I251" s="36" t="s">
        <v>2729</v>
      </c>
      <c r="J251" s="36" t="s">
        <v>2729</v>
      </c>
    </row>
    <row r="252" ht="18.95" customHeight="1" spans="1:10">
      <c r="A252" s="126" t="s">
        <v>135</v>
      </c>
      <c r="B252" s="97" t="s">
        <v>135</v>
      </c>
      <c r="C252" s="97" t="s">
        <v>521</v>
      </c>
      <c r="D252" s="89" t="s">
        <v>526</v>
      </c>
      <c r="E252" s="97" t="s">
        <v>147</v>
      </c>
      <c r="F252" s="41" t="s">
        <v>2738</v>
      </c>
      <c r="G252" s="128">
        <v>26</v>
      </c>
      <c r="H252" s="135">
        <v>0.222</v>
      </c>
      <c r="I252" s="36" t="s">
        <v>147</v>
      </c>
      <c r="J252" s="36" t="s">
        <v>2729</v>
      </c>
    </row>
    <row r="253" ht="18.95" customHeight="1" spans="1:10">
      <c r="A253" s="126" t="s">
        <v>135</v>
      </c>
      <c r="B253" s="97"/>
      <c r="C253" s="97" t="s">
        <v>521</v>
      </c>
      <c r="D253" s="89" t="s">
        <v>527</v>
      </c>
      <c r="E253" s="97" t="s">
        <v>147</v>
      </c>
      <c r="F253" s="41" t="s">
        <v>2843</v>
      </c>
      <c r="G253" s="129">
        <v>1625</v>
      </c>
      <c r="H253" s="135">
        <v>8.559</v>
      </c>
      <c r="I253" s="36" t="s">
        <v>147</v>
      </c>
      <c r="J253" s="36" t="s">
        <v>2729</v>
      </c>
    </row>
    <row r="254" ht="18.95" customHeight="1" spans="1:10">
      <c r="A254" s="126" t="s">
        <v>135</v>
      </c>
      <c r="B254" s="97" t="s">
        <v>136</v>
      </c>
      <c r="C254" s="97"/>
      <c r="D254" s="89" t="s">
        <v>529</v>
      </c>
      <c r="E254" s="97"/>
      <c r="F254" s="43" t="s">
        <v>2844</v>
      </c>
      <c r="G254" s="127">
        <v>65195</v>
      </c>
      <c r="H254" s="133">
        <v>-0.142</v>
      </c>
      <c r="I254" s="36" t="s">
        <v>147</v>
      </c>
      <c r="J254" s="36" t="s">
        <v>147</v>
      </c>
    </row>
    <row r="255" ht="18.95" customHeight="1" spans="1:10">
      <c r="A255" s="126" t="s">
        <v>135</v>
      </c>
      <c r="B255" s="97"/>
      <c r="C255" s="97" t="s">
        <v>529</v>
      </c>
      <c r="D255" s="89" t="s">
        <v>531</v>
      </c>
      <c r="E255" s="97" t="s">
        <v>147</v>
      </c>
      <c r="F255" s="41" t="s">
        <v>2845</v>
      </c>
      <c r="G255" s="129">
        <v>0</v>
      </c>
      <c r="H255" s="135" t="s">
        <v>135</v>
      </c>
      <c r="I255" s="36" t="s">
        <v>2729</v>
      </c>
      <c r="J255" s="36" t="s">
        <v>2729</v>
      </c>
    </row>
    <row r="256" ht="18.95" customHeight="1" spans="1:10">
      <c r="A256" s="126"/>
      <c r="B256" s="97" t="s">
        <v>135</v>
      </c>
      <c r="C256" s="97" t="s">
        <v>529</v>
      </c>
      <c r="D256" s="89" t="s">
        <v>533</v>
      </c>
      <c r="E256" s="97" t="s">
        <v>147</v>
      </c>
      <c r="F256" s="41" t="s">
        <v>2846</v>
      </c>
      <c r="G256" s="129">
        <v>65195</v>
      </c>
      <c r="H256" s="135">
        <v>-0.142</v>
      </c>
      <c r="I256" s="36" t="s">
        <v>147</v>
      </c>
      <c r="J256" s="36" t="s">
        <v>2729</v>
      </c>
    </row>
    <row r="257" ht="18.95" customHeight="1" spans="1:10">
      <c r="A257" s="126" t="s">
        <v>134</v>
      </c>
      <c r="B257" s="97"/>
      <c r="C257" s="97" t="s">
        <v>135</v>
      </c>
      <c r="D257" s="89" t="s">
        <v>535</v>
      </c>
      <c r="E257" s="97"/>
      <c r="F257" s="43" t="s">
        <v>536</v>
      </c>
      <c r="G257" s="127">
        <v>0</v>
      </c>
      <c r="H257" s="133" t="s">
        <v>135</v>
      </c>
      <c r="I257" s="36" t="s">
        <v>2729</v>
      </c>
      <c r="J257" s="36" t="s">
        <v>147</v>
      </c>
    </row>
    <row r="258" ht="18.95" customHeight="1" spans="1:10">
      <c r="A258" s="126"/>
      <c r="B258" s="97" t="s">
        <v>535</v>
      </c>
      <c r="C258" s="97" t="s">
        <v>135</v>
      </c>
      <c r="D258" s="89" t="s">
        <v>537</v>
      </c>
      <c r="E258" s="97" t="s">
        <v>147</v>
      </c>
      <c r="F258" s="43" t="s">
        <v>538</v>
      </c>
      <c r="G258" s="127">
        <v>0</v>
      </c>
      <c r="H258" s="133" t="s">
        <v>135</v>
      </c>
      <c r="I258" s="36" t="s">
        <v>2729</v>
      </c>
      <c r="J258" s="36" t="s">
        <v>147</v>
      </c>
    </row>
    <row r="259" ht="18.95" customHeight="1" spans="1:10">
      <c r="A259" s="126"/>
      <c r="B259" s="460" t="s">
        <v>535</v>
      </c>
      <c r="C259" s="97" t="s">
        <v>135</v>
      </c>
      <c r="D259" s="89" t="s">
        <v>539</v>
      </c>
      <c r="E259" s="97" t="s">
        <v>147</v>
      </c>
      <c r="F259" s="43" t="s">
        <v>2847</v>
      </c>
      <c r="G259" s="141">
        <v>0</v>
      </c>
      <c r="H259" s="133" t="s">
        <v>135</v>
      </c>
      <c r="I259" s="36" t="s">
        <v>2729</v>
      </c>
      <c r="J259" s="36" t="s">
        <v>147</v>
      </c>
    </row>
    <row r="260" ht="18.95" customHeight="1" spans="1:10">
      <c r="A260" s="126" t="s">
        <v>134</v>
      </c>
      <c r="B260" s="97"/>
      <c r="C260" s="97" t="s">
        <v>135</v>
      </c>
      <c r="D260" s="459" t="s">
        <v>541</v>
      </c>
      <c r="E260" s="97"/>
      <c r="F260" s="43" t="s">
        <v>542</v>
      </c>
      <c r="G260" s="127">
        <v>13602</v>
      </c>
      <c r="H260" s="133">
        <v>-0.001</v>
      </c>
      <c r="I260" s="36" t="s">
        <v>147</v>
      </c>
      <c r="J260" s="36" t="s">
        <v>147</v>
      </c>
    </row>
    <row r="261" ht="18.95" customHeight="1" spans="1:10">
      <c r="A261" s="126" t="s">
        <v>135</v>
      </c>
      <c r="B261" s="97" t="s">
        <v>541</v>
      </c>
      <c r="C261" s="97" t="s">
        <v>135</v>
      </c>
      <c r="D261" s="89" t="s">
        <v>543</v>
      </c>
      <c r="E261" s="97"/>
      <c r="F261" s="43" t="s">
        <v>544</v>
      </c>
      <c r="G261" s="127">
        <v>7427</v>
      </c>
      <c r="H261" s="133">
        <v>0.019</v>
      </c>
      <c r="I261" s="36" t="s">
        <v>147</v>
      </c>
      <c r="J261" s="36" t="s">
        <v>147</v>
      </c>
    </row>
    <row r="262" ht="18.95" customHeight="1" spans="1:10">
      <c r="A262" s="126" t="s">
        <v>135</v>
      </c>
      <c r="B262" s="97"/>
      <c r="C262" s="460" t="s">
        <v>543</v>
      </c>
      <c r="D262" s="89" t="s">
        <v>545</v>
      </c>
      <c r="E262" s="97" t="s">
        <v>147</v>
      </c>
      <c r="F262" s="41" t="s">
        <v>2848</v>
      </c>
      <c r="G262" s="129">
        <v>850</v>
      </c>
      <c r="H262" s="135">
        <v>0.214</v>
      </c>
      <c r="I262" s="36" t="s">
        <v>147</v>
      </c>
      <c r="J262" s="36" t="s">
        <v>2729</v>
      </c>
    </row>
    <row r="263" ht="18.95" customHeight="1" spans="1:10">
      <c r="A263" s="126" t="s">
        <v>135</v>
      </c>
      <c r="B263" s="97" t="s">
        <v>135</v>
      </c>
      <c r="C263" s="97" t="s">
        <v>543</v>
      </c>
      <c r="D263" s="89" t="s">
        <v>547</v>
      </c>
      <c r="E263" s="97" t="s">
        <v>147</v>
      </c>
      <c r="F263" s="41" t="s">
        <v>2849</v>
      </c>
      <c r="G263" s="129">
        <v>25</v>
      </c>
      <c r="H263" s="135">
        <v>-0.167</v>
      </c>
      <c r="I263" s="36" t="s">
        <v>147</v>
      </c>
      <c r="J263" s="36" t="s">
        <v>2729</v>
      </c>
    </row>
    <row r="264" ht="18.95" customHeight="1" spans="1:10">
      <c r="A264" s="126" t="s">
        <v>135</v>
      </c>
      <c r="B264" s="97" t="s">
        <v>135</v>
      </c>
      <c r="C264" s="97" t="s">
        <v>543</v>
      </c>
      <c r="D264" s="89" t="s">
        <v>549</v>
      </c>
      <c r="E264" s="97" t="s">
        <v>147</v>
      </c>
      <c r="F264" s="41" t="s">
        <v>2850</v>
      </c>
      <c r="G264" s="128">
        <v>2426</v>
      </c>
      <c r="H264" s="135">
        <v>0.103</v>
      </c>
      <c r="I264" s="36" t="s">
        <v>147</v>
      </c>
      <c r="J264" s="36" t="s">
        <v>2729</v>
      </c>
    </row>
    <row r="265" ht="18.95" customHeight="1" spans="1:10">
      <c r="A265" s="126" t="s">
        <v>135</v>
      </c>
      <c r="B265" s="97" t="s">
        <v>135</v>
      </c>
      <c r="C265" s="97" t="s">
        <v>543</v>
      </c>
      <c r="D265" s="89" t="s">
        <v>551</v>
      </c>
      <c r="E265" s="97" t="s">
        <v>147</v>
      </c>
      <c r="F265" s="41" t="s">
        <v>2851</v>
      </c>
      <c r="G265" s="129">
        <v>35</v>
      </c>
      <c r="H265" s="135">
        <v>0.167</v>
      </c>
      <c r="I265" s="36" t="s">
        <v>147</v>
      </c>
      <c r="J265" s="36" t="s">
        <v>2729</v>
      </c>
    </row>
    <row r="266" ht="18.95" customHeight="1" spans="1:10">
      <c r="A266" s="126" t="s">
        <v>135</v>
      </c>
      <c r="B266" s="97" t="s">
        <v>135</v>
      </c>
      <c r="C266" s="97" t="s">
        <v>543</v>
      </c>
      <c r="D266" s="89" t="s">
        <v>553</v>
      </c>
      <c r="E266" s="97" t="s">
        <v>147</v>
      </c>
      <c r="F266" s="41" t="s">
        <v>2852</v>
      </c>
      <c r="G266" s="129">
        <v>30</v>
      </c>
      <c r="H266" s="135">
        <v>0</v>
      </c>
      <c r="I266" s="36" t="s">
        <v>147</v>
      </c>
      <c r="J266" s="36" t="s">
        <v>2729</v>
      </c>
    </row>
    <row r="267" ht="18.95" customHeight="1" spans="1:10">
      <c r="A267" s="126" t="s">
        <v>135</v>
      </c>
      <c r="B267" s="97" t="s">
        <v>135</v>
      </c>
      <c r="C267" s="97" t="s">
        <v>543</v>
      </c>
      <c r="D267" s="89" t="s">
        <v>555</v>
      </c>
      <c r="E267" s="97" t="s">
        <v>147</v>
      </c>
      <c r="F267" s="41" t="s">
        <v>2853</v>
      </c>
      <c r="G267" s="129">
        <v>742</v>
      </c>
      <c r="H267" s="135">
        <v>-0.147</v>
      </c>
      <c r="I267" s="36" t="s">
        <v>147</v>
      </c>
      <c r="J267" s="36" t="s">
        <v>2729</v>
      </c>
    </row>
    <row r="268" ht="18.95" customHeight="1" spans="1:10">
      <c r="A268" s="126" t="s">
        <v>135</v>
      </c>
      <c r="B268" s="97" t="s">
        <v>135</v>
      </c>
      <c r="C268" s="97" t="s">
        <v>543</v>
      </c>
      <c r="D268" s="89" t="s">
        <v>557</v>
      </c>
      <c r="E268" s="97" t="s">
        <v>147</v>
      </c>
      <c r="F268" s="41" t="s">
        <v>2854</v>
      </c>
      <c r="G268" s="129">
        <v>2749</v>
      </c>
      <c r="H268" s="135">
        <v>0</v>
      </c>
      <c r="I268" s="36" t="s">
        <v>147</v>
      </c>
      <c r="J268" s="36" t="s">
        <v>2729</v>
      </c>
    </row>
    <row r="269" ht="18.95" customHeight="1" spans="1:10">
      <c r="A269" s="126" t="s">
        <v>135</v>
      </c>
      <c r="B269" s="97"/>
      <c r="C269" s="97" t="s">
        <v>543</v>
      </c>
      <c r="D269" s="89" t="s">
        <v>559</v>
      </c>
      <c r="E269" s="97" t="s">
        <v>147</v>
      </c>
      <c r="F269" s="41" t="s">
        <v>2855</v>
      </c>
      <c r="G269" s="129">
        <v>570</v>
      </c>
      <c r="H269" s="135" t="s">
        <v>135</v>
      </c>
      <c r="I269" s="36" t="s">
        <v>147</v>
      </c>
      <c r="J269" s="36" t="s">
        <v>2729</v>
      </c>
    </row>
    <row r="270" ht="18.95" customHeight="1" spans="1:10">
      <c r="A270" s="126"/>
      <c r="B270" s="460" t="s">
        <v>541</v>
      </c>
      <c r="C270" s="97" t="s">
        <v>135</v>
      </c>
      <c r="D270" s="89" t="s">
        <v>561</v>
      </c>
      <c r="E270" s="97" t="s">
        <v>147</v>
      </c>
      <c r="F270" s="43" t="s">
        <v>2856</v>
      </c>
      <c r="G270" s="127">
        <v>6175</v>
      </c>
      <c r="H270" s="133">
        <v>-0.024</v>
      </c>
      <c r="I270" s="36" t="s">
        <v>147</v>
      </c>
      <c r="J270" s="36" t="s">
        <v>147</v>
      </c>
    </row>
    <row r="271" ht="18.95" customHeight="1" spans="1:10">
      <c r="A271" s="126" t="s">
        <v>134</v>
      </c>
      <c r="B271" s="97"/>
      <c r="C271" s="97" t="s">
        <v>135</v>
      </c>
      <c r="D271" s="89" t="s">
        <v>563</v>
      </c>
      <c r="E271" s="97" t="s">
        <v>135</v>
      </c>
      <c r="F271" s="43" t="s">
        <v>564</v>
      </c>
      <c r="G271" s="127">
        <v>495795</v>
      </c>
      <c r="H271" s="133">
        <v>0.112</v>
      </c>
      <c r="I271" s="36" t="s">
        <v>147</v>
      </c>
      <c r="J271" s="36" t="s">
        <v>147</v>
      </c>
    </row>
    <row r="272" ht="18.95" customHeight="1" spans="1:10">
      <c r="A272" s="126" t="s">
        <v>135</v>
      </c>
      <c r="B272" s="460" t="s">
        <v>563</v>
      </c>
      <c r="C272" s="97"/>
      <c r="D272" s="89" t="s">
        <v>565</v>
      </c>
      <c r="E272" s="97"/>
      <c r="F272" s="43" t="s">
        <v>566</v>
      </c>
      <c r="G272" s="127">
        <v>24483</v>
      </c>
      <c r="H272" s="133">
        <v>-0.133</v>
      </c>
      <c r="I272" s="36" t="s">
        <v>147</v>
      </c>
      <c r="J272" s="36" t="s">
        <v>147</v>
      </c>
    </row>
    <row r="273" ht="18.95" customHeight="1" spans="1:10">
      <c r="A273" s="126" t="s">
        <v>135</v>
      </c>
      <c r="B273" s="97" t="s">
        <v>135</v>
      </c>
      <c r="C273" s="97" t="s">
        <v>565</v>
      </c>
      <c r="D273" s="89" t="s">
        <v>567</v>
      </c>
      <c r="E273" s="97" t="s">
        <v>147</v>
      </c>
      <c r="F273" s="23" t="s">
        <v>2857</v>
      </c>
      <c r="G273" s="128">
        <v>5821</v>
      </c>
      <c r="H273" s="135">
        <v>-0.004</v>
      </c>
      <c r="I273" s="36" t="s">
        <v>147</v>
      </c>
      <c r="J273" s="36" t="s">
        <v>2729</v>
      </c>
    </row>
    <row r="274" ht="18.95" customHeight="1" spans="1:10">
      <c r="A274" s="126" t="s">
        <v>135</v>
      </c>
      <c r="B274" s="97" t="s">
        <v>135</v>
      </c>
      <c r="C274" s="97" t="s">
        <v>565</v>
      </c>
      <c r="D274" s="89" t="s">
        <v>569</v>
      </c>
      <c r="E274" s="97" t="s">
        <v>147</v>
      </c>
      <c r="F274" s="41" t="s">
        <v>2858</v>
      </c>
      <c r="G274" s="129">
        <v>4572</v>
      </c>
      <c r="H274" s="135">
        <v>-0.038</v>
      </c>
      <c r="I274" s="36" t="s">
        <v>147</v>
      </c>
      <c r="J274" s="36" t="s">
        <v>2729</v>
      </c>
    </row>
    <row r="275" ht="18.95" customHeight="1" spans="1:10">
      <c r="A275" s="126" t="s">
        <v>135</v>
      </c>
      <c r="B275" s="97" t="s">
        <v>135</v>
      </c>
      <c r="C275" s="97" t="s">
        <v>565</v>
      </c>
      <c r="D275" s="89" t="s">
        <v>571</v>
      </c>
      <c r="E275" s="97" t="s">
        <v>147</v>
      </c>
      <c r="F275" s="41" t="s">
        <v>2859</v>
      </c>
      <c r="G275" s="129">
        <v>6063</v>
      </c>
      <c r="H275" s="135">
        <v>-0.424</v>
      </c>
      <c r="I275" s="36" t="s">
        <v>147</v>
      </c>
      <c r="J275" s="36" t="s">
        <v>2729</v>
      </c>
    </row>
    <row r="276" ht="18.95" customHeight="1" spans="1:10">
      <c r="A276" s="126" t="s">
        <v>135</v>
      </c>
      <c r="B276" s="97" t="s">
        <v>135</v>
      </c>
      <c r="C276" s="97" t="s">
        <v>565</v>
      </c>
      <c r="D276" s="89" t="s">
        <v>573</v>
      </c>
      <c r="E276" s="97" t="s">
        <v>147</v>
      </c>
      <c r="F276" s="23" t="s">
        <v>2860</v>
      </c>
      <c r="G276" s="128">
        <v>932</v>
      </c>
      <c r="H276" s="135">
        <v>0</v>
      </c>
      <c r="I276" s="36" t="s">
        <v>147</v>
      </c>
      <c r="J276" s="36" t="s">
        <v>2729</v>
      </c>
    </row>
    <row r="277" ht="18.95" customHeight="1" spans="1:10">
      <c r="A277" s="126" t="s">
        <v>135</v>
      </c>
      <c r="B277" s="97" t="s">
        <v>135</v>
      </c>
      <c r="C277" s="97" t="s">
        <v>565</v>
      </c>
      <c r="D277" s="89" t="s">
        <v>575</v>
      </c>
      <c r="E277" s="97" t="s">
        <v>147</v>
      </c>
      <c r="F277" s="41" t="s">
        <v>2861</v>
      </c>
      <c r="G277" s="128">
        <v>82</v>
      </c>
      <c r="H277" s="135">
        <v>0</v>
      </c>
      <c r="I277" s="36" t="s">
        <v>147</v>
      </c>
      <c r="J277" s="36" t="s">
        <v>2729</v>
      </c>
    </row>
    <row r="278" ht="18.95" customHeight="1" spans="1:10">
      <c r="A278" s="126" t="s">
        <v>135</v>
      </c>
      <c r="B278" s="97" t="s">
        <v>135</v>
      </c>
      <c r="C278" s="97" t="s">
        <v>565</v>
      </c>
      <c r="D278" s="89" t="s">
        <v>577</v>
      </c>
      <c r="E278" s="97" t="s">
        <v>147</v>
      </c>
      <c r="F278" s="41" t="s">
        <v>2862</v>
      </c>
      <c r="G278" s="129">
        <v>7013</v>
      </c>
      <c r="H278" s="135">
        <v>0.153</v>
      </c>
      <c r="I278" s="36" t="s">
        <v>147</v>
      </c>
      <c r="J278" s="36" t="s">
        <v>2729</v>
      </c>
    </row>
    <row r="279" ht="18.95" customHeight="1" spans="1:10">
      <c r="A279" s="126" t="s">
        <v>135</v>
      </c>
      <c r="B279" s="97" t="s">
        <v>135</v>
      </c>
      <c r="C279" s="97" t="s">
        <v>565</v>
      </c>
      <c r="D279" s="89" t="s">
        <v>579</v>
      </c>
      <c r="E279" s="97" t="s">
        <v>147</v>
      </c>
      <c r="F279" s="41" t="s">
        <v>2863</v>
      </c>
      <c r="G279" s="129">
        <v>0</v>
      </c>
      <c r="H279" s="135" t="s">
        <v>135</v>
      </c>
      <c r="I279" s="36" t="s">
        <v>2729</v>
      </c>
      <c r="J279" s="36" t="s">
        <v>2729</v>
      </c>
    </row>
    <row r="280" ht="18.95" customHeight="1" spans="1:10">
      <c r="A280" s="126" t="s">
        <v>135</v>
      </c>
      <c r="B280" s="97" t="s">
        <v>135</v>
      </c>
      <c r="C280" s="97" t="s">
        <v>565</v>
      </c>
      <c r="D280" s="89" t="s">
        <v>581</v>
      </c>
      <c r="E280" s="97" t="s">
        <v>147</v>
      </c>
      <c r="F280" s="41" t="s">
        <v>2864</v>
      </c>
      <c r="G280" s="129">
        <v>0</v>
      </c>
      <c r="H280" s="135" t="s">
        <v>135</v>
      </c>
      <c r="I280" s="36" t="s">
        <v>2729</v>
      </c>
      <c r="J280" s="36" t="s">
        <v>2729</v>
      </c>
    </row>
    <row r="281" ht="18.95" customHeight="1" spans="1:10">
      <c r="A281" s="126" t="s">
        <v>135</v>
      </c>
      <c r="B281" s="97"/>
      <c r="C281" s="97" t="s">
        <v>565</v>
      </c>
      <c r="D281" s="459" t="s">
        <v>583</v>
      </c>
      <c r="E281" s="97" t="s">
        <v>147</v>
      </c>
      <c r="F281" s="41" t="s">
        <v>2865</v>
      </c>
      <c r="G281" s="129">
        <v>0</v>
      </c>
      <c r="H281" s="135" t="s">
        <v>135</v>
      </c>
      <c r="I281" s="36" t="s">
        <v>2729</v>
      </c>
      <c r="J281" s="36" t="s">
        <v>2729</v>
      </c>
    </row>
    <row r="282" ht="18.95" customHeight="1" spans="1:10">
      <c r="A282" s="126" t="s">
        <v>135</v>
      </c>
      <c r="B282" s="97"/>
      <c r="C282" s="97" t="s">
        <v>565</v>
      </c>
      <c r="D282" s="459" t="s">
        <v>585</v>
      </c>
      <c r="E282" s="97" t="s">
        <v>147</v>
      </c>
      <c r="F282" s="41" t="s">
        <v>2866</v>
      </c>
      <c r="G282" s="129">
        <v>0</v>
      </c>
      <c r="H282" s="135" t="s">
        <v>135</v>
      </c>
      <c r="I282" s="36" t="s">
        <v>2729</v>
      </c>
      <c r="J282" s="36" t="s">
        <v>2729</v>
      </c>
    </row>
    <row r="283" ht="18.95" customHeight="1" spans="1:10">
      <c r="A283" s="126" t="s">
        <v>135</v>
      </c>
      <c r="B283" s="460" t="s">
        <v>563</v>
      </c>
      <c r="C283" s="97"/>
      <c r="D283" s="89" t="s">
        <v>587</v>
      </c>
      <c r="E283" s="97"/>
      <c r="F283" s="43" t="s">
        <v>588</v>
      </c>
      <c r="G283" s="127">
        <v>102140</v>
      </c>
      <c r="H283" s="133">
        <v>0.19</v>
      </c>
      <c r="I283" s="36" t="s">
        <v>147</v>
      </c>
      <c r="J283" s="36" t="s">
        <v>147</v>
      </c>
    </row>
    <row r="284" ht="18.95" customHeight="1" spans="1:10">
      <c r="A284" s="126" t="s">
        <v>135</v>
      </c>
      <c r="B284" s="97" t="s">
        <v>135</v>
      </c>
      <c r="C284" s="97" t="s">
        <v>587</v>
      </c>
      <c r="D284" s="89" t="s">
        <v>589</v>
      </c>
      <c r="E284" s="97" t="s">
        <v>147</v>
      </c>
      <c r="F284" s="41" t="s">
        <v>2728</v>
      </c>
      <c r="G284" s="129">
        <v>24390</v>
      </c>
      <c r="H284" s="135">
        <v>0.346</v>
      </c>
      <c r="I284" s="36" t="s">
        <v>147</v>
      </c>
      <c r="J284" s="36" t="s">
        <v>2729</v>
      </c>
    </row>
    <row r="285" ht="18.95" customHeight="1" spans="1:10">
      <c r="A285" s="126" t="s">
        <v>135</v>
      </c>
      <c r="B285" s="97" t="s">
        <v>135</v>
      </c>
      <c r="C285" s="97" t="s">
        <v>587</v>
      </c>
      <c r="D285" s="89" t="s">
        <v>590</v>
      </c>
      <c r="E285" s="97" t="s">
        <v>147</v>
      </c>
      <c r="F285" s="41" t="s">
        <v>2730</v>
      </c>
      <c r="G285" s="129">
        <v>600</v>
      </c>
      <c r="H285" s="135">
        <v>0</v>
      </c>
      <c r="I285" s="36" t="s">
        <v>147</v>
      </c>
      <c r="J285" s="36" t="s">
        <v>2729</v>
      </c>
    </row>
    <row r="286" ht="18.95" customHeight="1" spans="1:10">
      <c r="A286" s="126" t="s">
        <v>135</v>
      </c>
      <c r="B286" s="97" t="s">
        <v>135</v>
      </c>
      <c r="C286" s="97" t="s">
        <v>587</v>
      </c>
      <c r="D286" s="89" t="s">
        <v>591</v>
      </c>
      <c r="E286" s="97" t="s">
        <v>147</v>
      </c>
      <c r="F286" s="41" t="s">
        <v>2731</v>
      </c>
      <c r="G286" s="129">
        <v>0</v>
      </c>
      <c r="H286" s="133" t="s">
        <v>135</v>
      </c>
      <c r="I286" s="36" t="s">
        <v>2729</v>
      </c>
      <c r="J286" s="36" t="s">
        <v>2729</v>
      </c>
    </row>
    <row r="287" ht="18.95" customHeight="1" spans="1:10">
      <c r="A287" s="126" t="s">
        <v>135</v>
      </c>
      <c r="B287" s="97" t="s">
        <v>135</v>
      </c>
      <c r="C287" s="97" t="s">
        <v>587</v>
      </c>
      <c r="D287" s="89" t="s">
        <v>592</v>
      </c>
      <c r="E287" s="97" t="s">
        <v>147</v>
      </c>
      <c r="F287" s="23" t="s">
        <v>2867</v>
      </c>
      <c r="G287" s="128">
        <v>50</v>
      </c>
      <c r="H287" s="135" t="s">
        <v>135</v>
      </c>
      <c r="I287" s="36" t="s">
        <v>147</v>
      </c>
      <c r="J287" s="36" t="s">
        <v>2729</v>
      </c>
    </row>
    <row r="288" ht="18.95" customHeight="1" spans="1:10">
      <c r="A288" s="126" t="s">
        <v>135</v>
      </c>
      <c r="B288" s="97" t="s">
        <v>135</v>
      </c>
      <c r="C288" s="97" t="s">
        <v>587</v>
      </c>
      <c r="D288" s="89" t="s">
        <v>594</v>
      </c>
      <c r="E288" s="97" t="s">
        <v>147</v>
      </c>
      <c r="F288" s="41" t="s">
        <v>2868</v>
      </c>
      <c r="G288" s="128">
        <v>550</v>
      </c>
      <c r="H288" s="135">
        <v>0</v>
      </c>
      <c r="I288" s="36" t="s">
        <v>147</v>
      </c>
      <c r="J288" s="36" t="s">
        <v>2729</v>
      </c>
    </row>
    <row r="289" ht="18.95" customHeight="1" spans="1:10">
      <c r="A289" s="126" t="s">
        <v>135</v>
      </c>
      <c r="B289" s="97" t="s">
        <v>135</v>
      </c>
      <c r="C289" s="97" t="s">
        <v>587</v>
      </c>
      <c r="D289" s="89" t="s">
        <v>596</v>
      </c>
      <c r="E289" s="97" t="s">
        <v>147</v>
      </c>
      <c r="F289" s="41" t="s">
        <v>2869</v>
      </c>
      <c r="G289" s="129">
        <v>1305</v>
      </c>
      <c r="H289" s="135">
        <v>-0.171</v>
      </c>
      <c r="I289" s="36" t="s">
        <v>147</v>
      </c>
      <c r="J289" s="36" t="s">
        <v>2729</v>
      </c>
    </row>
    <row r="290" ht="18.95" customHeight="1" spans="1:10">
      <c r="A290" s="126" t="s">
        <v>135</v>
      </c>
      <c r="B290" s="97" t="s">
        <v>135</v>
      </c>
      <c r="C290" s="97" t="s">
        <v>587</v>
      </c>
      <c r="D290" s="89" t="s">
        <v>598</v>
      </c>
      <c r="E290" s="97" t="s">
        <v>147</v>
      </c>
      <c r="F290" s="41" t="s">
        <v>2870</v>
      </c>
      <c r="G290" s="129">
        <v>30</v>
      </c>
      <c r="H290" s="135">
        <v>-0.836</v>
      </c>
      <c r="I290" s="36" t="s">
        <v>147</v>
      </c>
      <c r="J290" s="36" t="s">
        <v>2729</v>
      </c>
    </row>
    <row r="291" ht="18.95" customHeight="1" spans="1:10">
      <c r="A291" s="126" t="s">
        <v>135</v>
      </c>
      <c r="B291" s="97" t="s">
        <v>135</v>
      </c>
      <c r="C291" s="97" t="s">
        <v>587</v>
      </c>
      <c r="D291" s="89" t="s">
        <v>600</v>
      </c>
      <c r="E291" s="97" t="s">
        <v>147</v>
      </c>
      <c r="F291" s="41" t="s">
        <v>2871</v>
      </c>
      <c r="G291" s="129">
        <v>5436</v>
      </c>
      <c r="H291" s="135" t="s">
        <v>135</v>
      </c>
      <c r="I291" s="36" t="s">
        <v>147</v>
      </c>
      <c r="J291" s="36" t="s">
        <v>2729</v>
      </c>
    </row>
    <row r="292" ht="18.95" customHeight="1" spans="1:10">
      <c r="A292" s="126" t="s">
        <v>135</v>
      </c>
      <c r="B292" s="97" t="s">
        <v>135</v>
      </c>
      <c r="C292" s="97" t="s">
        <v>587</v>
      </c>
      <c r="D292" s="89" t="s">
        <v>602</v>
      </c>
      <c r="E292" s="97" t="s">
        <v>147</v>
      </c>
      <c r="F292" s="41" t="s">
        <v>2872</v>
      </c>
      <c r="G292" s="129">
        <v>800</v>
      </c>
      <c r="H292" s="135">
        <v>0</v>
      </c>
      <c r="I292" s="36" t="s">
        <v>147</v>
      </c>
      <c r="J292" s="36" t="s">
        <v>2729</v>
      </c>
    </row>
    <row r="293" ht="18.95" customHeight="1" spans="1:10">
      <c r="A293" s="126" t="s">
        <v>135</v>
      </c>
      <c r="B293" s="97" t="s">
        <v>135</v>
      </c>
      <c r="C293" s="97" t="s">
        <v>587</v>
      </c>
      <c r="D293" s="89" t="s">
        <v>604</v>
      </c>
      <c r="E293" s="97" t="s">
        <v>147</v>
      </c>
      <c r="F293" s="41" t="s">
        <v>2873</v>
      </c>
      <c r="G293" s="129">
        <v>0</v>
      </c>
      <c r="H293" s="135">
        <v>-1</v>
      </c>
      <c r="I293" s="36" t="s">
        <v>2729</v>
      </c>
      <c r="J293" s="36" t="s">
        <v>2729</v>
      </c>
    </row>
    <row r="294" ht="18.95" customHeight="1" spans="1:10">
      <c r="A294" s="126" t="s">
        <v>135</v>
      </c>
      <c r="B294" s="97" t="s">
        <v>135</v>
      </c>
      <c r="C294" s="97" t="s">
        <v>587</v>
      </c>
      <c r="D294" s="89" t="s">
        <v>606</v>
      </c>
      <c r="E294" s="97" t="s">
        <v>147</v>
      </c>
      <c r="F294" s="41" t="s">
        <v>2874</v>
      </c>
      <c r="G294" s="129">
        <v>14200</v>
      </c>
      <c r="H294" s="135">
        <v>0.092</v>
      </c>
      <c r="I294" s="36" t="s">
        <v>147</v>
      </c>
      <c r="J294" s="36" t="s">
        <v>2729</v>
      </c>
    </row>
    <row r="295" ht="18.95" customHeight="1" spans="1:10">
      <c r="A295" s="126" t="s">
        <v>135</v>
      </c>
      <c r="B295" s="97" t="s">
        <v>135</v>
      </c>
      <c r="C295" s="97" t="s">
        <v>587</v>
      </c>
      <c r="D295" s="89" t="s">
        <v>608</v>
      </c>
      <c r="E295" s="97" t="s">
        <v>147</v>
      </c>
      <c r="F295" s="41" t="s">
        <v>2875</v>
      </c>
      <c r="G295" s="129">
        <v>12500</v>
      </c>
      <c r="H295" s="135">
        <v>0.158</v>
      </c>
      <c r="I295" s="36" t="s">
        <v>147</v>
      </c>
      <c r="J295" s="36" t="s">
        <v>2729</v>
      </c>
    </row>
    <row r="296" ht="18.95" customHeight="1" spans="1:10">
      <c r="A296" s="126" t="s">
        <v>135</v>
      </c>
      <c r="B296" s="97" t="s">
        <v>135</v>
      </c>
      <c r="C296" s="97" t="s">
        <v>587</v>
      </c>
      <c r="D296" s="89" t="s">
        <v>610</v>
      </c>
      <c r="E296" s="97" t="s">
        <v>147</v>
      </c>
      <c r="F296" s="41" t="s">
        <v>2876</v>
      </c>
      <c r="G296" s="129">
        <v>1000</v>
      </c>
      <c r="H296" s="135">
        <v>0</v>
      </c>
      <c r="I296" s="36" t="s">
        <v>147</v>
      </c>
      <c r="J296" s="36" t="s">
        <v>2729</v>
      </c>
    </row>
    <row r="297" ht="18.95" customHeight="1" spans="1:10">
      <c r="A297" s="126" t="s">
        <v>135</v>
      </c>
      <c r="B297" s="97" t="s">
        <v>135</v>
      </c>
      <c r="C297" s="97" t="s">
        <v>587</v>
      </c>
      <c r="D297" s="89" t="s">
        <v>612</v>
      </c>
      <c r="E297" s="97" t="s">
        <v>147</v>
      </c>
      <c r="F297" s="41" t="s">
        <v>2877</v>
      </c>
      <c r="G297" s="129">
        <v>0</v>
      </c>
      <c r="H297" s="135">
        <v>-1</v>
      </c>
      <c r="I297" s="36" t="s">
        <v>2729</v>
      </c>
      <c r="J297" s="36" t="s">
        <v>2729</v>
      </c>
    </row>
    <row r="298" ht="18.95" customHeight="1" spans="1:10">
      <c r="A298" s="126" t="s">
        <v>135</v>
      </c>
      <c r="B298" s="97" t="s">
        <v>135</v>
      </c>
      <c r="C298" s="97" t="s">
        <v>587</v>
      </c>
      <c r="D298" s="89" t="s">
        <v>614</v>
      </c>
      <c r="E298" s="97" t="s">
        <v>147</v>
      </c>
      <c r="F298" s="41" t="s">
        <v>2878</v>
      </c>
      <c r="G298" s="128">
        <v>4200</v>
      </c>
      <c r="H298" s="135">
        <v>-0.045</v>
      </c>
      <c r="I298" s="36" t="s">
        <v>147</v>
      </c>
      <c r="J298" s="36" t="s">
        <v>2729</v>
      </c>
    </row>
    <row r="299" ht="18.95" customHeight="1" spans="1:10">
      <c r="A299" s="126" t="s">
        <v>135</v>
      </c>
      <c r="B299" s="97" t="s">
        <v>135</v>
      </c>
      <c r="C299" s="97" t="s">
        <v>587</v>
      </c>
      <c r="D299" s="89" t="s">
        <v>616</v>
      </c>
      <c r="E299" s="97" t="s">
        <v>147</v>
      </c>
      <c r="F299" s="41" t="s">
        <v>2879</v>
      </c>
      <c r="G299" s="129">
        <v>1500</v>
      </c>
      <c r="H299" s="135">
        <v>0</v>
      </c>
      <c r="I299" s="36" t="s">
        <v>147</v>
      </c>
      <c r="J299" s="36" t="s">
        <v>2729</v>
      </c>
    </row>
    <row r="300" ht="18.95" customHeight="1" spans="1:10">
      <c r="A300" s="126" t="s">
        <v>135</v>
      </c>
      <c r="B300" s="97" t="s">
        <v>135</v>
      </c>
      <c r="C300" s="97" t="s">
        <v>587</v>
      </c>
      <c r="D300" s="89" t="s">
        <v>618</v>
      </c>
      <c r="E300" s="97" t="s">
        <v>147</v>
      </c>
      <c r="F300" s="41" t="s">
        <v>2880</v>
      </c>
      <c r="G300" s="129">
        <v>300</v>
      </c>
      <c r="H300" s="135">
        <v>0</v>
      </c>
      <c r="I300" s="36" t="s">
        <v>147</v>
      </c>
      <c r="J300" s="36" t="s">
        <v>2729</v>
      </c>
    </row>
    <row r="301" ht="18.95" customHeight="1" spans="1:10">
      <c r="A301" s="126" t="s">
        <v>135</v>
      </c>
      <c r="B301" s="97" t="s">
        <v>135</v>
      </c>
      <c r="C301" s="97" t="s">
        <v>587</v>
      </c>
      <c r="D301" s="89" t="s">
        <v>620</v>
      </c>
      <c r="E301" s="97" t="s">
        <v>147</v>
      </c>
      <c r="F301" s="41" t="s">
        <v>2881</v>
      </c>
      <c r="G301" s="129">
        <v>0</v>
      </c>
      <c r="H301" s="135" t="s">
        <v>135</v>
      </c>
      <c r="I301" s="36" t="s">
        <v>2729</v>
      </c>
      <c r="J301" s="36" t="s">
        <v>2729</v>
      </c>
    </row>
    <row r="302" ht="18.95" customHeight="1" spans="1:10">
      <c r="A302" s="126" t="s">
        <v>135</v>
      </c>
      <c r="B302" s="97" t="s">
        <v>135</v>
      </c>
      <c r="C302" s="97" t="s">
        <v>587</v>
      </c>
      <c r="D302" s="89" t="s">
        <v>622</v>
      </c>
      <c r="E302" s="97" t="s">
        <v>147</v>
      </c>
      <c r="F302" s="41" t="s">
        <v>2766</v>
      </c>
      <c r="G302" s="129">
        <v>0</v>
      </c>
      <c r="H302" s="135" t="s">
        <v>135</v>
      </c>
      <c r="I302" s="36" t="s">
        <v>2729</v>
      </c>
      <c r="J302" s="36" t="s">
        <v>2729</v>
      </c>
    </row>
    <row r="303" ht="18.95" customHeight="1" spans="1:10">
      <c r="A303" s="126" t="s">
        <v>135</v>
      </c>
      <c r="B303" s="97" t="s">
        <v>135</v>
      </c>
      <c r="C303" s="97" t="s">
        <v>587</v>
      </c>
      <c r="D303" s="89" t="s">
        <v>623</v>
      </c>
      <c r="E303" s="97" t="s">
        <v>147</v>
      </c>
      <c r="F303" s="41" t="s">
        <v>2738</v>
      </c>
      <c r="G303" s="129">
        <v>170</v>
      </c>
      <c r="H303" s="135">
        <v>0.8</v>
      </c>
      <c r="I303" s="36" t="s">
        <v>147</v>
      </c>
      <c r="J303" s="36" t="s">
        <v>2729</v>
      </c>
    </row>
    <row r="304" ht="18.95" customHeight="1" spans="1:10">
      <c r="A304" s="126" t="s">
        <v>135</v>
      </c>
      <c r="B304" s="97"/>
      <c r="C304" s="97" t="s">
        <v>587</v>
      </c>
      <c r="D304" s="89" t="s">
        <v>624</v>
      </c>
      <c r="E304" s="97" t="s">
        <v>147</v>
      </c>
      <c r="F304" s="41" t="s">
        <v>2882</v>
      </c>
      <c r="G304" s="129">
        <v>35109</v>
      </c>
      <c r="H304" s="135">
        <v>0.079</v>
      </c>
      <c r="I304" s="36" t="s">
        <v>147</v>
      </c>
      <c r="J304" s="36" t="s">
        <v>2729</v>
      </c>
    </row>
    <row r="305" ht="18.95" customHeight="1" spans="1:10">
      <c r="A305" s="126" t="s">
        <v>135</v>
      </c>
      <c r="B305" s="460" t="s">
        <v>563</v>
      </c>
      <c r="C305" s="97"/>
      <c r="D305" s="89" t="s">
        <v>626</v>
      </c>
      <c r="E305" s="97"/>
      <c r="F305" s="43" t="s">
        <v>627</v>
      </c>
      <c r="G305" s="127">
        <v>22037</v>
      </c>
      <c r="H305" s="133">
        <v>0.236</v>
      </c>
      <c r="I305" s="36" t="s">
        <v>147</v>
      </c>
      <c r="J305" s="36" t="s">
        <v>147</v>
      </c>
    </row>
    <row r="306" ht="18.95" customHeight="1" spans="1:10">
      <c r="A306" s="126" t="s">
        <v>135</v>
      </c>
      <c r="B306" s="97" t="s">
        <v>135</v>
      </c>
      <c r="C306" s="97" t="s">
        <v>626</v>
      </c>
      <c r="D306" s="89" t="s">
        <v>628</v>
      </c>
      <c r="E306" s="97" t="s">
        <v>147</v>
      </c>
      <c r="F306" s="41" t="s">
        <v>2728</v>
      </c>
      <c r="G306" s="129">
        <v>19648</v>
      </c>
      <c r="H306" s="135">
        <v>0.382</v>
      </c>
      <c r="I306" s="36" t="s">
        <v>147</v>
      </c>
      <c r="J306" s="36" t="s">
        <v>2729</v>
      </c>
    </row>
    <row r="307" ht="18.95" customHeight="1" spans="1:10">
      <c r="A307" s="126" t="s">
        <v>135</v>
      </c>
      <c r="B307" s="97" t="s">
        <v>135</v>
      </c>
      <c r="C307" s="97" t="s">
        <v>626</v>
      </c>
      <c r="D307" s="89" t="s">
        <v>629</v>
      </c>
      <c r="E307" s="97" t="s">
        <v>147</v>
      </c>
      <c r="F307" s="41" t="s">
        <v>2730</v>
      </c>
      <c r="G307" s="129">
        <v>0</v>
      </c>
      <c r="H307" s="135" t="s">
        <v>135</v>
      </c>
      <c r="I307" s="36" t="s">
        <v>2729</v>
      </c>
      <c r="J307" s="36" t="s">
        <v>2729</v>
      </c>
    </row>
    <row r="308" ht="18.95" customHeight="1" spans="1:10">
      <c r="A308" s="126" t="s">
        <v>135</v>
      </c>
      <c r="B308" s="97" t="s">
        <v>135</v>
      </c>
      <c r="C308" s="97" t="s">
        <v>626</v>
      </c>
      <c r="D308" s="89" t="s">
        <v>630</v>
      </c>
      <c r="E308" s="97" t="s">
        <v>147</v>
      </c>
      <c r="F308" s="41" t="s">
        <v>2731</v>
      </c>
      <c r="G308" s="129">
        <v>0</v>
      </c>
      <c r="H308" s="135" t="s">
        <v>135</v>
      </c>
      <c r="I308" s="36" t="s">
        <v>2729</v>
      </c>
      <c r="J308" s="36" t="s">
        <v>2729</v>
      </c>
    </row>
    <row r="309" ht="18.95" customHeight="1" spans="1:10">
      <c r="A309" s="126" t="s">
        <v>135</v>
      </c>
      <c r="B309" s="97" t="s">
        <v>135</v>
      </c>
      <c r="C309" s="97" t="s">
        <v>626</v>
      </c>
      <c r="D309" s="89" t="s">
        <v>631</v>
      </c>
      <c r="E309" s="97" t="s">
        <v>147</v>
      </c>
      <c r="F309" s="41" t="s">
        <v>2883</v>
      </c>
      <c r="G309" s="129">
        <v>325</v>
      </c>
      <c r="H309" s="135">
        <v>-0.755</v>
      </c>
      <c r="I309" s="36" t="s">
        <v>147</v>
      </c>
      <c r="J309" s="36" t="s">
        <v>2729</v>
      </c>
    </row>
    <row r="310" ht="18.95" customHeight="1" spans="1:10">
      <c r="A310" s="126" t="s">
        <v>135</v>
      </c>
      <c r="B310" s="97" t="s">
        <v>135</v>
      </c>
      <c r="C310" s="97" t="s">
        <v>626</v>
      </c>
      <c r="D310" s="89" t="s">
        <v>633</v>
      </c>
      <c r="E310" s="97" t="s">
        <v>147</v>
      </c>
      <c r="F310" s="41" t="s">
        <v>2738</v>
      </c>
      <c r="G310" s="129">
        <v>64</v>
      </c>
      <c r="H310" s="135">
        <v>0.005</v>
      </c>
      <c r="I310" s="36" t="s">
        <v>147</v>
      </c>
      <c r="J310" s="36" t="s">
        <v>2729</v>
      </c>
    </row>
    <row r="311" ht="18.95" customHeight="1" spans="1:10">
      <c r="A311" s="126" t="s">
        <v>135</v>
      </c>
      <c r="B311" s="97"/>
      <c r="C311" s="97" t="s">
        <v>626</v>
      </c>
      <c r="D311" s="89" t="s">
        <v>634</v>
      </c>
      <c r="E311" s="97" t="s">
        <v>147</v>
      </c>
      <c r="F311" s="41" t="s">
        <v>2884</v>
      </c>
      <c r="G311" s="129">
        <v>2000</v>
      </c>
      <c r="H311" s="135">
        <v>-0.103</v>
      </c>
      <c r="I311" s="36" t="s">
        <v>147</v>
      </c>
      <c r="J311" s="36" t="s">
        <v>2729</v>
      </c>
    </row>
    <row r="312" ht="18.95" customHeight="1" spans="1:10">
      <c r="A312" s="126" t="s">
        <v>135</v>
      </c>
      <c r="B312" s="460" t="s">
        <v>563</v>
      </c>
      <c r="C312" s="97"/>
      <c r="D312" s="89" t="s">
        <v>636</v>
      </c>
      <c r="E312" s="97"/>
      <c r="F312" s="43" t="s">
        <v>637</v>
      </c>
      <c r="G312" s="127">
        <v>9112</v>
      </c>
      <c r="H312" s="133">
        <v>0.261</v>
      </c>
      <c r="I312" s="36" t="s">
        <v>147</v>
      </c>
      <c r="J312" s="36" t="s">
        <v>147</v>
      </c>
    </row>
    <row r="313" ht="18.95" customHeight="1" spans="1:10">
      <c r="A313" s="126" t="s">
        <v>135</v>
      </c>
      <c r="B313" s="97" t="s">
        <v>135</v>
      </c>
      <c r="C313" s="97" t="s">
        <v>636</v>
      </c>
      <c r="D313" s="89" t="s">
        <v>638</v>
      </c>
      <c r="E313" s="97" t="s">
        <v>147</v>
      </c>
      <c r="F313" s="41" t="s">
        <v>2728</v>
      </c>
      <c r="G313" s="129">
        <v>6868</v>
      </c>
      <c r="H313" s="135">
        <v>0.316</v>
      </c>
      <c r="I313" s="36" t="s">
        <v>147</v>
      </c>
      <c r="J313" s="36" t="s">
        <v>2729</v>
      </c>
    </row>
    <row r="314" ht="18.95" customHeight="1" spans="1:10">
      <c r="A314" s="126" t="s">
        <v>135</v>
      </c>
      <c r="B314" s="97" t="s">
        <v>135</v>
      </c>
      <c r="C314" s="97" t="s">
        <v>636</v>
      </c>
      <c r="D314" s="89" t="s">
        <v>639</v>
      </c>
      <c r="E314" s="97" t="s">
        <v>147</v>
      </c>
      <c r="F314" s="41" t="s">
        <v>2730</v>
      </c>
      <c r="G314" s="129">
        <v>72</v>
      </c>
      <c r="H314" s="135">
        <v>0</v>
      </c>
      <c r="I314" s="36" t="s">
        <v>147</v>
      </c>
      <c r="J314" s="36" t="s">
        <v>2729</v>
      </c>
    </row>
    <row r="315" ht="18.95" customHeight="1" spans="1:10">
      <c r="A315" s="126" t="s">
        <v>135</v>
      </c>
      <c r="B315" s="97" t="s">
        <v>135</v>
      </c>
      <c r="C315" s="97" t="s">
        <v>636</v>
      </c>
      <c r="D315" s="89" t="s">
        <v>640</v>
      </c>
      <c r="E315" s="97" t="s">
        <v>147</v>
      </c>
      <c r="F315" s="41" t="s">
        <v>2731</v>
      </c>
      <c r="G315" s="129">
        <v>137</v>
      </c>
      <c r="H315" s="135" t="s">
        <v>135</v>
      </c>
      <c r="I315" s="36" t="s">
        <v>147</v>
      </c>
      <c r="J315" s="36" t="s">
        <v>2729</v>
      </c>
    </row>
    <row r="316" ht="18.95" customHeight="1" spans="1:10">
      <c r="A316" s="126" t="s">
        <v>135</v>
      </c>
      <c r="B316" s="97" t="s">
        <v>135</v>
      </c>
      <c r="C316" s="97" t="s">
        <v>636</v>
      </c>
      <c r="D316" s="89" t="s">
        <v>641</v>
      </c>
      <c r="E316" s="97" t="s">
        <v>147</v>
      </c>
      <c r="F316" s="41" t="s">
        <v>2885</v>
      </c>
      <c r="G316" s="129">
        <v>319</v>
      </c>
      <c r="H316" s="135">
        <v>2.9875</v>
      </c>
      <c r="I316" s="36" t="s">
        <v>147</v>
      </c>
      <c r="J316" s="36" t="s">
        <v>2729</v>
      </c>
    </row>
    <row r="317" ht="18.95" customHeight="1" spans="1:10">
      <c r="A317" s="126" t="s">
        <v>135</v>
      </c>
      <c r="B317" s="97" t="s">
        <v>135</v>
      </c>
      <c r="C317" s="97" t="s">
        <v>636</v>
      </c>
      <c r="D317" s="89" t="s">
        <v>643</v>
      </c>
      <c r="E317" s="97" t="s">
        <v>147</v>
      </c>
      <c r="F317" s="41" t="s">
        <v>2886</v>
      </c>
      <c r="G317" s="129">
        <v>14</v>
      </c>
      <c r="H317" s="135" t="s">
        <v>135</v>
      </c>
      <c r="I317" s="36" t="s">
        <v>147</v>
      </c>
      <c r="J317" s="36" t="s">
        <v>2729</v>
      </c>
    </row>
    <row r="318" ht="18.95" customHeight="1" spans="1:10">
      <c r="A318" s="126" t="s">
        <v>135</v>
      </c>
      <c r="B318" s="97" t="s">
        <v>135</v>
      </c>
      <c r="C318" s="97" t="s">
        <v>636</v>
      </c>
      <c r="D318" s="89" t="s">
        <v>645</v>
      </c>
      <c r="E318" s="97" t="s">
        <v>147</v>
      </c>
      <c r="F318" s="41" t="s">
        <v>2887</v>
      </c>
      <c r="G318" s="129">
        <v>5</v>
      </c>
      <c r="H318" s="135" t="s">
        <v>135</v>
      </c>
      <c r="I318" s="36" t="s">
        <v>147</v>
      </c>
      <c r="J318" s="36" t="s">
        <v>2729</v>
      </c>
    </row>
    <row r="319" ht="18.95" customHeight="1" spans="1:10">
      <c r="A319" s="126" t="s">
        <v>135</v>
      </c>
      <c r="B319" s="97" t="s">
        <v>135</v>
      </c>
      <c r="C319" s="97" t="s">
        <v>636</v>
      </c>
      <c r="D319" s="89" t="s">
        <v>647</v>
      </c>
      <c r="E319" s="97" t="s">
        <v>147</v>
      </c>
      <c r="F319" s="41" t="s">
        <v>2888</v>
      </c>
      <c r="G319" s="129">
        <v>5</v>
      </c>
      <c r="H319" s="135" t="s">
        <v>135</v>
      </c>
      <c r="I319" s="36" t="s">
        <v>147</v>
      </c>
      <c r="J319" s="36" t="s">
        <v>2729</v>
      </c>
    </row>
    <row r="320" ht="18.95" customHeight="1" spans="1:10">
      <c r="A320" s="126" t="s">
        <v>135</v>
      </c>
      <c r="B320" s="97" t="s">
        <v>135</v>
      </c>
      <c r="C320" s="97" t="s">
        <v>636</v>
      </c>
      <c r="D320" s="89" t="s">
        <v>649</v>
      </c>
      <c r="E320" s="97" t="s">
        <v>147</v>
      </c>
      <c r="F320" s="41" t="s">
        <v>2889</v>
      </c>
      <c r="G320" s="128">
        <v>9</v>
      </c>
      <c r="H320" s="135" t="s">
        <v>135</v>
      </c>
      <c r="I320" s="36" t="s">
        <v>147</v>
      </c>
      <c r="J320" s="36" t="s">
        <v>2729</v>
      </c>
    </row>
    <row r="321" ht="18.95" customHeight="1" spans="1:10">
      <c r="A321" s="126" t="s">
        <v>135</v>
      </c>
      <c r="B321" s="97" t="s">
        <v>135</v>
      </c>
      <c r="C321" s="97" t="s">
        <v>636</v>
      </c>
      <c r="D321" s="89" t="s">
        <v>651</v>
      </c>
      <c r="E321" s="97" t="s">
        <v>147</v>
      </c>
      <c r="F321" s="41" t="s">
        <v>2890</v>
      </c>
      <c r="G321" s="129">
        <v>0</v>
      </c>
      <c r="H321" s="135" t="s">
        <v>135</v>
      </c>
      <c r="I321" s="36" t="s">
        <v>2729</v>
      </c>
      <c r="J321" s="36" t="s">
        <v>2729</v>
      </c>
    </row>
    <row r="322" ht="18.95" customHeight="1" spans="1:10">
      <c r="A322" s="126" t="s">
        <v>135</v>
      </c>
      <c r="B322" s="97" t="s">
        <v>135</v>
      </c>
      <c r="C322" s="97" t="s">
        <v>636</v>
      </c>
      <c r="D322" s="89" t="s">
        <v>653</v>
      </c>
      <c r="E322" s="97" t="s">
        <v>147</v>
      </c>
      <c r="F322" s="41" t="s">
        <v>2738</v>
      </c>
      <c r="G322" s="129">
        <v>52</v>
      </c>
      <c r="H322" s="135">
        <v>0.09</v>
      </c>
      <c r="I322" s="36" t="s">
        <v>147</v>
      </c>
      <c r="J322" s="36" t="s">
        <v>2729</v>
      </c>
    </row>
    <row r="323" ht="18.95" customHeight="1" spans="1:10">
      <c r="A323" s="126" t="s">
        <v>135</v>
      </c>
      <c r="B323" s="97"/>
      <c r="C323" s="97" t="s">
        <v>636</v>
      </c>
      <c r="D323" s="89" t="s">
        <v>654</v>
      </c>
      <c r="E323" s="97" t="s">
        <v>147</v>
      </c>
      <c r="F323" s="41" t="s">
        <v>2891</v>
      </c>
      <c r="G323" s="129">
        <v>1631</v>
      </c>
      <c r="H323" s="135">
        <v>-0.098</v>
      </c>
      <c r="I323" s="36" t="s">
        <v>147</v>
      </c>
      <c r="J323" s="36" t="s">
        <v>2729</v>
      </c>
    </row>
    <row r="324" ht="18.95" customHeight="1" spans="1:10">
      <c r="A324" s="126" t="s">
        <v>135</v>
      </c>
      <c r="B324" s="460" t="s">
        <v>563</v>
      </c>
      <c r="C324" s="97"/>
      <c r="D324" s="89" t="s">
        <v>656</v>
      </c>
      <c r="E324" s="97"/>
      <c r="F324" s="43" t="s">
        <v>657</v>
      </c>
      <c r="G324" s="127">
        <v>12781</v>
      </c>
      <c r="H324" s="133">
        <v>0.413</v>
      </c>
      <c r="I324" s="36" t="s">
        <v>147</v>
      </c>
      <c r="J324" s="36" t="s">
        <v>147</v>
      </c>
    </row>
    <row r="325" ht="18.95" customHeight="1" spans="1:10">
      <c r="A325" s="126" t="s">
        <v>135</v>
      </c>
      <c r="B325" s="97" t="s">
        <v>135</v>
      </c>
      <c r="C325" s="97" t="s">
        <v>656</v>
      </c>
      <c r="D325" s="89" t="s">
        <v>658</v>
      </c>
      <c r="E325" s="97" t="s">
        <v>147</v>
      </c>
      <c r="F325" s="41" t="s">
        <v>2728</v>
      </c>
      <c r="G325" s="129">
        <v>7352</v>
      </c>
      <c r="H325" s="135">
        <v>0.408</v>
      </c>
      <c r="I325" s="36" t="s">
        <v>147</v>
      </c>
      <c r="J325" s="36" t="s">
        <v>2729</v>
      </c>
    </row>
    <row r="326" ht="18.95" customHeight="1" spans="1:10">
      <c r="A326" s="126" t="s">
        <v>135</v>
      </c>
      <c r="B326" s="97" t="s">
        <v>135</v>
      </c>
      <c r="C326" s="97" t="s">
        <v>656</v>
      </c>
      <c r="D326" s="89" t="s">
        <v>659</v>
      </c>
      <c r="E326" s="97" t="s">
        <v>147</v>
      </c>
      <c r="F326" s="41" t="s">
        <v>2730</v>
      </c>
      <c r="G326" s="129">
        <v>87</v>
      </c>
      <c r="H326" s="135">
        <v>0.208</v>
      </c>
      <c r="I326" s="36" t="s">
        <v>147</v>
      </c>
      <c r="J326" s="36" t="s">
        <v>2729</v>
      </c>
    </row>
    <row r="327" ht="18.95" customHeight="1" spans="1:10">
      <c r="A327" s="126" t="s">
        <v>135</v>
      </c>
      <c r="B327" s="97" t="s">
        <v>135</v>
      </c>
      <c r="C327" s="97" t="s">
        <v>656</v>
      </c>
      <c r="D327" s="89" t="s">
        <v>660</v>
      </c>
      <c r="E327" s="97" t="s">
        <v>147</v>
      </c>
      <c r="F327" s="41" t="s">
        <v>2731</v>
      </c>
      <c r="G327" s="128">
        <v>0</v>
      </c>
      <c r="H327" s="135" t="s">
        <v>135</v>
      </c>
      <c r="I327" s="36" t="s">
        <v>2729</v>
      </c>
      <c r="J327" s="36" t="s">
        <v>2729</v>
      </c>
    </row>
    <row r="328" ht="18.95" customHeight="1" spans="1:10">
      <c r="A328" s="126" t="s">
        <v>135</v>
      </c>
      <c r="B328" s="97" t="s">
        <v>135</v>
      </c>
      <c r="C328" s="97" t="s">
        <v>656</v>
      </c>
      <c r="D328" s="89" t="s">
        <v>661</v>
      </c>
      <c r="E328" s="97" t="s">
        <v>147</v>
      </c>
      <c r="F328" s="41" t="s">
        <v>2892</v>
      </c>
      <c r="G328" s="129">
        <v>898</v>
      </c>
      <c r="H328" s="135" t="s">
        <v>135</v>
      </c>
      <c r="I328" s="36" t="s">
        <v>147</v>
      </c>
      <c r="J328" s="36" t="s">
        <v>2729</v>
      </c>
    </row>
    <row r="329" ht="18.95" customHeight="1" spans="1:10">
      <c r="A329" s="126" t="s">
        <v>135</v>
      </c>
      <c r="B329" s="97" t="s">
        <v>135</v>
      </c>
      <c r="C329" s="97" t="s">
        <v>656</v>
      </c>
      <c r="D329" s="89" t="s">
        <v>663</v>
      </c>
      <c r="E329" s="97" t="s">
        <v>147</v>
      </c>
      <c r="F329" s="41" t="s">
        <v>2893</v>
      </c>
      <c r="G329" s="129">
        <v>0</v>
      </c>
      <c r="H329" s="135" t="s">
        <v>135</v>
      </c>
      <c r="I329" s="36" t="s">
        <v>2729</v>
      </c>
      <c r="J329" s="36" t="s">
        <v>2729</v>
      </c>
    </row>
    <row r="330" ht="18.95" customHeight="1" spans="1:10">
      <c r="A330" s="126" t="s">
        <v>135</v>
      </c>
      <c r="B330" s="97" t="s">
        <v>135</v>
      </c>
      <c r="C330" s="97" t="s">
        <v>656</v>
      </c>
      <c r="D330" s="89" t="s">
        <v>665</v>
      </c>
      <c r="E330" s="97" t="s">
        <v>147</v>
      </c>
      <c r="F330" s="41" t="s">
        <v>2894</v>
      </c>
      <c r="G330" s="129">
        <v>0</v>
      </c>
      <c r="H330" s="135" t="s">
        <v>135</v>
      </c>
      <c r="I330" s="36" t="s">
        <v>2729</v>
      </c>
      <c r="J330" s="36" t="s">
        <v>2729</v>
      </c>
    </row>
    <row r="331" ht="18.95" customHeight="1" spans="1:10">
      <c r="A331" s="126" t="s">
        <v>135</v>
      </c>
      <c r="B331" s="97" t="s">
        <v>135</v>
      </c>
      <c r="C331" s="97" t="s">
        <v>656</v>
      </c>
      <c r="D331" s="89" t="s">
        <v>667</v>
      </c>
      <c r="E331" s="97" t="s">
        <v>147</v>
      </c>
      <c r="F331" s="41" t="s">
        <v>2738</v>
      </c>
      <c r="G331" s="129">
        <v>36</v>
      </c>
      <c r="H331" s="135">
        <v>0.238</v>
      </c>
      <c r="I331" s="36" t="s">
        <v>147</v>
      </c>
      <c r="J331" s="36" t="s">
        <v>2729</v>
      </c>
    </row>
    <row r="332" ht="18.95" customHeight="1" spans="1:10">
      <c r="A332" s="126" t="s">
        <v>135</v>
      </c>
      <c r="B332" s="97"/>
      <c r="C332" s="97" t="s">
        <v>656</v>
      </c>
      <c r="D332" s="89" t="s">
        <v>668</v>
      </c>
      <c r="E332" s="97" t="s">
        <v>147</v>
      </c>
      <c r="F332" s="41" t="s">
        <v>2895</v>
      </c>
      <c r="G332" s="129">
        <v>4408</v>
      </c>
      <c r="H332" s="135">
        <v>0.183</v>
      </c>
      <c r="I332" s="36" t="s">
        <v>147</v>
      </c>
      <c r="J332" s="36" t="s">
        <v>2729</v>
      </c>
    </row>
    <row r="333" ht="18.95" customHeight="1" spans="1:10">
      <c r="A333" s="126" t="s">
        <v>135</v>
      </c>
      <c r="B333" s="460" t="s">
        <v>563</v>
      </c>
      <c r="C333" s="97"/>
      <c r="D333" s="89" t="s">
        <v>670</v>
      </c>
      <c r="E333" s="97"/>
      <c r="F333" s="43" t="s">
        <v>671</v>
      </c>
      <c r="G333" s="127">
        <v>7946</v>
      </c>
      <c r="H333" s="133">
        <v>0.105</v>
      </c>
      <c r="I333" s="36" t="s">
        <v>147</v>
      </c>
      <c r="J333" s="36" t="s">
        <v>147</v>
      </c>
    </row>
    <row r="334" ht="18.95" customHeight="1" spans="1:10">
      <c r="A334" s="126" t="s">
        <v>135</v>
      </c>
      <c r="B334" s="97" t="s">
        <v>135</v>
      </c>
      <c r="C334" s="97" t="s">
        <v>670</v>
      </c>
      <c r="D334" s="89" t="s">
        <v>672</v>
      </c>
      <c r="E334" s="97" t="s">
        <v>147</v>
      </c>
      <c r="F334" s="41" t="s">
        <v>2728</v>
      </c>
      <c r="G334" s="129">
        <v>2602</v>
      </c>
      <c r="H334" s="135">
        <v>0.247</v>
      </c>
      <c r="I334" s="36" t="s">
        <v>147</v>
      </c>
      <c r="J334" s="36" t="s">
        <v>2729</v>
      </c>
    </row>
    <row r="335" ht="18.95" customHeight="1" spans="1:10">
      <c r="A335" s="126" t="s">
        <v>135</v>
      </c>
      <c r="B335" s="97" t="s">
        <v>135</v>
      </c>
      <c r="C335" s="97" t="s">
        <v>670</v>
      </c>
      <c r="D335" s="89" t="s">
        <v>673</v>
      </c>
      <c r="E335" s="97" t="s">
        <v>147</v>
      </c>
      <c r="F335" s="41" t="s">
        <v>2730</v>
      </c>
      <c r="G335" s="129">
        <v>0</v>
      </c>
      <c r="H335" s="135" t="s">
        <v>135</v>
      </c>
      <c r="I335" s="36" t="s">
        <v>2729</v>
      </c>
      <c r="J335" s="36" t="s">
        <v>2729</v>
      </c>
    </row>
    <row r="336" ht="18.95" customHeight="1" spans="1:10">
      <c r="A336" s="126" t="s">
        <v>135</v>
      </c>
      <c r="B336" s="97" t="s">
        <v>135</v>
      </c>
      <c r="C336" s="97" t="s">
        <v>670</v>
      </c>
      <c r="D336" s="89" t="s">
        <v>674</v>
      </c>
      <c r="E336" s="97" t="s">
        <v>147</v>
      </c>
      <c r="F336" s="41" t="s">
        <v>2731</v>
      </c>
      <c r="G336" s="129">
        <v>0</v>
      </c>
      <c r="H336" s="135" t="s">
        <v>135</v>
      </c>
      <c r="I336" s="36" t="s">
        <v>2729</v>
      </c>
      <c r="J336" s="36" t="s">
        <v>2729</v>
      </c>
    </row>
    <row r="337" ht="18.95" customHeight="1" spans="1:10">
      <c r="A337" s="126" t="s">
        <v>135</v>
      </c>
      <c r="B337" s="97" t="s">
        <v>135</v>
      </c>
      <c r="C337" s="97" t="s">
        <v>670</v>
      </c>
      <c r="D337" s="89" t="s">
        <v>675</v>
      </c>
      <c r="E337" s="97" t="s">
        <v>147</v>
      </c>
      <c r="F337" s="41" t="s">
        <v>2896</v>
      </c>
      <c r="G337" s="129">
        <v>200</v>
      </c>
      <c r="H337" s="135">
        <v>-0.375</v>
      </c>
      <c r="I337" s="36" t="s">
        <v>147</v>
      </c>
      <c r="J337" s="36" t="s">
        <v>2729</v>
      </c>
    </row>
    <row r="338" ht="18.95" customHeight="1" spans="1:10">
      <c r="A338" s="126" t="s">
        <v>135</v>
      </c>
      <c r="B338" s="97" t="s">
        <v>135</v>
      </c>
      <c r="C338" s="97" t="s">
        <v>670</v>
      </c>
      <c r="D338" s="89" t="s">
        <v>677</v>
      </c>
      <c r="E338" s="97" t="s">
        <v>147</v>
      </c>
      <c r="F338" s="41" t="s">
        <v>2897</v>
      </c>
      <c r="G338" s="129">
        <v>800</v>
      </c>
      <c r="H338" s="135">
        <v>-0.036</v>
      </c>
      <c r="I338" s="36" t="s">
        <v>147</v>
      </c>
      <c r="J338" s="36" t="s">
        <v>2729</v>
      </c>
    </row>
    <row r="339" ht="18.95" customHeight="1" spans="1:10">
      <c r="A339" s="126" t="s">
        <v>135</v>
      </c>
      <c r="B339" s="97" t="s">
        <v>135</v>
      </c>
      <c r="C339" s="97" t="s">
        <v>670</v>
      </c>
      <c r="D339" s="89" t="s">
        <v>679</v>
      </c>
      <c r="E339" s="97" t="s">
        <v>147</v>
      </c>
      <c r="F339" s="41" t="s">
        <v>2898</v>
      </c>
      <c r="G339" s="128">
        <v>0</v>
      </c>
      <c r="H339" s="135">
        <v>-1</v>
      </c>
      <c r="I339" s="36" t="s">
        <v>2729</v>
      </c>
      <c r="J339" s="36" t="s">
        <v>2729</v>
      </c>
    </row>
    <row r="340" ht="18.95" customHeight="1" spans="1:10">
      <c r="A340" s="126" t="s">
        <v>135</v>
      </c>
      <c r="B340" s="97" t="s">
        <v>135</v>
      </c>
      <c r="C340" s="97" t="s">
        <v>670</v>
      </c>
      <c r="D340" s="89" t="s">
        <v>681</v>
      </c>
      <c r="E340" s="97" t="s">
        <v>147</v>
      </c>
      <c r="F340" s="41" t="s">
        <v>2899</v>
      </c>
      <c r="G340" s="129">
        <v>1100</v>
      </c>
      <c r="H340" s="135">
        <v>0.833</v>
      </c>
      <c r="I340" s="36" t="s">
        <v>147</v>
      </c>
      <c r="J340" s="36" t="s">
        <v>2729</v>
      </c>
    </row>
    <row r="341" ht="18.95" customHeight="1" spans="1:10">
      <c r="A341" s="126" t="s">
        <v>135</v>
      </c>
      <c r="B341" s="97" t="s">
        <v>135</v>
      </c>
      <c r="C341" s="97" t="s">
        <v>670</v>
      </c>
      <c r="D341" s="89" t="s">
        <v>683</v>
      </c>
      <c r="E341" s="97" t="s">
        <v>147</v>
      </c>
      <c r="F341" s="41" t="s">
        <v>2900</v>
      </c>
      <c r="G341" s="129">
        <v>122</v>
      </c>
      <c r="H341" s="135">
        <v>-0.096</v>
      </c>
      <c r="I341" s="36" t="s">
        <v>147</v>
      </c>
      <c r="J341" s="36" t="s">
        <v>2729</v>
      </c>
    </row>
    <row r="342" ht="18.95" customHeight="1" spans="1:10">
      <c r="A342" s="126" t="s">
        <v>135</v>
      </c>
      <c r="B342" s="97" t="s">
        <v>135</v>
      </c>
      <c r="C342" s="97" t="s">
        <v>670</v>
      </c>
      <c r="D342" s="89" t="s">
        <v>685</v>
      </c>
      <c r="E342" s="97" t="s">
        <v>147</v>
      </c>
      <c r="F342" s="41" t="s">
        <v>2901</v>
      </c>
      <c r="G342" s="129">
        <v>0</v>
      </c>
      <c r="H342" s="135" t="s">
        <v>135</v>
      </c>
      <c r="I342" s="36" t="s">
        <v>2729</v>
      </c>
      <c r="J342" s="36" t="s">
        <v>2729</v>
      </c>
    </row>
    <row r="343" ht="18.95" customHeight="1" spans="1:10">
      <c r="A343" s="126" t="s">
        <v>135</v>
      </c>
      <c r="B343" s="97" t="s">
        <v>135</v>
      </c>
      <c r="C343" s="97" t="s">
        <v>670</v>
      </c>
      <c r="D343" s="89" t="s">
        <v>687</v>
      </c>
      <c r="E343" s="97" t="s">
        <v>147</v>
      </c>
      <c r="F343" s="41" t="s">
        <v>2738</v>
      </c>
      <c r="G343" s="129">
        <v>0</v>
      </c>
      <c r="H343" s="135" t="s">
        <v>135</v>
      </c>
      <c r="I343" s="36" t="s">
        <v>2729</v>
      </c>
      <c r="J343" s="36" t="s">
        <v>2729</v>
      </c>
    </row>
    <row r="344" ht="18.95" customHeight="1" spans="1:10">
      <c r="A344" s="126" t="s">
        <v>135</v>
      </c>
      <c r="B344" s="97"/>
      <c r="C344" s="97" t="s">
        <v>670</v>
      </c>
      <c r="D344" s="89" t="s">
        <v>688</v>
      </c>
      <c r="E344" s="97" t="s">
        <v>147</v>
      </c>
      <c r="F344" s="41" t="s">
        <v>2902</v>
      </c>
      <c r="G344" s="129">
        <v>3122</v>
      </c>
      <c r="H344" s="135">
        <v>-0.024</v>
      </c>
      <c r="I344" s="36" t="s">
        <v>147</v>
      </c>
      <c r="J344" s="36" t="s">
        <v>2729</v>
      </c>
    </row>
    <row r="345" ht="18.95" customHeight="1" spans="1:10">
      <c r="A345" s="126" t="s">
        <v>135</v>
      </c>
      <c r="B345" s="460" t="s">
        <v>563</v>
      </c>
      <c r="C345" s="97"/>
      <c r="D345" s="89" t="s">
        <v>690</v>
      </c>
      <c r="E345" s="97"/>
      <c r="F345" s="43" t="s">
        <v>691</v>
      </c>
      <c r="G345" s="127">
        <v>184526</v>
      </c>
      <c r="H345" s="133">
        <v>0.12</v>
      </c>
      <c r="I345" s="36" t="s">
        <v>147</v>
      </c>
      <c r="J345" s="36" t="s">
        <v>147</v>
      </c>
    </row>
    <row r="346" ht="18.95" customHeight="1" spans="1:10">
      <c r="A346" s="126" t="s">
        <v>135</v>
      </c>
      <c r="B346" s="97" t="s">
        <v>135</v>
      </c>
      <c r="C346" s="97" t="s">
        <v>690</v>
      </c>
      <c r="D346" s="89" t="s">
        <v>692</v>
      </c>
      <c r="E346" s="97" t="s">
        <v>147</v>
      </c>
      <c r="F346" s="41" t="s">
        <v>2728</v>
      </c>
      <c r="G346" s="129">
        <v>131421</v>
      </c>
      <c r="H346" s="135">
        <v>0.225</v>
      </c>
      <c r="I346" s="36" t="s">
        <v>147</v>
      </c>
      <c r="J346" s="36" t="s">
        <v>2729</v>
      </c>
    </row>
    <row r="347" ht="18.95" customHeight="1" spans="1:10">
      <c r="A347" s="126" t="s">
        <v>135</v>
      </c>
      <c r="B347" s="97" t="s">
        <v>135</v>
      </c>
      <c r="C347" s="97" t="s">
        <v>690</v>
      </c>
      <c r="D347" s="89" t="s">
        <v>693</v>
      </c>
      <c r="E347" s="97" t="s">
        <v>147</v>
      </c>
      <c r="F347" s="41" t="s">
        <v>2730</v>
      </c>
      <c r="G347" s="129">
        <v>0</v>
      </c>
      <c r="H347" s="135" t="s">
        <v>135</v>
      </c>
      <c r="I347" s="36" t="s">
        <v>2729</v>
      </c>
      <c r="J347" s="36" t="s">
        <v>2729</v>
      </c>
    </row>
    <row r="348" ht="18.95" customHeight="1" spans="1:10">
      <c r="A348" s="126" t="s">
        <v>135</v>
      </c>
      <c r="B348" s="97" t="s">
        <v>135</v>
      </c>
      <c r="C348" s="97" t="s">
        <v>690</v>
      </c>
      <c r="D348" s="89" t="s">
        <v>694</v>
      </c>
      <c r="E348" s="97" t="s">
        <v>147</v>
      </c>
      <c r="F348" s="41" t="s">
        <v>2731</v>
      </c>
      <c r="G348" s="128">
        <v>0</v>
      </c>
      <c r="H348" s="135" t="s">
        <v>135</v>
      </c>
      <c r="I348" s="36" t="s">
        <v>2729</v>
      </c>
      <c r="J348" s="36" t="s">
        <v>2729</v>
      </c>
    </row>
    <row r="349" ht="18.95" customHeight="1" spans="1:10">
      <c r="A349" s="126" t="s">
        <v>135</v>
      </c>
      <c r="B349" s="97" t="s">
        <v>135</v>
      </c>
      <c r="C349" s="97" t="s">
        <v>690</v>
      </c>
      <c r="D349" s="89" t="s">
        <v>695</v>
      </c>
      <c r="E349" s="97" t="s">
        <v>147</v>
      </c>
      <c r="F349" s="41" t="s">
        <v>2903</v>
      </c>
      <c r="G349" s="129">
        <v>37871</v>
      </c>
      <c r="H349" s="135">
        <v>0.683</v>
      </c>
      <c r="I349" s="36" t="s">
        <v>147</v>
      </c>
      <c r="J349" s="36" t="s">
        <v>2729</v>
      </c>
    </row>
    <row r="350" ht="18.95" customHeight="1" spans="1:10">
      <c r="A350" s="126" t="s">
        <v>135</v>
      </c>
      <c r="B350" s="97" t="s">
        <v>135</v>
      </c>
      <c r="C350" s="97" t="s">
        <v>690</v>
      </c>
      <c r="D350" s="89" t="s">
        <v>697</v>
      </c>
      <c r="E350" s="97" t="s">
        <v>147</v>
      </c>
      <c r="F350" s="41" t="s">
        <v>2904</v>
      </c>
      <c r="G350" s="129">
        <v>5896</v>
      </c>
      <c r="H350" s="135">
        <v>0.019</v>
      </c>
      <c r="I350" s="36" t="s">
        <v>147</v>
      </c>
      <c r="J350" s="36" t="s">
        <v>2729</v>
      </c>
    </row>
    <row r="351" ht="18.95" customHeight="1" spans="1:10">
      <c r="A351" s="126" t="s">
        <v>135</v>
      </c>
      <c r="B351" s="97" t="s">
        <v>135</v>
      </c>
      <c r="C351" s="97" t="s">
        <v>690</v>
      </c>
      <c r="D351" s="89" t="s">
        <v>699</v>
      </c>
      <c r="E351" s="97" t="s">
        <v>147</v>
      </c>
      <c r="F351" s="41" t="s">
        <v>2905</v>
      </c>
      <c r="G351" s="129">
        <v>0</v>
      </c>
      <c r="H351" s="135" t="s">
        <v>135</v>
      </c>
      <c r="I351" s="36" t="s">
        <v>2729</v>
      </c>
      <c r="J351" s="36" t="s">
        <v>2729</v>
      </c>
    </row>
    <row r="352" ht="18.95" customHeight="1" spans="1:10">
      <c r="A352" s="126" t="s">
        <v>135</v>
      </c>
      <c r="B352" s="97" t="s">
        <v>135</v>
      </c>
      <c r="C352" s="97" t="s">
        <v>690</v>
      </c>
      <c r="D352" s="89" t="s">
        <v>701</v>
      </c>
      <c r="E352" s="97" t="s">
        <v>147</v>
      </c>
      <c r="F352" s="41" t="s">
        <v>2738</v>
      </c>
      <c r="G352" s="129">
        <v>0</v>
      </c>
      <c r="H352" s="135" t="s">
        <v>135</v>
      </c>
      <c r="I352" s="36" t="s">
        <v>2729</v>
      </c>
      <c r="J352" s="36" t="s">
        <v>2729</v>
      </c>
    </row>
    <row r="353" ht="18.95" customHeight="1" spans="1:10">
      <c r="A353" s="126" t="s">
        <v>135</v>
      </c>
      <c r="B353" s="97"/>
      <c r="C353" s="97" t="s">
        <v>690</v>
      </c>
      <c r="D353" s="89" t="s">
        <v>702</v>
      </c>
      <c r="E353" s="97" t="s">
        <v>147</v>
      </c>
      <c r="F353" s="41" t="s">
        <v>2906</v>
      </c>
      <c r="G353" s="129">
        <v>9338</v>
      </c>
      <c r="H353" s="135">
        <v>-0.681</v>
      </c>
      <c r="I353" s="36" t="s">
        <v>147</v>
      </c>
      <c r="J353" s="36" t="s">
        <v>2729</v>
      </c>
    </row>
    <row r="354" ht="18.95" customHeight="1" spans="1:10">
      <c r="A354" s="126" t="s">
        <v>135</v>
      </c>
      <c r="B354" s="460" t="s">
        <v>563</v>
      </c>
      <c r="C354" s="97"/>
      <c r="D354" s="89" t="s">
        <v>704</v>
      </c>
      <c r="E354" s="97"/>
      <c r="F354" s="43" t="s">
        <v>705</v>
      </c>
      <c r="G354" s="127">
        <v>28978</v>
      </c>
      <c r="H354" s="133">
        <v>0.238</v>
      </c>
      <c r="I354" s="36" t="s">
        <v>147</v>
      </c>
      <c r="J354" s="36" t="s">
        <v>147</v>
      </c>
    </row>
    <row r="355" ht="18.95" customHeight="1" spans="1:10">
      <c r="A355" s="126" t="s">
        <v>135</v>
      </c>
      <c r="B355" s="97" t="s">
        <v>135</v>
      </c>
      <c r="C355" s="97" t="s">
        <v>704</v>
      </c>
      <c r="D355" s="89" t="s">
        <v>706</v>
      </c>
      <c r="E355" s="97" t="s">
        <v>147</v>
      </c>
      <c r="F355" s="41" t="s">
        <v>2728</v>
      </c>
      <c r="G355" s="129">
        <v>17267</v>
      </c>
      <c r="H355" s="135">
        <v>0.183</v>
      </c>
      <c r="I355" s="36" t="s">
        <v>147</v>
      </c>
      <c r="J355" s="36" t="s">
        <v>2729</v>
      </c>
    </row>
    <row r="356" ht="18.95" customHeight="1" spans="1:10">
      <c r="A356" s="126" t="s">
        <v>135</v>
      </c>
      <c r="B356" s="97" t="s">
        <v>135</v>
      </c>
      <c r="C356" s="97" t="s">
        <v>704</v>
      </c>
      <c r="D356" s="89" t="s">
        <v>707</v>
      </c>
      <c r="E356" s="97" t="s">
        <v>147</v>
      </c>
      <c r="F356" s="41" t="s">
        <v>2730</v>
      </c>
      <c r="G356" s="129">
        <v>0</v>
      </c>
      <c r="H356" s="135" t="s">
        <v>135</v>
      </c>
      <c r="I356" s="36" t="s">
        <v>2729</v>
      </c>
      <c r="J356" s="36" t="s">
        <v>2729</v>
      </c>
    </row>
    <row r="357" ht="18.95" customHeight="1" spans="1:10">
      <c r="A357" s="126" t="s">
        <v>135</v>
      </c>
      <c r="B357" s="97" t="s">
        <v>135</v>
      </c>
      <c r="C357" s="97" t="s">
        <v>704</v>
      </c>
      <c r="D357" s="89" t="s">
        <v>708</v>
      </c>
      <c r="E357" s="97" t="s">
        <v>147</v>
      </c>
      <c r="F357" s="41" t="s">
        <v>2731</v>
      </c>
      <c r="G357" s="129">
        <v>0</v>
      </c>
      <c r="H357" s="135" t="s">
        <v>135</v>
      </c>
      <c r="I357" s="36" t="s">
        <v>2729</v>
      </c>
      <c r="J357" s="36" t="s">
        <v>2729</v>
      </c>
    </row>
    <row r="358" ht="18.95" customHeight="1" spans="1:10">
      <c r="A358" s="126" t="s">
        <v>135</v>
      </c>
      <c r="B358" s="97" t="s">
        <v>135</v>
      </c>
      <c r="C358" s="97" t="s">
        <v>704</v>
      </c>
      <c r="D358" s="89" t="s">
        <v>709</v>
      </c>
      <c r="E358" s="97" t="s">
        <v>147</v>
      </c>
      <c r="F358" s="41" t="s">
        <v>2907</v>
      </c>
      <c r="G358" s="129">
        <v>8131</v>
      </c>
      <c r="H358" s="135">
        <v>0.548</v>
      </c>
      <c r="I358" s="36" t="s">
        <v>147</v>
      </c>
      <c r="J358" s="36" t="s">
        <v>2729</v>
      </c>
    </row>
    <row r="359" ht="18.95" customHeight="1" spans="1:10">
      <c r="A359" s="126" t="s">
        <v>135</v>
      </c>
      <c r="B359" s="97" t="s">
        <v>135</v>
      </c>
      <c r="C359" s="97" t="s">
        <v>704</v>
      </c>
      <c r="D359" s="89" t="s">
        <v>711</v>
      </c>
      <c r="E359" s="97" t="s">
        <v>147</v>
      </c>
      <c r="F359" s="41" t="s">
        <v>2908</v>
      </c>
      <c r="G359" s="129">
        <v>1560</v>
      </c>
      <c r="H359" s="135">
        <v>0.006</v>
      </c>
      <c r="I359" s="36" t="s">
        <v>147</v>
      </c>
      <c r="J359" s="36" t="s">
        <v>2729</v>
      </c>
    </row>
    <row r="360" ht="18.95" customHeight="1" spans="1:10">
      <c r="A360" s="126" t="s">
        <v>135</v>
      </c>
      <c r="B360" s="97" t="s">
        <v>135</v>
      </c>
      <c r="C360" s="97" t="s">
        <v>704</v>
      </c>
      <c r="D360" s="89" t="s">
        <v>713</v>
      </c>
      <c r="E360" s="97" t="s">
        <v>147</v>
      </c>
      <c r="F360" s="41" t="s">
        <v>2909</v>
      </c>
      <c r="G360" s="128">
        <v>280</v>
      </c>
      <c r="H360" s="135">
        <v>0</v>
      </c>
      <c r="I360" s="36" t="s">
        <v>147</v>
      </c>
      <c r="J360" s="36" t="s">
        <v>2729</v>
      </c>
    </row>
    <row r="361" ht="18.95" customHeight="1" spans="1:10">
      <c r="A361" s="126" t="s">
        <v>135</v>
      </c>
      <c r="B361" s="97" t="s">
        <v>135</v>
      </c>
      <c r="C361" s="97" t="s">
        <v>704</v>
      </c>
      <c r="D361" s="89" t="s">
        <v>715</v>
      </c>
      <c r="E361" s="97" t="s">
        <v>147</v>
      </c>
      <c r="F361" s="41" t="s">
        <v>2738</v>
      </c>
      <c r="G361" s="129">
        <v>0</v>
      </c>
      <c r="H361" s="135" t="s">
        <v>135</v>
      </c>
      <c r="I361" s="36" t="s">
        <v>2729</v>
      </c>
      <c r="J361" s="36" t="s">
        <v>2729</v>
      </c>
    </row>
    <row r="362" ht="18.95" customHeight="1" spans="1:10">
      <c r="A362" s="126" t="s">
        <v>135</v>
      </c>
      <c r="B362" s="97"/>
      <c r="C362" s="97" t="s">
        <v>704</v>
      </c>
      <c r="D362" s="89" t="s">
        <v>716</v>
      </c>
      <c r="E362" s="97" t="s">
        <v>147</v>
      </c>
      <c r="F362" s="41" t="s">
        <v>2910</v>
      </c>
      <c r="G362" s="129">
        <v>1740</v>
      </c>
      <c r="H362" s="135">
        <v>0.004</v>
      </c>
      <c r="I362" s="36" t="s">
        <v>147</v>
      </c>
      <c r="J362" s="36" t="s">
        <v>2729</v>
      </c>
    </row>
    <row r="363" ht="18.95" customHeight="1" spans="1:10">
      <c r="A363" s="126" t="s">
        <v>135</v>
      </c>
      <c r="B363" s="460" t="s">
        <v>563</v>
      </c>
      <c r="C363" s="97"/>
      <c r="D363" s="89" t="s">
        <v>718</v>
      </c>
      <c r="E363" s="97"/>
      <c r="F363" s="43" t="s">
        <v>719</v>
      </c>
      <c r="G363" s="127">
        <v>383</v>
      </c>
      <c r="H363" s="133">
        <v>0.373</v>
      </c>
      <c r="I363" s="36" t="s">
        <v>147</v>
      </c>
      <c r="J363" s="36" t="s">
        <v>147</v>
      </c>
    </row>
    <row r="364" ht="18.95" customHeight="1" spans="1:10">
      <c r="A364" s="126" t="s">
        <v>135</v>
      </c>
      <c r="B364" s="97" t="s">
        <v>135</v>
      </c>
      <c r="C364" s="97" t="s">
        <v>718</v>
      </c>
      <c r="D364" s="89" t="s">
        <v>720</v>
      </c>
      <c r="E364" s="97" t="s">
        <v>147</v>
      </c>
      <c r="F364" s="41" t="s">
        <v>2728</v>
      </c>
      <c r="G364" s="129">
        <v>305</v>
      </c>
      <c r="H364" s="135">
        <v>0.449</v>
      </c>
      <c r="I364" s="36" t="s">
        <v>147</v>
      </c>
      <c r="J364" s="36" t="s">
        <v>2729</v>
      </c>
    </row>
    <row r="365" ht="18.95" customHeight="1" spans="1:10">
      <c r="A365" s="126" t="s">
        <v>135</v>
      </c>
      <c r="B365" s="97" t="s">
        <v>135</v>
      </c>
      <c r="C365" s="97" t="s">
        <v>718</v>
      </c>
      <c r="D365" s="89" t="s">
        <v>721</v>
      </c>
      <c r="E365" s="97" t="s">
        <v>147</v>
      </c>
      <c r="F365" s="41" t="s">
        <v>2730</v>
      </c>
      <c r="G365" s="129">
        <v>0</v>
      </c>
      <c r="H365" s="135" t="s">
        <v>135</v>
      </c>
      <c r="I365" s="36" t="s">
        <v>2729</v>
      </c>
      <c r="J365" s="36" t="s">
        <v>2729</v>
      </c>
    </row>
    <row r="366" ht="18.95" customHeight="1" spans="1:10">
      <c r="A366" s="126" t="s">
        <v>135</v>
      </c>
      <c r="B366" s="97" t="s">
        <v>135</v>
      </c>
      <c r="C366" s="97" t="s">
        <v>718</v>
      </c>
      <c r="D366" s="89" t="s">
        <v>722</v>
      </c>
      <c r="E366" s="97" t="s">
        <v>147</v>
      </c>
      <c r="F366" s="41" t="s">
        <v>2731</v>
      </c>
      <c r="G366" s="129">
        <v>0</v>
      </c>
      <c r="H366" s="135" t="s">
        <v>135</v>
      </c>
      <c r="I366" s="36" t="s">
        <v>2729</v>
      </c>
      <c r="J366" s="36" t="s">
        <v>2729</v>
      </c>
    </row>
    <row r="367" ht="18.95" customHeight="1" spans="1:10">
      <c r="A367" s="126" t="s">
        <v>135</v>
      </c>
      <c r="B367" s="97" t="s">
        <v>135</v>
      </c>
      <c r="C367" s="97" t="s">
        <v>718</v>
      </c>
      <c r="D367" s="89" t="s">
        <v>723</v>
      </c>
      <c r="E367" s="97" t="s">
        <v>147</v>
      </c>
      <c r="F367" s="41" t="s">
        <v>2911</v>
      </c>
      <c r="G367" s="129">
        <v>0</v>
      </c>
      <c r="H367" s="135" t="s">
        <v>135</v>
      </c>
      <c r="I367" s="36" t="s">
        <v>2729</v>
      </c>
      <c r="J367" s="36" t="s">
        <v>2729</v>
      </c>
    </row>
    <row r="368" ht="18.95" customHeight="1" spans="1:10">
      <c r="A368" s="126" t="s">
        <v>135</v>
      </c>
      <c r="B368" s="97" t="s">
        <v>135</v>
      </c>
      <c r="C368" s="97" t="s">
        <v>718</v>
      </c>
      <c r="D368" s="89" t="s">
        <v>725</v>
      </c>
      <c r="E368" s="97" t="s">
        <v>147</v>
      </c>
      <c r="F368" s="41" t="s">
        <v>2912</v>
      </c>
      <c r="G368" s="129">
        <v>0</v>
      </c>
      <c r="H368" s="135" t="s">
        <v>135</v>
      </c>
      <c r="I368" s="36" t="s">
        <v>2729</v>
      </c>
      <c r="J368" s="36" t="s">
        <v>2729</v>
      </c>
    </row>
    <row r="369" ht="18.95" customHeight="1" spans="1:10">
      <c r="A369" s="126" t="s">
        <v>135</v>
      </c>
      <c r="B369" s="97" t="s">
        <v>135</v>
      </c>
      <c r="C369" s="97" t="s">
        <v>718</v>
      </c>
      <c r="D369" s="89" t="s">
        <v>727</v>
      </c>
      <c r="E369" s="97" t="s">
        <v>147</v>
      </c>
      <c r="F369" s="41" t="s">
        <v>2738</v>
      </c>
      <c r="G369" s="128">
        <v>78</v>
      </c>
      <c r="H369" s="135">
        <v>0.14</v>
      </c>
      <c r="I369" s="36" t="s">
        <v>147</v>
      </c>
      <c r="J369" s="36" t="s">
        <v>2729</v>
      </c>
    </row>
    <row r="370" ht="18.95" customHeight="1" spans="1:10">
      <c r="A370" s="126" t="s">
        <v>135</v>
      </c>
      <c r="B370" s="97"/>
      <c r="C370" s="97" t="s">
        <v>718</v>
      </c>
      <c r="D370" s="89" t="s">
        <v>728</v>
      </c>
      <c r="E370" s="97" t="s">
        <v>147</v>
      </c>
      <c r="F370" s="41" t="s">
        <v>2913</v>
      </c>
      <c r="G370" s="129">
        <v>0</v>
      </c>
      <c r="H370" s="135" t="s">
        <v>135</v>
      </c>
      <c r="I370" s="36" t="s">
        <v>2729</v>
      </c>
      <c r="J370" s="36" t="s">
        <v>2729</v>
      </c>
    </row>
    <row r="371" ht="18.95" customHeight="1" spans="1:10">
      <c r="A371" s="126" t="s">
        <v>135</v>
      </c>
      <c r="B371" s="460" t="s">
        <v>563</v>
      </c>
      <c r="C371" s="97"/>
      <c r="D371" s="89" t="s">
        <v>730</v>
      </c>
      <c r="E371" s="97"/>
      <c r="F371" s="43" t="s">
        <v>731</v>
      </c>
      <c r="G371" s="127">
        <v>0</v>
      </c>
      <c r="H371" s="133" t="s">
        <v>135</v>
      </c>
      <c r="I371" s="36" t="s">
        <v>2729</v>
      </c>
      <c r="J371" s="36" t="s">
        <v>147</v>
      </c>
    </row>
    <row r="372" ht="18.95" customHeight="1" spans="1:10">
      <c r="A372" s="126" t="s">
        <v>135</v>
      </c>
      <c r="B372" s="97" t="s">
        <v>135</v>
      </c>
      <c r="C372" s="97" t="s">
        <v>730</v>
      </c>
      <c r="D372" s="89" t="s">
        <v>732</v>
      </c>
      <c r="E372" s="97" t="s">
        <v>147</v>
      </c>
      <c r="F372" s="41" t="s">
        <v>2728</v>
      </c>
      <c r="G372" s="129">
        <v>0</v>
      </c>
      <c r="H372" s="135" t="s">
        <v>135</v>
      </c>
      <c r="I372" s="36" t="s">
        <v>2729</v>
      </c>
      <c r="J372" s="36" t="s">
        <v>2729</v>
      </c>
    </row>
    <row r="373" ht="18.95" customHeight="1" spans="1:10">
      <c r="A373" s="126" t="s">
        <v>135</v>
      </c>
      <c r="B373" s="97" t="s">
        <v>135</v>
      </c>
      <c r="C373" s="97" t="s">
        <v>730</v>
      </c>
      <c r="D373" s="89" t="s">
        <v>733</v>
      </c>
      <c r="E373" s="97" t="s">
        <v>147</v>
      </c>
      <c r="F373" s="41" t="s">
        <v>2730</v>
      </c>
      <c r="G373" s="129">
        <v>0</v>
      </c>
      <c r="H373" s="135" t="s">
        <v>135</v>
      </c>
      <c r="I373" s="36" t="s">
        <v>2729</v>
      </c>
      <c r="J373" s="36" t="s">
        <v>2729</v>
      </c>
    </row>
    <row r="374" ht="18.95" customHeight="1" spans="1:10">
      <c r="A374" s="126" t="s">
        <v>135</v>
      </c>
      <c r="B374" s="97" t="s">
        <v>135</v>
      </c>
      <c r="C374" s="97" t="s">
        <v>730</v>
      </c>
      <c r="D374" s="89" t="s">
        <v>734</v>
      </c>
      <c r="E374" s="97" t="s">
        <v>147</v>
      </c>
      <c r="F374" s="41" t="s">
        <v>2914</v>
      </c>
      <c r="G374" s="129">
        <v>0</v>
      </c>
      <c r="H374" s="135" t="s">
        <v>135</v>
      </c>
      <c r="I374" s="36" t="s">
        <v>2729</v>
      </c>
      <c r="J374" s="36" t="s">
        <v>2729</v>
      </c>
    </row>
    <row r="375" ht="18.95" customHeight="1" spans="1:10">
      <c r="A375" s="126" t="s">
        <v>135</v>
      </c>
      <c r="B375" s="97" t="s">
        <v>135</v>
      </c>
      <c r="C375" s="97" t="s">
        <v>730</v>
      </c>
      <c r="D375" s="89" t="s">
        <v>736</v>
      </c>
      <c r="E375" s="97" t="s">
        <v>147</v>
      </c>
      <c r="F375" s="41" t="s">
        <v>2915</v>
      </c>
      <c r="G375" s="129">
        <v>0</v>
      </c>
      <c r="H375" s="135" t="s">
        <v>135</v>
      </c>
      <c r="I375" s="36" t="s">
        <v>2729</v>
      </c>
      <c r="J375" s="36" t="s">
        <v>2729</v>
      </c>
    </row>
    <row r="376" ht="18.95" customHeight="1" spans="1:10">
      <c r="A376" s="126" t="s">
        <v>135</v>
      </c>
      <c r="B376" s="97" t="s">
        <v>135</v>
      </c>
      <c r="C376" s="97" t="s">
        <v>730</v>
      </c>
      <c r="D376" s="89" t="s">
        <v>738</v>
      </c>
      <c r="E376" s="97" t="s">
        <v>147</v>
      </c>
      <c r="F376" s="41" t="s">
        <v>2916</v>
      </c>
      <c r="G376" s="129">
        <v>0</v>
      </c>
      <c r="H376" s="135" t="s">
        <v>135</v>
      </c>
      <c r="I376" s="36" t="s">
        <v>2729</v>
      </c>
      <c r="J376" s="36" t="s">
        <v>2729</v>
      </c>
    </row>
    <row r="377" ht="18.95" customHeight="1" spans="1:10">
      <c r="A377" s="126" t="s">
        <v>135</v>
      </c>
      <c r="B377" s="97" t="s">
        <v>135</v>
      </c>
      <c r="C377" s="97" t="s">
        <v>730</v>
      </c>
      <c r="D377" s="89" t="s">
        <v>740</v>
      </c>
      <c r="E377" s="97" t="s">
        <v>147</v>
      </c>
      <c r="F377" s="41" t="s">
        <v>2879</v>
      </c>
      <c r="G377" s="129">
        <v>0</v>
      </c>
      <c r="H377" s="135" t="s">
        <v>135</v>
      </c>
      <c r="I377" s="36" t="s">
        <v>2729</v>
      </c>
      <c r="J377" s="36" t="s">
        <v>2729</v>
      </c>
    </row>
    <row r="378" ht="18.95" customHeight="1" spans="1:10">
      <c r="A378" s="126" t="s">
        <v>135</v>
      </c>
      <c r="B378" s="97" t="s">
        <v>135</v>
      </c>
      <c r="C378" s="97" t="s">
        <v>730</v>
      </c>
      <c r="D378" s="89" t="s">
        <v>741</v>
      </c>
      <c r="E378" s="97" t="s">
        <v>147</v>
      </c>
      <c r="F378" s="41" t="s">
        <v>2917</v>
      </c>
      <c r="G378" s="128">
        <v>0</v>
      </c>
      <c r="H378" s="135" t="s">
        <v>135</v>
      </c>
      <c r="I378" s="36" t="s">
        <v>2729</v>
      </c>
      <c r="J378" s="36" t="s">
        <v>2729</v>
      </c>
    </row>
    <row r="379" ht="18.95" customHeight="1" spans="1:10">
      <c r="A379" s="126" t="s">
        <v>135</v>
      </c>
      <c r="B379" s="97" t="s">
        <v>563</v>
      </c>
      <c r="C379" s="97"/>
      <c r="D379" s="89" t="s">
        <v>743</v>
      </c>
      <c r="E379" s="97" t="s">
        <v>147</v>
      </c>
      <c r="F379" s="43" t="s">
        <v>2918</v>
      </c>
      <c r="G379" s="141">
        <v>103409</v>
      </c>
      <c r="H379" s="133">
        <v>0.015</v>
      </c>
      <c r="I379" s="36" t="s">
        <v>147</v>
      </c>
      <c r="J379" s="36" t="s">
        <v>147</v>
      </c>
    </row>
    <row r="380" ht="18.95" customHeight="1" spans="1:10">
      <c r="A380" s="126" t="s">
        <v>134</v>
      </c>
      <c r="B380" s="97" t="s">
        <v>135</v>
      </c>
      <c r="C380" s="97" t="s">
        <v>135</v>
      </c>
      <c r="D380" s="89" t="s">
        <v>745</v>
      </c>
      <c r="E380" s="97" t="s">
        <v>135</v>
      </c>
      <c r="F380" s="43" t="s">
        <v>746</v>
      </c>
      <c r="G380" s="127">
        <v>1091381</v>
      </c>
      <c r="H380" s="133">
        <v>0.048</v>
      </c>
      <c r="I380" s="36" t="s">
        <v>147</v>
      </c>
      <c r="J380" s="36" t="s">
        <v>147</v>
      </c>
    </row>
    <row r="381" ht="18.95" customHeight="1" spans="1:10">
      <c r="A381" s="126" t="s">
        <v>135</v>
      </c>
      <c r="B381" s="97" t="s">
        <v>745</v>
      </c>
      <c r="C381" s="97" t="s">
        <v>135</v>
      </c>
      <c r="D381" s="89" t="s">
        <v>747</v>
      </c>
      <c r="E381" s="97"/>
      <c r="F381" s="43" t="s">
        <v>748</v>
      </c>
      <c r="G381" s="127">
        <v>6512</v>
      </c>
      <c r="H381" s="133">
        <v>-0.169</v>
      </c>
      <c r="I381" s="36" t="s">
        <v>147</v>
      </c>
      <c r="J381" s="36" t="s">
        <v>147</v>
      </c>
    </row>
    <row r="382" ht="18.95" customHeight="1" spans="1:10">
      <c r="A382" s="126" t="s">
        <v>135</v>
      </c>
      <c r="B382" s="97" t="s">
        <v>135</v>
      </c>
      <c r="C382" s="97" t="s">
        <v>747</v>
      </c>
      <c r="D382" s="89" t="s">
        <v>749</v>
      </c>
      <c r="E382" s="97" t="s">
        <v>147</v>
      </c>
      <c r="F382" s="41" t="s">
        <v>2728</v>
      </c>
      <c r="G382" s="129">
        <v>2121</v>
      </c>
      <c r="H382" s="135">
        <v>0.439</v>
      </c>
      <c r="I382" s="36" t="s">
        <v>147</v>
      </c>
      <c r="J382" s="36" t="s">
        <v>147</v>
      </c>
    </row>
    <row r="383" ht="18.95" customHeight="1" spans="1:10">
      <c r="A383" s="126" t="s">
        <v>135</v>
      </c>
      <c r="B383" s="97" t="s">
        <v>135</v>
      </c>
      <c r="C383" s="97" t="s">
        <v>747</v>
      </c>
      <c r="D383" s="89" t="s">
        <v>750</v>
      </c>
      <c r="E383" s="97" t="s">
        <v>147</v>
      </c>
      <c r="F383" s="41" t="s">
        <v>2730</v>
      </c>
      <c r="G383" s="129">
        <v>1588</v>
      </c>
      <c r="H383" s="135">
        <v>-0.237</v>
      </c>
      <c r="I383" s="36" t="s">
        <v>147</v>
      </c>
      <c r="J383" s="36" t="s">
        <v>147</v>
      </c>
    </row>
    <row r="384" ht="18.95" customHeight="1" spans="1:10">
      <c r="A384" s="126" t="s">
        <v>135</v>
      </c>
      <c r="B384" s="97" t="s">
        <v>135</v>
      </c>
      <c r="C384" s="97" t="s">
        <v>747</v>
      </c>
      <c r="D384" s="89" t="s">
        <v>751</v>
      </c>
      <c r="E384" s="97" t="s">
        <v>147</v>
      </c>
      <c r="F384" s="41" t="s">
        <v>2731</v>
      </c>
      <c r="G384" s="129">
        <v>114</v>
      </c>
      <c r="H384" s="135">
        <v>0.019</v>
      </c>
      <c r="I384" s="36" t="s">
        <v>147</v>
      </c>
      <c r="J384" s="36" t="s">
        <v>147</v>
      </c>
    </row>
    <row r="385" ht="18.95" customHeight="1" spans="1:10">
      <c r="A385" s="126" t="s">
        <v>135</v>
      </c>
      <c r="B385" s="97" t="s">
        <v>135</v>
      </c>
      <c r="C385" s="97" t="s">
        <v>747</v>
      </c>
      <c r="D385" s="89" t="s">
        <v>752</v>
      </c>
      <c r="E385" s="97" t="s">
        <v>147</v>
      </c>
      <c r="F385" s="41" t="s">
        <v>2919</v>
      </c>
      <c r="G385" s="129">
        <v>2689</v>
      </c>
      <c r="H385" s="135">
        <v>-0.355</v>
      </c>
      <c r="I385" s="36" t="s">
        <v>147</v>
      </c>
      <c r="J385" s="36" t="s">
        <v>147</v>
      </c>
    </row>
    <row r="386" ht="18.95" customHeight="1" spans="1:10">
      <c r="A386" s="126" t="s">
        <v>135</v>
      </c>
      <c r="B386" s="97" t="s">
        <v>745</v>
      </c>
      <c r="C386" s="97" t="s">
        <v>135</v>
      </c>
      <c r="D386" s="89" t="s">
        <v>754</v>
      </c>
      <c r="E386" s="97"/>
      <c r="F386" s="43" t="s">
        <v>755</v>
      </c>
      <c r="G386" s="127">
        <v>785990</v>
      </c>
      <c r="H386" s="133">
        <v>0.062</v>
      </c>
      <c r="I386" s="36" t="s">
        <v>147</v>
      </c>
      <c r="J386" s="36" t="s">
        <v>147</v>
      </c>
    </row>
    <row r="387" ht="18.95" customHeight="1" spans="1:10">
      <c r="A387" s="126" t="s">
        <v>135</v>
      </c>
      <c r="B387" s="97" t="s">
        <v>135</v>
      </c>
      <c r="C387" s="97" t="s">
        <v>754</v>
      </c>
      <c r="D387" s="89" t="s">
        <v>756</v>
      </c>
      <c r="E387" s="97" t="s">
        <v>147</v>
      </c>
      <c r="F387" s="41" t="s">
        <v>2920</v>
      </c>
      <c r="G387" s="129">
        <v>12743</v>
      </c>
      <c r="H387" s="135">
        <v>0.142</v>
      </c>
      <c r="I387" s="36" t="s">
        <v>147</v>
      </c>
      <c r="J387" s="36" t="s">
        <v>147</v>
      </c>
    </row>
    <row r="388" ht="18.95" customHeight="1" spans="1:10">
      <c r="A388" s="126" t="s">
        <v>135</v>
      </c>
      <c r="B388" s="97" t="s">
        <v>135</v>
      </c>
      <c r="C388" s="97" t="s">
        <v>754</v>
      </c>
      <c r="D388" s="89" t="s">
        <v>758</v>
      </c>
      <c r="E388" s="97" t="s">
        <v>147</v>
      </c>
      <c r="F388" s="41" t="s">
        <v>2921</v>
      </c>
      <c r="G388" s="129">
        <v>195518</v>
      </c>
      <c r="H388" s="135">
        <v>0.011</v>
      </c>
      <c r="I388" s="36" t="s">
        <v>147</v>
      </c>
      <c r="J388" s="36" t="s">
        <v>147</v>
      </c>
    </row>
    <row r="389" ht="18.95" customHeight="1" spans="1:10">
      <c r="A389" s="126" t="s">
        <v>135</v>
      </c>
      <c r="B389" s="97" t="s">
        <v>135</v>
      </c>
      <c r="C389" s="97" t="s">
        <v>754</v>
      </c>
      <c r="D389" s="89" t="s">
        <v>760</v>
      </c>
      <c r="E389" s="97" t="s">
        <v>147</v>
      </c>
      <c r="F389" s="41" t="s">
        <v>2922</v>
      </c>
      <c r="G389" s="129">
        <v>130649</v>
      </c>
      <c r="H389" s="135">
        <v>0.008</v>
      </c>
      <c r="I389" s="36" t="s">
        <v>147</v>
      </c>
      <c r="J389" s="36" t="s">
        <v>147</v>
      </c>
    </row>
    <row r="390" ht="18.95" customHeight="1" spans="1:10">
      <c r="A390" s="126" t="s">
        <v>135</v>
      </c>
      <c r="B390" s="97" t="s">
        <v>135</v>
      </c>
      <c r="C390" s="97" t="s">
        <v>754</v>
      </c>
      <c r="D390" s="89" t="s">
        <v>762</v>
      </c>
      <c r="E390" s="97" t="s">
        <v>147</v>
      </c>
      <c r="F390" s="41" t="s">
        <v>2923</v>
      </c>
      <c r="G390" s="129">
        <v>15764</v>
      </c>
      <c r="H390" s="135">
        <v>0.128</v>
      </c>
      <c r="I390" s="36" t="s">
        <v>147</v>
      </c>
      <c r="J390" s="36" t="s">
        <v>147</v>
      </c>
    </row>
    <row r="391" ht="18.95" customHeight="1" spans="1:10">
      <c r="A391" s="137" t="s">
        <v>135</v>
      </c>
      <c r="B391" s="138" t="s">
        <v>135</v>
      </c>
      <c r="C391" s="138" t="s">
        <v>754</v>
      </c>
      <c r="D391" s="139" t="s">
        <v>764</v>
      </c>
      <c r="E391" s="138" t="s">
        <v>147</v>
      </c>
      <c r="F391" s="41" t="s">
        <v>2924</v>
      </c>
      <c r="G391" s="129">
        <v>420859</v>
      </c>
      <c r="H391" s="135">
        <v>0.148</v>
      </c>
      <c r="I391" s="36" t="s">
        <v>147</v>
      </c>
      <c r="J391" s="36" t="s">
        <v>147</v>
      </c>
    </row>
    <row r="392" ht="18.95" customHeight="1" spans="1:10">
      <c r="A392" s="126" t="s">
        <v>135</v>
      </c>
      <c r="B392" s="97" t="s">
        <v>135</v>
      </c>
      <c r="C392" s="97" t="s">
        <v>754</v>
      </c>
      <c r="D392" s="89" t="s">
        <v>766</v>
      </c>
      <c r="E392" s="97" t="s">
        <v>147</v>
      </c>
      <c r="F392" s="41" t="s">
        <v>2925</v>
      </c>
      <c r="G392" s="129">
        <v>0</v>
      </c>
      <c r="H392" s="135" t="s">
        <v>135</v>
      </c>
      <c r="I392" s="36" t="s">
        <v>2729</v>
      </c>
      <c r="J392" s="36" t="s">
        <v>147</v>
      </c>
    </row>
    <row r="393" ht="18.95" customHeight="1" spans="1:10">
      <c r="A393" s="126" t="s">
        <v>135</v>
      </c>
      <c r="B393" s="97" t="s">
        <v>135</v>
      </c>
      <c r="C393" s="97" t="s">
        <v>754</v>
      </c>
      <c r="D393" s="89" t="s">
        <v>768</v>
      </c>
      <c r="E393" s="97" t="s">
        <v>147</v>
      </c>
      <c r="F393" s="41" t="s">
        <v>2926</v>
      </c>
      <c r="G393" s="129">
        <v>0</v>
      </c>
      <c r="H393" s="135" t="s">
        <v>135</v>
      </c>
      <c r="I393" s="36" t="s">
        <v>2729</v>
      </c>
      <c r="J393" s="36" t="s">
        <v>147</v>
      </c>
    </row>
    <row r="394" ht="18.95" customHeight="1" spans="1:10">
      <c r="A394" s="137" t="s">
        <v>135</v>
      </c>
      <c r="B394" s="138"/>
      <c r="C394" s="138" t="s">
        <v>754</v>
      </c>
      <c r="D394" s="139" t="s">
        <v>770</v>
      </c>
      <c r="E394" s="138" t="s">
        <v>147</v>
      </c>
      <c r="F394" s="41" t="s">
        <v>2927</v>
      </c>
      <c r="G394" s="129">
        <v>10457</v>
      </c>
      <c r="H394" s="135">
        <v>-0.589</v>
      </c>
      <c r="I394" s="36" t="s">
        <v>147</v>
      </c>
      <c r="J394" s="36" t="s">
        <v>147</v>
      </c>
    </row>
    <row r="395" ht="18.95" customHeight="1" spans="1:10">
      <c r="A395" s="126" t="s">
        <v>135</v>
      </c>
      <c r="B395" s="460" t="s">
        <v>745</v>
      </c>
      <c r="C395" s="97"/>
      <c r="D395" s="89" t="s">
        <v>772</v>
      </c>
      <c r="E395" s="97"/>
      <c r="F395" s="48" t="s">
        <v>773</v>
      </c>
      <c r="G395" s="127">
        <v>113258</v>
      </c>
      <c r="H395" s="133">
        <v>0.008</v>
      </c>
      <c r="I395" s="36" t="s">
        <v>147</v>
      </c>
      <c r="J395" s="36" t="s">
        <v>147</v>
      </c>
    </row>
    <row r="396" ht="18.95" customHeight="1" spans="1:10">
      <c r="A396" s="126" t="s">
        <v>135</v>
      </c>
      <c r="B396" s="97" t="s">
        <v>135</v>
      </c>
      <c r="C396" s="97" t="s">
        <v>772</v>
      </c>
      <c r="D396" s="89" t="s">
        <v>774</v>
      </c>
      <c r="E396" s="97" t="s">
        <v>147</v>
      </c>
      <c r="F396" s="41" t="s">
        <v>2928</v>
      </c>
      <c r="G396" s="128">
        <v>0</v>
      </c>
      <c r="H396" s="135" t="s">
        <v>135</v>
      </c>
      <c r="I396" s="36" t="s">
        <v>2729</v>
      </c>
      <c r="J396" s="36" t="s">
        <v>147</v>
      </c>
    </row>
    <row r="397" ht="18.95" customHeight="1" spans="1:10">
      <c r="A397" s="126" t="s">
        <v>135</v>
      </c>
      <c r="B397" s="97" t="s">
        <v>135</v>
      </c>
      <c r="C397" s="97" t="s">
        <v>772</v>
      </c>
      <c r="D397" s="89" t="s">
        <v>776</v>
      </c>
      <c r="E397" s="97" t="s">
        <v>147</v>
      </c>
      <c r="F397" s="49" t="s">
        <v>2929</v>
      </c>
      <c r="G397" s="129">
        <v>53735</v>
      </c>
      <c r="H397" s="135">
        <v>0.143</v>
      </c>
      <c r="I397" s="36" t="s">
        <v>147</v>
      </c>
      <c r="J397" s="36" t="s">
        <v>147</v>
      </c>
    </row>
    <row r="398" ht="18.95" customHeight="1" spans="1:10">
      <c r="A398" s="126" t="s">
        <v>135</v>
      </c>
      <c r="B398" s="97" t="s">
        <v>135</v>
      </c>
      <c r="C398" s="97" t="s">
        <v>772</v>
      </c>
      <c r="D398" s="89" t="s">
        <v>778</v>
      </c>
      <c r="E398" s="97" t="s">
        <v>147</v>
      </c>
      <c r="F398" s="49" t="s">
        <v>2930</v>
      </c>
      <c r="G398" s="129">
        <v>19849</v>
      </c>
      <c r="H398" s="135">
        <v>0.123</v>
      </c>
      <c r="I398" s="36" t="s">
        <v>147</v>
      </c>
      <c r="J398" s="36" t="s">
        <v>147</v>
      </c>
    </row>
    <row r="399" ht="18.95" customHeight="1" spans="1:10">
      <c r="A399" s="126" t="s">
        <v>135</v>
      </c>
      <c r="B399" s="97" t="s">
        <v>135</v>
      </c>
      <c r="C399" s="97" t="s">
        <v>772</v>
      </c>
      <c r="D399" s="89" t="s">
        <v>780</v>
      </c>
      <c r="E399" s="97" t="s">
        <v>147</v>
      </c>
      <c r="F399" s="49" t="s">
        <v>2931</v>
      </c>
      <c r="G399" s="129">
        <v>0</v>
      </c>
      <c r="H399" s="135" t="s">
        <v>135</v>
      </c>
      <c r="I399" s="36" t="s">
        <v>2729</v>
      </c>
      <c r="J399" s="36" t="s">
        <v>147</v>
      </c>
    </row>
    <row r="400" ht="18.95" customHeight="1" spans="1:10">
      <c r="A400" s="126" t="s">
        <v>135</v>
      </c>
      <c r="B400" s="97" t="s">
        <v>135</v>
      </c>
      <c r="C400" s="97" t="s">
        <v>772</v>
      </c>
      <c r="D400" s="89" t="s">
        <v>782</v>
      </c>
      <c r="E400" s="97" t="s">
        <v>147</v>
      </c>
      <c r="F400" s="49" t="s">
        <v>2932</v>
      </c>
      <c r="G400" s="129">
        <v>39274</v>
      </c>
      <c r="H400" s="135">
        <v>-0.176</v>
      </c>
      <c r="I400" s="36" t="s">
        <v>147</v>
      </c>
      <c r="J400" s="36" t="s">
        <v>147</v>
      </c>
    </row>
    <row r="401" ht="18.95" customHeight="1" spans="1:10">
      <c r="A401" s="126" t="s">
        <v>135</v>
      </c>
      <c r="B401" s="97"/>
      <c r="C401" s="97" t="s">
        <v>772</v>
      </c>
      <c r="D401" s="89" t="s">
        <v>784</v>
      </c>
      <c r="E401" s="97" t="s">
        <v>147</v>
      </c>
      <c r="F401" s="49" t="s">
        <v>2933</v>
      </c>
      <c r="G401" s="128">
        <v>400</v>
      </c>
      <c r="H401" s="135" t="s">
        <v>135</v>
      </c>
      <c r="I401" s="36" t="s">
        <v>147</v>
      </c>
      <c r="J401" s="36" t="s">
        <v>147</v>
      </c>
    </row>
    <row r="402" ht="18.95" customHeight="1" spans="1:10">
      <c r="A402" s="126" t="s">
        <v>135</v>
      </c>
      <c r="B402" s="460" t="s">
        <v>745</v>
      </c>
      <c r="C402" s="97"/>
      <c r="D402" s="89" t="s">
        <v>786</v>
      </c>
      <c r="E402" s="97"/>
      <c r="F402" s="50" t="s">
        <v>787</v>
      </c>
      <c r="G402" s="127">
        <v>138</v>
      </c>
      <c r="H402" s="133">
        <v>-0.848</v>
      </c>
      <c r="I402" s="36" t="s">
        <v>147</v>
      </c>
      <c r="J402" s="36" t="s">
        <v>147</v>
      </c>
    </row>
    <row r="403" ht="18.95" customHeight="1" spans="1:10">
      <c r="A403" s="126" t="s">
        <v>135</v>
      </c>
      <c r="B403" s="97" t="s">
        <v>135</v>
      </c>
      <c r="C403" s="97" t="s">
        <v>786</v>
      </c>
      <c r="D403" s="89" t="s">
        <v>788</v>
      </c>
      <c r="E403" s="97" t="s">
        <v>147</v>
      </c>
      <c r="F403" s="49" t="s">
        <v>2934</v>
      </c>
      <c r="G403" s="129">
        <v>0</v>
      </c>
      <c r="H403" s="135" t="s">
        <v>135</v>
      </c>
      <c r="I403" s="36" t="s">
        <v>2729</v>
      </c>
      <c r="J403" s="36" t="s">
        <v>147</v>
      </c>
    </row>
    <row r="404" ht="18.95" customHeight="1" spans="1:10">
      <c r="A404" s="126" t="s">
        <v>135</v>
      </c>
      <c r="B404" s="97" t="s">
        <v>135</v>
      </c>
      <c r="C404" s="97" t="s">
        <v>786</v>
      </c>
      <c r="D404" s="89" t="s">
        <v>790</v>
      </c>
      <c r="E404" s="97" t="s">
        <v>147</v>
      </c>
      <c r="F404" s="49" t="s">
        <v>2935</v>
      </c>
      <c r="G404" s="129">
        <v>138</v>
      </c>
      <c r="H404" s="135">
        <v>0.916</v>
      </c>
      <c r="I404" s="36" t="s">
        <v>147</v>
      </c>
      <c r="J404" s="36" t="s">
        <v>147</v>
      </c>
    </row>
    <row r="405" ht="18.95" customHeight="1" spans="1:10">
      <c r="A405" s="126" t="s">
        <v>135</v>
      </c>
      <c r="B405" s="97" t="s">
        <v>135</v>
      </c>
      <c r="C405" s="97" t="s">
        <v>786</v>
      </c>
      <c r="D405" s="89" t="s">
        <v>792</v>
      </c>
      <c r="E405" s="97" t="s">
        <v>147</v>
      </c>
      <c r="F405" s="49" t="s">
        <v>2936</v>
      </c>
      <c r="G405" s="129">
        <v>0</v>
      </c>
      <c r="H405" s="135">
        <v>-1</v>
      </c>
      <c r="I405" s="36" t="s">
        <v>2729</v>
      </c>
      <c r="J405" s="36" t="s">
        <v>147</v>
      </c>
    </row>
    <row r="406" ht="18.95" customHeight="1" spans="1:10">
      <c r="A406" s="126" t="s">
        <v>135</v>
      </c>
      <c r="B406" s="97" t="s">
        <v>135</v>
      </c>
      <c r="C406" s="97" t="s">
        <v>786</v>
      </c>
      <c r="D406" s="89" t="s">
        <v>794</v>
      </c>
      <c r="E406" s="97" t="s">
        <v>147</v>
      </c>
      <c r="F406" s="49" t="s">
        <v>2937</v>
      </c>
      <c r="G406" s="129">
        <v>0</v>
      </c>
      <c r="H406" s="135" t="s">
        <v>135</v>
      </c>
      <c r="I406" s="36" t="s">
        <v>2729</v>
      </c>
      <c r="J406" s="36" t="s">
        <v>147</v>
      </c>
    </row>
    <row r="407" ht="18.95" customHeight="1" spans="1:10">
      <c r="A407" s="126" t="s">
        <v>135</v>
      </c>
      <c r="B407" s="97"/>
      <c r="C407" s="97" t="s">
        <v>786</v>
      </c>
      <c r="D407" s="89" t="s">
        <v>796</v>
      </c>
      <c r="E407" s="97" t="s">
        <v>147</v>
      </c>
      <c r="F407" s="49" t="s">
        <v>2938</v>
      </c>
      <c r="G407" s="129">
        <v>0</v>
      </c>
      <c r="H407" s="135" t="s">
        <v>135</v>
      </c>
      <c r="I407" s="36" t="s">
        <v>2729</v>
      </c>
      <c r="J407" s="36" t="s">
        <v>147</v>
      </c>
    </row>
    <row r="408" ht="18.95" customHeight="1" spans="1:10">
      <c r="A408" s="126" t="s">
        <v>135</v>
      </c>
      <c r="B408" s="460" t="s">
        <v>745</v>
      </c>
      <c r="C408" s="97"/>
      <c r="D408" s="89" t="s">
        <v>798</v>
      </c>
      <c r="E408" s="97"/>
      <c r="F408" s="50" t="s">
        <v>799</v>
      </c>
      <c r="G408" s="127">
        <v>2406</v>
      </c>
      <c r="H408" s="133">
        <v>0</v>
      </c>
      <c r="I408" s="36" t="s">
        <v>147</v>
      </c>
      <c r="J408" s="36" t="s">
        <v>147</v>
      </c>
    </row>
    <row r="409" ht="18.95" customHeight="1" spans="1:10">
      <c r="A409" s="126" t="s">
        <v>135</v>
      </c>
      <c r="B409" s="97" t="s">
        <v>135</v>
      </c>
      <c r="C409" s="97" t="s">
        <v>798</v>
      </c>
      <c r="D409" s="89" t="s">
        <v>800</v>
      </c>
      <c r="E409" s="97" t="s">
        <v>147</v>
      </c>
      <c r="F409" s="49" t="s">
        <v>2939</v>
      </c>
      <c r="G409" s="129">
        <v>2406</v>
      </c>
      <c r="H409" s="135">
        <v>0</v>
      </c>
      <c r="I409" s="36" t="s">
        <v>147</v>
      </c>
      <c r="J409" s="36" t="s">
        <v>147</v>
      </c>
    </row>
    <row r="410" ht="18.95" customHeight="1" spans="1:10">
      <c r="A410" s="126" t="s">
        <v>135</v>
      </c>
      <c r="B410" s="97" t="s">
        <v>135</v>
      </c>
      <c r="C410" s="97" t="s">
        <v>798</v>
      </c>
      <c r="D410" s="89" t="s">
        <v>802</v>
      </c>
      <c r="E410" s="97" t="s">
        <v>147</v>
      </c>
      <c r="F410" s="49" t="s">
        <v>2940</v>
      </c>
      <c r="G410" s="128">
        <v>0</v>
      </c>
      <c r="H410" s="135" t="s">
        <v>135</v>
      </c>
      <c r="I410" s="36" t="s">
        <v>2729</v>
      </c>
      <c r="J410" s="36" t="s">
        <v>147</v>
      </c>
    </row>
    <row r="411" ht="18.95" customHeight="1" spans="1:10">
      <c r="A411" s="126" t="s">
        <v>135</v>
      </c>
      <c r="B411" s="97"/>
      <c r="C411" s="97" t="s">
        <v>798</v>
      </c>
      <c r="D411" s="89" t="s">
        <v>804</v>
      </c>
      <c r="E411" s="97" t="s">
        <v>147</v>
      </c>
      <c r="F411" s="49" t="s">
        <v>2941</v>
      </c>
      <c r="G411" s="129">
        <v>0</v>
      </c>
      <c r="H411" s="135" t="s">
        <v>135</v>
      </c>
      <c r="I411" s="36" t="s">
        <v>2729</v>
      </c>
      <c r="J411" s="36" t="s">
        <v>147</v>
      </c>
    </row>
    <row r="412" ht="18.95" customHeight="1" spans="1:10">
      <c r="A412" s="126" t="s">
        <v>135</v>
      </c>
      <c r="B412" s="460" t="s">
        <v>745</v>
      </c>
      <c r="C412" s="97"/>
      <c r="D412" s="89" t="s">
        <v>806</v>
      </c>
      <c r="E412" s="97"/>
      <c r="F412" s="50" t="s">
        <v>807</v>
      </c>
      <c r="G412" s="127">
        <v>0</v>
      </c>
      <c r="H412" s="133" t="s">
        <v>135</v>
      </c>
      <c r="I412" s="36" t="s">
        <v>2729</v>
      </c>
      <c r="J412" s="36" t="s">
        <v>147</v>
      </c>
    </row>
    <row r="413" ht="18.95" customHeight="1" spans="1:10">
      <c r="A413" s="126" t="s">
        <v>135</v>
      </c>
      <c r="B413" s="97" t="s">
        <v>135</v>
      </c>
      <c r="C413" s="97" t="s">
        <v>806</v>
      </c>
      <c r="D413" s="89" t="s">
        <v>808</v>
      </c>
      <c r="E413" s="97" t="s">
        <v>147</v>
      </c>
      <c r="F413" s="49" t="s">
        <v>2942</v>
      </c>
      <c r="G413" s="129">
        <v>0</v>
      </c>
      <c r="H413" s="135" t="s">
        <v>135</v>
      </c>
      <c r="I413" s="36" t="s">
        <v>2729</v>
      </c>
      <c r="J413" s="36" t="s">
        <v>147</v>
      </c>
    </row>
    <row r="414" ht="18.95" customHeight="1" spans="1:10">
      <c r="A414" s="126" t="s">
        <v>135</v>
      </c>
      <c r="B414" s="97" t="s">
        <v>135</v>
      </c>
      <c r="C414" s="97" t="s">
        <v>806</v>
      </c>
      <c r="D414" s="89" t="s">
        <v>810</v>
      </c>
      <c r="E414" s="97" t="s">
        <v>147</v>
      </c>
      <c r="F414" s="49" t="s">
        <v>2943</v>
      </c>
      <c r="G414" s="129">
        <v>0</v>
      </c>
      <c r="H414" s="135" t="s">
        <v>135</v>
      </c>
      <c r="I414" s="36" t="s">
        <v>2729</v>
      </c>
      <c r="J414" s="36" t="s">
        <v>147</v>
      </c>
    </row>
    <row r="415" ht="18.95" customHeight="1" spans="1:10">
      <c r="A415" s="126" t="s">
        <v>135</v>
      </c>
      <c r="B415" s="97"/>
      <c r="C415" s="97" t="s">
        <v>806</v>
      </c>
      <c r="D415" s="89" t="s">
        <v>812</v>
      </c>
      <c r="E415" s="97" t="s">
        <v>147</v>
      </c>
      <c r="F415" s="49" t="s">
        <v>2944</v>
      </c>
      <c r="G415" s="129">
        <v>0</v>
      </c>
      <c r="H415" s="135" t="s">
        <v>135</v>
      </c>
      <c r="I415" s="36" t="s">
        <v>2729</v>
      </c>
      <c r="J415" s="36" t="s">
        <v>147</v>
      </c>
    </row>
    <row r="416" ht="18.95" customHeight="1" spans="1:10">
      <c r="A416" s="126" t="s">
        <v>135</v>
      </c>
      <c r="B416" s="460" t="s">
        <v>745</v>
      </c>
      <c r="C416" s="97"/>
      <c r="D416" s="89" t="s">
        <v>814</v>
      </c>
      <c r="E416" s="97"/>
      <c r="F416" s="50" t="s">
        <v>815</v>
      </c>
      <c r="G416" s="127">
        <v>6464</v>
      </c>
      <c r="H416" s="133">
        <v>0.257</v>
      </c>
      <c r="I416" s="36" t="s">
        <v>147</v>
      </c>
      <c r="J416" s="36" t="s">
        <v>147</v>
      </c>
    </row>
    <row r="417" ht="18.95" customHeight="1" spans="1:10">
      <c r="A417" s="126" t="s">
        <v>135</v>
      </c>
      <c r="B417" s="97" t="s">
        <v>135</v>
      </c>
      <c r="C417" s="97" t="s">
        <v>814</v>
      </c>
      <c r="D417" s="89" t="s">
        <v>816</v>
      </c>
      <c r="E417" s="97" t="s">
        <v>147</v>
      </c>
      <c r="F417" s="49" t="s">
        <v>2945</v>
      </c>
      <c r="G417" s="128">
        <v>6464</v>
      </c>
      <c r="H417" s="135">
        <v>0.257</v>
      </c>
      <c r="I417" s="36" t="s">
        <v>147</v>
      </c>
      <c r="J417" s="36" t="s">
        <v>147</v>
      </c>
    </row>
    <row r="418" ht="18.95" customHeight="1" spans="1:10">
      <c r="A418" s="126" t="s">
        <v>135</v>
      </c>
      <c r="B418" s="97" t="s">
        <v>135</v>
      </c>
      <c r="C418" s="97" t="s">
        <v>814</v>
      </c>
      <c r="D418" s="89" t="s">
        <v>818</v>
      </c>
      <c r="E418" s="97" t="s">
        <v>147</v>
      </c>
      <c r="F418" s="49" t="s">
        <v>2946</v>
      </c>
      <c r="G418" s="129">
        <v>0</v>
      </c>
      <c r="H418" s="135" t="s">
        <v>135</v>
      </c>
      <c r="I418" s="36" t="s">
        <v>2729</v>
      </c>
      <c r="J418" s="36" t="s">
        <v>147</v>
      </c>
    </row>
    <row r="419" ht="18.95" customHeight="1" spans="1:10">
      <c r="A419" s="126" t="s">
        <v>135</v>
      </c>
      <c r="B419" s="97"/>
      <c r="C419" s="97" t="s">
        <v>814</v>
      </c>
      <c r="D419" s="89" t="s">
        <v>820</v>
      </c>
      <c r="E419" s="97" t="s">
        <v>147</v>
      </c>
      <c r="F419" s="49" t="s">
        <v>2947</v>
      </c>
      <c r="G419" s="129">
        <v>0</v>
      </c>
      <c r="H419" s="135" t="s">
        <v>135</v>
      </c>
      <c r="I419" s="36" t="s">
        <v>2729</v>
      </c>
      <c r="J419" s="36" t="s">
        <v>147</v>
      </c>
    </row>
    <row r="420" ht="18.95" customHeight="1" spans="1:10">
      <c r="A420" s="126" t="s">
        <v>135</v>
      </c>
      <c r="B420" s="460" t="s">
        <v>745</v>
      </c>
      <c r="C420" s="97"/>
      <c r="D420" s="89" t="s">
        <v>822</v>
      </c>
      <c r="E420" s="97"/>
      <c r="F420" s="50" t="s">
        <v>823</v>
      </c>
      <c r="G420" s="127">
        <v>12375</v>
      </c>
      <c r="H420" s="133">
        <v>0.208</v>
      </c>
      <c r="I420" s="36" t="s">
        <v>147</v>
      </c>
      <c r="J420" s="36" t="s">
        <v>147</v>
      </c>
    </row>
    <row r="421" ht="18.95" customHeight="1" spans="1:10">
      <c r="A421" s="126" t="s">
        <v>135</v>
      </c>
      <c r="B421" s="97" t="s">
        <v>135</v>
      </c>
      <c r="C421" s="97" t="s">
        <v>822</v>
      </c>
      <c r="D421" s="89" t="s">
        <v>824</v>
      </c>
      <c r="E421" s="97" t="s">
        <v>147</v>
      </c>
      <c r="F421" s="49" t="s">
        <v>2948</v>
      </c>
      <c r="G421" s="129">
        <v>0</v>
      </c>
      <c r="H421" s="135" t="s">
        <v>135</v>
      </c>
      <c r="I421" s="36" t="s">
        <v>2729</v>
      </c>
      <c r="J421" s="36" t="s">
        <v>147</v>
      </c>
    </row>
    <row r="422" ht="18.95" customHeight="1" spans="1:10">
      <c r="A422" s="126" t="s">
        <v>135</v>
      </c>
      <c r="B422" s="97" t="s">
        <v>135</v>
      </c>
      <c r="C422" s="97" t="s">
        <v>822</v>
      </c>
      <c r="D422" s="89" t="s">
        <v>826</v>
      </c>
      <c r="E422" s="97" t="s">
        <v>147</v>
      </c>
      <c r="F422" s="49" t="s">
        <v>2949</v>
      </c>
      <c r="G422" s="129">
        <v>12366</v>
      </c>
      <c r="H422" s="135">
        <v>0.207</v>
      </c>
      <c r="I422" s="36" t="s">
        <v>147</v>
      </c>
      <c r="J422" s="36" t="s">
        <v>147</v>
      </c>
    </row>
    <row r="423" ht="18.95" customHeight="1" spans="1:10">
      <c r="A423" s="126" t="s">
        <v>135</v>
      </c>
      <c r="B423" s="97"/>
      <c r="C423" s="97" t="s">
        <v>822</v>
      </c>
      <c r="D423" s="89" t="s">
        <v>828</v>
      </c>
      <c r="E423" s="97" t="s">
        <v>147</v>
      </c>
      <c r="F423" s="49" t="s">
        <v>2950</v>
      </c>
      <c r="G423" s="128">
        <v>9</v>
      </c>
      <c r="H423" s="135" t="s">
        <v>135</v>
      </c>
      <c r="I423" s="36" t="s">
        <v>147</v>
      </c>
      <c r="J423" s="36" t="s">
        <v>147</v>
      </c>
    </row>
    <row r="424" ht="18.95" customHeight="1" spans="1:10">
      <c r="A424" s="126" t="s">
        <v>135</v>
      </c>
      <c r="B424" s="97" t="s">
        <v>135</v>
      </c>
      <c r="C424" s="97" t="s">
        <v>822</v>
      </c>
      <c r="D424" s="89" t="s">
        <v>830</v>
      </c>
      <c r="E424" s="97" t="s">
        <v>147</v>
      </c>
      <c r="F424" s="49" t="s">
        <v>2951</v>
      </c>
      <c r="G424" s="129">
        <v>0</v>
      </c>
      <c r="H424" s="135">
        <v>-1</v>
      </c>
      <c r="I424" s="36" t="s">
        <v>2729</v>
      </c>
      <c r="J424" s="36" t="s">
        <v>147</v>
      </c>
    </row>
    <row r="425" ht="18.95" customHeight="1" spans="1:10">
      <c r="A425" s="126" t="s">
        <v>135</v>
      </c>
      <c r="B425" s="97" t="s">
        <v>135</v>
      </c>
      <c r="C425" s="97" t="s">
        <v>822</v>
      </c>
      <c r="D425" s="89" t="s">
        <v>832</v>
      </c>
      <c r="E425" s="97" t="s">
        <v>147</v>
      </c>
      <c r="F425" s="49" t="s">
        <v>2952</v>
      </c>
      <c r="G425" s="129">
        <v>0</v>
      </c>
      <c r="H425" s="135">
        <v>-1</v>
      </c>
      <c r="I425" s="36" t="s">
        <v>2729</v>
      </c>
      <c r="J425" s="36" t="s">
        <v>147</v>
      </c>
    </row>
    <row r="426" ht="18.95" customHeight="1" spans="1:10">
      <c r="A426" s="126" t="s">
        <v>135</v>
      </c>
      <c r="B426" s="460" t="s">
        <v>745</v>
      </c>
      <c r="C426" s="97"/>
      <c r="D426" s="89" t="s">
        <v>834</v>
      </c>
      <c r="E426" s="97"/>
      <c r="F426" s="50" t="s">
        <v>835</v>
      </c>
      <c r="G426" s="127">
        <v>163000</v>
      </c>
      <c r="H426" s="133">
        <v>1.268</v>
      </c>
      <c r="I426" s="36" t="s">
        <v>147</v>
      </c>
      <c r="J426" s="36" t="s">
        <v>147</v>
      </c>
    </row>
    <row r="427" ht="18.95" customHeight="1" spans="1:10">
      <c r="A427" s="126" t="s">
        <v>135</v>
      </c>
      <c r="B427" s="97" t="s">
        <v>135</v>
      </c>
      <c r="C427" s="97" t="s">
        <v>834</v>
      </c>
      <c r="D427" s="89" t="s">
        <v>836</v>
      </c>
      <c r="E427" s="97" t="s">
        <v>147</v>
      </c>
      <c r="F427" s="49" t="s">
        <v>2953</v>
      </c>
      <c r="G427" s="128">
        <v>85000</v>
      </c>
      <c r="H427" s="135" t="s">
        <v>135</v>
      </c>
      <c r="I427" s="36" t="s">
        <v>147</v>
      </c>
      <c r="J427" s="36" t="s">
        <v>147</v>
      </c>
    </row>
    <row r="428" ht="18.95" customHeight="1" spans="1:10">
      <c r="A428" s="126" t="s">
        <v>135</v>
      </c>
      <c r="B428" s="97" t="s">
        <v>135</v>
      </c>
      <c r="C428" s="97" t="s">
        <v>834</v>
      </c>
      <c r="D428" s="89" t="s">
        <v>838</v>
      </c>
      <c r="E428" s="97" t="s">
        <v>147</v>
      </c>
      <c r="F428" s="49" t="s">
        <v>2954</v>
      </c>
      <c r="G428" s="129">
        <v>78000</v>
      </c>
      <c r="H428" s="135" t="s">
        <v>135</v>
      </c>
      <c r="I428" s="36" t="s">
        <v>147</v>
      </c>
      <c r="J428" s="36" t="s">
        <v>147</v>
      </c>
    </row>
    <row r="429" ht="18.95" customHeight="1" spans="1:10">
      <c r="A429" s="126" t="s">
        <v>135</v>
      </c>
      <c r="B429" s="97" t="s">
        <v>135</v>
      </c>
      <c r="C429" s="97" t="s">
        <v>834</v>
      </c>
      <c r="D429" s="89" t="s">
        <v>840</v>
      </c>
      <c r="E429" s="97" t="s">
        <v>147</v>
      </c>
      <c r="F429" s="49" t="s">
        <v>2955</v>
      </c>
      <c r="G429" s="129">
        <v>0</v>
      </c>
      <c r="H429" s="135" t="s">
        <v>135</v>
      </c>
      <c r="I429" s="36" t="s">
        <v>2729</v>
      </c>
      <c r="J429" s="36" t="s">
        <v>147</v>
      </c>
    </row>
    <row r="430" ht="18.95" customHeight="1" spans="1:10">
      <c r="A430" s="126" t="s">
        <v>135</v>
      </c>
      <c r="B430" s="97"/>
      <c r="C430" s="97" t="s">
        <v>834</v>
      </c>
      <c r="D430" s="89" t="s">
        <v>842</v>
      </c>
      <c r="E430" s="97" t="s">
        <v>147</v>
      </c>
      <c r="F430" s="49" t="s">
        <v>2956</v>
      </c>
      <c r="G430" s="129">
        <v>0</v>
      </c>
      <c r="H430" s="135" t="s">
        <v>135</v>
      </c>
      <c r="I430" s="36" t="s">
        <v>2729</v>
      </c>
      <c r="J430" s="36" t="s">
        <v>147</v>
      </c>
    </row>
    <row r="431" ht="18.95" customHeight="1" spans="1:10">
      <c r="A431" s="126"/>
      <c r="B431" s="97" t="s">
        <v>135</v>
      </c>
      <c r="C431" s="97" t="s">
        <v>834</v>
      </c>
      <c r="D431" s="89" t="s">
        <v>844</v>
      </c>
      <c r="E431" s="97" t="s">
        <v>147</v>
      </c>
      <c r="F431" s="49" t="s">
        <v>2957</v>
      </c>
      <c r="G431" s="128">
        <v>0</v>
      </c>
      <c r="H431" s="135">
        <v>-1</v>
      </c>
      <c r="I431" s="36" t="s">
        <v>2729</v>
      </c>
      <c r="J431" s="36" t="s">
        <v>147</v>
      </c>
    </row>
    <row r="432" ht="18.95" customHeight="1" spans="1:10">
      <c r="A432" s="126" t="s">
        <v>135</v>
      </c>
      <c r="B432" s="97"/>
      <c r="C432" s="97" t="s">
        <v>834</v>
      </c>
      <c r="D432" s="89" t="s">
        <v>846</v>
      </c>
      <c r="E432" s="97" t="s">
        <v>147</v>
      </c>
      <c r="F432" s="49" t="s">
        <v>2958</v>
      </c>
      <c r="G432" s="129">
        <v>0</v>
      </c>
      <c r="H432" s="135" t="s">
        <v>135</v>
      </c>
      <c r="I432" s="36" t="s">
        <v>2729</v>
      </c>
      <c r="J432" s="36" t="s">
        <v>147</v>
      </c>
    </row>
    <row r="433" ht="18.95" customHeight="1" spans="1:10">
      <c r="A433" s="126" t="s">
        <v>135</v>
      </c>
      <c r="B433" s="460" t="s">
        <v>745</v>
      </c>
      <c r="C433" s="97"/>
      <c r="D433" s="89" t="s">
        <v>848</v>
      </c>
      <c r="E433" s="97" t="s">
        <v>147</v>
      </c>
      <c r="F433" s="50" t="s">
        <v>2959</v>
      </c>
      <c r="G433" s="141">
        <v>1238</v>
      </c>
      <c r="H433" s="133" t="s">
        <v>135</v>
      </c>
      <c r="I433" s="36" t="s">
        <v>147</v>
      </c>
      <c r="J433" s="36" t="s">
        <v>147</v>
      </c>
    </row>
    <row r="434" ht="18.95" customHeight="1" spans="1:10">
      <c r="A434" s="126" t="s">
        <v>134</v>
      </c>
      <c r="B434" s="97" t="s">
        <v>135</v>
      </c>
      <c r="C434" s="97"/>
      <c r="D434" s="89" t="s">
        <v>850</v>
      </c>
      <c r="E434" s="97"/>
      <c r="F434" s="50" t="s">
        <v>851</v>
      </c>
      <c r="G434" s="127">
        <v>196616</v>
      </c>
      <c r="H434" s="133">
        <v>0.06</v>
      </c>
      <c r="I434" s="36" t="s">
        <v>147</v>
      </c>
      <c r="J434" s="36" t="s">
        <v>147</v>
      </c>
    </row>
    <row r="435" ht="18.95" customHeight="1" spans="1:10">
      <c r="A435" s="126" t="s">
        <v>135</v>
      </c>
      <c r="B435" s="460" t="s">
        <v>850</v>
      </c>
      <c r="C435" s="97"/>
      <c r="D435" s="89" t="s">
        <v>852</v>
      </c>
      <c r="E435" s="97"/>
      <c r="F435" s="20" t="s">
        <v>853</v>
      </c>
      <c r="G435" s="127">
        <v>1539</v>
      </c>
      <c r="H435" s="133">
        <v>0.488</v>
      </c>
      <c r="I435" s="36" t="s">
        <v>147</v>
      </c>
      <c r="J435" s="36" t="s">
        <v>147</v>
      </c>
    </row>
    <row r="436" ht="18.95" customHeight="1" spans="1:10">
      <c r="A436" s="126" t="s">
        <v>135</v>
      </c>
      <c r="B436" s="97" t="s">
        <v>135</v>
      </c>
      <c r="C436" s="97" t="s">
        <v>852</v>
      </c>
      <c r="D436" s="89" t="s">
        <v>854</v>
      </c>
      <c r="E436" s="97" t="s">
        <v>147</v>
      </c>
      <c r="F436" s="49" t="s">
        <v>2728</v>
      </c>
      <c r="G436" s="129">
        <v>1108</v>
      </c>
      <c r="H436" s="135">
        <v>0.452</v>
      </c>
      <c r="I436" s="36" t="s">
        <v>147</v>
      </c>
      <c r="J436" s="36" t="s">
        <v>147</v>
      </c>
    </row>
    <row r="437" ht="18.95" customHeight="1" spans="1:10">
      <c r="A437" s="126" t="s">
        <v>135</v>
      </c>
      <c r="B437" s="97"/>
      <c r="C437" s="97" t="s">
        <v>852</v>
      </c>
      <c r="D437" s="89" t="s">
        <v>855</v>
      </c>
      <c r="E437" s="97" t="s">
        <v>147</v>
      </c>
      <c r="F437" s="49" t="s">
        <v>2730</v>
      </c>
      <c r="G437" s="129">
        <v>0</v>
      </c>
      <c r="H437" s="135" t="s">
        <v>135</v>
      </c>
      <c r="I437" s="36" t="s">
        <v>2729</v>
      </c>
      <c r="J437" s="36" t="s">
        <v>147</v>
      </c>
    </row>
    <row r="438" ht="18.95" customHeight="1" spans="1:10">
      <c r="A438" s="126" t="s">
        <v>135</v>
      </c>
      <c r="B438" s="97" t="s">
        <v>135</v>
      </c>
      <c r="C438" s="97" t="s">
        <v>852</v>
      </c>
      <c r="D438" s="89" t="s">
        <v>856</v>
      </c>
      <c r="E438" s="97" t="s">
        <v>147</v>
      </c>
      <c r="F438" s="23" t="s">
        <v>2731</v>
      </c>
      <c r="G438" s="129">
        <v>235</v>
      </c>
      <c r="H438" s="135">
        <v>0.118</v>
      </c>
      <c r="I438" s="36" t="s">
        <v>147</v>
      </c>
      <c r="J438" s="36" t="s">
        <v>147</v>
      </c>
    </row>
    <row r="439" ht="18.95" customHeight="1" spans="1:10">
      <c r="A439" s="126" t="s">
        <v>135</v>
      </c>
      <c r="B439" s="97" t="s">
        <v>135</v>
      </c>
      <c r="C439" s="97" t="s">
        <v>852</v>
      </c>
      <c r="D439" s="89" t="s">
        <v>857</v>
      </c>
      <c r="E439" s="97" t="s">
        <v>147</v>
      </c>
      <c r="F439" s="49" t="s">
        <v>2960</v>
      </c>
      <c r="G439" s="129">
        <v>196</v>
      </c>
      <c r="H439" s="135">
        <v>2.241</v>
      </c>
      <c r="I439" s="36" t="s">
        <v>147</v>
      </c>
      <c r="J439" s="36" t="s">
        <v>147</v>
      </c>
    </row>
    <row r="440" ht="18.95" customHeight="1" spans="1:10">
      <c r="A440" s="126" t="s">
        <v>135</v>
      </c>
      <c r="B440" s="460" t="s">
        <v>850</v>
      </c>
      <c r="C440" s="97"/>
      <c r="D440" s="89" t="s">
        <v>859</v>
      </c>
      <c r="E440" s="97"/>
      <c r="F440" s="20" t="s">
        <v>860</v>
      </c>
      <c r="G440" s="127">
        <v>11150</v>
      </c>
      <c r="H440" s="133">
        <v>0.174</v>
      </c>
      <c r="I440" s="36" t="s">
        <v>147</v>
      </c>
      <c r="J440" s="36" t="s">
        <v>147</v>
      </c>
    </row>
    <row r="441" ht="18.95" customHeight="1" spans="1:10">
      <c r="A441" s="126" t="s">
        <v>135</v>
      </c>
      <c r="B441" s="97" t="s">
        <v>135</v>
      </c>
      <c r="C441" s="97" t="s">
        <v>859</v>
      </c>
      <c r="D441" s="89" t="s">
        <v>861</v>
      </c>
      <c r="E441" s="97" t="s">
        <v>147</v>
      </c>
      <c r="F441" s="49" t="s">
        <v>2961</v>
      </c>
      <c r="G441" s="128">
        <v>0</v>
      </c>
      <c r="H441" s="135" t="s">
        <v>135</v>
      </c>
      <c r="I441" s="36" t="s">
        <v>2729</v>
      </c>
      <c r="J441" s="36" t="s">
        <v>147</v>
      </c>
    </row>
    <row r="442" ht="18.95" customHeight="1" spans="1:10">
      <c r="A442" s="126" t="s">
        <v>135</v>
      </c>
      <c r="B442" s="97" t="s">
        <v>135</v>
      </c>
      <c r="C442" s="97" t="s">
        <v>859</v>
      </c>
      <c r="D442" s="89" t="s">
        <v>863</v>
      </c>
      <c r="E442" s="97" t="s">
        <v>147</v>
      </c>
      <c r="F442" s="49" t="s">
        <v>2962</v>
      </c>
      <c r="G442" s="129">
        <v>0</v>
      </c>
      <c r="H442" s="135" t="s">
        <v>135</v>
      </c>
      <c r="I442" s="36" t="s">
        <v>2729</v>
      </c>
      <c r="J442" s="36" t="s">
        <v>147</v>
      </c>
    </row>
    <row r="443" ht="18.95" customHeight="1" spans="1:10">
      <c r="A443" s="126" t="s">
        <v>135</v>
      </c>
      <c r="B443" s="97" t="s">
        <v>135</v>
      </c>
      <c r="C443" s="97" t="s">
        <v>859</v>
      </c>
      <c r="D443" s="89" t="s">
        <v>865</v>
      </c>
      <c r="E443" s="97" t="s">
        <v>147</v>
      </c>
      <c r="F443" s="49" t="s">
        <v>2963</v>
      </c>
      <c r="G443" s="129">
        <v>0</v>
      </c>
      <c r="H443" s="135" t="s">
        <v>135</v>
      </c>
      <c r="I443" s="36" t="s">
        <v>2729</v>
      </c>
      <c r="J443" s="36" t="s">
        <v>147</v>
      </c>
    </row>
    <row r="444" ht="18.95" customHeight="1" spans="1:10">
      <c r="A444" s="126" t="s">
        <v>135</v>
      </c>
      <c r="B444" s="97" t="s">
        <v>135</v>
      </c>
      <c r="C444" s="97" t="s">
        <v>859</v>
      </c>
      <c r="D444" s="89" t="s">
        <v>867</v>
      </c>
      <c r="E444" s="97" t="s">
        <v>147</v>
      </c>
      <c r="F444" s="49" t="s">
        <v>2964</v>
      </c>
      <c r="G444" s="129">
        <v>3550</v>
      </c>
      <c r="H444" s="135">
        <v>0.775</v>
      </c>
      <c r="I444" s="36" t="s">
        <v>147</v>
      </c>
      <c r="J444" s="36" t="s">
        <v>147</v>
      </c>
    </row>
    <row r="445" ht="18.95" customHeight="1" spans="1:10">
      <c r="A445" s="126" t="s">
        <v>135</v>
      </c>
      <c r="B445" s="97" t="s">
        <v>135</v>
      </c>
      <c r="C445" s="97" t="s">
        <v>859</v>
      </c>
      <c r="D445" s="89" t="s">
        <v>869</v>
      </c>
      <c r="E445" s="97" t="s">
        <v>147</v>
      </c>
      <c r="F445" s="49" t="s">
        <v>2965</v>
      </c>
      <c r="G445" s="129">
        <v>0</v>
      </c>
      <c r="H445" s="135" t="s">
        <v>135</v>
      </c>
      <c r="I445" s="36" t="s">
        <v>2729</v>
      </c>
      <c r="J445" s="36" t="s">
        <v>147</v>
      </c>
    </row>
    <row r="446" ht="18.95" customHeight="1" spans="1:10">
      <c r="A446" s="126" t="s">
        <v>135</v>
      </c>
      <c r="B446" s="97"/>
      <c r="C446" s="97" t="s">
        <v>859</v>
      </c>
      <c r="D446" s="89" t="s">
        <v>871</v>
      </c>
      <c r="E446" s="97" t="s">
        <v>147</v>
      </c>
      <c r="F446" s="49" t="s">
        <v>2966</v>
      </c>
      <c r="G446" s="129">
        <v>4100</v>
      </c>
      <c r="H446" s="135">
        <v>0.025</v>
      </c>
      <c r="I446" s="36" t="s">
        <v>147</v>
      </c>
      <c r="J446" s="36" t="s">
        <v>147</v>
      </c>
    </row>
    <row r="447" ht="18.95" customHeight="1" spans="1:10">
      <c r="A447" s="126" t="s">
        <v>135</v>
      </c>
      <c r="B447" s="97" t="s">
        <v>135</v>
      </c>
      <c r="C447" s="97" t="s">
        <v>859</v>
      </c>
      <c r="D447" s="89" t="s">
        <v>873</v>
      </c>
      <c r="E447" s="97" t="s">
        <v>147</v>
      </c>
      <c r="F447" s="49" t="s">
        <v>2967</v>
      </c>
      <c r="G447" s="129">
        <v>0</v>
      </c>
      <c r="H447" s="135" t="s">
        <v>135</v>
      </c>
      <c r="I447" s="36" t="s">
        <v>2729</v>
      </c>
      <c r="J447" s="36" t="s">
        <v>147</v>
      </c>
    </row>
    <row r="448" ht="18.95" customHeight="1" spans="1:10">
      <c r="A448" s="126" t="s">
        <v>135</v>
      </c>
      <c r="B448" s="97" t="s">
        <v>135</v>
      </c>
      <c r="C448" s="97" t="s">
        <v>859</v>
      </c>
      <c r="D448" s="89" t="s">
        <v>875</v>
      </c>
      <c r="E448" s="97" t="s">
        <v>147</v>
      </c>
      <c r="F448" s="49" t="s">
        <v>2968</v>
      </c>
      <c r="G448" s="129">
        <v>3500</v>
      </c>
      <c r="H448" s="135">
        <v>0</v>
      </c>
      <c r="I448" s="36" t="s">
        <v>147</v>
      </c>
      <c r="J448" s="36" t="s">
        <v>147</v>
      </c>
    </row>
    <row r="449" ht="18.95" customHeight="1" spans="1:10">
      <c r="A449" s="126" t="s">
        <v>135</v>
      </c>
      <c r="B449" s="460" t="s">
        <v>850</v>
      </c>
      <c r="C449" s="97"/>
      <c r="D449" s="89" t="s">
        <v>877</v>
      </c>
      <c r="E449" s="97"/>
      <c r="F449" s="48" t="s">
        <v>878</v>
      </c>
      <c r="G449" s="127">
        <v>21337</v>
      </c>
      <c r="H449" s="133">
        <v>0.062</v>
      </c>
      <c r="I449" s="36" t="s">
        <v>147</v>
      </c>
      <c r="J449" s="36" t="s">
        <v>147</v>
      </c>
    </row>
    <row r="450" ht="18.95" customHeight="1" spans="1:10">
      <c r="A450" s="126" t="s">
        <v>135</v>
      </c>
      <c r="B450" s="97" t="s">
        <v>135</v>
      </c>
      <c r="C450" s="97" t="s">
        <v>877</v>
      </c>
      <c r="D450" s="89" t="s">
        <v>879</v>
      </c>
      <c r="E450" s="97" t="s">
        <v>147</v>
      </c>
      <c r="F450" s="49" t="s">
        <v>2961</v>
      </c>
      <c r="G450" s="128">
        <v>15037</v>
      </c>
      <c r="H450" s="135">
        <v>0.09</v>
      </c>
      <c r="I450" s="36" t="s">
        <v>147</v>
      </c>
      <c r="J450" s="36" t="s">
        <v>147</v>
      </c>
    </row>
    <row r="451" ht="18.95" customHeight="1" spans="1:10">
      <c r="A451" s="126" t="s">
        <v>135</v>
      </c>
      <c r="B451" s="97" t="s">
        <v>135</v>
      </c>
      <c r="C451" s="97" t="s">
        <v>877</v>
      </c>
      <c r="D451" s="89" t="s">
        <v>880</v>
      </c>
      <c r="E451" s="97" t="s">
        <v>147</v>
      </c>
      <c r="F451" s="49" t="s">
        <v>2969</v>
      </c>
      <c r="G451" s="129">
        <v>6300</v>
      </c>
      <c r="H451" s="135">
        <v>0</v>
      </c>
      <c r="I451" s="36" t="s">
        <v>147</v>
      </c>
      <c r="J451" s="36" t="s">
        <v>147</v>
      </c>
    </row>
    <row r="452" ht="18.95" customHeight="1" spans="1:10">
      <c r="A452" s="126" t="s">
        <v>135</v>
      </c>
      <c r="B452" s="97"/>
      <c r="C452" s="97" t="s">
        <v>877</v>
      </c>
      <c r="D452" s="89" t="s">
        <v>882</v>
      </c>
      <c r="E452" s="97" t="s">
        <v>147</v>
      </c>
      <c r="F452" s="49" t="s">
        <v>2970</v>
      </c>
      <c r="G452" s="129">
        <v>0</v>
      </c>
      <c r="H452" s="135" t="s">
        <v>135</v>
      </c>
      <c r="I452" s="36" t="s">
        <v>2729</v>
      </c>
      <c r="J452" s="36" t="s">
        <v>147</v>
      </c>
    </row>
    <row r="453" ht="18.95" customHeight="1" spans="1:10">
      <c r="A453" s="126" t="s">
        <v>135</v>
      </c>
      <c r="B453" s="97" t="s">
        <v>135</v>
      </c>
      <c r="C453" s="97" t="s">
        <v>877</v>
      </c>
      <c r="D453" s="89" t="s">
        <v>884</v>
      </c>
      <c r="E453" s="97" t="s">
        <v>147</v>
      </c>
      <c r="F453" s="49" t="s">
        <v>2971</v>
      </c>
      <c r="G453" s="129">
        <v>0</v>
      </c>
      <c r="H453" s="135" t="s">
        <v>135</v>
      </c>
      <c r="I453" s="36" t="s">
        <v>2729</v>
      </c>
      <c r="J453" s="36" t="s">
        <v>147</v>
      </c>
    </row>
    <row r="454" ht="18.95" customHeight="1" spans="1:10">
      <c r="A454" s="126" t="s">
        <v>135</v>
      </c>
      <c r="B454" s="97" t="s">
        <v>135</v>
      </c>
      <c r="C454" s="97" t="s">
        <v>877</v>
      </c>
      <c r="D454" s="89" t="s">
        <v>886</v>
      </c>
      <c r="E454" s="97" t="s">
        <v>147</v>
      </c>
      <c r="F454" s="49" t="s">
        <v>2972</v>
      </c>
      <c r="G454" s="129">
        <v>0</v>
      </c>
      <c r="H454" s="135" t="s">
        <v>135</v>
      </c>
      <c r="I454" s="36" t="s">
        <v>2729</v>
      </c>
      <c r="J454" s="36" t="s">
        <v>147</v>
      </c>
    </row>
    <row r="455" ht="18.95" customHeight="1" spans="1:10">
      <c r="A455" s="126" t="s">
        <v>135</v>
      </c>
      <c r="B455" s="460" t="s">
        <v>850</v>
      </c>
      <c r="C455" s="97"/>
      <c r="D455" s="89" t="s">
        <v>888</v>
      </c>
      <c r="E455" s="97"/>
      <c r="F455" s="50" t="s">
        <v>889</v>
      </c>
      <c r="G455" s="127">
        <v>71707</v>
      </c>
      <c r="H455" s="133">
        <v>-0.015</v>
      </c>
      <c r="I455" s="36" t="s">
        <v>147</v>
      </c>
      <c r="J455" s="36" t="s">
        <v>147</v>
      </c>
    </row>
    <row r="456" ht="18.95" customHeight="1" spans="1:10">
      <c r="A456" s="126" t="s">
        <v>135</v>
      </c>
      <c r="B456" s="97" t="s">
        <v>135</v>
      </c>
      <c r="C456" s="97" t="s">
        <v>888</v>
      </c>
      <c r="D456" s="89" t="s">
        <v>890</v>
      </c>
      <c r="E456" s="97" t="s">
        <v>147</v>
      </c>
      <c r="F456" s="49" t="s">
        <v>2961</v>
      </c>
      <c r="G456" s="129">
        <v>2007</v>
      </c>
      <c r="H456" s="135">
        <v>0.03</v>
      </c>
      <c r="I456" s="36" t="s">
        <v>147</v>
      </c>
      <c r="J456" s="36" t="s">
        <v>147</v>
      </c>
    </row>
    <row r="457" ht="18.95" customHeight="1" spans="1:10">
      <c r="A457" s="126" t="s">
        <v>135</v>
      </c>
      <c r="B457" s="97" t="s">
        <v>135</v>
      </c>
      <c r="C457" s="97" t="s">
        <v>888</v>
      </c>
      <c r="D457" s="89" t="s">
        <v>891</v>
      </c>
      <c r="E457" s="97" t="s">
        <v>147</v>
      </c>
      <c r="F457" s="49" t="s">
        <v>2973</v>
      </c>
      <c r="G457" s="129">
        <v>45000</v>
      </c>
      <c r="H457" s="135">
        <v>-0.066</v>
      </c>
      <c r="I457" s="36" t="s">
        <v>147</v>
      </c>
      <c r="J457" s="36" t="s">
        <v>147</v>
      </c>
    </row>
    <row r="458" ht="18.95" customHeight="1" spans="1:10">
      <c r="A458" s="126" t="s">
        <v>135</v>
      </c>
      <c r="B458" s="97"/>
      <c r="C458" s="97" t="s">
        <v>888</v>
      </c>
      <c r="D458" s="89" t="s">
        <v>893</v>
      </c>
      <c r="E458" s="97" t="s">
        <v>147</v>
      </c>
      <c r="F458" s="49" t="s">
        <v>2974</v>
      </c>
      <c r="G458" s="129">
        <v>8700</v>
      </c>
      <c r="H458" s="135">
        <v>-0.25</v>
      </c>
      <c r="I458" s="36" t="s">
        <v>147</v>
      </c>
      <c r="J458" s="36" t="s">
        <v>147</v>
      </c>
    </row>
    <row r="459" ht="18.95" customHeight="1" spans="1:10">
      <c r="A459" s="126" t="s">
        <v>135</v>
      </c>
      <c r="B459" s="97" t="s">
        <v>135</v>
      </c>
      <c r="C459" s="97" t="s">
        <v>888</v>
      </c>
      <c r="D459" s="89" t="s">
        <v>895</v>
      </c>
      <c r="E459" s="97" t="s">
        <v>147</v>
      </c>
      <c r="F459" s="49" t="s">
        <v>2975</v>
      </c>
      <c r="G459" s="129">
        <v>9500</v>
      </c>
      <c r="H459" s="135">
        <v>9.556</v>
      </c>
      <c r="I459" s="36" t="s">
        <v>147</v>
      </c>
      <c r="J459" s="36" t="s">
        <v>147</v>
      </c>
    </row>
    <row r="460" ht="18.95" customHeight="1" spans="1:10">
      <c r="A460" s="126" t="s">
        <v>135</v>
      </c>
      <c r="B460" s="97" t="s">
        <v>135</v>
      </c>
      <c r="C460" s="97" t="s">
        <v>888</v>
      </c>
      <c r="D460" s="89" t="s">
        <v>897</v>
      </c>
      <c r="E460" s="97" t="s">
        <v>147</v>
      </c>
      <c r="F460" s="49" t="s">
        <v>2976</v>
      </c>
      <c r="G460" s="129">
        <v>6500</v>
      </c>
      <c r="H460" s="135">
        <v>-0.361</v>
      </c>
      <c r="I460" s="36" t="s">
        <v>147</v>
      </c>
      <c r="J460" s="36" t="s">
        <v>147</v>
      </c>
    </row>
    <row r="461" ht="18.95" customHeight="1" spans="1:10">
      <c r="A461" s="126" t="s">
        <v>135</v>
      </c>
      <c r="B461" s="460" t="s">
        <v>850</v>
      </c>
      <c r="C461" s="97"/>
      <c r="D461" s="89" t="s">
        <v>899</v>
      </c>
      <c r="E461" s="97"/>
      <c r="F461" s="50" t="s">
        <v>900</v>
      </c>
      <c r="G461" s="127">
        <v>27193</v>
      </c>
      <c r="H461" s="133">
        <v>0.266</v>
      </c>
      <c r="I461" s="36" t="s">
        <v>147</v>
      </c>
      <c r="J461" s="36" t="s">
        <v>147</v>
      </c>
    </row>
    <row r="462" ht="18.95" customHeight="1" spans="1:10">
      <c r="A462" s="126" t="s">
        <v>135</v>
      </c>
      <c r="B462" s="97" t="s">
        <v>135</v>
      </c>
      <c r="C462" s="97" t="s">
        <v>899</v>
      </c>
      <c r="D462" s="89" t="s">
        <v>901</v>
      </c>
      <c r="E462" s="97" t="s">
        <v>147</v>
      </c>
      <c r="F462" s="49" t="s">
        <v>2961</v>
      </c>
      <c r="G462" s="129">
        <v>1173</v>
      </c>
      <c r="H462" s="135">
        <v>0.141</v>
      </c>
      <c r="I462" s="36" t="s">
        <v>147</v>
      </c>
      <c r="J462" s="36" t="s">
        <v>147</v>
      </c>
    </row>
    <row r="463" ht="18.95" customHeight="1" spans="1:10">
      <c r="A463" s="126" t="s">
        <v>135</v>
      </c>
      <c r="B463" s="97"/>
      <c r="C463" s="97" t="s">
        <v>899</v>
      </c>
      <c r="D463" s="89" t="s">
        <v>902</v>
      </c>
      <c r="E463" s="97" t="s">
        <v>147</v>
      </c>
      <c r="F463" s="49" t="s">
        <v>2977</v>
      </c>
      <c r="G463" s="129">
        <v>11020</v>
      </c>
      <c r="H463" s="135">
        <v>544.005</v>
      </c>
      <c r="I463" s="36" t="s">
        <v>147</v>
      </c>
      <c r="J463" s="36" t="s">
        <v>147</v>
      </c>
    </row>
    <row r="464" ht="18.95" customHeight="1" spans="1:10">
      <c r="A464" s="126" t="s">
        <v>135</v>
      </c>
      <c r="B464" s="97" t="s">
        <v>135</v>
      </c>
      <c r="C464" s="97" t="s">
        <v>899</v>
      </c>
      <c r="D464" s="89" t="s">
        <v>904</v>
      </c>
      <c r="E464" s="97" t="s">
        <v>147</v>
      </c>
      <c r="F464" s="49" t="s">
        <v>2978</v>
      </c>
      <c r="G464" s="128">
        <v>6500</v>
      </c>
      <c r="H464" s="135">
        <v>-0.041</v>
      </c>
      <c r="I464" s="36" t="s">
        <v>147</v>
      </c>
      <c r="J464" s="36" t="s">
        <v>147</v>
      </c>
    </row>
    <row r="465" ht="18.95" customHeight="1" spans="1:10">
      <c r="A465" s="126" t="s">
        <v>135</v>
      </c>
      <c r="B465" s="97" t="s">
        <v>135</v>
      </c>
      <c r="C465" s="97" t="s">
        <v>899</v>
      </c>
      <c r="D465" s="89" t="s">
        <v>906</v>
      </c>
      <c r="E465" s="97" t="s">
        <v>147</v>
      </c>
      <c r="F465" s="49" t="s">
        <v>2979</v>
      </c>
      <c r="G465" s="129">
        <v>8500</v>
      </c>
      <c r="H465" s="135">
        <v>-0.378</v>
      </c>
      <c r="I465" s="36" t="s">
        <v>147</v>
      </c>
      <c r="J465" s="36" t="s">
        <v>147</v>
      </c>
    </row>
    <row r="466" ht="18.95" customHeight="1" spans="1:10">
      <c r="A466" s="126" t="s">
        <v>135</v>
      </c>
      <c r="B466" s="460" t="s">
        <v>850</v>
      </c>
      <c r="C466" s="97"/>
      <c r="D466" s="89" t="s">
        <v>908</v>
      </c>
      <c r="E466" s="97"/>
      <c r="F466" s="50" t="s">
        <v>909</v>
      </c>
      <c r="G466" s="127">
        <v>6742</v>
      </c>
      <c r="H466" s="133">
        <v>0.07</v>
      </c>
      <c r="I466" s="36" t="s">
        <v>147</v>
      </c>
      <c r="J466" s="36" t="s">
        <v>147</v>
      </c>
    </row>
    <row r="467" ht="18.95" customHeight="1" spans="1:10">
      <c r="A467" s="126" t="s">
        <v>135</v>
      </c>
      <c r="B467" s="97" t="s">
        <v>135</v>
      </c>
      <c r="C467" s="97" t="s">
        <v>908</v>
      </c>
      <c r="D467" s="89" t="s">
        <v>910</v>
      </c>
      <c r="E467" s="97" t="s">
        <v>147</v>
      </c>
      <c r="F467" s="49" t="s">
        <v>2980</v>
      </c>
      <c r="G467" s="129">
        <v>2676</v>
      </c>
      <c r="H467" s="135">
        <v>0.212</v>
      </c>
      <c r="I467" s="36" t="s">
        <v>147</v>
      </c>
      <c r="J467" s="36" t="s">
        <v>147</v>
      </c>
    </row>
    <row r="468" ht="18.95" customHeight="1" spans="1:10">
      <c r="A468" s="126" t="s">
        <v>135</v>
      </c>
      <c r="B468" s="97"/>
      <c r="C468" s="97" t="s">
        <v>908</v>
      </c>
      <c r="D468" s="89" t="s">
        <v>912</v>
      </c>
      <c r="E468" s="97" t="s">
        <v>147</v>
      </c>
      <c r="F468" s="49" t="s">
        <v>2981</v>
      </c>
      <c r="G468" s="129">
        <v>2131</v>
      </c>
      <c r="H468" s="135">
        <v>-0.023</v>
      </c>
      <c r="I468" s="36" t="s">
        <v>147</v>
      </c>
      <c r="J468" s="36" t="s">
        <v>147</v>
      </c>
    </row>
    <row r="469" ht="18.95" customHeight="1" spans="1:10">
      <c r="A469" s="126" t="s">
        <v>135</v>
      </c>
      <c r="B469" s="97" t="s">
        <v>135</v>
      </c>
      <c r="C469" s="97" t="s">
        <v>908</v>
      </c>
      <c r="D469" s="89" t="s">
        <v>914</v>
      </c>
      <c r="E469" s="97" t="s">
        <v>147</v>
      </c>
      <c r="F469" s="49" t="s">
        <v>2982</v>
      </c>
      <c r="G469" s="129">
        <v>0</v>
      </c>
      <c r="H469" s="135" t="s">
        <v>135</v>
      </c>
      <c r="I469" s="36" t="s">
        <v>2729</v>
      </c>
      <c r="J469" s="36" t="s">
        <v>147</v>
      </c>
    </row>
    <row r="470" ht="18.95" customHeight="1" spans="1:10">
      <c r="A470" s="126" t="s">
        <v>135</v>
      </c>
      <c r="B470" s="97" t="s">
        <v>135</v>
      </c>
      <c r="C470" s="97" t="s">
        <v>908</v>
      </c>
      <c r="D470" s="89" t="s">
        <v>916</v>
      </c>
      <c r="E470" s="97" t="s">
        <v>147</v>
      </c>
      <c r="F470" s="49" t="s">
        <v>2983</v>
      </c>
      <c r="G470" s="128">
        <v>1935</v>
      </c>
      <c r="H470" s="135">
        <v>0.012</v>
      </c>
      <c r="I470" s="36" t="s">
        <v>147</v>
      </c>
      <c r="J470" s="36" t="s">
        <v>147</v>
      </c>
    </row>
    <row r="471" ht="18.95" customHeight="1" spans="1:10">
      <c r="A471" s="126" t="s">
        <v>135</v>
      </c>
      <c r="B471" s="460" t="s">
        <v>850</v>
      </c>
      <c r="C471" s="97"/>
      <c r="D471" s="89" t="s">
        <v>918</v>
      </c>
      <c r="E471" s="97"/>
      <c r="F471" s="50" t="s">
        <v>919</v>
      </c>
      <c r="G471" s="127">
        <v>11473</v>
      </c>
      <c r="H471" s="133">
        <v>0.151</v>
      </c>
      <c r="I471" s="36" t="s">
        <v>147</v>
      </c>
      <c r="J471" s="36" t="s">
        <v>147</v>
      </c>
    </row>
    <row r="472" ht="18.95" customHeight="1" spans="1:10">
      <c r="A472" s="126" t="s">
        <v>135</v>
      </c>
      <c r="B472" s="97" t="s">
        <v>135</v>
      </c>
      <c r="C472" s="97" t="s">
        <v>918</v>
      </c>
      <c r="D472" s="89" t="s">
        <v>920</v>
      </c>
      <c r="E472" s="97" t="s">
        <v>147</v>
      </c>
      <c r="F472" s="49" t="s">
        <v>2961</v>
      </c>
      <c r="G472" s="129">
        <v>1144</v>
      </c>
      <c r="H472" s="135">
        <v>0.166</v>
      </c>
      <c r="I472" s="36" t="s">
        <v>147</v>
      </c>
      <c r="J472" s="36" t="s">
        <v>147</v>
      </c>
    </row>
    <row r="473" ht="18.95" customHeight="1" spans="1:10">
      <c r="A473" s="126" t="s">
        <v>135</v>
      </c>
      <c r="B473" s="97" t="s">
        <v>135</v>
      </c>
      <c r="C473" s="97" t="s">
        <v>918</v>
      </c>
      <c r="D473" s="89" t="s">
        <v>921</v>
      </c>
      <c r="E473" s="97" t="s">
        <v>147</v>
      </c>
      <c r="F473" s="49" t="s">
        <v>2984</v>
      </c>
      <c r="G473" s="129">
        <v>9281</v>
      </c>
      <c r="H473" s="135">
        <v>0.332</v>
      </c>
      <c r="I473" s="36" t="s">
        <v>147</v>
      </c>
      <c r="J473" s="36" t="s">
        <v>147</v>
      </c>
    </row>
    <row r="474" ht="18.95" customHeight="1" spans="1:10">
      <c r="A474" s="126" t="s">
        <v>135</v>
      </c>
      <c r="B474" s="97" t="s">
        <v>135</v>
      </c>
      <c r="C474" s="97" t="s">
        <v>918</v>
      </c>
      <c r="D474" s="89" t="s">
        <v>923</v>
      </c>
      <c r="E474" s="97" t="s">
        <v>147</v>
      </c>
      <c r="F474" s="49" t="s">
        <v>2985</v>
      </c>
      <c r="G474" s="129">
        <v>0</v>
      </c>
      <c r="H474" s="135" t="s">
        <v>135</v>
      </c>
      <c r="I474" s="36" t="s">
        <v>2729</v>
      </c>
      <c r="J474" s="36" t="s">
        <v>147</v>
      </c>
    </row>
    <row r="475" ht="18.95" customHeight="1" spans="1:10">
      <c r="A475" s="126" t="s">
        <v>135</v>
      </c>
      <c r="B475" s="97"/>
      <c r="C475" s="97" t="s">
        <v>918</v>
      </c>
      <c r="D475" s="89" t="s">
        <v>925</v>
      </c>
      <c r="E475" s="97" t="s">
        <v>147</v>
      </c>
      <c r="F475" s="49" t="s">
        <v>2986</v>
      </c>
      <c r="G475" s="129">
        <v>100</v>
      </c>
      <c r="H475" s="135">
        <v>0</v>
      </c>
      <c r="I475" s="36" t="s">
        <v>147</v>
      </c>
      <c r="J475" s="36" t="s">
        <v>147</v>
      </c>
    </row>
    <row r="476" ht="18.95" customHeight="1" spans="1:10">
      <c r="A476" s="126" t="s">
        <v>135</v>
      </c>
      <c r="B476" s="97" t="s">
        <v>135</v>
      </c>
      <c r="C476" s="97" t="s">
        <v>918</v>
      </c>
      <c r="D476" s="89" t="s">
        <v>927</v>
      </c>
      <c r="E476" s="97" t="s">
        <v>147</v>
      </c>
      <c r="F476" s="49" t="s">
        <v>2987</v>
      </c>
      <c r="G476" s="128">
        <v>948</v>
      </c>
      <c r="H476" s="135" t="s">
        <v>135</v>
      </c>
      <c r="I476" s="36" t="s">
        <v>147</v>
      </c>
      <c r="J476" s="36" t="s">
        <v>147</v>
      </c>
    </row>
    <row r="477" ht="18.95" customHeight="1" spans="1:10">
      <c r="A477" s="126" t="s">
        <v>135</v>
      </c>
      <c r="B477" s="97" t="s">
        <v>135</v>
      </c>
      <c r="C477" s="97" t="s">
        <v>918</v>
      </c>
      <c r="D477" s="89" t="s">
        <v>929</v>
      </c>
      <c r="E477" s="97" t="s">
        <v>147</v>
      </c>
      <c r="F477" s="49" t="s">
        <v>2988</v>
      </c>
      <c r="G477" s="129">
        <v>0</v>
      </c>
      <c r="H477" s="135">
        <v>-1</v>
      </c>
      <c r="I477" s="36" t="s">
        <v>2729</v>
      </c>
      <c r="J477" s="36" t="s">
        <v>147</v>
      </c>
    </row>
    <row r="478" ht="18.95" customHeight="1" spans="1:10">
      <c r="A478" s="126" t="s">
        <v>135</v>
      </c>
      <c r="B478" s="460" t="s">
        <v>850</v>
      </c>
      <c r="C478" s="97"/>
      <c r="D478" s="89" t="s">
        <v>931</v>
      </c>
      <c r="E478" s="97"/>
      <c r="F478" s="50" t="s">
        <v>932</v>
      </c>
      <c r="G478" s="127">
        <v>5990</v>
      </c>
      <c r="H478" s="133">
        <v>2.801</v>
      </c>
      <c r="I478" s="36" t="s">
        <v>147</v>
      </c>
      <c r="J478" s="36" t="s">
        <v>147</v>
      </c>
    </row>
    <row r="479" ht="18.95" customHeight="1" spans="1:10">
      <c r="A479" s="126" t="s">
        <v>135</v>
      </c>
      <c r="B479" s="97"/>
      <c r="C479" s="460" t="s">
        <v>931</v>
      </c>
      <c r="D479" s="89" t="s">
        <v>933</v>
      </c>
      <c r="E479" s="97" t="s">
        <v>147</v>
      </c>
      <c r="F479" s="49" t="s">
        <v>2989</v>
      </c>
      <c r="G479" s="129">
        <v>5000</v>
      </c>
      <c r="H479" s="135">
        <v>31.895</v>
      </c>
      <c r="I479" s="36" t="s">
        <v>147</v>
      </c>
      <c r="J479" s="36" t="s">
        <v>147</v>
      </c>
    </row>
    <row r="480" ht="18.95" customHeight="1" spans="1:10">
      <c r="A480" s="126" t="s">
        <v>135</v>
      </c>
      <c r="B480" s="97"/>
      <c r="C480" s="460" t="s">
        <v>931</v>
      </c>
      <c r="D480" s="89" t="s">
        <v>935</v>
      </c>
      <c r="E480" s="97" t="s">
        <v>147</v>
      </c>
      <c r="F480" s="49" t="s">
        <v>2990</v>
      </c>
      <c r="G480" s="129">
        <v>0</v>
      </c>
      <c r="H480" s="135" t="s">
        <v>135</v>
      </c>
      <c r="I480" s="36" t="s">
        <v>2729</v>
      </c>
      <c r="J480" s="36" t="s">
        <v>147</v>
      </c>
    </row>
    <row r="481" ht="18.95" customHeight="1" spans="1:10">
      <c r="A481" s="126" t="s">
        <v>135</v>
      </c>
      <c r="B481" s="97" t="s">
        <v>135</v>
      </c>
      <c r="C481" s="460" t="s">
        <v>931</v>
      </c>
      <c r="D481" s="89" t="s">
        <v>937</v>
      </c>
      <c r="E481" s="97" t="s">
        <v>147</v>
      </c>
      <c r="F481" s="49" t="s">
        <v>2991</v>
      </c>
      <c r="G481" s="128">
        <v>990</v>
      </c>
      <c r="H481" s="135">
        <v>-0.305</v>
      </c>
      <c r="I481" s="36" t="s">
        <v>147</v>
      </c>
      <c r="J481" s="36" t="s">
        <v>147</v>
      </c>
    </row>
    <row r="482" ht="18.95" customHeight="1" spans="1:10">
      <c r="A482" s="126" t="s">
        <v>135</v>
      </c>
      <c r="B482" s="460" t="s">
        <v>850</v>
      </c>
      <c r="C482" s="97"/>
      <c r="D482" s="89" t="s">
        <v>939</v>
      </c>
      <c r="E482" s="97" t="s">
        <v>147</v>
      </c>
      <c r="F482" s="50" t="s">
        <v>2992</v>
      </c>
      <c r="G482" s="141">
        <v>8900</v>
      </c>
      <c r="H482" s="133">
        <v>0.483</v>
      </c>
      <c r="I482" s="36" t="s">
        <v>147</v>
      </c>
      <c r="J482" s="36" t="s">
        <v>147</v>
      </c>
    </row>
    <row r="483" ht="18.95" customHeight="1" spans="1:10">
      <c r="A483" s="126" t="s">
        <v>135</v>
      </c>
      <c r="B483" s="460" t="s">
        <v>850</v>
      </c>
      <c r="C483" s="97"/>
      <c r="D483" s="89" t="s">
        <v>941</v>
      </c>
      <c r="E483" s="97"/>
      <c r="F483" s="50" t="s">
        <v>2993</v>
      </c>
      <c r="G483" s="127">
        <v>30585</v>
      </c>
      <c r="H483" s="133">
        <v>-0.167</v>
      </c>
      <c r="I483" s="36" t="s">
        <v>147</v>
      </c>
      <c r="J483" s="36" t="s">
        <v>147</v>
      </c>
    </row>
    <row r="484" ht="18.95" customHeight="1" spans="1:10">
      <c r="A484" s="126" t="s">
        <v>135</v>
      </c>
      <c r="B484" s="97" t="s">
        <v>135</v>
      </c>
      <c r="C484" s="97" t="s">
        <v>941</v>
      </c>
      <c r="D484" s="89" t="s">
        <v>943</v>
      </c>
      <c r="E484" s="97" t="s">
        <v>147</v>
      </c>
      <c r="F484" s="49" t="s">
        <v>2994</v>
      </c>
      <c r="G484" s="129">
        <v>1680</v>
      </c>
      <c r="H484" s="135">
        <v>-0.307</v>
      </c>
      <c r="I484" s="36" t="s">
        <v>147</v>
      </c>
      <c r="J484" s="36" t="s">
        <v>147</v>
      </c>
    </row>
    <row r="485" ht="18.95" customHeight="1" spans="1:10">
      <c r="A485" s="126"/>
      <c r="B485" s="97" t="s">
        <v>135</v>
      </c>
      <c r="C485" s="97" t="s">
        <v>941</v>
      </c>
      <c r="D485" s="89" t="s">
        <v>945</v>
      </c>
      <c r="E485" s="97" t="s">
        <v>147</v>
      </c>
      <c r="F485" s="49" t="s">
        <v>2995</v>
      </c>
      <c r="G485" s="129">
        <v>0</v>
      </c>
      <c r="H485" s="135" t="s">
        <v>135</v>
      </c>
      <c r="I485" s="36" t="s">
        <v>2729</v>
      </c>
      <c r="J485" s="36" t="s">
        <v>147</v>
      </c>
    </row>
    <row r="486" ht="18.95" customHeight="1" spans="1:10">
      <c r="A486" s="126" t="s">
        <v>135</v>
      </c>
      <c r="B486" s="97"/>
      <c r="C486" s="97" t="s">
        <v>941</v>
      </c>
      <c r="D486" s="89" t="s">
        <v>947</v>
      </c>
      <c r="E486" s="97" t="s">
        <v>147</v>
      </c>
      <c r="F486" s="49" t="s">
        <v>2996</v>
      </c>
      <c r="G486" s="128">
        <v>9309</v>
      </c>
      <c r="H486" s="135">
        <v>6.7575</v>
      </c>
      <c r="I486" s="36" t="s">
        <v>147</v>
      </c>
      <c r="J486" s="36" t="s">
        <v>147</v>
      </c>
    </row>
    <row r="487" ht="18.95" customHeight="1" spans="1:10">
      <c r="A487" s="126" t="s">
        <v>135</v>
      </c>
      <c r="B487" s="97" t="s">
        <v>135</v>
      </c>
      <c r="C487" s="97" t="s">
        <v>941</v>
      </c>
      <c r="D487" s="89" t="s">
        <v>949</v>
      </c>
      <c r="E487" s="97" t="s">
        <v>147</v>
      </c>
      <c r="F487" s="49" t="s">
        <v>2997</v>
      </c>
      <c r="G487" s="129">
        <v>19596</v>
      </c>
      <c r="H487" s="135">
        <v>-0.408</v>
      </c>
      <c r="I487" s="36" t="s">
        <v>147</v>
      </c>
      <c r="J487" s="36" t="s">
        <v>147</v>
      </c>
    </row>
    <row r="488" ht="18.95" customHeight="1" spans="1:10">
      <c r="A488" s="126" t="s">
        <v>134</v>
      </c>
      <c r="B488" s="97" t="s">
        <v>135</v>
      </c>
      <c r="C488" s="97"/>
      <c r="D488" s="89" t="s">
        <v>951</v>
      </c>
      <c r="E488" s="97"/>
      <c r="F488" s="50" t="s">
        <v>952</v>
      </c>
      <c r="G488" s="127">
        <v>154031</v>
      </c>
      <c r="H488" s="133">
        <v>0.257</v>
      </c>
      <c r="I488" s="36" t="s">
        <v>147</v>
      </c>
      <c r="J488" s="36" t="s">
        <v>147</v>
      </c>
    </row>
    <row r="489" ht="18.95" customHeight="1" spans="1:10">
      <c r="A489" s="126" t="s">
        <v>135</v>
      </c>
      <c r="B489" s="460" t="s">
        <v>951</v>
      </c>
      <c r="C489" s="97"/>
      <c r="D489" s="89" t="s">
        <v>953</v>
      </c>
      <c r="E489" s="97"/>
      <c r="F489" s="50" t="s">
        <v>954</v>
      </c>
      <c r="G489" s="127">
        <v>55329</v>
      </c>
      <c r="H489" s="133">
        <v>-0.06</v>
      </c>
      <c r="I489" s="36" t="s">
        <v>147</v>
      </c>
      <c r="J489" s="36" t="s">
        <v>147</v>
      </c>
    </row>
    <row r="490" ht="18.95" customHeight="1" spans="1:10">
      <c r="A490" s="126" t="s">
        <v>135</v>
      </c>
      <c r="B490" s="97" t="s">
        <v>135</v>
      </c>
      <c r="C490" s="97" t="s">
        <v>953</v>
      </c>
      <c r="D490" s="89" t="s">
        <v>955</v>
      </c>
      <c r="E490" s="97" t="s">
        <v>147</v>
      </c>
      <c r="F490" s="49" t="s">
        <v>2728</v>
      </c>
      <c r="G490" s="129">
        <v>1266</v>
      </c>
      <c r="H490" s="135">
        <v>0.442</v>
      </c>
      <c r="I490" s="36" t="s">
        <v>147</v>
      </c>
      <c r="J490" s="36" t="s">
        <v>147</v>
      </c>
    </row>
    <row r="491" ht="18.95" customHeight="1" spans="1:10">
      <c r="A491" s="126" t="s">
        <v>135</v>
      </c>
      <c r="B491" s="97" t="s">
        <v>135</v>
      </c>
      <c r="C491" s="97" t="s">
        <v>953</v>
      </c>
      <c r="D491" s="89" t="s">
        <v>956</v>
      </c>
      <c r="E491" s="97" t="s">
        <v>147</v>
      </c>
      <c r="F491" s="49" t="s">
        <v>2730</v>
      </c>
      <c r="G491" s="129">
        <v>180</v>
      </c>
      <c r="H491" s="135">
        <v>0</v>
      </c>
      <c r="I491" s="36" t="s">
        <v>147</v>
      </c>
      <c r="J491" s="36" t="s">
        <v>147</v>
      </c>
    </row>
    <row r="492" ht="18.95" customHeight="1" spans="1:10">
      <c r="A492" s="126" t="s">
        <v>135</v>
      </c>
      <c r="B492" s="97" t="s">
        <v>135</v>
      </c>
      <c r="C492" s="97" t="s">
        <v>953</v>
      </c>
      <c r="D492" s="89" t="s">
        <v>957</v>
      </c>
      <c r="E492" s="97" t="s">
        <v>147</v>
      </c>
      <c r="F492" s="49" t="s">
        <v>2731</v>
      </c>
      <c r="G492" s="129">
        <v>157</v>
      </c>
      <c r="H492" s="135">
        <v>1.905</v>
      </c>
      <c r="I492" s="36" t="s">
        <v>147</v>
      </c>
      <c r="J492" s="36" t="s">
        <v>147</v>
      </c>
    </row>
    <row r="493" ht="18.95" customHeight="1" spans="1:10">
      <c r="A493" s="126" t="s">
        <v>135</v>
      </c>
      <c r="B493" s="97" t="s">
        <v>135</v>
      </c>
      <c r="C493" s="97" t="s">
        <v>953</v>
      </c>
      <c r="D493" s="89" t="s">
        <v>958</v>
      </c>
      <c r="E493" s="97" t="s">
        <v>147</v>
      </c>
      <c r="F493" s="49" t="s">
        <v>2998</v>
      </c>
      <c r="G493" s="128">
        <v>2309</v>
      </c>
      <c r="H493" s="135">
        <v>-0.078</v>
      </c>
      <c r="I493" s="36" t="s">
        <v>147</v>
      </c>
      <c r="J493" s="36" t="s">
        <v>147</v>
      </c>
    </row>
    <row r="494" ht="18.95" customHeight="1" spans="1:10">
      <c r="A494" s="126" t="s">
        <v>135</v>
      </c>
      <c r="B494" s="97" t="s">
        <v>135</v>
      </c>
      <c r="C494" s="97" t="s">
        <v>953</v>
      </c>
      <c r="D494" s="89" t="s">
        <v>960</v>
      </c>
      <c r="E494" s="97" t="s">
        <v>147</v>
      </c>
      <c r="F494" s="49" t="s">
        <v>2999</v>
      </c>
      <c r="G494" s="129">
        <v>690</v>
      </c>
      <c r="H494" s="135">
        <v>-0.014</v>
      </c>
      <c r="I494" s="36" t="s">
        <v>147</v>
      </c>
      <c r="J494" s="36" t="s">
        <v>147</v>
      </c>
    </row>
    <row r="495" ht="18.95" customHeight="1" spans="1:10">
      <c r="A495" s="126" t="s">
        <v>135</v>
      </c>
      <c r="B495" s="97" t="s">
        <v>135</v>
      </c>
      <c r="C495" s="97" t="s">
        <v>953</v>
      </c>
      <c r="D495" s="89" t="s">
        <v>962</v>
      </c>
      <c r="E495" s="97" t="s">
        <v>147</v>
      </c>
      <c r="F495" s="49" t="s">
        <v>3000</v>
      </c>
      <c r="G495" s="129">
        <v>0</v>
      </c>
      <c r="H495" s="135" t="s">
        <v>135</v>
      </c>
      <c r="I495" s="36" t="s">
        <v>2729</v>
      </c>
      <c r="J495" s="36" t="s">
        <v>147</v>
      </c>
    </row>
    <row r="496" ht="18.95" customHeight="1" spans="1:10">
      <c r="A496" s="126" t="s">
        <v>135</v>
      </c>
      <c r="B496" s="97" t="s">
        <v>135</v>
      </c>
      <c r="C496" s="97" t="s">
        <v>953</v>
      </c>
      <c r="D496" s="89" t="s">
        <v>964</v>
      </c>
      <c r="E496" s="97" t="s">
        <v>147</v>
      </c>
      <c r="F496" s="49" t="s">
        <v>3001</v>
      </c>
      <c r="G496" s="129">
        <v>6580</v>
      </c>
      <c r="H496" s="135">
        <v>0.055</v>
      </c>
      <c r="I496" s="36" t="s">
        <v>147</v>
      </c>
      <c r="J496" s="36" t="s">
        <v>147</v>
      </c>
    </row>
    <row r="497" ht="18.95" customHeight="1" spans="1:10">
      <c r="A497" s="126" t="s">
        <v>135</v>
      </c>
      <c r="B497" s="97" t="s">
        <v>135</v>
      </c>
      <c r="C497" s="97" t="s">
        <v>953</v>
      </c>
      <c r="D497" s="89" t="s">
        <v>966</v>
      </c>
      <c r="E497" s="97" t="s">
        <v>147</v>
      </c>
      <c r="F497" s="49" t="s">
        <v>3002</v>
      </c>
      <c r="G497" s="129">
        <v>1150</v>
      </c>
      <c r="H497" s="135">
        <v>0.045</v>
      </c>
      <c r="I497" s="36" t="s">
        <v>147</v>
      </c>
      <c r="J497" s="36" t="s">
        <v>147</v>
      </c>
    </row>
    <row r="498" ht="18.95" customHeight="1" spans="1:10">
      <c r="A498" s="126" t="s">
        <v>135</v>
      </c>
      <c r="B498" s="97" t="s">
        <v>135</v>
      </c>
      <c r="C498" s="97" t="s">
        <v>953</v>
      </c>
      <c r="D498" s="89" t="s">
        <v>968</v>
      </c>
      <c r="E498" s="97" t="s">
        <v>147</v>
      </c>
      <c r="F498" s="49" t="s">
        <v>3003</v>
      </c>
      <c r="G498" s="128">
        <v>16607</v>
      </c>
      <c r="H498" s="135">
        <v>1.402</v>
      </c>
      <c r="I498" s="36" t="s">
        <v>147</v>
      </c>
      <c r="J498" s="36" t="s">
        <v>147</v>
      </c>
    </row>
    <row r="499" ht="18.95" customHeight="1" spans="1:10">
      <c r="A499" s="126" t="s">
        <v>135</v>
      </c>
      <c r="B499" s="97" t="s">
        <v>135</v>
      </c>
      <c r="C499" s="97" t="s">
        <v>953</v>
      </c>
      <c r="D499" s="89" t="s">
        <v>970</v>
      </c>
      <c r="E499" s="97" t="s">
        <v>147</v>
      </c>
      <c r="F499" s="49" t="s">
        <v>3004</v>
      </c>
      <c r="G499" s="129">
        <v>300</v>
      </c>
      <c r="H499" s="135">
        <v>0</v>
      </c>
      <c r="I499" s="36" t="s">
        <v>147</v>
      </c>
      <c r="J499" s="36" t="s">
        <v>147</v>
      </c>
    </row>
    <row r="500" ht="18.95" customHeight="1" spans="1:10">
      <c r="A500" s="126" t="s">
        <v>135</v>
      </c>
      <c r="B500" s="97"/>
      <c r="C500" s="97" t="s">
        <v>953</v>
      </c>
      <c r="D500" s="89" t="s">
        <v>972</v>
      </c>
      <c r="E500" s="97" t="s">
        <v>147</v>
      </c>
      <c r="F500" s="49" t="s">
        <v>3005</v>
      </c>
      <c r="G500" s="129">
        <v>7397</v>
      </c>
      <c r="H500" s="135">
        <v>-0.572</v>
      </c>
      <c r="I500" s="36" t="s">
        <v>147</v>
      </c>
      <c r="J500" s="36" t="s">
        <v>147</v>
      </c>
    </row>
    <row r="501" ht="18.95" customHeight="1" spans="1:10">
      <c r="A501" s="126" t="s">
        <v>135</v>
      </c>
      <c r="B501" s="97" t="s">
        <v>135</v>
      </c>
      <c r="C501" s="97" t="s">
        <v>953</v>
      </c>
      <c r="D501" s="89" t="s">
        <v>974</v>
      </c>
      <c r="E501" s="97" t="s">
        <v>147</v>
      </c>
      <c r="F501" s="49" t="s">
        <v>3006</v>
      </c>
      <c r="G501" s="129">
        <v>100</v>
      </c>
      <c r="H501" s="135">
        <v>0</v>
      </c>
      <c r="I501" s="36" t="s">
        <v>147</v>
      </c>
      <c r="J501" s="36" t="s">
        <v>147</v>
      </c>
    </row>
    <row r="502" ht="18.95" customHeight="1" spans="1:10">
      <c r="A502" s="126" t="s">
        <v>135</v>
      </c>
      <c r="B502" s="97" t="s">
        <v>135</v>
      </c>
      <c r="C502" s="97" t="s">
        <v>953</v>
      </c>
      <c r="D502" s="89" t="s">
        <v>976</v>
      </c>
      <c r="E502" s="97" t="s">
        <v>147</v>
      </c>
      <c r="F502" s="49" t="s">
        <v>3007</v>
      </c>
      <c r="G502" s="129">
        <v>18593</v>
      </c>
      <c r="H502" s="135">
        <v>-0.177</v>
      </c>
      <c r="I502" s="36" t="s">
        <v>147</v>
      </c>
      <c r="J502" s="36" t="s">
        <v>147</v>
      </c>
    </row>
    <row r="503" ht="18.95" customHeight="1" spans="1:10">
      <c r="A503" s="126" t="s">
        <v>135</v>
      </c>
      <c r="B503" s="460" t="s">
        <v>951</v>
      </c>
      <c r="C503" s="97"/>
      <c r="D503" s="89" t="s">
        <v>978</v>
      </c>
      <c r="E503" s="97"/>
      <c r="F503" s="48" t="s">
        <v>979</v>
      </c>
      <c r="G503" s="127">
        <v>23517</v>
      </c>
      <c r="H503" s="133">
        <v>0.441</v>
      </c>
      <c r="I503" s="36" t="s">
        <v>147</v>
      </c>
      <c r="J503" s="36" t="s">
        <v>147</v>
      </c>
    </row>
    <row r="504" ht="18.95" customHeight="1" spans="1:10">
      <c r="A504" s="126" t="s">
        <v>135</v>
      </c>
      <c r="B504" s="97" t="s">
        <v>135</v>
      </c>
      <c r="C504" s="97" t="s">
        <v>978</v>
      </c>
      <c r="D504" s="89" t="s">
        <v>980</v>
      </c>
      <c r="E504" s="97" t="s">
        <v>147</v>
      </c>
      <c r="F504" s="49" t="s">
        <v>2728</v>
      </c>
      <c r="G504" s="128">
        <v>0</v>
      </c>
      <c r="H504" s="135" t="s">
        <v>135</v>
      </c>
      <c r="I504" s="36" t="s">
        <v>2729</v>
      </c>
      <c r="J504" s="36" t="s">
        <v>147</v>
      </c>
    </row>
    <row r="505" ht="18.95" customHeight="1" spans="1:10">
      <c r="A505" s="126" t="s">
        <v>135</v>
      </c>
      <c r="B505" s="97" t="s">
        <v>135</v>
      </c>
      <c r="C505" s="97" t="s">
        <v>978</v>
      </c>
      <c r="D505" s="89" t="s">
        <v>981</v>
      </c>
      <c r="E505" s="97" t="s">
        <v>147</v>
      </c>
      <c r="F505" s="49" t="s">
        <v>2730</v>
      </c>
      <c r="G505" s="129">
        <v>0</v>
      </c>
      <c r="H505" s="135" t="s">
        <v>135</v>
      </c>
      <c r="I505" s="36" t="s">
        <v>2729</v>
      </c>
      <c r="J505" s="36" t="s">
        <v>147</v>
      </c>
    </row>
    <row r="506" ht="18.95" customHeight="1" spans="1:10">
      <c r="A506" s="126" t="s">
        <v>135</v>
      </c>
      <c r="B506" s="97" t="s">
        <v>135</v>
      </c>
      <c r="C506" s="97" t="s">
        <v>978</v>
      </c>
      <c r="D506" s="89" t="s">
        <v>982</v>
      </c>
      <c r="E506" s="97" t="s">
        <v>147</v>
      </c>
      <c r="F506" s="49" t="s">
        <v>2731</v>
      </c>
      <c r="G506" s="129">
        <v>0</v>
      </c>
      <c r="H506" s="135" t="s">
        <v>135</v>
      </c>
      <c r="I506" s="36" t="s">
        <v>2729</v>
      </c>
      <c r="J506" s="36" t="s">
        <v>147</v>
      </c>
    </row>
    <row r="507" ht="18.95" customHeight="1" spans="1:10">
      <c r="A507" s="126" t="s">
        <v>135</v>
      </c>
      <c r="B507" s="97" t="s">
        <v>135</v>
      </c>
      <c r="C507" s="97" t="s">
        <v>978</v>
      </c>
      <c r="D507" s="89" t="s">
        <v>983</v>
      </c>
      <c r="E507" s="97" t="s">
        <v>147</v>
      </c>
      <c r="F507" s="49" t="s">
        <v>3008</v>
      </c>
      <c r="G507" s="129">
        <v>20500</v>
      </c>
      <c r="H507" s="135">
        <v>0.544</v>
      </c>
      <c r="I507" s="36" t="s">
        <v>147</v>
      </c>
      <c r="J507" s="36" t="s">
        <v>147</v>
      </c>
    </row>
    <row r="508" ht="18.95" customHeight="1" spans="1:10">
      <c r="A508" s="126" t="s">
        <v>135</v>
      </c>
      <c r="B508" s="97"/>
      <c r="C508" s="97" t="s">
        <v>978</v>
      </c>
      <c r="D508" s="89" t="s">
        <v>985</v>
      </c>
      <c r="E508" s="97" t="s">
        <v>147</v>
      </c>
      <c r="F508" s="49" t="s">
        <v>3009</v>
      </c>
      <c r="G508" s="129">
        <v>2873</v>
      </c>
      <c r="H508" s="135">
        <v>-0.014</v>
      </c>
      <c r="I508" s="36" t="s">
        <v>147</v>
      </c>
      <c r="J508" s="36" t="s">
        <v>147</v>
      </c>
    </row>
    <row r="509" ht="18.95" customHeight="1" spans="1:10">
      <c r="A509" s="126" t="s">
        <v>135</v>
      </c>
      <c r="B509" s="97" t="s">
        <v>135</v>
      </c>
      <c r="C509" s="97" t="s">
        <v>978</v>
      </c>
      <c r="D509" s="89" t="s">
        <v>987</v>
      </c>
      <c r="E509" s="97" t="s">
        <v>147</v>
      </c>
      <c r="F509" s="49" t="s">
        <v>3010</v>
      </c>
      <c r="G509" s="129">
        <v>0</v>
      </c>
      <c r="H509" s="135" t="s">
        <v>135</v>
      </c>
      <c r="I509" s="36" t="s">
        <v>2729</v>
      </c>
      <c r="J509" s="36" t="s">
        <v>147</v>
      </c>
    </row>
    <row r="510" ht="18.95" customHeight="1" spans="1:10">
      <c r="A510" s="126" t="s">
        <v>135</v>
      </c>
      <c r="B510" s="97" t="s">
        <v>135</v>
      </c>
      <c r="C510" s="97" t="s">
        <v>978</v>
      </c>
      <c r="D510" s="89" t="s">
        <v>989</v>
      </c>
      <c r="E510" s="97" t="s">
        <v>147</v>
      </c>
      <c r="F510" s="49" t="s">
        <v>3011</v>
      </c>
      <c r="G510" s="129">
        <v>144</v>
      </c>
      <c r="H510" s="135">
        <v>0.099</v>
      </c>
      <c r="I510" s="36" t="s">
        <v>147</v>
      </c>
      <c r="J510" s="36" t="s">
        <v>147</v>
      </c>
    </row>
    <row r="511" ht="18.95" customHeight="1" spans="1:10">
      <c r="A511" s="126" t="s">
        <v>135</v>
      </c>
      <c r="B511" s="460" t="s">
        <v>951</v>
      </c>
      <c r="C511" s="97"/>
      <c r="D511" s="89" t="s">
        <v>991</v>
      </c>
      <c r="E511" s="97"/>
      <c r="F511" s="50" t="s">
        <v>992</v>
      </c>
      <c r="G511" s="127">
        <v>9868</v>
      </c>
      <c r="H511" s="133">
        <v>0.047</v>
      </c>
      <c r="I511" s="36" t="s">
        <v>147</v>
      </c>
      <c r="J511" s="36" t="s">
        <v>147</v>
      </c>
    </row>
    <row r="512" ht="18.95" customHeight="1" spans="1:10">
      <c r="A512" s="126" t="s">
        <v>135</v>
      </c>
      <c r="B512" s="97" t="s">
        <v>135</v>
      </c>
      <c r="C512" s="97" t="s">
        <v>991</v>
      </c>
      <c r="D512" s="89" t="s">
        <v>993</v>
      </c>
      <c r="E512" s="97" t="s">
        <v>147</v>
      </c>
      <c r="F512" s="49" t="s">
        <v>2728</v>
      </c>
      <c r="G512" s="129">
        <v>590</v>
      </c>
      <c r="H512" s="135">
        <v>0.365</v>
      </c>
      <c r="I512" s="36" t="s">
        <v>147</v>
      </c>
      <c r="J512" s="36" t="s">
        <v>147</v>
      </c>
    </row>
    <row r="513" ht="18.95" customHeight="1" spans="1:10">
      <c r="A513" s="126" t="s">
        <v>135</v>
      </c>
      <c r="B513" s="97" t="s">
        <v>135</v>
      </c>
      <c r="C513" s="97" t="s">
        <v>991</v>
      </c>
      <c r="D513" s="89" t="s">
        <v>994</v>
      </c>
      <c r="E513" s="97" t="s">
        <v>147</v>
      </c>
      <c r="F513" s="49" t="s">
        <v>2730</v>
      </c>
      <c r="G513" s="129">
        <v>0</v>
      </c>
      <c r="H513" s="135" t="s">
        <v>135</v>
      </c>
      <c r="I513" s="36" t="s">
        <v>2729</v>
      </c>
      <c r="J513" s="36" t="s">
        <v>147</v>
      </c>
    </row>
    <row r="514" ht="18.95" customHeight="1" spans="1:10">
      <c r="A514" s="126" t="s">
        <v>135</v>
      </c>
      <c r="B514" s="97" t="s">
        <v>135</v>
      </c>
      <c r="C514" s="97" t="s">
        <v>991</v>
      </c>
      <c r="D514" s="89" t="s">
        <v>995</v>
      </c>
      <c r="E514" s="97" t="s">
        <v>147</v>
      </c>
      <c r="F514" s="49" t="s">
        <v>2731</v>
      </c>
      <c r="G514" s="129">
        <v>285</v>
      </c>
      <c r="H514" s="135">
        <v>0.092</v>
      </c>
      <c r="I514" s="36" t="s">
        <v>147</v>
      </c>
      <c r="J514" s="36" t="s">
        <v>147</v>
      </c>
    </row>
    <row r="515" ht="18.95" customHeight="1" spans="1:10">
      <c r="A515" s="126" t="s">
        <v>135</v>
      </c>
      <c r="B515" s="97" t="s">
        <v>135</v>
      </c>
      <c r="C515" s="97" t="s">
        <v>991</v>
      </c>
      <c r="D515" s="89" t="s">
        <v>996</v>
      </c>
      <c r="E515" s="97" t="s">
        <v>147</v>
      </c>
      <c r="F515" s="49" t="s">
        <v>3012</v>
      </c>
      <c r="G515" s="129">
        <v>563</v>
      </c>
      <c r="H515" s="135">
        <v>0.044</v>
      </c>
      <c r="I515" s="36" t="s">
        <v>147</v>
      </c>
      <c r="J515" s="36" t="s">
        <v>147</v>
      </c>
    </row>
    <row r="516" ht="18.95" customHeight="1" spans="1:10">
      <c r="A516" s="126" t="s">
        <v>135</v>
      </c>
      <c r="B516" s="97" t="s">
        <v>135</v>
      </c>
      <c r="C516" s="97" t="s">
        <v>991</v>
      </c>
      <c r="D516" s="89" t="s">
        <v>998</v>
      </c>
      <c r="E516" s="97" t="s">
        <v>147</v>
      </c>
      <c r="F516" s="49" t="s">
        <v>3013</v>
      </c>
      <c r="G516" s="129">
        <v>0</v>
      </c>
      <c r="H516" s="135">
        <v>-1</v>
      </c>
      <c r="I516" s="36" t="s">
        <v>2729</v>
      </c>
      <c r="J516" s="36" t="s">
        <v>147</v>
      </c>
    </row>
    <row r="517" ht="18.95" customHeight="1" spans="1:10">
      <c r="A517" s="126" t="s">
        <v>135</v>
      </c>
      <c r="B517" s="97" t="s">
        <v>135</v>
      </c>
      <c r="C517" s="97" t="s">
        <v>991</v>
      </c>
      <c r="D517" s="89" t="s">
        <v>1000</v>
      </c>
      <c r="E517" s="97" t="s">
        <v>147</v>
      </c>
      <c r="F517" s="49" t="s">
        <v>3014</v>
      </c>
      <c r="G517" s="129">
        <v>7852</v>
      </c>
      <c r="H517" s="135">
        <v>0.181</v>
      </c>
      <c r="I517" s="36" t="s">
        <v>147</v>
      </c>
      <c r="J517" s="36" t="s">
        <v>147</v>
      </c>
    </row>
    <row r="518" ht="18.95" customHeight="1" spans="1:10">
      <c r="A518" s="126" t="s">
        <v>135</v>
      </c>
      <c r="B518" s="97" t="s">
        <v>135</v>
      </c>
      <c r="C518" s="97" t="s">
        <v>991</v>
      </c>
      <c r="D518" s="89" t="s">
        <v>1002</v>
      </c>
      <c r="E518" s="97" t="s">
        <v>147</v>
      </c>
      <c r="F518" s="49" t="s">
        <v>3015</v>
      </c>
      <c r="G518" s="128">
        <v>191</v>
      </c>
      <c r="H518" s="135">
        <v>-0.286</v>
      </c>
      <c r="I518" s="36" t="s">
        <v>147</v>
      </c>
      <c r="J518" s="36" t="s">
        <v>147</v>
      </c>
    </row>
    <row r="519" ht="18.95" customHeight="1" spans="1:10">
      <c r="A519" s="126" t="s">
        <v>135</v>
      </c>
      <c r="B519" s="97"/>
      <c r="C519" s="97" t="s">
        <v>991</v>
      </c>
      <c r="D519" s="89" t="s">
        <v>1004</v>
      </c>
      <c r="E519" s="97" t="s">
        <v>147</v>
      </c>
      <c r="F519" s="49" t="s">
        <v>3016</v>
      </c>
      <c r="G519" s="129">
        <v>304</v>
      </c>
      <c r="H519" s="135">
        <v>-0.012</v>
      </c>
      <c r="I519" s="36" t="s">
        <v>147</v>
      </c>
      <c r="J519" s="36" t="s">
        <v>147</v>
      </c>
    </row>
    <row r="520" ht="18.95" customHeight="1" spans="1:10">
      <c r="A520" s="126" t="s">
        <v>135</v>
      </c>
      <c r="B520" s="97" t="s">
        <v>135</v>
      </c>
      <c r="C520" s="97" t="s">
        <v>991</v>
      </c>
      <c r="D520" s="89" t="s">
        <v>1006</v>
      </c>
      <c r="E520" s="97" t="s">
        <v>147</v>
      </c>
      <c r="F520" s="49" t="s">
        <v>3017</v>
      </c>
      <c r="G520" s="129">
        <v>27</v>
      </c>
      <c r="H520" s="135">
        <v>0.187</v>
      </c>
      <c r="I520" s="36" t="s">
        <v>147</v>
      </c>
      <c r="J520" s="36" t="s">
        <v>147</v>
      </c>
    </row>
    <row r="521" ht="18.95" customHeight="1" spans="1:10">
      <c r="A521" s="126" t="s">
        <v>135</v>
      </c>
      <c r="B521" s="97" t="s">
        <v>135</v>
      </c>
      <c r="C521" s="97" t="s">
        <v>991</v>
      </c>
      <c r="D521" s="89" t="s">
        <v>1008</v>
      </c>
      <c r="E521" s="97" t="s">
        <v>147</v>
      </c>
      <c r="F521" s="49" t="s">
        <v>3018</v>
      </c>
      <c r="G521" s="129">
        <v>56</v>
      </c>
      <c r="H521" s="135">
        <v>0.21</v>
      </c>
      <c r="I521" s="36" t="s">
        <v>147</v>
      </c>
      <c r="J521" s="36" t="s">
        <v>147</v>
      </c>
    </row>
    <row r="522" ht="18.95" customHeight="1" spans="1:10">
      <c r="A522" s="126" t="s">
        <v>135</v>
      </c>
      <c r="B522" s="460" t="s">
        <v>951</v>
      </c>
      <c r="C522" s="97"/>
      <c r="D522" s="89" t="s">
        <v>1010</v>
      </c>
      <c r="E522" s="97"/>
      <c r="F522" s="50" t="s">
        <v>1011</v>
      </c>
      <c r="G522" s="127">
        <v>31990</v>
      </c>
      <c r="H522" s="133">
        <v>0.441</v>
      </c>
      <c r="I522" s="36" t="s">
        <v>147</v>
      </c>
      <c r="J522" s="36" t="s">
        <v>147</v>
      </c>
    </row>
    <row r="523" ht="18.95" customHeight="1" spans="1:10">
      <c r="A523" s="126" t="s">
        <v>135</v>
      </c>
      <c r="B523" s="97" t="s">
        <v>135</v>
      </c>
      <c r="C523" s="97" t="s">
        <v>1010</v>
      </c>
      <c r="D523" s="89" t="s">
        <v>1012</v>
      </c>
      <c r="E523" s="97" t="s">
        <v>147</v>
      </c>
      <c r="F523" s="49" t="s">
        <v>2728</v>
      </c>
      <c r="G523" s="129">
        <v>806</v>
      </c>
      <c r="H523" s="135">
        <v>0.39</v>
      </c>
      <c r="I523" s="36" t="s">
        <v>147</v>
      </c>
      <c r="J523" s="36" t="s">
        <v>147</v>
      </c>
    </row>
    <row r="524" ht="18.95" customHeight="1" spans="1:10">
      <c r="A524" s="126" t="s">
        <v>135</v>
      </c>
      <c r="B524" s="97" t="s">
        <v>135</v>
      </c>
      <c r="C524" s="97" t="s">
        <v>1010</v>
      </c>
      <c r="D524" s="89" t="s">
        <v>1013</v>
      </c>
      <c r="E524" s="97" t="s">
        <v>147</v>
      </c>
      <c r="F524" s="49" t="s">
        <v>2730</v>
      </c>
      <c r="G524" s="129">
        <v>0</v>
      </c>
      <c r="H524" s="135" t="s">
        <v>135</v>
      </c>
      <c r="I524" s="36" t="s">
        <v>2729</v>
      </c>
      <c r="J524" s="36" t="s">
        <v>147</v>
      </c>
    </row>
    <row r="525" ht="18.95" customHeight="1" spans="1:10">
      <c r="A525" s="126" t="s">
        <v>135</v>
      </c>
      <c r="B525" s="97" t="s">
        <v>135</v>
      </c>
      <c r="C525" s="97" t="s">
        <v>1010</v>
      </c>
      <c r="D525" s="89" t="s">
        <v>1014</v>
      </c>
      <c r="E525" s="97" t="s">
        <v>147</v>
      </c>
      <c r="F525" s="49" t="s">
        <v>2731</v>
      </c>
      <c r="G525" s="129">
        <v>0</v>
      </c>
      <c r="H525" s="135" t="s">
        <v>135</v>
      </c>
      <c r="I525" s="36" t="s">
        <v>2729</v>
      </c>
      <c r="J525" s="36" t="s">
        <v>147</v>
      </c>
    </row>
    <row r="526" ht="18.95" customHeight="1" spans="1:10">
      <c r="A526" s="126" t="s">
        <v>135</v>
      </c>
      <c r="B526" s="97" t="s">
        <v>135</v>
      </c>
      <c r="C526" s="97" t="s">
        <v>1010</v>
      </c>
      <c r="D526" s="89" t="s">
        <v>1015</v>
      </c>
      <c r="E526" s="97" t="s">
        <v>147</v>
      </c>
      <c r="F526" s="49" t="s">
        <v>3019</v>
      </c>
      <c r="G526" s="128">
        <v>4406</v>
      </c>
      <c r="H526" s="135">
        <v>0.193</v>
      </c>
      <c r="I526" s="36" t="s">
        <v>147</v>
      </c>
      <c r="J526" s="36" t="s">
        <v>147</v>
      </c>
    </row>
    <row r="527" ht="18.95" customHeight="1" spans="1:10">
      <c r="A527" s="126" t="s">
        <v>135</v>
      </c>
      <c r="B527" s="97" t="s">
        <v>135</v>
      </c>
      <c r="C527" s="97" t="s">
        <v>1010</v>
      </c>
      <c r="D527" s="89" t="s">
        <v>1017</v>
      </c>
      <c r="E527" s="97" t="s">
        <v>147</v>
      </c>
      <c r="F527" s="49" t="s">
        <v>3020</v>
      </c>
      <c r="G527" s="129">
        <v>5868</v>
      </c>
      <c r="H527" s="135">
        <v>-0.079</v>
      </c>
      <c r="I527" s="36" t="s">
        <v>147</v>
      </c>
      <c r="J527" s="36" t="s">
        <v>147</v>
      </c>
    </row>
    <row r="528" ht="18.95" customHeight="1" spans="1:10">
      <c r="A528" s="126" t="s">
        <v>135</v>
      </c>
      <c r="B528" s="97"/>
      <c r="C528" s="97" t="s">
        <v>1010</v>
      </c>
      <c r="D528" s="89" t="s">
        <v>1019</v>
      </c>
      <c r="E528" s="97" t="s">
        <v>147</v>
      </c>
      <c r="F528" s="49" t="s">
        <v>3021</v>
      </c>
      <c r="G528" s="129">
        <v>10067</v>
      </c>
      <c r="H528" s="135">
        <v>105.812</v>
      </c>
      <c r="I528" s="36" t="s">
        <v>147</v>
      </c>
      <c r="J528" s="36" t="s">
        <v>147</v>
      </c>
    </row>
    <row r="529" ht="18.95" customHeight="1" spans="1:10">
      <c r="A529" s="126" t="s">
        <v>135</v>
      </c>
      <c r="B529" s="97" t="s">
        <v>135</v>
      </c>
      <c r="C529" s="97" t="s">
        <v>1010</v>
      </c>
      <c r="D529" s="89" t="s">
        <v>1021</v>
      </c>
      <c r="E529" s="97" t="s">
        <v>147</v>
      </c>
      <c r="F529" s="49" t="s">
        <v>3022</v>
      </c>
      <c r="G529" s="129">
        <v>10843</v>
      </c>
      <c r="H529" s="135">
        <v>-0.054</v>
      </c>
      <c r="I529" s="36" t="s">
        <v>147</v>
      </c>
      <c r="J529" s="36" t="s">
        <v>147</v>
      </c>
    </row>
    <row r="530" ht="18.95" customHeight="1" spans="1:10">
      <c r="A530" s="126" t="s">
        <v>135</v>
      </c>
      <c r="B530" s="460" t="s">
        <v>951</v>
      </c>
      <c r="C530" s="97"/>
      <c r="D530" s="89" t="s">
        <v>1023</v>
      </c>
      <c r="E530" s="97"/>
      <c r="F530" s="50" t="s">
        <v>1024</v>
      </c>
      <c r="G530" s="127">
        <v>4187</v>
      </c>
      <c r="H530" s="133">
        <v>0.083</v>
      </c>
      <c r="I530" s="36" t="s">
        <v>147</v>
      </c>
      <c r="J530" s="36" t="s">
        <v>147</v>
      </c>
    </row>
    <row r="531" ht="18.95" customHeight="1" spans="1:10">
      <c r="A531" s="126" t="s">
        <v>135</v>
      </c>
      <c r="B531" s="97" t="s">
        <v>135</v>
      </c>
      <c r="C531" s="97" t="s">
        <v>1023</v>
      </c>
      <c r="D531" s="89" t="s">
        <v>1025</v>
      </c>
      <c r="E531" s="97" t="s">
        <v>147</v>
      </c>
      <c r="F531" s="49" t="s">
        <v>2728</v>
      </c>
      <c r="G531" s="129">
        <v>797</v>
      </c>
      <c r="H531" s="135">
        <v>0.517</v>
      </c>
      <c r="I531" s="36" t="s">
        <v>147</v>
      </c>
      <c r="J531" s="36" t="s">
        <v>147</v>
      </c>
    </row>
    <row r="532" ht="18.95" customHeight="1" spans="1:10">
      <c r="A532" s="126" t="s">
        <v>135</v>
      </c>
      <c r="B532" s="97" t="s">
        <v>135</v>
      </c>
      <c r="C532" s="97" t="s">
        <v>1023</v>
      </c>
      <c r="D532" s="89" t="s">
        <v>1026</v>
      </c>
      <c r="E532" s="97" t="s">
        <v>147</v>
      </c>
      <c r="F532" s="49" t="s">
        <v>2730</v>
      </c>
      <c r="G532" s="129">
        <v>160</v>
      </c>
      <c r="H532" s="135">
        <v>0</v>
      </c>
      <c r="I532" s="36" t="s">
        <v>147</v>
      </c>
      <c r="J532" s="36" t="s">
        <v>147</v>
      </c>
    </row>
    <row r="533" ht="18.95" customHeight="1" spans="1:10">
      <c r="A533" s="126" t="s">
        <v>135</v>
      </c>
      <c r="B533" s="97" t="s">
        <v>135</v>
      </c>
      <c r="C533" s="97" t="s">
        <v>1023</v>
      </c>
      <c r="D533" s="89" t="s">
        <v>1027</v>
      </c>
      <c r="E533" s="97" t="s">
        <v>147</v>
      </c>
      <c r="F533" s="49" t="s">
        <v>2731</v>
      </c>
      <c r="G533" s="129">
        <v>46</v>
      </c>
      <c r="H533" s="135">
        <v>0.129</v>
      </c>
      <c r="I533" s="36" t="s">
        <v>147</v>
      </c>
      <c r="J533" s="36" t="s">
        <v>147</v>
      </c>
    </row>
    <row r="534" ht="18.95" customHeight="1" spans="1:10">
      <c r="A534" s="126" t="s">
        <v>135</v>
      </c>
      <c r="B534" s="97" t="s">
        <v>135</v>
      </c>
      <c r="C534" s="97" t="s">
        <v>1023</v>
      </c>
      <c r="D534" s="89" t="s">
        <v>1028</v>
      </c>
      <c r="E534" s="97" t="s">
        <v>147</v>
      </c>
      <c r="F534" s="49" t="s">
        <v>3023</v>
      </c>
      <c r="G534" s="129">
        <v>0</v>
      </c>
      <c r="H534" s="135" t="s">
        <v>135</v>
      </c>
      <c r="I534" s="36" t="s">
        <v>2729</v>
      </c>
      <c r="J534" s="36" t="s">
        <v>147</v>
      </c>
    </row>
    <row r="535" ht="18.95" customHeight="1" spans="1:10">
      <c r="A535" s="126" t="s">
        <v>135</v>
      </c>
      <c r="B535" s="97" t="s">
        <v>135</v>
      </c>
      <c r="C535" s="97" t="s">
        <v>1023</v>
      </c>
      <c r="D535" s="89" t="s">
        <v>1030</v>
      </c>
      <c r="E535" s="97" t="s">
        <v>147</v>
      </c>
      <c r="F535" s="49" t="s">
        <v>3024</v>
      </c>
      <c r="G535" s="129">
        <v>2894</v>
      </c>
      <c r="H535" s="135">
        <v>0.037</v>
      </c>
      <c r="I535" s="36" t="s">
        <v>147</v>
      </c>
      <c r="J535" s="36" t="s">
        <v>147</v>
      </c>
    </row>
    <row r="536" ht="18.95" customHeight="1" spans="1:10">
      <c r="A536" s="126" t="s">
        <v>135</v>
      </c>
      <c r="B536" s="97"/>
      <c r="C536" s="97" t="s">
        <v>1023</v>
      </c>
      <c r="D536" s="89" t="s">
        <v>1032</v>
      </c>
      <c r="E536" s="97" t="s">
        <v>147</v>
      </c>
      <c r="F536" s="49" t="s">
        <v>3025</v>
      </c>
      <c r="G536" s="129">
        <v>100</v>
      </c>
      <c r="H536" s="135">
        <v>0</v>
      </c>
      <c r="I536" s="36" t="s">
        <v>147</v>
      </c>
      <c r="J536" s="36" t="s">
        <v>147</v>
      </c>
    </row>
    <row r="537" ht="18.95" customHeight="1" spans="1:10">
      <c r="A537" s="126" t="s">
        <v>135</v>
      </c>
      <c r="B537" s="97" t="s">
        <v>135</v>
      </c>
      <c r="C537" s="97" t="s">
        <v>1023</v>
      </c>
      <c r="D537" s="89" t="s">
        <v>1034</v>
      </c>
      <c r="E537" s="97" t="s">
        <v>147</v>
      </c>
      <c r="F537" s="49" t="s">
        <v>3026</v>
      </c>
      <c r="G537" s="128">
        <v>140</v>
      </c>
      <c r="H537" s="135">
        <v>0</v>
      </c>
      <c r="I537" s="36" t="s">
        <v>147</v>
      </c>
      <c r="J537" s="36" t="s">
        <v>147</v>
      </c>
    </row>
    <row r="538" ht="18.95" customHeight="1" spans="1:10">
      <c r="A538" s="126" t="s">
        <v>135</v>
      </c>
      <c r="B538" s="97" t="s">
        <v>135</v>
      </c>
      <c r="C538" s="97" t="s">
        <v>1023</v>
      </c>
      <c r="D538" s="89" t="s">
        <v>1036</v>
      </c>
      <c r="E538" s="97" t="s">
        <v>147</v>
      </c>
      <c r="F538" s="49" t="s">
        <v>3027</v>
      </c>
      <c r="G538" s="129">
        <v>50</v>
      </c>
      <c r="H538" s="135">
        <v>-0.545</v>
      </c>
      <c r="I538" s="36" t="s">
        <v>147</v>
      </c>
      <c r="J538" s="36" t="s">
        <v>147</v>
      </c>
    </row>
    <row r="539" ht="18.95" customHeight="1" spans="1:10">
      <c r="A539" s="126"/>
      <c r="B539" s="460" t="s">
        <v>951</v>
      </c>
      <c r="C539" s="97" t="s">
        <v>135</v>
      </c>
      <c r="D539" s="89" t="s">
        <v>1038</v>
      </c>
      <c r="E539" s="97"/>
      <c r="F539" s="50" t="s">
        <v>3028</v>
      </c>
      <c r="G539" s="127">
        <v>29140</v>
      </c>
      <c r="H539" s="133">
        <v>1.454</v>
      </c>
      <c r="I539" s="36" t="s">
        <v>147</v>
      </c>
      <c r="J539" s="36" t="s">
        <v>147</v>
      </c>
    </row>
    <row r="540" ht="18.95" customHeight="1" spans="1:10">
      <c r="A540" s="126" t="s">
        <v>135</v>
      </c>
      <c r="B540" s="97"/>
      <c r="C540" s="460" t="s">
        <v>1038</v>
      </c>
      <c r="D540" s="89" t="s">
        <v>1040</v>
      </c>
      <c r="E540" s="97" t="s">
        <v>147</v>
      </c>
      <c r="F540" s="49" t="s">
        <v>3029</v>
      </c>
      <c r="G540" s="129">
        <v>3656</v>
      </c>
      <c r="H540" s="135">
        <v>0</v>
      </c>
      <c r="I540" s="36" t="s">
        <v>147</v>
      </c>
      <c r="J540" s="36" t="s">
        <v>147</v>
      </c>
    </row>
    <row r="541" ht="18.95" customHeight="1" spans="1:10">
      <c r="A541" s="126" t="s">
        <v>135</v>
      </c>
      <c r="B541" s="97" t="s">
        <v>135</v>
      </c>
      <c r="C541" s="460" t="s">
        <v>1038</v>
      </c>
      <c r="D541" s="89" t="s">
        <v>1042</v>
      </c>
      <c r="E541" s="97" t="s">
        <v>147</v>
      </c>
      <c r="F541" s="49" t="s">
        <v>3030</v>
      </c>
      <c r="G541" s="129">
        <v>21000</v>
      </c>
      <c r="H541" s="135" t="s">
        <v>135</v>
      </c>
      <c r="I541" s="36" t="s">
        <v>147</v>
      </c>
      <c r="J541" s="36" t="s">
        <v>147</v>
      </c>
    </row>
    <row r="542" ht="18.95" customHeight="1" spans="1:10">
      <c r="A542" s="126" t="s">
        <v>135</v>
      </c>
      <c r="B542" s="97" t="s">
        <v>135</v>
      </c>
      <c r="C542" s="460" t="s">
        <v>1038</v>
      </c>
      <c r="D542" s="89" t="s">
        <v>1044</v>
      </c>
      <c r="E542" s="97" t="s">
        <v>147</v>
      </c>
      <c r="F542" s="49" t="s">
        <v>3031</v>
      </c>
      <c r="G542" s="129">
        <v>4484</v>
      </c>
      <c r="H542" s="135">
        <v>-0.455</v>
      </c>
      <c r="I542" s="36" t="s">
        <v>147</v>
      </c>
      <c r="J542" s="36" t="s">
        <v>147</v>
      </c>
    </row>
    <row r="543" ht="18.95" customHeight="1" spans="1:10">
      <c r="A543" s="126" t="s">
        <v>134</v>
      </c>
      <c r="B543" s="97" t="s">
        <v>135</v>
      </c>
      <c r="C543" s="97"/>
      <c r="D543" s="89" t="s">
        <v>1046</v>
      </c>
      <c r="E543" s="97"/>
      <c r="F543" s="50" t="s">
        <v>3032</v>
      </c>
      <c r="G543" s="127">
        <v>979248</v>
      </c>
      <c r="H543" s="133">
        <v>0.121</v>
      </c>
      <c r="I543" s="36" t="s">
        <v>147</v>
      </c>
      <c r="J543" s="36" t="s">
        <v>147</v>
      </c>
    </row>
    <row r="544" ht="18.95" customHeight="1" spans="1:10">
      <c r="A544" s="126" t="s">
        <v>135</v>
      </c>
      <c r="B544" s="460" t="s">
        <v>1046</v>
      </c>
      <c r="C544" s="97"/>
      <c r="D544" s="89" t="s">
        <v>1048</v>
      </c>
      <c r="E544" s="97"/>
      <c r="F544" s="50" t="s">
        <v>1049</v>
      </c>
      <c r="G544" s="127">
        <v>10579</v>
      </c>
      <c r="H544" s="133">
        <v>-0.067</v>
      </c>
      <c r="I544" s="36" t="s">
        <v>147</v>
      </c>
      <c r="J544" s="36" t="s">
        <v>147</v>
      </c>
    </row>
    <row r="545" ht="18.95" customHeight="1" spans="1:10">
      <c r="A545" s="126" t="s">
        <v>135</v>
      </c>
      <c r="B545" s="97" t="s">
        <v>135</v>
      </c>
      <c r="C545" s="97" t="s">
        <v>1048</v>
      </c>
      <c r="D545" s="89" t="s">
        <v>1050</v>
      </c>
      <c r="E545" s="97" t="s">
        <v>147</v>
      </c>
      <c r="F545" s="49" t="s">
        <v>2728</v>
      </c>
      <c r="G545" s="129">
        <v>1153</v>
      </c>
      <c r="H545" s="135">
        <v>0.292</v>
      </c>
      <c r="I545" s="36" t="s">
        <v>147</v>
      </c>
      <c r="J545" s="36" t="s">
        <v>147</v>
      </c>
    </row>
    <row r="546" ht="18.95" customHeight="1" spans="1:10">
      <c r="A546" s="126" t="s">
        <v>135</v>
      </c>
      <c r="B546" s="97" t="s">
        <v>135</v>
      </c>
      <c r="C546" s="97" t="s">
        <v>1048</v>
      </c>
      <c r="D546" s="89" t="s">
        <v>1051</v>
      </c>
      <c r="E546" s="97" t="s">
        <v>147</v>
      </c>
      <c r="F546" s="49" t="s">
        <v>2730</v>
      </c>
      <c r="G546" s="128">
        <v>22</v>
      </c>
      <c r="H546" s="135" t="s">
        <v>135</v>
      </c>
      <c r="I546" s="36" t="s">
        <v>147</v>
      </c>
      <c r="J546" s="36" t="s">
        <v>147</v>
      </c>
    </row>
    <row r="547" ht="18.95" customHeight="1" spans="1:10">
      <c r="A547" s="126" t="s">
        <v>135</v>
      </c>
      <c r="B547" s="97" t="s">
        <v>135</v>
      </c>
      <c r="C547" s="97" t="s">
        <v>1048</v>
      </c>
      <c r="D547" s="89" t="s">
        <v>1052</v>
      </c>
      <c r="E547" s="97" t="s">
        <v>147</v>
      </c>
      <c r="F547" s="51" t="s">
        <v>2731</v>
      </c>
      <c r="G547" s="129">
        <v>309</v>
      </c>
      <c r="H547" s="135">
        <v>0.274</v>
      </c>
      <c r="I547" s="36" t="s">
        <v>147</v>
      </c>
      <c r="J547" s="36" t="s">
        <v>147</v>
      </c>
    </row>
    <row r="548" ht="18.95" customHeight="1" spans="1:10">
      <c r="A548" s="126" t="s">
        <v>135</v>
      </c>
      <c r="B548" s="97" t="s">
        <v>135</v>
      </c>
      <c r="C548" s="97" t="s">
        <v>1048</v>
      </c>
      <c r="D548" s="89" t="s">
        <v>1053</v>
      </c>
      <c r="E548" s="97" t="s">
        <v>147</v>
      </c>
      <c r="F548" s="51" t="s">
        <v>3033</v>
      </c>
      <c r="G548" s="129">
        <v>0</v>
      </c>
      <c r="H548" s="135" t="s">
        <v>135</v>
      </c>
      <c r="I548" s="36" t="s">
        <v>2729</v>
      </c>
      <c r="J548" s="36" t="s">
        <v>147</v>
      </c>
    </row>
    <row r="549" ht="18.95" customHeight="1" spans="1:10">
      <c r="A549" s="126" t="s">
        <v>135</v>
      </c>
      <c r="B549" s="97" t="s">
        <v>135</v>
      </c>
      <c r="C549" s="97" t="s">
        <v>1048</v>
      </c>
      <c r="D549" s="89" t="s">
        <v>1055</v>
      </c>
      <c r="E549" s="97" t="s">
        <v>147</v>
      </c>
      <c r="F549" s="51" t="s">
        <v>3034</v>
      </c>
      <c r="G549" s="129">
        <v>130</v>
      </c>
      <c r="H549" s="135">
        <v>-0.133</v>
      </c>
      <c r="I549" s="36" t="s">
        <v>147</v>
      </c>
      <c r="J549" s="36" t="s">
        <v>147</v>
      </c>
    </row>
    <row r="550" ht="18.95" customHeight="1" spans="1:10">
      <c r="A550" s="126" t="s">
        <v>135</v>
      </c>
      <c r="B550" s="97" t="s">
        <v>135</v>
      </c>
      <c r="C550" s="97" t="s">
        <v>1048</v>
      </c>
      <c r="D550" s="89" t="s">
        <v>1057</v>
      </c>
      <c r="E550" s="97" t="s">
        <v>147</v>
      </c>
      <c r="F550" s="51" t="s">
        <v>3035</v>
      </c>
      <c r="G550" s="129">
        <v>53</v>
      </c>
      <c r="H550" s="135">
        <v>1.356</v>
      </c>
      <c r="I550" s="36" t="s">
        <v>147</v>
      </c>
      <c r="J550" s="36" t="s">
        <v>147</v>
      </c>
    </row>
    <row r="551" ht="18.95" customHeight="1" spans="1:10">
      <c r="A551" s="126" t="s">
        <v>135</v>
      </c>
      <c r="B551" s="97" t="s">
        <v>135</v>
      </c>
      <c r="C551" s="97" t="s">
        <v>1048</v>
      </c>
      <c r="D551" s="89" t="s">
        <v>1059</v>
      </c>
      <c r="E551" s="97" t="s">
        <v>147</v>
      </c>
      <c r="F551" s="51" t="s">
        <v>3036</v>
      </c>
      <c r="G551" s="129">
        <v>5734</v>
      </c>
      <c r="H551" s="135">
        <v>-0.05</v>
      </c>
      <c r="I551" s="36" t="s">
        <v>147</v>
      </c>
      <c r="J551" s="36" t="s">
        <v>147</v>
      </c>
    </row>
    <row r="552" ht="18.95" customHeight="1" spans="1:10">
      <c r="A552" s="126" t="s">
        <v>135</v>
      </c>
      <c r="B552" s="97" t="s">
        <v>135</v>
      </c>
      <c r="C552" s="97" t="s">
        <v>1048</v>
      </c>
      <c r="D552" s="459" t="s">
        <v>1061</v>
      </c>
      <c r="E552" s="97" t="s">
        <v>147</v>
      </c>
      <c r="F552" s="51" t="s">
        <v>2766</v>
      </c>
      <c r="G552" s="129">
        <v>324</v>
      </c>
      <c r="H552" s="135">
        <v>3.32</v>
      </c>
      <c r="I552" s="36" t="s">
        <v>147</v>
      </c>
      <c r="J552" s="36" t="s">
        <v>147</v>
      </c>
    </row>
    <row r="553" ht="18.95" customHeight="1" spans="1:10">
      <c r="A553" s="126" t="s">
        <v>135</v>
      </c>
      <c r="B553" s="97" t="s">
        <v>135</v>
      </c>
      <c r="C553" s="97" t="s">
        <v>1048</v>
      </c>
      <c r="D553" s="89" t="s">
        <v>1062</v>
      </c>
      <c r="E553" s="97" t="s">
        <v>147</v>
      </c>
      <c r="F553" s="51" t="s">
        <v>3037</v>
      </c>
      <c r="G553" s="129">
        <v>2353</v>
      </c>
      <c r="H553" s="135">
        <v>-0.101</v>
      </c>
      <c r="I553" s="36" t="s">
        <v>147</v>
      </c>
      <c r="J553" s="36" t="s">
        <v>147</v>
      </c>
    </row>
    <row r="554" ht="18.95" customHeight="1" spans="1:10">
      <c r="A554" s="126" t="s">
        <v>135</v>
      </c>
      <c r="B554" s="97"/>
      <c r="C554" s="97" t="s">
        <v>1048</v>
      </c>
      <c r="D554" s="89" t="s">
        <v>1064</v>
      </c>
      <c r="E554" s="97" t="s">
        <v>147</v>
      </c>
      <c r="F554" s="51" t="s">
        <v>3038</v>
      </c>
      <c r="G554" s="129">
        <v>0</v>
      </c>
      <c r="H554" s="135" t="s">
        <v>135</v>
      </c>
      <c r="I554" s="36" t="s">
        <v>2729</v>
      </c>
      <c r="J554" s="36" t="s">
        <v>147</v>
      </c>
    </row>
    <row r="555" ht="18.95" customHeight="1" spans="1:10">
      <c r="A555" s="126" t="s">
        <v>135</v>
      </c>
      <c r="B555" s="97" t="s">
        <v>135</v>
      </c>
      <c r="C555" s="97" t="s">
        <v>1048</v>
      </c>
      <c r="D555" s="89" t="s">
        <v>1066</v>
      </c>
      <c r="E555" s="97" t="s">
        <v>147</v>
      </c>
      <c r="F555" s="49" t="s">
        <v>3039</v>
      </c>
      <c r="G555" s="128">
        <v>34</v>
      </c>
      <c r="H555" s="135">
        <v>0.229</v>
      </c>
      <c r="I555" s="36" t="s">
        <v>147</v>
      </c>
      <c r="J555" s="36" t="s">
        <v>147</v>
      </c>
    </row>
    <row r="556" ht="18.95" customHeight="1" spans="1:10">
      <c r="A556" s="126" t="s">
        <v>135</v>
      </c>
      <c r="B556" s="97" t="s">
        <v>135</v>
      </c>
      <c r="C556" s="97" t="s">
        <v>1048</v>
      </c>
      <c r="D556" s="89" t="s">
        <v>1068</v>
      </c>
      <c r="E556" s="97" t="s">
        <v>147</v>
      </c>
      <c r="F556" s="49" t="s">
        <v>3040</v>
      </c>
      <c r="G556" s="129">
        <v>0</v>
      </c>
      <c r="H556" s="135" t="s">
        <v>135</v>
      </c>
      <c r="I556" s="36" t="s">
        <v>2729</v>
      </c>
      <c r="J556" s="36" t="s">
        <v>147</v>
      </c>
    </row>
    <row r="557" ht="18.95" customHeight="1" spans="1:10">
      <c r="A557" s="126" t="s">
        <v>135</v>
      </c>
      <c r="B557" s="97" t="s">
        <v>135</v>
      </c>
      <c r="C557" s="97" t="s">
        <v>1048</v>
      </c>
      <c r="D557" s="89" t="s">
        <v>1070</v>
      </c>
      <c r="E557" s="97" t="s">
        <v>147</v>
      </c>
      <c r="F557" s="27" t="s">
        <v>3041</v>
      </c>
      <c r="G557" s="129">
        <v>467</v>
      </c>
      <c r="H557" s="135">
        <v>-0.634</v>
      </c>
      <c r="I557" s="36" t="s">
        <v>147</v>
      </c>
      <c r="J557" s="36" t="s">
        <v>147</v>
      </c>
    </row>
    <row r="558" ht="18.95" customHeight="1" spans="1:10">
      <c r="A558" s="126" t="s">
        <v>135</v>
      </c>
      <c r="B558" s="460" t="s">
        <v>1046</v>
      </c>
      <c r="C558" s="97"/>
      <c r="D558" s="89" t="s">
        <v>1072</v>
      </c>
      <c r="E558" s="97"/>
      <c r="F558" s="50" t="s">
        <v>1073</v>
      </c>
      <c r="G558" s="127">
        <v>32962</v>
      </c>
      <c r="H558" s="133">
        <v>0.155</v>
      </c>
      <c r="I558" s="36" t="s">
        <v>147</v>
      </c>
      <c r="J558" s="36" t="s">
        <v>147</v>
      </c>
    </row>
    <row r="559" ht="18.95" customHeight="1" spans="1:10">
      <c r="A559" s="126" t="s">
        <v>135</v>
      </c>
      <c r="B559" s="97" t="s">
        <v>135</v>
      </c>
      <c r="C559" s="97" t="s">
        <v>1072</v>
      </c>
      <c r="D559" s="89" t="s">
        <v>1074</v>
      </c>
      <c r="E559" s="97" t="s">
        <v>147</v>
      </c>
      <c r="F559" s="23" t="s">
        <v>2728</v>
      </c>
      <c r="G559" s="128">
        <v>1719</v>
      </c>
      <c r="H559" s="135">
        <v>0.453</v>
      </c>
      <c r="I559" s="36" t="s">
        <v>147</v>
      </c>
      <c r="J559" s="36" t="s">
        <v>147</v>
      </c>
    </row>
    <row r="560" ht="18.95" customHeight="1" spans="1:10">
      <c r="A560" s="126" t="s">
        <v>135</v>
      </c>
      <c r="B560" s="97" t="s">
        <v>135</v>
      </c>
      <c r="C560" s="97" t="s">
        <v>1072</v>
      </c>
      <c r="D560" s="89" t="s">
        <v>1075</v>
      </c>
      <c r="E560" s="97" t="s">
        <v>147</v>
      </c>
      <c r="F560" s="49" t="s">
        <v>2730</v>
      </c>
      <c r="G560" s="128">
        <v>0</v>
      </c>
      <c r="H560" s="135" t="s">
        <v>135</v>
      </c>
      <c r="I560" s="36" t="s">
        <v>2729</v>
      </c>
      <c r="J560" s="36" t="s">
        <v>147</v>
      </c>
    </row>
    <row r="561" ht="18.95" customHeight="1" spans="1:10">
      <c r="A561" s="126" t="s">
        <v>135</v>
      </c>
      <c r="B561" s="97" t="s">
        <v>135</v>
      </c>
      <c r="C561" s="97" t="s">
        <v>1072</v>
      </c>
      <c r="D561" s="89" t="s">
        <v>1076</v>
      </c>
      <c r="E561" s="97" t="s">
        <v>147</v>
      </c>
      <c r="F561" s="49" t="s">
        <v>2731</v>
      </c>
      <c r="G561" s="129">
        <v>154</v>
      </c>
      <c r="H561" s="135">
        <v>0.075</v>
      </c>
      <c r="I561" s="36" t="s">
        <v>147</v>
      </c>
      <c r="J561" s="36" t="s">
        <v>147</v>
      </c>
    </row>
    <row r="562" ht="18.95" customHeight="1" spans="1:10">
      <c r="A562" s="126" t="s">
        <v>135</v>
      </c>
      <c r="B562" s="97" t="s">
        <v>135</v>
      </c>
      <c r="C562" s="97" t="s">
        <v>1072</v>
      </c>
      <c r="D562" s="89" t="s">
        <v>1077</v>
      </c>
      <c r="E562" s="97" t="s">
        <v>147</v>
      </c>
      <c r="F562" s="49" t="s">
        <v>3042</v>
      </c>
      <c r="G562" s="129">
        <v>1085</v>
      </c>
      <c r="H562" s="135">
        <v>-0.052</v>
      </c>
      <c r="I562" s="36" t="s">
        <v>147</v>
      </c>
      <c r="J562" s="36" t="s">
        <v>147</v>
      </c>
    </row>
    <row r="563" ht="18.95" customHeight="1" spans="1:10">
      <c r="A563" s="126" t="s">
        <v>135</v>
      </c>
      <c r="B563" s="97" t="s">
        <v>135</v>
      </c>
      <c r="C563" s="97" t="s">
        <v>1072</v>
      </c>
      <c r="D563" s="89" t="s">
        <v>1079</v>
      </c>
      <c r="E563" s="97" t="s">
        <v>147</v>
      </c>
      <c r="F563" s="49" t="s">
        <v>3043</v>
      </c>
      <c r="G563" s="129">
        <v>23808</v>
      </c>
      <c r="H563" s="135">
        <v>0.145</v>
      </c>
      <c r="I563" s="36" t="s">
        <v>147</v>
      </c>
      <c r="J563" s="36" t="s">
        <v>147</v>
      </c>
    </row>
    <row r="564" ht="18.95" customHeight="1" spans="1:10">
      <c r="A564" s="126" t="s">
        <v>135</v>
      </c>
      <c r="B564" s="97" t="s">
        <v>135</v>
      </c>
      <c r="C564" s="97" t="s">
        <v>1072</v>
      </c>
      <c r="D564" s="89" t="s">
        <v>1081</v>
      </c>
      <c r="E564" s="97" t="s">
        <v>147</v>
      </c>
      <c r="F564" s="49" t="s">
        <v>3044</v>
      </c>
      <c r="G564" s="129">
        <v>0</v>
      </c>
      <c r="H564" s="135" t="s">
        <v>135</v>
      </c>
      <c r="I564" s="36" t="s">
        <v>2729</v>
      </c>
      <c r="J564" s="36" t="s">
        <v>147</v>
      </c>
    </row>
    <row r="565" ht="18.95" customHeight="1" spans="1:10">
      <c r="A565" s="126" t="s">
        <v>135</v>
      </c>
      <c r="B565" s="97"/>
      <c r="C565" s="97" t="s">
        <v>1072</v>
      </c>
      <c r="D565" s="89" t="s">
        <v>1083</v>
      </c>
      <c r="E565" s="97" t="s">
        <v>147</v>
      </c>
      <c r="F565" s="49" t="s">
        <v>3045</v>
      </c>
      <c r="G565" s="129">
        <v>1500</v>
      </c>
      <c r="H565" s="135">
        <v>17.75</v>
      </c>
      <c r="I565" s="36" t="s">
        <v>147</v>
      </c>
      <c r="J565" s="36" t="s">
        <v>147</v>
      </c>
    </row>
    <row r="566" ht="18.95" customHeight="1" spans="1:10">
      <c r="A566" s="126" t="s">
        <v>135</v>
      </c>
      <c r="B566" s="97" t="s">
        <v>135</v>
      </c>
      <c r="C566" s="97" t="s">
        <v>1072</v>
      </c>
      <c r="D566" s="89" t="s">
        <v>1085</v>
      </c>
      <c r="E566" s="97" t="s">
        <v>147</v>
      </c>
      <c r="F566" s="49" t="s">
        <v>3046</v>
      </c>
      <c r="G566" s="129">
        <v>311</v>
      </c>
      <c r="H566" s="135">
        <v>0.031</v>
      </c>
      <c r="I566" s="36" t="s">
        <v>147</v>
      </c>
      <c r="J566" s="36" t="s">
        <v>147</v>
      </c>
    </row>
    <row r="567" ht="18.95" customHeight="1" spans="1:10">
      <c r="A567" s="126" t="s">
        <v>135</v>
      </c>
      <c r="B567" s="97" t="s">
        <v>135</v>
      </c>
      <c r="C567" s="97" t="s">
        <v>1072</v>
      </c>
      <c r="D567" s="89" t="s">
        <v>1087</v>
      </c>
      <c r="E567" s="97" t="s">
        <v>147</v>
      </c>
      <c r="F567" s="49" t="s">
        <v>3047</v>
      </c>
      <c r="G567" s="129">
        <v>33</v>
      </c>
      <c r="H567" s="135">
        <v>0.373</v>
      </c>
      <c r="I567" s="36" t="s">
        <v>147</v>
      </c>
      <c r="J567" s="36" t="s">
        <v>147</v>
      </c>
    </row>
    <row r="568" ht="18.95" customHeight="1" spans="1:10">
      <c r="A568" s="126" t="s">
        <v>135</v>
      </c>
      <c r="B568" s="97" t="s">
        <v>135</v>
      </c>
      <c r="C568" s="97" t="s">
        <v>1072</v>
      </c>
      <c r="D568" s="89" t="s">
        <v>1089</v>
      </c>
      <c r="E568" s="97" t="s">
        <v>147</v>
      </c>
      <c r="F568" s="49" t="s">
        <v>3048</v>
      </c>
      <c r="G568" s="129">
        <v>4352</v>
      </c>
      <c r="H568" s="135">
        <v>-0.106</v>
      </c>
      <c r="I568" s="36" t="s">
        <v>147</v>
      </c>
      <c r="J568" s="36" t="s">
        <v>147</v>
      </c>
    </row>
    <row r="569" ht="18.95" customHeight="1" spans="1:10">
      <c r="A569" s="126" t="s">
        <v>135</v>
      </c>
      <c r="B569" s="460" t="s">
        <v>1046</v>
      </c>
      <c r="C569" s="97"/>
      <c r="D569" s="89" t="s">
        <v>1091</v>
      </c>
      <c r="E569" s="97"/>
      <c r="F569" s="50" t="s">
        <v>1092</v>
      </c>
      <c r="G569" s="127">
        <v>111713</v>
      </c>
      <c r="H569" s="133">
        <v>0.018</v>
      </c>
      <c r="I569" s="36" t="s">
        <v>147</v>
      </c>
      <c r="J569" s="36" t="s">
        <v>147</v>
      </c>
    </row>
    <row r="570" ht="18.95" customHeight="1" spans="1:10">
      <c r="A570" s="126" t="s">
        <v>135</v>
      </c>
      <c r="B570" s="97" t="s">
        <v>135</v>
      </c>
      <c r="C570" s="97" t="s">
        <v>1091</v>
      </c>
      <c r="D570" s="89" t="s">
        <v>1093</v>
      </c>
      <c r="E570" s="97" t="s">
        <v>147</v>
      </c>
      <c r="F570" s="49" t="s">
        <v>3049</v>
      </c>
      <c r="G570" s="129">
        <v>16693</v>
      </c>
      <c r="H570" s="135">
        <v>0</v>
      </c>
      <c r="I570" s="36" t="s">
        <v>147</v>
      </c>
      <c r="J570" s="36" t="s">
        <v>147</v>
      </c>
    </row>
    <row r="571" ht="18.95" customHeight="1" spans="1:10">
      <c r="A571" s="126" t="s">
        <v>135</v>
      </c>
      <c r="B571" s="97" t="s">
        <v>135</v>
      </c>
      <c r="C571" s="97" t="s">
        <v>1091</v>
      </c>
      <c r="D571" s="89" t="s">
        <v>1095</v>
      </c>
      <c r="E571" s="97" t="s">
        <v>147</v>
      </c>
      <c r="F571" s="49" t="s">
        <v>3050</v>
      </c>
      <c r="G571" s="129">
        <v>0</v>
      </c>
      <c r="H571" s="135" t="s">
        <v>135</v>
      </c>
      <c r="I571" s="36" t="s">
        <v>2729</v>
      </c>
      <c r="J571" s="36" t="s">
        <v>147</v>
      </c>
    </row>
    <row r="572" ht="18.95" customHeight="1" spans="1:10">
      <c r="A572" s="126" t="s">
        <v>135</v>
      </c>
      <c r="B572" s="97" t="s">
        <v>135</v>
      </c>
      <c r="C572" s="97" t="s">
        <v>1091</v>
      </c>
      <c r="D572" s="459" t="s">
        <v>1097</v>
      </c>
      <c r="E572" s="97" t="s">
        <v>147</v>
      </c>
      <c r="F572" s="49" t="s">
        <v>3051</v>
      </c>
      <c r="G572" s="129">
        <v>0</v>
      </c>
      <c r="H572" s="135">
        <v>-1</v>
      </c>
      <c r="I572" s="36" t="s">
        <v>2729</v>
      </c>
      <c r="J572" s="36" t="s">
        <v>147</v>
      </c>
    </row>
    <row r="573" ht="18.95" customHeight="1" spans="1:10">
      <c r="A573" s="126" t="s">
        <v>135</v>
      </c>
      <c r="B573" s="97" t="s">
        <v>135</v>
      </c>
      <c r="C573" s="97" t="s">
        <v>1091</v>
      </c>
      <c r="D573" s="89" t="s">
        <v>1099</v>
      </c>
      <c r="E573" s="97" t="s">
        <v>147</v>
      </c>
      <c r="F573" s="49" t="s">
        <v>3052</v>
      </c>
      <c r="G573" s="129">
        <v>0</v>
      </c>
      <c r="H573" s="135" t="s">
        <v>135</v>
      </c>
      <c r="I573" s="36" t="s">
        <v>2729</v>
      </c>
      <c r="J573" s="36" t="s">
        <v>147</v>
      </c>
    </row>
    <row r="574" ht="18.95" customHeight="1" spans="1:10">
      <c r="A574" s="126" t="s">
        <v>135</v>
      </c>
      <c r="B574" s="97"/>
      <c r="C574" s="97" t="s">
        <v>1091</v>
      </c>
      <c r="D574" s="89" t="s">
        <v>1101</v>
      </c>
      <c r="E574" s="97" t="s">
        <v>147</v>
      </c>
      <c r="F574" s="49" t="s">
        <v>3053</v>
      </c>
      <c r="G574" s="128">
        <v>0</v>
      </c>
      <c r="H574" s="135" t="s">
        <v>135</v>
      </c>
      <c r="I574" s="36" t="s">
        <v>2729</v>
      </c>
      <c r="J574" s="36" t="s">
        <v>147</v>
      </c>
    </row>
    <row r="575" ht="18.95" customHeight="1" spans="1:10">
      <c r="A575" s="126" t="s">
        <v>135</v>
      </c>
      <c r="B575" s="97" t="s">
        <v>135</v>
      </c>
      <c r="C575" s="97" t="s">
        <v>1091</v>
      </c>
      <c r="D575" s="89" t="s">
        <v>1103</v>
      </c>
      <c r="E575" s="97" t="s">
        <v>147</v>
      </c>
      <c r="F575" s="49" t="s">
        <v>3054</v>
      </c>
      <c r="G575" s="129">
        <v>95020</v>
      </c>
      <c r="H575" s="135">
        <v>0.044</v>
      </c>
      <c r="I575" s="36" t="s">
        <v>147</v>
      </c>
      <c r="J575" s="36" t="s">
        <v>147</v>
      </c>
    </row>
    <row r="576" ht="18.95" customHeight="1" spans="1:10">
      <c r="A576" s="126" t="s">
        <v>135</v>
      </c>
      <c r="B576" s="97" t="s">
        <v>135</v>
      </c>
      <c r="C576" s="97" t="s">
        <v>1091</v>
      </c>
      <c r="D576" s="89" t="s">
        <v>1105</v>
      </c>
      <c r="E576" s="97" t="s">
        <v>147</v>
      </c>
      <c r="F576" s="49" t="s">
        <v>3055</v>
      </c>
      <c r="G576" s="129">
        <v>0</v>
      </c>
      <c r="H576" s="135" t="s">
        <v>135</v>
      </c>
      <c r="I576" s="36" t="s">
        <v>2729</v>
      </c>
      <c r="J576" s="36" t="s">
        <v>147</v>
      </c>
    </row>
    <row r="577" ht="18.95" customHeight="1" spans="1:10">
      <c r="A577" s="126" t="s">
        <v>135</v>
      </c>
      <c r="B577" s="460" t="s">
        <v>1046</v>
      </c>
      <c r="C577" s="97"/>
      <c r="D577" s="89" t="s">
        <v>1107</v>
      </c>
      <c r="E577" s="97"/>
      <c r="F577" s="50" t="s">
        <v>1108</v>
      </c>
      <c r="G577" s="127">
        <v>386847</v>
      </c>
      <c r="H577" s="133">
        <v>-0.006</v>
      </c>
      <c r="I577" s="36" t="s">
        <v>147</v>
      </c>
      <c r="J577" s="36" t="s">
        <v>147</v>
      </c>
    </row>
    <row r="578" ht="18.95" customHeight="1" spans="1:10">
      <c r="A578" s="126" t="s">
        <v>135</v>
      </c>
      <c r="B578" s="97" t="s">
        <v>135</v>
      </c>
      <c r="C578" s="97" t="s">
        <v>1107</v>
      </c>
      <c r="D578" s="89" t="s">
        <v>1109</v>
      </c>
      <c r="E578" s="97" t="s">
        <v>147</v>
      </c>
      <c r="F578" s="49" t="s">
        <v>3056</v>
      </c>
      <c r="G578" s="129">
        <v>110764</v>
      </c>
      <c r="H578" s="135">
        <v>0.016</v>
      </c>
      <c r="I578" s="36" t="s">
        <v>147</v>
      </c>
      <c r="J578" s="36" t="s">
        <v>147</v>
      </c>
    </row>
    <row r="579" ht="18.95" customHeight="1" spans="1:10">
      <c r="A579" s="126" t="s">
        <v>135</v>
      </c>
      <c r="B579" s="97"/>
      <c r="C579" s="97" t="s">
        <v>1107</v>
      </c>
      <c r="D579" s="89" t="s">
        <v>1111</v>
      </c>
      <c r="E579" s="97" t="s">
        <v>147</v>
      </c>
      <c r="F579" s="49" t="s">
        <v>3057</v>
      </c>
      <c r="G579" s="129">
        <v>253697</v>
      </c>
      <c r="H579" s="135">
        <v>0.05</v>
      </c>
      <c r="I579" s="36" t="s">
        <v>147</v>
      </c>
      <c r="J579" s="36" t="s">
        <v>147</v>
      </c>
    </row>
    <row r="580" ht="18.95" customHeight="1" spans="1:10">
      <c r="A580" s="126" t="s">
        <v>135</v>
      </c>
      <c r="B580" s="97" t="s">
        <v>135</v>
      </c>
      <c r="C580" s="97" t="s">
        <v>1107</v>
      </c>
      <c r="D580" s="89" t="s">
        <v>1113</v>
      </c>
      <c r="E580" s="97" t="s">
        <v>147</v>
      </c>
      <c r="F580" s="49" t="s">
        <v>3058</v>
      </c>
      <c r="G580" s="129">
        <v>1773</v>
      </c>
      <c r="H580" s="135">
        <v>0.056</v>
      </c>
      <c r="I580" s="36" t="s">
        <v>147</v>
      </c>
      <c r="J580" s="36" t="s">
        <v>147</v>
      </c>
    </row>
    <row r="581" ht="18.95" customHeight="1" spans="1:10">
      <c r="A581" s="126" t="s">
        <v>135</v>
      </c>
      <c r="B581" s="97" t="s">
        <v>135</v>
      </c>
      <c r="C581" s="97" t="s">
        <v>1107</v>
      </c>
      <c r="D581" s="89" t="s">
        <v>1115</v>
      </c>
      <c r="E581" s="97" t="s">
        <v>147</v>
      </c>
      <c r="F581" s="49" t="s">
        <v>3059</v>
      </c>
      <c r="G581" s="129">
        <v>0</v>
      </c>
      <c r="H581" s="135" t="s">
        <v>135</v>
      </c>
      <c r="I581" s="36" t="s">
        <v>2729</v>
      </c>
      <c r="J581" s="36" t="s">
        <v>147</v>
      </c>
    </row>
    <row r="582" ht="18.95" customHeight="1" spans="1:10">
      <c r="A582" s="126" t="s">
        <v>135</v>
      </c>
      <c r="B582" s="97" t="s">
        <v>135</v>
      </c>
      <c r="C582" s="97" t="s">
        <v>1107</v>
      </c>
      <c r="D582" s="89" t="s">
        <v>1117</v>
      </c>
      <c r="E582" s="97" t="s">
        <v>147</v>
      </c>
      <c r="F582" s="49" t="s">
        <v>3060</v>
      </c>
      <c r="G582" s="129">
        <v>20613</v>
      </c>
      <c r="H582" s="135">
        <v>-0.437</v>
      </c>
      <c r="I582" s="36" t="s">
        <v>147</v>
      </c>
      <c r="J582" s="36" t="s">
        <v>147</v>
      </c>
    </row>
    <row r="583" ht="18.95" customHeight="1" spans="1:10">
      <c r="A583" s="126" t="s">
        <v>135</v>
      </c>
      <c r="B583" s="97" t="s">
        <v>1046</v>
      </c>
      <c r="C583" s="97" t="s">
        <v>135</v>
      </c>
      <c r="D583" s="89" t="s">
        <v>1119</v>
      </c>
      <c r="E583" s="97"/>
      <c r="F583" s="50" t="s">
        <v>1120</v>
      </c>
      <c r="G583" s="127">
        <v>0</v>
      </c>
      <c r="H583" s="133" t="s">
        <v>135</v>
      </c>
      <c r="I583" s="36" t="s">
        <v>2729</v>
      </c>
      <c r="J583" s="36" t="s">
        <v>147</v>
      </c>
    </row>
    <row r="584" ht="18.95" customHeight="1" spans="1:10">
      <c r="A584" s="126" t="s">
        <v>135</v>
      </c>
      <c r="B584" s="97" t="s">
        <v>135</v>
      </c>
      <c r="C584" s="460" t="s">
        <v>1119</v>
      </c>
      <c r="D584" s="89" t="s">
        <v>1121</v>
      </c>
      <c r="E584" s="97" t="s">
        <v>147</v>
      </c>
      <c r="F584" s="49" t="s">
        <v>3061</v>
      </c>
      <c r="G584" s="129">
        <v>0</v>
      </c>
      <c r="H584" s="135" t="s">
        <v>135</v>
      </c>
      <c r="I584" s="36" t="s">
        <v>2729</v>
      </c>
      <c r="J584" s="36" t="s">
        <v>147</v>
      </c>
    </row>
    <row r="585" ht="18.95" customHeight="1" spans="1:10">
      <c r="A585" s="126" t="s">
        <v>135</v>
      </c>
      <c r="B585" s="97" t="s">
        <v>135</v>
      </c>
      <c r="C585" s="460" t="s">
        <v>1119</v>
      </c>
      <c r="D585" s="89" t="s">
        <v>1123</v>
      </c>
      <c r="E585" s="97" t="s">
        <v>147</v>
      </c>
      <c r="F585" s="49" t="s">
        <v>3062</v>
      </c>
      <c r="G585" s="128">
        <v>0</v>
      </c>
      <c r="H585" s="135" t="s">
        <v>135</v>
      </c>
      <c r="I585" s="36" t="s">
        <v>2729</v>
      </c>
      <c r="J585" s="36" t="s">
        <v>147</v>
      </c>
    </row>
    <row r="586" ht="18.95" customHeight="1" spans="1:10">
      <c r="A586" s="126" t="s">
        <v>135</v>
      </c>
      <c r="B586" s="97" t="s">
        <v>135</v>
      </c>
      <c r="C586" s="460" t="s">
        <v>1119</v>
      </c>
      <c r="D586" s="89" t="s">
        <v>1125</v>
      </c>
      <c r="E586" s="97" t="s">
        <v>147</v>
      </c>
      <c r="F586" s="49" t="s">
        <v>3063</v>
      </c>
      <c r="G586" s="129">
        <v>0</v>
      </c>
      <c r="H586" s="135" t="s">
        <v>135</v>
      </c>
      <c r="I586" s="36" t="s">
        <v>2729</v>
      </c>
      <c r="J586" s="36" t="s">
        <v>147</v>
      </c>
    </row>
    <row r="587" ht="18.95" customHeight="1" spans="1:10">
      <c r="A587" s="126" t="s">
        <v>135</v>
      </c>
      <c r="B587" s="460" t="s">
        <v>1046</v>
      </c>
      <c r="C587" s="97"/>
      <c r="D587" s="89" t="s">
        <v>1127</v>
      </c>
      <c r="E587" s="97"/>
      <c r="F587" s="50" t="s">
        <v>1128</v>
      </c>
      <c r="G587" s="127">
        <v>57235</v>
      </c>
      <c r="H587" s="133">
        <v>0.252</v>
      </c>
      <c r="I587" s="36" t="s">
        <v>147</v>
      </c>
      <c r="J587" s="36" t="s">
        <v>147</v>
      </c>
    </row>
    <row r="588" ht="18.95" customHeight="1" spans="1:10">
      <c r="A588" s="126" t="s">
        <v>135</v>
      </c>
      <c r="B588" s="97" t="s">
        <v>135</v>
      </c>
      <c r="C588" s="97" t="s">
        <v>1127</v>
      </c>
      <c r="D588" s="89" t="s">
        <v>1129</v>
      </c>
      <c r="E588" s="97" t="s">
        <v>147</v>
      </c>
      <c r="F588" s="49" t="s">
        <v>3064</v>
      </c>
      <c r="G588" s="129">
        <v>0</v>
      </c>
      <c r="H588" s="135" t="s">
        <v>135</v>
      </c>
      <c r="I588" s="36" t="s">
        <v>2729</v>
      </c>
      <c r="J588" s="36" t="s">
        <v>147</v>
      </c>
    </row>
    <row r="589" ht="18.95" customHeight="1" spans="1:10">
      <c r="A589" s="126" t="s">
        <v>135</v>
      </c>
      <c r="B589" s="97" t="s">
        <v>135</v>
      </c>
      <c r="C589" s="97" t="s">
        <v>1127</v>
      </c>
      <c r="D589" s="89" t="s">
        <v>1131</v>
      </c>
      <c r="E589" s="97" t="s">
        <v>147</v>
      </c>
      <c r="F589" s="49" t="s">
        <v>3065</v>
      </c>
      <c r="G589" s="129">
        <v>0</v>
      </c>
      <c r="H589" s="135" t="s">
        <v>135</v>
      </c>
      <c r="I589" s="36" t="s">
        <v>2729</v>
      </c>
      <c r="J589" s="36" t="s">
        <v>147</v>
      </c>
    </row>
    <row r="590" ht="18.95" customHeight="1" spans="1:10">
      <c r="A590" s="126" t="s">
        <v>135</v>
      </c>
      <c r="B590" s="97" t="s">
        <v>135</v>
      </c>
      <c r="C590" s="97" t="s">
        <v>1127</v>
      </c>
      <c r="D590" s="89" t="s">
        <v>1133</v>
      </c>
      <c r="E590" s="97" t="s">
        <v>147</v>
      </c>
      <c r="F590" s="49" t="s">
        <v>3066</v>
      </c>
      <c r="G590" s="129">
        <v>0</v>
      </c>
      <c r="H590" s="135" t="s">
        <v>135</v>
      </c>
      <c r="I590" s="36" t="s">
        <v>2729</v>
      </c>
      <c r="J590" s="36" t="s">
        <v>147</v>
      </c>
    </row>
    <row r="591" ht="18.95" customHeight="1" spans="1:10">
      <c r="A591" s="126" t="s">
        <v>135</v>
      </c>
      <c r="B591" s="97" t="s">
        <v>135</v>
      </c>
      <c r="C591" s="97" t="s">
        <v>1127</v>
      </c>
      <c r="D591" s="89" t="s">
        <v>1135</v>
      </c>
      <c r="E591" s="97" t="s">
        <v>147</v>
      </c>
      <c r="F591" s="27" t="s">
        <v>3067</v>
      </c>
      <c r="G591" s="129">
        <v>0</v>
      </c>
      <c r="H591" s="135" t="s">
        <v>135</v>
      </c>
      <c r="I591" s="36" t="s">
        <v>2729</v>
      </c>
      <c r="J591" s="36" t="s">
        <v>147</v>
      </c>
    </row>
    <row r="592" ht="18.95" customHeight="1" spans="1:10">
      <c r="A592" s="126" t="s">
        <v>135</v>
      </c>
      <c r="B592" s="97" t="s">
        <v>135</v>
      </c>
      <c r="C592" s="97" t="s">
        <v>1127</v>
      </c>
      <c r="D592" s="89" t="s">
        <v>1137</v>
      </c>
      <c r="E592" s="97" t="s">
        <v>147</v>
      </c>
      <c r="F592" s="49" t="s">
        <v>3068</v>
      </c>
      <c r="G592" s="129">
        <v>0</v>
      </c>
      <c r="H592" s="135" t="s">
        <v>135</v>
      </c>
      <c r="I592" s="36" t="s">
        <v>2729</v>
      </c>
      <c r="J592" s="36" t="s">
        <v>147</v>
      </c>
    </row>
    <row r="593" ht="18.95" customHeight="1" spans="1:10">
      <c r="A593" s="126" t="s">
        <v>135</v>
      </c>
      <c r="B593" s="97" t="s">
        <v>135</v>
      </c>
      <c r="C593" s="97" t="s">
        <v>1127</v>
      </c>
      <c r="D593" s="89" t="s">
        <v>1139</v>
      </c>
      <c r="E593" s="97" t="s">
        <v>147</v>
      </c>
      <c r="F593" s="27" t="s">
        <v>3069</v>
      </c>
      <c r="G593" s="129">
        <v>28985</v>
      </c>
      <c r="H593" s="135">
        <v>0.208</v>
      </c>
      <c r="I593" s="36" t="s">
        <v>147</v>
      </c>
      <c r="J593" s="36" t="s">
        <v>147</v>
      </c>
    </row>
    <row r="594" ht="18.95" customHeight="1" spans="1:10">
      <c r="A594" s="126" t="s">
        <v>135</v>
      </c>
      <c r="B594" s="97" t="s">
        <v>135</v>
      </c>
      <c r="C594" s="97" t="s">
        <v>1127</v>
      </c>
      <c r="D594" s="459" t="s">
        <v>1141</v>
      </c>
      <c r="E594" s="97" t="s">
        <v>147</v>
      </c>
      <c r="F594" s="49" t="s">
        <v>3070</v>
      </c>
      <c r="G594" s="128">
        <v>0</v>
      </c>
      <c r="H594" s="135" t="s">
        <v>135</v>
      </c>
      <c r="I594" s="36" t="s">
        <v>2729</v>
      </c>
      <c r="J594" s="36" t="s">
        <v>147</v>
      </c>
    </row>
    <row r="595" ht="18.95" customHeight="1" spans="1:10">
      <c r="A595" s="126" t="s">
        <v>135</v>
      </c>
      <c r="B595" s="97" t="s">
        <v>135</v>
      </c>
      <c r="C595" s="97" t="s">
        <v>1127</v>
      </c>
      <c r="D595" s="89" t="s">
        <v>1143</v>
      </c>
      <c r="E595" s="97" t="s">
        <v>147</v>
      </c>
      <c r="F595" s="49" t="s">
        <v>3071</v>
      </c>
      <c r="G595" s="129">
        <v>0</v>
      </c>
      <c r="H595" s="135" t="s">
        <v>135</v>
      </c>
      <c r="I595" s="36" t="s">
        <v>2729</v>
      </c>
      <c r="J595" s="36" t="s">
        <v>147</v>
      </c>
    </row>
    <row r="596" ht="18.95" customHeight="1" spans="1:10">
      <c r="A596" s="126" t="s">
        <v>135</v>
      </c>
      <c r="B596" s="97"/>
      <c r="C596" s="97" t="s">
        <v>1127</v>
      </c>
      <c r="D596" s="89" t="s">
        <v>1145</v>
      </c>
      <c r="E596" s="97" t="s">
        <v>147</v>
      </c>
      <c r="F596" s="49" t="s">
        <v>3072</v>
      </c>
      <c r="G596" s="129">
        <v>0</v>
      </c>
      <c r="H596" s="135" t="s">
        <v>135</v>
      </c>
      <c r="I596" s="36" t="s">
        <v>2729</v>
      </c>
      <c r="J596" s="36" t="s">
        <v>147</v>
      </c>
    </row>
    <row r="597" ht="18.95" customHeight="1" spans="1:10">
      <c r="A597" s="126" t="s">
        <v>135</v>
      </c>
      <c r="B597" s="97" t="s">
        <v>135</v>
      </c>
      <c r="C597" s="97" t="s">
        <v>1127</v>
      </c>
      <c r="D597" s="89" t="s">
        <v>1147</v>
      </c>
      <c r="E597" s="97" t="s">
        <v>147</v>
      </c>
      <c r="F597" s="49" t="s">
        <v>3073</v>
      </c>
      <c r="G597" s="129">
        <v>5300</v>
      </c>
      <c r="H597" s="135">
        <v>0.325</v>
      </c>
      <c r="I597" s="36" t="s">
        <v>147</v>
      </c>
      <c r="J597" s="36" t="s">
        <v>147</v>
      </c>
    </row>
    <row r="598" ht="18.95" customHeight="1" spans="1:10">
      <c r="A598" s="126" t="s">
        <v>135</v>
      </c>
      <c r="B598" s="97" t="s">
        <v>135</v>
      </c>
      <c r="C598" s="97" t="s">
        <v>1127</v>
      </c>
      <c r="D598" s="89" t="s">
        <v>1149</v>
      </c>
      <c r="E598" s="97" t="s">
        <v>147</v>
      </c>
      <c r="F598" s="49" t="s">
        <v>3074</v>
      </c>
      <c r="G598" s="129">
        <v>5250</v>
      </c>
      <c r="H598" s="135" t="s">
        <v>135</v>
      </c>
      <c r="I598" s="36" t="s">
        <v>147</v>
      </c>
      <c r="J598" s="36" t="s">
        <v>147</v>
      </c>
    </row>
    <row r="599" ht="18.95" customHeight="1" spans="1:10">
      <c r="A599" s="126" t="s">
        <v>135</v>
      </c>
      <c r="B599" s="97" t="s">
        <v>135</v>
      </c>
      <c r="C599" s="97" t="s">
        <v>1127</v>
      </c>
      <c r="D599" s="89" t="s">
        <v>1151</v>
      </c>
      <c r="E599" s="97" t="s">
        <v>147</v>
      </c>
      <c r="F599" s="49" t="s">
        <v>3075</v>
      </c>
      <c r="G599" s="129">
        <v>0</v>
      </c>
      <c r="H599" s="135" t="s">
        <v>135</v>
      </c>
      <c r="I599" s="36" t="s">
        <v>2729</v>
      </c>
      <c r="J599" s="36" t="s">
        <v>147</v>
      </c>
    </row>
    <row r="600" ht="18.95" customHeight="1" spans="1:10">
      <c r="A600" s="126" t="s">
        <v>135</v>
      </c>
      <c r="B600" s="97" t="s">
        <v>135</v>
      </c>
      <c r="C600" s="97" t="s">
        <v>1127</v>
      </c>
      <c r="D600" s="89" t="s">
        <v>1153</v>
      </c>
      <c r="E600" s="97" t="s">
        <v>147</v>
      </c>
      <c r="F600" s="49" t="s">
        <v>3076</v>
      </c>
      <c r="G600" s="128">
        <v>17700</v>
      </c>
      <c r="H600" s="135">
        <v>0</v>
      </c>
      <c r="I600" s="36" t="s">
        <v>147</v>
      </c>
      <c r="J600" s="36" t="s">
        <v>147</v>
      </c>
    </row>
    <row r="601" ht="18.95" customHeight="1" spans="1:10">
      <c r="A601" s="126" t="s">
        <v>135</v>
      </c>
      <c r="B601" s="460" t="s">
        <v>1046</v>
      </c>
      <c r="C601" s="97"/>
      <c r="D601" s="89" t="s">
        <v>1155</v>
      </c>
      <c r="E601" s="97"/>
      <c r="F601" s="50" t="s">
        <v>1156</v>
      </c>
      <c r="G601" s="127">
        <v>25837</v>
      </c>
      <c r="H601" s="133">
        <v>-0.01</v>
      </c>
      <c r="I601" s="36" t="s">
        <v>147</v>
      </c>
      <c r="J601" s="36" t="s">
        <v>147</v>
      </c>
    </row>
    <row r="602" ht="18.95" customHeight="1" spans="1:10">
      <c r="A602" s="126" t="s">
        <v>135</v>
      </c>
      <c r="B602" s="97" t="s">
        <v>135</v>
      </c>
      <c r="C602" s="97" t="s">
        <v>1155</v>
      </c>
      <c r="D602" s="459" t="s">
        <v>1157</v>
      </c>
      <c r="E602" s="97" t="s">
        <v>147</v>
      </c>
      <c r="F602" s="49" t="s">
        <v>3077</v>
      </c>
      <c r="G602" s="129">
        <v>1138</v>
      </c>
      <c r="H602" s="135">
        <v>5.034</v>
      </c>
      <c r="I602" s="36" t="s">
        <v>147</v>
      </c>
      <c r="J602" s="36" t="s">
        <v>147</v>
      </c>
    </row>
    <row r="603" ht="18.95" customHeight="1" spans="1:10">
      <c r="A603" s="126" t="s">
        <v>135</v>
      </c>
      <c r="B603" s="97" t="s">
        <v>135</v>
      </c>
      <c r="C603" s="97" t="s">
        <v>1155</v>
      </c>
      <c r="D603" s="89" t="s">
        <v>1159</v>
      </c>
      <c r="E603" s="97" t="s">
        <v>147</v>
      </c>
      <c r="F603" s="49" t="s">
        <v>3078</v>
      </c>
      <c r="G603" s="129">
        <v>170</v>
      </c>
      <c r="H603" s="135">
        <v>0</v>
      </c>
      <c r="I603" s="36" t="s">
        <v>147</v>
      </c>
      <c r="J603" s="36" t="s">
        <v>147</v>
      </c>
    </row>
    <row r="604" ht="18.95" customHeight="1" spans="1:10">
      <c r="A604" s="126" t="s">
        <v>135</v>
      </c>
      <c r="B604" s="97"/>
      <c r="C604" s="97" t="s">
        <v>1155</v>
      </c>
      <c r="D604" s="89" t="s">
        <v>1161</v>
      </c>
      <c r="E604" s="97" t="s">
        <v>147</v>
      </c>
      <c r="F604" s="49" t="s">
        <v>3079</v>
      </c>
      <c r="G604" s="128">
        <v>0</v>
      </c>
      <c r="H604" s="135">
        <v>-1</v>
      </c>
      <c r="I604" s="36" t="s">
        <v>2729</v>
      </c>
      <c r="J604" s="36" t="s">
        <v>147</v>
      </c>
    </row>
    <row r="605" ht="18.95" customHeight="1" spans="1:10">
      <c r="A605" s="126" t="s">
        <v>135</v>
      </c>
      <c r="B605" s="97" t="s">
        <v>135</v>
      </c>
      <c r="C605" s="97" t="s">
        <v>1155</v>
      </c>
      <c r="D605" s="89" t="s">
        <v>1163</v>
      </c>
      <c r="E605" s="97" t="s">
        <v>147</v>
      </c>
      <c r="F605" s="49" t="s">
        <v>3080</v>
      </c>
      <c r="G605" s="129">
        <v>683</v>
      </c>
      <c r="H605" s="135">
        <v>0.062</v>
      </c>
      <c r="I605" s="36" t="s">
        <v>147</v>
      </c>
      <c r="J605" s="36" t="s">
        <v>147</v>
      </c>
    </row>
    <row r="606" ht="18.95" customHeight="1" spans="1:10">
      <c r="A606" s="126" t="s">
        <v>135</v>
      </c>
      <c r="B606" s="97" t="s">
        <v>135</v>
      </c>
      <c r="C606" s="97" t="s">
        <v>1155</v>
      </c>
      <c r="D606" s="89" t="s">
        <v>1165</v>
      </c>
      <c r="E606" s="97" t="s">
        <v>147</v>
      </c>
      <c r="F606" s="49" t="s">
        <v>3081</v>
      </c>
      <c r="G606" s="129">
        <v>0</v>
      </c>
      <c r="H606" s="135" t="s">
        <v>135</v>
      </c>
      <c r="I606" s="36" t="s">
        <v>2729</v>
      </c>
      <c r="J606" s="36" t="s">
        <v>147</v>
      </c>
    </row>
    <row r="607" ht="18.95" customHeight="1" spans="1:10">
      <c r="A607" s="126" t="s">
        <v>135</v>
      </c>
      <c r="B607" s="97" t="s">
        <v>135</v>
      </c>
      <c r="C607" s="97" t="s">
        <v>1155</v>
      </c>
      <c r="D607" s="89" t="s">
        <v>1167</v>
      </c>
      <c r="E607" s="97" t="s">
        <v>147</v>
      </c>
      <c r="F607" s="49" t="s">
        <v>3082</v>
      </c>
      <c r="G607" s="129">
        <v>0</v>
      </c>
      <c r="H607" s="135" t="s">
        <v>135</v>
      </c>
      <c r="I607" s="36" t="s">
        <v>2729</v>
      </c>
      <c r="J607" s="36" t="s">
        <v>147</v>
      </c>
    </row>
    <row r="608" ht="18.95" customHeight="1" spans="1:10">
      <c r="A608" s="126" t="s">
        <v>135</v>
      </c>
      <c r="B608" s="97" t="s">
        <v>135</v>
      </c>
      <c r="C608" s="97" t="s">
        <v>1155</v>
      </c>
      <c r="D608" s="459" t="s">
        <v>1169</v>
      </c>
      <c r="E608" s="97" t="s">
        <v>147</v>
      </c>
      <c r="F608" s="49" t="s">
        <v>3083</v>
      </c>
      <c r="G608" s="129">
        <v>23846</v>
      </c>
      <c r="H608" s="135">
        <v>0.123</v>
      </c>
      <c r="I608" s="36" t="s">
        <v>147</v>
      </c>
      <c r="J608" s="36" t="s">
        <v>147</v>
      </c>
    </row>
    <row r="609" ht="18.95" customHeight="1" spans="1:10">
      <c r="A609" s="126" t="s">
        <v>135</v>
      </c>
      <c r="B609" s="460" t="s">
        <v>1046</v>
      </c>
      <c r="C609" s="97"/>
      <c r="D609" s="89" t="s">
        <v>1171</v>
      </c>
      <c r="E609" s="97"/>
      <c r="F609" s="50" t="s">
        <v>1172</v>
      </c>
      <c r="G609" s="127">
        <v>5002</v>
      </c>
      <c r="H609" s="133">
        <v>-0.064</v>
      </c>
      <c r="I609" s="36" t="s">
        <v>147</v>
      </c>
      <c r="J609" s="36" t="s">
        <v>147</v>
      </c>
    </row>
    <row r="610" ht="18.95" customHeight="1" spans="1:10">
      <c r="A610" s="126" t="s">
        <v>135</v>
      </c>
      <c r="B610" s="97"/>
      <c r="C610" s="460" t="s">
        <v>1171</v>
      </c>
      <c r="D610" s="89" t="s">
        <v>1173</v>
      </c>
      <c r="E610" s="97" t="s">
        <v>147</v>
      </c>
      <c r="F610" s="49" t="s">
        <v>3084</v>
      </c>
      <c r="G610" s="129">
        <v>4260</v>
      </c>
      <c r="H610" s="135">
        <v>-0.073</v>
      </c>
      <c r="I610" s="36" t="s">
        <v>147</v>
      </c>
      <c r="J610" s="36" t="s">
        <v>147</v>
      </c>
    </row>
    <row r="611" ht="18.95" customHeight="1" spans="1:10">
      <c r="A611" s="126" t="s">
        <v>135</v>
      </c>
      <c r="B611" s="97" t="s">
        <v>135</v>
      </c>
      <c r="C611" s="460" t="s">
        <v>1171</v>
      </c>
      <c r="D611" s="89" t="s">
        <v>1175</v>
      </c>
      <c r="E611" s="97" t="s">
        <v>147</v>
      </c>
      <c r="F611" s="49" t="s">
        <v>3085</v>
      </c>
      <c r="G611" s="129">
        <v>75</v>
      </c>
      <c r="H611" s="135">
        <v>0.087</v>
      </c>
      <c r="I611" s="36" t="s">
        <v>147</v>
      </c>
      <c r="J611" s="36" t="s">
        <v>147</v>
      </c>
    </row>
    <row r="612" ht="18.95" customHeight="1" spans="1:10">
      <c r="A612" s="126" t="s">
        <v>135</v>
      </c>
      <c r="B612" s="97" t="s">
        <v>135</v>
      </c>
      <c r="C612" s="460" t="s">
        <v>1171</v>
      </c>
      <c r="D612" s="89" t="s">
        <v>1177</v>
      </c>
      <c r="E612" s="97" t="s">
        <v>147</v>
      </c>
      <c r="F612" s="49" t="s">
        <v>3086</v>
      </c>
      <c r="G612" s="129">
        <v>47</v>
      </c>
      <c r="H612" s="135">
        <v>0.089</v>
      </c>
      <c r="I612" s="36" t="s">
        <v>147</v>
      </c>
      <c r="J612" s="36" t="s">
        <v>147</v>
      </c>
    </row>
    <row r="613" ht="18.95" customHeight="1" spans="1:10">
      <c r="A613" s="126" t="s">
        <v>135</v>
      </c>
      <c r="B613" s="97" t="s">
        <v>135</v>
      </c>
      <c r="C613" s="460" t="s">
        <v>1171</v>
      </c>
      <c r="D613" s="89" t="s">
        <v>1179</v>
      </c>
      <c r="E613" s="97" t="s">
        <v>147</v>
      </c>
      <c r="F613" s="49" t="s">
        <v>3087</v>
      </c>
      <c r="G613" s="129">
        <v>0</v>
      </c>
      <c r="H613" s="135" t="s">
        <v>135</v>
      </c>
      <c r="I613" s="36" t="s">
        <v>2729</v>
      </c>
      <c r="J613" s="36" t="s">
        <v>147</v>
      </c>
    </row>
    <row r="614" ht="18.95" customHeight="1" spans="1:10">
      <c r="A614" s="126" t="s">
        <v>135</v>
      </c>
      <c r="B614" s="97" t="s">
        <v>135</v>
      </c>
      <c r="C614" s="460" t="s">
        <v>1171</v>
      </c>
      <c r="D614" s="89" t="s">
        <v>1181</v>
      </c>
      <c r="E614" s="97" t="s">
        <v>147</v>
      </c>
      <c r="F614" s="51" t="s">
        <v>3088</v>
      </c>
      <c r="G614" s="129">
        <v>620</v>
      </c>
      <c r="H614" s="135">
        <v>-0.024</v>
      </c>
      <c r="I614" s="36" t="s">
        <v>147</v>
      </c>
      <c r="J614" s="36" t="s">
        <v>147</v>
      </c>
    </row>
    <row r="615" ht="18.95" customHeight="1" spans="1:10">
      <c r="A615" s="126" t="s">
        <v>135</v>
      </c>
      <c r="B615" s="460" t="s">
        <v>1046</v>
      </c>
      <c r="C615" s="97"/>
      <c r="D615" s="89" t="s">
        <v>1183</v>
      </c>
      <c r="E615" s="97"/>
      <c r="F615" s="50" t="s">
        <v>1184</v>
      </c>
      <c r="G615" s="127">
        <v>6645</v>
      </c>
      <c r="H615" s="133">
        <v>-0.076</v>
      </c>
      <c r="I615" s="36" t="s">
        <v>147</v>
      </c>
      <c r="J615" s="36" t="s">
        <v>147</v>
      </c>
    </row>
    <row r="616" ht="18.95" customHeight="1" spans="1:10">
      <c r="A616" s="126" t="s">
        <v>135</v>
      </c>
      <c r="B616" s="97" t="s">
        <v>135</v>
      </c>
      <c r="C616" s="97" t="s">
        <v>1183</v>
      </c>
      <c r="D616" s="89" t="s">
        <v>1185</v>
      </c>
      <c r="E616" s="97" t="s">
        <v>147</v>
      </c>
      <c r="F616" s="27" t="s">
        <v>3089</v>
      </c>
      <c r="G616" s="129">
        <v>6000</v>
      </c>
      <c r="H616" s="135">
        <v>-0.083</v>
      </c>
      <c r="I616" s="36" t="s">
        <v>147</v>
      </c>
      <c r="J616" s="36" t="s">
        <v>147</v>
      </c>
    </row>
    <row r="617" ht="18.95" customHeight="1" spans="1:10">
      <c r="A617" s="126" t="s">
        <v>135</v>
      </c>
      <c r="B617" s="97"/>
      <c r="C617" s="97" t="s">
        <v>1183</v>
      </c>
      <c r="D617" s="89" t="s">
        <v>1187</v>
      </c>
      <c r="E617" s="97" t="s">
        <v>147</v>
      </c>
      <c r="F617" s="49" t="s">
        <v>3090</v>
      </c>
      <c r="G617" s="129">
        <v>0</v>
      </c>
      <c r="H617" s="135" t="s">
        <v>135</v>
      </c>
      <c r="I617" s="36" t="s">
        <v>2729</v>
      </c>
      <c r="J617" s="36" t="s">
        <v>147</v>
      </c>
    </row>
    <row r="618" ht="18.95" customHeight="1" spans="1:10">
      <c r="A618" s="126" t="s">
        <v>135</v>
      </c>
      <c r="B618" s="97" t="s">
        <v>135</v>
      </c>
      <c r="C618" s="97" t="s">
        <v>1183</v>
      </c>
      <c r="D618" s="89" t="s">
        <v>1189</v>
      </c>
      <c r="E618" s="97" t="s">
        <v>147</v>
      </c>
      <c r="F618" s="49" t="s">
        <v>3091</v>
      </c>
      <c r="G618" s="128">
        <v>0</v>
      </c>
      <c r="H618" s="135" t="s">
        <v>135</v>
      </c>
      <c r="I618" s="36" t="s">
        <v>2729</v>
      </c>
      <c r="J618" s="36" t="s">
        <v>147</v>
      </c>
    </row>
    <row r="619" ht="18.95" customHeight="1" spans="1:10">
      <c r="A619" s="126" t="s">
        <v>135</v>
      </c>
      <c r="B619" s="97" t="s">
        <v>135</v>
      </c>
      <c r="C619" s="97" t="s">
        <v>1183</v>
      </c>
      <c r="D619" s="89" t="s">
        <v>1191</v>
      </c>
      <c r="E619" s="97" t="s">
        <v>147</v>
      </c>
      <c r="F619" s="49" t="s">
        <v>3092</v>
      </c>
      <c r="G619" s="129">
        <v>300</v>
      </c>
      <c r="H619" s="135">
        <v>-0.032</v>
      </c>
      <c r="I619" s="36" t="s">
        <v>147</v>
      </c>
      <c r="J619" s="36" t="s">
        <v>147</v>
      </c>
    </row>
    <row r="620" ht="18.95" customHeight="1" spans="1:10">
      <c r="A620" s="126" t="s">
        <v>135</v>
      </c>
      <c r="B620" s="97" t="s">
        <v>135</v>
      </c>
      <c r="C620" s="97" t="s">
        <v>1183</v>
      </c>
      <c r="D620" s="89" t="s">
        <v>1193</v>
      </c>
      <c r="E620" s="97" t="s">
        <v>147</v>
      </c>
      <c r="F620" s="49" t="s">
        <v>3093</v>
      </c>
      <c r="G620" s="129">
        <v>345</v>
      </c>
      <c r="H620" s="135">
        <v>0.013</v>
      </c>
      <c r="I620" s="36" t="s">
        <v>147</v>
      </c>
      <c r="J620" s="36" t="s">
        <v>147</v>
      </c>
    </row>
    <row r="621" ht="18.95" customHeight="1" spans="1:10">
      <c r="A621" s="126" t="s">
        <v>135</v>
      </c>
      <c r="B621" s="97" t="s">
        <v>135</v>
      </c>
      <c r="C621" s="97" t="s">
        <v>1183</v>
      </c>
      <c r="D621" s="89" t="s">
        <v>1195</v>
      </c>
      <c r="E621" s="97" t="s">
        <v>147</v>
      </c>
      <c r="F621" s="49" t="s">
        <v>3094</v>
      </c>
      <c r="G621" s="129">
        <v>0</v>
      </c>
      <c r="H621" s="135" t="s">
        <v>135</v>
      </c>
      <c r="I621" s="36" t="s">
        <v>2729</v>
      </c>
      <c r="J621" s="36" t="s">
        <v>147</v>
      </c>
    </row>
    <row r="622" ht="18.95" customHeight="1" spans="1:10">
      <c r="A622" s="126" t="s">
        <v>135</v>
      </c>
      <c r="B622" s="460" t="s">
        <v>1046</v>
      </c>
      <c r="C622" s="97"/>
      <c r="D622" s="89" t="s">
        <v>1197</v>
      </c>
      <c r="E622" s="97"/>
      <c r="F622" s="50" t="s">
        <v>1198</v>
      </c>
      <c r="G622" s="127">
        <v>7272</v>
      </c>
      <c r="H622" s="133">
        <v>1.049</v>
      </c>
      <c r="I622" s="36" t="s">
        <v>147</v>
      </c>
      <c r="J622" s="36" t="s">
        <v>147</v>
      </c>
    </row>
    <row r="623" ht="18.95" customHeight="1" spans="1:10">
      <c r="A623" s="126" t="s">
        <v>135</v>
      </c>
      <c r="B623" s="97" t="s">
        <v>135</v>
      </c>
      <c r="C623" s="97" t="s">
        <v>1197</v>
      </c>
      <c r="D623" s="89" t="s">
        <v>1199</v>
      </c>
      <c r="E623" s="97" t="s">
        <v>147</v>
      </c>
      <c r="F623" s="49" t="s">
        <v>2728</v>
      </c>
      <c r="G623" s="129">
        <v>615</v>
      </c>
      <c r="H623" s="135">
        <v>0.439</v>
      </c>
      <c r="I623" s="36" t="s">
        <v>147</v>
      </c>
      <c r="J623" s="36" t="s">
        <v>147</v>
      </c>
    </row>
    <row r="624" ht="18.95" customHeight="1" spans="1:10">
      <c r="A624" s="126" t="s">
        <v>135</v>
      </c>
      <c r="B624" s="97" t="s">
        <v>135</v>
      </c>
      <c r="C624" s="97" t="s">
        <v>1197</v>
      </c>
      <c r="D624" s="89" t="s">
        <v>1200</v>
      </c>
      <c r="E624" s="97" t="s">
        <v>147</v>
      </c>
      <c r="F624" s="49" t="s">
        <v>2730</v>
      </c>
      <c r="G624" s="129">
        <v>0</v>
      </c>
      <c r="H624" s="135" t="s">
        <v>135</v>
      </c>
      <c r="I624" s="36" t="s">
        <v>2729</v>
      </c>
      <c r="J624" s="36" t="s">
        <v>147</v>
      </c>
    </row>
    <row r="625" ht="18.95" customHeight="1" spans="1:10">
      <c r="A625" s="126" t="s">
        <v>135</v>
      </c>
      <c r="B625" s="97"/>
      <c r="C625" s="97" t="s">
        <v>1197</v>
      </c>
      <c r="D625" s="89" t="s">
        <v>1201</v>
      </c>
      <c r="E625" s="97" t="s">
        <v>147</v>
      </c>
      <c r="F625" s="49" t="s">
        <v>2731</v>
      </c>
      <c r="G625" s="129">
        <v>0</v>
      </c>
      <c r="H625" s="135" t="s">
        <v>135</v>
      </c>
      <c r="I625" s="36" t="s">
        <v>2729</v>
      </c>
      <c r="J625" s="36" t="s">
        <v>147</v>
      </c>
    </row>
    <row r="626" ht="18.95" customHeight="1" spans="1:10">
      <c r="A626" s="126" t="s">
        <v>135</v>
      </c>
      <c r="B626" s="97" t="s">
        <v>135</v>
      </c>
      <c r="C626" s="97" t="s">
        <v>1197</v>
      </c>
      <c r="D626" s="459" t="s">
        <v>1202</v>
      </c>
      <c r="E626" s="97" t="s">
        <v>147</v>
      </c>
      <c r="F626" s="49" t="s">
        <v>3095</v>
      </c>
      <c r="G626" s="128">
        <v>1341</v>
      </c>
      <c r="H626" s="135">
        <v>0.43</v>
      </c>
      <c r="I626" s="36" t="s">
        <v>147</v>
      </c>
      <c r="J626" s="36" t="s">
        <v>147</v>
      </c>
    </row>
    <row r="627" ht="18.95" customHeight="1" spans="1:10">
      <c r="A627" s="126" t="s">
        <v>135</v>
      </c>
      <c r="B627" s="97" t="s">
        <v>135</v>
      </c>
      <c r="C627" s="97" t="s">
        <v>1197</v>
      </c>
      <c r="D627" s="459" t="s">
        <v>1204</v>
      </c>
      <c r="E627" s="97" t="s">
        <v>147</v>
      </c>
      <c r="F627" s="51" t="s">
        <v>3096</v>
      </c>
      <c r="G627" s="129">
        <v>4228</v>
      </c>
      <c r="H627" s="135">
        <v>2.272</v>
      </c>
      <c r="I627" s="36" t="s">
        <v>147</v>
      </c>
      <c r="J627" s="36" t="s">
        <v>147</v>
      </c>
    </row>
    <row r="628" ht="18.95" customHeight="1" spans="1:10">
      <c r="A628" s="126" t="s">
        <v>135</v>
      </c>
      <c r="B628" s="97"/>
      <c r="C628" s="97" t="s">
        <v>1197</v>
      </c>
      <c r="D628" s="89" t="s">
        <v>1206</v>
      </c>
      <c r="E628" s="97" t="s">
        <v>147</v>
      </c>
      <c r="F628" s="49" t="s">
        <v>3097</v>
      </c>
      <c r="G628" s="129">
        <v>142</v>
      </c>
      <c r="H628" s="135">
        <v>0.044</v>
      </c>
      <c r="I628" s="36" t="s">
        <v>147</v>
      </c>
      <c r="J628" s="36" t="s">
        <v>147</v>
      </c>
    </row>
    <row r="629" ht="18.95" customHeight="1" spans="1:10">
      <c r="A629" s="126" t="s">
        <v>135</v>
      </c>
      <c r="B629" s="97" t="s">
        <v>135</v>
      </c>
      <c r="C629" s="97" t="s">
        <v>1197</v>
      </c>
      <c r="D629" s="459" t="s">
        <v>1208</v>
      </c>
      <c r="E629" s="97" t="s">
        <v>147</v>
      </c>
      <c r="F629" s="49" t="s">
        <v>3098</v>
      </c>
      <c r="G629" s="129">
        <v>946</v>
      </c>
      <c r="H629" s="135">
        <v>0.252</v>
      </c>
      <c r="I629" s="36" t="s">
        <v>147</v>
      </c>
      <c r="J629" s="36" t="s">
        <v>147</v>
      </c>
    </row>
    <row r="630" ht="18.95" customHeight="1" spans="1:10">
      <c r="A630" s="126" t="s">
        <v>135</v>
      </c>
      <c r="B630" s="460" t="s">
        <v>1046</v>
      </c>
      <c r="C630" s="97"/>
      <c r="D630" s="459" t="s">
        <v>3099</v>
      </c>
      <c r="E630" s="97"/>
      <c r="F630" s="50" t="s">
        <v>1211</v>
      </c>
      <c r="G630" s="127">
        <v>2200</v>
      </c>
      <c r="H630" s="133">
        <v>0</v>
      </c>
      <c r="I630" s="36" t="s">
        <v>147</v>
      </c>
      <c r="J630" s="36" t="s">
        <v>147</v>
      </c>
    </row>
    <row r="631" ht="18.95" customHeight="1" spans="1:10">
      <c r="A631" s="126" t="s">
        <v>135</v>
      </c>
      <c r="B631" s="97"/>
      <c r="C631" s="460" t="s">
        <v>3100</v>
      </c>
      <c r="D631" s="459" t="s">
        <v>1212</v>
      </c>
      <c r="E631" s="97" t="s">
        <v>147</v>
      </c>
      <c r="F631" s="49" t="s">
        <v>3101</v>
      </c>
      <c r="G631" s="129">
        <v>0</v>
      </c>
      <c r="H631" s="135" t="s">
        <v>135</v>
      </c>
      <c r="I631" s="36" t="s">
        <v>2729</v>
      </c>
      <c r="J631" s="36" t="s">
        <v>147</v>
      </c>
    </row>
    <row r="632" ht="18.95" customHeight="1" spans="1:10">
      <c r="A632" s="126" t="s">
        <v>135</v>
      </c>
      <c r="B632" s="97" t="s">
        <v>135</v>
      </c>
      <c r="C632" s="460" t="s">
        <v>3100</v>
      </c>
      <c r="D632" s="459" t="s">
        <v>3102</v>
      </c>
      <c r="E632" s="97" t="s">
        <v>147</v>
      </c>
      <c r="F632" s="49" t="s">
        <v>3103</v>
      </c>
      <c r="G632" s="128">
        <v>2200</v>
      </c>
      <c r="H632" s="135">
        <v>0</v>
      </c>
      <c r="I632" s="36" t="s">
        <v>147</v>
      </c>
      <c r="J632" s="36" t="s">
        <v>147</v>
      </c>
    </row>
    <row r="633" ht="18.95" customHeight="1" spans="1:10">
      <c r="A633" s="126" t="s">
        <v>135</v>
      </c>
      <c r="B633" s="97" t="s">
        <v>135</v>
      </c>
      <c r="C633" s="460" t="s">
        <v>3100</v>
      </c>
      <c r="D633" s="459" t="s">
        <v>1216</v>
      </c>
      <c r="E633" s="97" t="s">
        <v>147</v>
      </c>
      <c r="F633" s="49" t="s">
        <v>3104</v>
      </c>
      <c r="G633" s="129">
        <v>0</v>
      </c>
      <c r="H633" s="135" t="s">
        <v>135</v>
      </c>
      <c r="I633" s="36" t="s">
        <v>2729</v>
      </c>
      <c r="J633" s="36" t="s">
        <v>147</v>
      </c>
    </row>
    <row r="634" ht="18.95" customHeight="1" spans="1:10">
      <c r="A634" s="126" t="s">
        <v>135</v>
      </c>
      <c r="B634" s="97" t="s">
        <v>135</v>
      </c>
      <c r="C634" s="460" t="s">
        <v>3100</v>
      </c>
      <c r="D634" s="459" t="s">
        <v>1218</v>
      </c>
      <c r="E634" s="97" t="s">
        <v>147</v>
      </c>
      <c r="F634" s="49" t="s">
        <v>3105</v>
      </c>
      <c r="G634" s="129">
        <v>0</v>
      </c>
      <c r="H634" s="135" t="s">
        <v>135</v>
      </c>
      <c r="I634" s="36" t="s">
        <v>2729</v>
      </c>
      <c r="J634" s="36" t="s">
        <v>147</v>
      </c>
    </row>
    <row r="635" ht="18.95" customHeight="1" spans="1:10">
      <c r="A635" s="126" t="s">
        <v>135</v>
      </c>
      <c r="B635" s="460" t="s">
        <v>1046</v>
      </c>
      <c r="C635" s="97"/>
      <c r="D635" s="459" t="s">
        <v>3106</v>
      </c>
      <c r="E635" s="97"/>
      <c r="F635" s="50" t="s">
        <v>1221</v>
      </c>
      <c r="G635" s="127">
        <v>1560</v>
      </c>
      <c r="H635" s="133">
        <v>0.181</v>
      </c>
      <c r="I635" s="36" t="s">
        <v>147</v>
      </c>
      <c r="J635" s="36" t="s">
        <v>147</v>
      </c>
    </row>
    <row r="636" ht="18.95" customHeight="1" spans="1:10">
      <c r="A636" s="126" t="s">
        <v>135</v>
      </c>
      <c r="B636" s="97" t="s">
        <v>135</v>
      </c>
      <c r="C636" s="460" t="s">
        <v>1220</v>
      </c>
      <c r="D636" s="459" t="s">
        <v>1222</v>
      </c>
      <c r="E636" s="97" t="s">
        <v>147</v>
      </c>
      <c r="F636" s="49" t="s">
        <v>2728</v>
      </c>
      <c r="G636" s="129">
        <v>428</v>
      </c>
      <c r="H636" s="135">
        <v>0.563</v>
      </c>
      <c r="I636" s="36" t="s">
        <v>147</v>
      </c>
      <c r="J636" s="36" t="s">
        <v>147</v>
      </c>
    </row>
    <row r="637" ht="18.95" customHeight="1" spans="1:10">
      <c r="A637" s="126" t="s">
        <v>135</v>
      </c>
      <c r="B637" s="97" t="s">
        <v>135</v>
      </c>
      <c r="C637" s="460" t="s">
        <v>1220</v>
      </c>
      <c r="D637" s="459" t="s">
        <v>1223</v>
      </c>
      <c r="E637" s="97" t="s">
        <v>147</v>
      </c>
      <c r="F637" s="49" t="s">
        <v>2730</v>
      </c>
      <c r="G637" s="129">
        <v>0</v>
      </c>
      <c r="H637" s="135">
        <v>-1</v>
      </c>
      <c r="I637" s="36" t="s">
        <v>2729</v>
      </c>
      <c r="J637" s="36" t="s">
        <v>147</v>
      </c>
    </row>
    <row r="638" ht="18.95" customHeight="1" spans="1:10">
      <c r="A638" s="126" t="s">
        <v>135</v>
      </c>
      <c r="B638" s="97"/>
      <c r="C638" s="460" t="s">
        <v>1220</v>
      </c>
      <c r="D638" s="89" t="s">
        <v>1224</v>
      </c>
      <c r="E638" s="97" t="s">
        <v>147</v>
      </c>
      <c r="F638" s="49" t="s">
        <v>2731</v>
      </c>
      <c r="G638" s="129">
        <v>0</v>
      </c>
      <c r="H638" s="135" t="s">
        <v>135</v>
      </c>
      <c r="I638" s="36" t="s">
        <v>2729</v>
      </c>
      <c r="J638" s="36" t="s">
        <v>147</v>
      </c>
    </row>
    <row r="639" ht="18.95" customHeight="1" spans="1:10">
      <c r="A639" s="126" t="s">
        <v>135</v>
      </c>
      <c r="B639" s="97" t="s">
        <v>135</v>
      </c>
      <c r="C639" s="460" t="s">
        <v>1220</v>
      </c>
      <c r="D639" s="89" t="s">
        <v>1225</v>
      </c>
      <c r="E639" s="97" t="s">
        <v>147</v>
      </c>
      <c r="F639" s="49" t="s">
        <v>3107</v>
      </c>
      <c r="G639" s="128">
        <v>1132</v>
      </c>
      <c r="H639" s="135">
        <v>0.369</v>
      </c>
      <c r="I639" s="36" t="s">
        <v>147</v>
      </c>
      <c r="J639" s="36" t="s">
        <v>147</v>
      </c>
    </row>
    <row r="640" ht="18.95" customHeight="1" spans="1:10">
      <c r="A640" s="126" t="s">
        <v>135</v>
      </c>
      <c r="B640" s="460" t="s">
        <v>1046</v>
      </c>
      <c r="C640" s="97"/>
      <c r="D640" s="459" t="s">
        <v>3108</v>
      </c>
      <c r="E640" s="97"/>
      <c r="F640" s="50" t="s">
        <v>1228</v>
      </c>
      <c r="G640" s="127">
        <v>284874</v>
      </c>
      <c r="H640" s="133">
        <v>0.418</v>
      </c>
      <c r="I640" s="36" t="s">
        <v>147</v>
      </c>
      <c r="J640" s="36" t="s">
        <v>147</v>
      </c>
    </row>
    <row r="641" ht="18.95" customHeight="1" spans="1:10">
      <c r="A641" s="126" t="s">
        <v>135</v>
      </c>
      <c r="B641" s="97"/>
      <c r="C641" s="460" t="s">
        <v>3108</v>
      </c>
      <c r="D641" s="459" t="s">
        <v>1229</v>
      </c>
      <c r="E641" s="97" t="s">
        <v>147</v>
      </c>
      <c r="F641" s="49" t="s">
        <v>3109</v>
      </c>
      <c r="G641" s="129">
        <v>113671</v>
      </c>
      <c r="H641" s="135">
        <v>0.56</v>
      </c>
      <c r="I641" s="36" t="s">
        <v>147</v>
      </c>
      <c r="J641" s="36" t="s">
        <v>147</v>
      </c>
    </row>
    <row r="642" ht="18.95" customHeight="1" spans="1:10">
      <c r="A642" s="126" t="s">
        <v>135</v>
      </c>
      <c r="B642" s="97" t="s">
        <v>135</v>
      </c>
      <c r="C642" s="460" t="s">
        <v>3108</v>
      </c>
      <c r="D642" s="459" t="s">
        <v>3110</v>
      </c>
      <c r="E642" s="97" t="s">
        <v>147</v>
      </c>
      <c r="F642" s="49" t="s">
        <v>3111</v>
      </c>
      <c r="G642" s="129">
        <v>171203</v>
      </c>
      <c r="H642" s="135">
        <v>0.338</v>
      </c>
      <c r="I642" s="36" t="s">
        <v>147</v>
      </c>
      <c r="J642" s="36" t="s">
        <v>147</v>
      </c>
    </row>
    <row r="643" ht="18.95" customHeight="1" spans="1:10">
      <c r="A643" s="126" t="s">
        <v>135</v>
      </c>
      <c r="B643" s="460" t="s">
        <v>1046</v>
      </c>
      <c r="C643" s="97"/>
      <c r="D643" s="459" t="s">
        <v>3112</v>
      </c>
      <c r="E643" s="97"/>
      <c r="F643" s="50" t="s">
        <v>1234</v>
      </c>
      <c r="G643" s="127">
        <v>299</v>
      </c>
      <c r="H643" s="133">
        <v>0.014</v>
      </c>
      <c r="I643" s="36" t="s">
        <v>147</v>
      </c>
      <c r="J643" s="36" t="s">
        <v>147</v>
      </c>
    </row>
    <row r="644" ht="18.95" customHeight="1" spans="1:10">
      <c r="A644" s="126" t="s">
        <v>135</v>
      </c>
      <c r="B644" s="97"/>
      <c r="C644" s="460" t="s">
        <v>3112</v>
      </c>
      <c r="D644" s="459" t="s">
        <v>3113</v>
      </c>
      <c r="E644" s="97" t="s">
        <v>147</v>
      </c>
      <c r="F644" s="49" t="s">
        <v>3114</v>
      </c>
      <c r="G644" s="129">
        <v>0</v>
      </c>
      <c r="H644" s="135">
        <v>-1</v>
      </c>
      <c r="I644" s="36" t="s">
        <v>2729</v>
      </c>
      <c r="J644" s="36" t="s">
        <v>147</v>
      </c>
    </row>
    <row r="645" ht="18.95" customHeight="1" spans="1:10">
      <c r="A645" s="126"/>
      <c r="B645" s="97" t="s">
        <v>135</v>
      </c>
      <c r="C645" s="460" t="s">
        <v>3112</v>
      </c>
      <c r="D645" s="459" t="s">
        <v>3115</v>
      </c>
      <c r="E645" s="97" t="s">
        <v>147</v>
      </c>
      <c r="F645" s="49" t="s">
        <v>3116</v>
      </c>
      <c r="G645" s="129">
        <v>299</v>
      </c>
      <c r="H645" s="135" t="s">
        <v>135</v>
      </c>
      <c r="I645" s="36" t="s">
        <v>147</v>
      </c>
      <c r="J645" s="36" t="s">
        <v>147</v>
      </c>
    </row>
    <row r="646" ht="18.95" customHeight="1" spans="1:10">
      <c r="A646" s="126" t="s">
        <v>135</v>
      </c>
      <c r="B646" s="460" t="s">
        <v>1046</v>
      </c>
      <c r="C646" s="97" t="s">
        <v>135</v>
      </c>
      <c r="D646" s="459" t="s">
        <v>3117</v>
      </c>
      <c r="E646" s="97"/>
      <c r="F646" s="50" t="s">
        <v>1240</v>
      </c>
      <c r="G646" s="127">
        <v>0</v>
      </c>
      <c r="H646" s="133" t="s">
        <v>135</v>
      </c>
      <c r="I646" s="36" t="s">
        <v>2729</v>
      </c>
      <c r="J646" s="36" t="s">
        <v>147</v>
      </c>
    </row>
    <row r="647" ht="18.95" customHeight="1" spans="1:10">
      <c r="A647" s="126" t="s">
        <v>135</v>
      </c>
      <c r="B647" s="97" t="s">
        <v>135</v>
      </c>
      <c r="C647" s="460" t="s">
        <v>3117</v>
      </c>
      <c r="D647" s="459" t="s">
        <v>3118</v>
      </c>
      <c r="E647" s="97" t="s">
        <v>147</v>
      </c>
      <c r="F647" s="49" t="s">
        <v>3119</v>
      </c>
      <c r="G647" s="128">
        <v>0</v>
      </c>
      <c r="H647" s="135" t="s">
        <v>135</v>
      </c>
      <c r="I647" s="36" t="s">
        <v>2729</v>
      </c>
      <c r="J647" s="36" t="s">
        <v>147</v>
      </c>
    </row>
    <row r="648" ht="18.95" customHeight="1" spans="1:10">
      <c r="A648" s="126" t="s">
        <v>135</v>
      </c>
      <c r="B648" s="97" t="s">
        <v>135</v>
      </c>
      <c r="C648" s="460" t="s">
        <v>3117</v>
      </c>
      <c r="D648" s="459" t="s">
        <v>1243</v>
      </c>
      <c r="E648" s="97" t="s">
        <v>147</v>
      </c>
      <c r="F648" s="49" t="s">
        <v>3120</v>
      </c>
      <c r="G648" s="129">
        <v>0</v>
      </c>
      <c r="H648" s="135" t="s">
        <v>135</v>
      </c>
      <c r="I648" s="36" t="s">
        <v>2729</v>
      </c>
      <c r="J648" s="36" t="s">
        <v>147</v>
      </c>
    </row>
    <row r="649" ht="18.95" customHeight="1" spans="1:10">
      <c r="A649" s="126" t="s">
        <v>135</v>
      </c>
      <c r="B649" s="460" t="s">
        <v>1046</v>
      </c>
      <c r="C649" s="97"/>
      <c r="D649" s="459" t="s">
        <v>1245</v>
      </c>
      <c r="E649" s="97"/>
      <c r="F649" s="50" t="s">
        <v>1246</v>
      </c>
      <c r="G649" s="127">
        <v>3000</v>
      </c>
      <c r="H649" s="133">
        <v>-0.4</v>
      </c>
      <c r="I649" s="36" t="s">
        <v>147</v>
      </c>
      <c r="J649" s="36" t="s">
        <v>147</v>
      </c>
    </row>
    <row r="650" ht="18.95" customHeight="1" spans="1:10">
      <c r="A650" s="126"/>
      <c r="B650" s="97" t="s">
        <v>135</v>
      </c>
      <c r="C650" s="460" t="s">
        <v>1245</v>
      </c>
      <c r="D650" s="96">
        <v>2082401</v>
      </c>
      <c r="E650" s="97" t="s">
        <v>147</v>
      </c>
      <c r="F650" s="49" t="s">
        <v>3121</v>
      </c>
      <c r="G650" s="128">
        <v>3000</v>
      </c>
      <c r="H650" s="135">
        <v>-0.4</v>
      </c>
      <c r="I650" s="36" t="s">
        <v>147</v>
      </c>
      <c r="J650" s="36" t="s">
        <v>147</v>
      </c>
    </row>
    <row r="651" ht="18.95" customHeight="1" spans="1:10">
      <c r="A651" s="126"/>
      <c r="B651" s="97"/>
      <c r="C651" s="460" t="s">
        <v>1245</v>
      </c>
      <c r="D651" s="459" t="s">
        <v>1248</v>
      </c>
      <c r="E651" s="97" t="s">
        <v>147</v>
      </c>
      <c r="F651" s="49" t="s">
        <v>3122</v>
      </c>
      <c r="G651" s="129">
        <v>0</v>
      </c>
      <c r="H651" s="135" t="s">
        <v>135</v>
      </c>
      <c r="I651" s="36" t="s">
        <v>2729</v>
      </c>
      <c r="J651" s="36" t="s">
        <v>147</v>
      </c>
    </row>
    <row r="652" ht="18.95" customHeight="1" spans="1:10">
      <c r="A652" s="126" t="s">
        <v>135</v>
      </c>
      <c r="B652" s="460" t="s">
        <v>1046</v>
      </c>
      <c r="C652" s="97"/>
      <c r="D652" s="459" t="s">
        <v>1250</v>
      </c>
      <c r="E652" s="97"/>
      <c r="F652" s="50" t="s">
        <v>1251</v>
      </c>
      <c r="G652" s="127">
        <v>144</v>
      </c>
      <c r="H652" s="133">
        <v>-0.002</v>
      </c>
      <c r="I652" s="36" t="s">
        <v>147</v>
      </c>
      <c r="J652" s="36" t="s">
        <v>147</v>
      </c>
    </row>
    <row r="653" ht="18.95" customHeight="1" spans="1:10">
      <c r="A653" s="126" t="s">
        <v>135</v>
      </c>
      <c r="B653" s="97" t="s">
        <v>135</v>
      </c>
      <c r="C653" s="460" t="s">
        <v>3123</v>
      </c>
      <c r="D653" s="459" t="s">
        <v>1252</v>
      </c>
      <c r="E653" s="97" t="s">
        <v>147</v>
      </c>
      <c r="F653" s="49" t="s">
        <v>3124</v>
      </c>
      <c r="G653" s="128">
        <v>0</v>
      </c>
      <c r="H653" s="135" t="s">
        <v>135</v>
      </c>
      <c r="I653" s="36" t="s">
        <v>2729</v>
      </c>
      <c r="J653" s="36" t="s">
        <v>147</v>
      </c>
    </row>
    <row r="654" ht="18.95" customHeight="1" spans="1:10">
      <c r="A654" s="126" t="s">
        <v>135</v>
      </c>
      <c r="B654" s="97" t="s">
        <v>135</v>
      </c>
      <c r="C654" s="460" t="s">
        <v>3123</v>
      </c>
      <c r="D654" s="459" t="s">
        <v>1254</v>
      </c>
      <c r="E654" s="97" t="s">
        <v>147</v>
      </c>
      <c r="F654" s="49" t="s">
        <v>3125</v>
      </c>
      <c r="G654" s="129">
        <v>144</v>
      </c>
      <c r="H654" s="135">
        <v>-0.002</v>
      </c>
      <c r="I654" s="36" t="s">
        <v>147</v>
      </c>
      <c r="J654" s="36" t="s">
        <v>147</v>
      </c>
    </row>
    <row r="655" ht="18.95" customHeight="1" spans="1:10">
      <c r="A655" s="126" t="s">
        <v>135</v>
      </c>
      <c r="B655" s="460" t="s">
        <v>1046</v>
      </c>
      <c r="C655" s="97"/>
      <c r="D655" s="459" t="s">
        <v>1256</v>
      </c>
      <c r="E655" s="97"/>
      <c r="F655" s="50" t="s">
        <v>3126</v>
      </c>
      <c r="G655" s="127">
        <v>43079</v>
      </c>
      <c r="H655" s="133">
        <v>0.168</v>
      </c>
      <c r="I655" s="36" t="s">
        <v>147</v>
      </c>
      <c r="J655" s="36" t="s">
        <v>147</v>
      </c>
    </row>
    <row r="656" ht="18.95" customHeight="1" spans="1:10">
      <c r="A656" s="126" t="s">
        <v>135</v>
      </c>
      <c r="B656" s="97"/>
      <c r="C656" s="460" t="s">
        <v>1256</v>
      </c>
      <c r="D656" s="459" t="s">
        <v>1258</v>
      </c>
      <c r="E656" s="97" t="s">
        <v>147</v>
      </c>
      <c r="F656" s="49" t="s">
        <v>3127</v>
      </c>
      <c r="G656" s="129">
        <v>43079</v>
      </c>
      <c r="H656" s="135">
        <v>0.168</v>
      </c>
      <c r="I656" s="36" t="s">
        <v>147</v>
      </c>
      <c r="J656" s="36" t="s">
        <v>147</v>
      </c>
    </row>
    <row r="657" ht="18.95" customHeight="1" spans="1:10">
      <c r="A657" s="126" t="s">
        <v>134</v>
      </c>
      <c r="B657" s="97" t="s">
        <v>135</v>
      </c>
      <c r="C657" s="97"/>
      <c r="D657" s="89" t="s">
        <v>1260</v>
      </c>
      <c r="E657" s="97"/>
      <c r="F657" s="50" t="s">
        <v>1261</v>
      </c>
      <c r="G657" s="127">
        <v>741925</v>
      </c>
      <c r="H657" s="133">
        <v>0.055</v>
      </c>
      <c r="I657" s="36" t="s">
        <v>147</v>
      </c>
      <c r="J657" s="36" t="s">
        <v>147</v>
      </c>
    </row>
    <row r="658" ht="18.95" customHeight="1" spans="1:10">
      <c r="A658" s="126" t="s">
        <v>135</v>
      </c>
      <c r="B658" s="97" t="s">
        <v>1260</v>
      </c>
      <c r="C658" s="97" t="s">
        <v>135</v>
      </c>
      <c r="D658" s="89" t="s">
        <v>1262</v>
      </c>
      <c r="E658" s="97"/>
      <c r="F658" s="50" t="s">
        <v>1263</v>
      </c>
      <c r="G658" s="127">
        <v>2392</v>
      </c>
      <c r="H658" s="133">
        <v>0.813</v>
      </c>
      <c r="I658" s="36" t="s">
        <v>147</v>
      </c>
      <c r="J658" s="36" t="s">
        <v>147</v>
      </c>
    </row>
    <row r="659" ht="18.95" customHeight="1" spans="1:10">
      <c r="A659" s="126" t="s">
        <v>135</v>
      </c>
      <c r="B659" s="97" t="s">
        <v>135</v>
      </c>
      <c r="C659" s="460" t="s">
        <v>1262</v>
      </c>
      <c r="D659" s="89" t="s">
        <v>1264</v>
      </c>
      <c r="E659" s="97" t="s">
        <v>147</v>
      </c>
      <c r="F659" s="49" t="s">
        <v>2728</v>
      </c>
      <c r="G659" s="129">
        <v>2220</v>
      </c>
      <c r="H659" s="135">
        <v>1.405</v>
      </c>
      <c r="I659" s="36" t="s">
        <v>147</v>
      </c>
      <c r="J659" s="36" t="s">
        <v>147</v>
      </c>
    </row>
    <row r="660" ht="18.95" customHeight="1" spans="1:10">
      <c r="A660" s="126" t="s">
        <v>135</v>
      </c>
      <c r="B660" s="97" t="s">
        <v>135</v>
      </c>
      <c r="C660" s="460" t="s">
        <v>1262</v>
      </c>
      <c r="D660" s="89" t="s">
        <v>1265</v>
      </c>
      <c r="E660" s="97" t="s">
        <v>147</v>
      </c>
      <c r="F660" s="49" t="s">
        <v>2730</v>
      </c>
      <c r="G660" s="129">
        <v>64</v>
      </c>
      <c r="H660" s="135">
        <v>-0.787</v>
      </c>
      <c r="I660" s="36" t="s">
        <v>147</v>
      </c>
      <c r="J660" s="36" t="s">
        <v>147</v>
      </c>
    </row>
    <row r="661" ht="18.95" customHeight="1" spans="1:10">
      <c r="A661" s="126" t="s">
        <v>135</v>
      </c>
      <c r="B661" s="97" t="s">
        <v>135</v>
      </c>
      <c r="C661" s="460" t="s">
        <v>1262</v>
      </c>
      <c r="D661" s="89" t="s">
        <v>1266</v>
      </c>
      <c r="E661" s="97" t="s">
        <v>147</v>
      </c>
      <c r="F661" s="49" t="s">
        <v>2731</v>
      </c>
      <c r="G661" s="129">
        <v>108</v>
      </c>
      <c r="H661" s="135">
        <v>0.122</v>
      </c>
      <c r="I661" s="36" t="s">
        <v>147</v>
      </c>
      <c r="J661" s="36" t="s">
        <v>147</v>
      </c>
    </row>
    <row r="662" ht="18.95" customHeight="1" spans="1:10">
      <c r="A662" s="126" t="s">
        <v>135</v>
      </c>
      <c r="B662" s="97" t="s">
        <v>135</v>
      </c>
      <c r="C662" s="460" t="s">
        <v>1262</v>
      </c>
      <c r="D662" s="89" t="s">
        <v>1267</v>
      </c>
      <c r="E662" s="97" t="s">
        <v>147</v>
      </c>
      <c r="F662" s="49" t="s">
        <v>3128</v>
      </c>
      <c r="G662" s="129">
        <v>0</v>
      </c>
      <c r="H662" s="135" t="s">
        <v>135</v>
      </c>
      <c r="I662" s="36" t="s">
        <v>2729</v>
      </c>
      <c r="J662" s="36" t="s">
        <v>147</v>
      </c>
    </row>
    <row r="663" ht="18.95" customHeight="1" spans="1:10">
      <c r="A663" s="126" t="s">
        <v>135</v>
      </c>
      <c r="B663" s="460" t="s">
        <v>1260</v>
      </c>
      <c r="C663" s="97"/>
      <c r="D663" s="89" t="s">
        <v>1269</v>
      </c>
      <c r="E663" s="97"/>
      <c r="F663" s="50" t="s">
        <v>1270</v>
      </c>
      <c r="G663" s="127">
        <v>94535</v>
      </c>
      <c r="H663" s="133">
        <v>-0.183</v>
      </c>
      <c r="I663" s="36" t="s">
        <v>147</v>
      </c>
      <c r="J663" s="36" t="s">
        <v>147</v>
      </c>
    </row>
    <row r="664" ht="18.95" customHeight="1" spans="1:10">
      <c r="A664" s="126" t="s">
        <v>135</v>
      </c>
      <c r="B664" s="97" t="s">
        <v>135</v>
      </c>
      <c r="C664" s="460" t="s">
        <v>1269</v>
      </c>
      <c r="D664" s="89" t="s">
        <v>1271</v>
      </c>
      <c r="E664" s="97" t="s">
        <v>147</v>
      </c>
      <c r="F664" s="49" t="s">
        <v>3129</v>
      </c>
      <c r="G664" s="129">
        <v>83529</v>
      </c>
      <c r="H664" s="135">
        <v>-0.149</v>
      </c>
      <c r="I664" s="36" t="s">
        <v>147</v>
      </c>
      <c r="J664" s="36" t="s">
        <v>147</v>
      </c>
    </row>
    <row r="665" ht="18.95" customHeight="1" spans="1:10">
      <c r="A665" s="126" t="s">
        <v>135</v>
      </c>
      <c r="B665" s="97" t="s">
        <v>135</v>
      </c>
      <c r="C665" s="460" t="s">
        <v>1269</v>
      </c>
      <c r="D665" s="89" t="s">
        <v>1273</v>
      </c>
      <c r="E665" s="97" t="s">
        <v>147</v>
      </c>
      <c r="F665" s="49" t="s">
        <v>3130</v>
      </c>
      <c r="G665" s="129">
        <v>1905</v>
      </c>
      <c r="H665" s="135">
        <v>-0.562</v>
      </c>
      <c r="I665" s="36" t="s">
        <v>147</v>
      </c>
      <c r="J665" s="36" t="s">
        <v>147</v>
      </c>
    </row>
    <row r="666" ht="18.95" customHeight="1" spans="1:10">
      <c r="A666" s="126" t="s">
        <v>135</v>
      </c>
      <c r="B666" s="97" t="s">
        <v>135</v>
      </c>
      <c r="C666" s="460" t="s">
        <v>1269</v>
      </c>
      <c r="D666" s="89" t="s">
        <v>1275</v>
      </c>
      <c r="E666" s="97" t="s">
        <v>147</v>
      </c>
      <c r="F666" s="49" t="s">
        <v>3131</v>
      </c>
      <c r="G666" s="128">
        <v>2736</v>
      </c>
      <c r="H666" s="135">
        <v>0.01</v>
      </c>
      <c r="I666" s="36" t="s">
        <v>147</v>
      </c>
      <c r="J666" s="36" t="s">
        <v>147</v>
      </c>
    </row>
    <row r="667" ht="18.95" customHeight="1" spans="1:10">
      <c r="A667" s="126" t="s">
        <v>135</v>
      </c>
      <c r="B667" s="97" t="s">
        <v>135</v>
      </c>
      <c r="C667" s="460" t="s">
        <v>1269</v>
      </c>
      <c r="D667" s="89" t="s">
        <v>1277</v>
      </c>
      <c r="E667" s="97" t="s">
        <v>147</v>
      </c>
      <c r="F667" s="49" t="s">
        <v>3132</v>
      </c>
      <c r="G667" s="129">
        <v>0</v>
      </c>
      <c r="H667" s="135" t="s">
        <v>135</v>
      </c>
      <c r="I667" s="36" t="s">
        <v>2729</v>
      </c>
      <c r="J667" s="36" t="s">
        <v>147</v>
      </c>
    </row>
    <row r="668" ht="18.95" customHeight="1" spans="1:10">
      <c r="A668" s="126" t="s">
        <v>135</v>
      </c>
      <c r="B668" s="97" t="s">
        <v>135</v>
      </c>
      <c r="C668" s="460" t="s">
        <v>1269</v>
      </c>
      <c r="D668" s="89" t="s">
        <v>1279</v>
      </c>
      <c r="E668" s="97" t="s">
        <v>147</v>
      </c>
      <c r="F668" s="49" t="s">
        <v>3133</v>
      </c>
      <c r="G668" s="129">
        <v>0</v>
      </c>
      <c r="H668" s="133" t="s">
        <v>135</v>
      </c>
      <c r="I668" s="36" t="s">
        <v>2729</v>
      </c>
      <c r="J668" s="36" t="s">
        <v>147</v>
      </c>
    </row>
    <row r="669" ht="18.95" customHeight="1" spans="1:10">
      <c r="A669" s="126" t="s">
        <v>135</v>
      </c>
      <c r="B669" s="97" t="s">
        <v>135</v>
      </c>
      <c r="C669" s="460" t="s">
        <v>1269</v>
      </c>
      <c r="D669" s="89" t="s">
        <v>1281</v>
      </c>
      <c r="E669" s="97" t="s">
        <v>147</v>
      </c>
      <c r="F669" s="49" t="s">
        <v>3134</v>
      </c>
      <c r="G669" s="128">
        <v>0</v>
      </c>
      <c r="H669" s="135" t="s">
        <v>135</v>
      </c>
      <c r="I669" s="36" t="s">
        <v>2729</v>
      </c>
      <c r="J669" s="36" t="s">
        <v>147</v>
      </c>
    </row>
    <row r="670" ht="18.95" customHeight="1" spans="1:10">
      <c r="A670" s="126" t="s">
        <v>135</v>
      </c>
      <c r="B670" s="97" t="s">
        <v>135</v>
      </c>
      <c r="C670" s="460" t="s">
        <v>1269</v>
      </c>
      <c r="D670" s="89" t="s">
        <v>1283</v>
      </c>
      <c r="E670" s="97" t="s">
        <v>147</v>
      </c>
      <c r="F670" s="49" t="s">
        <v>3135</v>
      </c>
      <c r="G670" s="129">
        <v>0</v>
      </c>
      <c r="H670" s="135" t="s">
        <v>135</v>
      </c>
      <c r="I670" s="36" t="s">
        <v>2729</v>
      </c>
      <c r="J670" s="36" t="s">
        <v>147</v>
      </c>
    </row>
    <row r="671" ht="18.95" customHeight="1" spans="1:10">
      <c r="A671" s="126" t="s">
        <v>135</v>
      </c>
      <c r="B671" s="97"/>
      <c r="C671" s="460" t="s">
        <v>1269</v>
      </c>
      <c r="D671" s="89" t="s">
        <v>1285</v>
      </c>
      <c r="E671" s="97" t="s">
        <v>147</v>
      </c>
      <c r="F671" s="51" t="s">
        <v>3136</v>
      </c>
      <c r="G671" s="129">
        <v>2959</v>
      </c>
      <c r="H671" s="135">
        <v>0.054</v>
      </c>
      <c r="I671" s="36" t="s">
        <v>147</v>
      </c>
      <c r="J671" s="36" t="s">
        <v>147</v>
      </c>
    </row>
    <row r="672" ht="18.95" customHeight="1" spans="1:10">
      <c r="A672" s="126" t="s">
        <v>135</v>
      </c>
      <c r="B672" s="97" t="s">
        <v>135</v>
      </c>
      <c r="C672" s="460" t="s">
        <v>1269</v>
      </c>
      <c r="D672" s="89" t="s">
        <v>1287</v>
      </c>
      <c r="E672" s="97" t="s">
        <v>147</v>
      </c>
      <c r="F672" s="49" t="s">
        <v>3137</v>
      </c>
      <c r="G672" s="129">
        <v>0</v>
      </c>
      <c r="H672" s="135" t="s">
        <v>135</v>
      </c>
      <c r="I672" s="36" t="s">
        <v>2729</v>
      </c>
      <c r="J672" s="36" t="s">
        <v>147</v>
      </c>
    </row>
    <row r="673" ht="18.95" customHeight="1" spans="1:10">
      <c r="A673" s="126" t="s">
        <v>135</v>
      </c>
      <c r="B673" s="97" t="s">
        <v>135</v>
      </c>
      <c r="C673" s="460" t="s">
        <v>1269</v>
      </c>
      <c r="D673" s="89" t="s">
        <v>1289</v>
      </c>
      <c r="E673" s="97" t="s">
        <v>147</v>
      </c>
      <c r="F673" s="27" t="s">
        <v>3138</v>
      </c>
      <c r="G673" s="128">
        <v>387</v>
      </c>
      <c r="H673" s="135">
        <v>-0.719</v>
      </c>
      <c r="I673" s="36" t="s">
        <v>147</v>
      </c>
      <c r="J673" s="36" t="s">
        <v>147</v>
      </c>
    </row>
    <row r="674" ht="18.95" customHeight="1" spans="1:10">
      <c r="A674" s="126" t="s">
        <v>135</v>
      </c>
      <c r="B674" s="97" t="s">
        <v>135</v>
      </c>
      <c r="C674" s="460" t="s">
        <v>1269</v>
      </c>
      <c r="D674" s="89" t="s">
        <v>1291</v>
      </c>
      <c r="E674" s="97" t="s">
        <v>147</v>
      </c>
      <c r="F674" s="49" t="s">
        <v>3139</v>
      </c>
      <c r="G674" s="128">
        <v>0</v>
      </c>
      <c r="H674" s="135" t="s">
        <v>135</v>
      </c>
      <c r="I674" s="36" t="s">
        <v>2729</v>
      </c>
      <c r="J674" s="36" t="s">
        <v>147</v>
      </c>
    </row>
    <row r="675" ht="18.95" customHeight="1" spans="1:10">
      <c r="A675" s="126" t="s">
        <v>135</v>
      </c>
      <c r="B675" s="97"/>
      <c r="C675" s="460" t="s">
        <v>1269</v>
      </c>
      <c r="D675" s="89" t="s">
        <v>1293</v>
      </c>
      <c r="E675" s="97" t="s">
        <v>147</v>
      </c>
      <c r="F675" s="49" t="s">
        <v>3140</v>
      </c>
      <c r="G675" s="129">
        <v>3019</v>
      </c>
      <c r="H675" s="135">
        <v>-0.524</v>
      </c>
      <c r="I675" s="36" t="s">
        <v>147</v>
      </c>
      <c r="J675" s="36" t="s">
        <v>147</v>
      </c>
    </row>
    <row r="676" ht="18.95" customHeight="1" spans="1:10">
      <c r="A676" s="126" t="s">
        <v>135</v>
      </c>
      <c r="B676" s="460" t="s">
        <v>1260</v>
      </c>
      <c r="C676" s="97"/>
      <c r="D676" s="89" t="s">
        <v>1295</v>
      </c>
      <c r="E676" s="97"/>
      <c r="F676" s="50" t="s">
        <v>1296</v>
      </c>
      <c r="G676" s="127">
        <v>31939</v>
      </c>
      <c r="H676" s="133">
        <v>-0.038</v>
      </c>
      <c r="I676" s="36" t="s">
        <v>147</v>
      </c>
      <c r="J676" s="36" t="s">
        <v>147</v>
      </c>
    </row>
    <row r="677" ht="18.95" customHeight="1" spans="1:10">
      <c r="A677" s="126" t="s">
        <v>135</v>
      </c>
      <c r="B677" s="97" t="s">
        <v>135</v>
      </c>
      <c r="C677" s="460" t="s">
        <v>1295</v>
      </c>
      <c r="D677" s="89" t="s">
        <v>1297</v>
      </c>
      <c r="E677" s="97" t="s">
        <v>147</v>
      </c>
      <c r="F677" s="49" t="s">
        <v>3141</v>
      </c>
      <c r="G677" s="129">
        <v>0</v>
      </c>
      <c r="H677" s="135">
        <v>-1</v>
      </c>
      <c r="I677" s="36" t="s">
        <v>2729</v>
      </c>
      <c r="J677" s="36" t="s">
        <v>147</v>
      </c>
    </row>
    <row r="678" ht="18.95" customHeight="1" spans="1:10">
      <c r="A678" s="126" t="s">
        <v>135</v>
      </c>
      <c r="B678" s="97" t="s">
        <v>135</v>
      </c>
      <c r="C678" s="460" t="s">
        <v>1295</v>
      </c>
      <c r="D678" s="89" t="s">
        <v>1299</v>
      </c>
      <c r="E678" s="97" t="s">
        <v>147</v>
      </c>
      <c r="F678" s="49" t="s">
        <v>3142</v>
      </c>
      <c r="G678" s="129">
        <v>1147</v>
      </c>
      <c r="H678" s="135">
        <v>-0.666</v>
      </c>
      <c r="I678" s="36" t="s">
        <v>147</v>
      </c>
      <c r="J678" s="36" t="s">
        <v>147</v>
      </c>
    </row>
    <row r="679" ht="18.95" customHeight="1" spans="1:10">
      <c r="A679" s="126" t="s">
        <v>135</v>
      </c>
      <c r="B679" s="97" t="s">
        <v>135</v>
      </c>
      <c r="C679" s="460" t="s">
        <v>1295</v>
      </c>
      <c r="D679" s="89" t="s">
        <v>1301</v>
      </c>
      <c r="E679" s="97" t="s">
        <v>147</v>
      </c>
      <c r="F679" s="49" t="s">
        <v>3143</v>
      </c>
      <c r="G679" s="128">
        <v>30792</v>
      </c>
      <c r="H679" s="135">
        <v>0.038</v>
      </c>
      <c r="I679" s="36" t="s">
        <v>147</v>
      </c>
      <c r="J679" s="36" t="s">
        <v>147</v>
      </c>
    </row>
    <row r="680" ht="18.95" customHeight="1" spans="1:10">
      <c r="A680" s="126" t="s">
        <v>135</v>
      </c>
      <c r="B680" s="460" t="s">
        <v>1260</v>
      </c>
      <c r="C680" s="97"/>
      <c r="D680" s="89" t="s">
        <v>1303</v>
      </c>
      <c r="E680" s="97"/>
      <c r="F680" s="50" t="s">
        <v>1304</v>
      </c>
      <c r="G680" s="127">
        <v>56262</v>
      </c>
      <c r="H680" s="133">
        <v>0.129</v>
      </c>
      <c r="I680" s="36" t="s">
        <v>147</v>
      </c>
      <c r="J680" s="36" t="s">
        <v>147</v>
      </c>
    </row>
    <row r="681" ht="18.95" customHeight="1" spans="1:10">
      <c r="A681" s="126" t="s">
        <v>135</v>
      </c>
      <c r="B681" s="97" t="s">
        <v>135</v>
      </c>
      <c r="C681" s="97" t="s">
        <v>1303</v>
      </c>
      <c r="D681" s="89" t="s">
        <v>1305</v>
      </c>
      <c r="E681" s="97" t="s">
        <v>147</v>
      </c>
      <c r="F681" s="49" t="s">
        <v>3144</v>
      </c>
      <c r="G681" s="129">
        <v>10086</v>
      </c>
      <c r="H681" s="135">
        <v>0.46</v>
      </c>
      <c r="I681" s="36" t="s">
        <v>147</v>
      </c>
      <c r="J681" s="36" t="s">
        <v>147</v>
      </c>
    </row>
    <row r="682" ht="18.95" customHeight="1" spans="1:10">
      <c r="A682" s="126" t="s">
        <v>135</v>
      </c>
      <c r="B682" s="97" t="s">
        <v>135</v>
      </c>
      <c r="C682" s="97" t="s">
        <v>1303</v>
      </c>
      <c r="D682" s="89" t="s">
        <v>1307</v>
      </c>
      <c r="E682" s="97" t="s">
        <v>147</v>
      </c>
      <c r="F682" s="49" t="s">
        <v>3145</v>
      </c>
      <c r="G682" s="129">
        <v>624</v>
      </c>
      <c r="H682" s="135">
        <v>0.128</v>
      </c>
      <c r="I682" s="36" t="s">
        <v>147</v>
      </c>
      <c r="J682" s="36" t="s">
        <v>147</v>
      </c>
    </row>
    <row r="683" ht="18.95" customHeight="1" spans="1:10">
      <c r="A683" s="126" t="s">
        <v>135</v>
      </c>
      <c r="B683" s="97" t="s">
        <v>135</v>
      </c>
      <c r="C683" s="97" t="s">
        <v>1303</v>
      </c>
      <c r="D683" s="89" t="s">
        <v>1309</v>
      </c>
      <c r="E683" s="97" t="s">
        <v>147</v>
      </c>
      <c r="F683" s="49" t="s">
        <v>3146</v>
      </c>
      <c r="G683" s="129">
        <v>3361</v>
      </c>
      <c r="H683" s="135">
        <v>1.135</v>
      </c>
      <c r="I683" s="36" t="s">
        <v>147</v>
      </c>
      <c r="J683" s="36" t="s">
        <v>147</v>
      </c>
    </row>
    <row r="684" ht="18.95" customHeight="1" spans="1:10">
      <c r="A684" s="126" t="s">
        <v>135</v>
      </c>
      <c r="B684" s="97" t="s">
        <v>135</v>
      </c>
      <c r="C684" s="97" t="s">
        <v>1303</v>
      </c>
      <c r="D684" s="89" t="s">
        <v>1311</v>
      </c>
      <c r="E684" s="97" t="s">
        <v>147</v>
      </c>
      <c r="F684" s="49" t="s">
        <v>3147</v>
      </c>
      <c r="G684" s="129">
        <v>0</v>
      </c>
      <c r="H684" s="135" t="s">
        <v>135</v>
      </c>
      <c r="I684" s="36" t="s">
        <v>2729</v>
      </c>
      <c r="J684" s="36" t="s">
        <v>147</v>
      </c>
    </row>
    <row r="685" ht="18.95" customHeight="1" spans="1:10">
      <c r="A685" s="126" t="s">
        <v>135</v>
      </c>
      <c r="B685" s="97" t="s">
        <v>135</v>
      </c>
      <c r="C685" s="97" t="s">
        <v>1303</v>
      </c>
      <c r="D685" s="89" t="s">
        <v>1313</v>
      </c>
      <c r="E685" s="97" t="s">
        <v>147</v>
      </c>
      <c r="F685" s="49" t="s">
        <v>3148</v>
      </c>
      <c r="G685" s="129">
        <v>1021</v>
      </c>
      <c r="H685" s="135">
        <v>0.145</v>
      </c>
      <c r="I685" s="36" t="s">
        <v>147</v>
      </c>
      <c r="J685" s="36" t="s">
        <v>147</v>
      </c>
    </row>
    <row r="686" ht="18.95" customHeight="1" spans="1:10">
      <c r="A686" s="126" t="s">
        <v>135</v>
      </c>
      <c r="B686" s="97" t="s">
        <v>135</v>
      </c>
      <c r="C686" s="97" t="s">
        <v>1303</v>
      </c>
      <c r="D686" s="89" t="s">
        <v>1315</v>
      </c>
      <c r="E686" s="97" t="s">
        <v>147</v>
      </c>
      <c r="F686" s="49" t="s">
        <v>3149</v>
      </c>
      <c r="G686" s="129">
        <v>0</v>
      </c>
      <c r="H686" s="135">
        <v>-1</v>
      </c>
      <c r="I686" s="36" t="s">
        <v>2729</v>
      </c>
      <c r="J686" s="36" t="s">
        <v>147</v>
      </c>
    </row>
    <row r="687" ht="18.95" customHeight="1" spans="1:10">
      <c r="A687" s="126" t="s">
        <v>135</v>
      </c>
      <c r="B687" s="97"/>
      <c r="C687" s="97" t="s">
        <v>1303</v>
      </c>
      <c r="D687" s="89" t="s">
        <v>1317</v>
      </c>
      <c r="E687" s="97" t="s">
        <v>147</v>
      </c>
      <c r="F687" s="49" t="s">
        <v>3150</v>
      </c>
      <c r="G687" s="129">
        <v>0</v>
      </c>
      <c r="H687" s="135" t="s">
        <v>135</v>
      </c>
      <c r="I687" s="36" t="s">
        <v>2729</v>
      </c>
      <c r="J687" s="36" t="s">
        <v>147</v>
      </c>
    </row>
    <row r="688" ht="18.95" customHeight="1" spans="1:10">
      <c r="A688" s="126" t="s">
        <v>135</v>
      </c>
      <c r="B688" s="97" t="s">
        <v>135</v>
      </c>
      <c r="C688" s="97" t="s">
        <v>1303</v>
      </c>
      <c r="D688" s="89" t="s">
        <v>1319</v>
      </c>
      <c r="E688" s="97" t="s">
        <v>147</v>
      </c>
      <c r="F688" s="49" t="s">
        <v>3151</v>
      </c>
      <c r="G688" s="129">
        <v>25940</v>
      </c>
      <c r="H688" s="135">
        <v>0.359</v>
      </c>
      <c r="I688" s="36" t="s">
        <v>147</v>
      </c>
      <c r="J688" s="36" t="s">
        <v>147</v>
      </c>
    </row>
    <row r="689" ht="18.95" customHeight="1" spans="1:10">
      <c r="A689" s="126" t="s">
        <v>135</v>
      </c>
      <c r="B689" s="97" t="s">
        <v>135</v>
      </c>
      <c r="C689" s="97" t="s">
        <v>1303</v>
      </c>
      <c r="D689" s="89" t="s">
        <v>1321</v>
      </c>
      <c r="E689" s="97" t="s">
        <v>147</v>
      </c>
      <c r="F689" s="49" t="s">
        <v>3152</v>
      </c>
      <c r="G689" s="129">
        <v>12700</v>
      </c>
      <c r="H689" s="135">
        <v>-0.244</v>
      </c>
      <c r="I689" s="36" t="s">
        <v>147</v>
      </c>
      <c r="J689" s="36" t="s">
        <v>147</v>
      </c>
    </row>
    <row r="690" ht="18.95" customHeight="1" spans="1:10">
      <c r="A690" s="126" t="s">
        <v>135</v>
      </c>
      <c r="B690" s="97" t="s">
        <v>135</v>
      </c>
      <c r="C690" s="97" t="s">
        <v>1303</v>
      </c>
      <c r="D690" s="89" t="s">
        <v>1323</v>
      </c>
      <c r="E690" s="97" t="s">
        <v>147</v>
      </c>
      <c r="F690" s="49" t="s">
        <v>3153</v>
      </c>
      <c r="G690" s="129">
        <v>500</v>
      </c>
      <c r="H690" s="135">
        <v>-0.145</v>
      </c>
      <c r="I690" s="36" t="s">
        <v>147</v>
      </c>
      <c r="J690" s="36" t="s">
        <v>147</v>
      </c>
    </row>
    <row r="691" ht="18.95" customHeight="1" spans="1:10">
      <c r="A691" s="126" t="s">
        <v>135</v>
      </c>
      <c r="B691" s="97" t="s">
        <v>135</v>
      </c>
      <c r="C691" s="97" t="s">
        <v>1303</v>
      </c>
      <c r="D691" s="89" t="s">
        <v>1325</v>
      </c>
      <c r="E691" s="97" t="s">
        <v>147</v>
      </c>
      <c r="F691" s="49" t="s">
        <v>3154</v>
      </c>
      <c r="G691" s="129">
        <v>2030</v>
      </c>
      <c r="H691" s="135">
        <v>-0.048</v>
      </c>
      <c r="I691" s="36" t="s">
        <v>147</v>
      </c>
      <c r="J691" s="36" t="s">
        <v>147</v>
      </c>
    </row>
    <row r="692" ht="18.95" customHeight="1" spans="1:10">
      <c r="A692" s="126" t="s">
        <v>135</v>
      </c>
      <c r="B692" s="460" t="s">
        <v>1260</v>
      </c>
      <c r="C692" s="97"/>
      <c r="D692" s="89" t="s">
        <v>1327</v>
      </c>
      <c r="E692" s="97"/>
      <c r="F692" s="50" t="s">
        <v>1328</v>
      </c>
      <c r="G692" s="127">
        <v>483740</v>
      </c>
      <c r="H692" s="133">
        <v>0.099</v>
      </c>
      <c r="I692" s="36" t="s">
        <v>147</v>
      </c>
      <c r="J692" s="36" t="s">
        <v>147</v>
      </c>
    </row>
    <row r="693" ht="18.95" customHeight="1" spans="1:10">
      <c r="A693" s="126" t="s">
        <v>135</v>
      </c>
      <c r="B693" s="97" t="s">
        <v>135</v>
      </c>
      <c r="C693" s="97" t="s">
        <v>1327</v>
      </c>
      <c r="D693" s="89" t="s">
        <v>1329</v>
      </c>
      <c r="E693" s="97" t="s">
        <v>147</v>
      </c>
      <c r="F693" s="49" t="s">
        <v>3155</v>
      </c>
      <c r="G693" s="129">
        <v>31476</v>
      </c>
      <c r="H693" s="135">
        <v>-0.056</v>
      </c>
      <c r="I693" s="36" t="s">
        <v>147</v>
      </c>
      <c r="J693" s="36" t="s">
        <v>147</v>
      </c>
    </row>
    <row r="694" ht="18.95" customHeight="1" spans="1:10">
      <c r="A694" s="126" t="s">
        <v>135</v>
      </c>
      <c r="B694" s="97" t="s">
        <v>135</v>
      </c>
      <c r="C694" s="97" t="s">
        <v>1327</v>
      </c>
      <c r="D694" s="89" t="s">
        <v>1331</v>
      </c>
      <c r="E694" s="97" t="s">
        <v>147</v>
      </c>
      <c r="F694" s="49" t="s">
        <v>3156</v>
      </c>
      <c r="G694" s="129">
        <v>24905</v>
      </c>
      <c r="H694" s="135">
        <v>0.228</v>
      </c>
      <c r="I694" s="36" t="s">
        <v>147</v>
      </c>
      <c r="J694" s="36" t="s">
        <v>147</v>
      </c>
    </row>
    <row r="695" ht="18.95" customHeight="1" spans="1:10">
      <c r="A695" s="126" t="s">
        <v>135</v>
      </c>
      <c r="B695" s="97" t="s">
        <v>135</v>
      </c>
      <c r="C695" s="97" t="s">
        <v>1327</v>
      </c>
      <c r="D695" s="89" t="s">
        <v>1333</v>
      </c>
      <c r="E695" s="97" t="s">
        <v>147</v>
      </c>
      <c r="F695" s="49" t="s">
        <v>3157</v>
      </c>
      <c r="G695" s="129">
        <v>31824</v>
      </c>
      <c r="H695" s="135">
        <v>0.006</v>
      </c>
      <c r="I695" s="36" t="s">
        <v>147</v>
      </c>
      <c r="J695" s="36" t="s">
        <v>147</v>
      </c>
    </row>
    <row r="696" ht="18.95" customHeight="1" spans="1:10">
      <c r="A696" s="126" t="s">
        <v>135</v>
      </c>
      <c r="B696" s="97" t="s">
        <v>135</v>
      </c>
      <c r="C696" s="97" t="s">
        <v>1327</v>
      </c>
      <c r="D696" s="89" t="s">
        <v>1335</v>
      </c>
      <c r="E696" s="97" t="s">
        <v>147</v>
      </c>
      <c r="F696" s="49" t="s">
        <v>3158</v>
      </c>
      <c r="G696" s="128">
        <v>0</v>
      </c>
      <c r="H696" s="135" t="s">
        <v>135</v>
      </c>
      <c r="I696" s="36" t="s">
        <v>2729</v>
      </c>
      <c r="J696" s="36" t="s">
        <v>147</v>
      </c>
    </row>
    <row r="697" ht="18.95" customHeight="1" spans="1:10">
      <c r="A697" s="126" t="s">
        <v>135</v>
      </c>
      <c r="B697" s="97"/>
      <c r="C697" s="97" t="s">
        <v>1327</v>
      </c>
      <c r="D697" s="89" t="s">
        <v>1337</v>
      </c>
      <c r="E697" s="97" t="s">
        <v>147</v>
      </c>
      <c r="F697" s="49" t="s">
        <v>3159</v>
      </c>
      <c r="G697" s="129">
        <v>315011</v>
      </c>
      <c r="H697" s="135">
        <v>0.123</v>
      </c>
      <c r="I697" s="36" t="s">
        <v>147</v>
      </c>
      <c r="J697" s="36" t="s">
        <v>147</v>
      </c>
    </row>
    <row r="698" ht="18.95" customHeight="1" spans="1:10">
      <c r="A698" s="126" t="s">
        <v>135</v>
      </c>
      <c r="B698" s="97" t="s">
        <v>135</v>
      </c>
      <c r="C698" s="97" t="s">
        <v>1327</v>
      </c>
      <c r="D698" s="89" t="s">
        <v>1339</v>
      </c>
      <c r="E698" s="97" t="s">
        <v>147</v>
      </c>
      <c r="F698" s="49" t="s">
        <v>3160</v>
      </c>
      <c r="G698" s="129">
        <v>46190</v>
      </c>
      <c r="H698" s="135">
        <v>0.171</v>
      </c>
      <c r="I698" s="36" t="s">
        <v>147</v>
      </c>
      <c r="J698" s="36" t="s">
        <v>147</v>
      </c>
    </row>
    <row r="699" ht="18.95" customHeight="1" spans="1:10">
      <c r="A699" s="126" t="s">
        <v>135</v>
      </c>
      <c r="B699" s="97" t="s">
        <v>135</v>
      </c>
      <c r="C699" s="97" t="s">
        <v>1327</v>
      </c>
      <c r="D699" s="89" t="s">
        <v>1341</v>
      </c>
      <c r="E699" s="97" t="s">
        <v>147</v>
      </c>
      <c r="F699" s="49" t="s">
        <v>3161</v>
      </c>
      <c r="G699" s="129">
        <v>8780</v>
      </c>
      <c r="H699" s="135">
        <v>0.003</v>
      </c>
      <c r="I699" s="36" t="s">
        <v>147</v>
      </c>
      <c r="J699" s="36" t="s">
        <v>147</v>
      </c>
    </row>
    <row r="700" ht="18.95" customHeight="1" spans="1:10">
      <c r="A700" s="126" t="s">
        <v>135</v>
      </c>
      <c r="B700" s="97"/>
      <c r="C700" s="97" t="s">
        <v>1327</v>
      </c>
      <c r="D700" s="89" t="s">
        <v>1343</v>
      </c>
      <c r="E700" s="97" t="s">
        <v>147</v>
      </c>
      <c r="F700" s="49" t="s">
        <v>3162</v>
      </c>
      <c r="G700" s="129">
        <v>0</v>
      </c>
      <c r="H700" s="135" t="s">
        <v>135</v>
      </c>
      <c r="I700" s="36" t="s">
        <v>2729</v>
      </c>
      <c r="J700" s="36" t="s">
        <v>147</v>
      </c>
    </row>
    <row r="701" ht="18.95" customHeight="1" spans="1:10">
      <c r="A701" s="126" t="s">
        <v>135</v>
      </c>
      <c r="B701" s="97" t="s">
        <v>135</v>
      </c>
      <c r="C701" s="97" t="s">
        <v>1327</v>
      </c>
      <c r="D701" s="89" t="s">
        <v>1345</v>
      </c>
      <c r="E701" s="97" t="s">
        <v>147</v>
      </c>
      <c r="F701" s="49" t="s">
        <v>3163</v>
      </c>
      <c r="G701" s="129">
        <v>25554</v>
      </c>
      <c r="H701" s="135">
        <v>-0.027</v>
      </c>
      <c r="I701" s="36" t="s">
        <v>147</v>
      </c>
      <c r="J701" s="36" t="s">
        <v>147</v>
      </c>
    </row>
    <row r="702" ht="18.95" customHeight="1" spans="1:10">
      <c r="A702" s="126" t="s">
        <v>135</v>
      </c>
      <c r="B702" s="460" t="s">
        <v>1260</v>
      </c>
      <c r="C702" s="97"/>
      <c r="D702" s="89" t="s">
        <v>1347</v>
      </c>
      <c r="E702" s="97"/>
      <c r="F702" s="50" t="s">
        <v>1348</v>
      </c>
      <c r="G702" s="127">
        <v>5000</v>
      </c>
      <c r="H702" s="133">
        <v>1</v>
      </c>
      <c r="I702" s="36" t="s">
        <v>147</v>
      </c>
      <c r="J702" s="36" t="s">
        <v>147</v>
      </c>
    </row>
    <row r="703" ht="18.95" customHeight="1" spans="1:10">
      <c r="A703" s="126" t="s">
        <v>135</v>
      </c>
      <c r="B703" s="97" t="s">
        <v>135</v>
      </c>
      <c r="C703" s="460" t="s">
        <v>1347</v>
      </c>
      <c r="D703" s="89" t="s">
        <v>1349</v>
      </c>
      <c r="E703" s="97" t="s">
        <v>147</v>
      </c>
      <c r="F703" s="49" t="s">
        <v>3164</v>
      </c>
      <c r="G703" s="129">
        <v>5000</v>
      </c>
      <c r="H703" s="135">
        <v>1</v>
      </c>
      <c r="I703" s="36" t="s">
        <v>147</v>
      </c>
      <c r="J703" s="36" t="s">
        <v>147</v>
      </c>
    </row>
    <row r="704" ht="18.95" customHeight="1" spans="1:10">
      <c r="A704" s="126" t="s">
        <v>135</v>
      </c>
      <c r="B704" s="97" t="s">
        <v>135</v>
      </c>
      <c r="C704" s="460" t="s">
        <v>1347</v>
      </c>
      <c r="D704" s="459" t="s">
        <v>1351</v>
      </c>
      <c r="E704" s="97" t="s">
        <v>147</v>
      </c>
      <c r="F704" s="49" t="s">
        <v>3165</v>
      </c>
      <c r="G704" s="129">
        <v>0</v>
      </c>
      <c r="H704" s="135" t="s">
        <v>135</v>
      </c>
      <c r="I704" s="36" t="s">
        <v>2729</v>
      </c>
      <c r="J704" s="36" t="s">
        <v>147</v>
      </c>
    </row>
    <row r="705" ht="18.95" customHeight="1" spans="1:11">
      <c r="A705" s="126" t="s">
        <v>135</v>
      </c>
      <c r="B705" s="460" t="s">
        <v>1260</v>
      </c>
      <c r="C705" s="97"/>
      <c r="D705" s="459" t="s">
        <v>3166</v>
      </c>
      <c r="E705" s="97"/>
      <c r="F705" s="50" t="s">
        <v>1354</v>
      </c>
      <c r="G705" s="127">
        <v>34149</v>
      </c>
      <c r="H705" s="133">
        <v>0.17</v>
      </c>
      <c r="I705" s="36" t="s">
        <v>147</v>
      </c>
      <c r="J705" s="36" t="s">
        <v>147</v>
      </c>
      <c r="K705" s="243"/>
    </row>
    <row r="706" ht="18.95" customHeight="1" spans="1:10">
      <c r="A706" s="126" t="s">
        <v>135</v>
      </c>
      <c r="B706" s="97" t="s">
        <v>135</v>
      </c>
      <c r="C706" s="460" t="s">
        <v>1353</v>
      </c>
      <c r="D706" s="459" t="s">
        <v>1355</v>
      </c>
      <c r="E706" s="97" t="s">
        <v>147</v>
      </c>
      <c r="F706" s="49" t="s">
        <v>3167</v>
      </c>
      <c r="G706" s="129">
        <v>207</v>
      </c>
      <c r="H706" s="135">
        <v>-0.992</v>
      </c>
      <c r="I706" s="36" t="s">
        <v>147</v>
      </c>
      <c r="J706" s="36" t="s">
        <v>147</v>
      </c>
    </row>
    <row r="707" ht="18.95" customHeight="1" spans="1:10">
      <c r="A707" s="126" t="s">
        <v>135</v>
      </c>
      <c r="B707" s="97" t="s">
        <v>135</v>
      </c>
      <c r="C707" s="460" t="s">
        <v>1353</v>
      </c>
      <c r="D707" s="459" t="s">
        <v>1357</v>
      </c>
      <c r="E707" s="97" t="s">
        <v>147</v>
      </c>
      <c r="F707" s="49" t="s">
        <v>3168</v>
      </c>
      <c r="G707" s="129">
        <v>5822</v>
      </c>
      <c r="H707" s="135">
        <v>4.735</v>
      </c>
      <c r="I707" s="36" t="s">
        <v>147</v>
      </c>
      <c r="J707" s="36" t="s">
        <v>147</v>
      </c>
    </row>
    <row r="708" ht="18.95" customHeight="1" spans="1:10">
      <c r="A708" s="126" t="s">
        <v>135</v>
      </c>
      <c r="B708" s="97" t="s">
        <v>135</v>
      </c>
      <c r="C708" s="460" t="s">
        <v>1353</v>
      </c>
      <c r="D708" s="459" t="s">
        <v>1359</v>
      </c>
      <c r="E708" s="97" t="s">
        <v>147</v>
      </c>
      <c r="F708" s="49" t="s">
        <v>3169</v>
      </c>
      <c r="G708" s="128">
        <v>28120</v>
      </c>
      <c r="H708" s="135">
        <v>13.527</v>
      </c>
      <c r="I708" s="36" t="s">
        <v>147</v>
      </c>
      <c r="J708" s="36" t="s">
        <v>147</v>
      </c>
    </row>
    <row r="709" ht="18.95" customHeight="1" spans="1:10">
      <c r="A709" s="126" t="s">
        <v>135</v>
      </c>
      <c r="B709" s="460" t="s">
        <v>1260</v>
      </c>
      <c r="C709" s="97"/>
      <c r="D709" s="459" t="s">
        <v>1361</v>
      </c>
      <c r="E709" s="97"/>
      <c r="F709" s="50" t="s">
        <v>1362</v>
      </c>
      <c r="G709" s="127">
        <v>24862</v>
      </c>
      <c r="H709" s="133">
        <v>0.079</v>
      </c>
      <c r="I709" s="36" t="s">
        <v>147</v>
      </c>
      <c r="J709" s="36" t="s">
        <v>147</v>
      </c>
    </row>
    <row r="710" ht="18.95" customHeight="1" spans="1:10">
      <c r="A710" s="126" t="s">
        <v>135</v>
      </c>
      <c r="B710" s="97" t="s">
        <v>135</v>
      </c>
      <c r="C710" s="97" t="s">
        <v>1361</v>
      </c>
      <c r="D710" s="459" t="s">
        <v>1363</v>
      </c>
      <c r="E710" s="97" t="s">
        <v>147</v>
      </c>
      <c r="F710" s="49" t="s">
        <v>2728</v>
      </c>
      <c r="G710" s="129">
        <v>2428</v>
      </c>
      <c r="H710" s="135">
        <v>0.565</v>
      </c>
      <c r="I710" s="36" t="s">
        <v>147</v>
      </c>
      <c r="J710" s="36" t="s">
        <v>147</v>
      </c>
    </row>
    <row r="711" ht="18.95" customHeight="1" spans="1:10">
      <c r="A711" s="126" t="s">
        <v>135</v>
      </c>
      <c r="B711" s="97"/>
      <c r="C711" s="97" t="s">
        <v>1361</v>
      </c>
      <c r="D711" s="459" t="s">
        <v>1364</v>
      </c>
      <c r="E711" s="97" t="s">
        <v>147</v>
      </c>
      <c r="F711" s="49" t="s">
        <v>2730</v>
      </c>
      <c r="G711" s="129">
        <v>0</v>
      </c>
      <c r="H711" s="135" t="s">
        <v>135</v>
      </c>
      <c r="I711" s="36" t="s">
        <v>2729</v>
      </c>
      <c r="J711" s="36" t="s">
        <v>147</v>
      </c>
    </row>
    <row r="712" ht="18.95" customHeight="1" spans="1:10">
      <c r="A712" s="126"/>
      <c r="B712" s="97" t="s">
        <v>135</v>
      </c>
      <c r="C712" s="97" t="s">
        <v>1361</v>
      </c>
      <c r="D712" s="459" t="s">
        <v>1365</v>
      </c>
      <c r="E712" s="97" t="s">
        <v>147</v>
      </c>
      <c r="F712" s="49" t="s">
        <v>2731</v>
      </c>
      <c r="G712" s="129">
        <v>61</v>
      </c>
      <c r="H712" s="135">
        <v>0.127</v>
      </c>
      <c r="I712" s="36" t="s">
        <v>147</v>
      </c>
      <c r="J712" s="36" t="s">
        <v>147</v>
      </c>
    </row>
    <row r="713" ht="18.95" customHeight="1" spans="1:10">
      <c r="A713" s="126" t="s">
        <v>135</v>
      </c>
      <c r="B713" s="97"/>
      <c r="C713" s="97" t="s">
        <v>1361</v>
      </c>
      <c r="D713" s="459" t="s">
        <v>1366</v>
      </c>
      <c r="E713" s="97" t="s">
        <v>147</v>
      </c>
      <c r="F713" s="51" t="s">
        <v>3170</v>
      </c>
      <c r="G713" s="129">
        <v>1621</v>
      </c>
      <c r="H713" s="135">
        <v>-0.016</v>
      </c>
      <c r="I713" s="36" t="s">
        <v>147</v>
      </c>
      <c r="J713" s="36" t="s">
        <v>147</v>
      </c>
    </row>
    <row r="714" ht="18.95" customHeight="1" spans="1:10">
      <c r="A714" s="126" t="s">
        <v>135</v>
      </c>
      <c r="B714" s="97" t="s">
        <v>135</v>
      </c>
      <c r="C714" s="97" t="s">
        <v>1361</v>
      </c>
      <c r="D714" s="459" t="s">
        <v>1368</v>
      </c>
      <c r="E714" s="97" t="s">
        <v>147</v>
      </c>
      <c r="F714" s="51" t="s">
        <v>3171</v>
      </c>
      <c r="G714" s="129">
        <v>215</v>
      </c>
      <c r="H714" s="135">
        <v>1.622</v>
      </c>
      <c r="I714" s="36" t="s">
        <v>147</v>
      </c>
      <c r="J714" s="36" t="s">
        <v>147</v>
      </c>
    </row>
    <row r="715" ht="18.95" customHeight="1" spans="1:10">
      <c r="A715" s="126" t="s">
        <v>135</v>
      </c>
      <c r="B715" s="97"/>
      <c r="C715" s="97" t="s">
        <v>1361</v>
      </c>
      <c r="D715" s="459" t="s">
        <v>1370</v>
      </c>
      <c r="E715" s="97" t="s">
        <v>147</v>
      </c>
      <c r="F715" s="27" t="s">
        <v>3172</v>
      </c>
      <c r="G715" s="129">
        <v>996</v>
      </c>
      <c r="H715" s="135">
        <v>0.089</v>
      </c>
      <c r="I715" s="36" t="s">
        <v>147</v>
      </c>
      <c r="J715" s="36" t="s">
        <v>147</v>
      </c>
    </row>
    <row r="716" ht="18.95" customHeight="1" spans="1:10">
      <c r="A716" s="126"/>
      <c r="B716" s="97"/>
      <c r="C716" s="97" t="s">
        <v>1361</v>
      </c>
      <c r="D716" s="459" t="s">
        <v>1372</v>
      </c>
      <c r="E716" s="97" t="s">
        <v>147</v>
      </c>
      <c r="F716" s="27" t="s">
        <v>3173</v>
      </c>
      <c r="G716" s="129">
        <v>17413</v>
      </c>
      <c r="H716" s="135">
        <v>0.024</v>
      </c>
      <c r="I716" s="36" t="s">
        <v>147</v>
      </c>
      <c r="J716" s="36" t="s">
        <v>147</v>
      </c>
    </row>
    <row r="717" ht="18.95" customHeight="1" spans="1:10">
      <c r="A717" s="126"/>
      <c r="B717" s="97"/>
      <c r="C717" s="97" t="s">
        <v>1361</v>
      </c>
      <c r="D717" s="459" t="s">
        <v>1374</v>
      </c>
      <c r="E717" s="97" t="s">
        <v>147</v>
      </c>
      <c r="F717" s="51" t="s">
        <v>2738</v>
      </c>
      <c r="G717" s="129">
        <v>1217</v>
      </c>
      <c r="H717" s="135">
        <v>0.14</v>
      </c>
      <c r="I717" s="36" t="s">
        <v>147</v>
      </c>
      <c r="J717" s="36" t="s">
        <v>147</v>
      </c>
    </row>
    <row r="718" ht="18.95" customHeight="1" spans="1:10">
      <c r="A718" s="126"/>
      <c r="B718" s="97"/>
      <c r="C718" s="97" t="s">
        <v>1361</v>
      </c>
      <c r="D718" s="459" t="s">
        <v>1375</v>
      </c>
      <c r="E718" s="97" t="s">
        <v>147</v>
      </c>
      <c r="F718" s="49" t="s">
        <v>3174</v>
      </c>
      <c r="G718" s="128">
        <v>911</v>
      </c>
      <c r="H718" s="135">
        <v>0.248</v>
      </c>
      <c r="I718" s="36" t="s">
        <v>147</v>
      </c>
      <c r="J718" s="36" t="s">
        <v>147</v>
      </c>
    </row>
    <row r="719" ht="18.95" customHeight="1" spans="1:10">
      <c r="A719" s="126"/>
      <c r="B719" s="460" t="s">
        <v>1260</v>
      </c>
      <c r="C719" s="97"/>
      <c r="D719" s="96">
        <v>21099</v>
      </c>
      <c r="E719" s="97"/>
      <c r="F719" s="50" t="s">
        <v>1377</v>
      </c>
      <c r="G719" s="127">
        <v>9046</v>
      </c>
      <c r="H719" s="133">
        <v>0.123</v>
      </c>
      <c r="I719" s="36" t="s">
        <v>147</v>
      </c>
      <c r="J719" s="36" t="s">
        <v>147</v>
      </c>
    </row>
    <row r="720" ht="18.95" customHeight="1" spans="1:10">
      <c r="A720" s="126"/>
      <c r="B720" s="97"/>
      <c r="C720" s="96">
        <v>21099</v>
      </c>
      <c r="D720" s="96">
        <v>2109901</v>
      </c>
      <c r="E720" s="97" t="s">
        <v>147</v>
      </c>
      <c r="F720" s="49" t="s">
        <v>3175</v>
      </c>
      <c r="G720" s="129">
        <v>9046</v>
      </c>
      <c r="H720" s="135">
        <v>0.123</v>
      </c>
      <c r="I720" s="36" t="s">
        <v>147</v>
      </c>
      <c r="J720" s="36" t="s">
        <v>147</v>
      </c>
    </row>
    <row r="721" ht="18.95" customHeight="1" spans="1:10">
      <c r="A721" s="126" t="s">
        <v>134</v>
      </c>
      <c r="B721" s="97" t="s">
        <v>135</v>
      </c>
      <c r="C721" s="97"/>
      <c r="D721" s="89" t="s">
        <v>1379</v>
      </c>
      <c r="E721" s="97"/>
      <c r="F721" s="50" t="s">
        <v>1380</v>
      </c>
      <c r="G721" s="127">
        <v>171480</v>
      </c>
      <c r="H721" s="133">
        <v>-0.078</v>
      </c>
      <c r="I721" s="36" t="s">
        <v>147</v>
      </c>
      <c r="J721" s="36" t="s">
        <v>147</v>
      </c>
    </row>
    <row r="722" ht="18.95" customHeight="1" spans="1:10">
      <c r="A722" s="126" t="s">
        <v>135</v>
      </c>
      <c r="B722" s="460" t="s">
        <v>1379</v>
      </c>
      <c r="C722" s="97"/>
      <c r="D722" s="89" t="s">
        <v>1381</v>
      </c>
      <c r="E722" s="97"/>
      <c r="F722" s="50" t="s">
        <v>1382</v>
      </c>
      <c r="G722" s="127">
        <v>14451</v>
      </c>
      <c r="H722" s="133">
        <v>0.273</v>
      </c>
      <c r="I722" s="36" t="s">
        <v>147</v>
      </c>
      <c r="J722" s="36" t="s">
        <v>147</v>
      </c>
    </row>
    <row r="723" ht="18.95" customHeight="1" spans="1:10">
      <c r="A723" s="126" t="s">
        <v>135</v>
      </c>
      <c r="B723" s="97" t="s">
        <v>135</v>
      </c>
      <c r="C723" s="97" t="s">
        <v>1381</v>
      </c>
      <c r="D723" s="89" t="s">
        <v>1383</v>
      </c>
      <c r="E723" s="97" t="s">
        <v>147</v>
      </c>
      <c r="F723" s="49" t="s">
        <v>2728</v>
      </c>
      <c r="G723" s="129">
        <v>1603</v>
      </c>
      <c r="H723" s="135">
        <v>0.479</v>
      </c>
      <c r="I723" s="36" t="s">
        <v>147</v>
      </c>
      <c r="J723" s="36" t="s">
        <v>2729</v>
      </c>
    </row>
    <row r="724" ht="18.95" customHeight="1" spans="1:10">
      <c r="A724" s="126" t="s">
        <v>135</v>
      </c>
      <c r="B724" s="97" t="s">
        <v>135</v>
      </c>
      <c r="C724" s="97" t="s">
        <v>1381</v>
      </c>
      <c r="D724" s="89" t="s">
        <v>1384</v>
      </c>
      <c r="E724" s="97" t="s">
        <v>147</v>
      </c>
      <c r="F724" s="49" t="s">
        <v>2730</v>
      </c>
      <c r="G724" s="129">
        <v>0</v>
      </c>
      <c r="H724" s="135">
        <v>-1</v>
      </c>
      <c r="I724" s="36" t="s">
        <v>2729</v>
      </c>
      <c r="J724" s="36" t="s">
        <v>2729</v>
      </c>
    </row>
    <row r="725" ht="18.95" customHeight="1" spans="1:10">
      <c r="A725" s="126" t="s">
        <v>135</v>
      </c>
      <c r="B725" s="97" t="s">
        <v>135</v>
      </c>
      <c r="C725" s="97" t="s">
        <v>1381</v>
      </c>
      <c r="D725" s="89" t="s">
        <v>1385</v>
      </c>
      <c r="E725" s="97" t="s">
        <v>147</v>
      </c>
      <c r="F725" s="49" t="s">
        <v>2731</v>
      </c>
      <c r="G725" s="129">
        <v>89</v>
      </c>
      <c r="H725" s="135">
        <v>0.309</v>
      </c>
      <c r="I725" s="36" t="s">
        <v>147</v>
      </c>
      <c r="J725" s="36" t="s">
        <v>2729</v>
      </c>
    </row>
    <row r="726" ht="18.95" customHeight="1" spans="1:10">
      <c r="A726" s="126" t="s">
        <v>135</v>
      </c>
      <c r="B726" s="97" t="s">
        <v>135</v>
      </c>
      <c r="C726" s="97" t="s">
        <v>1381</v>
      </c>
      <c r="D726" s="89" t="s">
        <v>1386</v>
      </c>
      <c r="E726" s="97" t="s">
        <v>147</v>
      </c>
      <c r="F726" s="49" t="s">
        <v>3176</v>
      </c>
      <c r="G726" s="129">
        <v>109</v>
      </c>
      <c r="H726" s="135">
        <v>0.056</v>
      </c>
      <c r="I726" s="36" t="s">
        <v>147</v>
      </c>
      <c r="J726" s="36" t="s">
        <v>2729</v>
      </c>
    </row>
    <row r="727" ht="18.95" customHeight="1" spans="1:10">
      <c r="A727" s="126" t="s">
        <v>135</v>
      </c>
      <c r="B727" s="97"/>
      <c r="C727" s="97" t="s">
        <v>1381</v>
      </c>
      <c r="D727" s="89" t="s">
        <v>1388</v>
      </c>
      <c r="E727" s="97" t="s">
        <v>147</v>
      </c>
      <c r="F727" s="49" t="s">
        <v>3177</v>
      </c>
      <c r="G727" s="129">
        <v>0</v>
      </c>
      <c r="H727" s="135" t="s">
        <v>135</v>
      </c>
      <c r="I727" s="36" t="s">
        <v>2729</v>
      </c>
      <c r="J727" s="36" t="s">
        <v>2729</v>
      </c>
    </row>
    <row r="728" ht="18.95" customHeight="1" spans="1:10">
      <c r="A728" s="126" t="s">
        <v>135</v>
      </c>
      <c r="B728" s="97" t="s">
        <v>135</v>
      </c>
      <c r="C728" s="97" t="s">
        <v>1381</v>
      </c>
      <c r="D728" s="89" t="s">
        <v>1390</v>
      </c>
      <c r="E728" s="97" t="s">
        <v>147</v>
      </c>
      <c r="F728" s="49" t="s">
        <v>3178</v>
      </c>
      <c r="G728" s="129">
        <v>54</v>
      </c>
      <c r="H728" s="135">
        <v>0.121</v>
      </c>
      <c r="I728" s="36" t="s">
        <v>147</v>
      </c>
      <c r="J728" s="36" t="s">
        <v>2729</v>
      </c>
    </row>
    <row r="729" ht="18.95" customHeight="1" spans="1:10">
      <c r="A729" s="126" t="s">
        <v>135</v>
      </c>
      <c r="B729" s="97" t="s">
        <v>135</v>
      </c>
      <c r="C729" s="97" t="s">
        <v>1381</v>
      </c>
      <c r="D729" s="89" t="s">
        <v>1392</v>
      </c>
      <c r="E729" s="97" t="s">
        <v>147</v>
      </c>
      <c r="F729" s="49" t="s">
        <v>3179</v>
      </c>
      <c r="G729" s="129">
        <v>0</v>
      </c>
      <c r="H729" s="135" t="s">
        <v>135</v>
      </c>
      <c r="I729" s="36" t="s">
        <v>2729</v>
      </c>
      <c r="J729" s="36" t="s">
        <v>2729</v>
      </c>
    </row>
    <row r="730" ht="18.95" customHeight="1" spans="1:10">
      <c r="A730" s="126" t="s">
        <v>135</v>
      </c>
      <c r="B730" s="97" t="s">
        <v>135</v>
      </c>
      <c r="C730" s="97" t="s">
        <v>1381</v>
      </c>
      <c r="D730" s="89" t="s">
        <v>1394</v>
      </c>
      <c r="E730" s="97" t="s">
        <v>147</v>
      </c>
      <c r="F730" s="49" t="s">
        <v>3180</v>
      </c>
      <c r="G730" s="129">
        <v>12596</v>
      </c>
      <c r="H730" s="135">
        <v>0.26</v>
      </c>
      <c r="I730" s="36" t="s">
        <v>147</v>
      </c>
      <c r="J730" s="36" t="s">
        <v>2729</v>
      </c>
    </row>
    <row r="731" ht="18.95" customHeight="1" spans="1:10">
      <c r="A731" s="126" t="s">
        <v>135</v>
      </c>
      <c r="B731" s="97" t="s">
        <v>1379</v>
      </c>
      <c r="C731" s="97" t="s">
        <v>135</v>
      </c>
      <c r="D731" s="89" t="s">
        <v>1396</v>
      </c>
      <c r="E731" s="97"/>
      <c r="F731" s="50" t="s">
        <v>1397</v>
      </c>
      <c r="G731" s="127">
        <v>122</v>
      </c>
      <c r="H731" s="133">
        <v>-0.686</v>
      </c>
      <c r="I731" s="36" t="s">
        <v>147</v>
      </c>
      <c r="J731" s="36" t="s">
        <v>147</v>
      </c>
    </row>
    <row r="732" ht="18.95" customHeight="1" spans="1:10">
      <c r="A732" s="126" t="s">
        <v>135</v>
      </c>
      <c r="B732" s="97" t="s">
        <v>135</v>
      </c>
      <c r="C732" s="460" t="s">
        <v>1396</v>
      </c>
      <c r="D732" s="89" t="s">
        <v>1398</v>
      </c>
      <c r="E732" s="97" t="s">
        <v>147</v>
      </c>
      <c r="F732" s="27" t="s">
        <v>3181</v>
      </c>
      <c r="G732" s="127">
        <v>0</v>
      </c>
      <c r="H732" s="135" t="s">
        <v>135</v>
      </c>
      <c r="I732" s="36" t="s">
        <v>2729</v>
      </c>
      <c r="J732" s="36" t="s">
        <v>2729</v>
      </c>
    </row>
    <row r="733" ht="18.95" customHeight="1" spans="1:10">
      <c r="A733" s="126" t="s">
        <v>135</v>
      </c>
      <c r="B733" s="97" t="s">
        <v>135</v>
      </c>
      <c r="C733" s="460" t="s">
        <v>1396</v>
      </c>
      <c r="D733" s="89" t="s">
        <v>1400</v>
      </c>
      <c r="E733" s="97" t="s">
        <v>147</v>
      </c>
      <c r="F733" s="49" t="s">
        <v>3182</v>
      </c>
      <c r="G733" s="128">
        <v>122</v>
      </c>
      <c r="H733" s="135">
        <v>-0.686</v>
      </c>
      <c r="I733" s="36" t="s">
        <v>147</v>
      </c>
      <c r="J733" s="36" t="s">
        <v>2729</v>
      </c>
    </row>
    <row r="734" ht="18.95" customHeight="1" spans="1:10">
      <c r="A734" s="126" t="s">
        <v>135</v>
      </c>
      <c r="B734" s="97" t="s">
        <v>135</v>
      </c>
      <c r="C734" s="460" t="s">
        <v>1396</v>
      </c>
      <c r="D734" s="89" t="s">
        <v>1402</v>
      </c>
      <c r="E734" s="97" t="s">
        <v>147</v>
      </c>
      <c r="F734" s="49" t="s">
        <v>3183</v>
      </c>
      <c r="G734" s="129">
        <v>0</v>
      </c>
      <c r="H734" s="135" t="s">
        <v>135</v>
      </c>
      <c r="I734" s="36" t="s">
        <v>2729</v>
      </c>
      <c r="J734" s="36" t="s">
        <v>2729</v>
      </c>
    </row>
    <row r="735" ht="18.95" customHeight="1" spans="1:10">
      <c r="A735" s="126" t="s">
        <v>135</v>
      </c>
      <c r="B735" s="460" t="s">
        <v>1379</v>
      </c>
      <c r="C735" s="97"/>
      <c r="D735" s="89" t="s">
        <v>1404</v>
      </c>
      <c r="E735" s="97"/>
      <c r="F735" s="50" t="s">
        <v>1405</v>
      </c>
      <c r="G735" s="127">
        <v>94352</v>
      </c>
      <c r="H735" s="133">
        <v>-0.108</v>
      </c>
      <c r="I735" s="36" t="s">
        <v>147</v>
      </c>
      <c r="J735" s="36" t="s">
        <v>147</v>
      </c>
    </row>
    <row r="736" ht="18.95" customHeight="1" spans="1:10">
      <c r="A736" s="126" t="s">
        <v>135</v>
      </c>
      <c r="B736" s="97" t="s">
        <v>135</v>
      </c>
      <c r="C736" s="460" t="s">
        <v>1404</v>
      </c>
      <c r="D736" s="89" t="s">
        <v>1406</v>
      </c>
      <c r="E736" s="97" t="s">
        <v>147</v>
      </c>
      <c r="F736" s="49" t="s">
        <v>3184</v>
      </c>
      <c r="G736" s="129">
        <v>0</v>
      </c>
      <c r="H736" s="135" t="s">
        <v>135</v>
      </c>
      <c r="I736" s="36" t="s">
        <v>2729</v>
      </c>
      <c r="J736" s="36" t="s">
        <v>2729</v>
      </c>
    </row>
    <row r="737" ht="18.95" customHeight="1" spans="1:10">
      <c r="A737" s="126" t="s">
        <v>135</v>
      </c>
      <c r="B737" s="97" t="s">
        <v>135</v>
      </c>
      <c r="C737" s="460" t="s">
        <v>1404</v>
      </c>
      <c r="D737" s="89" t="s">
        <v>1408</v>
      </c>
      <c r="E737" s="97" t="s">
        <v>147</v>
      </c>
      <c r="F737" s="49" t="s">
        <v>3185</v>
      </c>
      <c r="G737" s="129">
        <v>79100</v>
      </c>
      <c r="H737" s="135">
        <v>-0.133</v>
      </c>
      <c r="I737" s="36" t="s">
        <v>147</v>
      </c>
      <c r="J737" s="36" t="s">
        <v>2729</v>
      </c>
    </row>
    <row r="738" ht="18.95" customHeight="1" spans="1:10">
      <c r="A738" s="126" t="s">
        <v>135</v>
      </c>
      <c r="B738" s="97" t="s">
        <v>135</v>
      </c>
      <c r="C738" s="460" t="s">
        <v>1404</v>
      </c>
      <c r="D738" s="89" t="s">
        <v>1410</v>
      </c>
      <c r="E738" s="97" t="s">
        <v>147</v>
      </c>
      <c r="F738" s="49" t="s">
        <v>3186</v>
      </c>
      <c r="G738" s="129">
        <v>0</v>
      </c>
      <c r="H738" s="135" t="s">
        <v>135</v>
      </c>
      <c r="I738" s="36" t="s">
        <v>2729</v>
      </c>
      <c r="J738" s="36" t="s">
        <v>2729</v>
      </c>
    </row>
    <row r="739" ht="18.95" customHeight="1" spans="1:10">
      <c r="A739" s="126" t="s">
        <v>135</v>
      </c>
      <c r="B739" s="97" t="s">
        <v>135</v>
      </c>
      <c r="C739" s="460" t="s">
        <v>1404</v>
      </c>
      <c r="D739" s="89" t="s">
        <v>1412</v>
      </c>
      <c r="E739" s="97" t="s">
        <v>147</v>
      </c>
      <c r="F739" s="49" t="s">
        <v>3187</v>
      </c>
      <c r="G739" s="129">
        <v>77</v>
      </c>
      <c r="H739" s="135">
        <v>-0.983</v>
      </c>
      <c r="I739" s="36" t="s">
        <v>147</v>
      </c>
      <c r="J739" s="36" t="s">
        <v>2729</v>
      </c>
    </row>
    <row r="740" ht="18.95" customHeight="1" spans="1:10">
      <c r="A740" s="126" t="s">
        <v>135</v>
      </c>
      <c r="B740" s="97"/>
      <c r="C740" s="460" t="s">
        <v>1404</v>
      </c>
      <c r="D740" s="89" t="s">
        <v>1414</v>
      </c>
      <c r="E740" s="97" t="s">
        <v>147</v>
      </c>
      <c r="F740" s="49" t="s">
        <v>3188</v>
      </c>
      <c r="G740" s="129">
        <v>80</v>
      </c>
      <c r="H740" s="135" t="s">
        <v>135</v>
      </c>
      <c r="I740" s="36" t="s">
        <v>147</v>
      </c>
      <c r="J740" s="36" t="s">
        <v>2729</v>
      </c>
    </row>
    <row r="741" ht="18.95" customHeight="1" spans="1:10">
      <c r="A741" s="126" t="s">
        <v>135</v>
      </c>
      <c r="B741" s="97" t="s">
        <v>135</v>
      </c>
      <c r="C741" s="460" t="s">
        <v>1404</v>
      </c>
      <c r="D741" s="89" t="s">
        <v>1416</v>
      </c>
      <c r="E741" s="97" t="s">
        <v>147</v>
      </c>
      <c r="F741" s="49" t="s">
        <v>3189</v>
      </c>
      <c r="G741" s="129">
        <v>0</v>
      </c>
      <c r="H741" s="135" t="s">
        <v>135</v>
      </c>
      <c r="I741" s="36" t="s">
        <v>2729</v>
      </c>
      <c r="J741" s="36" t="s">
        <v>2729</v>
      </c>
    </row>
    <row r="742" ht="18.95" customHeight="1" spans="1:10">
      <c r="A742" s="126" t="s">
        <v>135</v>
      </c>
      <c r="B742" s="97" t="s">
        <v>135</v>
      </c>
      <c r="C742" s="460" t="s">
        <v>1404</v>
      </c>
      <c r="D742" s="89" t="s">
        <v>1418</v>
      </c>
      <c r="E742" s="97" t="s">
        <v>147</v>
      </c>
      <c r="F742" s="49" t="s">
        <v>3190</v>
      </c>
      <c r="G742" s="128">
        <v>10000</v>
      </c>
      <c r="H742" s="135">
        <v>0</v>
      </c>
      <c r="I742" s="36" t="s">
        <v>147</v>
      </c>
      <c r="J742" s="36" t="s">
        <v>2729</v>
      </c>
    </row>
    <row r="743" ht="18.95" customHeight="1" spans="1:10">
      <c r="A743" s="126" t="s">
        <v>135</v>
      </c>
      <c r="B743" s="97" t="s">
        <v>135</v>
      </c>
      <c r="C743" s="460" t="s">
        <v>1404</v>
      </c>
      <c r="D743" s="89" t="s">
        <v>1420</v>
      </c>
      <c r="E743" s="97" t="s">
        <v>147</v>
      </c>
      <c r="F743" s="49" t="s">
        <v>3191</v>
      </c>
      <c r="G743" s="129">
        <v>5095</v>
      </c>
      <c r="H743" s="135" t="s">
        <v>135</v>
      </c>
      <c r="I743" s="36" t="s">
        <v>147</v>
      </c>
      <c r="J743" s="36" t="s">
        <v>2729</v>
      </c>
    </row>
    <row r="744" ht="18.95" customHeight="1" spans="1:10">
      <c r="A744" s="126" t="s">
        <v>135</v>
      </c>
      <c r="B744" s="460" t="s">
        <v>1379</v>
      </c>
      <c r="C744" s="97"/>
      <c r="D744" s="89" t="s">
        <v>1422</v>
      </c>
      <c r="E744" s="97"/>
      <c r="F744" s="50" t="s">
        <v>1423</v>
      </c>
      <c r="G744" s="127">
        <v>10946</v>
      </c>
      <c r="H744" s="133">
        <v>0.488</v>
      </c>
      <c r="I744" s="36" t="s">
        <v>147</v>
      </c>
      <c r="J744" s="36" t="s">
        <v>147</v>
      </c>
    </row>
    <row r="745" ht="18.95" customHeight="1" spans="1:10">
      <c r="A745" s="126" t="s">
        <v>135</v>
      </c>
      <c r="B745" s="97" t="s">
        <v>135</v>
      </c>
      <c r="C745" s="97" t="s">
        <v>1422</v>
      </c>
      <c r="D745" s="459" t="s">
        <v>1424</v>
      </c>
      <c r="E745" s="97" t="s">
        <v>147</v>
      </c>
      <c r="F745" s="49" t="s">
        <v>3192</v>
      </c>
      <c r="G745" s="129">
        <v>1176</v>
      </c>
      <c r="H745" s="135">
        <v>-0.772</v>
      </c>
      <c r="I745" s="36" t="s">
        <v>147</v>
      </c>
      <c r="J745" s="36" t="s">
        <v>2729</v>
      </c>
    </row>
    <row r="746" ht="18.95" customHeight="1" spans="1:10">
      <c r="A746" s="126" t="s">
        <v>135</v>
      </c>
      <c r="B746" s="97" t="s">
        <v>135</v>
      </c>
      <c r="C746" s="97" t="s">
        <v>1422</v>
      </c>
      <c r="D746" s="89" t="s">
        <v>1426</v>
      </c>
      <c r="E746" s="97" t="s">
        <v>147</v>
      </c>
      <c r="F746" s="49" t="s">
        <v>3193</v>
      </c>
      <c r="G746" s="128">
        <v>1100</v>
      </c>
      <c r="H746" s="135" t="s">
        <v>135</v>
      </c>
      <c r="I746" s="36" t="s">
        <v>147</v>
      </c>
      <c r="J746" s="36" t="s">
        <v>2729</v>
      </c>
    </row>
    <row r="747" ht="18.95" customHeight="1" spans="1:10">
      <c r="A747" s="126" t="s">
        <v>135</v>
      </c>
      <c r="B747" s="97"/>
      <c r="C747" s="97" t="s">
        <v>1422</v>
      </c>
      <c r="D747" s="89" t="s">
        <v>1428</v>
      </c>
      <c r="E747" s="97" t="s">
        <v>147</v>
      </c>
      <c r="F747" s="49" t="s">
        <v>3194</v>
      </c>
      <c r="G747" s="129">
        <v>610</v>
      </c>
      <c r="H747" s="135" t="s">
        <v>135</v>
      </c>
      <c r="I747" s="36" t="s">
        <v>147</v>
      </c>
      <c r="J747" s="36" t="s">
        <v>2729</v>
      </c>
    </row>
    <row r="748" ht="18.95" customHeight="1" spans="1:10">
      <c r="A748" s="126" t="s">
        <v>135</v>
      </c>
      <c r="B748" s="97" t="s">
        <v>135</v>
      </c>
      <c r="C748" s="97" t="s">
        <v>1422</v>
      </c>
      <c r="D748" s="89" t="s">
        <v>1430</v>
      </c>
      <c r="E748" s="97" t="s">
        <v>147</v>
      </c>
      <c r="F748" s="49" t="s">
        <v>3195</v>
      </c>
      <c r="G748" s="129">
        <v>8060</v>
      </c>
      <c r="H748" s="135">
        <v>2.664</v>
      </c>
      <c r="I748" s="36" t="s">
        <v>147</v>
      </c>
      <c r="J748" s="36" t="s">
        <v>2729</v>
      </c>
    </row>
    <row r="749" ht="18.95" customHeight="1" spans="1:10">
      <c r="A749" s="126" t="s">
        <v>135</v>
      </c>
      <c r="B749" s="97" t="s">
        <v>135</v>
      </c>
      <c r="C749" s="97" t="s">
        <v>1422</v>
      </c>
      <c r="D749" s="89" t="s">
        <v>1432</v>
      </c>
      <c r="E749" s="97" t="s">
        <v>147</v>
      </c>
      <c r="F749" s="49" t="s">
        <v>3196</v>
      </c>
      <c r="G749" s="129">
        <v>0</v>
      </c>
      <c r="H749" s="135" t="s">
        <v>135</v>
      </c>
      <c r="I749" s="36" t="s">
        <v>2729</v>
      </c>
      <c r="J749" s="36" t="s">
        <v>2729</v>
      </c>
    </row>
    <row r="750" ht="18.95" customHeight="1" spans="1:10">
      <c r="A750" s="126" t="s">
        <v>135</v>
      </c>
      <c r="B750" s="460" t="s">
        <v>1379</v>
      </c>
      <c r="C750" s="97"/>
      <c r="D750" s="89" t="s">
        <v>1434</v>
      </c>
      <c r="E750" s="97"/>
      <c r="F750" s="50" t="s">
        <v>1435</v>
      </c>
      <c r="G750" s="127">
        <v>4106</v>
      </c>
      <c r="H750" s="133">
        <v>0</v>
      </c>
      <c r="I750" s="36" t="s">
        <v>147</v>
      </c>
      <c r="J750" s="36" t="s">
        <v>147</v>
      </c>
    </row>
    <row r="751" ht="18.95" customHeight="1" spans="1:10">
      <c r="A751" s="126" t="s">
        <v>135</v>
      </c>
      <c r="B751" s="97" t="s">
        <v>135</v>
      </c>
      <c r="C751" s="97" t="s">
        <v>1434</v>
      </c>
      <c r="D751" s="89" t="s">
        <v>1436</v>
      </c>
      <c r="E751" s="97" t="s">
        <v>147</v>
      </c>
      <c r="F751" s="49" t="s">
        <v>3197</v>
      </c>
      <c r="G751" s="129">
        <v>4106</v>
      </c>
      <c r="H751" s="135">
        <v>0</v>
      </c>
      <c r="I751" s="36" t="s">
        <v>147</v>
      </c>
      <c r="J751" s="36" t="s">
        <v>2729</v>
      </c>
    </row>
    <row r="752" ht="18.95" customHeight="1" spans="1:10">
      <c r="A752" s="126"/>
      <c r="B752" s="97" t="s">
        <v>135</v>
      </c>
      <c r="C752" s="97" t="s">
        <v>1434</v>
      </c>
      <c r="D752" s="89" t="s">
        <v>1438</v>
      </c>
      <c r="E752" s="97" t="s">
        <v>147</v>
      </c>
      <c r="F752" s="49" t="s">
        <v>3198</v>
      </c>
      <c r="G752" s="129">
        <v>0</v>
      </c>
      <c r="H752" s="135" t="s">
        <v>135</v>
      </c>
      <c r="I752" s="36" t="s">
        <v>2729</v>
      </c>
      <c r="J752" s="36" t="s">
        <v>2729</v>
      </c>
    </row>
    <row r="753" ht="18.95" customHeight="1" spans="1:10">
      <c r="A753" s="126" t="s">
        <v>135</v>
      </c>
      <c r="B753" s="97" t="s">
        <v>135</v>
      </c>
      <c r="C753" s="97" t="s">
        <v>1434</v>
      </c>
      <c r="D753" s="89" t="s">
        <v>1440</v>
      </c>
      <c r="E753" s="97" t="s">
        <v>147</v>
      </c>
      <c r="F753" s="49" t="s">
        <v>3199</v>
      </c>
      <c r="G753" s="129">
        <v>0</v>
      </c>
      <c r="H753" s="135" t="s">
        <v>135</v>
      </c>
      <c r="I753" s="36" t="s">
        <v>2729</v>
      </c>
      <c r="J753" s="36" t="s">
        <v>2729</v>
      </c>
    </row>
    <row r="754" ht="18.95" customHeight="1" spans="1:10">
      <c r="A754" s="126" t="s">
        <v>135</v>
      </c>
      <c r="B754" s="97"/>
      <c r="C754" s="97" t="s">
        <v>1434</v>
      </c>
      <c r="D754" s="89" t="s">
        <v>1442</v>
      </c>
      <c r="E754" s="97" t="s">
        <v>147</v>
      </c>
      <c r="F754" s="49" t="s">
        <v>3200</v>
      </c>
      <c r="G754" s="129">
        <v>0</v>
      </c>
      <c r="H754" s="135" t="s">
        <v>135</v>
      </c>
      <c r="I754" s="36" t="s">
        <v>2729</v>
      </c>
      <c r="J754" s="36" t="s">
        <v>2729</v>
      </c>
    </row>
    <row r="755" ht="18.95" customHeight="1" spans="1:10">
      <c r="A755" s="126" t="s">
        <v>135</v>
      </c>
      <c r="B755" s="97" t="s">
        <v>135</v>
      </c>
      <c r="C755" s="97" t="s">
        <v>1434</v>
      </c>
      <c r="D755" s="89" t="s">
        <v>1444</v>
      </c>
      <c r="E755" s="97" t="s">
        <v>147</v>
      </c>
      <c r="F755" s="49" t="s">
        <v>3201</v>
      </c>
      <c r="G755" s="128">
        <v>0</v>
      </c>
      <c r="H755" s="135" t="s">
        <v>135</v>
      </c>
      <c r="I755" s="36" t="s">
        <v>2729</v>
      </c>
      <c r="J755" s="36" t="s">
        <v>2729</v>
      </c>
    </row>
    <row r="756" ht="18.95" customHeight="1" spans="1:10">
      <c r="A756" s="126" t="s">
        <v>135</v>
      </c>
      <c r="B756" s="460" t="s">
        <v>1379</v>
      </c>
      <c r="C756" s="97"/>
      <c r="D756" s="89" t="s">
        <v>1446</v>
      </c>
      <c r="E756" s="97"/>
      <c r="F756" s="50" t="s">
        <v>1447</v>
      </c>
      <c r="G756" s="127">
        <v>25000</v>
      </c>
      <c r="H756" s="133">
        <v>0</v>
      </c>
      <c r="I756" s="36" t="s">
        <v>147</v>
      </c>
      <c r="J756" s="36" t="s">
        <v>147</v>
      </c>
    </row>
    <row r="757" ht="18.95" customHeight="1" spans="1:10">
      <c r="A757" s="126" t="s">
        <v>135</v>
      </c>
      <c r="B757" s="97" t="s">
        <v>135</v>
      </c>
      <c r="C757" s="97" t="s">
        <v>1446</v>
      </c>
      <c r="D757" s="89" t="s">
        <v>1448</v>
      </c>
      <c r="E757" s="97" t="s">
        <v>147</v>
      </c>
      <c r="F757" s="49" t="s">
        <v>3202</v>
      </c>
      <c r="G757" s="129">
        <v>0</v>
      </c>
      <c r="H757" s="135" t="s">
        <v>135</v>
      </c>
      <c r="I757" s="36" t="s">
        <v>2729</v>
      </c>
      <c r="J757" s="36" t="s">
        <v>2729</v>
      </c>
    </row>
    <row r="758" ht="18.95" customHeight="1" spans="1:10">
      <c r="A758" s="126" t="s">
        <v>135</v>
      </c>
      <c r="B758" s="97" t="s">
        <v>135</v>
      </c>
      <c r="C758" s="97" t="s">
        <v>1446</v>
      </c>
      <c r="D758" s="89" t="s">
        <v>1450</v>
      </c>
      <c r="E758" s="97" t="s">
        <v>147</v>
      </c>
      <c r="F758" s="49" t="s">
        <v>3203</v>
      </c>
      <c r="G758" s="129">
        <v>0</v>
      </c>
      <c r="H758" s="135" t="s">
        <v>135</v>
      </c>
      <c r="I758" s="36" t="s">
        <v>2729</v>
      </c>
      <c r="J758" s="36" t="s">
        <v>2729</v>
      </c>
    </row>
    <row r="759" ht="18.95" customHeight="1" spans="1:10">
      <c r="A759" s="126" t="s">
        <v>135</v>
      </c>
      <c r="B759" s="97" t="s">
        <v>135</v>
      </c>
      <c r="C759" s="97" t="s">
        <v>1446</v>
      </c>
      <c r="D759" s="89" t="s">
        <v>1452</v>
      </c>
      <c r="E759" s="97" t="s">
        <v>147</v>
      </c>
      <c r="F759" s="49" t="s">
        <v>3204</v>
      </c>
      <c r="G759" s="129">
        <v>0</v>
      </c>
      <c r="H759" s="135" t="s">
        <v>135</v>
      </c>
      <c r="I759" s="36" t="s">
        <v>2729</v>
      </c>
      <c r="J759" s="36" t="s">
        <v>2729</v>
      </c>
    </row>
    <row r="760" ht="18.95" customHeight="1" spans="1:10">
      <c r="A760" s="126" t="s">
        <v>135</v>
      </c>
      <c r="B760" s="97" t="s">
        <v>135</v>
      </c>
      <c r="C760" s="97" t="s">
        <v>1446</v>
      </c>
      <c r="D760" s="89" t="s">
        <v>1454</v>
      </c>
      <c r="E760" s="97" t="s">
        <v>147</v>
      </c>
      <c r="F760" s="49" t="s">
        <v>3205</v>
      </c>
      <c r="G760" s="129">
        <v>0</v>
      </c>
      <c r="H760" s="135" t="s">
        <v>135</v>
      </c>
      <c r="I760" s="36" t="s">
        <v>2729</v>
      </c>
      <c r="J760" s="36" t="s">
        <v>2729</v>
      </c>
    </row>
    <row r="761" ht="18.95" customHeight="1" spans="1:10">
      <c r="A761" s="126" t="s">
        <v>135</v>
      </c>
      <c r="B761" s="97"/>
      <c r="C761" s="97" t="s">
        <v>1446</v>
      </c>
      <c r="D761" s="89" t="s">
        <v>1456</v>
      </c>
      <c r="E761" s="97" t="s">
        <v>147</v>
      </c>
      <c r="F761" s="49" t="s">
        <v>3206</v>
      </c>
      <c r="G761" s="129">
        <v>25000</v>
      </c>
      <c r="H761" s="135">
        <v>0</v>
      </c>
      <c r="I761" s="36" t="s">
        <v>147</v>
      </c>
      <c r="J761" s="36" t="s">
        <v>2729</v>
      </c>
    </row>
    <row r="762" ht="18.95" customHeight="1" spans="1:10">
      <c r="A762" s="126" t="s">
        <v>135</v>
      </c>
      <c r="B762" s="460" t="s">
        <v>1379</v>
      </c>
      <c r="C762" s="97"/>
      <c r="D762" s="89" t="s">
        <v>1458</v>
      </c>
      <c r="E762" s="97"/>
      <c r="F762" s="50" t="s">
        <v>1459</v>
      </c>
      <c r="G762" s="127">
        <v>0</v>
      </c>
      <c r="H762" s="133" t="s">
        <v>135</v>
      </c>
      <c r="I762" s="36" t="s">
        <v>2729</v>
      </c>
      <c r="J762" s="36" t="s">
        <v>147</v>
      </c>
    </row>
    <row r="763" ht="18.95" customHeight="1" spans="1:10">
      <c r="A763" s="126" t="s">
        <v>135</v>
      </c>
      <c r="B763" s="97" t="s">
        <v>135</v>
      </c>
      <c r="C763" s="97" t="s">
        <v>1458</v>
      </c>
      <c r="D763" s="89" t="s">
        <v>1460</v>
      </c>
      <c r="E763" s="97" t="s">
        <v>147</v>
      </c>
      <c r="F763" s="49" t="s">
        <v>3207</v>
      </c>
      <c r="G763" s="129">
        <v>0</v>
      </c>
      <c r="H763" s="135" t="s">
        <v>135</v>
      </c>
      <c r="I763" s="36" t="s">
        <v>2729</v>
      </c>
      <c r="J763" s="36" t="s">
        <v>2729</v>
      </c>
    </row>
    <row r="764" ht="18.95" customHeight="1" spans="1:10">
      <c r="A764" s="126" t="s">
        <v>135</v>
      </c>
      <c r="B764" s="97" t="s">
        <v>135</v>
      </c>
      <c r="C764" s="97" t="s">
        <v>1458</v>
      </c>
      <c r="D764" s="89" t="s">
        <v>1462</v>
      </c>
      <c r="E764" s="97" t="s">
        <v>147</v>
      </c>
      <c r="F764" s="49" t="s">
        <v>3208</v>
      </c>
      <c r="G764" s="129">
        <v>0</v>
      </c>
      <c r="H764" s="135" t="s">
        <v>135</v>
      </c>
      <c r="I764" s="36" t="s">
        <v>2729</v>
      </c>
      <c r="J764" s="36" t="s">
        <v>2729</v>
      </c>
    </row>
    <row r="765" ht="18.95" customHeight="1" spans="1:10">
      <c r="A765" s="126" t="s">
        <v>135</v>
      </c>
      <c r="B765" s="460" t="s">
        <v>1379</v>
      </c>
      <c r="C765" s="97"/>
      <c r="D765" s="89" t="s">
        <v>1464</v>
      </c>
      <c r="E765" s="97"/>
      <c r="F765" s="50" t="s">
        <v>1465</v>
      </c>
      <c r="G765" s="127">
        <v>0</v>
      </c>
      <c r="H765" s="133" t="s">
        <v>135</v>
      </c>
      <c r="I765" s="36" t="s">
        <v>2729</v>
      </c>
      <c r="J765" s="36" t="s">
        <v>147</v>
      </c>
    </row>
    <row r="766" ht="18.95" customHeight="1" spans="1:10">
      <c r="A766" s="126" t="s">
        <v>135</v>
      </c>
      <c r="B766" s="97" t="s">
        <v>135</v>
      </c>
      <c r="C766" s="460" t="s">
        <v>1464</v>
      </c>
      <c r="D766" s="89" t="s">
        <v>1466</v>
      </c>
      <c r="E766" s="97" t="s">
        <v>147</v>
      </c>
      <c r="F766" s="49" t="s">
        <v>3209</v>
      </c>
      <c r="G766" s="129">
        <v>0</v>
      </c>
      <c r="H766" s="135" t="s">
        <v>135</v>
      </c>
      <c r="I766" s="36" t="s">
        <v>2729</v>
      </c>
      <c r="J766" s="36" t="s">
        <v>2729</v>
      </c>
    </row>
    <row r="767" ht="18.95" customHeight="1" spans="1:10">
      <c r="A767" s="126" t="s">
        <v>135</v>
      </c>
      <c r="B767" s="97"/>
      <c r="C767" s="460" t="s">
        <v>1464</v>
      </c>
      <c r="D767" s="89" t="s">
        <v>1468</v>
      </c>
      <c r="E767" s="97" t="s">
        <v>147</v>
      </c>
      <c r="F767" s="49" t="s">
        <v>3210</v>
      </c>
      <c r="G767" s="129">
        <v>0</v>
      </c>
      <c r="H767" s="135" t="s">
        <v>135</v>
      </c>
      <c r="I767" s="36" t="s">
        <v>2729</v>
      </c>
      <c r="J767" s="36" t="s">
        <v>2729</v>
      </c>
    </row>
    <row r="768" ht="18.95" customHeight="1" spans="1:10">
      <c r="A768" s="126" t="s">
        <v>135</v>
      </c>
      <c r="B768" s="460" t="s">
        <v>1379</v>
      </c>
      <c r="C768" s="97"/>
      <c r="D768" s="89" t="s">
        <v>1470</v>
      </c>
      <c r="E768" s="97" t="s">
        <v>147</v>
      </c>
      <c r="F768" s="50" t="s">
        <v>3211</v>
      </c>
      <c r="G768" s="127">
        <v>0</v>
      </c>
      <c r="H768" s="133" t="s">
        <v>135</v>
      </c>
      <c r="I768" s="36" t="s">
        <v>2729</v>
      </c>
      <c r="J768" s="36" t="s">
        <v>147</v>
      </c>
    </row>
    <row r="769" ht="18.95" customHeight="1" spans="1:10">
      <c r="A769" s="126" t="s">
        <v>135</v>
      </c>
      <c r="B769" s="460" t="s">
        <v>1379</v>
      </c>
      <c r="C769" s="97"/>
      <c r="D769" s="89" t="s">
        <v>1472</v>
      </c>
      <c r="E769" s="97" t="s">
        <v>147</v>
      </c>
      <c r="F769" s="50" t="s">
        <v>3212</v>
      </c>
      <c r="G769" s="141">
        <v>14189</v>
      </c>
      <c r="H769" s="133">
        <v>-0.064</v>
      </c>
      <c r="I769" s="36" t="s">
        <v>147</v>
      </c>
      <c r="J769" s="36" t="s">
        <v>147</v>
      </c>
    </row>
    <row r="770" ht="18.95" customHeight="1" spans="1:10">
      <c r="A770" s="126" t="s">
        <v>135</v>
      </c>
      <c r="B770" s="460" t="s">
        <v>1379</v>
      </c>
      <c r="C770" s="97"/>
      <c r="D770" s="89" t="s">
        <v>1474</v>
      </c>
      <c r="E770" s="97"/>
      <c r="F770" s="50" t="s">
        <v>1475</v>
      </c>
      <c r="G770" s="127">
        <v>7267</v>
      </c>
      <c r="H770" s="133">
        <v>-0.383</v>
      </c>
      <c r="I770" s="36" t="s">
        <v>147</v>
      </c>
      <c r="J770" s="36" t="s">
        <v>147</v>
      </c>
    </row>
    <row r="771" ht="18.95" customHeight="1" spans="1:10">
      <c r="A771" s="126" t="s">
        <v>135</v>
      </c>
      <c r="B771" s="97" t="s">
        <v>135</v>
      </c>
      <c r="C771" s="460" t="s">
        <v>1474</v>
      </c>
      <c r="D771" s="89" t="s">
        <v>1476</v>
      </c>
      <c r="E771" s="97" t="s">
        <v>147</v>
      </c>
      <c r="F771" s="49" t="s">
        <v>3213</v>
      </c>
      <c r="G771" s="129">
        <v>2146</v>
      </c>
      <c r="H771" s="135">
        <v>-0.653</v>
      </c>
      <c r="I771" s="36" t="s">
        <v>147</v>
      </c>
      <c r="J771" s="36" t="s">
        <v>2729</v>
      </c>
    </row>
    <row r="772" ht="18.95" customHeight="1" spans="1:10">
      <c r="A772" s="126" t="s">
        <v>135</v>
      </c>
      <c r="B772" s="97" t="s">
        <v>135</v>
      </c>
      <c r="C772" s="460" t="s">
        <v>1474</v>
      </c>
      <c r="D772" s="89" t="s">
        <v>1478</v>
      </c>
      <c r="E772" s="97" t="s">
        <v>147</v>
      </c>
      <c r="F772" s="49" t="s">
        <v>3214</v>
      </c>
      <c r="G772" s="129">
        <v>700</v>
      </c>
      <c r="H772" s="135">
        <v>-0.364</v>
      </c>
      <c r="I772" s="36" t="s">
        <v>147</v>
      </c>
      <c r="J772" s="36" t="s">
        <v>2729</v>
      </c>
    </row>
    <row r="773" ht="18.95" customHeight="1" spans="1:10">
      <c r="A773" s="126" t="s">
        <v>135</v>
      </c>
      <c r="B773" s="97"/>
      <c r="C773" s="460" t="s">
        <v>1474</v>
      </c>
      <c r="D773" s="89" t="s">
        <v>1480</v>
      </c>
      <c r="E773" s="97" t="s">
        <v>147</v>
      </c>
      <c r="F773" s="49" t="s">
        <v>3215</v>
      </c>
      <c r="G773" s="129">
        <v>4421</v>
      </c>
      <c r="H773" s="135">
        <v>-0.018</v>
      </c>
      <c r="I773" s="36" t="s">
        <v>147</v>
      </c>
      <c r="J773" s="36" t="s">
        <v>2729</v>
      </c>
    </row>
    <row r="774" ht="18.95" customHeight="1" spans="1:10">
      <c r="A774" s="126" t="s">
        <v>135</v>
      </c>
      <c r="B774" s="97"/>
      <c r="C774" s="460" t="s">
        <v>1474</v>
      </c>
      <c r="D774" s="89" t="s">
        <v>1482</v>
      </c>
      <c r="E774" s="97" t="s">
        <v>147</v>
      </c>
      <c r="F774" s="49" t="s">
        <v>3216</v>
      </c>
      <c r="G774" s="128">
        <v>0</v>
      </c>
      <c r="H774" s="135" t="s">
        <v>135</v>
      </c>
      <c r="I774" s="36" t="s">
        <v>2729</v>
      </c>
      <c r="J774" s="36" t="s">
        <v>2729</v>
      </c>
    </row>
    <row r="775" ht="18.95" customHeight="1" spans="1:10">
      <c r="A775" s="126" t="s">
        <v>135</v>
      </c>
      <c r="B775" s="97"/>
      <c r="C775" s="460" t="s">
        <v>1474</v>
      </c>
      <c r="D775" s="89" t="s">
        <v>1484</v>
      </c>
      <c r="E775" s="97" t="s">
        <v>147</v>
      </c>
      <c r="F775" s="49" t="s">
        <v>3217</v>
      </c>
      <c r="G775" s="129">
        <v>0</v>
      </c>
      <c r="H775" s="135" t="s">
        <v>135</v>
      </c>
      <c r="I775" s="36" t="s">
        <v>2729</v>
      </c>
      <c r="J775" s="36" t="s">
        <v>2729</v>
      </c>
    </row>
    <row r="776" ht="18.95" customHeight="1" spans="1:10">
      <c r="A776" s="126" t="s">
        <v>135</v>
      </c>
      <c r="B776" s="460" t="s">
        <v>1379</v>
      </c>
      <c r="C776" s="97"/>
      <c r="D776" s="89" t="s">
        <v>1486</v>
      </c>
      <c r="E776" s="97" t="s">
        <v>147</v>
      </c>
      <c r="F776" s="50" t="s">
        <v>3218</v>
      </c>
      <c r="G776" s="141">
        <v>1000</v>
      </c>
      <c r="H776" s="133">
        <v>0</v>
      </c>
      <c r="I776" s="36" t="s">
        <v>147</v>
      </c>
      <c r="J776" s="36" t="s">
        <v>147</v>
      </c>
    </row>
    <row r="777" ht="18.95" customHeight="1" spans="1:10">
      <c r="A777" s="126" t="s">
        <v>135</v>
      </c>
      <c r="B777" s="460" t="s">
        <v>1379</v>
      </c>
      <c r="C777" s="97"/>
      <c r="D777" s="89" t="s">
        <v>1488</v>
      </c>
      <c r="E777" s="97" t="s">
        <v>147</v>
      </c>
      <c r="F777" s="50" t="s">
        <v>3219</v>
      </c>
      <c r="G777" s="127">
        <v>0</v>
      </c>
      <c r="H777" s="133" t="s">
        <v>135</v>
      </c>
      <c r="I777" s="36" t="s">
        <v>2729</v>
      </c>
      <c r="J777" s="36" t="s">
        <v>147</v>
      </c>
    </row>
    <row r="778" ht="18.95" customHeight="1" spans="1:10">
      <c r="A778" s="126" t="s">
        <v>135</v>
      </c>
      <c r="B778" s="460" t="s">
        <v>1379</v>
      </c>
      <c r="C778" s="97"/>
      <c r="D778" s="89" t="s">
        <v>1490</v>
      </c>
      <c r="E778" s="97"/>
      <c r="F778" s="50" t="s">
        <v>1491</v>
      </c>
      <c r="G778" s="127">
        <v>18</v>
      </c>
      <c r="H778" s="133">
        <v>-0.996</v>
      </c>
      <c r="I778" s="36" t="s">
        <v>147</v>
      </c>
      <c r="J778" s="36" t="s">
        <v>147</v>
      </c>
    </row>
    <row r="779" ht="18.95" customHeight="1" spans="1:10">
      <c r="A779" s="126" t="s">
        <v>135</v>
      </c>
      <c r="B779" s="97" t="s">
        <v>135</v>
      </c>
      <c r="C779" s="460" t="s">
        <v>1490</v>
      </c>
      <c r="D779" s="89" t="s">
        <v>1492</v>
      </c>
      <c r="E779" s="97" t="s">
        <v>147</v>
      </c>
      <c r="F779" s="49" t="s">
        <v>2728</v>
      </c>
      <c r="G779" s="129">
        <v>0</v>
      </c>
      <c r="H779" s="135" t="s">
        <v>135</v>
      </c>
      <c r="I779" s="36" t="s">
        <v>2729</v>
      </c>
      <c r="J779" s="36" t="s">
        <v>2729</v>
      </c>
    </row>
    <row r="780" ht="18.95" customHeight="1" spans="1:10">
      <c r="A780" s="126" t="s">
        <v>135</v>
      </c>
      <c r="B780" s="97" t="s">
        <v>135</v>
      </c>
      <c r="C780" s="460" t="s">
        <v>1490</v>
      </c>
      <c r="D780" s="89" t="s">
        <v>1493</v>
      </c>
      <c r="E780" s="97" t="s">
        <v>147</v>
      </c>
      <c r="F780" s="49" t="s">
        <v>2730</v>
      </c>
      <c r="G780" s="129">
        <v>0</v>
      </c>
      <c r="H780" s="135" t="s">
        <v>135</v>
      </c>
      <c r="I780" s="36" t="s">
        <v>2729</v>
      </c>
      <c r="J780" s="36" t="s">
        <v>2729</v>
      </c>
    </row>
    <row r="781" ht="18.95" customHeight="1" spans="1:10">
      <c r="A781" s="126" t="s">
        <v>135</v>
      </c>
      <c r="B781" s="97"/>
      <c r="C781" s="460" t="s">
        <v>1490</v>
      </c>
      <c r="D781" s="89" t="s">
        <v>1494</v>
      </c>
      <c r="E781" s="97" t="s">
        <v>147</v>
      </c>
      <c r="F781" s="49" t="s">
        <v>2731</v>
      </c>
      <c r="G781" s="129">
        <v>0</v>
      </c>
      <c r="H781" s="135" t="s">
        <v>135</v>
      </c>
      <c r="I781" s="36" t="s">
        <v>2729</v>
      </c>
      <c r="J781" s="36" t="s">
        <v>2729</v>
      </c>
    </row>
    <row r="782" ht="18.95" customHeight="1" spans="1:10">
      <c r="A782" s="126" t="s">
        <v>135</v>
      </c>
      <c r="B782" s="97"/>
      <c r="C782" s="460" t="s">
        <v>1490</v>
      </c>
      <c r="D782" s="89" t="s">
        <v>1495</v>
      </c>
      <c r="E782" s="97" t="s">
        <v>147</v>
      </c>
      <c r="F782" s="49" t="s">
        <v>3220</v>
      </c>
      <c r="G782" s="128">
        <v>0</v>
      </c>
      <c r="H782" s="135" t="s">
        <v>135</v>
      </c>
      <c r="I782" s="36" t="s">
        <v>2729</v>
      </c>
      <c r="J782" s="36" t="s">
        <v>2729</v>
      </c>
    </row>
    <row r="783" ht="18.95" customHeight="1" spans="1:10">
      <c r="A783" s="126" t="s">
        <v>135</v>
      </c>
      <c r="B783" s="97"/>
      <c r="C783" s="460" t="s">
        <v>1490</v>
      </c>
      <c r="D783" s="89" t="s">
        <v>1497</v>
      </c>
      <c r="E783" s="97" t="s">
        <v>147</v>
      </c>
      <c r="F783" s="49" t="s">
        <v>3221</v>
      </c>
      <c r="G783" s="129">
        <v>0</v>
      </c>
      <c r="H783" s="135" t="s">
        <v>135</v>
      </c>
      <c r="I783" s="36" t="s">
        <v>2729</v>
      </c>
      <c r="J783" s="36" t="s">
        <v>2729</v>
      </c>
    </row>
    <row r="784" ht="18.95" customHeight="1" spans="1:10">
      <c r="A784" s="126" t="s">
        <v>135</v>
      </c>
      <c r="B784" s="97" t="s">
        <v>135</v>
      </c>
      <c r="C784" s="460" t="s">
        <v>1490</v>
      </c>
      <c r="D784" s="89" t="s">
        <v>1499</v>
      </c>
      <c r="E784" s="97" t="s">
        <v>147</v>
      </c>
      <c r="F784" s="49" t="s">
        <v>3222</v>
      </c>
      <c r="G784" s="129">
        <v>0</v>
      </c>
      <c r="H784" s="135" t="s">
        <v>135</v>
      </c>
      <c r="I784" s="36" t="s">
        <v>2729</v>
      </c>
      <c r="J784" s="36" t="s">
        <v>2729</v>
      </c>
    </row>
    <row r="785" ht="18.95" customHeight="1" spans="1:10">
      <c r="A785" s="126" t="s">
        <v>135</v>
      </c>
      <c r="B785" s="97" t="s">
        <v>135</v>
      </c>
      <c r="C785" s="460" t="s">
        <v>1490</v>
      </c>
      <c r="D785" s="89" t="s">
        <v>1501</v>
      </c>
      <c r="E785" s="97" t="s">
        <v>147</v>
      </c>
      <c r="F785" s="49" t="s">
        <v>3223</v>
      </c>
      <c r="G785" s="129">
        <v>18</v>
      </c>
      <c r="H785" s="135" t="s">
        <v>135</v>
      </c>
      <c r="I785" s="36" t="s">
        <v>147</v>
      </c>
      <c r="J785" s="36" t="s">
        <v>2729</v>
      </c>
    </row>
    <row r="786" ht="18.95" customHeight="1" spans="1:10">
      <c r="A786" s="126" t="s">
        <v>135</v>
      </c>
      <c r="B786" s="97" t="s">
        <v>135</v>
      </c>
      <c r="C786" s="460" t="s">
        <v>1490</v>
      </c>
      <c r="D786" s="89" t="s">
        <v>1503</v>
      </c>
      <c r="E786" s="97" t="s">
        <v>147</v>
      </c>
      <c r="F786" s="49" t="s">
        <v>3224</v>
      </c>
      <c r="G786" s="129">
        <v>0</v>
      </c>
      <c r="H786" s="135" t="s">
        <v>135</v>
      </c>
      <c r="I786" s="36" t="s">
        <v>2729</v>
      </c>
      <c r="J786" s="36" t="s">
        <v>2729</v>
      </c>
    </row>
    <row r="787" ht="18.95" customHeight="1" spans="1:10">
      <c r="A787" s="126" t="s">
        <v>135</v>
      </c>
      <c r="B787" s="97" t="s">
        <v>135</v>
      </c>
      <c r="C787" s="460" t="s">
        <v>1490</v>
      </c>
      <c r="D787" s="89" t="s">
        <v>1505</v>
      </c>
      <c r="E787" s="97" t="s">
        <v>147</v>
      </c>
      <c r="F787" s="49" t="s">
        <v>3225</v>
      </c>
      <c r="G787" s="129">
        <v>0</v>
      </c>
      <c r="H787" s="135" t="s">
        <v>135</v>
      </c>
      <c r="I787" s="36" t="s">
        <v>2729</v>
      </c>
      <c r="J787" s="36" t="s">
        <v>2729</v>
      </c>
    </row>
    <row r="788" ht="18.95" customHeight="1" spans="1:10">
      <c r="A788" s="126" t="s">
        <v>135</v>
      </c>
      <c r="B788" s="97" t="s">
        <v>135</v>
      </c>
      <c r="C788" s="460" t="s">
        <v>1490</v>
      </c>
      <c r="D788" s="89" t="s">
        <v>1507</v>
      </c>
      <c r="E788" s="97" t="s">
        <v>147</v>
      </c>
      <c r="F788" s="49" t="s">
        <v>3226</v>
      </c>
      <c r="G788" s="129">
        <v>0</v>
      </c>
      <c r="H788" s="135" t="s">
        <v>135</v>
      </c>
      <c r="I788" s="36" t="s">
        <v>2729</v>
      </c>
      <c r="J788" s="36" t="s">
        <v>2729</v>
      </c>
    </row>
    <row r="789" ht="18.95" customHeight="1" spans="1:10">
      <c r="A789" s="126" t="s">
        <v>135</v>
      </c>
      <c r="B789" s="97" t="s">
        <v>135</v>
      </c>
      <c r="C789" s="460" t="s">
        <v>1490</v>
      </c>
      <c r="D789" s="89" t="s">
        <v>1509</v>
      </c>
      <c r="E789" s="97" t="s">
        <v>147</v>
      </c>
      <c r="F789" s="49" t="s">
        <v>2766</v>
      </c>
      <c r="G789" s="129">
        <v>0</v>
      </c>
      <c r="H789" s="135" t="s">
        <v>135</v>
      </c>
      <c r="I789" s="36" t="s">
        <v>2729</v>
      </c>
      <c r="J789" s="36" t="s">
        <v>2729</v>
      </c>
    </row>
    <row r="790" ht="18.95" customHeight="1" spans="1:10">
      <c r="A790" s="126" t="s">
        <v>135</v>
      </c>
      <c r="B790" s="97" t="s">
        <v>135</v>
      </c>
      <c r="C790" s="460" t="s">
        <v>1490</v>
      </c>
      <c r="D790" s="89" t="s">
        <v>1510</v>
      </c>
      <c r="E790" s="97" t="s">
        <v>147</v>
      </c>
      <c r="F790" s="49" t="s">
        <v>3227</v>
      </c>
      <c r="G790" s="128">
        <v>0</v>
      </c>
      <c r="H790" s="135" t="s">
        <v>135</v>
      </c>
      <c r="I790" s="36" t="s">
        <v>2729</v>
      </c>
      <c r="J790" s="36" t="s">
        <v>2729</v>
      </c>
    </row>
    <row r="791" ht="18.95" customHeight="1" spans="1:10">
      <c r="A791" s="126" t="s">
        <v>135</v>
      </c>
      <c r="B791" s="97" t="s">
        <v>135</v>
      </c>
      <c r="C791" s="460" t="s">
        <v>1490</v>
      </c>
      <c r="D791" s="89" t="s">
        <v>1512</v>
      </c>
      <c r="E791" s="97" t="s">
        <v>147</v>
      </c>
      <c r="F791" s="49" t="s">
        <v>3228</v>
      </c>
      <c r="G791" s="129">
        <v>0</v>
      </c>
      <c r="H791" s="135" t="s">
        <v>135</v>
      </c>
      <c r="I791" s="36" t="s">
        <v>2729</v>
      </c>
      <c r="J791" s="36" t="s">
        <v>2729</v>
      </c>
    </row>
    <row r="792" ht="18.95" customHeight="1" spans="1:10">
      <c r="A792" s="126"/>
      <c r="B792" s="97"/>
      <c r="C792" s="460" t="s">
        <v>1490</v>
      </c>
      <c r="D792" s="96">
        <v>2111450</v>
      </c>
      <c r="E792" s="97" t="s">
        <v>147</v>
      </c>
      <c r="F792" s="49" t="s">
        <v>2738</v>
      </c>
      <c r="G792" s="129">
        <v>0</v>
      </c>
      <c r="H792" s="135" t="s">
        <v>135</v>
      </c>
      <c r="I792" s="36" t="s">
        <v>2729</v>
      </c>
      <c r="J792" s="36" t="s">
        <v>2729</v>
      </c>
    </row>
    <row r="793" ht="18.95" customHeight="1" spans="1:10">
      <c r="A793" s="126"/>
      <c r="B793" s="97"/>
      <c r="C793" s="460" t="s">
        <v>1490</v>
      </c>
      <c r="D793" s="96">
        <v>2111499</v>
      </c>
      <c r="E793" s="97" t="s">
        <v>147</v>
      </c>
      <c r="F793" s="49" t="s">
        <v>3229</v>
      </c>
      <c r="G793" s="129">
        <v>0</v>
      </c>
      <c r="H793" s="135">
        <v>-1</v>
      </c>
      <c r="I793" s="36" t="s">
        <v>2729</v>
      </c>
      <c r="J793" s="36" t="s">
        <v>2729</v>
      </c>
    </row>
    <row r="794" ht="18.95" customHeight="1" spans="1:10">
      <c r="A794" s="126"/>
      <c r="B794" s="460" t="s">
        <v>1379</v>
      </c>
      <c r="C794" s="97"/>
      <c r="D794" s="460" t="s">
        <v>1515</v>
      </c>
      <c r="E794" s="97"/>
      <c r="F794" s="50" t="s">
        <v>1516</v>
      </c>
      <c r="G794" s="127">
        <v>0</v>
      </c>
      <c r="H794" s="133" t="s">
        <v>135</v>
      </c>
      <c r="I794" s="36" t="s">
        <v>2729</v>
      </c>
      <c r="J794" s="36" t="s">
        <v>147</v>
      </c>
    </row>
    <row r="795" ht="18.95" customHeight="1" spans="1:10">
      <c r="A795" s="126"/>
      <c r="B795" s="97"/>
      <c r="C795" s="97"/>
      <c r="D795" s="459" t="s">
        <v>1517</v>
      </c>
      <c r="E795" s="97" t="s">
        <v>147</v>
      </c>
      <c r="F795" s="49" t="s">
        <v>3230</v>
      </c>
      <c r="G795" s="129">
        <v>0</v>
      </c>
      <c r="H795" s="135" t="s">
        <v>135</v>
      </c>
      <c r="I795" s="36" t="s">
        <v>2729</v>
      </c>
      <c r="J795" s="36" t="s">
        <v>147</v>
      </c>
    </row>
    <row r="796" ht="18.95" customHeight="1" spans="1:10">
      <c r="A796" s="126"/>
      <c r="B796" s="97"/>
      <c r="C796" s="97"/>
      <c r="D796" s="459" t="s">
        <v>1519</v>
      </c>
      <c r="E796" s="97" t="s">
        <v>147</v>
      </c>
      <c r="F796" s="49" t="s">
        <v>3231</v>
      </c>
      <c r="G796" s="129">
        <v>0</v>
      </c>
      <c r="H796" s="135" t="s">
        <v>135</v>
      </c>
      <c r="I796" s="36" t="s">
        <v>2729</v>
      </c>
      <c r="J796" s="36" t="s">
        <v>147</v>
      </c>
    </row>
    <row r="797" ht="18.95" customHeight="1" spans="1:10">
      <c r="A797" s="126"/>
      <c r="B797" s="97"/>
      <c r="C797" s="97"/>
      <c r="D797" s="459" t="s">
        <v>1494</v>
      </c>
      <c r="E797" s="97" t="s">
        <v>147</v>
      </c>
      <c r="F797" s="49" t="s">
        <v>3232</v>
      </c>
      <c r="G797" s="129">
        <v>0</v>
      </c>
      <c r="H797" s="135" t="s">
        <v>135</v>
      </c>
      <c r="I797" s="36" t="s">
        <v>2729</v>
      </c>
      <c r="J797" s="36" t="s">
        <v>147</v>
      </c>
    </row>
    <row r="798" ht="18.95" customHeight="1" spans="1:10">
      <c r="A798" s="126"/>
      <c r="B798" s="97"/>
      <c r="C798" s="97"/>
      <c r="D798" s="459" t="s">
        <v>1523</v>
      </c>
      <c r="E798" s="97" t="s">
        <v>147</v>
      </c>
      <c r="F798" s="49" t="s">
        <v>3233</v>
      </c>
      <c r="G798" s="129">
        <v>0</v>
      </c>
      <c r="H798" s="135" t="s">
        <v>135</v>
      </c>
      <c r="I798" s="36" t="s">
        <v>2729</v>
      </c>
      <c r="J798" s="36" t="s">
        <v>147</v>
      </c>
    </row>
    <row r="799" ht="18.95" customHeight="1" spans="1:10">
      <c r="A799" s="126"/>
      <c r="B799" s="97"/>
      <c r="C799" s="97"/>
      <c r="D799" s="459" t="s">
        <v>1525</v>
      </c>
      <c r="E799" s="97" t="s">
        <v>147</v>
      </c>
      <c r="F799" s="49" t="s">
        <v>3234</v>
      </c>
      <c r="G799" s="129">
        <v>0</v>
      </c>
      <c r="H799" s="135" t="s">
        <v>135</v>
      </c>
      <c r="I799" s="36" t="s">
        <v>2729</v>
      </c>
      <c r="J799" s="36" t="s">
        <v>147</v>
      </c>
    </row>
    <row r="800" ht="18.95" customHeight="1" spans="1:10">
      <c r="A800" s="126" t="s">
        <v>135</v>
      </c>
      <c r="B800" s="460" t="s">
        <v>1379</v>
      </c>
      <c r="C800" s="97"/>
      <c r="D800" s="89" t="s">
        <v>1527</v>
      </c>
      <c r="E800" s="97" t="s">
        <v>147</v>
      </c>
      <c r="F800" s="50" t="s">
        <v>3235</v>
      </c>
      <c r="G800" s="141">
        <v>29</v>
      </c>
      <c r="H800" s="133" t="s">
        <v>135</v>
      </c>
      <c r="I800" s="36" t="s">
        <v>147</v>
      </c>
      <c r="J800" s="36" t="s">
        <v>147</v>
      </c>
    </row>
    <row r="801" ht="18.95" customHeight="1" spans="1:10">
      <c r="A801" s="126" t="s">
        <v>134</v>
      </c>
      <c r="B801" s="97" t="s">
        <v>135</v>
      </c>
      <c r="C801" s="97"/>
      <c r="D801" s="89" t="s">
        <v>1529</v>
      </c>
      <c r="E801" s="97"/>
      <c r="F801" s="50" t="s">
        <v>1530</v>
      </c>
      <c r="G801" s="127">
        <v>47759</v>
      </c>
      <c r="H801" s="133">
        <v>0.043</v>
      </c>
      <c r="I801" s="36" t="s">
        <v>147</v>
      </c>
      <c r="J801" s="36" t="s">
        <v>147</v>
      </c>
    </row>
    <row r="802" ht="18.95" customHeight="1" spans="1:10">
      <c r="A802" s="126" t="s">
        <v>135</v>
      </c>
      <c r="B802" s="460" t="s">
        <v>1529</v>
      </c>
      <c r="C802" s="97"/>
      <c r="D802" s="89" t="s">
        <v>1531</v>
      </c>
      <c r="E802" s="97"/>
      <c r="F802" s="50" t="s">
        <v>3236</v>
      </c>
      <c r="G802" s="127">
        <v>12090</v>
      </c>
      <c r="H802" s="133">
        <v>0.228</v>
      </c>
      <c r="I802" s="36" t="s">
        <v>147</v>
      </c>
      <c r="J802" s="36" t="s">
        <v>147</v>
      </c>
    </row>
    <row r="803" ht="18.95" customHeight="1" spans="1:10">
      <c r="A803" s="126" t="s">
        <v>135</v>
      </c>
      <c r="B803" s="97" t="s">
        <v>135</v>
      </c>
      <c r="C803" s="460" t="s">
        <v>1531</v>
      </c>
      <c r="D803" s="89" t="s">
        <v>1533</v>
      </c>
      <c r="E803" s="97" t="s">
        <v>147</v>
      </c>
      <c r="F803" s="49" t="s">
        <v>3237</v>
      </c>
      <c r="G803" s="129">
        <v>1853</v>
      </c>
      <c r="H803" s="135">
        <v>0.448</v>
      </c>
      <c r="I803" s="36" t="s">
        <v>147</v>
      </c>
      <c r="J803" s="36" t="s">
        <v>2729</v>
      </c>
    </row>
    <row r="804" ht="18.95" customHeight="1" spans="1:10">
      <c r="A804" s="126"/>
      <c r="B804" s="97"/>
      <c r="C804" s="460" t="s">
        <v>1531</v>
      </c>
      <c r="D804" s="89" t="s">
        <v>1534</v>
      </c>
      <c r="E804" s="97" t="s">
        <v>147</v>
      </c>
      <c r="F804" s="49" t="s">
        <v>3238</v>
      </c>
      <c r="G804" s="129">
        <v>0</v>
      </c>
      <c r="H804" s="135" t="s">
        <v>135</v>
      </c>
      <c r="I804" s="36" t="s">
        <v>2729</v>
      </c>
      <c r="J804" s="36" t="s">
        <v>2729</v>
      </c>
    </row>
    <row r="805" ht="18.95" customHeight="1" spans="1:10">
      <c r="A805" s="126"/>
      <c r="B805" s="97"/>
      <c r="C805" s="460" t="s">
        <v>1531</v>
      </c>
      <c r="D805" s="89" t="s">
        <v>1535</v>
      </c>
      <c r="E805" s="97" t="s">
        <v>147</v>
      </c>
      <c r="F805" s="27" t="s">
        <v>3239</v>
      </c>
      <c r="G805" s="128">
        <v>97</v>
      </c>
      <c r="H805" s="135">
        <v>0.026</v>
      </c>
      <c r="I805" s="36" t="s">
        <v>147</v>
      </c>
      <c r="J805" s="36" t="s">
        <v>2729</v>
      </c>
    </row>
    <row r="806" ht="18.95" customHeight="1" spans="1:10">
      <c r="A806" s="126"/>
      <c r="B806" s="97"/>
      <c r="C806" s="460" t="s">
        <v>1531</v>
      </c>
      <c r="D806" s="89" t="s">
        <v>1536</v>
      </c>
      <c r="E806" s="97" t="s">
        <v>147</v>
      </c>
      <c r="F806" s="49" t="s">
        <v>3240</v>
      </c>
      <c r="G806" s="128">
        <v>480</v>
      </c>
      <c r="H806" s="135">
        <v>0.2</v>
      </c>
      <c r="I806" s="36" t="s">
        <v>147</v>
      </c>
      <c r="J806" s="36" t="s">
        <v>2729</v>
      </c>
    </row>
    <row r="807" ht="18.95" customHeight="1" spans="1:10">
      <c r="A807" s="126"/>
      <c r="B807" s="97"/>
      <c r="C807" s="460" t="s">
        <v>1531</v>
      </c>
      <c r="D807" s="89" t="s">
        <v>1538</v>
      </c>
      <c r="E807" s="97" t="s">
        <v>147</v>
      </c>
      <c r="F807" s="49" t="s">
        <v>3241</v>
      </c>
      <c r="G807" s="129">
        <v>161</v>
      </c>
      <c r="H807" s="135">
        <v>0.125</v>
      </c>
      <c r="I807" s="36" t="s">
        <v>147</v>
      </c>
      <c r="J807" s="36" t="s">
        <v>2729</v>
      </c>
    </row>
    <row r="808" ht="18.95" customHeight="1" spans="1:10">
      <c r="A808" s="126" t="s">
        <v>135</v>
      </c>
      <c r="B808" s="97" t="s">
        <v>135</v>
      </c>
      <c r="C808" s="460" t="s">
        <v>1531</v>
      </c>
      <c r="D808" s="89" t="s">
        <v>1540</v>
      </c>
      <c r="E808" s="97" t="s">
        <v>147</v>
      </c>
      <c r="F808" s="49" t="s">
        <v>3242</v>
      </c>
      <c r="G808" s="129">
        <v>245</v>
      </c>
      <c r="H808" s="135">
        <v>0.267</v>
      </c>
      <c r="I808" s="36" t="s">
        <v>147</v>
      </c>
      <c r="J808" s="36" t="s">
        <v>2729</v>
      </c>
    </row>
    <row r="809" ht="18.95" customHeight="1" spans="1:10">
      <c r="A809" s="126" t="s">
        <v>135</v>
      </c>
      <c r="B809" s="97" t="s">
        <v>135</v>
      </c>
      <c r="C809" s="460" t="s">
        <v>1531</v>
      </c>
      <c r="D809" s="89" t="s">
        <v>1542</v>
      </c>
      <c r="E809" s="97" t="s">
        <v>147</v>
      </c>
      <c r="F809" s="49" t="s">
        <v>3243</v>
      </c>
      <c r="G809" s="129">
        <v>0</v>
      </c>
      <c r="H809" s="135" t="s">
        <v>135</v>
      </c>
      <c r="I809" s="36" t="s">
        <v>2729</v>
      </c>
      <c r="J809" s="36" t="s">
        <v>2729</v>
      </c>
    </row>
    <row r="810" ht="18.95" customHeight="1" spans="1:10">
      <c r="A810" s="126" t="s">
        <v>135</v>
      </c>
      <c r="B810" s="97" t="s">
        <v>135</v>
      </c>
      <c r="C810" s="460" t="s">
        <v>1531</v>
      </c>
      <c r="D810" s="89" t="s">
        <v>1544</v>
      </c>
      <c r="E810" s="97" t="s">
        <v>147</v>
      </c>
      <c r="F810" s="49" t="s">
        <v>3244</v>
      </c>
      <c r="G810" s="129">
        <v>250</v>
      </c>
      <c r="H810" s="133" t="s">
        <v>135</v>
      </c>
      <c r="I810" s="36" t="s">
        <v>147</v>
      </c>
      <c r="J810" s="36" t="s">
        <v>2729</v>
      </c>
    </row>
    <row r="811" ht="18.95" customHeight="1" spans="1:10">
      <c r="A811" s="126" t="s">
        <v>135</v>
      </c>
      <c r="B811" s="97" t="s">
        <v>135</v>
      </c>
      <c r="C811" s="460" t="s">
        <v>1531</v>
      </c>
      <c r="D811" s="89" t="s">
        <v>1546</v>
      </c>
      <c r="E811" s="97" t="s">
        <v>147</v>
      </c>
      <c r="F811" s="49" t="s">
        <v>3245</v>
      </c>
      <c r="G811" s="129">
        <v>39</v>
      </c>
      <c r="H811" s="135">
        <v>0.132</v>
      </c>
      <c r="I811" s="36" t="s">
        <v>147</v>
      </c>
      <c r="J811" s="36" t="s">
        <v>2729</v>
      </c>
    </row>
    <row r="812" ht="18.95" customHeight="1" spans="1:10">
      <c r="A812" s="126" t="s">
        <v>135</v>
      </c>
      <c r="B812" s="97" t="s">
        <v>135</v>
      </c>
      <c r="C812" s="460" t="s">
        <v>1531</v>
      </c>
      <c r="D812" s="89" t="s">
        <v>1548</v>
      </c>
      <c r="E812" s="97" t="s">
        <v>147</v>
      </c>
      <c r="F812" s="49" t="s">
        <v>3246</v>
      </c>
      <c r="G812" s="129">
        <v>0</v>
      </c>
      <c r="H812" s="135" t="s">
        <v>135</v>
      </c>
      <c r="I812" s="36" t="s">
        <v>2729</v>
      </c>
      <c r="J812" s="36" t="s">
        <v>2729</v>
      </c>
    </row>
    <row r="813" ht="18.95" customHeight="1" spans="1:10">
      <c r="A813" s="126" t="s">
        <v>135</v>
      </c>
      <c r="B813" s="97" t="s">
        <v>135</v>
      </c>
      <c r="C813" s="460" t="s">
        <v>1531</v>
      </c>
      <c r="D813" s="89" t="s">
        <v>1550</v>
      </c>
      <c r="E813" s="97" t="s">
        <v>147</v>
      </c>
      <c r="F813" s="49" t="s">
        <v>3247</v>
      </c>
      <c r="G813" s="129">
        <v>8965</v>
      </c>
      <c r="H813" s="135">
        <v>0.165</v>
      </c>
      <c r="I813" s="36" t="s">
        <v>147</v>
      </c>
      <c r="J813" s="36" t="s">
        <v>2729</v>
      </c>
    </row>
    <row r="814" ht="18.95" customHeight="1" spans="1:10">
      <c r="A814" s="126" t="s">
        <v>135</v>
      </c>
      <c r="B814" s="460" t="s">
        <v>1529</v>
      </c>
      <c r="C814" s="97"/>
      <c r="D814" s="89" t="s">
        <v>1552</v>
      </c>
      <c r="E814" s="97" t="s">
        <v>147</v>
      </c>
      <c r="F814" s="50" t="s">
        <v>3248</v>
      </c>
      <c r="G814" s="141">
        <v>3430</v>
      </c>
      <c r="H814" s="133">
        <v>-0.097</v>
      </c>
      <c r="I814" s="36" t="s">
        <v>147</v>
      </c>
      <c r="J814" s="36" t="s">
        <v>147</v>
      </c>
    </row>
    <row r="815" ht="18.95" customHeight="1" spans="1:10">
      <c r="A815" s="126" t="s">
        <v>135</v>
      </c>
      <c r="B815" s="460" t="s">
        <v>1529</v>
      </c>
      <c r="C815" s="97"/>
      <c r="D815" s="89" t="s">
        <v>1554</v>
      </c>
      <c r="E815" s="97"/>
      <c r="F815" s="50" t="s">
        <v>3249</v>
      </c>
      <c r="G815" s="127">
        <v>22475</v>
      </c>
      <c r="H815" s="133">
        <v>-0.001</v>
      </c>
      <c r="I815" s="36" t="s">
        <v>147</v>
      </c>
      <c r="J815" s="36" t="s">
        <v>147</v>
      </c>
    </row>
    <row r="816" ht="18.95" customHeight="1" spans="1:10">
      <c r="A816" s="126" t="s">
        <v>135</v>
      </c>
      <c r="B816" s="97" t="s">
        <v>135</v>
      </c>
      <c r="C816" s="460" t="s">
        <v>1554</v>
      </c>
      <c r="D816" s="89" t="s">
        <v>1556</v>
      </c>
      <c r="E816" s="97" t="s">
        <v>147</v>
      </c>
      <c r="F816" s="49" t="s">
        <v>3250</v>
      </c>
      <c r="G816" s="129">
        <v>20000</v>
      </c>
      <c r="H816" s="135">
        <v>0</v>
      </c>
      <c r="I816" s="36" t="s">
        <v>147</v>
      </c>
      <c r="J816" s="36" t="s">
        <v>2729</v>
      </c>
    </row>
    <row r="817" ht="18.95" customHeight="1" spans="1:10">
      <c r="A817" s="126" t="s">
        <v>135</v>
      </c>
      <c r="B817" s="97" t="s">
        <v>135</v>
      </c>
      <c r="C817" s="460" t="s">
        <v>1554</v>
      </c>
      <c r="D817" s="89" t="s">
        <v>1558</v>
      </c>
      <c r="E817" s="97" t="s">
        <v>147</v>
      </c>
      <c r="F817" s="49" t="s">
        <v>3251</v>
      </c>
      <c r="G817" s="129">
        <v>2475</v>
      </c>
      <c r="H817" s="135">
        <v>-0.01</v>
      </c>
      <c r="I817" s="36" t="s">
        <v>147</v>
      </c>
      <c r="J817" s="36" t="s">
        <v>2729</v>
      </c>
    </row>
    <row r="818" ht="18.95" customHeight="1" spans="1:10">
      <c r="A818" s="126" t="s">
        <v>135</v>
      </c>
      <c r="B818" s="460" t="s">
        <v>1529</v>
      </c>
      <c r="C818" s="97"/>
      <c r="D818" s="89" t="s">
        <v>1560</v>
      </c>
      <c r="E818" s="97" t="s">
        <v>147</v>
      </c>
      <c r="F818" s="50" t="s">
        <v>3252</v>
      </c>
      <c r="G818" s="141">
        <v>0</v>
      </c>
      <c r="H818" s="133" t="s">
        <v>135</v>
      </c>
      <c r="I818" s="36" t="s">
        <v>2729</v>
      </c>
      <c r="J818" s="36" t="s">
        <v>147</v>
      </c>
    </row>
    <row r="819" ht="18.95" customHeight="1" spans="1:10">
      <c r="A819" s="126" t="s">
        <v>135</v>
      </c>
      <c r="B819" s="97" t="s">
        <v>1529</v>
      </c>
      <c r="C819" s="97" t="s">
        <v>135</v>
      </c>
      <c r="D819" s="89" t="s">
        <v>1562</v>
      </c>
      <c r="E819" s="97" t="s">
        <v>147</v>
      </c>
      <c r="F819" s="50" t="s">
        <v>3253</v>
      </c>
      <c r="G819" s="127">
        <v>3100</v>
      </c>
      <c r="H819" s="133">
        <v>0</v>
      </c>
      <c r="I819" s="36" t="s">
        <v>147</v>
      </c>
      <c r="J819" s="36" t="s">
        <v>147</v>
      </c>
    </row>
    <row r="820" ht="18.95" customHeight="1" spans="1:10">
      <c r="A820" s="126" t="s">
        <v>135</v>
      </c>
      <c r="B820" s="97" t="s">
        <v>1529</v>
      </c>
      <c r="C820" s="97" t="s">
        <v>135</v>
      </c>
      <c r="D820" s="89" t="s">
        <v>1564</v>
      </c>
      <c r="E820" s="97" t="s">
        <v>147</v>
      </c>
      <c r="F820" s="50" t="s">
        <v>3254</v>
      </c>
      <c r="G820" s="141">
        <v>6664</v>
      </c>
      <c r="H820" s="133">
        <v>0.018</v>
      </c>
      <c r="I820" s="36" t="s">
        <v>147</v>
      </c>
      <c r="J820" s="36" t="s">
        <v>147</v>
      </c>
    </row>
    <row r="821" ht="18.95" customHeight="1" spans="1:10">
      <c r="A821" s="126" t="s">
        <v>134</v>
      </c>
      <c r="B821" s="97" t="s">
        <v>135</v>
      </c>
      <c r="C821" s="97"/>
      <c r="D821" s="89" t="s">
        <v>1566</v>
      </c>
      <c r="E821" s="97"/>
      <c r="F821" s="50" t="s">
        <v>1567</v>
      </c>
      <c r="G821" s="127">
        <v>1097932</v>
      </c>
      <c r="H821" s="133">
        <v>0.324</v>
      </c>
      <c r="I821" s="36" t="s">
        <v>147</v>
      </c>
      <c r="J821" s="36" t="s">
        <v>147</v>
      </c>
    </row>
    <row r="822" ht="18.95" customHeight="1" spans="1:10">
      <c r="A822" s="126" t="s">
        <v>135</v>
      </c>
      <c r="B822" s="460" t="s">
        <v>1566</v>
      </c>
      <c r="C822" s="97"/>
      <c r="D822" s="89" t="s">
        <v>1568</v>
      </c>
      <c r="E822" s="97"/>
      <c r="F822" s="50" t="s">
        <v>3255</v>
      </c>
      <c r="G822" s="127">
        <v>227704</v>
      </c>
      <c r="H822" s="133">
        <v>0.112</v>
      </c>
      <c r="I822" s="36" t="s">
        <v>147</v>
      </c>
      <c r="J822" s="36" t="s">
        <v>147</v>
      </c>
    </row>
    <row r="823" ht="18.95" customHeight="1" spans="1:10">
      <c r="A823" s="126" t="s">
        <v>135</v>
      </c>
      <c r="B823" s="97"/>
      <c r="C823" s="460" t="s">
        <v>1568</v>
      </c>
      <c r="D823" s="89" t="s">
        <v>1570</v>
      </c>
      <c r="E823" s="97" t="s">
        <v>147</v>
      </c>
      <c r="F823" s="49" t="s">
        <v>3237</v>
      </c>
      <c r="G823" s="129">
        <v>2440</v>
      </c>
      <c r="H823" s="135">
        <v>0.382</v>
      </c>
      <c r="I823" s="36" t="s">
        <v>147</v>
      </c>
      <c r="J823" s="36" t="s">
        <v>147</v>
      </c>
    </row>
    <row r="824" ht="18.95" customHeight="1" spans="1:10">
      <c r="A824" s="126" t="s">
        <v>135</v>
      </c>
      <c r="B824" s="97"/>
      <c r="C824" s="460" t="s">
        <v>1568</v>
      </c>
      <c r="D824" s="89" t="s">
        <v>1571</v>
      </c>
      <c r="E824" s="97" t="s">
        <v>147</v>
      </c>
      <c r="F824" s="27" t="s">
        <v>3238</v>
      </c>
      <c r="G824" s="129">
        <v>0</v>
      </c>
      <c r="H824" s="135" t="s">
        <v>135</v>
      </c>
      <c r="I824" s="36" t="s">
        <v>2729</v>
      </c>
      <c r="J824" s="36" t="s">
        <v>147</v>
      </c>
    </row>
    <row r="825" ht="18.95" customHeight="1" spans="1:10">
      <c r="A825" s="126" t="s">
        <v>135</v>
      </c>
      <c r="B825" s="97"/>
      <c r="C825" s="460" t="s">
        <v>1568</v>
      </c>
      <c r="D825" s="89" t="s">
        <v>1572</v>
      </c>
      <c r="E825" s="97" t="s">
        <v>147</v>
      </c>
      <c r="F825" s="27" t="s">
        <v>3239</v>
      </c>
      <c r="G825" s="128">
        <v>21</v>
      </c>
      <c r="H825" s="135">
        <v>2.226</v>
      </c>
      <c r="I825" s="36" t="s">
        <v>147</v>
      </c>
      <c r="J825" s="36" t="s">
        <v>147</v>
      </c>
    </row>
    <row r="826" ht="18.95" customHeight="1" spans="1:10">
      <c r="A826" s="126"/>
      <c r="B826" s="97"/>
      <c r="C826" s="460" t="s">
        <v>1568</v>
      </c>
      <c r="D826" s="89" t="s">
        <v>1573</v>
      </c>
      <c r="E826" s="97" t="s">
        <v>147</v>
      </c>
      <c r="F826" s="49" t="s">
        <v>3256</v>
      </c>
      <c r="G826" s="128">
        <v>6949</v>
      </c>
      <c r="H826" s="135">
        <v>0.223</v>
      </c>
      <c r="I826" s="36" t="s">
        <v>147</v>
      </c>
      <c r="J826" s="36" t="s">
        <v>147</v>
      </c>
    </row>
    <row r="827" ht="18.95" customHeight="1" spans="1:10">
      <c r="A827" s="126"/>
      <c r="B827" s="97"/>
      <c r="C827" s="460" t="s">
        <v>1568</v>
      </c>
      <c r="D827" s="89" t="s">
        <v>1574</v>
      </c>
      <c r="E827" s="97" t="s">
        <v>147</v>
      </c>
      <c r="F827" s="49" t="s">
        <v>3257</v>
      </c>
      <c r="G827" s="129">
        <v>1392</v>
      </c>
      <c r="H827" s="135">
        <v>0.256</v>
      </c>
      <c r="I827" s="36" t="s">
        <v>147</v>
      </c>
      <c r="J827" s="36" t="s">
        <v>147</v>
      </c>
    </row>
    <row r="828" ht="18.95" customHeight="1" spans="1:10">
      <c r="A828" s="126" t="s">
        <v>135</v>
      </c>
      <c r="B828" s="97" t="s">
        <v>135</v>
      </c>
      <c r="C828" s="460" t="s">
        <v>1568</v>
      </c>
      <c r="D828" s="89" t="s">
        <v>1576</v>
      </c>
      <c r="E828" s="97" t="s">
        <v>147</v>
      </c>
      <c r="F828" s="49" t="s">
        <v>3258</v>
      </c>
      <c r="G828" s="129">
        <v>58442</v>
      </c>
      <c r="H828" s="135">
        <v>0.031</v>
      </c>
      <c r="I828" s="36" t="s">
        <v>147</v>
      </c>
      <c r="J828" s="36" t="s">
        <v>147</v>
      </c>
    </row>
    <row r="829" ht="18.95" customHeight="1" spans="1:10">
      <c r="A829" s="126" t="s">
        <v>135</v>
      </c>
      <c r="B829" s="97" t="s">
        <v>135</v>
      </c>
      <c r="C829" s="460" t="s">
        <v>1568</v>
      </c>
      <c r="D829" s="89" t="s">
        <v>1578</v>
      </c>
      <c r="E829" s="97" t="s">
        <v>147</v>
      </c>
      <c r="F829" s="49" t="s">
        <v>3259</v>
      </c>
      <c r="G829" s="129">
        <v>9728</v>
      </c>
      <c r="H829" s="135">
        <v>0.05</v>
      </c>
      <c r="I829" s="36" t="s">
        <v>147</v>
      </c>
      <c r="J829" s="36" t="s">
        <v>147</v>
      </c>
    </row>
    <row r="830" ht="18.95" customHeight="1" spans="1:10">
      <c r="A830" s="126" t="s">
        <v>135</v>
      </c>
      <c r="B830" s="97" t="s">
        <v>135</v>
      </c>
      <c r="C830" s="460" t="s">
        <v>1568</v>
      </c>
      <c r="D830" s="89" t="s">
        <v>1580</v>
      </c>
      <c r="E830" s="97" t="s">
        <v>147</v>
      </c>
      <c r="F830" s="51" t="s">
        <v>3260</v>
      </c>
      <c r="G830" s="129">
        <v>3200</v>
      </c>
      <c r="H830" s="133">
        <v>0</v>
      </c>
      <c r="I830" s="36" t="s">
        <v>147</v>
      </c>
      <c r="J830" s="36" t="s">
        <v>147</v>
      </c>
    </row>
    <row r="831" ht="18.95" customHeight="1" spans="1:10">
      <c r="A831" s="126" t="s">
        <v>135</v>
      </c>
      <c r="B831" s="97" t="s">
        <v>135</v>
      </c>
      <c r="C831" s="460" t="s">
        <v>1568</v>
      </c>
      <c r="D831" s="89" t="s">
        <v>1582</v>
      </c>
      <c r="E831" s="97" t="s">
        <v>147</v>
      </c>
      <c r="F831" s="51" t="s">
        <v>3261</v>
      </c>
      <c r="G831" s="129">
        <v>197</v>
      </c>
      <c r="H831" s="135">
        <v>0.642</v>
      </c>
      <c r="I831" s="36" t="s">
        <v>147</v>
      </c>
      <c r="J831" s="36" t="s">
        <v>147</v>
      </c>
    </row>
    <row r="832" ht="18.95" customHeight="1" spans="1:10">
      <c r="A832" s="126" t="s">
        <v>135</v>
      </c>
      <c r="B832" s="97" t="s">
        <v>135</v>
      </c>
      <c r="C832" s="460" t="s">
        <v>1568</v>
      </c>
      <c r="D832" s="89" t="s">
        <v>1584</v>
      </c>
      <c r="E832" s="97" t="s">
        <v>147</v>
      </c>
      <c r="F832" s="27" t="s">
        <v>3262</v>
      </c>
      <c r="G832" s="129">
        <v>2028</v>
      </c>
      <c r="H832" s="135">
        <v>0.302</v>
      </c>
      <c r="I832" s="36" t="s">
        <v>147</v>
      </c>
      <c r="J832" s="36" t="s">
        <v>147</v>
      </c>
    </row>
    <row r="833" ht="18.95" customHeight="1" spans="1:10">
      <c r="A833" s="126" t="s">
        <v>135</v>
      </c>
      <c r="B833" s="97" t="s">
        <v>135</v>
      </c>
      <c r="C833" s="460" t="s">
        <v>1568</v>
      </c>
      <c r="D833" s="89" t="s">
        <v>1586</v>
      </c>
      <c r="E833" s="97" t="s">
        <v>147</v>
      </c>
      <c r="F833" s="49" t="s">
        <v>3263</v>
      </c>
      <c r="G833" s="129">
        <v>1000</v>
      </c>
      <c r="H833" s="135">
        <v>0</v>
      </c>
      <c r="I833" s="36" t="s">
        <v>147</v>
      </c>
      <c r="J833" s="36" t="s">
        <v>147</v>
      </c>
    </row>
    <row r="834" ht="18.95" customHeight="1" spans="1:10">
      <c r="A834" s="126" t="s">
        <v>135</v>
      </c>
      <c r="B834" s="97" t="s">
        <v>135</v>
      </c>
      <c r="C834" s="460" t="s">
        <v>1568</v>
      </c>
      <c r="D834" s="89" t="s">
        <v>1588</v>
      </c>
      <c r="E834" s="97" t="s">
        <v>147</v>
      </c>
      <c r="F834" s="49" t="s">
        <v>3264</v>
      </c>
      <c r="G834" s="129">
        <v>0</v>
      </c>
      <c r="H834" s="135" t="s">
        <v>135</v>
      </c>
      <c r="I834" s="36" t="s">
        <v>2729</v>
      </c>
      <c r="J834" s="36" t="s">
        <v>147</v>
      </c>
    </row>
    <row r="835" ht="18.95" customHeight="1" spans="1:10">
      <c r="A835" s="126" t="s">
        <v>135</v>
      </c>
      <c r="B835" s="97" t="s">
        <v>135</v>
      </c>
      <c r="C835" s="460" t="s">
        <v>1568</v>
      </c>
      <c r="D835" s="89" t="s">
        <v>1590</v>
      </c>
      <c r="E835" s="97" t="s">
        <v>147</v>
      </c>
      <c r="F835" s="49" t="s">
        <v>3265</v>
      </c>
      <c r="G835" s="129">
        <v>400</v>
      </c>
      <c r="H835" s="135">
        <v>0</v>
      </c>
      <c r="I835" s="36" t="s">
        <v>147</v>
      </c>
      <c r="J835" s="36" t="s">
        <v>147</v>
      </c>
    </row>
    <row r="836" ht="18.95" customHeight="1" spans="1:10">
      <c r="A836" s="126" t="s">
        <v>135</v>
      </c>
      <c r="B836" s="97" t="s">
        <v>135</v>
      </c>
      <c r="C836" s="460" t="s">
        <v>1568</v>
      </c>
      <c r="D836" s="89" t="s">
        <v>1592</v>
      </c>
      <c r="E836" s="97" t="s">
        <v>147</v>
      </c>
      <c r="F836" s="51" t="s">
        <v>3266</v>
      </c>
      <c r="G836" s="129">
        <v>0</v>
      </c>
      <c r="H836" s="135" t="s">
        <v>135</v>
      </c>
      <c r="I836" s="36" t="s">
        <v>2729</v>
      </c>
      <c r="J836" s="36" t="s">
        <v>147</v>
      </c>
    </row>
    <row r="837" ht="18.95" customHeight="1" spans="1:10">
      <c r="A837" s="126" t="s">
        <v>135</v>
      </c>
      <c r="B837" s="97" t="s">
        <v>135</v>
      </c>
      <c r="C837" s="460" t="s">
        <v>1568</v>
      </c>
      <c r="D837" s="89" t="s">
        <v>1594</v>
      </c>
      <c r="E837" s="97" t="s">
        <v>147</v>
      </c>
      <c r="F837" s="51" t="s">
        <v>3267</v>
      </c>
      <c r="G837" s="129">
        <v>0</v>
      </c>
      <c r="H837" s="135">
        <v>-1</v>
      </c>
      <c r="I837" s="36" t="s">
        <v>2729</v>
      </c>
      <c r="J837" s="36" t="s">
        <v>147</v>
      </c>
    </row>
    <row r="838" ht="18.95" customHeight="1" spans="1:10">
      <c r="A838" s="126" t="s">
        <v>135</v>
      </c>
      <c r="B838" s="97" t="s">
        <v>135</v>
      </c>
      <c r="C838" s="460" t="s">
        <v>1568</v>
      </c>
      <c r="D838" s="89" t="s">
        <v>1596</v>
      </c>
      <c r="E838" s="97" t="s">
        <v>147</v>
      </c>
      <c r="F838" s="49" t="s">
        <v>3268</v>
      </c>
      <c r="G838" s="129">
        <v>8960</v>
      </c>
      <c r="H838" s="135">
        <v>-0.14</v>
      </c>
      <c r="I838" s="36" t="s">
        <v>147</v>
      </c>
      <c r="J838" s="36" t="s">
        <v>147</v>
      </c>
    </row>
    <row r="839" ht="18.95" customHeight="1" spans="1:10">
      <c r="A839" s="126" t="s">
        <v>135</v>
      </c>
      <c r="B839" s="97" t="s">
        <v>135</v>
      </c>
      <c r="C839" s="460" t="s">
        <v>1568</v>
      </c>
      <c r="D839" s="89" t="s">
        <v>1598</v>
      </c>
      <c r="E839" s="97" t="s">
        <v>147</v>
      </c>
      <c r="F839" s="49" t="s">
        <v>3269</v>
      </c>
      <c r="G839" s="129">
        <v>22984</v>
      </c>
      <c r="H839" s="135">
        <v>0</v>
      </c>
      <c r="I839" s="36" t="s">
        <v>147</v>
      </c>
      <c r="J839" s="36" t="s">
        <v>147</v>
      </c>
    </row>
    <row r="840" ht="18.95" customHeight="1" spans="1:10">
      <c r="A840" s="126" t="s">
        <v>135</v>
      </c>
      <c r="B840" s="97" t="s">
        <v>135</v>
      </c>
      <c r="C840" s="460" t="s">
        <v>1568</v>
      </c>
      <c r="D840" s="89" t="s">
        <v>1600</v>
      </c>
      <c r="E840" s="97" t="s">
        <v>147</v>
      </c>
      <c r="F840" s="49" t="s">
        <v>3270</v>
      </c>
      <c r="G840" s="129">
        <v>41770</v>
      </c>
      <c r="H840" s="135">
        <v>-0.008</v>
      </c>
      <c r="I840" s="36" t="s">
        <v>147</v>
      </c>
      <c r="J840" s="36" t="s">
        <v>147</v>
      </c>
    </row>
    <row r="841" ht="18.95" customHeight="1" spans="1:10">
      <c r="A841" s="126" t="s">
        <v>135</v>
      </c>
      <c r="B841" s="97" t="s">
        <v>135</v>
      </c>
      <c r="C841" s="460" t="s">
        <v>1568</v>
      </c>
      <c r="D841" s="89" t="s">
        <v>1602</v>
      </c>
      <c r="E841" s="97" t="s">
        <v>147</v>
      </c>
      <c r="F841" s="49" t="s">
        <v>3271</v>
      </c>
      <c r="G841" s="129">
        <v>2300</v>
      </c>
      <c r="H841" s="135">
        <v>-0.465</v>
      </c>
      <c r="I841" s="36" t="s">
        <v>147</v>
      </c>
      <c r="J841" s="36" t="s">
        <v>147</v>
      </c>
    </row>
    <row r="842" ht="18.95" customHeight="1" spans="1:10">
      <c r="A842" s="126" t="s">
        <v>135</v>
      </c>
      <c r="B842" s="97" t="s">
        <v>135</v>
      </c>
      <c r="C842" s="460" t="s">
        <v>1568</v>
      </c>
      <c r="D842" s="89" t="s">
        <v>1604</v>
      </c>
      <c r="E842" s="97" t="s">
        <v>147</v>
      </c>
      <c r="F842" s="51" t="s">
        <v>3272</v>
      </c>
      <c r="G842" s="129">
        <v>12000</v>
      </c>
      <c r="H842" s="135">
        <v>-0.328</v>
      </c>
      <c r="I842" s="36" t="s">
        <v>147</v>
      </c>
      <c r="J842" s="36" t="s">
        <v>147</v>
      </c>
    </row>
    <row r="843" ht="18.95" customHeight="1" spans="1:10">
      <c r="A843" s="126" t="s">
        <v>135</v>
      </c>
      <c r="B843" s="97" t="s">
        <v>135</v>
      </c>
      <c r="C843" s="460" t="s">
        <v>1568</v>
      </c>
      <c r="D843" s="89" t="s">
        <v>1606</v>
      </c>
      <c r="E843" s="97" t="s">
        <v>147</v>
      </c>
      <c r="F843" s="49" t="s">
        <v>3273</v>
      </c>
      <c r="G843" s="129">
        <v>0</v>
      </c>
      <c r="H843" s="135" t="s">
        <v>135</v>
      </c>
      <c r="I843" s="36" t="s">
        <v>2729</v>
      </c>
      <c r="J843" s="36" t="s">
        <v>147</v>
      </c>
    </row>
    <row r="844" ht="18.95" customHeight="1" spans="1:10">
      <c r="A844" s="126" t="s">
        <v>135</v>
      </c>
      <c r="B844" s="97" t="s">
        <v>135</v>
      </c>
      <c r="C844" s="460" t="s">
        <v>1568</v>
      </c>
      <c r="D844" s="89" t="s">
        <v>1608</v>
      </c>
      <c r="E844" s="97" t="s">
        <v>147</v>
      </c>
      <c r="F844" s="51" t="s">
        <v>3274</v>
      </c>
      <c r="G844" s="129">
        <v>570</v>
      </c>
      <c r="H844" s="135">
        <v>-0.467</v>
      </c>
      <c r="I844" s="36" t="s">
        <v>147</v>
      </c>
      <c r="J844" s="36" t="s">
        <v>147</v>
      </c>
    </row>
    <row r="845" ht="18.95" customHeight="1" spans="1:10">
      <c r="A845" s="126" t="s">
        <v>135</v>
      </c>
      <c r="B845" s="97" t="s">
        <v>135</v>
      </c>
      <c r="C845" s="460" t="s">
        <v>1568</v>
      </c>
      <c r="D845" s="89" t="s">
        <v>1610</v>
      </c>
      <c r="E845" s="97" t="s">
        <v>147</v>
      </c>
      <c r="F845" s="49" t="s">
        <v>3275</v>
      </c>
      <c r="G845" s="129">
        <v>0</v>
      </c>
      <c r="H845" s="135" t="s">
        <v>135</v>
      </c>
      <c r="I845" s="36" t="s">
        <v>2729</v>
      </c>
      <c r="J845" s="36" t="s">
        <v>147</v>
      </c>
    </row>
    <row r="846" ht="18.95" customHeight="1" spans="1:10">
      <c r="A846" s="126" t="s">
        <v>135</v>
      </c>
      <c r="B846" s="97" t="s">
        <v>135</v>
      </c>
      <c r="C846" s="460" t="s">
        <v>1568</v>
      </c>
      <c r="D846" s="89" t="s">
        <v>1612</v>
      </c>
      <c r="E846" s="97" t="s">
        <v>147</v>
      </c>
      <c r="F846" s="49" t="s">
        <v>3276</v>
      </c>
      <c r="G846" s="129">
        <v>0</v>
      </c>
      <c r="H846" s="135" t="s">
        <v>135</v>
      </c>
      <c r="I846" s="36" t="s">
        <v>2729</v>
      </c>
      <c r="J846" s="36" t="s">
        <v>147</v>
      </c>
    </row>
    <row r="847" ht="18.95" customHeight="1" spans="1:10">
      <c r="A847" s="126" t="s">
        <v>135</v>
      </c>
      <c r="B847" s="97" t="s">
        <v>135</v>
      </c>
      <c r="C847" s="460" t="s">
        <v>1568</v>
      </c>
      <c r="D847" s="89" t="s">
        <v>1614</v>
      </c>
      <c r="E847" s="97" t="s">
        <v>147</v>
      </c>
      <c r="F847" s="51" t="s">
        <v>3277</v>
      </c>
      <c r="G847" s="129">
        <v>0</v>
      </c>
      <c r="H847" s="135" t="s">
        <v>135</v>
      </c>
      <c r="I847" s="36" t="s">
        <v>2729</v>
      </c>
      <c r="J847" s="36" t="s">
        <v>147</v>
      </c>
    </row>
    <row r="848" ht="18.95" customHeight="1" spans="1:10">
      <c r="A848" s="126" t="s">
        <v>135</v>
      </c>
      <c r="B848" s="97" t="s">
        <v>135</v>
      </c>
      <c r="C848" s="460" t="s">
        <v>1568</v>
      </c>
      <c r="D848" s="89" t="s">
        <v>1616</v>
      </c>
      <c r="E848" s="97" t="s">
        <v>147</v>
      </c>
      <c r="F848" s="49" t="s">
        <v>3278</v>
      </c>
      <c r="G848" s="129">
        <v>0</v>
      </c>
      <c r="H848" s="135">
        <v>-1</v>
      </c>
      <c r="I848" s="36" t="s">
        <v>2729</v>
      </c>
      <c r="J848" s="36" t="s">
        <v>147</v>
      </c>
    </row>
    <row r="849" ht="18.95" customHeight="1" spans="1:10">
      <c r="A849" s="126" t="s">
        <v>135</v>
      </c>
      <c r="B849" s="97" t="s">
        <v>135</v>
      </c>
      <c r="C849" s="460" t="s">
        <v>1568</v>
      </c>
      <c r="D849" s="89" t="s">
        <v>1618</v>
      </c>
      <c r="E849" s="97" t="s">
        <v>147</v>
      </c>
      <c r="F849" s="49" t="s">
        <v>3279</v>
      </c>
      <c r="G849" s="129">
        <v>0</v>
      </c>
      <c r="H849" s="135" t="s">
        <v>135</v>
      </c>
      <c r="I849" s="36" t="s">
        <v>2729</v>
      </c>
      <c r="J849" s="36" t="s">
        <v>147</v>
      </c>
    </row>
    <row r="850" ht="18.95" customHeight="1" spans="1:10">
      <c r="A850" s="126" t="s">
        <v>135</v>
      </c>
      <c r="B850" s="97" t="s">
        <v>135</v>
      </c>
      <c r="C850" s="460" t="s">
        <v>1568</v>
      </c>
      <c r="D850" s="89" t="s">
        <v>1620</v>
      </c>
      <c r="E850" s="97" t="s">
        <v>147</v>
      </c>
      <c r="F850" s="49" t="s">
        <v>3280</v>
      </c>
      <c r="G850" s="129">
        <v>53323</v>
      </c>
      <c r="H850" s="135">
        <v>1.327</v>
      </c>
      <c r="I850" s="36" t="s">
        <v>147</v>
      </c>
      <c r="J850" s="36" t="s">
        <v>147</v>
      </c>
    </row>
    <row r="851" ht="18.95" customHeight="1" spans="1:10">
      <c r="A851" s="126" t="s">
        <v>135</v>
      </c>
      <c r="B851" s="460" t="s">
        <v>1566</v>
      </c>
      <c r="C851" s="97"/>
      <c r="D851" s="89" t="s">
        <v>1622</v>
      </c>
      <c r="E851" s="97"/>
      <c r="F851" s="50" t="s">
        <v>3281</v>
      </c>
      <c r="G851" s="127">
        <v>193241</v>
      </c>
      <c r="H851" s="133">
        <v>0.476</v>
      </c>
      <c r="I851" s="36" t="s">
        <v>147</v>
      </c>
      <c r="J851" s="36" t="s">
        <v>147</v>
      </c>
    </row>
    <row r="852" ht="18.95" customHeight="1" spans="1:10">
      <c r="A852" s="126" t="s">
        <v>135</v>
      </c>
      <c r="B852" s="97" t="s">
        <v>135</v>
      </c>
      <c r="C852" s="460" t="s">
        <v>1622</v>
      </c>
      <c r="D852" s="89" t="s">
        <v>1624</v>
      </c>
      <c r="E852" s="97" t="s">
        <v>147</v>
      </c>
      <c r="F852" s="51" t="s">
        <v>3237</v>
      </c>
      <c r="G852" s="129">
        <v>3216</v>
      </c>
      <c r="H852" s="135">
        <v>0.384</v>
      </c>
      <c r="I852" s="36" t="s">
        <v>147</v>
      </c>
      <c r="J852" s="36" t="s">
        <v>147</v>
      </c>
    </row>
    <row r="853" ht="18.95" customHeight="1" spans="1:10">
      <c r="A853" s="126" t="s">
        <v>135</v>
      </c>
      <c r="B853" s="97" t="s">
        <v>135</v>
      </c>
      <c r="C853" s="460" t="s">
        <v>1622</v>
      </c>
      <c r="D853" s="89" t="s">
        <v>1625</v>
      </c>
      <c r="E853" s="97" t="s">
        <v>147</v>
      </c>
      <c r="F853" s="51" t="s">
        <v>3238</v>
      </c>
      <c r="G853" s="129">
        <v>0</v>
      </c>
      <c r="H853" s="135" t="s">
        <v>135</v>
      </c>
      <c r="I853" s="36" t="s">
        <v>2729</v>
      </c>
      <c r="J853" s="36" t="s">
        <v>147</v>
      </c>
    </row>
    <row r="854" ht="18.95" customHeight="1" spans="1:10">
      <c r="A854" s="126" t="s">
        <v>135</v>
      </c>
      <c r="B854" s="97" t="s">
        <v>135</v>
      </c>
      <c r="C854" s="460" t="s">
        <v>1622</v>
      </c>
      <c r="D854" s="89" t="s">
        <v>1626</v>
      </c>
      <c r="E854" s="97" t="s">
        <v>147</v>
      </c>
      <c r="F854" s="49" t="s">
        <v>3239</v>
      </c>
      <c r="G854" s="129">
        <v>135</v>
      </c>
      <c r="H854" s="135">
        <v>0.1</v>
      </c>
      <c r="I854" s="36" t="s">
        <v>147</v>
      </c>
      <c r="J854" s="36" t="s">
        <v>147</v>
      </c>
    </row>
    <row r="855" ht="18.95" customHeight="1" spans="1:10">
      <c r="A855" s="126" t="s">
        <v>135</v>
      </c>
      <c r="B855" s="97" t="s">
        <v>135</v>
      </c>
      <c r="C855" s="460" t="s">
        <v>1622</v>
      </c>
      <c r="D855" s="89" t="s">
        <v>1627</v>
      </c>
      <c r="E855" s="97" t="s">
        <v>147</v>
      </c>
      <c r="F855" s="49" t="s">
        <v>3282</v>
      </c>
      <c r="G855" s="128">
        <v>5032</v>
      </c>
      <c r="H855" s="135">
        <v>0.099</v>
      </c>
      <c r="I855" s="36" t="s">
        <v>147</v>
      </c>
      <c r="J855" s="36" t="s">
        <v>147</v>
      </c>
    </row>
    <row r="856" ht="18.95" customHeight="1" spans="1:10">
      <c r="A856" s="126" t="s">
        <v>135</v>
      </c>
      <c r="B856" s="97"/>
      <c r="C856" s="460" t="s">
        <v>1622</v>
      </c>
      <c r="D856" s="89" t="s">
        <v>1629</v>
      </c>
      <c r="E856" s="97" t="s">
        <v>147</v>
      </c>
      <c r="F856" s="49" t="s">
        <v>3283</v>
      </c>
      <c r="G856" s="129">
        <v>2000</v>
      </c>
      <c r="H856" s="135" t="s">
        <v>135</v>
      </c>
      <c r="I856" s="36" t="s">
        <v>147</v>
      </c>
      <c r="J856" s="36" t="s">
        <v>147</v>
      </c>
    </row>
    <row r="857" ht="18.95" customHeight="1" spans="1:10">
      <c r="A857" s="126" t="s">
        <v>135</v>
      </c>
      <c r="B857" s="97" t="s">
        <v>135</v>
      </c>
      <c r="C857" s="460" t="s">
        <v>1622</v>
      </c>
      <c r="D857" s="89" t="s">
        <v>1631</v>
      </c>
      <c r="E857" s="97" t="s">
        <v>147</v>
      </c>
      <c r="F857" s="49" t="s">
        <v>3284</v>
      </c>
      <c r="G857" s="129">
        <v>400</v>
      </c>
      <c r="H857" s="135">
        <v>3</v>
      </c>
      <c r="I857" s="36" t="s">
        <v>147</v>
      </c>
      <c r="J857" s="36" t="s">
        <v>147</v>
      </c>
    </row>
    <row r="858" ht="18.95" customHeight="1" spans="1:10">
      <c r="A858" s="126" t="s">
        <v>135</v>
      </c>
      <c r="B858" s="97" t="s">
        <v>135</v>
      </c>
      <c r="C858" s="460" t="s">
        <v>1622</v>
      </c>
      <c r="D858" s="89" t="s">
        <v>1633</v>
      </c>
      <c r="E858" s="97" t="s">
        <v>147</v>
      </c>
      <c r="F858" s="49" t="s">
        <v>3285</v>
      </c>
      <c r="G858" s="129">
        <v>2746</v>
      </c>
      <c r="H858" s="135" t="s">
        <v>135</v>
      </c>
      <c r="I858" s="36" t="s">
        <v>147</v>
      </c>
      <c r="J858" s="36" t="s">
        <v>147</v>
      </c>
    </row>
    <row r="859" ht="18.95" customHeight="1" spans="1:10">
      <c r="A859" s="126" t="s">
        <v>135</v>
      </c>
      <c r="B859" s="97" t="s">
        <v>135</v>
      </c>
      <c r="C859" s="460" t="s">
        <v>1622</v>
      </c>
      <c r="D859" s="89" t="s">
        <v>1635</v>
      </c>
      <c r="E859" s="97" t="s">
        <v>147</v>
      </c>
      <c r="F859" s="49" t="s">
        <v>3286</v>
      </c>
      <c r="G859" s="129">
        <v>0</v>
      </c>
      <c r="H859" s="135" t="s">
        <v>135</v>
      </c>
      <c r="I859" s="36" t="s">
        <v>2729</v>
      </c>
      <c r="J859" s="36" t="s">
        <v>147</v>
      </c>
    </row>
    <row r="860" ht="18.95" customHeight="1" spans="1:10">
      <c r="A860" s="126" t="s">
        <v>135</v>
      </c>
      <c r="B860" s="97" t="s">
        <v>135</v>
      </c>
      <c r="C860" s="460" t="s">
        <v>1622</v>
      </c>
      <c r="D860" s="89" t="s">
        <v>1637</v>
      </c>
      <c r="E860" s="97" t="s">
        <v>147</v>
      </c>
      <c r="F860" s="49" t="s">
        <v>3287</v>
      </c>
      <c r="G860" s="129">
        <v>68640</v>
      </c>
      <c r="H860" s="135">
        <v>0</v>
      </c>
      <c r="I860" s="36" t="s">
        <v>147</v>
      </c>
      <c r="J860" s="36" t="s">
        <v>147</v>
      </c>
    </row>
    <row r="861" ht="18.95" customHeight="1" spans="1:10">
      <c r="A861" s="126" t="s">
        <v>135</v>
      </c>
      <c r="B861" s="97" t="s">
        <v>135</v>
      </c>
      <c r="C861" s="460" t="s">
        <v>1622</v>
      </c>
      <c r="D861" s="89" t="s">
        <v>1639</v>
      </c>
      <c r="E861" s="97" t="s">
        <v>147</v>
      </c>
      <c r="F861" s="49" t="s">
        <v>3288</v>
      </c>
      <c r="G861" s="129">
        <v>500</v>
      </c>
      <c r="H861" s="135">
        <v>0</v>
      </c>
      <c r="I861" s="36" t="s">
        <v>147</v>
      </c>
      <c r="J861" s="36" t="s">
        <v>147</v>
      </c>
    </row>
    <row r="862" ht="18.95" customHeight="1" spans="1:10">
      <c r="A862" s="126" t="s">
        <v>135</v>
      </c>
      <c r="B862" s="97" t="s">
        <v>135</v>
      </c>
      <c r="C862" s="460" t="s">
        <v>1622</v>
      </c>
      <c r="D862" s="89" t="s">
        <v>1641</v>
      </c>
      <c r="E862" s="97" t="s">
        <v>147</v>
      </c>
      <c r="F862" s="49" t="s">
        <v>3289</v>
      </c>
      <c r="G862" s="129">
        <v>5600</v>
      </c>
      <c r="H862" s="135">
        <v>0</v>
      </c>
      <c r="I862" s="36" t="s">
        <v>147</v>
      </c>
      <c r="J862" s="36" t="s">
        <v>147</v>
      </c>
    </row>
    <row r="863" ht="18.95" customHeight="1" spans="1:10">
      <c r="A863" s="126" t="s">
        <v>135</v>
      </c>
      <c r="B863" s="97" t="s">
        <v>135</v>
      </c>
      <c r="C863" s="460" t="s">
        <v>1622</v>
      </c>
      <c r="D863" s="89" t="s">
        <v>1643</v>
      </c>
      <c r="E863" s="97" t="s">
        <v>147</v>
      </c>
      <c r="F863" s="49" t="s">
        <v>3290</v>
      </c>
      <c r="G863" s="129">
        <v>500</v>
      </c>
      <c r="H863" s="135">
        <v>0.667</v>
      </c>
      <c r="I863" s="36" t="s">
        <v>147</v>
      </c>
      <c r="J863" s="36" t="s">
        <v>147</v>
      </c>
    </row>
    <row r="864" ht="18.95" customHeight="1" spans="1:10">
      <c r="A864" s="126" t="s">
        <v>135</v>
      </c>
      <c r="B864" s="97" t="s">
        <v>135</v>
      </c>
      <c r="C864" s="460" t="s">
        <v>1622</v>
      </c>
      <c r="D864" s="89" t="s">
        <v>1645</v>
      </c>
      <c r="E864" s="97" t="s">
        <v>147</v>
      </c>
      <c r="F864" s="49" t="s">
        <v>3291</v>
      </c>
      <c r="G864" s="129">
        <v>3383</v>
      </c>
      <c r="H864" s="135">
        <v>1.255</v>
      </c>
      <c r="I864" s="36" t="s">
        <v>147</v>
      </c>
      <c r="J864" s="36" t="s">
        <v>147</v>
      </c>
    </row>
    <row r="865" ht="18.95" customHeight="1" spans="1:10">
      <c r="A865" s="126" t="s">
        <v>135</v>
      </c>
      <c r="B865" s="97" t="s">
        <v>135</v>
      </c>
      <c r="C865" s="460" t="s">
        <v>1622</v>
      </c>
      <c r="D865" s="89" t="s">
        <v>1647</v>
      </c>
      <c r="E865" s="97" t="s">
        <v>147</v>
      </c>
      <c r="F865" s="49" t="s">
        <v>3292</v>
      </c>
      <c r="G865" s="129">
        <v>0</v>
      </c>
      <c r="H865" s="135" t="s">
        <v>135</v>
      </c>
      <c r="I865" s="36" t="s">
        <v>2729</v>
      </c>
      <c r="J865" s="36" t="s">
        <v>147</v>
      </c>
    </row>
    <row r="866" ht="18.95" customHeight="1" spans="1:10">
      <c r="A866" s="126" t="s">
        <v>135</v>
      </c>
      <c r="B866" s="97" t="s">
        <v>135</v>
      </c>
      <c r="C866" s="460" t="s">
        <v>1622</v>
      </c>
      <c r="D866" s="89" t="s">
        <v>1649</v>
      </c>
      <c r="E866" s="97" t="s">
        <v>147</v>
      </c>
      <c r="F866" s="49" t="s">
        <v>3293</v>
      </c>
      <c r="G866" s="129">
        <v>0</v>
      </c>
      <c r="H866" s="135">
        <v>-1</v>
      </c>
      <c r="I866" s="36" t="s">
        <v>2729</v>
      </c>
      <c r="J866" s="36" t="s">
        <v>147</v>
      </c>
    </row>
    <row r="867" ht="18.95" customHeight="1" spans="1:10">
      <c r="A867" s="126" t="s">
        <v>135</v>
      </c>
      <c r="B867" s="97" t="s">
        <v>135</v>
      </c>
      <c r="C867" s="460" t="s">
        <v>1622</v>
      </c>
      <c r="D867" s="89" t="s">
        <v>1651</v>
      </c>
      <c r="E867" s="97" t="s">
        <v>147</v>
      </c>
      <c r="F867" s="49" t="s">
        <v>3294</v>
      </c>
      <c r="G867" s="129">
        <v>0</v>
      </c>
      <c r="H867" s="135" t="s">
        <v>135</v>
      </c>
      <c r="I867" s="36" t="s">
        <v>2729</v>
      </c>
      <c r="J867" s="36" t="s">
        <v>147</v>
      </c>
    </row>
    <row r="868" ht="18.95" customHeight="1" spans="1:10">
      <c r="A868" s="126" t="s">
        <v>135</v>
      </c>
      <c r="B868" s="97" t="s">
        <v>135</v>
      </c>
      <c r="C868" s="460" t="s">
        <v>1622</v>
      </c>
      <c r="D868" s="89" t="s">
        <v>1653</v>
      </c>
      <c r="E868" s="97" t="s">
        <v>147</v>
      </c>
      <c r="F868" s="49" t="s">
        <v>3295</v>
      </c>
      <c r="G868" s="129">
        <v>0</v>
      </c>
      <c r="H868" s="135" t="s">
        <v>135</v>
      </c>
      <c r="I868" s="36" t="s">
        <v>2729</v>
      </c>
      <c r="J868" s="36" t="s">
        <v>147</v>
      </c>
    </row>
    <row r="869" ht="18.95" customHeight="1" spans="1:10">
      <c r="A869" s="126" t="s">
        <v>135</v>
      </c>
      <c r="B869" s="97" t="s">
        <v>135</v>
      </c>
      <c r="C869" s="460" t="s">
        <v>1622</v>
      </c>
      <c r="D869" s="89" t="s">
        <v>1655</v>
      </c>
      <c r="E869" s="97" t="s">
        <v>147</v>
      </c>
      <c r="F869" s="49" t="s">
        <v>3296</v>
      </c>
      <c r="G869" s="129">
        <v>0</v>
      </c>
      <c r="H869" s="135" t="s">
        <v>135</v>
      </c>
      <c r="I869" s="36" t="s">
        <v>2729</v>
      </c>
      <c r="J869" s="36" t="s">
        <v>147</v>
      </c>
    </row>
    <row r="870" ht="18.95" customHeight="1" spans="1:10">
      <c r="A870" s="126" t="s">
        <v>135</v>
      </c>
      <c r="B870" s="97" t="s">
        <v>135</v>
      </c>
      <c r="C870" s="460" t="s">
        <v>1622</v>
      </c>
      <c r="D870" s="89" t="s">
        <v>1657</v>
      </c>
      <c r="E870" s="97" t="s">
        <v>147</v>
      </c>
      <c r="F870" s="49" t="s">
        <v>3297</v>
      </c>
      <c r="G870" s="129">
        <v>31930</v>
      </c>
      <c r="H870" s="135">
        <v>0.274</v>
      </c>
      <c r="I870" s="36" t="s">
        <v>147</v>
      </c>
      <c r="J870" s="36" t="s">
        <v>147</v>
      </c>
    </row>
    <row r="871" ht="18.95" customHeight="1" spans="1:10">
      <c r="A871" s="126" t="s">
        <v>135</v>
      </c>
      <c r="B871" s="97" t="s">
        <v>135</v>
      </c>
      <c r="C871" s="460" t="s">
        <v>1622</v>
      </c>
      <c r="D871" s="89" t="s">
        <v>1659</v>
      </c>
      <c r="E871" s="97" t="s">
        <v>147</v>
      </c>
      <c r="F871" s="49" t="s">
        <v>3298</v>
      </c>
      <c r="G871" s="129">
        <v>0</v>
      </c>
      <c r="H871" s="135" t="s">
        <v>135</v>
      </c>
      <c r="I871" s="36" t="s">
        <v>2729</v>
      </c>
      <c r="J871" s="36" t="s">
        <v>147</v>
      </c>
    </row>
    <row r="872" ht="18.95" customHeight="1" spans="1:10">
      <c r="A872" s="126" t="s">
        <v>135</v>
      </c>
      <c r="B872" s="97" t="s">
        <v>135</v>
      </c>
      <c r="C872" s="460" t="s">
        <v>1622</v>
      </c>
      <c r="D872" s="89" t="s">
        <v>1661</v>
      </c>
      <c r="E872" s="97" t="s">
        <v>147</v>
      </c>
      <c r="F872" s="49" t="s">
        <v>3299</v>
      </c>
      <c r="G872" s="129">
        <v>0</v>
      </c>
      <c r="H872" s="135" t="s">
        <v>135</v>
      </c>
      <c r="I872" s="36" t="s">
        <v>2729</v>
      </c>
      <c r="J872" s="36" t="s">
        <v>147</v>
      </c>
    </row>
    <row r="873" ht="18.95" customHeight="1" spans="1:10">
      <c r="A873" s="126" t="s">
        <v>135</v>
      </c>
      <c r="B873" s="97" t="s">
        <v>135</v>
      </c>
      <c r="C873" s="460" t="s">
        <v>1622</v>
      </c>
      <c r="D873" s="89" t="s">
        <v>1663</v>
      </c>
      <c r="E873" s="97" t="s">
        <v>147</v>
      </c>
      <c r="F873" s="49" t="s">
        <v>3300</v>
      </c>
      <c r="G873" s="129">
        <v>0</v>
      </c>
      <c r="H873" s="135" t="s">
        <v>135</v>
      </c>
      <c r="I873" s="36" t="s">
        <v>2729</v>
      </c>
      <c r="J873" s="36" t="s">
        <v>147</v>
      </c>
    </row>
    <row r="874" ht="18.95" customHeight="1" spans="1:10">
      <c r="A874" s="126" t="s">
        <v>135</v>
      </c>
      <c r="B874" s="97" t="s">
        <v>135</v>
      </c>
      <c r="C874" s="460" t="s">
        <v>1622</v>
      </c>
      <c r="D874" s="89" t="s">
        <v>1665</v>
      </c>
      <c r="E874" s="97" t="s">
        <v>147</v>
      </c>
      <c r="F874" s="49" t="s">
        <v>3301</v>
      </c>
      <c r="G874" s="129">
        <v>0</v>
      </c>
      <c r="H874" s="135" t="s">
        <v>135</v>
      </c>
      <c r="I874" s="36" t="s">
        <v>2729</v>
      </c>
      <c r="J874" s="36" t="s">
        <v>147</v>
      </c>
    </row>
    <row r="875" ht="18.95" customHeight="1" spans="1:10">
      <c r="A875" s="126" t="s">
        <v>135</v>
      </c>
      <c r="B875" s="97" t="s">
        <v>135</v>
      </c>
      <c r="C875" s="460" t="s">
        <v>1622</v>
      </c>
      <c r="D875" s="89" t="s">
        <v>1667</v>
      </c>
      <c r="E875" s="97" t="s">
        <v>147</v>
      </c>
      <c r="F875" s="49" t="s">
        <v>3302</v>
      </c>
      <c r="G875" s="129">
        <v>5000</v>
      </c>
      <c r="H875" s="135">
        <v>-0.194</v>
      </c>
      <c r="I875" s="36" t="s">
        <v>147</v>
      </c>
      <c r="J875" s="36" t="s">
        <v>147</v>
      </c>
    </row>
    <row r="876" ht="18.95" customHeight="1" spans="1:10">
      <c r="A876" s="126" t="s">
        <v>135</v>
      </c>
      <c r="B876" s="97" t="s">
        <v>135</v>
      </c>
      <c r="C876" s="460" t="s">
        <v>1622</v>
      </c>
      <c r="D876" s="89" t="s">
        <v>1669</v>
      </c>
      <c r="E876" s="97" t="s">
        <v>147</v>
      </c>
      <c r="F876" s="49" t="s">
        <v>3303</v>
      </c>
      <c r="G876" s="129">
        <v>0</v>
      </c>
      <c r="H876" s="135" t="s">
        <v>135</v>
      </c>
      <c r="I876" s="36" t="s">
        <v>2729</v>
      </c>
      <c r="J876" s="36" t="s">
        <v>147</v>
      </c>
    </row>
    <row r="877" ht="18.95" customHeight="1" spans="1:10">
      <c r="A877" s="126" t="s">
        <v>135</v>
      </c>
      <c r="B877" s="97" t="s">
        <v>135</v>
      </c>
      <c r="C877" s="460" t="s">
        <v>1622</v>
      </c>
      <c r="D877" s="89" t="s">
        <v>1671</v>
      </c>
      <c r="E877" s="97" t="s">
        <v>147</v>
      </c>
      <c r="F877" s="49" t="s">
        <v>3304</v>
      </c>
      <c r="G877" s="129">
        <v>4726</v>
      </c>
      <c r="H877" s="135">
        <v>0</v>
      </c>
      <c r="I877" s="36" t="s">
        <v>147</v>
      </c>
      <c r="J877" s="36" t="s">
        <v>147</v>
      </c>
    </row>
    <row r="878" ht="18.95" customHeight="1" spans="1:10">
      <c r="A878" s="126" t="s">
        <v>135</v>
      </c>
      <c r="B878" s="97" t="s">
        <v>135</v>
      </c>
      <c r="C878" s="460" t="s">
        <v>1622</v>
      </c>
      <c r="D878" s="89" t="s">
        <v>1673</v>
      </c>
      <c r="E878" s="97" t="s">
        <v>147</v>
      </c>
      <c r="F878" s="49" t="s">
        <v>3305</v>
      </c>
      <c r="G878" s="129">
        <v>7100</v>
      </c>
      <c r="H878" s="135">
        <v>-0.014</v>
      </c>
      <c r="I878" s="36" t="s">
        <v>147</v>
      </c>
      <c r="J878" s="36" t="s">
        <v>147</v>
      </c>
    </row>
    <row r="879" ht="18.95" customHeight="1" spans="1:10">
      <c r="A879" s="126" t="s">
        <v>135</v>
      </c>
      <c r="B879" s="97" t="s">
        <v>135</v>
      </c>
      <c r="C879" s="460" t="s">
        <v>1622</v>
      </c>
      <c r="D879" s="89" t="s">
        <v>1675</v>
      </c>
      <c r="E879" s="97" t="s">
        <v>147</v>
      </c>
      <c r="F879" s="49" t="s">
        <v>3306</v>
      </c>
      <c r="G879" s="129">
        <v>52333</v>
      </c>
      <c r="H879" s="135">
        <v>11.999</v>
      </c>
      <c r="I879" s="36" t="s">
        <v>147</v>
      </c>
      <c r="J879" s="36" t="s">
        <v>147</v>
      </c>
    </row>
    <row r="880" ht="18.95" customHeight="1" spans="1:10">
      <c r="A880" s="126" t="s">
        <v>135</v>
      </c>
      <c r="B880" s="460" t="s">
        <v>1566</v>
      </c>
      <c r="C880" s="97"/>
      <c r="D880" s="89" t="s">
        <v>1677</v>
      </c>
      <c r="E880" s="97"/>
      <c r="F880" s="50" t="s">
        <v>3307</v>
      </c>
      <c r="G880" s="127">
        <v>306469</v>
      </c>
      <c r="H880" s="133">
        <v>0.771</v>
      </c>
      <c r="I880" s="36" t="s">
        <v>147</v>
      </c>
      <c r="J880" s="36" t="s">
        <v>147</v>
      </c>
    </row>
    <row r="881" ht="18.95" customHeight="1" spans="1:10">
      <c r="A881" s="126" t="s">
        <v>135</v>
      </c>
      <c r="B881" s="97" t="s">
        <v>135</v>
      </c>
      <c r="C881" s="460" t="s">
        <v>1677</v>
      </c>
      <c r="D881" s="89" t="s">
        <v>1679</v>
      </c>
      <c r="E881" s="97" t="s">
        <v>147</v>
      </c>
      <c r="F881" s="49" t="s">
        <v>3237</v>
      </c>
      <c r="G881" s="129">
        <v>2434</v>
      </c>
      <c r="H881" s="135">
        <v>0.41</v>
      </c>
      <c r="I881" s="36" t="s">
        <v>147</v>
      </c>
      <c r="J881" s="36" t="s">
        <v>147</v>
      </c>
    </row>
    <row r="882" ht="18.95" customHeight="1" spans="1:10">
      <c r="A882" s="126" t="s">
        <v>135</v>
      </c>
      <c r="B882" s="97" t="s">
        <v>135</v>
      </c>
      <c r="C882" s="460" t="s">
        <v>1677</v>
      </c>
      <c r="D882" s="89" t="s">
        <v>1680</v>
      </c>
      <c r="E882" s="97" t="s">
        <v>147</v>
      </c>
      <c r="F882" s="27" t="s">
        <v>3238</v>
      </c>
      <c r="G882" s="129">
        <v>0</v>
      </c>
      <c r="H882" s="135" t="s">
        <v>135</v>
      </c>
      <c r="I882" s="36" t="s">
        <v>2729</v>
      </c>
      <c r="J882" s="36" t="s">
        <v>147</v>
      </c>
    </row>
    <row r="883" ht="18.95" customHeight="1" spans="1:10">
      <c r="A883" s="126" t="s">
        <v>135</v>
      </c>
      <c r="B883" s="97" t="s">
        <v>135</v>
      </c>
      <c r="C883" s="460" t="s">
        <v>1677</v>
      </c>
      <c r="D883" s="89" t="s">
        <v>1681</v>
      </c>
      <c r="E883" s="97" t="s">
        <v>147</v>
      </c>
      <c r="F883" s="49" t="s">
        <v>3239</v>
      </c>
      <c r="G883" s="129">
        <v>124</v>
      </c>
      <c r="H883" s="135">
        <v>0.062</v>
      </c>
      <c r="I883" s="36" t="s">
        <v>147</v>
      </c>
      <c r="J883" s="36" t="s">
        <v>147</v>
      </c>
    </row>
    <row r="884" ht="18.95" customHeight="1" spans="1:10">
      <c r="A884" s="126" t="s">
        <v>135</v>
      </c>
      <c r="B884" s="97" t="s">
        <v>135</v>
      </c>
      <c r="C884" s="460" t="s">
        <v>1677</v>
      </c>
      <c r="D884" s="89" t="s">
        <v>1682</v>
      </c>
      <c r="E884" s="97" t="s">
        <v>147</v>
      </c>
      <c r="F884" s="49" t="s">
        <v>3308</v>
      </c>
      <c r="G884" s="128">
        <v>520</v>
      </c>
      <c r="H884" s="135">
        <v>1.364</v>
      </c>
      <c r="I884" s="36" t="s">
        <v>147</v>
      </c>
      <c r="J884" s="36" t="s">
        <v>147</v>
      </c>
    </row>
    <row r="885" ht="18.95" customHeight="1" spans="1:10">
      <c r="A885" s="126" t="s">
        <v>135</v>
      </c>
      <c r="B885" s="97" t="s">
        <v>135</v>
      </c>
      <c r="C885" s="460" t="s">
        <v>1677</v>
      </c>
      <c r="D885" s="89" t="s">
        <v>1684</v>
      </c>
      <c r="E885" s="97" t="s">
        <v>147</v>
      </c>
      <c r="F885" s="49" t="s">
        <v>3309</v>
      </c>
      <c r="G885" s="129">
        <v>142000</v>
      </c>
      <c r="H885" s="135">
        <v>5.455</v>
      </c>
      <c r="I885" s="36" t="s">
        <v>147</v>
      </c>
      <c r="J885" s="36" t="s">
        <v>147</v>
      </c>
    </row>
    <row r="886" ht="18.95" customHeight="1" spans="1:10">
      <c r="A886" s="126" t="s">
        <v>135</v>
      </c>
      <c r="B886" s="97" t="s">
        <v>135</v>
      </c>
      <c r="C886" s="460" t="s">
        <v>1677</v>
      </c>
      <c r="D886" s="459" t="s">
        <v>1686</v>
      </c>
      <c r="E886" s="97" t="s">
        <v>147</v>
      </c>
      <c r="F886" s="49" t="s">
        <v>3310</v>
      </c>
      <c r="G886" s="129">
        <v>0</v>
      </c>
      <c r="H886" s="135" t="s">
        <v>135</v>
      </c>
      <c r="I886" s="36" t="s">
        <v>2729</v>
      </c>
      <c r="J886" s="36" t="s">
        <v>147</v>
      </c>
    </row>
    <row r="887" ht="18.95" customHeight="1" spans="1:10">
      <c r="A887" s="126" t="s">
        <v>135</v>
      </c>
      <c r="B887" s="97" t="s">
        <v>135</v>
      </c>
      <c r="C887" s="460" t="s">
        <v>1677</v>
      </c>
      <c r="D887" s="89" t="s">
        <v>1688</v>
      </c>
      <c r="E887" s="97" t="s">
        <v>147</v>
      </c>
      <c r="F887" s="49" t="s">
        <v>3311</v>
      </c>
      <c r="G887" s="129">
        <v>0</v>
      </c>
      <c r="H887" s="135" t="s">
        <v>135</v>
      </c>
      <c r="I887" s="36" t="s">
        <v>2729</v>
      </c>
      <c r="J887" s="36" t="s">
        <v>147</v>
      </c>
    </row>
    <row r="888" ht="18.95" customHeight="1" spans="1:10">
      <c r="A888" s="126" t="s">
        <v>135</v>
      </c>
      <c r="B888" s="97"/>
      <c r="C888" s="460" t="s">
        <v>1677</v>
      </c>
      <c r="D888" s="89" t="s">
        <v>1690</v>
      </c>
      <c r="E888" s="97" t="s">
        <v>147</v>
      </c>
      <c r="F888" s="49" t="s">
        <v>3312</v>
      </c>
      <c r="G888" s="129">
        <v>1500</v>
      </c>
      <c r="H888" s="135">
        <v>-0.545</v>
      </c>
      <c r="I888" s="36" t="s">
        <v>147</v>
      </c>
      <c r="J888" s="36" t="s">
        <v>147</v>
      </c>
    </row>
    <row r="889" ht="18.95" customHeight="1" spans="1:10">
      <c r="A889" s="126" t="s">
        <v>135</v>
      </c>
      <c r="B889" s="97" t="s">
        <v>135</v>
      </c>
      <c r="C889" s="460" t="s">
        <v>1677</v>
      </c>
      <c r="D889" s="89" t="s">
        <v>1692</v>
      </c>
      <c r="E889" s="97" t="s">
        <v>147</v>
      </c>
      <c r="F889" s="49" t="s">
        <v>3313</v>
      </c>
      <c r="G889" s="129">
        <v>0</v>
      </c>
      <c r="H889" s="135" t="s">
        <v>135</v>
      </c>
      <c r="I889" s="36" t="s">
        <v>2729</v>
      </c>
      <c r="J889" s="36" t="s">
        <v>147</v>
      </c>
    </row>
    <row r="890" ht="18.95" customHeight="1" spans="1:10">
      <c r="A890" s="126" t="s">
        <v>135</v>
      </c>
      <c r="B890" s="97" t="s">
        <v>135</v>
      </c>
      <c r="C890" s="460" t="s">
        <v>1677</v>
      </c>
      <c r="D890" s="89" t="s">
        <v>1694</v>
      </c>
      <c r="E890" s="97" t="s">
        <v>147</v>
      </c>
      <c r="F890" s="49" t="s">
        <v>3314</v>
      </c>
      <c r="G890" s="129">
        <v>5850</v>
      </c>
      <c r="H890" s="135">
        <v>0.648</v>
      </c>
      <c r="I890" s="36" t="s">
        <v>147</v>
      </c>
      <c r="J890" s="36" t="s">
        <v>147</v>
      </c>
    </row>
    <row r="891" ht="18.95" customHeight="1" spans="1:10">
      <c r="A891" s="126" t="s">
        <v>135</v>
      </c>
      <c r="B891" s="97" t="s">
        <v>135</v>
      </c>
      <c r="C891" s="460" t="s">
        <v>1677</v>
      </c>
      <c r="D891" s="89" t="s">
        <v>1696</v>
      </c>
      <c r="E891" s="97" t="s">
        <v>147</v>
      </c>
      <c r="F891" s="49" t="s">
        <v>3315</v>
      </c>
      <c r="G891" s="129">
        <v>121</v>
      </c>
      <c r="H891" s="135">
        <v>0.029</v>
      </c>
      <c r="I891" s="36" t="s">
        <v>147</v>
      </c>
      <c r="J891" s="36" t="s">
        <v>147</v>
      </c>
    </row>
    <row r="892" ht="18.95" customHeight="1" spans="1:10">
      <c r="A892" s="126" t="s">
        <v>135</v>
      </c>
      <c r="B892" s="97" t="s">
        <v>135</v>
      </c>
      <c r="C892" s="460" t="s">
        <v>1677</v>
      </c>
      <c r="D892" s="89" t="s">
        <v>1698</v>
      </c>
      <c r="E892" s="97" t="s">
        <v>147</v>
      </c>
      <c r="F892" s="49" t="s">
        <v>3316</v>
      </c>
      <c r="G892" s="129">
        <v>200</v>
      </c>
      <c r="H892" s="135">
        <v>0</v>
      </c>
      <c r="I892" s="36" t="s">
        <v>147</v>
      </c>
      <c r="J892" s="36" t="s">
        <v>147</v>
      </c>
    </row>
    <row r="893" ht="18.95" customHeight="1" spans="1:10">
      <c r="A893" s="126" t="s">
        <v>135</v>
      </c>
      <c r="B893" s="97" t="s">
        <v>135</v>
      </c>
      <c r="C893" s="460" t="s">
        <v>1677</v>
      </c>
      <c r="D893" s="89" t="s">
        <v>1700</v>
      </c>
      <c r="E893" s="97" t="s">
        <v>147</v>
      </c>
      <c r="F893" s="49" t="s">
        <v>3317</v>
      </c>
      <c r="G893" s="129">
        <v>8033</v>
      </c>
      <c r="H893" s="135">
        <v>0.079</v>
      </c>
      <c r="I893" s="36" t="s">
        <v>147</v>
      </c>
      <c r="J893" s="36" t="s">
        <v>147</v>
      </c>
    </row>
    <row r="894" ht="18.95" customHeight="1" spans="1:10">
      <c r="A894" s="126" t="s">
        <v>135</v>
      </c>
      <c r="B894" s="97" t="s">
        <v>135</v>
      </c>
      <c r="C894" s="460" t="s">
        <v>1677</v>
      </c>
      <c r="D894" s="89" t="s">
        <v>1702</v>
      </c>
      <c r="E894" s="97" t="s">
        <v>147</v>
      </c>
      <c r="F894" s="49" t="s">
        <v>3318</v>
      </c>
      <c r="G894" s="129">
        <v>800</v>
      </c>
      <c r="H894" s="135">
        <v>0</v>
      </c>
      <c r="I894" s="36" t="s">
        <v>147</v>
      </c>
      <c r="J894" s="36" t="s">
        <v>147</v>
      </c>
    </row>
    <row r="895" ht="18.95" customHeight="1" spans="1:10">
      <c r="A895" s="126" t="s">
        <v>135</v>
      </c>
      <c r="B895" s="97" t="s">
        <v>135</v>
      </c>
      <c r="C895" s="460" t="s">
        <v>1677</v>
      </c>
      <c r="D895" s="89" t="s">
        <v>1704</v>
      </c>
      <c r="E895" s="97" t="s">
        <v>147</v>
      </c>
      <c r="F895" s="49" t="s">
        <v>3319</v>
      </c>
      <c r="G895" s="129">
        <v>500</v>
      </c>
      <c r="H895" s="135">
        <v>0</v>
      </c>
      <c r="I895" s="36" t="s">
        <v>147</v>
      </c>
      <c r="J895" s="36" t="s">
        <v>147</v>
      </c>
    </row>
    <row r="896" ht="18.95" customHeight="1" spans="1:10">
      <c r="A896" s="126" t="s">
        <v>135</v>
      </c>
      <c r="B896" s="97" t="s">
        <v>135</v>
      </c>
      <c r="C896" s="460" t="s">
        <v>1677</v>
      </c>
      <c r="D896" s="89" t="s">
        <v>1706</v>
      </c>
      <c r="E896" s="97" t="s">
        <v>147</v>
      </c>
      <c r="F896" s="49" t="s">
        <v>3320</v>
      </c>
      <c r="G896" s="129">
        <v>83560</v>
      </c>
      <c r="H896" s="135">
        <v>0.331</v>
      </c>
      <c r="I896" s="36" t="s">
        <v>147</v>
      </c>
      <c r="J896" s="36" t="s">
        <v>147</v>
      </c>
    </row>
    <row r="897" ht="18.95" customHeight="1" spans="1:10">
      <c r="A897" s="126" t="s">
        <v>135</v>
      </c>
      <c r="B897" s="97" t="s">
        <v>135</v>
      </c>
      <c r="C897" s="460" t="s">
        <v>1677</v>
      </c>
      <c r="D897" s="89" t="s">
        <v>1708</v>
      </c>
      <c r="E897" s="97" t="s">
        <v>147</v>
      </c>
      <c r="F897" s="49" t="s">
        <v>3321</v>
      </c>
      <c r="G897" s="129">
        <v>0</v>
      </c>
      <c r="H897" s="135" t="s">
        <v>135</v>
      </c>
      <c r="I897" s="36" t="s">
        <v>2729</v>
      </c>
      <c r="J897" s="36" t="s">
        <v>147</v>
      </c>
    </row>
    <row r="898" ht="18.95" customHeight="1" spans="1:10">
      <c r="A898" s="126" t="s">
        <v>135</v>
      </c>
      <c r="B898" s="97" t="s">
        <v>135</v>
      </c>
      <c r="C898" s="460" t="s">
        <v>1677</v>
      </c>
      <c r="D898" s="89" t="s">
        <v>1710</v>
      </c>
      <c r="E898" s="97" t="s">
        <v>147</v>
      </c>
      <c r="F898" s="49" t="s">
        <v>3322</v>
      </c>
      <c r="G898" s="129">
        <v>0</v>
      </c>
      <c r="H898" s="135" t="s">
        <v>135</v>
      </c>
      <c r="I898" s="36" t="s">
        <v>2729</v>
      </c>
      <c r="J898" s="36" t="s">
        <v>147</v>
      </c>
    </row>
    <row r="899" ht="18.95" customHeight="1" spans="1:10">
      <c r="A899" s="126" t="s">
        <v>135</v>
      </c>
      <c r="B899" s="97" t="s">
        <v>135</v>
      </c>
      <c r="C899" s="460" t="s">
        <v>1677</v>
      </c>
      <c r="D899" s="89" t="s">
        <v>1712</v>
      </c>
      <c r="E899" s="97" t="s">
        <v>147</v>
      </c>
      <c r="F899" s="49" t="s">
        <v>3323</v>
      </c>
      <c r="G899" s="129">
        <v>0</v>
      </c>
      <c r="H899" s="135" t="s">
        <v>135</v>
      </c>
      <c r="I899" s="36" t="s">
        <v>2729</v>
      </c>
      <c r="J899" s="36" t="s">
        <v>147</v>
      </c>
    </row>
    <row r="900" ht="18.95" customHeight="1" spans="1:10">
      <c r="A900" s="126" t="s">
        <v>135</v>
      </c>
      <c r="B900" s="97" t="s">
        <v>135</v>
      </c>
      <c r="C900" s="460" t="s">
        <v>1677</v>
      </c>
      <c r="D900" s="89" t="s">
        <v>1714</v>
      </c>
      <c r="E900" s="97" t="s">
        <v>147</v>
      </c>
      <c r="F900" s="49" t="s">
        <v>3324</v>
      </c>
      <c r="G900" s="129">
        <v>0</v>
      </c>
      <c r="H900" s="135" t="s">
        <v>135</v>
      </c>
      <c r="I900" s="36" t="s">
        <v>2729</v>
      </c>
      <c r="J900" s="36" t="s">
        <v>147</v>
      </c>
    </row>
    <row r="901" ht="18.95" customHeight="1" spans="1:10">
      <c r="A901" s="126" t="s">
        <v>135</v>
      </c>
      <c r="B901" s="97" t="s">
        <v>135</v>
      </c>
      <c r="C901" s="460" t="s">
        <v>1677</v>
      </c>
      <c r="D901" s="89" t="s">
        <v>1716</v>
      </c>
      <c r="E901" s="97" t="s">
        <v>147</v>
      </c>
      <c r="F901" s="27" t="s">
        <v>3325</v>
      </c>
      <c r="G901" s="129">
        <v>40000</v>
      </c>
      <c r="H901" s="135">
        <v>-0.184</v>
      </c>
      <c r="I901" s="36" t="s">
        <v>147</v>
      </c>
      <c r="J901" s="36" t="s">
        <v>147</v>
      </c>
    </row>
    <row r="902" ht="18.95" customHeight="1" spans="1:10">
      <c r="A902" s="126" t="s">
        <v>135</v>
      </c>
      <c r="B902" s="97" t="s">
        <v>135</v>
      </c>
      <c r="C902" s="460" t="s">
        <v>1677</v>
      </c>
      <c r="D902" s="89" t="s">
        <v>1718</v>
      </c>
      <c r="E902" s="97" t="s">
        <v>147</v>
      </c>
      <c r="F902" s="49" t="s">
        <v>3326</v>
      </c>
      <c r="G902" s="129">
        <v>0</v>
      </c>
      <c r="H902" s="135" t="s">
        <v>135</v>
      </c>
      <c r="I902" s="36" t="s">
        <v>2729</v>
      </c>
      <c r="J902" s="36" t="s">
        <v>147</v>
      </c>
    </row>
    <row r="903" ht="18.95" customHeight="1" spans="1:10">
      <c r="A903" s="126" t="s">
        <v>135</v>
      </c>
      <c r="B903" s="97" t="s">
        <v>135</v>
      </c>
      <c r="C903" s="460" t="s">
        <v>1677</v>
      </c>
      <c r="D903" s="89" t="s">
        <v>1720</v>
      </c>
      <c r="E903" s="97" t="s">
        <v>147</v>
      </c>
      <c r="F903" s="49" t="s">
        <v>3298</v>
      </c>
      <c r="G903" s="129">
        <v>0</v>
      </c>
      <c r="H903" s="135" t="s">
        <v>135</v>
      </c>
      <c r="I903" s="36" t="s">
        <v>2729</v>
      </c>
      <c r="J903" s="36" t="s">
        <v>147</v>
      </c>
    </row>
    <row r="904" ht="18.95" customHeight="1" spans="1:10">
      <c r="A904" s="126" t="s">
        <v>135</v>
      </c>
      <c r="B904" s="97" t="s">
        <v>135</v>
      </c>
      <c r="C904" s="460" t="s">
        <v>1677</v>
      </c>
      <c r="D904" s="89" t="s">
        <v>1721</v>
      </c>
      <c r="E904" s="97" t="s">
        <v>147</v>
      </c>
      <c r="F904" s="49" t="s">
        <v>3327</v>
      </c>
      <c r="G904" s="129">
        <v>470</v>
      </c>
      <c r="H904" s="135">
        <v>1.765</v>
      </c>
      <c r="I904" s="36" t="s">
        <v>147</v>
      </c>
      <c r="J904" s="36" t="s">
        <v>147</v>
      </c>
    </row>
    <row r="905" ht="18.95" customHeight="1" spans="1:10">
      <c r="A905" s="126" t="s">
        <v>135</v>
      </c>
      <c r="B905" s="97" t="s">
        <v>135</v>
      </c>
      <c r="C905" s="460" t="s">
        <v>1677</v>
      </c>
      <c r="D905" s="89" t="s">
        <v>1723</v>
      </c>
      <c r="E905" s="97" t="s">
        <v>147</v>
      </c>
      <c r="F905" s="49" t="s">
        <v>3328</v>
      </c>
      <c r="G905" s="129">
        <v>7940</v>
      </c>
      <c r="H905" s="135">
        <v>-0.107</v>
      </c>
      <c r="I905" s="36" t="s">
        <v>147</v>
      </c>
      <c r="J905" s="36" t="s">
        <v>147</v>
      </c>
    </row>
    <row r="906" ht="18.95" customHeight="1" spans="1:10">
      <c r="A906" s="126" t="s">
        <v>135</v>
      </c>
      <c r="B906" s="97" t="s">
        <v>135</v>
      </c>
      <c r="C906" s="460" t="s">
        <v>1677</v>
      </c>
      <c r="D906" s="89" t="s">
        <v>1725</v>
      </c>
      <c r="E906" s="97" t="s">
        <v>147</v>
      </c>
      <c r="F906" s="49" t="s">
        <v>3329</v>
      </c>
      <c r="G906" s="129">
        <v>12417</v>
      </c>
      <c r="H906" s="135">
        <v>0.012</v>
      </c>
      <c r="I906" s="36" t="s">
        <v>147</v>
      </c>
      <c r="J906" s="36" t="s">
        <v>147</v>
      </c>
    </row>
    <row r="907" ht="18.95" customHeight="1" spans="1:10">
      <c r="A907" s="126" t="s">
        <v>135</v>
      </c>
      <c r="B907" s="460" t="s">
        <v>1566</v>
      </c>
      <c r="C907" s="97"/>
      <c r="D907" s="89" t="s">
        <v>1727</v>
      </c>
      <c r="E907" s="97"/>
      <c r="F907" s="50" t="s">
        <v>3330</v>
      </c>
      <c r="G907" s="127">
        <v>0</v>
      </c>
      <c r="H907" s="133" t="s">
        <v>135</v>
      </c>
      <c r="I907" s="36" t="s">
        <v>2729</v>
      </c>
      <c r="J907" s="36" t="s">
        <v>147</v>
      </c>
    </row>
    <row r="908" ht="18.95" customHeight="1" spans="1:10">
      <c r="A908" s="126" t="s">
        <v>135</v>
      </c>
      <c r="B908" s="97" t="s">
        <v>135</v>
      </c>
      <c r="C908" s="89" t="s">
        <v>1727</v>
      </c>
      <c r="D908" s="89" t="s">
        <v>1729</v>
      </c>
      <c r="E908" s="97" t="s">
        <v>147</v>
      </c>
      <c r="F908" s="49" t="s">
        <v>3237</v>
      </c>
      <c r="G908" s="129">
        <v>0</v>
      </c>
      <c r="H908" s="135" t="s">
        <v>135</v>
      </c>
      <c r="I908" s="36" t="s">
        <v>2729</v>
      </c>
      <c r="J908" s="36" t="s">
        <v>147</v>
      </c>
    </row>
    <row r="909" ht="18.95" customHeight="1" spans="1:10">
      <c r="A909" s="126" t="s">
        <v>135</v>
      </c>
      <c r="B909" s="97" t="s">
        <v>135</v>
      </c>
      <c r="C909" s="89" t="s">
        <v>1727</v>
      </c>
      <c r="D909" s="89" t="s">
        <v>1730</v>
      </c>
      <c r="E909" s="97" t="s">
        <v>147</v>
      </c>
      <c r="F909" s="49" t="s">
        <v>3238</v>
      </c>
      <c r="G909" s="129">
        <v>0</v>
      </c>
      <c r="H909" s="135" t="s">
        <v>135</v>
      </c>
      <c r="I909" s="36" t="s">
        <v>2729</v>
      </c>
      <c r="J909" s="36" t="s">
        <v>147</v>
      </c>
    </row>
    <row r="910" ht="18.95" customHeight="1" spans="1:10">
      <c r="A910" s="126" t="s">
        <v>135</v>
      </c>
      <c r="B910" s="97" t="s">
        <v>135</v>
      </c>
      <c r="C910" s="89" t="s">
        <v>1727</v>
      </c>
      <c r="D910" s="89" t="s">
        <v>1731</v>
      </c>
      <c r="E910" s="97" t="s">
        <v>147</v>
      </c>
      <c r="F910" s="49" t="s">
        <v>3239</v>
      </c>
      <c r="G910" s="129">
        <v>0</v>
      </c>
      <c r="H910" s="135" t="s">
        <v>135</v>
      </c>
      <c r="I910" s="36" t="s">
        <v>2729</v>
      </c>
      <c r="J910" s="36" t="s">
        <v>147</v>
      </c>
    </row>
    <row r="911" ht="18.95" customHeight="1" spans="1:10">
      <c r="A911" s="126" t="s">
        <v>135</v>
      </c>
      <c r="B911" s="97" t="s">
        <v>135</v>
      </c>
      <c r="C911" s="89" t="s">
        <v>1727</v>
      </c>
      <c r="D911" s="89" t="s">
        <v>1732</v>
      </c>
      <c r="E911" s="97" t="s">
        <v>147</v>
      </c>
      <c r="F911" s="49" t="s">
        <v>3331</v>
      </c>
      <c r="G911" s="128">
        <v>0</v>
      </c>
      <c r="H911" s="135" t="s">
        <v>135</v>
      </c>
      <c r="I911" s="36" t="s">
        <v>2729</v>
      </c>
      <c r="J911" s="36" t="s">
        <v>147</v>
      </c>
    </row>
    <row r="912" ht="18.95" customHeight="1" spans="1:10">
      <c r="A912" s="126" t="s">
        <v>135</v>
      </c>
      <c r="B912" s="97" t="s">
        <v>135</v>
      </c>
      <c r="C912" s="89" t="s">
        <v>1727</v>
      </c>
      <c r="D912" s="89" t="s">
        <v>1734</v>
      </c>
      <c r="E912" s="97" t="s">
        <v>147</v>
      </c>
      <c r="F912" s="49" t="s">
        <v>3332</v>
      </c>
      <c r="G912" s="129">
        <v>0</v>
      </c>
      <c r="H912" s="135" t="s">
        <v>135</v>
      </c>
      <c r="I912" s="36" t="s">
        <v>2729</v>
      </c>
      <c r="J912" s="36" t="s">
        <v>147</v>
      </c>
    </row>
    <row r="913" ht="18.95" customHeight="1" spans="1:10">
      <c r="A913" s="126" t="s">
        <v>135</v>
      </c>
      <c r="B913" s="97" t="s">
        <v>135</v>
      </c>
      <c r="C913" s="89" t="s">
        <v>1727</v>
      </c>
      <c r="D913" s="89" t="s">
        <v>1736</v>
      </c>
      <c r="E913" s="97" t="s">
        <v>147</v>
      </c>
      <c r="F913" s="49" t="s">
        <v>3333</v>
      </c>
      <c r="G913" s="129">
        <v>0</v>
      </c>
      <c r="H913" s="135" t="s">
        <v>135</v>
      </c>
      <c r="I913" s="36" t="s">
        <v>2729</v>
      </c>
      <c r="J913" s="36" t="s">
        <v>147</v>
      </c>
    </row>
    <row r="914" ht="18.95" customHeight="1" spans="1:10">
      <c r="A914" s="126" t="s">
        <v>135</v>
      </c>
      <c r="B914" s="97" t="s">
        <v>135</v>
      </c>
      <c r="C914" s="89" t="s">
        <v>1727</v>
      </c>
      <c r="D914" s="89" t="s">
        <v>1738</v>
      </c>
      <c r="E914" s="97" t="s">
        <v>147</v>
      </c>
      <c r="F914" s="49" t="s">
        <v>3334</v>
      </c>
      <c r="G914" s="129">
        <v>0</v>
      </c>
      <c r="H914" s="135" t="s">
        <v>135</v>
      </c>
      <c r="I914" s="36" t="s">
        <v>2729</v>
      </c>
      <c r="J914" s="36" t="s">
        <v>147</v>
      </c>
    </row>
    <row r="915" ht="18.95" customHeight="1" spans="1:10">
      <c r="A915" s="126" t="s">
        <v>135</v>
      </c>
      <c r="B915" s="97" t="s">
        <v>135</v>
      </c>
      <c r="C915" s="89" t="s">
        <v>1727</v>
      </c>
      <c r="D915" s="89" t="s">
        <v>1740</v>
      </c>
      <c r="E915" s="97" t="s">
        <v>147</v>
      </c>
      <c r="F915" s="49" t="s">
        <v>3335</v>
      </c>
      <c r="G915" s="129">
        <v>0</v>
      </c>
      <c r="H915" s="135" t="s">
        <v>135</v>
      </c>
      <c r="I915" s="36" t="s">
        <v>2729</v>
      </c>
      <c r="J915" s="36" t="s">
        <v>147</v>
      </c>
    </row>
    <row r="916" ht="18.95" customHeight="1" spans="1:10">
      <c r="A916" s="126" t="s">
        <v>135</v>
      </c>
      <c r="B916" s="97"/>
      <c r="C916" s="89" t="s">
        <v>1727</v>
      </c>
      <c r="D916" s="89" t="s">
        <v>1742</v>
      </c>
      <c r="E916" s="97" t="s">
        <v>147</v>
      </c>
      <c r="F916" s="49" t="s">
        <v>3336</v>
      </c>
      <c r="G916" s="129">
        <v>0</v>
      </c>
      <c r="H916" s="135" t="s">
        <v>135</v>
      </c>
      <c r="I916" s="36" t="s">
        <v>2729</v>
      </c>
      <c r="J916" s="36" t="s">
        <v>147</v>
      </c>
    </row>
    <row r="917" ht="18.95" customHeight="1" spans="1:10">
      <c r="A917" s="126" t="s">
        <v>135</v>
      </c>
      <c r="B917" s="97" t="s">
        <v>135</v>
      </c>
      <c r="C917" s="89" t="s">
        <v>1727</v>
      </c>
      <c r="D917" s="89" t="s">
        <v>1744</v>
      </c>
      <c r="E917" s="97" t="s">
        <v>147</v>
      </c>
      <c r="F917" s="49" t="s">
        <v>3337</v>
      </c>
      <c r="G917" s="129">
        <v>0</v>
      </c>
      <c r="H917" s="135" t="s">
        <v>135</v>
      </c>
      <c r="I917" s="36" t="s">
        <v>2729</v>
      </c>
      <c r="J917" s="36" t="s">
        <v>147</v>
      </c>
    </row>
    <row r="918" ht="18.95" customHeight="1" spans="1:10">
      <c r="A918" s="126" t="s">
        <v>135</v>
      </c>
      <c r="B918" s="460" t="s">
        <v>1566</v>
      </c>
      <c r="C918" s="97"/>
      <c r="D918" s="89" t="s">
        <v>1746</v>
      </c>
      <c r="E918" s="97"/>
      <c r="F918" s="50" t="s">
        <v>3338</v>
      </c>
      <c r="G918" s="127">
        <v>125300</v>
      </c>
      <c r="H918" s="133">
        <v>0.075</v>
      </c>
      <c r="I918" s="36" t="s">
        <v>147</v>
      </c>
      <c r="J918" s="36" t="s">
        <v>147</v>
      </c>
    </row>
    <row r="919" ht="18.95" customHeight="1" spans="1:10">
      <c r="A919" s="126" t="s">
        <v>135</v>
      </c>
      <c r="B919" s="97" t="s">
        <v>135</v>
      </c>
      <c r="C919" s="460" t="s">
        <v>1746</v>
      </c>
      <c r="D919" s="89" t="s">
        <v>1748</v>
      </c>
      <c r="E919" s="97" t="s">
        <v>147</v>
      </c>
      <c r="F919" s="27" t="s">
        <v>3237</v>
      </c>
      <c r="G919" s="129">
        <v>1201</v>
      </c>
      <c r="H919" s="135">
        <v>0.406</v>
      </c>
      <c r="I919" s="36" t="s">
        <v>147</v>
      </c>
      <c r="J919" s="36" t="s">
        <v>147</v>
      </c>
    </row>
    <row r="920" ht="18.95" customHeight="1" spans="1:10">
      <c r="A920" s="126" t="s">
        <v>135</v>
      </c>
      <c r="B920" s="97" t="s">
        <v>135</v>
      </c>
      <c r="C920" s="460" t="s">
        <v>1746</v>
      </c>
      <c r="D920" s="89" t="s">
        <v>1749</v>
      </c>
      <c r="E920" s="97" t="s">
        <v>147</v>
      </c>
      <c r="F920" s="49" t="s">
        <v>3238</v>
      </c>
      <c r="G920" s="129">
        <v>50</v>
      </c>
      <c r="H920" s="135">
        <v>0</v>
      </c>
      <c r="I920" s="36" t="s">
        <v>147</v>
      </c>
      <c r="J920" s="36" t="s">
        <v>147</v>
      </c>
    </row>
    <row r="921" ht="18.95" customHeight="1" spans="1:10">
      <c r="A921" s="126" t="s">
        <v>135</v>
      </c>
      <c r="B921" s="97" t="s">
        <v>135</v>
      </c>
      <c r="C921" s="460" t="s">
        <v>1746</v>
      </c>
      <c r="D921" s="89" t="s">
        <v>1750</v>
      </c>
      <c r="E921" s="97" t="s">
        <v>147</v>
      </c>
      <c r="F921" s="49" t="s">
        <v>3239</v>
      </c>
      <c r="G921" s="129">
        <v>0</v>
      </c>
      <c r="H921" s="135" t="s">
        <v>135</v>
      </c>
      <c r="I921" s="36" t="s">
        <v>2729</v>
      </c>
      <c r="J921" s="36" t="s">
        <v>147</v>
      </c>
    </row>
    <row r="922" ht="18.95" customHeight="1" spans="1:10">
      <c r="A922" s="126" t="s">
        <v>135</v>
      </c>
      <c r="B922" s="97" t="s">
        <v>135</v>
      </c>
      <c r="C922" s="460" t="s">
        <v>1746</v>
      </c>
      <c r="D922" s="89" t="s">
        <v>1751</v>
      </c>
      <c r="E922" s="97" t="s">
        <v>147</v>
      </c>
      <c r="F922" s="49" t="s">
        <v>3339</v>
      </c>
      <c r="G922" s="128">
        <v>53349</v>
      </c>
      <c r="H922" s="135">
        <v>0.109</v>
      </c>
      <c r="I922" s="36" t="s">
        <v>147</v>
      </c>
      <c r="J922" s="36" t="s">
        <v>147</v>
      </c>
    </row>
    <row r="923" ht="18.95" customHeight="1" spans="1:10">
      <c r="A923" s="126" t="s">
        <v>135</v>
      </c>
      <c r="B923" s="97" t="s">
        <v>135</v>
      </c>
      <c r="C923" s="460" t="s">
        <v>1746</v>
      </c>
      <c r="D923" s="89" t="s">
        <v>1753</v>
      </c>
      <c r="E923" s="97" t="s">
        <v>147</v>
      </c>
      <c r="F923" s="49" t="s">
        <v>3340</v>
      </c>
      <c r="G923" s="129">
        <v>4653</v>
      </c>
      <c r="H923" s="135">
        <v>-0.384</v>
      </c>
      <c r="I923" s="36" t="s">
        <v>147</v>
      </c>
      <c r="J923" s="36" t="s">
        <v>147</v>
      </c>
    </row>
    <row r="924" ht="18.95" customHeight="1" spans="1:10">
      <c r="A924" s="126" t="s">
        <v>135</v>
      </c>
      <c r="B924" s="97" t="s">
        <v>135</v>
      </c>
      <c r="C924" s="460" t="s">
        <v>1746</v>
      </c>
      <c r="D924" s="89" t="s">
        <v>1755</v>
      </c>
      <c r="E924" s="97" t="s">
        <v>147</v>
      </c>
      <c r="F924" s="49" t="s">
        <v>3341</v>
      </c>
      <c r="G924" s="129">
        <v>0</v>
      </c>
      <c r="H924" s="135" t="s">
        <v>135</v>
      </c>
      <c r="I924" s="36" t="s">
        <v>2729</v>
      </c>
      <c r="J924" s="36" t="s">
        <v>147</v>
      </c>
    </row>
    <row r="925" ht="18.95" customHeight="1" spans="1:10">
      <c r="A925" s="126" t="s">
        <v>135</v>
      </c>
      <c r="B925" s="97" t="s">
        <v>135</v>
      </c>
      <c r="C925" s="460" t="s">
        <v>1746</v>
      </c>
      <c r="D925" s="89" t="s">
        <v>1757</v>
      </c>
      <c r="E925" s="97" t="s">
        <v>147</v>
      </c>
      <c r="F925" s="49" t="s">
        <v>3342</v>
      </c>
      <c r="G925" s="129">
        <v>7000</v>
      </c>
      <c r="H925" s="135">
        <v>0.4</v>
      </c>
      <c r="I925" s="36" t="s">
        <v>147</v>
      </c>
      <c r="J925" s="36" t="s">
        <v>147</v>
      </c>
    </row>
    <row r="926" ht="18.95" customHeight="1" spans="1:10">
      <c r="A926" s="126" t="s">
        <v>135</v>
      </c>
      <c r="B926" s="97" t="s">
        <v>135</v>
      </c>
      <c r="C926" s="460" t="s">
        <v>1746</v>
      </c>
      <c r="D926" s="89" t="s">
        <v>1759</v>
      </c>
      <c r="E926" s="97" t="s">
        <v>147</v>
      </c>
      <c r="F926" s="49" t="s">
        <v>3343</v>
      </c>
      <c r="G926" s="129">
        <v>0</v>
      </c>
      <c r="H926" s="135" t="s">
        <v>135</v>
      </c>
      <c r="I926" s="36" t="s">
        <v>2729</v>
      </c>
      <c r="J926" s="36" t="s">
        <v>147</v>
      </c>
    </row>
    <row r="927" ht="18.95" customHeight="1" spans="1:10">
      <c r="A927" s="126" t="s">
        <v>135</v>
      </c>
      <c r="B927" s="97"/>
      <c r="C927" s="460" t="s">
        <v>1746</v>
      </c>
      <c r="D927" s="89" t="s">
        <v>1761</v>
      </c>
      <c r="E927" s="97" t="s">
        <v>147</v>
      </c>
      <c r="F927" s="49" t="s">
        <v>3344</v>
      </c>
      <c r="G927" s="129">
        <v>32</v>
      </c>
      <c r="H927" s="135">
        <v>0.129</v>
      </c>
      <c r="I927" s="36" t="s">
        <v>147</v>
      </c>
      <c r="J927" s="36" t="s">
        <v>147</v>
      </c>
    </row>
    <row r="928" ht="18.95" customHeight="1" spans="1:10">
      <c r="A928" s="126" t="s">
        <v>135</v>
      </c>
      <c r="B928" s="97" t="s">
        <v>135</v>
      </c>
      <c r="C928" s="460" t="s">
        <v>1746</v>
      </c>
      <c r="D928" s="89" t="s">
        <v>1763</v>
      </c>
      <c r="E928" s="97" t="s">
        <v>147</v>
      </c>
      <c r="F928" s="49" t="s">
        <v>3345</v>
      </c>
      <c r="G928" s="129">
        <v>59015</v>
      </c>
      <c r="H928" s="135">
        <v>0.073</v>
      </c>
      <c r="I928" s="36" t="s">
        <v>147</v>
      </c>
      <c r="J928" s="36" t="s">
        <v>147</v>
      </c>
    </row>
    <row r="929" ht="18.95" customHeight="1" spans="1:10">
      <c r="A929" s="126" t="s">
        <v>135</v>
      </c>
      <c r="B929" s="460" t="s">
        <v>1566</v>
      </c>
      <c r="C929" s="97"/>
      <c r="D929" s="89" t="s">
        <v>1765</v>
      </c>
      <c r="E929" s="97"/>
      <c r="F929" s="50" t="s">
        <v>3346</v>
      </c>
      <c r="G929" s="127">
        <v>52431</v>
      </c>
      <c r="H929" s="133">
        <v>0.11</v>
      </c>
      <c r="I929" s="36" t="s">
        <v>147</v>
      </c>
      <c r="J929" s="36" t="s">
        <v>147</v>
      </c>
    </row>
    <row r="930" ht="18.95" customHeight="1" spans="1:10">
      <c r="A930" s="126" t="s">
        <v>135</v>
      </c>
      <c r="B930" s="97" t="s">
        <v>135</v>
      </c>
      <c r="C930" s="460" t="s">
        <v>1765</v>
      </c>
      <c r="D930" s="89" t="s">
        <v>1767</v>
      </c>
      <c r="E930" s="97" t="s">
        <v>147</v>
      </c>
      <c r="F930" s="49" t="s">
        <v>3347</v>
      </c>
      <c r="G930" s="129">
        <v>0</v>
      </c>
      <c r="H930" s="135" t="s">
        <v>135</v>
      </c>
      <c r="I930" s="36" t="s">
        <v>2729</v>
      </c>
      <c r="J930" s="36" t="s">
        <v>147</v>
      </c>
    </row>
    <row r="931" ht="18.95" customHeight="1" spans="1:10">
      <c r="A931" s="126" t="s">
        <v>135</v>
      </c>
      <c r="B931" s="97" t="s">
        <v>135</v>
      </c>
      <c r="C931" s="460" t="s">
        <v>1765</v>
      </c>
      <c r="D931" s="89" t="s">
        <v>1768</v>
      </c>
      <c r="E931" s="97" t="s">
        <v>147</v>
      </c>
      <c r="F931" s="49" t="s">
        <v>3348</v>
      </c>
      <c r="G931" s="129">
        <v>40884</v>
      </c>
      <c r="H931" s="135">
        <v>-0.007</v>
      </c>
      <c r="I931" s="36" t="s">
        <v>147</v>
      </c>
      <c r="J931" s="36" t="s">
        <v>147</v>
      </c>
    </row>
    <row r="932" ht="18.95" customHeight="1" spans="1:10">
      <c r="A932" s="126" t="s">
        <v>135</v>
      </c>
      <c r="B932" s="97" t="s">
        <v>135</v>
      </c>
      <c r="C932" s="460" t="s">
        <v>1765</v>
      </c>
      <c r="D932" s="89" t="s">
        <v>1770</v>
      </c>
      <c r="E932" s="97" t="s">
        <v>147</v>
      </c>
      <c r="F932" s="49" t="s">
        <v>3349</v>
      </c>
      <c r="G932" s="129">
        <v>8447</v>
      </c>
      <c r="H932" s="135">
        <v>0.444</v>
      </c>
      <c r="I932" s="36" t="s">
        <v>147</v>
      </c>
      <c r="J932" s="36" t="s">
        <v>147</v>
      </c>
    </row>
    <row r="933" ht="18.95" customHeight="1" spans="1:10">
      <c r="A933" s="126" t="s">
        <v>135</v>
      </c>
      <c r="B933" s="97" t="s">
        <v>135</v>
      </c>
      <c r="C933" s="460" t="s">
        <v>1765</v>
      </c>
      <c r="D933" s="89" t="s">
        <v>1772</v>
      </c>
      <c r="E933" s="97" t="s">
        <v>147</v>
      </c>
      <c r="F933" s="49" t="s">
        <v>3350</v>
      </c>
      <c r="G933" s="128">
        <v>0</v>
      </c>
      <c r="H933" s="135" t="s">
        <v>135</v>
      </c>
      <c r="I933" s="36" t="s">
        <v>2729</v>
      </c>
      <c r="J933" s="36" t="s">
        <v>147</v>
      </c>
    </row>
    <row r="934" ht="18.95" customHeight="1" spans="1:10">
      <c r="A934" s="126" t="s">
        <v>135</v>
      </c>
      <c r="B934" s="97" t="s">
        <v>135</v>
      </c>
      <c r="C934" s="460" t="s">
        <v>1765</v>
      </c>
      <c r="D934" s="89" t="s">
        <v>1774</v>
      </c>
      <c r="E934" s="97" t="s">
        <v>147</v>
      </c>
      <c r="F934" s="49" t="s">
        <v>3351</v>
      </c>
      <c r="G934" s="129">
        <v>3100</v>
      </c>
      <c r="H934" s="135">
        <v>15.757</v>
      </c>
      <c r="I934" s="36" t="s">
        <v>147</v>
      </c>
      <c r="J934" s="36" t="s">
        <v>147</v>
      </c>
    </row>
    <row r="935" ht="18.95" customHeight="1" spans="1:10">
      <c r="A935" s="126" t="s">
        <v>135</v>
      </c>
      <c r="B935" s="460" t="s">
        <v>1566</v>
      </c>
      <c r="C935" s="97"/>
      <c r="D935" s="459" t="s">
        <v>1776</v>
      </c>
      <c r="E935" s="97"/>
      <c r="F935" s="50" t="s">
        <v>3352</v>
      </c>
      <c r="G935" s="127">
        <v>143000</v>
      </c>
      <c r="H935" s="133">
        <v>0.075</v>
      </c>
      <c r="I935" s="36" t="s">
        <v>147</v>
      </c>
      <c r="J935" s="36" t="s">
        <v>147</v>
      </c>
    </row>
    <row r="936" ht="18.95" customHeight="1" spans="1:10">
      <c r="A936" s="126" t="s">
        <v>135</v>
      </c>
      <c r="B936" s="97" t="s">
        <v>135</v>
      </c>
      <c r="C936" s="460" t="s">
        <v>1776</v>
      </c>
      <c r="D936" s="89" t="s">
        <v>1778</v>
      </c>
      <c r="E936" s="97" t="s">
        <v>147</v>
      </c>
      <c r="F936" s="49" t="s">
        <v>3353</v>
      </c>
      <c r="G936" s="129">
        <v>132000</v>
      </c>
      <c r="H936" s="135">
        <v>0.073</v>
      </c>
      <c r="I936" s="36" t="s">
        <v>147</v>
      </c>
      <c r="J936" s="36" t="s">
        <v>147</v>
      </c>
    </row>
    <row r="937" ht="18.95" customHeight="1" spans="1:10">
      <c r="A937" s="126" t="s">
        <v>135</v>
      </c>
      <c r="B937" s="97" t="s">
        <v>135</v>
      </c>
      <c r="C937" s="460" t="s">
        <v>1776</v>
      </c>
      <c r="D937" s="89" t="s">
        <v>1780</v>
      </c>
      <c r="E937" s="97" t="s">
        <v>147</v>
      </c>
      <c r="F937" s="49" t="s">
        <v>3354</v>
      </c>
      <c r="G937" s="129">
        <v>0</v>
      </c>
      <c r="H937" s="135" t="s">
        <v>135</v>
      </c>
      <c r="I937" s="36" t="s">
        <v>2729</v>
      </c>
      <c r="J937" s="36" t="s">
        <v>147</v>
      </c>
    </row>
    <row r="938" ht="18.95" customHeight="1" spans="1:10">
      <c r="A938" s="126" t="s">
        <v>135</v>
      </c>
      <c r="B938" s="97"/>
      <c r="C938" s="460" t="s">
        <v>1776</v>
      </c>
      <c r="D938" s="89" t="s">
        <v>1782</v>
      </c>
      <c r="E938" s="97" t="s">
        <v>147</v>
      </c>
      <c r="F938" s="49" t="s">
        <v>3355</v>
      </c>
      <c r="G938" s="129">
        <v>0</v>
      </c>
      <c r="H938" s="135" t="s">
        <v>135</v>
      </c>
      <c r="I938" s="36" t="s">
        <v>2729</v>
      </c>
      <c r="J938" s="36" t="s">
        <v>147</v>
      </c>
    </row>
    <row r="939" ht="18.95" customHeight="1" spans="1:10">
      <c r="A939" s="126" t="s">
        <v>135</v>
      </c>
      <c r="B939" s="97" t="s">
        <v>135</v>
      </c>
      <c r="C939" s="460" t="s">
        <v>1776</v>
      </c>
      <c r="D939" s="89" t="s">
        <v>1784</v>
      </c>
      <c r="E939" s="97" t="s">
        <v>147</v>
      </c>
      <c r="F939" s="49" t="s">
        <v>3356</v>
      </c>
      <c r="G939" s="128">
        <v>0</v>
      </c>
      <c r="H939" s="135" t="s">
        <v>135</v>
      </c>
      <c r="I939" s="36" t="s">
        <v>2729</v>
      </c>
      <c r="J939" s="36" t="s">
        <v>147</v>
      </c>
    </row>
    <row r="940" ht="18.95" customHeight="1" spans="1:10">
      <c r="A940" s="126" t="s">
        <v>135</v>
      </c>
      <c r="B940" s="97" t="s">
        <v>135</v>
      </c>
      <c r="C940" s="460" t="s">
        <v>1776</v>
      </c>
      <c r="D940" s="89" t="s">
        <v>1786</v>
      </c>
      <c r="E940" s="97" t="s">
        <v>147</v>
      </c>
      <c r="F940" s="49" t="s">
        <v>3357</v>
      </c>
      <c r="G940" s="129">
        <v>11000</v>
      </c>
      <c r="H940" s="135">
        <v>0.1</v>
      </c>
      <c r="I940" s="36" t="s">
        <v>147</v>
      </c>
      <c r="J940" s="36" t="s">
        <v>147</v>
      </c>
    </row>
    <row r="941" ht="18.95" customHeight="1" spans="1:10">
      <c r="A941" s="126" t="s">
        <v>135</v>
      </c>
      <c r="B941" s="97" t="s">
        <v>135</v>
      </c>
      <c r="C941" s="460" t="s">
        <v>1776</v>
      </c>
      <c r="D941" s="89" t="s">
        <v>1788</v>
      </c>
      <c r="E941" s="97" t="s">
        <v>147</v>
      </c>
      <c r="F941" s="27" t="s">
        <v>3358</v>
      </c>
      <c r="G941" s="129">
        <v>0</v>
      </c>
      <c r="H941" s="135" t="s">
        <v>135</v>
      </c>
      <c r="I941" s="36" t="s">
        <v>2729</v>
      </c>
      <c r="J941" s="36" t="s">
        <v>147</v>
      </c>
    </row>
    <row r="942" ht="18.95" customHeight="1" spans="1:10">
      <c r="A942" s="126" t="s">
        <v>135</v>
      </c>
      <c r="B942" s="460" t="s">
        <v>1566</v>
      </c>
      <c r="C942" s="97"/>
      <c r="D942" s="89" t="s">
        <v>1790</v>
      </c>
      <c r="E942" s="97"/>
      <c r="F942" s="50" t="s">
        <v>3359</v>
      </c>
      <c r="G942" s="127">
        <v>3400</v>
      </c>
      <c r="H942" s="133" t="s">
        <v>135</v>
      </c>
      <c r="I942" s="36" t="s">
        <v>147</v>
      </c>
      <c r="J942" s="36" t="s">
        <v>147</v>
      </c>
    </row>
    <row r="943" ht="18.95" customHeight="1" spans="1:10">
      <c r="A943" s="126" t="s">
        <v>135</v>
      </c>
      <c r="B943" s="97" t="s">
        <v>135</v>
      </c>
      <c r="C943" s="460" t="s">
        <v>1790</v>
      </c>
      <c r="D943" s="89" t="s">
        <v>1792</v>
      </c>
      <c r="E943" s="97" t="s">
        <v>147</v>
      </c>
      <c r="F943" s="51" t="s">
        <v>3360</v>
      </c>
      <c r="G943" s="129">
        <v>1300</v>
      </c>
      <c r="H943" s="135" t="s">
        <v>135</v>
      </c>
      <c r="I943" s="36" t="s">
        <v>147</v>
      </c>
      <c r="J943" s="36" t="s">
        <v>147</v>
      </c>
    </row>
    <row r="944" ht="18.95" customHeight="1" spans="1:10">
      <c r="A944" s="126" t="s">
        <v>135</v>
      </c>
      <c r="B944" s="97"/>
      <c r="C944" s="460" t="s">
        <v>1790</v>
      </c>
      <c r="D944" s="89" t="s">
        <v>1794</v>
      </c>
      <c r="E944" s="97" t="s">
        <v>147</v>
      </c>
      <c r="F944" s="49" t="s">
        <v>3361</v>
      </c>
      <c r="G944" s="129">
        <v>2100</v>
      </c>
      <c r="H944" s="135" t="s">
        <v>135</v>
      </c>
      <c r="I944" s="36" t="s">
        <v>147</v>
      </c>
      <c r="J944" s="36" t="s">
        <v>147</v>
      </c>
    </row>
    <row r="945" ht="18.95" customHeight="1" spans="1:10">
      <c r="A945" s="126" t="s">
        <v>135</v>
      </c>
      <c r="B945" s="97" t="s">
        <v>135</v>
      </c>
      <c r="C945" s="460" t="s">
        <v>1790</v>
      </c>
      <c r="D945" s="89" t="s">
        <v>1796</v>
      </c>
      <c r="E945" s="97" t="s">
        <v>147</v>
      </c>
      <c r="F945" s="49" t="s">
        <v>3362</v>
      </c>
      <c r="G945" s="129">
        <v>0</v>
      </c>
      <c r="H945" s="135" t="s">
        <v>135</v>
      </c>
      <c r="I945" s="36" t="s">
        <v>2729</v>
      </c>
      <c r="J945" s="36" t="s">
        <v>147</v>
      </c>
    </row>
    <row r="946" ht="18.95" customHeight="1" spans="1:10">
      <c r="A946" s="126" t="s">
        <v>135</v>
      </c>
      <c r="B946" s="460" t="s">
        <v>1566</v>
      </c>
      <c r="C946" s="97"/>
      <c r="D946" s="459" t="s">
        <v>1798</v>
      </c>
      <c r="E946" s="97"/>
      <c r="F946" s="48" t="s">
        <v>3363</v>
      </c>
      <c r="G946" s="127">
        <v>0</v>
      </c>
      <c r="H946" s="133" t="s">
        <v>135</v>
      </c>
      <c r="I946" s="36" t="s">
        <v>2729</v>
      </c>
      <c r="J946" s="36" t="s">
        <v>147</v>
      </c>
    </row>
    <row r="947" ht="18.95" customHeight="1" spans="1:10">
      <c r="A947" s="126" t="s">
        <v>135</v>
      </c>
      <c r="B947" s="97" t="s">
        <v>135</v>
      </c>
      <c r="C947" s="460" t="s">
        <v>3364</v>
      </c>
      <c r="D947" s="89" t="s">
        <v>1800</v>
      </c>
      <c r="E947" s="97" t="s">
        <v>147</v>
      </c>
      <c r="F947" s="27" t="s">
        <v>3365</v>
      </c>
      <c r="G947" s="129">
        <v>0</v>
      </c>
      <c r="H947" s="135" t="s">
        <v>135</v>
      </c>
      <c r="I947" s="36" t="s">
        <v>2729</v>
      </c>
      <c r="J947" s="36" t="s">
        <v>147</v>
      </c>
    </row>
    <row r="948" ht="18.95" customHeight="1" spans="1:10">
      <c r="A948" s="126" t="s">
        <v>135</v>
      </c>
      <c r="B948" s="97" t="s">
        <v>135</v>
      </c>
      <c r="C948" s="460" t="s">
        <v>3364</v>
      </c>
      <c r="D948" s="89" t="s">
        <v>1802</v>
      </c>
      <c r="E948" s="97" t="s">
        <v>147</v>
      </c>
      <c r="F948" s="27" t="s">
        <v>3366</v>
      </c>
      <c r="G948" s="129">
        <v>0</v>
      </c>
      <c r="H948" s="135" t="s">
        <v>135</v>
      </c>
      <c r="I948" s="36" t="s">
        <v>2729</v>
      </c>
      <c r="J948" s="36" t="s">
        <v>147</v>
      </c>
    </row>
    <row r="949" ht="18.95" customHeight="1" spans="1:10">
      <c r="A949" s="126"/>
      <c r="B949" s="244"/>
      <c r="C949" s="460" t="s">
        <v>3364</v>
      </c>
      <c r="D949" s="459" t="s">
        <v>1804</v>
      </c>
      <c r="E949" s="97" t="s">
        <v>147</v>
      </c>
      <c r="F949" s="27" t="s">
        <v>3367</v>
      </c>
      <c r="G949" s="129">
        <v>0</v>
      </c>
      <c r="H949" s="135" t="s">
        <v>135</v>
      </c>
      <c r="I949" s="36" t="s">
        <v>2729</v>
      </c>
      <c r="J949" s="36" t="s">
        <v>147</v>
      </c>
    </row>
    <row r="950" ht="18.95" customHeight="1" spans="1:10">
      <c r="A950" s="126"/>
      <c r="B950" s="461" t="s">
        <v>1566</v>
      </c>
      <c r="C950" s="97"/>
      <c r="D950" s="96">
        <v>21399</v>
      </c>
      <c r="E950" s="97"/>
      <c r="F950" s="56" t="s">
        <v>3368</v>
      </c>
      <c r="G950" s="127">
        <v>46387</v>
      </c>
      <c r="H950" s="133">
        <v>0.962</v>
      </c>
      <c r="I950" s="36" t="s">
        <v>147</v>
      </c>
      <c r="J950" s="36" t="s">
        <v>147</v>
      </c>
    </row>
    <row r="951" ht="18.95" customHeight="1" spans="1:10">
      <c r="A951" s="126"/>
      <c r="B951" s="97"/>
      <c r="C951" s="96">
        <v>21399</v>
      </c>
      <c r="D951" s="96">
        <v>2139901</v>
      </c>
      <c r="E951" s="97" t="s">
        <v>147</v>
      </c>
      <c r="F951" s="51" t="s">
        <v>3369</v>
      </c>
      <c r="G951" s="129">
        <v>0</v>
      </c>
      <c r="H951" s="135" t="s">
        <v>135</v>
      </c>
      <c r="I951" s="36" t="s">
        <v>2729</v>
      </c>
      <c r="J951" s="36" t="s">
        <v>147</v>
      </c>
    </row>
    <row r="952" ht="18.95" customHeight="1" spans="1:10">
      <c r="A952" s="126"/>
      <c r="B952" s="97"/>
      <c r="C952" s="96">
        <v>21399</v>
      </c>
      <c r="D952" s="96">
        <v>2139999</v>
      </c>
      <c r="E952" s="97" t="s">
        <v>147</v>
      </c>
      <c r="F952" s="51" t="s">
        <v>3370</v>
      </c>
      <c r="G952" s="129">
        <v>46387</v>
      </c>
      <c r="H952" s="135">
        <v>0.962</v>
      </c>
      <c r="I952" s="36" t="s">
        <v>147</v>
      </c>
      <c r="J952" s="36" t="s">
        <v>147</v>
      </c>
    </row>
    <row r="953" ht="18.95" customHeight="1" spans="1:10">
      <c r="A953" s="126" t="s">
        <v>134</v>
      </c>
      <c r="B953" s="97" t="s">
        <v>135</v>
      </c>
      <c r="C953" s="97"/>
      <c r="D953" s="89" t="s">
        <v>1809</v>
      </c>
      <c r="E953" s="97"/>
      <c r="F953" s="48" t="s">
        <v>1810</v>
      </c>
      <c r="G953" s="127">
        <v>1065170</v>
      </c>
      <c r="H953" s="133">
        <v>0.023</v>
      </c>
      <c r="I953" s="36" t="s">
        <v>147</v>
      </c>
      <c r="J953" s="36" t="s">
        <v>147</v>
      </c>
    </row>
    <row r="954" ht="18.95" customHeight="1" spans="1:10">
      <c r="A954" s="126" t="s">
        <v>135</v>
      </c>
      <c r="B954" s="460" t="s">
        <v>1809</v>
      </c>
      <c r="C954" s="97"/>
      <c r="D954" s="459" t="s">
        <v>1811</v>
      </c>
      <c r="E954" s="97"/>
      <c r="F954" s="50" t="s">
        <v>3371</v>
      </c>
      <c r="G954" s="127">
        <v>946971</v>
      </c>
      <c r="H954" s="133">
        <v>0.037</v>
      </c>
      <c r="I954" s="36" t="s">
        <v>147</v>
      </c>
      <c r="J954" s="36" t="s">
        <v>147</v>
      </c>
    </row>
    <row r="955" ht="18.95" customHeight="1" spans="1:10">
      <c r="A955" s="126" t="s">
        <v>135</v>
      </c>
      <c r="B955" s="97" t="s">
        <v>135</v>
      </c>
      <c r="C955" s="460" t="s">
        <v>1811</v>
      </c>
      <c r="D955" s="89" t="s">
        <v>1813</v>
      </c>
      <c r="E955" s="97" t="s">
        <v>147</v>
      </c>
      <c r="F955" s="49" t="s">
        <v>3237</v>
      </c>
      <c r="G955" s="129">
        <v>2510</v>
      </c>
      <c r="H955" s="135">
        <v>0.383</v>
      </c>
      <c r="I955" s="36" t="s">
        <v>147</v>
      </c>
      <c r="J955" s="36" t="s">
        <v>2729</v>
      </c>
    </row>
    <row r="956" ht="18.95" customHeight="1" spans="1:10">
      <c r="A956" s="126" t="s">
        <v>135</v>
      </c>
      <c r="B956" s="97"/>
      <c r="C956" s="460" t="s">
        <v>1811</v>
      </c>
      <c r="D956" s="89" t="s">
        <v>1814</v>
      </c>
      <c r="E956" s="97" t="s">
        <v>147</v>
      </c>
      <c r="F956" s="49" t="s">
        <v>3238</v>
      </c>
      <c r="G956" s="129">
        <v>0</v>
      </c>
      <c r="H956" s="135">
        <v>-1</v>
      </c>
      <c r="I956" s="36" t="s">
        <v>2729</v>
      </c>
      <c r="J956" s="36" t="s">
        <v>2729</v>
      </c>
    </row>
    <row r="957" ht="18.95" customHeight="1" spans="1:10">
      <c r="A957" s="126" t="s">
        <v>135</v>
      </c>
      <c r="B957" s="97" t="s">
        <v>135</v>
      </c>
      <c r="C957" s="460" t="s">
        <v>1811</v>
      </c>
      <c r="D957" s="89" t="s">
        <v>1815</v>
      </c>
      <c r="E957" s="97" t="s">
        <v>147</v>
      </c>
      <c r="F957" s="49" t="s">
        <v>3239</v>
      </c>
      <c r="G957" s="129">
        <v>62</v>
      </c>
      <c r="H957" s="135">
        <v>-0.106</v>
      </c>
      <c r="I957" s="36" t="s">
        <v>147</v>
      </c>
      <c r="J957" s="36" t="s">
        <v>2729</v>
      </c>
    </row>
    <row r="958" ht="18.95" customHeight="1" spans="1:10">
      <c r="A958" s="126" t="s">
        <v>135</v>
      </c>
      <c r="B958" s="97" t="s">
        <v>135</v>
      </c>
      <c r="C958" s="460" t="s">
        <v>1811</v>
      </c>
      <c r="D958" s="89" t="s">
        <v>1816</v>
      </c>
      <c r="E958" s="97" t="s">
        <v>147</v>
      </c>
      <c r="F958" s="49" t="s">
        <v>3372</v>
      </c>
      <c r="G958" s="129">
        <v>95000</v>
      </c>
      <c r="H958" s="135">
        <v>0</v>
      </c>
      <c r="I958" s="36" t="s">
        <v>147</v>
      </c>
      <c r="J958" s="36" t="s">
        <v>2729</v>
      </c>
    </row>
    <row r="959" ht="18.95" customHeight="1" spans="1:10">
      <c r="A959" s="126"/>
      <c r="B959" s="97"/>
      <c r="C959" s="460" t="s">
        <v>1811</v>
      </c>
      <c r="D959" s="89" t="s">
        <v>1818</v>
      </c>
      <c r="E959" s="97" t="s">
        <v>147</v>
      </c>
      <c r="F959" s="49" t="s">
        <v>3373</v>
      </c>
      <c r="G959" s="129">
        <v>0</v>
      </c>
      <c r="H959" s="133" t="s">
        <v>135</v>
      </c>
      <c r="I959" s="36" t="s">
        <v>2729</v>
      </c>
      <c r="J959" s="36" t="s">
        <v>2729</v>
      </c>
    </row>
    <row r="960" ht="18.95" customHeight="1" spans="1:10">
      <c r="A960" s="126"/>
      <c r="B960" s="97"/>
      <c r="C960" s="460" t="s">
        <v>1811</v>
      </c>
      <c r="D960" s="89" t="s">
        <v>1820</v>
      </c>
      <c r="E960" s="97" t="s">
        <v>147</v>
      </c>
      <c r="F960" s="49" t="s">
        <v>3374</v>
      </c>
      <c r="G960" s="129">
        <v>364540</v>
      </c>
      <c r="H960" s="135">
        <v>0.314</v>
      </c>
      <c r="I960" s="36" t="s">
        <v>147</v>
      </c>
      <c r="J960" s="36" t="s">
        <v>2729</v>
      </c>
    </row>
    <row r="961" ht="18.95" customHeight="1" spans="1:10">
      <c r="A961" s="126" t="s">
        <v>135</v>
      </c>
      <c r="B961" s="97" t="s">
        <v>135</v>
      </c>
      <c r="C961" s="460" t="s">
        <v>1811</v>
      </c>
      <c r="D961" s="89" t="s">
        <v>1822</v>
      </c>
      <c r="E961" s="97" t="s">
        <v>147</v>
      </c>
      <c r="F961" s="49" t="s">
        <v>3375</v>
      </c>
      <c r="G961" s="129">
        <v>0</v>
      </c>
      <c r="H961" s="135" t="s">
        <v>135</v>
      </c>
      <c r="I961" s="36" t="s">
        <v>2729</v>
      </c>
      <c r="J961" s="36" t="s">
        <v>2729</v>
      </c>
    </row>
    <row r="962" ht="18.95" customHeight="1" spans="1:10">
      <c r="A962" s="126" t="s">
        <v>135</v>
      </c>
      <c r="B962" s="97" t="s">
        <v>135</v>
      </c>
      <c r="C962" s="460" t="s">
        <v>1811</v>
      </c>
      <c r="D962" s="89" t="s">
        <v>1824</v>
      </c>
      <c r="E962" s="97" t="s">
        <v>147</v>
      </c>
      <c r="F962" s="49" t="s">
        <v>3376</v>
      </c>
      <c r="G962" s="129">
        <v>42442</v>
      </c>
      <c r="H962" s="135">
        <v>0.107</v>
      </c>
      <c r="I962" s="36" t="s">
        <v>147</v>
      </c>
      <c r="J962" s="36" t="s">
        <v>2729</v>
      </c>
    </row>
    <row r="963" ht="18.95" customHeight="1" spans="1:10">
      <c r="A963" s="126" t="s">
        <v>135</v>
      </c>
      <c r="B963" s="97" t="s">
        <v>135</v>
      </c>
      <c r="C963" s="460" t="s">
        <v>1811</v>
      </c>
      <c r="D963" s="89" t="s">
        <v>1826</v>
      </c>
      <c r="E963" s="97" t="s">
        <v>147</v>
      </c>
      <c r="F963" s="49" t="s">
        <v>3377</v>
      </c>
      <c r="G963" s="129">
        <v>815</v>
      </c>
      <c r="H963" s="135" t="s">
        <v>135</v>
      </c>
      <c r="I963" s="36" t="s">
        <v>147</v>
      </c>
      <c r="J963" s="36" t="s">
        <v>2729</v>
      </c>
    </row>
    <row r="964" ht="18.95" customHeight="1" spans="1:10">
      <c r="A964" s="126" t="s">
        <v>135</v>
      </c>
      <c r="B964" s="97" t="s">
        <v>135</v>
      </c>
      <c r="C964" s="460" t="s">
        <v>1811</v>
      </c>
      <c r="D964" s="89" t="s">
        <v>1828</v>
      </c>
      <c r="E964" s="97" t="s">
        <v>147</v>
      </c>
      <c r="F964" s="49" t="s">
        <v>3378</v>
      </c>
      <c r="G964" s="129">
        <v>7367</v>
      </c>
      <c r="H964" s="135">
        <v>0.018</v>
      </c>
      <c r="I964" s="36" t="s">
        <v>147</v>
      </c>
      <c r="J964" s="36" t="s">
        <v>2729</v>
      </c>
    </row>
    <row r="965" ht="18.95" customHeight="1" spans="1:10">
      <c r="A965" s="126" t="s">
        <v>135</v>
      </c>
      <c r="B965" s="97" t="s">
        <v>135</v>
      </c>
      <c r="C965" s="460" t="s">
        <v>1811</v>
      </c>
      <c r="D965" s="89" t="s">
        <v>1830</v>
      </c>
      <c r="E965" s="97" t="s">
        <v>147</v>
      </c>
      <c r="F965" s="49" t="s">
        <v>3379</v>
      </c>
      <c r="G965" s="129">
        <v>22445</v>
      </c>
      <c r="H965" s="135">
        <v>0.695</v>
      </c>
      <c r="I965" s="36" t="s">
        <v>147</v>
      </c>
      <c r="J965" s="36" t="s">
        <v>2729</v>
      </c>
    </row>
    <row r="966" ht="18.95" customHeight="1" spans="1:10">
      <c r="A966" s="126" t="s">
        <v>135</v>
      </c>
      <c r="B966" s="97" t="s">
        <v>135</v>
      </c>
      <c r="C966" s="460" t="s">
        <v>1811</v>
      </c>
      <c r="D966" s="89" t="s">
        <v>1832</v>
      </c>
      <c r="E966" s="97" t="s">
        <v>147</v>
      </c>
      <c r="F966" s="49" t="s">
        <v>3380</v>
      </c>
      <c r="G966" s="129">
        <v>63244</v>
      </c>
      <c r="H966" s="135">
        <v>0.38</v>
      </c>
      <c r="I966" s="36" t="s">
        <v>147</v>
      </c>
      <c r="J966" s="36" t="s">
        <v>2729</v>
      </c>
    </row>
    <row r="967" ht="18.95" customHeight="1" spans="1:10">
      <c r="A967" s="126" t="s">
        <v>135</v>
      </c>
      <c r="B967" s="97" t="s">
        <v>135</v>
      </c>
      <c r="C967" s="460" t="s">
        <v>1811</v>
      </c>
      <c r="D967" s="89" t="s">
        <v>1834</v>
      </c>
      <c r="E967" s="97" t="s">
        <v>147</v>
      </c>
      <c r="F967" s="49" t="s">
        <v>3381</v>
      </c>
      <c r="G967" s="129">
        <v>2000</v>
      </c>
      <c r="H967" s="135" t="s">
        <v>135</v>
      </c>
      <c r="I967" s="36" t="s">
        <v>147</v>
      </c>
      <c r="J967" s="36" t="s">
        <v>2729</v>
      </c>
    </row>
    <row r="968" ht="18.95" customHeight="1" spans="1:10">
      <c r="A968" s="126" t="s">
        <v>135</v>
      </c>
      <c r="B968" s="97" t="s">
        <v>135</v>
      </c>
      <c r="C968" s="460" t="s">
        <v>1811</v>
      </c>
      <c r="D968" s="89" t="s">
        <v>1836</v>
      </c>
      <c r="E968" s="97" t="s">
        <v>147</v>
      </c>
      <c r="F968" s="49" t="s">
        <v>3382</v>
      </c>
      <c r="G968" s="129">
        <v>0</v>
      </c>
      <c r="H968" s="135" t="s">
        <v>135</v>
      </c>
      <c r="I968" s="36" t="s">
        <v>2729</v>
      </c>
      <c r="J968" s="36" t="s">
        <v>2729</v>
      </c>
    </row>
    <row r="969" ht="18.95" customHeight="1" spans="1:10">
      <c r="A969" s="126" t="s">
        <v>135</v>
      </c>
      <c r="B969" s="97" t="s">
        <v>135</v>
      </c>
      <c r="C969" s="460" t="s">
        <v>1811</v>
      </c>
      <c r="D969" s="89" t="s">
        <v>1838</v>
      </c>
      <c r="E969" s="97" t="s">
        <v>147</v>
      </c>
      <c r="F969" s="49" t="s">
        <v>3383</v>
      </c>
      <c r="G969" s="129">
        <v>4150</v>
      </c>
      <c r="H969" s="135" t="s">
        <v>135</v>
      </c>
      <c r="I969" s="36" t="s">
        <v>147</v>
      </c>
      <c r="J969" s="36" t="s">
        <v>2729</v>
      </c>
    </row>
    <row r="970" ht="18.95" customHeight="1" spans="1:10">
      <c r="A970" s="126" t="s">
        <v>135</v>
      </c>
      <c r="B970" s="97" t="s">
        <v>135</v>
      </c>
      <c r="C970" s="460" t="s">
        <v>1811</v>
      </c>
      <c r="D970" s="89" t="s">
        <v>1840</v>
      </c>
      <c r="E970" s="97" t="s">
        <v>147</v>
      </c>
      <c r="F970" s="49" t="s">
        <v>3384</v>
      </c>
      <c r="G970" s="129">
        <v>2474</v>
      </c>
      <c r="H970" s="135" t="s">
        <v>135</v>
      </c>
      <c r="I970" s="36" t="s">
        <v>147</v>
      </c>
      <c r="J970" s="36" t="s">
        <v>2729</v>
      </c>
    </row>
    <row r="971" ht="18.95" customHeight="1" spans="1:10">
      <c r="A971" s="126" t="s">
        <v>135</v>
      </c>
      <c r="B971" s="97" t="s">
        <v>135</v>
      </c>
      <c r="C971" s="460" t="s">
        <v>1811</v>
      </c>
      <c r="D971" s="89" t="s">
        <v>1842</v>
      </c>
      <c r="E971" s="97" t="s">
        <v>147</v>
      </c>
      <c r="F971" s="49" t="s">
        <v>3385</v>
      </c>
      <c r="G971" s="129">
        <v>0</v>
      </c>
      <c r="H971" s="135" t="s">
        <v>135</v>
      </c>
      <c r="I971" s="36" t="s">
        <v>2729</v>
      </c>
      <c r="J971" s="36" t="s">
        <v>2729</v>
      </c>
    </row>
    <row r="972" ht="18.95" customHeight="1" spans="1:10">
      <c r="A972" s="126" t="s">
        <v>135</v>
      </c>
      <c r="B972" s="97" t="s">
        <v>135</v>
      </c>
      <c r="C972" s="460" t="s">
        <v>1811</v>
      </c>
      <c r="D972" s="89" t="s">
        <v>1844</v>
      </c>
      <c r="E972" s="97" t="s">
        <v>147</v>
      </c>
      <c r="F972" s="49" t="s">
        <v>3386</v>
      </c>
      <c r="G972" s="129">
        <v>0</v>
      </c>
      <c r="H972" s="135" t="s">
        <v>135</v>
      </c>
      <c r="I972" s="36" t="s">
        <v>2729</v>
      </c>
      <c r="J972" s="36" t="s">
        <v>2729</v>
      </c>
    </row>
    <row r="973" ht="18.95" customHeight="1" spans="1:10">
      <c r="A973" s="126" t="s">
        <v>135</v>
      </c>
      <c r="B973" s="97" t="s">
        <v>135</v>
      </c>
      <c r="C973" s="460" t="s">
        <v>1811</v>
      </c>
      <c r="D973" s="89" t="s">
        <v>1846</v>
      </c>
      <c r="E973" s="97" t="s">
        <v>147</v>
      </c>
      <c r="F973" s="49" t="s">
        <v>3387</v>
      </c>
      <c r="G973" s="129">
        <v>379</v>
      </c>
      <c r="H973" s="135">
        <v>5.048</v>
      </c>
      <c r="I973" s="36" t="s">
        <v>147</v>
      </c>
      <c r="J973" s="36" t="s">
        <v>2729</v>
      </c>
    </row>
    <row r="974" ht="18.95" customHeight="1" spans="1:10">
      <c r="A974" s="126" t="s">
        <v>135</v>
      </c>
      <c r="B974" s="97" t="s">
        <v>135</v>
      </c>
      <c r="C974" s="460" t="s">
        <v>1811</v>
      </c>
      <c r="D974" s="89" t="s">
        <v>1848</v>
      </c>
      <c r="E974" s="97" t="s">
        <v>147</v>
      </c>
      <c r="F974" s="49" t="s">
        <v>3388</v>
      </c>
      <c r="G974" s="129">
        <v>0</v>
      </c>
      <c r="H974" s="135" t="s">
        <v>135</v>
      </c>
      <c r="I974" s="36" t="s">
        <v>2729</v>
      </c>
      <c r="J974" s="36" t="s">
        <v>2729</v>
      </c>
    </row>
    <row r="975" ht="18.95" customHeight="1" spans="1:10">
      <c r="A975" s="126" t="s">
        <v>135</v>
      </c>
      <c r="B975" s="97" t="s">
        <v>135</v>
      </c>
      <c r="C975" s="460" t="s">
        <v>1811</v>
      </c>
      <c r="D975" s="89" t="s">
        <v>1850</v>
      </c>
      <c r="E975" s="97" t="s">
        <v>147</v>
      </c>
      <c r="F975" s="49" t="s">
        <v>3389</v>
      </c>
      <c r="G975" s="129">
        <v>0</v>
      </c>
      <c r="H975" s="135" t="s">
        <v>135</v>
      </c>
      <c r="I975" s="36" t="s">
        <v>2729</v>
      </c>
      <c r="J975" s="36" t="s">
        <v>2729</v>
      </c>
    </row>
    <row r="976" ht="18.95" customHeight="1" spans="1:10">
      <c r="A976" s="126" t="s">
        <v>135</v>
      </c>
      <c r="B976" s="97" t="s">
        <v>135</v>
      </c>
      <c r="C976" s="460" t="s">
        <v>1811</v>
      </c>
      <c r="D976" s="89" t="s">
        <v>1852</v>
      </c>
      <c r="E976" s="97" t="s">
        <v>147</v>
      </c>
      <c r="F976" s="49" t="s">
        <v>3390</v>
      </c>
      <c r="G976" s="129">
        <v>0</v>
      </c>
      <c r="H976" s="135" t="s">
        <v>135</v>
      </c>
      <c r="I976" s="36" t="s">
        <v>2729</v>
      </c>
      <c r="J976" s="36" t="s">
        <v>2729</v>
      </c>
    </row>
    <row r="977" ht="18.95" customHeight="1" spans="1:10">
      <c r="A977" s="126" t="s">
        <v>135</v>
      </c>
      <c r="B977" s="97" t="s">
        <v>135</v>
      </c>
      <c r="C977" s="460" t="s">
        <v>1811</v>
      </c>
      <c r="D977" s="89" t="s">
        <v>1854</v>
      </c>
      <c r="E977" s="97" t="s">
        <v>147</v>
      </c>
      <c r="F977" s="49" t="s">
        <v>3391</v>
      </c>
      <c r="G977" s="129">
        <v>0</v>
      </c>
      <c r="H977" s="135" t="s">
        <v>135</v>
      </c>
      <c r="I977" s="36" t="s">
        <v>2729</v>
      </c>
      <c r="J977" s="36" t="s">
        <v>2729</v>
      </c>
    </row>
    <row r="978" ht="18.95" customHeight="1" spans="1:10">
      <c r="A978" s="126" t="s">
        <v>135</v>
      </c>
      <c r="B978" s="97" t="s">
        <v>135</v>
      </c>
      <c r="C978" s="460" t="s">
        <v>1811</v>
      </c>
      <c r="D978" s="89" t="s">
        <v>1856</v>
      </c>
      <c r="E978" s="97" t="s">
        <v>147</v>
      </c>
      <c r="F978" s="49" t="s">
        <v>3392</v>
      </c>
      <c r="G978" s="129">
        <v>50</v>
      </c>
      <c r="H978" s="135">
        <v>1.174</v>
      </c>
      <c r="I978" s="36" t="s">
        <v>147</v>
      </c>
      <c r="J978" s="36" t="s">
        <v>2729</v>
      </c>
    </row>
    <row r="979" ht="18.95" customHeight="1" spans="1:10">
      <c r="A979" s="126" t="s">
        <v>135</v>
      </c>
      <c r="B979" s="97" t="s">
        <v>135</v>
      </c>
      <c r="C979" s="460" t="s">
        <v>1811</v>
      </c>
      <c r="D979" s="89" t="s">
        <v>1858</v>
      </c>
      <c r="E979" s="97" t="s">
        <v>147</v>
      </c>
      <c r="F979" s="49" t="s">
        <v>3393</v>
      </c>
      <c r="G979" s="129">
        <v>0</v>
      </c>
      <c r="H979" s="135" t="s">
        <v>135</v>
      </c>
      <c r="I979" s="36" t="s">
        <v>2729</v>
      </c>
      <c r="J979" s="36" t="s">
        <v>2729</v>
      </c>
    </row>
    <row r="980" ht="18.95" customHeight="1" spans="1:10">
      <c r="A980" s="126" t="s">
        <v>135</v>
      </c>
      <c r="B980" s="97" t="s">
        <v>135</v>
      </c>
      <c r="C980" s="460" t="s">
        <v>1811</v>
      </c>
      <c r="D980" s="89" t="s">
        <v>1860</v>
      </c>
      <c r="E980" s="97" t="s">
        <v>147</v>
      </c>
      <c r="F980" s="49" t="s">
        <v>3394</v>
      </c>
      <c r="G980" s="129">
        <v>0</v>
      </c>
      <c r="H980" s="135" t="s">
        <v>135</v>
      </c>
      <c r="I980" s="36" t="s">
        <v>2729</v>
      </c>
      <c r="J980" s="36" t="s">
        <v>2729</v>
      </c>
    </row>
    <row r="981" ht="18.95" customHeight="1" spans="1:10">
      <c r="A981" s="126" t="s">
        <v>135</v>
      </c>
      <c r="B981" s="97" t="s">
        <v>135</v>
      </c>
      <c r="C981" s="460" t="s">
        <v>1811</v>
      </c>
      <c r="D981" s="89" t="s">
        <v>1862</v>
      </c>
      <c r="E981" s="97" t="s">
        <v>147</v>
      </c>
      <c r="F981" s="49" t="s">
        <v>3395</v>
      </c>
      <c r="G981" s="129">
        <v>10000</v>
      </c>
      <c r="H981" s="135">
        <v>0</v>
      </c>
      <c r="I981" s="36" t="s">
        <v>147</v>
      </c>
      <c r="J981" s="36" t="s">
        <v>2729</v>
      </c>
    </row>
    <row r="982" ht="18.95" customHeight="1" spans="1:10">
      <c r="A982" s="126" t="s">
        <v>135</v>
      </c>
      <c r="B982" s="97" t="s">
        <v>135</v>
      </c>
      <c r="C982" s="460" t="s">
        <v>1811</v>
      </c>
      <c r="D982" s="89" t="s">
        <v>1864</v>
      </c>
      <c r="E982" s="97" t="s">
        <v>147</v>
      </c>
      <c r="F982" s="49" t="s">
        <v>3396</v>
      </c>
      <c r="G982" s="129">
        <v>233555</v>
      </c>
      <c r="H982" s="135">
        <v>0.03</v>
      </c>
      <c r="I982" s="36" t="s">
        <v>147</v>
      </c>
      <c r="J982" s="36" t="s">
        <v>2729</v>
      </c>
    </row>
    <row r="983" ht="18.95" customHeight="1" spans="1:10">
      <c r="A983" s="126" t="s">
        <v>135</v>
      </c>
      <c r="B983" s="97" t="s">
        <v>135</v>
      </c>
      <c r="C983" s="460" t="s">
        <v>1811</v>
      </c>
      <c r="D983" s="89" t="s">
        <v>1866</v>
      </c>
      <c r="E983" s="97" t="s">
        <v>147</v>
      </c>
      <c r="F983" s="49" t="s">
        <v>3397</v>
      </c>
      <c r="G983" s="129">
        <v>95938</v>
      </c>
      <c r="H983" s="135">
        <v>-0.514</v>
      </c>
      <c r="I983" s="36" t="s">
        <v>147</v>
      </c>
      <c r="J983" s="36" t="s">
        <v>2729</v>
      </c>
    </row>
    <row r="984" ht="18.95" customHeight="1" spans="1:10">
      <c r="A984" s="126" t="s">
        <v>135</v>
      </c>
      <c r="B984" s="460" t="s">
        <v>1809</v>
      </c>
      <c r="C984" s="97"/>
      <c r="D984" s="89" t="s">
        <v>1868</v>
      </c>
      <c r="E984" s="97"/>
      <c r="F984" s="50" t="s">
        <v>3398</v>
      </c>
      <c r="G984" s="127">
        <v>112531</v>
      </c>
      <c r="H984" s="133">
        <v>-0.074</v>
      </c>
      <c r="I984" s="36" t="s">
        <v>147</v>
      </c>
      <c r="J984" s="36" t="s">
        <v>147</v>
      </c>
    </row>
    <row r="985" ht="18.95" customHeight="1" spans="1:10">
      <c r="A985" s="126" t="s">
        <v>135</v>
      </c>
      <c r="B985" s="97" t="s">
        <v>135</v>
      </c>
      <c r="C985" s="460" t="s">
        <v>1868</v>
      </c>
      <c r="D985" s="89" t="s">
        <v>1870</v>
      </c>
      <c r="E985" s="97" t="s">
        <v>147</v>
      </c>
      <c r="F985" s="49" t="s">
        <v>3237</v>
      </c>
      <c r="G985" s="129">
        <v>0</v>
      </c>
      <c r="H985" s="135" t="s">
        <v>135</v>
      </c>
      <c r="I985" s="36" t="s">
        <v>2729</v>
      </c>
      <c r="J985" s="36" t="s">
        <v>2729</v>
      </c>
    </row>
    <row r="986" ht="18.95" customHeight="1" spans="1:10">
      <c r="A986" s="126" t="s">
        <v>135</v>
      </c>
      <c r="B986" s="97" t="s">
        <v>135</v>
      </c>
      <c r="C986" s="460" t="s">
        <v>1868</v>
      </c>
      <c r="D986" s="89" t="s">
        <v>1871</v>
      </c>
      <c r="E986" s="97" t="s">
        <v>147</v>
      </c>
      <c r="F986" s="49" t="s">
        <v>3238</v>
      </c>
      <c r="G986" s="129">
        <v>0</v>
      </c>
      <c r="H986" s="135" t="s">
        <v>135</v>
      </c>
      <c r="I986" s="36" t="s">
        <v>2729</v>
      </c>
      <c r="J986" s="36" t="s">
        <v>2729</v>
      </c>
    </row>
    <row r="987" ht="18.95" customHeight="1" spans="1:10">
      <c r="A987" s="126" t="s">
        <v>135</v>
      </c>
      <c r="B987" s="97" t="s">
        <v>135</v>
      </c>
      <c r="C987" s="460" t="s">
        <v>1868</v>
      </c>
      <c r="D987" s="89" t="s">
        <v>1872</v>
      </c>
      <c r="E987" s="97" t="s">
        <v>147</v>
      </c>
      <c r="F987" s="49" t="s">
        <v>3239</v>
      </c>
      <c r="G987" s="129">
        <v>0</v>
      </c>
      <c r="H987" s="135" t="s">
        <v>135</v>
      </c>
      <c r="I987" s="36" t="s">
        <v>2729</v>
      </c>
      <c r="J987" s="36" t="s">
        <v>2729</v>
      </c>
    </row>
    <row r="988" ht="18.95" customHeight="1" spans="1:10">
      <c r="A988" s="126" t="s">
        <v>135</v>
      </c>
      <c r="B988" s="97" t="s">
        <v>135</v>
      </c>
      <c r="C988" s="460" t="s">
        <v>1868</v>
      </c>
      <c r="D988" s="89" t="s">
        <v>1873</v>
      </c>
      <c r="E988" s="97" t="s">
        <v>147</v>
      </c>
      <c r="F988" s="49" t="s">
        <v>3399</v>
      </c>
      <c r="G988" s="129">
        <v>110331</v>
      </c>
      <c r="H988" s="135">
        <v>-0.075</v>
      </c>
      <c r="I988" s="36" t="s">
        <v>147</v>
      </c>
      <c r="J988" s="36" t="s">
        <v>2729</v>
      </c>
    </row>
    <row r="989" ht="18.95" customHeight="1" spans="1:10">
      <c r="A989" s="126" t="s">
        <v>135</v>
      </c>
      <c r="B989" s="97" t="s">
        <v>135</v>
      </c>
      <c r="C989" s="460" t="s">
        <v>1868</v>
      </c>
      <c r="D989" s="89" t="s">
        <v>1875</v>
      </c>
      <c r="E989" s="97" t="s">
        <v>147</v>
      </c>
      <c r="F989" s="49" t="s">
        <v>3400</v>
      </c>
      <c r="G989" s="129">
        <v>0</v>
      </c>
      <c r="H989" s="135" t="s">
        <v>135</v>
      </c>
      <c r="I989" s="36" t="s">
        <v>2729</v>
      </c>
      <c r="J989" s="36" t="s">
        <v>2729</v>
      </c>
    </row>
    <row r="990" ht="18.95" customHeight="1" spans="1:10">
      <c r="A990" s="126" t="s">
        <v>135</v>
      </c>
      <c r="B990" s="97"/>
      <c r="C990" s="460" t="s">
        <v>1868</v>
      </c>
      <c r="D990" s="89" t="s">
        <v>1877</v>
      </c>
      <c r="E990" s="97" t="s">
        <v>147</v>
      </c>
      <c r="F990" s="49" t="s">
        <v>3401</v>
      </c>
      <c r="G990" s="129">
        <v>2200</v>
      </c>
      <c r="H990" s="135">
        <v>0</v>
      </c>
      <c r="I990" s="36" t="s">
        <v>147</v>
      </c>
      <c r="J990" s="36" t="s">
        <v>2729</v>
      </c>
    </row>
    <row r="991" ht="18.95" customHeight="1" spans="1:10">
      <c r="A991" s="126" t="s">
        <v>135</v>
      </c>
      <c r="B991" s="97" t="s">
        <v>135</v>
      </c>
      <c r="C991" s="460" t="s">
        <v>1868</v>
      </c>
      <c r="D991" s="89" t="s">
        <v>1879</v>
      </c>
      <c r="E991" s="97" t="s">
        <v>147</v>
      </c>
      <c r="F991" s="49" t="s">
        <v>3402</v>
      </c>
      <c r="G991" s="129">
        <v>0</v>
      </c>
      <c r="H991" s="135" t="s">
        <v>135</v>
      </c>
      <c r="I991" s="36" t="s">
        <v>2729</v>
      </c>
      <c r="J991" s="36" t="s">
        <v>2729</v>
      </c>
    </row>
    <row r="992" ht="18.95" customHeight="1" spans="1:10">
      <c r="A992" s="126" t="s">
        <v>135</v>
      </c>
      <c r="B992" s="97" t="s">
        <v>135</v>
      </c>
      <c r="C992" s="460" t="s">
        <v>1868</v>
      </c>
      <c r="D992" s="89" t="s">
        <v>1881</v>
      </c>
      <c r="E992" s="97" t="s">
        <v>147</v>
      </c>
      <c r="F992" s="49" t="s">
        <v>3403</v>
      </c>
      <c r="G992" s="129">
        <v>0</v>
      </c>
      <c r="H992" s="135" t="s">
        <v>135</v>
      </c>
      <c r="I992" s="36" t="s">
        <v>2729</v>
      </c>
      <c r="J992" s="36" t="s">
        <v>2729</v>
      </c>
    </row>
    <row r="993" ht="18.95" customHeight="1" spans="1:10">
      <c r="A993" s="126"/>
      <c r="B993" s="97"/>
      <c r="C993" s="460" t="s">
        <v>1868</v>
      </c>
      <c r="D993" s="459" t="s">
        <v>1883</v>
      </c>
      <c r="E993" s="97" t="s">
        <v>147</v>
      </c>
      <c r="F993" s="49" t="s">
        <v>3404</v>
      </c>
      <c r="G993" s="128">
        <v>0</v>
      </c>
      <c r="H993" s="135" t="s">
        <v>135</v>
      </c>
      <c r="I993" s="36" t="s">
        <v>2729</v>
      </c>
      <c r="J993" s="36" t="s">
        <v>2729</v>
      </c>
    </row>
    <row r="994" ht="18.95" customHeight="1" spans="1:10">
      <c r="A994" s="126" t="s">
        <v>135</v>
      </c>
      <c r="B994" s="460" t="s">
        <v>1809</v>
      </c>
      <c r="C994" s="97"/>
      <c r="D994" s="89" t="s">
        <v>1885</v>
      </c>
      <c r="E994" s="97"/>
      <c r="F994" s="50" t="s">
        <v>3405</v>
      </c>
      <c r="G994" s="127">
        <v>120</v>
      </c>
      <c r="H994" s="133">
        <v>-0.982</v>
      </c>
      <c r="I994" s="36" t="s">
        <v>147</v>
      </c>
      <c r="J994" s="36" t="s">
        <v>147</v>
      </c>
    </row>
    <row r="995" ht="18.95" customHeight="1" spans="1:10">
      <c r="A995" s="126" t="s">
        <v>135</v>
      </c>
      <c r="B995" s="97" t="s">
        <v>135</v>
      </c>
      <c r="C995" s="460" t="s">
        <v>1885</v>
      </c>
      <c r="D995" s="89" t="s">
        <v>1887</v>
      </c>
      <c r="E995" s="97" t="s">
        <v>147</v>
      </c>
      <c r="F995" s="49" t="s">
        <v>3237</v>
      </c>
      <c r="G995" s="129">
        <v>0</v>
      </c>
      <c r="H995" s="135" t="s">
        <v>135</v>
      </c>
      <c r="I995" s="36" t="s">
        <v>2729</v>
      </c>
      <c r="J995" s="36" t="s">
        <v>2729</v>
      </c>
    </row>
    <row r="996" ht="18.95" customHeight="1" spans="1:10">
      <c r="A996" s="126" t="s">
        <v>135</v>
      </c>
      <c r="B996" s="97" t="s">
        <v>135</v>
      </c>
      <c r="C996" s="460" t="s">
        <v>1885</v>
      </c>
      <c r="D996" s="89" t="s">
        <v>1888</v>
      </c>
      <c r="E996" s="97" t="s">
        <v>147</v>
      </c>
      <c r="F996" s="49" t="s">
        <v>3238</v>
      </c>
      <c r="G996" s="129">
        <v>0</v>
      </c>
      <c r="H996" s="135" t="s">
        <v>135</v>
      </c>
      <c r="I996" s="36" t="s">
        <v>2729</v>
      </c>
      <c r="J996" s="36" t="s">
        <v>2729</v>
      </c>
    </row>
    <row r="997" ht="18.95" customHeight="1" spans="1:10">
      <c r="A997" s="126" t="s">
        <v>135</v>
      </c>
      <c r="B997" s="97" t="s">
        <v>135</v>
      </c>
      <c r="C997" s="460" t="s">
        <v>1885</v>
      </c>
      <c r="D997" s="89" t="s">
        <v>1889</v>
      </c>
      <c r="E997" s="97" t="s">
        <v>147</v>
      </c>
      <c r="F997" s="49" t="s">
        <v>3239</v>
      </c>
      <c r="G997" s="129">
        <v>0</v>
      </c>
      <c r="H997" s="135" t="s">
        <v>135</v>
      </c>
      <c r="I997" s="36" t="s">
        <v>2729</v>
      </c>
      <c r="J997" s="36" t="s">
        <v>2729</v>
      </c>
    </row>
    <row r="998" ht="18.95" customHeight="1" spans="1:10">
      <c r="A998" s="126" t="s">
        <v>135</v>
      </c>
      <c r="B998" s="97" t="s">
        <v>135</v>
      </c>
      <c r="C998" s="460" t="s">
        <v>1885</v>
      </c>
      <c r="D998" s="89" t="s">
        <v>1890</v>
      </c>
      <c r="E998" s="97" t="s">
        <v>147</v>
      </c>
      <c r="F998" s="49" t="s">
        <v>3406</v>
      </c>
      <c r="G998" s="129">
        <v>0</v>
      </c>
      <c r="H998" s="135">
        <v>-1</v>
      </c>
      <c r="I998" s="36" t="s">
        <v>2729</v>
      </c>
      <c r="J998" s="36" t="s">
        <v>2729</v>
      </c>
    </row>
    <row r="999" ht="18.95" customHeight="1" spans="1:10">
      <c r="A999" s="126" t="s">
        <v>135</v>
      </c>
      <c r="B999" s="97" t="s">
        <v>135</v>
      </c>
      <c r="C999" s="460" t="s">
        <v>1885</v>
      </c>
      <c r="D999" s="89" t="s">
        <v>1892</v>
      </c>
      <c r="E999" s="97" t="s">
        <v>147</v>
      </c>
      <c r="F999" s="49" t="s">
        <v>3407</v>
      </c>
      <c r="G999" s="129">
        <v>0</v>
      </c>
      <c r="H999" s="135" t="s">
        <v>135</v>
      </c>
      <c r="I999" s="36" t="s">
        <v>2729</v>
      </c>
      <c r="J999" s="36" t="s">
        <v>2729</v>
      </c>
    </row>
    <row r="1000" ht="18.95" customHeight="1" spans="1:10">
      <c r="A1000" s="126" t="s">
        <v>135</v>
      </c>
      <c r="B1000" s="97"/>
      <c r="C1000" s="460" t="s">
        <v>1885</v>
      </c>
      <c r="D1000" s="89" t="s">
        <v>1894</v>
      </c>
      <c r="E1000" s="97" t="s">
        <v>147</v>
      </c>
      <c r="F1000" s="49" t="s">
        <v>3408</v>
      </c>
      <c r="G1000" s="129">
        <v>0</v>
      </c>
      <c r="H1000" s="135" t="s">
        <v>135</v>
      </c>
      <c r="I1000" s="36" t="s">
        <v>2729</v>
      </c>
      <c r="J1000" s="36" t="s">
        <v>2729</v>
      </c>
    </row>
    <row r="1001" ht="18.95" customHeight="1" spans="1:10">
      <c r="A1001" s="126" t="s">
        <v>135</v>
      </c>
      <c r="B1001" s="97" t="s">
        <v>135</v>
      </c>
      <c r="C1001" s="460" t="s">
        <v>1885</v>
      </c>
      <c r="D1001" s="89" t="s">
        <v>1896</v>
      </c>
      <c r="E1001" s="97" t="s">
        <v>147</v>
      </c>
      <c r="F1001" s="49" t="s">
        <v>3409</v>
      </c>
      <c r="G1001" s="129">
        <v>120</v>
      </c>
      <c r="H1001" s="135" t="s">
        <v>135</v>
      </c>
      <c r="I1001" s="36" t="s">
        <v>147</v>
      </c>
      <c r="J1001" s="36" t="s">
        <v>2729</v>
      </c>
    </row>
    <row r="1002" ht="18.95" customHeight="1" spans="1:10">
      <c r="A1002" s="126" t="s">
        <v>135</v>
      </c>
      <c r="B1002" s="97" t="s">
        <v>135</v>
      </c>
      <c r="C1002" s="460" t="s">
        <v>1885</v>
      </c>
      <c r="D1002" s="89" t="s">
        <v>1898</v>
      </c>
      <c r="E1002" s="97" t="s">
        <v>147</v>
      </c>
      <c r="F1002" s="49" t="s">
        <v>3410</v>
      </c>
      <c r="G1002" s="129">
        <v>0</v>
      </c>
      <c r="H1002" s="135" t="s">
        <v>135</v>
      </c>
      <c r="I1002" s="36" t="s">
        <v>2729</v>
      </c>
      <c r="J1002" s="36" t="s">
        <v>2729</v>
      </c>
    </row>
    <row r="1003" ht="18.95" customHeight="1" spans="1:10">
      <c r="A1003" s="126" t="s">
        <v>135</v>
      </c>
      <c r="B1003" s="97" t="s">
        <v>135</v>
      </c>
      <c r="C1003" s="460" t="s">
        <v>1885</v>
      </c>
      <c r="D1003" s="89" t="s">
        <v>1900</v>
      </c>
      <c r="E1003" s="97" t="s">
        <v>147</v>
      </c>
      <c r="F1003" s="49" t="s">
        <v>3411</v>
      </c>
      <c r="G1003" s="129">
        <v>0</v>
      </c>
      <c r="H1003" s="135" t="s">
        <v>135</v>
      </c>
      <c r="I1003" s="36" t="s">
        <v>2729</v>
      </c>
      <c r="J1003" s="36" t="s">
        <v>2729</v>
      </c>
    </row>
    <row r="1004" ht="18.95" customHeight="1" spans="1:10">
      <c r="A1004" s="126" t="s">
        <v>135</v>
      </c>
      <c r="B1004" s="460" t="s">
        <v>1809</v>
      </c>
      <c r="C1004" s="97"/>
      <c r="D1004" s="89" t="s">
        <v>1902</v>
      </c>
      <c r="E1004" s="97"/>
      <c r="F1004" s="50" t="s">
        <v>3412</v>
      </c>
      <c r="G1004" s="127">
        <v>0</v>
      </c>
      <c r="H1004" s="133" t="s">
        <v>135</v>
      </c>
      <c r="I1004" s="36" t="s">
        <v>2729</v>
      </c>
      <c r="J1004" s="36" t="s">
        <v>147</v>
      </c>
    </row>
    <row r="1005" ht="18.95" customHeight="1" spans="1:10">
      <c r="A1005" s="126" t="s">
        <v>135</v>
      </c>
      <c r="B1005" s="97" t="s">
        <v>135</v>
      </c>
      <c r="C1005" s="460" t="s">
        <v>1902</v>
      </c>
      <c r="D1005" s="89" t="s">
        <v>1904</v>
      </c>
      <c r="E1005" s="97" t="s">
        <v>147</v>
      </c>
      <c r="F1005" s="49" t="s">
        <v>3413</v>
      </c>
      <c r="G1005" s="129">
        <v>0</v>
      </c>
      <c r="H1005" s="135" t="s">
        <v>135</v>
      </c>
      <c r="I1005" s="36" t="s">
        <v>2729</v>
      </c>
      <c r="J1005" s="36" t="s">
        <v>2729</v>
      </c>
    </row>
    <row r="1006" ht="18.95" customHeight="1" spans="1:10">
      <c r="A1006" s="126" t="s">
        <v>135</v>
      </c>
      <c r="B1006" s="97" t="s">
        <v>135</v>
      </c>
      <c r="C1006" s="460" t="s">
        <v>1902</v>
      </c>
      <c r="D1006" s="89" t="s">
        <v>1906</v>
      </c>
      <c r="E1006" s="97" t="s">
        <v>147</v>
      </c>
      <c r="F1006" s="49" t="s">
        <v>3414</v>
      </c>
      <c r="G1006" s="129">
        <v>0</v>
      </c>
      <c r="H1006" s="135" t="s">
        <v>135</v>
      </c>
      <c r="I1006" s="36" t="s">
        <v>2729</v>
      </c>
      <c r="J1006" s="36" t="s">
        <v>2729</v>
      </c>
    </row>
    <row r="1007" ht="18.95" customHeight="1" spans="1:10">
      <c r="A1007" s="126" t="s">
        <v>135</v>
      </c>
      <c r="B1007" s="97" t="s">
        <v>135</v>
      </c>
      <c r="C1007" s="460" t="s">
        <v>1902</v>
      </c>
      <c r="D1007" s="89" t="s">
        <v>1908</v>
      </c>
      <c r="E1007" s="97" t="s">
        <v>147</v>
      </c>
      <c r="F1007" s="49" t="s">
        <v>3415</v>
      </c>
      <c r="G1007" s="129">
        <v>0</v>
      </c>
      <c r="H1007" s="135" t="s">
        <v>135</v>
      </c>
      <c r="I1007" s="36" t="s">
        <v>2729</v>
      </c>
      <c r="J1007" s="36" t="s">
        <v>2729</v>
      </c>
    </row>
    <row r="1008" ht="18.95" customHeight="1" spans="1:10">
      <c r="A1008" s="126" t="s">
        <v>135</v>
      </c>
      <c r="B1008" s="97" t="s">
        <v>135</v>
      </c>
      <c r="C1008" s="460" t="s">
        <v>1902</v>
      </c>
      <c r="D1008" s="89" t="s">
        <v>1910</v>
      </c>
      <c r="E1008" s="97" t="s">
        <v>147</v>
      </c>
      <c r="F1008" s="49" t="s">
        <v>3416</v>
      </c>
      <c r="G1008" s="129">
        <v>0</v>
      </c>
      <c r="H1008" s="135" t="s">
        <v>135</v>
      </c>
      <c r="I1008" s="36" t="s">
        <v>2729</v>
      </c>
      <c r="J1008" s="36" t="s">
        <v>2729</v>
      </c>
    </row>
    <row r="1009" ht="18.95" customHeight="1" spans="1:10">
      <c r="A1009" s="126" t="s">
        <v>135</v>
      </c>
      <c r="B1009" s="460" t="s">
        <v>1809</v>
      </c>
      <c r="C1009" s="97"/>
      <c r="D1009" s="89" t="s">
        <v>1912</v>
      </c>
      <c r="E1009" s="97"/>
      <c r="F1009" s="50" t="s">
        <v>3417</v>
      </c>
      <c r="G1009" s="127">
        <v>300</v>
      </c>
      <c r="H1009" s="133" t="s">
        <v>135</v>
      </c>
      <c r="I1009" s="36" t="s">
        <v>147</v>
      </c>
      <c r="J1009" s="36" t="s">
        <v>147</v>
      </c>
    </row>
    <row r="1010" ht="18.95" customHeight="1" spans="1:10">
      <c r="A1010" s="126" t="s">
        <v>135</v>
      </c>
      <c r="B1010" s="97"/>
      <c r="C1010" s="460" t="s">
        <v>1912</v>
      </c>
      <c r="D1010" s="89" t="s">
        <v>1914</v>
      </c>
      <c r="E1010" s="97" t="s">
        <v>147</v>
      </c>
      <c r="F1010" s="49" t="s">
        <v>3237</v>
      </c>
      <c r="G1010" s="129">
        <v>0</v>
      </c>
      <c r="H1010" s="135" t="s">
        <v>135</v>
      </c>
      <c r="I1010" s="36" t="s">
        <v>2729</v>
      </c>
      <c r="J1010" s="36" t="s">
        <v>2729</v>
      </c>
    </row>
    <row r="1011" ht="18.95" customHeight="1" spans="1:10">
      <c r="A1011" s="126" t="s">
        <v>135</v>
      </c>
      <c r="B1011" s="97" t="s">
        <v>135</v>
      </c>
      <c r="C1011" s="460" t="s">
        <v>1912</v>
      </c>
      <c r="D1011" s="89" t="s">
        <v>1915</v>
      </c>
      <c r="E1011" s="97" t="s">
        <v>147</v>
      </c>
      <c r="F1011" s="49" t="s">
        <v>3238</v>
      </c>
      <c r="G1011" s="129">
        <v>0</v>
      </c>
      <c r="H1011" s="135" t="s">
        <v>135</v>
      </c>
      <c r="I1011" s="36" t="s">
        <v>2729</v>
      </c>
      <c r="J1011" s="36" t="s">
        <v>2729</v>
      </c>
    </row>
    <row r="1012" ht="18.95" customHeight="1" spans="1:10">
      <c r="A1012" s="126" t="s">
        <v>135</v>
      </c>
      <c r="B1012" s="97" t="s">
        <v>135</v>
      </c>
      <c r="C1012" s="460" t="s">
        <v>1912</v>
      </c>
      <c r="D1012" s="89" t="s">
        <v>1916</v>
      </c>
      <c r="E1012" s="97" t="s">
        <v>147</v>
      </c>
      <c r="F1012" s="49" t="s">
        <v>3239</v>
      </c>
      <c r="G1012" s="129">
        <v>0</v>
      </c>
      <c r="H1012" s="135" t="s">
        <v>135</v>
      </c>
      <c r="I1012" s="36" t="s">
        <v>2729</v>
      </c>
      <c r="J1012" s="36" t="s">
        <v>2729</v>
      </c>
    </row>
    <row r="1013" ht="18.95" customHeight="1" spans="1:10">
      <c r="A1013" s="126" t="s">
        <v>135</v>
      </c>
      <c r="B1013" s="97" t="s">
        <v>135</v>
      </c>
      <c r="C1013" s="460" t="s">
        <v>1912</v>
      </c>
      <c r="D1013" s="89" t="s">
        <v>1917</v>
      </c>
      <c r="E1013" s="97" t="s">
        <v>147</v>
      </c>
      <c r="F1013" s="49" t="s">
        <v>3403</v>
      </c>
      <c r="G1013" s="129">
        <v>0</v>
      </c>
      <c r="H1013" s="135" t="s">
        <v>135</v>
      </c>
      <c r="I1013" s="36" t="s">
        <v>2729</v>
      </c>
      <c r="J1013" s="36" t="s">
        <v>2729</v>
      </c>
    </row>
    <row r="1014" ht="18.95" customHeight="1" spans="1:10">
      <c r="A1014" s="126" t="s">
        <v>135</v>
      </c>
      <c r="B1014" s="97" t="s">
        <v>135</v>
      </c>
      <c r="C1014" s="460" t="s">
        <v>1912</v>
      </c>
      <c r="D1014" s="89" t="s">
        <v>1918</v>
      </c>
      <c r="E1014" s="97" t="s">
        <v>147</v>
      </c>
      <c r="F1014" s="49" t="s">
        <v>3418</v>
      </c>
      <c r="G1014" s="129">
        <v>300</v>
      </c>
      <c r="H1014" s="135" t="s">
        <v>135</v>
      </c>
      <c r="I1014" s="36" t="s">
        <v>147</v>
      </c>
      <c r="J1014" s="36" t="s">
        <v>2729</v>
      </c>
    </row>
    <row r="1015" ht="18.95" customHeight="1" spans="1:10">
      <c r="A1015" s="126" t="s">
        <v>135</v>
      </c>
      <c r="B1015" s="97"/>
      <c r="C1015" s="460" t="s">
        <v>1912</v>
      </c>
      <c r="D1015" s="89" t="s">
        <v>1920</v>
      </c>
      <c r="E1015" s="97" t="s">
        <v>147</v>
      </c>
      <c r="F1015" s="49" t="s">
        <v>3419</v>
      </c>
      <c r="G1015" s="129">
        <v>0</v>
      </c>
      <c r="H1015" s="135" t="s">
        <v>135</v>
      </c>
      <c r="I1015" s="36" t="s">
        <v>2729</v>
      </c>
      <c r="J1015" s="36" t="s">
        <v>2729</v>
      </c>
    </row>
    <row r="1016" ht="18.95" customHeight="1" spans="1:10">
      <c r="A1016" s="126" t="s">
        <v>135</v>
      </c>
      <c r="B1016" s="460" t="s">
        <v>1809</v>
      </c>
      <c r="C1016" s="97"/>
      <c r="D1016" s="89" t="s">
        <v>1922</v>
      </c>
      <c r="E1016" s="97"/>
      <c r="F1016" s="56" t="s">
        <v>3420</v>
      </c>
      <c r="G1016" s="127">
        <v>0</v>
      </c>
      <c r="H1016" s="133" t="s">
        <v>135</v>
      </c>
      <c r="I1016" s="36" t="s">
        <v>2729</v>
      </c>
      <c r="J1016" s="36" t="s">
        <v>147</v>
      </c>
    </row>
    <row r="1017" ht="18.95" customHeight="1" spans="1:10">
      <c r="A1017" s="126" t="s">
        <v>135</v>
      </c>
      <c r="B1017" s="97" t="s">
        <v>135</v>
      </c>
      <c r="C1017" s="460" t="s">
        <v>1922</v>
      </c>
      <c r="D1017" s="89" t="s">
        <v>1924</v>
      </c>
      <c r="E1017" s="97" t="s">
        <v>147</v>
      </c>
      <c r="F1017" s="51" t="s">
        <v>3421</v>
      </c>
      <c r="G1017" s="129">
        <v>0</v>
      </c>
      <c r="H1017" s="135" t="s">
        <v>135</v>
      </c>
      <c r="I1017" s="36" t="s">
        <v>2729</v>
      </c>
      <c r="J1017" s="36" t="s">
        <v>2729</v>
      </c>
    </row>
    <row r="1018" ht="18.95" customHeight="1" spans="1:10">
      <c r="A1018" s="126" t="s">
        <v>135</v>
      </c>
      <c r="B1018" s="97" t="s">
        <v>135</v>
      </c>
      <c r="C1018" s="460" t="s">
        <v>1922</v>
      </c>
      <c r="D1018" s="89" t="s">
        <v>1926</v>
      </c>
      <c r="E1018" s="97" t="s">
        <v>147</v>
      </c>
      <c r="F1018" s="51" t="s">
        <v>3422</v>
      </c>
      <c r="G1018" s="129">
        <v>0</v>
      </c>
      <c r="H1018" s="135" t="s">
        <v>135</v>
      </c>
      <c r="I1018" s="36" t="s">
        <v>2729</v>
      </c>
      <c r="J1018" s="36" t="s">
        <v>2729</v>
      </c>
    </row>
    <row r="1019" ht="18.95" customHeight="1" spans="1:10">
      <c r="A1019" s="126" t="s">
        <v>135</v>
      </c>
      <c r="B1019" s="97" t="s">
        <v>135</v>
      </c>
      <c r="C1019" s="460" t="s">
        <v>1922</v>
      </c>
      <c r="D1019" s="89" t="s">
        <v>1928</v>
      </c>
      <c r="E1019" s="97" t="s">
        <v>147</v>
      </c>
      <c r="F1019" s="51" t="s">
        <v>3423</v>
      </c>
      <c r="G1019" s="129">
        <v>0</v>
      </c>
      <c r="H1019" s="135" t="s">
        <v>135</v>
      </c>
      <c r="I1019" s="36" t="s">
        <v>2729</v>
      </c>
      <c r="J1019" s="36" t="s">
        <v>2729</v>
      </c>
    </row>
    <row r="1020" ht="18.95" customHeight="1" spans="1:10">
      <c r="A1020" s="126" t="s">
        <v>135</v>
      </c>
      <c r="B1020" s="97" t="s">
        <v>135</v>
      </c>
      <c r="C1020" s="460" t="s">
        <v>1922</v>
      </c>
      <c r="D1020" s="89" t="s">
        <v>1930</v>
      </c>
      <c r="E1020" s="97" t="s">
        <v>147</v>
      </c>
      <c r="F1020" s="51" t="s">
        <v>3424</v>
      </c>
      <c r="G1020" s="129">
        <v>0</v>
      </c>
      <c r="H1020" s="135" t="s">
        <v>135</v>
      </c>
      <c r="I1020" s="36" t="s">
        <v>2729</v>
      </c>
      <c r="J1020" s="36" t="s">
        <v>2729</v>
      </c>
    </row>
    <row r="1021" ht="18.95" customHeight="1" spans="1:10">
      <c r="A1021" s="126" t="s">
        <v>135</v>
      </c>
      <c r="B1021" s="460" t="s">
        <v>1809</v>
      </c>
      <c r="C1021" s="97"/>
      <c r="D1021" s="89" t="s">
        <v>1932</v>
      </c>
      <c r="E1021" s="97"/>
      <c r="F1021" s="50" t="s">
        <v>3425</v>
      </c>
      <c r="G1021" s="127">
        <v>5248</v>
      </c>
      <c r="H1021" s="133" t="s">
        <v>135</v>
      </c>
      <c r="I1021" s="36" t="s">
        <v>147</v>
      </c>
      <c r="J1021" s="36" t="s">
        <v>147</v>
      </c>
    </row>
    <row r="1022" ht="18.95" customHeight="1" spans="1:10">
      <c r="A1022" s="126" t="s">
        <v>135</v>
      </c>
      <c r="B1022" s="97"/>
      <c r="C1022" s="460" t="s">
        <v>1932</v>
      </c>
      <c r="D1022" s="89" t="s">
        <v>1934</v>
      </c>
      <c r="E1022" s="97" t="s">
        <v>147</v>
      </c>
      <c r="F1022" s="49" t="s">
        <v>3426</v>
      </c>
      <c r="G1022" s="129">
        <v>0</v>
      </c>
      <c r="H1022" s="135" t="s">
        <v>135</v>
      </c>
      <c r="I1022" s="36" t="s">
        <v>2729</v>
      </c>
      <c r="J1022" s="36" t="s">
        <v>2729</v>
      </c>
    </row>
    <row r="1023" ht="18.95" customHeight="1" spans="1:10">
      <c r="A1023" s="126" t="s">
        <v>135</v>
      </c>
      <c r="B1023" s="97" t="s">
        <v>135</v>
      </c>
      <c r="C1023" s="460" t="s">
        <v>1932</v>
      </c>
      <c r="D1023" s="89" t="s">
        <v>1936</v>
      </c>
      <c r="E1023" s="97" t="s">
        <v>147</v>
      </c>
      <c r="F1023" s="49" t="s">
        <v>3427</v>
      </c>
      <c r="G1023" s="129">
        <v>5248</v>
      </c>
      <c r="H1023" s="135" t="s">
        <v>135</v>
      </c>
      <c r="I1023" s="36" t="s">
        <v>147</v>
      </c>
      <c r="J1023" s="36" t="s">
        <v>2729</v>
      </c>
    </row>
    <row r="1024" ht="18.95" customHeight="1" spans="1:10">
      <c r="A1024" s="126" t="s">
        <v>134</v>
      </c>
      <c r="B1024" s="97" t="s">
        <v>135</v>
      </c>
      <c r="C1024" s="97"/>
      <c r="D1024" s="89" t="s">
        <v>1938</v>
      </c>
      <c r="E1024" s="97"/>
      <c r="F1024" s="48" t="s">
        <v>1939</v>
      </c>
      <c r="G1024" s="127">
        <v>432564</v>
      </c>
      <c r="H1024" s="133">
        <v>0.375</v>
      </c>
      <c r="I1024" s="36" t="s">
        <v>147</v>
      </c>
      <c r="J1024" s="36" t="s">
        <v>147</v>
      </c>
    </row>
    <row r="1025" ht="18.95" customHeight="1" spans="1:10">
      <c r="A1025" s="126" t="s">
        <v>135</v>
      </c>
      <c r="B1025" s="460" t="s">
        <v>1938</v>
      </c>
      <c r="C1025" s="97"/>
      <c r="D1025" s="89" t="s">
        <v>1940</v>
      </c>
      <c r="E1025" s="97"/>
      <c r="F1025" s="48" t="s">
        <v>3428</v>
      </c>
      <c r="G1025" s="127">
        <v>28966</v>
      </c>
      <c r="H1025" s="133">
        <v>0.052</v>
      </c>
      <c r="I1025" s="36" t="s">
        <v>147</v>
      </c>
      <c r="J1025" s="36" t="s">
        <v>147</v>
      </c>
    </row>
    <row r="1026" ht="18.95" customHeight="1" spans="1:10">
      <c r="A1026" s="126" t="s">
        <v>135</v>
      </c>
      <c r="B1026" s="97" t="s">
        <v>135</v>
      </c>
      <c r="C1026" s="460" t="s">
        <v>1940</v>
      </c>
      <c r="D1026" s="89" t="s">
        <v>1942</v>
      </c>
      <c r="E1026" s="97" t="s">
        <v>147</v>
      </c>
      <c r="F1026" s="49" t="s">
        <v>3237</v>
      </c>
      <c r="G1026" s="129">
        <v>368</v>
      </c>
      <c r="H1026" s="135" t="s">
        <v>135</v>
      </c>
      <c r="I1026" s="36" t="s">
        <v>147</v>
      </c>
      <c r="J1026" s="36" t="s">
        <v>2729</v>
      </c>
    </row>
    <row r="1027" ht="18.95" customHeight="1" spans="1:10">
      <c r="A1027" s="126" t="s">
        <v>135</v>
      </c>
      <c r="B1027" s="97" t="s">
        <v>135</v>
      </c>
      <c r="C1027" s="460" t="s">
        <v>1940</v>
      </c>
      <c r="D1027" s="89" t="s">
        <v>1943</v>
      </c>
      <c r="E1027" s="97" t="s">
        <v>147</v>
      </c>
      <c r="F1027" s="49" t="s">
        <v>3238</v>
      </c>
      <c r="G1027" s="129">
        <v>0</v>
      </c>
      <c r="H1027" s="135" t="s">
        <v>135</v>
      </c>
      <c r="I1027" s="36" t="s">
        <v>2729</v>
      </c>
      <c r="J1027" s="36" t="s">
        <v>2729</v>
      </c>
    </row>
    <row r="1028" ht="18.95" customHeight="1" spans="1:10">
      <c r="A1028" s="126" t="s">
        <v>135</v>
      </c>
      <c r="B1028" s="97"/>
      <c r="C1028" s="460" t="s">
        <v>1940</v>
      </c>
      <c r="D1028" s="89" t="s">
        <v>1944</v>
      </c>
      <c r="E1028" s="97" t="s">
        <v>147</v>
      </c>
      <c r="F1028" s="49" t="s">
        <v>3239</v>
      </c>
      <c r="G1028" s="129">
        <v>0</v>
      </c>
      <c r="H1028" s="135" t="s">
        <v>135</v>
      </c>
      <c r="I1028" s="36" t="s">
        <v>2729</v>
      </c>
      <c r="J1028" s="36" t="s">
        <v>2729</v>
      </c>
    </row>
    <row r="1029" ht="18.95" customHeight="1" spans="1:10">
      <c r="A1029" s="126" t="s">
        <v>135</v>
      </c>
      <c r="B1029" s="97" t="s">
        <v>135</v>
      </c>
      <c r="C1029" s="460" t="s">
        <v>1940</v>
      </c>
      <c r="D1029" s="89" t="s">
        <v>1945</v>
      </c>
      <c r="E1029" s="97" t="s">
        <v>147</v>
      </c>
      <c r="F1029" s="49" t="s">
        <v>3429</v>
      </c>
      <c r="G1029" s="129">
        <v>1980</v>
      </c>
      <c r="H1029" s="135">
        <v>0.045</v>
      </c>
      <c r="I1029" s="36" t="s">
        <v>147</v>
      </c>
      <c r="J1029" s="36" t="s">
        <v>2729</v>
      </c>
    </row>
    <row r="1030" ht="18.95" customHeight="1" spans="1:10">
      <c r="A1030" s="126" t="s">
        <v>135</v>
      </c>
      <c r="B1030" s="97" t="s">
        <v>135</v>
      </c>
      <c r="C1030" s="460" t="s">
        <v>1940</v>
      </c>
      <c r="D1030" s="89" t="s">
        <v>1947</v>
      </c>
      <c r="E1030" s="97" t="s">
        <v>147</v>
      </c>
      <c r="F1030" s="49" t="s">
        <v>3430</v>
      </c>
      <c r="G1030" s="129">
        <v>0</v>
      </c>
      <c r="H1030" s="135" t="s">
        <v>135</v>
      </c>
      <c r="I1030" s="36" t="s">
        <v>2729</v>
      </c>
      <c r="J1030" s="36" t="s">
        <v>2729</v>
      </c>
    </row>
    <row r="1031" ht="18.95" customHeight="1" spans="1:10">
      <c r="A1031" s="126"/>
      <c r="B1031" s="97" t="s">
        <v>135</v>
      </c>
      <c r="C1031" s="460" t="s">
        <v>1940</v>
      </c>
      <c r="D1031" s="89" t="s">
        <v>1949</v>
      </c>
      <c r="E1031" s="97" t="s">
        <v>147</v>
      </c>
      <c r="F1031" s="49" t="s">
        <v>3431</v>
      </c>
      <c r="G1031" s="129">
        <v>0</v>
      </c>
      <c r="H1031" s="133" t="s">
        <v>135</v>
      </c>
      <c r="I1031" s="36" t="s">
        <v>2729</v>
      </c>
      <c r="J1031" s="36" t="s">
        <v>2729</v>
      </c>
    </row>
    <row r="1032" ht="18.95" customHeight="1" spans="1:10">
      <c r="A1032" s="126" t="s">
        <v>135</v>
      </c>
      <c r="B1032" s="97"/>
      <c r="C1032" s="460" t="s">
        <v>1940</v>
      </c>
      <c r="D1032" s="89" t="s">
        <v>1951</v>
      </c>
      <c r="E1032" s="97" t="s">
        <v>147</v>
      </c>
      <c r="F1032" s="49" t="s">
        <v>3432</v>
      </c>
      <c r="G1032" s="129">
        <v>10517</v>
      </c>
      <c r="H1032" s="135">
        <v>0.026</v>
      </c>
      <c r="I1032" s="36" t="s">
        <v>147</v>
      </c>
      <c r="J1032" s="36" t="s">
        <v>2729</v>
      </c>
    </row>
    <row r="1033" ht="18.95" customHeight="1" spans="1:10">
      <c r="A1033" s="126" t="s">
        <v>135</v>
      </c>
      <c r="B1033" s="97" t="s">
        <v>135</v>
      </c>
      <c r="C1033" s="460" t="s">
        <v>1940</v>
      </c>
      <c r="D1033" s="89" t="s">
        <v>1953</v>
      </c>
      <c r="E1033" s="97" t="s">
        <v>147</v>
      </c>
      <c r="F1033" s="49" t="s">
        <v>3433</v>
      </c>
      <c r="G1033" s="129">
        <v>0</v>
      </c>
      <c r="H1033" s="135" t="s">
        <v>135</v>
      </c>
      <c r="I1033" s="36" t="s">
        <v>2729</v>
      </c>
      <c r="J1033" s="36" t="s">
        <v>2729</v>
      </c>
    </row>
    <row r="1034" ht="18.95" customHeight="1" spans="1:10">
      <c r="A1034" s="126" t="s">
        <v>135</v>
      </c>
      <c r="B1034" s="97" t="s">
        <v>135</v>
      </c>
      <c r="C1034" s="460" t="s">
        <v>1940</v>
      </c>
      <c r="D1034" s="89" t="s">
        <v>1955</v>
      </c>
      <c r="E1034" s="97" t="s">
        <v>147</v>
      </c>
      <c r="F1034" s="49" t="s">
        <v>3434</v>
      </c>
      <c r="G1034" s="129">
        <v>16101</v>
      </c>
      <c r="H1034" s="135">
        <v>0.046</v>
      </c>
      <c r="I1034" s="36" t="s">
        <v>147</v>
      </c>
      <c r="J1034" s="36" t="s">
        <v>2729</v>
      </c>
    </row>
    <row r="1035" ht="18.95" customHeight="1" spans="1:10">
      <c r="A1035" s="126" t="s">
        <v>135</v>
      </c>
      <c r="B1035" s="460" t="s">
        <v>1938</v>
      </c>
      <c r="C1035" s="97"/>
      <c r="D1035" s="89" t="s">
        <v>1957</v>
      </c>
      <c r="E1035" s="97"/>
      <c r="F1035" s="50" t="s">
        <v>3435</v>
      </c>
      <c r="G1035" s="127">
        <v>38197</v>
      </c>
      <c r="H1035" s="133">
        <v>0.161</v>
      </c>
      <c r="I1035" s="36" t="s">
        <v>147</v>
      </c>
      <c r="J1035" s="36" t="s">
        <v>147</v>
      </c>
    </row>
    <row r="1036" ht="18.95" customHeight="1" spans="1:10">
      <c r="A1036" s="126" t="s">
        <v>135</v>
      </c>
      <c r="B1036" s="97" t="s">
        <v>135</v>
      </c>
      <c r="C1036" s="460" t="s">
        <v>1957</v>
      </c>
      <c r="D1036" s="89" t="s">
        <v>1959</v>
      </c>
      <c r="E1036" s="97" t="s">
        <v>147</v>
      </c>
      <c r="F1036" s="49" t="s">
        <v>3237</v>
      </c>
      <c r="G1036" s="129">
        <v>990</v>
      </c>
      <c r="H1036" s="135">
        <v>0.341</v>
      </c>
      <c r="I1036" s="36" t="s">
        <v>147</v>
      </c>
      <c r="J1036" s="36" t="s">
        <v>2729</v>
      </c>
    </row>
    <row r="1037" ht="18.95" customHeight="1" spans="1:10">
      <c r="A1037" s="126" t="s">
        <v>135</v>
      </c>
      <c r="B1037" s="97" t="s">
        <v>135</v>
      </c>
      <c r="C1037" s="460" t="s">
        <v>1957</v>
      </c>
      <c r="D1037" s="89" t="s">
        <v>1960</v>
      </c>
      <c r="E1037" s="97" t="s">
        <v>147</v>
      </c>
      <c r="F1037" s="49" t="s">
        <v>3238</v>
      </c>
      <c r="G1037" s="129">
        <v>0</v>
      </c>
      <c r="H1037" s="135" t="s">
        <v>135</v>
      </c>
      <c r="I1037" s="36" t="s">
        <v>2729</v>
      </c>
      <c r="J1037" s="36" t="s">
        <v>2729</v>
      </c>
    </row>
    <row r="1038" ht="18.95" customHeight="1" spans="1:10">
      <c r="A1038" s="126" t="s">
        <v>135</v>
      </c>
      <c r="B1038" s="97" t="s">
        <v>135</v>
      </c>
      <c r="C1038" s="460" t="s">
        <v>1957</v>
      </c>
      <c r="D1038" s="89" t="s">
        <v>1961</v>
      </c>
      <c r="E1038" s="97" t="s">
        <v>147</v>
      </c>
      <c r="F1038" s="49" t="s">
        <v>3239</v>
      </c>
      <c r="G1038" s="129">
        <v>63</v>
      </c>
      <c r="H1038" s="135">
        <v>0.397</v>
      </c>
      <c r="I1038" s="36" t="s">
        <v>147</v>
      </c>
      <c r="J1038" s="36" t="s">
        <v>2729</v>
      </c>
    </row>
    <row r="1039" ht="18.95" customHeight="1" spans="1:10">
      <c r="A1039" s="126" t="s">
        <v>135</v>
      </c>
      <c r="B1039" s="97" t="s">
        <v>135</v>
      </c>
      <c r="C1039" s="460" t="s">
        <v>1957</v>
      </c>
      <c r="D1039" s="89" t="s">
        <v>1962</v>
      </c>
      <c r="E1039" s="97" t="s">
        <v>147</v>
      </c>
      <c r="F1039" s="49" t="s">
        <v>3436</v>
      </c>
      <c r="G1039" s="129">
        <v>94</v>
      </c>
      <c r="H1039" s="135">
        <v>0.185</v>
      </c>
      <c r="I1039" s="36" t="s">
        <v>147</v>
      </c>
      <c r="J1039" s="36" t="s">
        <v>2729</v>
      </c>
    </row>
    <row r="1040" ht="18.95" customHeight="1" spans="1:10">
      <c r="A1040" s="126" t="s">
        <v>135</v>
      </c>
      <c r="B1040" s="97" t="s">
        <v>135</v>
      </c>
      <c r="C1040" s="460" t="s">
        <v>1957</v>
      </c>
      <c r="D1040" s="89" t="s">
        <v>1964</v>
      </c>
      <c r="E1040" s="97" t="s">
        <v>147</v>
      </c>
      <c r="F1040" s="49" t="s">
        <v>3437</v>
      </c>
      <c r="G1040" s="129">
        <v>0</v>
      </c>
      <c r="H1040" s="135" t="s">
        <v>135</v>
      </c>
      <c r="I1040" s="36" t="s">
        <v>2729</v>
      </c>
      <c r="J1040" s="36" t="s">
        <v>2729</v>
      </c>
    </row>
    <row r="1041" ht="18.95" customHeight="1" spans="1:10">
      <c r="A1041" s="126" t="s">
        <v>135</v>
      </c>
      <c r="B1041" s="97" t="s">
        <v>135</v>
      </c>
      <c r="C1041" s="460" t="s">
        <v>1957</v>
      </c>
      <c r="D1041" s="89" t="s">
        <v>1966</v>
      </c>
      <c r="E1041" s="97" t="s">
        <v>147</v>
      </c>
      <c r="F1041" s="49" t="s">
        <v>3438</v>
      </c>
      <c r="G1041" s="129">
        <v>0</v>
      </c>
      <c r="H1041" s="135" t="s">
        <v>135</v>
      </c>
      <c r="I1041" s="36" t="s">
        <v>2729</v>
      </c>
      <c r="J1041" s="36" t="s">
        <v>2729</v>
      </c>
    </row>
    <row r="1042" ht="18.95" customHeight="1" spans="1:10">
      <c r="A1042" s="126" t="s">
        <v>135</v>
      </c>
      <c r="B1042" s="97"/>
      <c r="C1042" s="460" t="s">
        <v>1957</v>
      </c>
      <c r="D1042" s="89" t="s">
        <v>1968</v>
      </c>
      <c r="E1042" s="97" t="s">
        <v>147</v>
      </c>
      <c r="F1042" s="49" t="s">
        <v>3439</v>
      </c>
      <c r="G1042" s="129">
        <v>591</v>
      </c>
      <c r="H1042" s="135">
        <v>0.179</v>
      </c>
      <c r="I1042" s="36" t="s">
        <v>147</v>
      </c>
      <c r="J1042" s="36" t="s">
        <v>2729</v>
      </c>
    </row>
    <row r="1043" ht="18.95" customHeight="1" spans="1:10">
      <c r="A1043" s="126" t="s">
        <v>135</v>
      </c>
      <c r="B1043" s="97" t="s">
        <v>135</v>
      </c>
      <c r="C1043" s="460" t="s">
        <v>1957</v>
      </c>
      <c r="D1043" s="89" t="s">
        <v>1970</v>
      </c>
      <c r="E1043" s="97" t="s">
        <v>147</v>
      </c>
      <c r="F1043" s="49" t="s">
        <v>3440</v>
      </c>
      <c r="G1043" s="129">
        <v>10000</v>
      </c>
      <c r="H1043" s="135">
        <v>1</v>
      </c>
      <c r="I1043" s="36" t="s">
        <v>147</v>
      </c>
      <c r="J1043" s="36" t="s">
        <v>2729</v>
      </c>
    </row>
    <row r="1044" ht="18.95" customHeight="1" spans="1:10">
      <c r="A1044" s="126" t="s">
        <v>135</v>
      </c>
      <c r="B1044" s="97" t="s">
        <v>135</v>
      </c>
      <c r="C1044" s="460" t="s">
        <v>1957</v>
      </c>
      <c r="D1044" s="89" t="s">
        <v>1972</v>
      </c>
      <c r="E1044" s="97" t="s">
        <v>147</v>
      </c>
      <c r="F1044" s="49" t="s">
        <v>3441</v>
      </c>
      <c r="G1044" s="129">
        <v>0</v>
      </c>
      <c r="H1044" s="135" t="s">
        <v>135</v>
      </c>
      <c r="I1044" s="36" t="s">
        <v>2729</v>
      </c>
      <c r="J1044" s="36" t="s">
        <v>2729</v>
      </c>
    </row>
    <row r="1045" ht="18.95" customHeight="1" spans="1:10">
      <c r="A1045" s="126" t="s">
        <v>135</v>
      </c>
      <c r="B1045" s="97" t="s">
        <v>135</v>
      </c>
      <c r="C1045" s="460" t="s">
        <v>1957</v>
      </c>
      <c r="D1045" s="89" t="s">
        <v>1974</v>
      </c>
      <c r="E1045" s="97" t="s">
        <v>147</v>
      </c>
      <c r="F1045" s="49" t="s">
        <v>3442</v>
      </c>
      <c r="G1045" s="129">
        <v>0</v>
      </c>
      <c r="H1045" s="135" t="s">
        <v>135</v>
      </c>
      <c r="I1045" s="36" t="s">
        <v>2729</v>
      </c>
      <c r="J1045" s="36" t="s">
        <v>2729</v>
      </c>
    </row>
    <row r="1046" ht="18.95" customHeight="1" spans="1:10">
      <c r="A1046" s="126" t="s">
        <v>135</v>
      </c>
      <c r="B1046" s="97" t="s">
        <v>135</v>
      </c>
      <c r="C1046" s="460" t="s">
        <v>1957</v>
      </c>
      <c r="D1046" s="89" t="s">
        <v>1976</v>
      </c>
      <c r="E1046" s="97" t="s">
        <v>147</v>
      </c>
      <c r="F1046" s="49" t="s">
        <v>3443</v>
      </c>
      <c r="G1046" s="129">
        <v>0</v>
      </c>
      <c r="H1046" s="135" t="s">
        <v>135</v>
      </c>
      <c r="I1046" s="36" t="s">
        <v>2729</v>
      </c>
      <c r="J1046" s="36" t="s">
        <v>2729</v>
      </c>
    </row>
    <row r="1047" ht="18.95" customHeight="1" spans="1:10">
      <c r="A1047" s="126" t="s">
        <v>135</v>
      </c>
      <c r="B1047" s="97" t="s">
        <v>135</v>
      </c>
      <c r="C1047" s="460" t="s">
        <v>1957</v>
      </c>
      <c r="D1047" s="89" t="s">
        <v>1978</v>
      </c>
      <c r="E1047" s="97" t="s">
        <v>147</v>
      </c>
      <c r="F1047" s="49" t="s">
        <v>3444</v>
      </c>
      <c r="G1047" s="129">
        <v>0</v>
      </c>
      <c r="H1047" s="135" t="s">
        <v>135</v>
      </c>
      <c r="I1047" s="36" t="s">
        <v>2729</v>
      </c>
      <c r="J1047" s="36" t="s">
        <v>2729</v>
      </c>
    </row>
    <row r="1048" ht="18.95" customHeight="1" spans="1:10">
      <c r="A1048" s="126" t="s">
        <v>135</v>
      </c>
      <c r="B1048" s="97" t="s">
        <v>135</v>
      </c>
      <c r="C1048" s="460" t="s">
        <v>1957</v>
      </c>
      <c r="D1048" s="89" t="s">
        <v>1980</v>
      </c>
      <c r="E1048" s="97" t="s">
        <v>147</v>
      </c>
      <c r="F1048" s="49" t="s">
        <v>3445</v>
      </c>
      <c r="G1048" s="129">
        <v>0</v>
      </c>
      <c r="H1048" s="135" t="s">
        <v>135</v>
      </c>
      <c r="I1048" s="36" t="s">
        <v>2729</v>
      </c>
      <c r="J1048" s="36" t="s">
        <v>2729</v>
      </c>
    </row>
    <row r="1049" ht="18.95" customHeight="1" spans="1:10">
      <c r="A1049" s="126" t="s">
        <v>135</v>
      </c>
      <c r="B1049" s="97" t="s">
        <v>135</v>
      </c>
      <c r="C1049" s="460" t="s">
        <v>1957</v>
      </c>
      <c r="D1049" s="89" t="s">
        <v>1982</v>
      </c>
      <c r="E1049" s="97" t="s">
        <v>147</v>
      </c>
      <c r="F1049" s="49" t="s">
        <v>3446</v>
      </c>
      <c r="G1049" s="129">
        <v>0</v>
      </c>
      <c r="H1049" s="135" t="s">
        <v>135</v>
      </c>
      <c r="I1049" s="36" t="s">
        <v>2729</v>
      </c>
      <c r="J1049" s="36" t="s">
        <v>2729</v>
      </c>
    </row>
    <row r="1050" ht="18.95" customHeight="1" spans="1:10">
      <c r="A1050" s="126" t="s">
        <v>135</v>
      </c>
      <c r="B1050" s="97" t="s">
        <v>135</v>
      </c>
      <c r="C1050" s="460" t="s">
        <v>1957</v>
      </c>
      <c r="D1050" s="89" t="s">
        <v>1984</v>
      </c>
      <c r="E1050" s="97" t="s">
        <v>147</v>
      </c>
      <c r="F1050" s="49" t="s">
        <v>3447</v>
      </c>
      <c r="G1050" s="129">
        <v>26459</v>
      </c>
      <c r="H1050" s="135">
        <v>-0.003</v>
      </c>
      <c r="I1050" s="36" t="s">
        <v>147</v>
      </c>
      <c r="J1050" s="36" t="s">
        <v>2729</v>
      </c>
    </row>
    <row r="1051" ht="18.95" customHeight="1" spans="1:10">
      <c r="A1051" s="126" t="s">
        <v>135</v>
      </c>
      <c r="B1051" s="460" t="s">
        <v>1938</v>
      </c>
      <c r="C1051" s="97"/>
      <c r="D1051" s="89" t="s">
        <v>1986</v>
      </c>
      <c r="E1051" s="97"/>
      <c r="F1051" s="50" t="s">
        <v>3448</v>
      </c>
      <c r="G1051" s="127">
        <v>82</v>
      </c>
      <c r="H1051" s="133">
        <v>1.215</v>
      </c>
      <c r="I1051" s="36" t="s">
        <v>147</v>
      </c>
      <c r="J1051" s="36" t="s">
        <v>147</v>
      </c>
    </row>
    <row r="1052" ht="18.95" customHeight="1" spans="1:10">
      <c r="A1052" s="126" t="s">
        <v>135</v>
      </c>
      <c r="B1052" s="97" t="s">
        <v>135</v>
      </c>
      <c r="C1052" s="460" t="s">
        <v>1986</v>
      </c>
      <c r="D1052" s="89" t="s">
        <v>1988</v>
      </c>
      <c r="E1052" s="97" t="s">
        <v>147</v>
      </c>
      <c r="F1052" s="49" t="s">
        <v>3237</v>
      </c>
      <c r="G1052" s="129">
        <v>52</v>
      </c>
      <c r="H1052" s="135">
        <v>0.405</v>
      </c>
      <c r="I1052" s="36" t="s">
        <v>147</v>
      </c>
      <c r="J1052" s="36" t="s">
        <v>2729</v>
      </c>
    </row>
    <row r="1053" ht="18.95" customHeight="1" spans="1:10">
      <c r="A1053" s="126" t="s">
        <v>135</v>
      </c>
      <c r="B1053" s="97" t="s">
        <v>135</v>
      </c>
      <c r="C1053" s="460" t="s">
        <v>1986</v>
      </c>
      <c r="D1053" s="89" t="s">
        <v>1989</v>
      </c>
      <c r="E1053" s="97" t="s">
        <v>147</v>
      </c>
      <c r="F1053" s="49" t="s">
        <v>3238</v>
      </c>
      <c r="G1053" s="129">
        <v>0</v>
      </c>
      <c r="H1053" s="135" t="s">
        <v>135</v>
      </c>
      <c r="I1053" s="36" t="s">
        <v>2729</v>
      </c>
      <c r="J1053" s="36" t="s">
        <v>2729</v>
      </c>
    </row>
    <row r="1054" ht="18.95" customHeight="1" spans="1:10">
      <c r="A1054" s="126" t="s">
        <v>135</v>
      </c>
      <c r="B1054" s="97" t="s">
        <v>135</v>
      </c>
      <c r="C1054" s="460" t="s">
        <v>1986</v>
      </c>
      <c r="D1054" s="89" t="s">
        <v>1990</v>
      </c>
      <c r="E1054" s="97" t="s">
        <v>147</v>
      </c>
      <c r="F1054" s="49" t="s">
        <v>3239</v>
      </c>
      <c r="G1054" s="129">
        <v>30</v>
      </c>
      <c r="H1054" s="135" t="s">
        <v>135</v>
      </c>
      <c r="I1054" s="36" t="s">
        <v>147</v>
      </c>
      <c r="J1054" s="36" t="s">
        <v>2729</v>
      </c>
    </row>
    <row r="1055" ht="18.95" customHeight="1" spans="1:10">
      <c r="A1055" s="126" t="s">
        <v>135</v>
      </c>
      <c r="B1055" s="97" t="s">
        <v>135</v>
      </c>
      <c r="C1055" s="460" t="s">
        <v>1986</v>
      </c>
      <c r="D1055" s="89" t="s">
        <v>1991</v>
      </c>
      <c r="E1055" s="97" t="s">
        <v>147</v>
      </c>
      <c r="F1055" s="49" t="s">
        <v>3449</v>
      </c>
      <c r="G1055" s="129">
        <v>0</v>
      </c>
      <c r="H1055" s="135" t="s">
        <v>135</v>
      </c>
      <c r="I1055" s="36" t="s">
        <v>2729</v>
      </c>
      <c r="J1055" s="36" t="s">
        <v>2729</v>
      </c>
    </row>
    <row r="1056" ht="18.95" customHeight="1" spans="1:10">
      <c r="A1056" s="126" t="s">
        <v>135</v>
      </c>
      <c r="B1056" s="460" t="s">
        <v>1938</v>
      </c>
      <c r="C1056" s="97"/>
      <c r="D1056" s="459" t="s">
        <v>1993</v>
      </c>
      <c r="E1056" s="97"/>
      <c r="F1056" s="48" t="s">
        <v>3450</v>
      </c>
      <c r="G1056" s="127">
        <v>103143</v>
      </c>
      <c r="H1056" s="133">
        <v>-0.014</v>
      </c>
      <c r="I1056" s="36" t="s">
        <v>147</v>
      </c>
      <c r="J1056" s="36" t="s">
        <v>147</v>
      </c>
    </row>
    <row r="1057" ht="18.95" customHeight="1" spans="1:10">
      <c r="A1057" s="126" t="s">
        <v>135</v>
      </c>
      <c r="B1057" s="97" t="s">
        <v>135</v>
      </c>
      <c r="C1057" s="460" t="s">
        <v>3451</v>
      </c>
      <c r="D1057" s="459" t="s">
        <v>1995</v>
      </c>
      <c r="E1057" s="97" t="s">
        <v>147</v>
      </c>
      <c r="F1057" s="49" t="s">
        <v>3237</v>
      </c>
      <c r="G1057" s="129">
        <v>3246</v>
      </c>
      <c r="H1057" s="135">
        <v>0.48</v>
      </c>
      <c r="I1057" s="36" t="s">
        <v>147</v>
      </c>
      <c r="J1057" s="36" t="s">
        <v>2729</v>
      </c>
    </row>
    <row r="1058" ht="18.95" customHeight="1" spans="1:10">
      <c r="A1058" s="126" t="s">
        <v>135</v>
      </c>
      <c r="B1058" s="97"/>
      <c r="C1058" s="460" t="s">
        <v>3451</v>
      </c>
      <c r="D1058" s="459" t="s">
        <v>1996</v>
      </c>
      <c r="E1058" s="97" t="s">
        <v>147</v>
      </c>
      <c r="F1058" s="49" t="s">
        <v>3238</v>
      </c>
      <c r="G1058" s="129">
        <v>196</v>
      </c>
      <c r="H1058" s="135">
        <v>0</v>
      </c>
      <c r="I1058" s="36" t="s">
        <v>147</v>
      </c>
      <c r="J1058" s="36" t="s">
        <v>2729</v>
      </c>
    </row>
    <row r="1059" ht="18.95" customHeight="1" spans="1:10">
      <c r="A1059" s="126" t="s">
        <v>135</v>
      </c>
      <c r="B1059" s="97"/>
      <c r="C1059" s="460" t="s">
        <v>3451</v>
      </c>
      <c r="D1059" s="459" t="s">
        <v>1997</v>
      </c>
      <c r="E1059" s="97" t="s">
        <v>147</v>
      </c>
      <c r="F1059" s="49" t="s">
        <v>3239</v>
      </c>
      <c r="G1059" s="129">
        <v>154</v>
      </c>
      <c r="H1059" s="135">
        <v>0.122</v>
      </c>
      <c r="I1059" s="36" t="s">
        <v>147</v>
      </c>
      <c r="J1059" s="36" t="s">
        <v>2729</v>
      </c>
    </row>
    <row r="1060" ht="18.95" customHeight="1" spans="1:10">
      <c r="A1060" s="126" t="s">
        <v>135</v>
      </c>
      <c r="B1060" s="97"/>
      <c r="C1060" s="460" t="s">
        <v>3451</v>
      </c>
      <c r="D1060" s="459" t="s">
        <v>1998</v>
      </c>
      <c r="E1060" s="97" t="s">
        <v>147</v>
      </c>
      <c r="F1060" s="49" t="s">
        <v>3452</v>
      </c>
      <c r="G1060" s="129">
        <v>0</v>
      </c>
      <c r="H1060" s="135" t="s">
        <v>135</v>
      </c>
      <c r="I1060" s="36" t="s">
        <v>2729</v>
      </c>
      <c r="J1060" s="36" t="s">
        <v>2729</v>
      </c>
    </row>
    <row r="1061" ht="18.95" customHeight="1" spans="1:10">
      <c r="A1061" s="126" t="s">
        <v>135</v>
      </c>
      <c r="B1061" s="97"/>
      <c r="C1061" s="460" t="s">
        <v>3451</v>
      </c>
      <c r="D1061" s="459" t="s">
        <v>2000</v>
      </c>
      <c r="E1061" s="97" t="s">
        <v>147</v>
      </c>
      <c r="F1061" s="49" t="s">
        <v>3453</v>
      </c>
      <c r="G1061" s="129">
        <v>0</v>
      </c>
      <c r="H1061" s="135" t="s">
        <v>135</v>
      </c>
      <c r="I1061" s="36" t="s">
        <v>2729</v>
      </c>
      <c r="J1061" s="36" t="s">
        <v>2729</v>
      </c>
    </row>
    <row r="1062" ht="18.95" customHeight="1" spans="1:10">
      <c r="A1062" s="126" t="s">
        <v>135</v>
      </c>
      <c r="B1062" s="97"/>
      <c r="C1062" s="460" t="s">
        <v>3451</v>
      </c>
      <c r="D1062" s="459" t="s">
        <v>2002</v>
      </c>
      <c r="E1062" s="97" t="s">
        <v>147</v>
      </c>
      <c r="F1062" s="49" t="s">
        <v>3454</v>
      </c>
      <c r="G1062" s="129">
        <v>1318</v>
      </c>
      <c r="H1062" s="135">
        <v>0.78</v>
      </c>
      <c r="I1062" s="36" t="s">
        <v>147</v>
      </c>
      <c r="J1062" s="36" t="s">
        <v>2729</v>
      </c>
    </row>
    <row r="1063" ht="18.95" customHeight="1" spans="1:10">
      <c r="A1063" s="126" t="s">
        <v>135</v>
      </c>
      <c r="B1063" s="97"/>
      <c r="C1063" s="460" t="s">
        <v>3451</v>
      </c>
      <c r="D1063" s="459" t="s">
        <v>2004</v>
      </c>
      <c r="E1063" s="97" t="s">
        <v>147</v>
      </c>
      <c r="F1063" s="49" t="s">
        <v>3455</v>
      </c>
      <c r="G1063" s="129">
        <v>259</v>
      </c>
      <c r="H1063" s="135">
        <v>0.677</v>
      </c>
      <c r="I1063" s="36" t="s">
        <v>147</v>
      </c>
      <c r="J1063" s="36" t="s">
        <v>2729</v>
      </c>
    </row>
    <row r="1064" ht="18.95" customHeight="1" spans="1:10">
      <c r="A1064" s="126" t="s">
        <v>135</v>
      </c>
      <c r="B1064" s="97" t="s">
        <v>135</v>
      </c>
      <c r="C1064" s="460" t="s">
        <v>3451</v>
      </c>
      <c r="D1064" s="459" t="s">
        <v>2006</v>
      </c>
      <c r="E1064" s="97" t="s">
        <v>147</v>
      </c>
      <c r="F1064" s="49" t="s">
        <v>3456</v>
      </c>
      <c r="G1064" s="129">
        <v>0</v>
      </c>
      <c r="H1064" s="135" t="s">
        <v>135</v>
      </c>
      <c r="I1064" s="36" t="s">
        <v>2729</v>
      </c>
      <c r="J1064" s="36" t="s">
        <v>2729</v>
      </c>
    </row>
    <row r="1065" ht="18.95" customHeight="1" spans="1:10">
      <c r="A1065" s="126" t="s">
        <v>135</v>
      </c>
      <c r="B1065" s="97" t="s">
        <v>135</v>
      </c>
      <c r="C1065" s="460" t="s">
        <v>3451</v>
      </c>
      <c r="D1065" s="459" t="s">
        <v>2008</v>
      </c>
      <c r="E1065" s="97" t="s">
        <v>147</v>
      </c>
      <c r="F1065" s="49" t="s">
        <v>3457</v>
      </c>
      <c r="G1065" s="129">
        <v>82100</v>
      </c>
      <c r="H1065" s="135">
        <v>-0.041</v>
      </c>
      <c r="I1065" s="36" t="s">
        <v>147</v>
      </c>
      <c r="J1065" s="36" t="s">
        <v>2729</v>
      </c>
    </row>
    <row r="1066" ht="18.95" customHeight="1" spans="1:10">
      <c r="A1066" s="126" t="s">
        <v>135</v>
      </c>
      <c r="B1066" s="97" t="s">
        <v>135</v>
      </c>
      <c r="C1066" s="460" t="s">
        <v>3451</v>
      </c>
      <c r="D1066" s="459" t="s">
        <v>2010</v>
      </c>
      <c r="E1066" s="97" t="s">
        <v>147</v>
      </c>
      <c r="F1066" s="49" t="s">
        <v>3458</v>
      </c>
      <c r="G1066" s="129">
        <v>15200</v>
      </c>
      <c r="H1066" s="135">
        <v>0.013</v>
      </c>
      <c r="I1066" s="36" t="s">
        <v>147</v>
      </c>
      <c r="J1066" s="36" t="s">
        <v>2729</v>
      </c>
    </row>
    <row r="1067" ht="18.95" customHeight="1" spans="1:10">
      <c r="A1067" s="126" t="s">
        <v>135</v>
      </c>
      <c r="B1067" s="97" t="s">
        <v>135</v>
      </c>
      <c r="C1067" s="460" t="s">
        <v>3451</v>
      </c>
      <c r="D1067" s="459" t="s">
        <v>2012</v>
      </c>
      <c r="E1067" s="97" t="s">
        <v>147</v>
      </c>
      <c r="F1067" s="49" t="s">
        <v>3403</v>
      </c>
      <c r="G1067" s="129">
        <v>0</v>
      </c>
      <c r="H1067" s="135" t="s">
        <v>135</v>
      </c>
      <c r="I1067" s="36" t="s">
        <v>2729</v>
      </c>
      <c r="J1067" s="36" t="s">
        <v>2729</v>
      </c>
    </row>
    <row r="1068" ht="18.95" customHeight="1" spans="1:10">
      <c r="A1068" s="126" t="s">
        <v>135</v>
      </c>
      <c r="B1068" s="97" t="s">
        <v>135</v>
      </c>
      <c r="C1068" s="460" t="s">
        <v>3451</v>
      </c>
      <c r="D1068" s="459" t="s">
        <v>2013</v>
      </c>
      <c r="E1068" s="97" t="s">
        <v>147</v>
      </c>
      <c r="F1068" s="49" t="s">
        <v>3459</v>
      </c>
      <c r="G1068" s="129">
        <v>0</v>
      </c>
      <c r="H1068" s="135" t="s">
        <v>135</v>
      </c>
      <c r="I1068" s="36" t="s">
        <v>2729</v>
      </c>
      <c r="J1068" s="36" t="s">
        <v>2729</v>
      </c>
    </row>
    <row r="1069" ht="18.95" customHeight="1" spans="1:10">
      <c r="A1069" s="126" t="s">
        <v>135</v>
      </c>
      <c r="B1069" s="97" t="s">
        <v>135</v>
      </c>
      <c r="C1069" s="460" t="s">
        <v>3451</v>
      </c>
      <c r="D1069" s="459" t="s">
        <v>2015</v>
      </c>
      <c r="E1069" s="97" t="s">
        <v>147</v>
      </c>
      <c r="F1069" s="49" t="s">
        <v>3460</v>
      </c>
      <c r="G1069" s="129">
        <v>670</v>
      </c>
      <c r="H1069" s="135">
        <v>0.087</v>
      </c>
      <c r="I1069" s="36" t="s">
        <v>147</v>
      </c>
      <c r="J1069" s="36" t="s">
        <v>2729</v>
      </c>
    </row>
    <row r="1070" ht="18.95" customHeight="1" spans="1:10">
      <c r="A1070" s="126" t="s">
        <v>135</v>
      </c>
      <c r="B1070" s="460" t="s">
        <v>1938</v>
      </c>
      <c r="C1070" s="97"/>
      <c r="D1070" s="89" t="s">
        <v>2017</v>
      </c>
      <c r="E1070" s="97"/>
      <c r="F1070" s="50" t="s">
        <v>3461</v>
      </c>
      <c r="G1070" s="127">
        <v>29930</v>
      </c>
      <c r="H1070" s="133">
        <v>0.613</v>
      </c>
      <c r="I1070" s="36" t="s">
        <v>147</v>
      </c>
      <c r="J1070" s="36" t="s">
        <v>147</v>
      </c>
    </row>
    <row r="1071" ht="18.95" customHeight="1" spans="1:10">
      <c r="A1071" s="126" t="s">
        <v>135</v>
      </c>
      <c r="B1071" s="97" t="s">
        <v>135</v>
      </c>
      <c r="C1071" s="460" t="s">
        <v>2017</v>
      </c>
      <c r="D1071" s="89" t="s">
        <v>2019</v>
      </c>
      <c r="E1071" s="97" t="s">
        <v>147</v>
      </c>
      <c r="F1071" s="27" t="s">
        <v>3237</v>
      </c>
      <c r="G1071" s="128">
        <v>1187</v>
      </c>
      <c r="H1071" s="135">
        <v>0.475</v>
      </c>
      <c r="I1071" s="36" t="s">
        <v>147</v>
      </c>
      <c r="J1071" s="36" t="s">
        <v>2729</v>
      </c>
    </row>
    <row r="1072" ht="18.95" customHeight="1" spans="1:10">
      <c r="A1072" s="126" t="s">
        <v>135</v>
      </c>
      <c r="B1072" s="97" t="s">
        <v>135</v>
      </c>
      <c r="C1072" s="460" t="s">
        <v>2017</v>
      </c>
      <c r="D1072" s="89" t="s">
        <v>2020</v>
      </c>
      <c r="E1072" s="97" t="s">
        <v>147</v>
      </c>
      <c r="F1072" s="49" t="s">
        <v>3238</v>
      </c>
      <c r="G1072" s="129">
        <v>0</v>
      </c>
      <c r="H1072" s="135" t="s">
        <v>135</v>
      </c>
      <c r="I1072" s="36" t="s">
        <v>2729</v>
      </c>
      <c r="J1072" s="36" t="s">
        <v>2729</v>
      </c>
    </row>
    <row r="1073" ht="18.95" customHeight="1" spans="1:10">
      <c r="A1073" s="126" t="s">
        <v>135</v>
      </c>
      <c r="B1073" s="97" t="s">
        <v>135</v>
      </c>
      <c r="C1073" s="460" t="s">
        <v>2017</v>
      </c>
      <c r="D1073" s="89" t="s">
        <v>2021</v>
      </c>
      <c r="E1073" s="97" t="s">
        <v>147</v>
      </c>
      <c r="F1073" s="49" t="s">
        <v>3239</v>
      </c>
      <c r="G1073" s="129">
        <v>0</v>
      </c>
      <c r="H1073" s="135" t="s">
        <v>135</v>
      </c>
      <c r="I1073" s="36" t="s">
        <v>2729</v>
      </c>
      <c r="J1073" s="36" t="s">
        <v>2729</v>
      </c>
    </row>
    <row r="1074" ht="18.95" customHeight="1" spans="1:10">
      <c r="A1074" s="126" t="s">
        <v>135</v>
      </c>
      <c r="B1074" s="97" t="s">
        <v>135</v>
      </c>
      <c r="C1074" s="460" t="s">
        <v>2017</v>
      </c>
      <c r="D1074" s="459" t="s">
        <v>2022</v>
      </c>
      <c r="E1074" s="97" t="s">
        <v>147</v>
      </c>
      <c r="F1074" s="49" t="s">
        <v>3462</v>
      </c>
      <c r="G1074" s="129">
        <v>7127</v>
      </c>
      <c r="H1074" s="135">
        <v>0.163</v>
      </c>
      <c r="I1074" s="36" t="s">
        <v>147</v>
      </c>
      <c r="J1074" s="36" t="s">
        <v>2729</v>
      </c>
    </row>
    <row r="1075" ht="18.95" customHeight="1" spans="1:10">
      <c r="A1075" s="126" t="s">
        <v>135</v>
      </c>
      <c r="B1075" s="97" t="s">
        <v>135</v>
      </c>
      <c r="C1075" s="460" t="s">
        <v>2017</v>
      </c>
      <c r="D1075" s="459" t="s">
        <v>2024</v>
      </c>
      <c r="E1075" s="97" t="s">
        <v>147</v>
      </c>
      <c r="F1075" s="49" t="s">
        <v>3463</v>
      </c>
      <c r="G1075" s="129">
        <v>22</v>
      </c>
      <c r="H1075" s="135">
        <v>0.099</v>
      </c>
      <c r="I1075" s="36" t="s">
        <v>147</v>
      </c>
      <c r="J1075" s="36" t="s">
        <v>2729</v>
      </c>
    </row>
    <row r="1076" ht="18.95" customHeight="1" spans="1:10">
      <c r="A1076" s="126" t="s">
        <v>135</v>
      </c>
      <c r="B1076" s="97" t="s">
        <v>135</v>
      </c>
      <c r="C1076" s="460" t="s">
        <v>2017</v>
      </c>
      <c r="D1076" s="459" t="s">
        <v>2026</v>
      </c>
      <c r="E1076" s="97" t="s">
        <v>147</v>
      </c>
      <c r="F1076" s="49" t="s">
        <v>3464</v>
      </c>
      <c r="G1076" s="129">
        <v>21338</v>
      </c>
      <c r="H1076" s="135">
        <v>0.842</v>
      </c>
      <c r="I1076" s="36" t="s">
        <v>147</v>
      </c>
      <c r="J1076" s="36" t="s">
        <v>2729</v>
      </c>
    </row>
    <row r="1077" ht="18.95" customHeight="1" spans="1:10">
      <c r="A1077" s="126" t="s">
        <v>135</v>
      </c>
      <c r="B1077" s="97" t="s">
        <v>135</v>
      </c>
      <c r="C1077" s="460" t="s">
        <v>2017</v>
      </c>
      <c r="D1077" s="89" t="s">
        <v>2028</v>
      </c>
      <c r="E1077" s="97" t="s">
        <v>147</v>
      </c>
      <c r="F1077" s="49" t="s">
        <v>3465</v>
      </c>
      <c r="G1077" s="129">
        <v>256</v>
      </c>
      <c r="H1077" s="135">
        <v>9.509</v>
      </c>
      <c r="I1077" s="36" t="s">
        <v>147</v>
      </c>
      <c r="J1077" s="36" t="s">
        <v>2729</v>
      </c>
    </row>
    <row r="1078" ht="18.95" customHeight="1" spans="1:10">
      <c r="A1078" s="126" t="s">
        <v>135</v>
      </c>
      <c r="B1078" s="460" t="s">
        <v>1938</v>
      </c>
      <c r="C1078" s="97"/>
      <c r="D1078" s="89" t="s">
        <v>2030</v>
      </c>
      <c r="E1078" s="97"/>
      <c r="F1078" s="50" t="s">
        <v>3466</v>
      </c>
      <c r="G1078" s="127">
        <v>1844</v>
      </c>
      <c r="H1078" s="133">
        <v>0.444</v>
      </c>
      <c r="I1078" s="36" t="s">
        <v>147</v>
      </c>
      <c r="J1078" s="36" t="s">
        <v>147</v>
      </c>
    </row>
    <row r="1079" ht="18.95" customHeight="1" spans="1:10">
      <c r="A1079" s="126" t="s">
        <v>135</v>
      </c>
      <c r="B1079" s="97" t="s">
        <v>135</v>
      </c>
      <c r="C1079" s="460" t="s">
        <v>2030</v>
      </c>
      <c r="D1079" s="89" t="s">
        <v>2032</v>
      </c>
      <c r="E1079" s="97" t="s">
        <v>147</v>
      </c>
      <c r="F1079" s="49" t="s">
        <v>3237</v>
      </c>
      <c r="G1079" s="129">
        <v>1844</v>
      </c>
      <c r="H1079" s="135">
        <v>0.444</v>
      </c>
      <c r="I1079" s="36" t="s">
        <v>147</v>
      </c>
      <c r="J1079" s="36" t="s">
        <v>2729</v>
      </c>
    </row>
    <row r="1080" ht="18.95" customHeight="1" spans="1:10">
      <c r="A1080" s="126" t="s">
        <v>135</v>
      </c>
      <c r="B1080" s="97" t="s">
        <v>135</v>
      </c>
      <c r="C1080" s="460" t="s">
        <v>2030</v>
      </c>
      <c r="D1080" s="89" t="s">
        <v>2033</v>
      </c>
      <c r="E1080" s="97" t="s">
        <v>147</v>
      </c>
      <c r="F1080" s="49" t="s">
        <v>3238</v>
      </c>
      <c r="G1080" s="129">
        <v>0</v>
      </c>
      <c r="H1080" s="135" t="s">
        <v>135</v>
      </c>
      <c r="I1080" s="36" t="s">
        <v>2729</v>
      </c>
      <c r="J1080" s="36" t="s">
        <v>2729</v>
      </c>
    </row>
    <row r="1081" ht="18.95" customHeight="1" spans="1:10">
      <c r="A1081" s="126" t="s">
        <v>135</v>
      </c>
      <c r="B1081" s="97" t="s">
        <v>135</v>
      </c>
      <c r="C1081" s="460" t="s">
        <v>2030</v>
      </c>
      <c r="D1081" s="89" t="s">
        <v>2034</v>
      </c>
      <c r="E1081" s="97" t="s">
        <v>147</v>
      </c>
      <c r="F1081" s="49" t="s">
        <v>3239</v>
      </c>
      <c r="G1081" s="129">
        <v>0</v>
      </c>
      <c r="H1081" s="135" t="s">
        <v>135</v>
      </c>
      <c r="I1081" s="36" t="s">
        <v>2729</v>
      </c>
      <c r="J1081" s="36" t="s">
        <v>2729</v>
      </c>
    </row>
    <row r="1082" ht="18.95" customHeight="1" spans="1:10">
      <c r="A1082" s="126" t="s">
        <v>135</v>
      </c>
      <c r="B1082" s="97" t="s">
        <v>135</v>
      </c>
      <c r="C1082" s="460" t="s">
        <v>2030</v>
      </c>
      <c r="D1082" s="89" t="s">
        <v>2035</v>
      </c>
      <c r="E1082" s="97" t="s">
        <v>147</v>
      </c>
      <c r="F1082" s="49" t="s">
        <v>3467</v>
      </c>
      <c r="G1082" s="129">
        <v>0</v>
      </c>
      <c r="H1082" s="135" t="s">
        <v>135</v>
      </c>
      <c r="I1082" s="36" t="s">
        <v>2729</v>
      </c>
      <c r="J1082" s="36" t="s">
        <v>2729</v>
      </c>
    </row>
    <row r="1083" ht="18.95" customHeight="1" spans="1:10">
      <c r="A1083" s="126" t="s">
        <v>135</v>
      </c>
      <c r="B1083" s="97" t="s">
        <v>135</v>
      </c>
      <c r="C1083" s="460" t="s">
        <v>2030</v>
      </c>
      <c r="D1083" s="89" t="s">
        <v>2037</v>
      </c>
      <c r="E1083" s="97" t="s">
        <v>147</v>
      </c>
      <c r="F1083" s="49" t="s">
        <v>3468</v>
      </c>
      <c r="G1083" s="129">
        <v>0</v>
      </c>
      <c r="H1083" s="135" t="s">
        <v>135</v>
      </c>
      <c r="I1083" s="36" t="s">
        <v>2729</v>
      </c>
      <c r="J1083" s="36" t="s">
        <v>2729</v>
      </c>
    </row>
    <row r="1084" ht="18.95" customHeight="1" spans="1:10">
      <c r="A1084" s="126" t="s">
        <v>135</v>
      </c>
      <c r="B1084" s="460" t="s">
        <v>1938</v>
      </c>
      <c r="C1084" s="97"/>
      <c r="D1084" s="89" t="s">
        <v>2039</v>
      </c>
      <c r="E1084" s="97"/>
      <c r="F1084" s="50" t="s">
        <v>3469</v>
      </c>
      <c r="G1084" s="127">
        <v>93555</v>
      </c>
      <c r="H1084" s="133">
        <v>1.33</v>
      </c>
      <c r="I1084" s="36" t="s">
        <v>147</v>
      </c>
      <c r="J1084" s="36" t="s">
        <v>147</v>
      </c>
    </row>
    <row r="1085" ht="18.95" customHeight="1" spans="1:10">
      <c r="A1085" s="126" t="s">
        <v>135</v>
      </c>
      <c r="B1085" s="97"/>
      <c r="C1085" s="460" t="s">
        <v>2039</v>
      </c>
      <c r="D1085" s="89" t="s">
        <v>2041</v>
      </c>
      <c r="E1085" s="97" t="s">
        <v>147</v>
      </c>
      <c r="F1085" s="49" t="s">
        <v>3237</v>
      </c>
      <c r="G1085" s="129">
        <v>0</v>
      </c>
      <c r="H1085" s="135" t="s">
        <v>135</v>
      </c>
      <c r="I1085" s="36" t="s">
        <v>2729</v>
      </c>
      <c r="J1085" s="36" t="s">
        <v>2729</v>
      </c>
    </row>
    <row r="1086" ht="18.95" customHeight="1" spans="1:10">
      <c r="A1086" s="126" t="s">
        <v>135</v>
      </c>
      <c r="B1086" s="97" t="s">
        <v>135</v>
      </c>
      <c r="C1086" s="460" t="s">
        <v>2039</v>
      </c>
      <c r="D1086" s="89" t="s">
        <v>2042</v>
      </c>
      <c r="E1086" s="97" t="s">
        <v>147</v>
      </c>
      <c r="F1086" s="49" t="s">
        <v>3238</v>
      </c>
      <c r="G1086" s="128">
        <v>0</v>
      </c>
      <c r="H1086" s="135" t="s">
        <v>135</v>
      </c>
      <c r="I1086" s="36" t="s">
        <v>2729</v>
      </c>
      <c r="J1086" s="36" t="s">
        <v>2729</v>
      </c>
    </row>
    <row r="1087" ht="18.95" customHeight="1" spans="1:10">
      <c r="A1087" s="126" t="s">
        <v>135</v>
      </c>
      <c r="B1087" s="97" t="s">
        <v>135</v>
      </c>
      <c r="C1087" s="460" t="s">
        <v>2039</v>
      </c>
      <c r="D1087" s="89" t="s">
        <v>2043</v>
      </c>
      <c r="E1087" s="97" t="s">
        <v>147</v>
      </c>
      <c r="F1087" s="49" t="s">
        <v>3239</v>
      </c>
      <c r="G1087" s="129">
        <v>0</v>
      </c>
      <c r="H1087" s="135" t="s">
        <v>135</v>
      </c>
      <c r="I1087" s="36" t="s">
        <v>2729</v>
      </c>
      <c r="J1087" s="36" t="s">
        <v>2729</v>
      </c>
    </row>
    <row r="1088" ht="18.95" customHeight="1" spans="1:10">
      <c r="A1088" s="126" t="s">
        <v>135</v>
      </c>
      <c r="B1088" s="97" t="s">
        <v>135</v>
      </c>
      <c r="C1088" s="460" t="s">
        <v>2039</v>
      </c>
      <c r="D1088" s="89" t="s">
        <v>2044</v>
      </c>
      <c r="E1088" s="97" t="s">
        <v>147</v>
      </c>
      <c r="F1088" s="49" t="s">
        <v>3470</v>
      </c>
      <c r="G1088" s="129">
        <v>0</v>
      </c>
      <c r="H1088" s="135" t="s">
        <v>135</v>
      </c>
      <c r="I1088" s="36" t="s">
        <v>2729</v>
      </c>
      <c r="J1088" s="36" t="s">
        <v>2729</v>
      </c>
    </row>
    <row r="1089" ht="18.95" customHeight="1" spans="1:10">
      <c r="A1089" s="126" t="s">
        <v>135</v>
      </c>
      <c r="B1089" s="97" t="s">
        <v>135</v>
      </c>
      <c r="C1089" s="460" t="s">
        <v>2039</v>
      </c>
      <c r="D1089" s="89" t="s">
        <v>2046</v>
      </c>
      <c r="E1089" s="97" t="s">
        <v>147</v>
      </c>
      <c r="F1089" s="49" t="s">
        <v>3471</v>
      </c>
      <c r="G1089" s="129">
        <v>93400</v>
      </c>
      <c r="H1089" s="135">
        <v>1.335</v>
      </c>
      <c r="I1089" s="36" t="s">
        <v>147</v>
      </c>
      <c r="J1089" s="36" t="s">
        <v>2729</v>
      </c>
    </row>
    <row r="1090" ht="18.95" customHeight="1" spans="1:10">
      <c r="A1090" s="126" t="s">
        <v>135</v>
      </c>
      <c r="B1090" s="97" t="s">
        <v>135</v>
      </c>
      <c r="C1090" s="460" t="s">
        <v>2039</v>
      </c>
      <c r="D1090" s="89" t="s">
        <v>2048</v>
      </c>
      <c r="E1090" s="97" t="s">
        <v>147</v>
      </c>
      <c r="F1090" s="49" t="s">
        <v>3472</v>
      </c>
      <c r="G1090" s="129">
        <v>155</v>
      </c>
      <c r="H1090" s="135">
        <v>0.034</v>
      </c>
      <c r="I1090" s="36" t="s">
        <v>147</v>
      </c>
      <c r="J1090" s="36" t="s">
        <v>2729</v>
      </c>
    </row>
    <row r="1091" ht="18.95" customHeight="1" spans="1:10">
      <c r="A1091" s="126" t="s">
        <v>135</v>
      </c>
      <c r="B1091" s="97" t="s">
        <v>1938</v>
      </c>
      <c r="C1091" s="97" t="s">
        <v>135</v>
      </c>
      <c r="D1091" s="89" t="s">
        <v>2050</v>
      </c>
      <c r="E1091" s="97"/>
      <c r="F1091" s="50" t="s">
        <v>3473</v>
      </c>
      <c r="G1091" s="127">
        <v>136847</v>
      </c>
      <c r="H1091" s="133">
        <v>0.531</v>
      </c>
      <c r="I1091" s="36" t="s">
        <v>147</v>
      </c>
      <c r="J1091" s="36" t="s">
        <v>147</v>
      </c>
    </row>
    <row r="1092" ht="18.95" customHeight="1" spans="1:10">
      <c r="A1092" s="126" t="s">
        <v>135</v>
      </c>
      <c r="B1092" s="97" t="s">
        <v>135</v>
      </c>
      <c r="C1092" s="460" t="s">
        <v>2050</v>
      </c>
      <c r="D1092" s="89" t="s">
        <v>2052</v>
      </c>
      <c r="E1092" s="97" t="s">
        <v>147</v>
      </c>
      <c r="F1092" s="49" t="s">
        <v>3474</v>
      </c>
      <c r="G1092" s="129">
        <v>0</v>
      </c>
      <c r="H1092" s="135" t="s">
        <v>135</v>
      </c>
      <c r="I1092" s="36" t="s">
        <v>2729</v>
      </c>
      <c r="J1092" s="36" t="s">
        <v>2729</v>
      </c>
    </row>
    <row r="1093" ht="18.95" customHeight="1" spans="1:10">
      <c r="A1093" s="126" t="s">
        <v>135</v>
      </c>
      <c r="B1093" s="97" t="s">
        <v>135</v>
      </c>
      <c r="C1093" s="460" t="s">
        <v>2050</v>
      </c>
      <c r="D1093" s="89" t="s">
        <v>2054</v>
      </c>
      <c r="E1093" s="97" t="s">
        <v>147</v>
      </c>
      <c r="F1093" s="49" t="s">
        <v>3475</v>
      </c>
      <c r="G1093" s="129">
        <v>0</v>
      </c>
      <c r="H1093" s="135" t="s">
        <v>135</v>
      </c>
      <c r="I1093" s="36" t="s">
        <v>2729</v>
      </c>
      <c r="J1093" s="36" t="s">
        <v>2729</v>
      </c>
    </row>
    <row r="1094" ht="18.95" customHeight="1" spans="1:10">
      <c r="A1094" s="126" t="s">
        <v>135</v>
      </c>
      <c r="B1094" s="97" t="s">
        <v>135</v>
      </c>
      <c r="C1094" s="460" t="s">
        <v>2050</v>
      </c>
      <c r="D1094" s="462" t="s">
        <v>2056</v>
      </c>
      <c r="E1094" s="97" t="s">
        <v>147</v>
      </c>
      <c r="F1094" s="49" t="s">
        <v>2057</v>
      </c>
      <c r="G1094" s="129">
        <v>27000</v>
      </c>
      <c r="H1094" s="135">
        <v>0</v>
      </c>
      <c r="I1094" s="36" t="s">
        <v>147</v>
      </c>
      <c r="J1094" s="36" t="s">
        <v>2729</v>
      </c>
    </row>
    <row r="1095" ht="18.95" customHeight="1" spans="1:10">
      <c r="A1095" s="126" t="s">
        <v>135</v>
      </c>
      <c r="B1095" s="97" t="s">
        <v>135</v>
      </c>
      <c r="C1095" s="460" t="s">
        <v>2050</v>
      </c>
      <c r="D1095" s="89">
        <v>2159905</v>
      </c>
      <c r="E1095" s="97" t="s">
        <v>147</v>
      </c>
      <c r="F1095" s="49" t="s">
        <v>3476</v>
      </c>
      <c r="G1095" s="128"/>
      <c r="H1095" s="135" t="s">
        <v>135</v>
      </c>
      <c r="I1095" s="36" t="s">
        <v>2729</v>
      </c>
      <c r="J1095" s="36" t="s">
        <v>2729</v>
      </c>
    </row>
    <row r="1096" ht="18.95" customHeight="1" spans="1:10">
      <c r="A1096" s="126" t="s">
        <v>135</v>
      </c>
      <c r="B1096" s="97" t="s">
        <v>135</v>
      </c>
      <c r="C1096" s="460" t="s">
        <v>2050</v>
      </c>
      <c r="D1096" s="89" t="s">
        <v>2058</v>
      </c>
      <c r="E1096" s="97" t="s">
        <v>147</v>
      </c>
      <c r="F1096" s="49" t="s">
        <v>3477</v>
      </c>
      <c r="G1096" s="129">
        <v>0</v>
      </c>
      <c r="H1096" s="135" t="s">
        <v>135</v>
      </c>
      <c r="I1096" s="36" t="s">
        <v>2729</v>
      </c>
      <c r="J1096" s="36" t="s">
        <v>2729</v>
      </c>
    </row>
    <row r="1097" ht="18.95" customHeight="1" spans="1:10">
      <c r="A1097" s="126" t="s">
        <v>135</v>
      </c>
      <c r="B1097" s="97" t="s">
        <v>135</v>
      </c>
      <c r="C1097" s="460" t="s">
        <v>2050</v>
      </c>
      <c r="D1097" s="89" t="s">
        <v>2062</v>
      </c>
      <c r="E1097" s="97" t="s">
        <v>147</v>
      </c>
      <c r="F1097" s="49" t="s">
        <v>3478</v>
      </c>
      <c r="G1097" s="129">
        <v>109847</v>
      </c>
      <c r="H1097" s="135">
        <v>0.76</v>
      </c>
      <c r="I1097" s="36" t="s">
        <v>147</v>
      </c>
      <c r="J1097" s="36" t="s">
        <v>2729</v>
      </c>
    </row>
    <row r="1098" ht="18.95" customHeight="1" spans="1:10">
      <c r="A1098" s="126" t="s">
        <v>134</v>
      </c>
      <c r="B1098" s="97"/>
      <c r="C1098" s="97" t="s">
        <v>135</v>
      </c>
      <c r="D1098" s="89" t="s">
        <v>2064</v>
      </c>
      <c r="E1098" s="97"/>
      <c r="F1098" s="50" t="s">
        <v>2065</v>
      </c>
      <c r="G1098" s="127">
        <v>101706</v>
      </c>
      <c r="H1098" s="133">
        <v>0.156</v>
      </c>
      <c r="I1098" s="36" t="s">
        <v>147</v>
      </c>
      <c r="J1098" s="36" t="s">
        <v>147</v>
      </c>
    </row>
    <row r="1099" ht="18.95" customHeight="1" spans="1:10">
      <c r="A1099" s="126" t="s">
        <v>135</v>
      </c>
      <c r="B1099" s="460" t="s">
        <v>2064</v>
      </c>
      <c r="C1099" s="97"/>
      <c r="D1099" s="89" t="s">
        <v>2066</v>
      </c>
      <c r="E1099" s="97"/>
      <c r="F1099" s="50" t="s">
        <v>3479</v>
      </c>
      <c r="G1099" s="127">
        <v>19622</v>
      </c>
      <c r="H1099" s="133">
        <v>-0.136</v>
      </c>
      <c r="I1099" s="36" t="s">
        <v>147</v>
      </c>
      <c r="J1099" s="36" t="s">
        <v>147</v>
      </c>
    </row>
    <row r="1100" ht="18.95" customHeight="1" spans="1:10">
      <c r="A1100" s="126" t="s">
        <v>135</v>
      </c>
      <c r="B1100" s="97" t="s">
        <v>135</v>
      </c>
      <c r="C1100" s="460" t="s">
        <v>2066</v>
      </c>
      <c r="D1100" s="89" t="s">
        <v>2068</v>
      </c>
      <c r="E1100" s="97" t="s">
        <v>147</v>
      </c>
      <c r="F1100" s="49" t="s">
        <v>3237</v>
      </c>
      <c r="G1100" s="129">
        <v>501</v>
      </c>
      <c r="H1100" s="135">
        <v>0.227</v>
      </c>
      <c r="I1100" s="36" t="s">
        <v>147</v>
      </c>
      <c r="J1100" s="36" t="s">
        <v>2729</v>
      </c>
    </row>
    <row r="1101" ht="18.95" customHeight="1" spans="1:10">
      <c r="A1101" s="126" t="s">
        <v>135</v>
      </c>
      <c r="B1101" s="97" t="s">
        <v>135</v>
      </c>
      <c r="C1101" s="460" t="s">
        <v>2066</v>
      </c>
      <c r="D1101" s="89" t="s">
        <v>2069</v>
      </c>
      <c r="E1101" s="97" t="s">
        <v>147</v>
      </c>
      <c r="F1101" s="49" t="s">
        <v>3238</v>
      </c>
      <c r="G1101" s="128">
        <v>0</v>
      </c>
      <c r="H1101" s="135" t="s">
        <v>135</v>
      </c>
      <c r="I1101" s="36" t="s">
        <v>2729</v>
      </c>
      <c r="J1101" s="36" t="s">
        <v>2729</v>
      </c>
    </row>
    <row r="1102" ht="18.95" customHeight="1" spans="1:10">
      <c r="A1102" s="126" t="s">
        <v>135</v>
      </c>
      <c r="B1102" s="97" t="s">
        <v>135</v>
      </c>
      <c r="C1102" s="460" t="s">
        <v>2066</v>
      </c>
      <c r="D1102" s="89" t="s">
        <v>2070</v>
      </c>
      <c r="E1102" s="97" t="s">
        <v>147</v>
      </c>
      <c r="F1102" s="49" t="s">
        <v>3239</v>
      </c>
      <c r="G1102" s="129">
        <v>0</v>
      </c>
      <c r="H1102" s="135" t="s">
        <v>135</v>
      </c>
      <c r="I1102" s="36" t="s">
        <v>2729</v>
      </c>
      <c r="J1102" s="36" t="s">
        <v>2729</v>
      </c>
    </row>
    <row r="1103" ht="18.95" customHeight="1" spans="1:10">
      <c r="A1103" s="126" t="s">
        <v>135</v>
      </c>
      <c r="B1103" s="97" t="s">
        <v>135</v>
      </c>
      <c r="C1103" s="460" t="s">
        <v>2066</v>
      </c>
      <c r="D1103" s="89" t="s">
        <v>2071</v>
      </c>
      <c r="E1103" s="97" t="s">
        <v>147</v>
      </c>
      <c r="F1103" s="49" t="s">
        <v>3480</v>
      </c>
      <c r="G1103" s="129">
        <v>0</v>
      </c>
      <c r="H1103" s="135" t="s">
        <v>135</v>
      </c>
      <c r="I1103" s="36" t="s">
        <v>2729</v>
      </c>
      <c r="J1103" s="36" t="s">
        <v>2729</v>
      </c>
    </row>
    <row r="1104" ht="18.95" customHeight="1" spans="1:10">
      <c r="A1104" s="126" t="s">
        <v>135</v>
      </c>
      <c r="B1104" s="97" t="s">
        <v>135</v>
      </c>
      <c r="C1104" s="460" t="s">
        <v>2066</v>
      </c>
      <c r="D1104" s="89" t="s">
        <v>2073</v>
      </c>
      <c r="E1104" s="97" t="s">
        <v>147</v>
      </c>
      <c r="F1104" s="49" t="s">
        <v>3481</v>
      </c>
      <c r="G1104" s="129">
        <v>0</v>
      </c>
      <c r="H1104" s="135" t="s">
        <v>135</v>
      </c>
      <c r="I1104" s="36" t="s">
        <v>2729</v>
      </c>
      <c r="J1104" s="36" t="s">
        <v>2729</v>
      </c>
    </row>
    <row r="1105" ht="18.95" customHeight="1" spans="1:10">
      <c r="A1105" s="126"/>
      <c r="B1105" s="97" t="s">
        <v>135</v>
      </c>
      <c r="C1105" s="460" t="s">
        <v>2066</v>
      </c>
      <c r="D1105" s="89" t="s">
        <v>2075</v>
      </c>
      <c r="E1105" s="97" t="s">
        <v>147</v>
      </c>
      <c r="F1105" s="49" t="s">
        <v>3482</v>
      </c>
      <c r="G1105" s="129">
        <v>1000</v>
      </c>
      <c r="H1105" s="135">
        <v>1.222</v>
      </c>
      <c r="I1105" s="36" t="s">
        <v>147</v>
      </c>
      <c r="J1105" s="36" t="s">
        <v>2729</v>
      </c>
    </row>
    <row r="1106" ht="18.95" customHeight="1" spans="1:10">
      <c r="A1106" s="126" t="s">
        <v>135</v>
      </c>
      <c r="B1106" s="97"/>
      <c r="C1106" s="460" t="s">
        <v>2066</v>
      </c>
      <c r="D1106" s="89" t="s">
        <v>2077</v>
      </c>
      <c r="E1106" s="97" t="s">
        <v>147</v>
      </c>
      <c r="F1106" s="49" t="s">
        <v>3483</v>
      </c>
      <c r="G1106" s="129">
        <v>0</v>
      </c>
      <c r="H1106" s="135" t="s">
        <v>135</v>
      </c>
      <c r="I1106" s="36" t="s">
        <v>2729</v>
      </c>
      <c r="J1106" s="36" t="s">
        <v>2729</v>
      </c>
    </row>
    <row r="1107" ht="18.95" customHeight="1" spans="1:10">
      <c r="A1107" s="126" t="s">
        <v>135</v>
      </c>
      <c r="B1107" s="97" t="s">
        <v>135</v>
      </c>
      <c r="C1107" s="460" t="s">
        <v>2066</v>
      </c>
      <c r="D1107" s="89" t="s">
        <v>2079</v>
      </c>
      <c r="E1107" s="97" t="s">
        <v>147</v>
      </c>
      <c r="F1107" s="49" t="s">
        <v>3256</v>
      </c>
      <c r="G1107" s="129">
        <v>0</v>
      </c>
      <c r="H1107" s="135" t="s">
        <v>135</v>
      </c>
      <c r="I1107" s="36" t="s">
        <v>2729</v>
      </c>
      <c r="J1107" s="36" t="s">
        <v>2729</v>
      </c>
    </row>
    <row r="1108" ht="18.95" customHeight="1" spans="1:10">
      <c r="A1108" s="126" t="s">
        <v>135</v>
      </c>
      <c r="B1108" s="97" t="s">
        <v>135</v>
      </c>
      <c r="C1108" s="460" t="s">
        <v>2066</v>
      </c>
      <c r="D1108" s="89" t="s">
        <v>2080</v>
      </c>
      <c r="E1108" s="97" t="s">
        <v>147</v>
      </c>
      <c r="F1108" s="51" t="s">
        <v>3484</v>
      </c>
      <c r="G1108" s="128">
        <v>18121</v>
      </c>
      <c r="H1108" s="135">
        <v>-0.171</v>
      </c>
      <c r="I1108" s="36" t="s">
        <v>147</v>
      </c>
      <c r="J1108" s="36" t="s">
        <v>2729</v>
      </c>
    </row>
    <row r="1109" ht="18.95" customHeight="1" spans="1:10">
      <c r="A1109" s="126" t="s">
        <v>135</v>
      </c>
      <c r="B1109" s="460" t="s">
        <v>2064</v>
      </c>
      <c r="C1109" s="97"/>
      <c r="D1109" s="89" t="s">
        <v>2082</v>
      </c>
      <c r="E1109" s="97"/>
      <c r="F1109" s="56" t="s">
        <v>3485</v>
      </c>
      <c r="G1109" s="127">
        <v>56509</v>
      </c>
      <c r="H1109" s="133">
        <v>0.259</v>
      </c>
      <c r="I1109" s="36" t="s">
        <v>147</v>
      </c>
      <c r="J1109" s="36" t="s">
        <v>147</v>
      </c>
    </row>
    <row r="1110" ht="18.95" customHeight="1" spans="1:10">
      <c r="A1110" s="126" t="s">
        <v>135</v>
      </c>
      <c r="B1110" s="97" t="s">
        <v>135</v>
      </c>
      <c r="C1110" s="460" t="s">
        <v>2082</v>
      </c>
      <c r="D1110" s="89" t="s">
        <v>2084</v>
      </c>
      <c r="E1110" s="97" t="s">
        <v>147</v>
      </c>
      <c r="F1110" s="51" t="s">
        <v>3237</v>
      </c>
      <c r="G1110" s="129">
        <v>951</v>
      </c>
      <c r="H1110" s="135">
        <v>0.662</v>
      </c>
      <c r="I1110" s="36" t="s">
        <v>147</v>
      </c>
      <c r="J1110" s="36" t="s">
        <v>2729</v>
      </c>
    </row>
    <row r="1111" ht="18.95" customHeight="1" spans="1:10">
      <c r="A1111" s="126" t="s">
        <v>135</v>
      </c>
      <c r="B1111" s="97" t="s">
        <v>135</v>
      </c>
      <c r="C1111" s="460" t="s">
        <v>2082</v>
      </c>
      <c r="D1111" s="89" t="s">
        <v>2085</v>
      </c>
      <c r="E1111" s="97" t="s">
        <v>147</v>
      </c>
      <c r="F1111" s="51" t="s">
        <v>3238</v>
      </c>
      <c r="G1111" s="129">
        <v>0</v>
      </c>
      <c r="H1111" s="135" t="s">
        <v>135</v>
      </c>
      <c r="I1111" s="36" t="s">
        <v>2729</v>
      </c>
      <c r="J1111" s="36" t="s">
        <v>2729</v>
      </c>
    </row>
    <row r="1112" ht="18.95" customHeight="1" spans="1:10">
      <c r="A1112" s="126" t="s">
        <v>135</v>
      </c>
      <c r="B1112" s="97" t="s">
        <v>135</v>
      </c>
      <c r="C1112" s="460" t="s">
        <v>2082</v>
      </c>
      <c r="D1112" s="89" t="s">
        <v>2086</v>
      </c>
      <c r="E1112" s="97" t="s">
        <v>147</v>
      </c>
      <c r="F1112" s="51" t="s">
        <v>3239</v>
      </c>
      <c r="G1112" s="129">
        <v>38</v>
      </c>
      <c r="H1112" s="135">
        <v>-0.01</v>
      </c>
      <c r="I1112" s="36" t="s">
        <v>147</v>
      </c>
      <c r="J1112" s="36" t="s">
        <v>2729</v>
      </c>
    </row>
    <row r="1113" ht="18.95" customHeight="1" spans="1:10">
      <c r="A1113" s="126" t="s">
        <v>135</v>
      </c>
      <c r="B1113" s="97" t="s">
        <v>135</v>
      </c>
      <c r="C1113" s="460" t="s">
        <v>2082</v>
      </c>
      <c r="D1113" s="89" t="s">
        <v>2087</v>
      </c>
      <c r="E1113" s="97" t="s">
        <v>147</v>
      </c>
      <c r="F1113" s="51" t="s">
        <v>3486</v>
      </c>
      <c r="G1113" s="129">
        <v>5000</v>
      </c>
      <c r="H1113" s="135">
        <v>0.25</v>
      </c>
      <c r="I1113" s="36" t="s">
        <v>147</v>
      </c>
      <c r="J1113" s="36" t="s">
        <v>2729</v>
      </c>
    </row>
    <row r="1114" ht="18.95" customHeight="1" spans="1:10">
      <c r="A1114" s="126" t="s">
        <v>135</v>
      </c>
      <c r="B1114" s="97" t="s">
        <v>135</v>
      </c>
      <c r="C1114" s="460" t="s">
        <v>2082</v>
      </c>
      <c r="D1114" s="89" t="s">
        <v>2089</v>
      </c>
      <c r="E1114" s="97" t="s">
        <v>147</v>
      </c>
      <c r="F1114" s="51" t="s">
        <v>3487</v>
      </c>
      <c r="G1114" s="129">
        <v>0</v>
      </c>
      <c r="H1114" s="135" t="s">
        <v>135</v>
      </c>
      <c r="I1114" s="36" t="s">
        <v>2729</v>
      </c>
      <c r="J1114" s="36" t="s">
        <v>2729</v>
      </c>
    </row>
    <row r="1115" ht="18.95" customHeight="1" spans="1:10">
      <c r="A1115" s="126" t="s">
        <v>135</v>
      </c>
      <c r="B1115" s="97"/>
      <c r="C1115" s="460" t="s">
        <v>2082</v>
      </c>
      <c r="D1115" s="89" t="s">
        <v>2091</v>
      </c>
      <c r="E1115" s="97" t="s">
        <v>147</v>
      </c>
      <c r="F1115" s="27" t="s">
        <v>3488</v>
      </c>
      <c r="G1115" s="128">
        <v>50520</v>
      </c>
      <c r="H1115" s="135">
        <v>0.255</v>
      </c>
      <c r="I1115" s="36" t="s">
        <v>147</v>
      </c>
      <c r="J1115" s="36" t="s">
        <v>2729</v>
      </c>
    </row>
    <row r="1116" ht="18.95" customHeight="1" spans="1:10">
      <c r="A1116" s="126" t="s">
        <v>135</v>
      </c>
      <c r="B1116" s="460" t="s">
        <v>2064</v>
      </c>
      <c r="C1116" s="97"/>
      <c r="D1116" s="89" t="s">
        <v>2093</v>
      </c>
      <c r="E1116" s="97"/>
      <c r="F1116" s="50" t="s">
        <v>3489</v>
      </c>
      <c r="G1116" s="127">
        <v>25370</v>
      </c>
      <c r="H1116" s="133">
        <v>0.258</v>
      </c>
      <c r="I1116" s="36" t="s">
        <v>147</v>
      </c>
      <c r="J1116" s="36" t="s">
        <v>147</v>
      </c>
    </row>
    <row r="1117" ht="18.95" customHeight="1" spans="1:10">
      <c r="A1117" s="126" t="s">
        <v>135</v>
      </c>
      <c r="B1117" s="97" t="s">
        <v>135</v>
      </c>
      <c r="C1117" s="460" t="s">
        <v>2093</v>
      </c>
      <c r="D1117" s="89" t="s">
        <v>2095</v>
      </c>
      <c r="E1117" s="97" t="s">
        <v>147</v>
      </c>
      <c r="F1117" s="49" t="s">
        <v>3237</v>
      </c>
      <c r="G1117" s="129">
        <v>0</v>
      </c>
      <c r="H1117" s="135" t="s">
        <v>135</v>
      </c>
      <c r="I1117" s="36" t="s">
        <v>2729</v>
      </c>
      <c r="J1117" s="36" t="s">
        <v>2729</v>
      </c>
    </row>
    <row r="1118" ht="18.95" customHeight="1" spans="1:10">
      <c r="A1118" s="126" t="s">
        <v>135</v>
      </c>
      <c r="B1118" s="97" t="s">
        <v>135</v>
      </c>
      <c r="C1118" s="460" t="s">
        <v>2093</v>
      </c>
      <c r="D1118" s="89" t="s">
        <v>2096</v>
      </c>
      <c r="E1118" s="97" t="s">
        <v>147</v>
      </c>
      <c r="F1118" s="49" t="s">
        <v>3238</v>
      </c>
      <c r="G1118" s="129">
        <v>0</v>
      </c>
      <c r="H1118" s="135" t="s">
        <v>135</v>
      </c>
      <c r="I1118" s="36" t="s">
        <v>2729</v>
      </c>
      <c r="J1118" s="36" t="s">
        <v>2729</v>
      </c>
    </row>
    <row r="1119" ht="18.95" customHeight="1" spans="1:10">
      <c r="A1119" s="126" t="s">
        <v>135</v>
      </c>
      <c r="B1119" s="97" t="s">
        <v>135</v>
      </c>
      <c r="C1119" s="460" t="s">
        <v>2093</v>
      </c>
      <c r="D1119" s="89" t="s">
        <v>2097</v>
      </c>
      <c r="E1119" s="97" t="s">
        <v>147</v>
      </c>
      <c r="F1119" s="49" t="s">
        <v>3239</v>
      </c>
      <c r="G1119" s="129">
        <v>0</v>
      </c>
      <c r="H1119" s="135" t="s">
        <v>135</v>
      </c>
      <c r="I1119" s="36" t="s">
        <v>2729</v>
      </c>
      <c r="J1119" s="36" t="s">
        <v>2729</v>
      </c>
    </row>
    <row r="1120" ht="18.95" customHeight="1" spans="1:10">
      <c r="A1120" s="126" t="s">
        <v>135</v>
      </c>
      <c r="B1120" s="97" t="s">
        <v>135</v>
      </c>
      <c r="C1120" s="460" t="s">
        <v>2093</v>
      </c>
      <c r="D1120" s="89" t="s">
        <v>2098</v>
      </c>
      <c r="E1120" s="97" t="s">
        <v>147</v>
      </c>
      <c r="F1120" s="49" t="s">
        <v>3490</v>
      </c>
      <c r="G1120" s="129">
        <v>0</v>
      </c>
      <c r="H1120" s="135" t="s">
        <v>135</v>
      </c>
      <c r="I1120" s="36" t="s">
        <v>2729</v>
      </c>
      <c r="J1120" s="36" t="s">
        <v>2729</v>
      </c>
    </row>
    <row r="1121" ht="18.95" customHeight="1" spans="1:10">
      <c r="A1121" s="126" t="s">
        <v>135</v>
      </c>
      <c r="B1121" s="97" t="s">
        <v>135</v>
      </c>
      <c r="C1121" s="460" t="s">
        <v>2093</v>
      </c>
      <c r="D1121" s="89" t="s">
        <v>2100</v>
      </c>
      <c r="E1121" s="97" t="s">
        <v>147</v>
      </c>
      <c r="F1121" s="49" t="s">
        <v>3491</v>
      </c>
      <c r="G1121" s="129">
        <v>25370</v>
      </c>
      <c r="H1121" s="135">
        <v>0.258</v>
      </c>
      <c r="I1121" s="36" t="s">
        <v>147</v>
      </c>
      <c r="J1121" s="36" t="s">
        <v>2729</v>
      </c>
    </row>
    <row r="1122" ht="18.95" customHeight="1" spans="1:10">
      <c r="A1122" s="126" t="s">
        <v>135</v>
      </c>
      <c r="B1122" s="97" t="s">
        <v>2064</v>
      </c>
      <c r="C1122" s="97" t="s">
        <v>135</v>
      </c>
      <c r="D1122" s="89" t="s">
        <v>2102</v>
      </c>
      <c r="E1122" s="97"/>
      <c r="F1122" s="50" t="s">
        <v>3492</v>
      </c>
      <c r="G1122" s="127">
        <v>205</v>
      </c>
      <c r="H1122" s="133">
        <v>0.149</v>
      </c>
      <c r="I1122" s="36" t="s">
        <v>147</v>
      </c>
      <c r="J1122" s="36" t="s">
        <v>147</v>
      </c>
    </row>
    <row r="1123" ht="18.95" customHeight="1" spans="1:10">
      <c r="A1123" s="126" t="s">
        <v>135</v>
      </c>
      <c r="B1123" s="97" t="s">
        <v>135</v>
      </c>
      <c r="C1123" s="460" t="s">
        <v>2102</v>
      </c>
      <c r="D1123" s="89" t="s">
        <v>2104</v>
      </c>
      <c r="E1123" s="97" t="s">
        <v>147</v>
      </c>
      <c r="F1123" s="27" t="s">
        <v>3493</v>
      </c>
      <c r="G1123" s="129">
        <v>0</v>
      </c>
      <c r="H1123" s="135" t="s">
        <v>135</v>
      </c>
      <c r="I1123" s="36" t="s">
        <v>2729</v>
      </c>
      <c r="J1123" s="36" t="s">
        <v>2729</v>
      </c>
    </row>
    <row r="1124" ht="18.95" customHeight="1" spans="1:10">
      <c r="A1124" s="126" t="s">
        <v>135</v>
      </c>
      <c r="B1124" s="97" t="s">
        <v>135</v>
      </c>
      <c r="C1124" s="460" t="s">
        <v>2102</v>
      </c>
      <c r="D1124" s="89" t="s">
        <v>2106</v>
      </c>
      <c r="E1124" s="97" t="s">
        <v>147</v>
      </c>
      <c r="F1124" s="49" t="s">
        <v>3494</v>
      </c>
      <c r="G1124" s="129">
        <v>205</v>
      </c>
      <c r="H1124" s="135">
        <v>0.149</v>
      </c>
      <c r="I1124" s="36" t="s">
        <v>147</v>
      </c>
      <c r="J1124" s="36" t="s">
        <v>2729</v>
      </c>
    </row>
    <row r="1125" ht="18.95" customHeight="1" spans="1:10">
      <c r="A1125" s="126" t="s">
        <v>134</v>
      </c>
      <c r="B1125" s="97" t="s">
        <v>135</v>
      </c>
      <c r="C1125" s="97"/>
      <c r="D1125" s="463" t="s">
        <v>3495</v>
      </c>
      <c r="E1125" s="97"/>
      <c r="F1125" s="50" t="s">
        <v>2109</v>
      </c>
      <c r="G1125" s="127">
        <v>6440</v>
      </c>
      <c r="H1125" s="133">
        <v>-0.788</v>
      </c>
      <c r="I1125" s="36" t="s">
        <v>147</v>
      </c>
      <c r="J1125" s="36" t="s">
        <v>147</v>
      </c>
    </row>
    <row r="1126" ht="18.95" customHeight="1" spans="1:10">
      <c r="A1126" s="126"/>
      <c r="B1126" s="89" t="s">
        <v>2108</v>
      </c>
      <c r="C1126" s="97"/>
      <c r="D1126" s="247">
        <v>21701</v>
      </c>
      <c r="E1126" s="97" t="s">
        <v>147</v>
      </c>
      <c r="F1126" s="50" t="s">
        <v>3496</v>
      </c>
      <c r="G1126" s="127">
        <v>0</v>
      </c>
      <c r="H1126" s="133" t="s">
        <v>135</v>
      </c>
      <c r="I1126" s="36" t="s">
        <v>2729</v>
      </c>
      <c r="J1126" s="36" t="s">
        <v>147</v>
      </c>
    </row>
    <row r="1127" ht="18.95" customHeight="1" spans="1:10">
      <c r="A1127" s="126"/>
      <c r="B1127" s="89" t="s">
        <v>2108</v>
      </c>
      <c r="C1127" s="97"/>
      <c r="D1127" s="96">
        <v>21703</v>
      </c>
      <c r="E1127" s="97" t="s">
        <v>147</v>
      </c>
      <c r="F1127" s="50" t="s">
        <v>3497</v>
      </c>
      <c r="G1127" s="141">
        <v>2000</v>
      </c>
      <c r="H1127" s="133">
        <v>0</v>
      </c>
      <c r="I1127" s="36" t="s">
        <v>147</v>
      </c>
      <c r="J1127" s="36" t="s">
        <v>147</v>
      </c>
    </row>
    <row r="1128" ht="18.95" customHeight="1" spans="1:10">
      <c r="A1128" s="126" t="s">
        <v>135</v>
      </c>
      <c r="B1128" s="89" t="s">
        <v>2108</v>
      </c>
      <c r="C1128" s="97"/>
      <c r="D1128" s="89" t="s">
        <v>2112</v>
      </c>
      <c r="E1128" s="97" t="s">
        <v>147</v>
      </c>
      <c r="F1128" s="50" t="s">
        <v>3498</v>
      </c>
      <c r="G1128" s="141">
        <v>4440</v>
      </c>
      <c r="H1128" s="133">
        <v>-0.844</v>
      </c>
      <c r="I1128" s="36" t="s">
        <v>147</v>
      </c>
      <c r="J1128" s="36" t="s">
        <v>147</v>
      </c>
    </row>
    <row r="1129" ht="18.95" customHeight="1" spans="1:10">
      <c r="A1129" s="126" t="s">
        <v>134</v>
      </c>
      <c r="B1129" s="97" t="s">
        <v>135</v>
      </c>
      <c r="C1129" s="97"/>
      <c r="D1129" s="89" t="s">
        <v>2114</v>
      </c>
      <c r="E1129" s="97"/>
      <c r="F1129" s="50" t="s">
        <v>2115</v>
      </c>
      <c r="G1129" s="127">
        <v>0</v>
      </c>
      <c r="H1129" s="133" t="s">
        <v>135</v>
      </c>
      <c r="I1129" s="36" t="s">
        <v>2729</v>
      </c>
      <c r="J1129" s="36" t="s">
        <v>147</v>
      </c>
    </row>
    <row r="1130" ht="18.95" customHeight="1" spans="1:10">
      <c r="A1130" s="126"/>
      <c r="B1130" s="460" t="s">
        <v>2114</v>
      </c>
      <c r="C1130" s="97"/>
      <c r="D1130" s="89" t="s">
        <v>2116</v>
      </c>
      <c r="E1130" s="97" t="s">
        <v>147</v>
      </c>
      <c r="F1130" s="50" t="s">
        <v>3499</v>
      </c>
      <c r="G1130" s="141">
        <v>0</v>
      </c>
      <c r="H1130" s="133" t="s">
        <v>135</v>
      </c>
      <c r="I1130" s="36" t="s">
        <v>2729</v>
      </c>
      <c r="J1130" s="36" t="s">
        <v>147</v>
      </c>
    </row>
    <row r="1131" ht="18.95" customHeight="1" spans="1:10">
      <c r="A1131" s="126"/>
      <c r="B1131" s="460" t="s">
        <v>2114</v>
      </c>
      <c r="C1131" s="97"/>
      <c r="D1131" s="89" t="s">
        <v>2118</v>
      </c>
      <c r="E1131" s="97" t="s">
        <v>147</v>
      </c>
      <c r="F1131" s="50" t="s">
        <v>3500</v>
      </c>
      <c r="G1131" s="141">
        <v>0</v>
      </c>
      <c r="H1131" s="133" t="s">
        <v>135</v>
      </c>
      <c r="I1131" s="36" t="s">
        <v>2729</v>
      </c>
      <c r="J1131" s="36" t="s">
        <v>147</v>
      </c>
    </row>
    <row r="1132" ht="18.95" customHeight="1" spans="1:10">
      <c r="A1132" s="126"/>
      <c r="B1132" s="460" t="s">
        <v>2114</v>
      </c>
      <c r="C1132" s="97"/>
      <c r="D1132" s="89" t="s">
        <v>2120</v>
      </c>
      <c r="E1132" s="97" t="s">
        <v>147</v>
      </c>
      <c r="F1132" s="50" t="s">
        <v>3501</v>
      </c>
      <c r="G1132" s="141">
        <v>0</v>
      </c>
      <c r="H1132" s="133" t="s">
        <v>135</v>
      </c>
      <c r="I1132" s="36" t="s">
        <v>2729</v>
      </c>
      <c r="J1132" s="36" t="s">
        <v>147</v>
      </c>
    </row>
    <row r="1133" ht="18.95" customHeight="1" spans="1:10">
      <c r="A1133" s="126"/>
      <c r="B1133" s="460" t="s">
        <v>2114</v>
      </c>
      <c r="C1133" s="97"/>
      <c r="D1133" s="89" t="s">
        <v>2122</v>
      </c>
      <c r="E1133" s="97" t="s">
        <v>147</v>
      </c>
      <c r="F1133" s="50" t="s">
        <v>3502</v>
      </c>
      <c r="G1133" s="127">
        <v>0</v>
      </c>
      <c r="H1133" s="133" t="s">
        <v>135</v>
      </c>
      <c r="I1133" s="36" t="s">
        <v>2729</v>
      </c>
      <c r="J1133" s="36" t="s">
        <v>147</v>
      </c>
    </row>
    <row r="1134" ht="18.95" customHeight="1" spans="1:10">
      <c r="A1134" s="126"/>
      <c r="B1134" s="460" t="s">
        <v>2114</v>
      </c>
      <c r="C1134" s="97" t="s">
        <v>135</v>
      </c>
      <c r="D1134" s="459" t="s">
        <v>2124</v>
      </c>
      <c r="E1134" s="97" t="s">
        <v>147</v>
      </c>
      <c r="F1134" s="50" t="s">
        <v>3503</v>
      </c>
      <c r="G1134" s="141">
        <v>0</v>
      </c>
      <c r="H1134" s="133" t="s">
        <v>135</v>
      </c>
      <c r="I1134" s="36" t="s">
        <v>2729</v>
      </c>
      <c r="J1134" s="36" t="s">
        <v>147</v>
      </c>
    </row>
    <row r="1135" ht="18.95" customHeight="1" spans="1:10">
      <c r="A1135" s="126"/>
      <c r="B1135" s="460" t="s">
        <v>2114</v>
      </c>
      <c r="C1135" s="97" t="s">
        <v>135</v>
      </c>
      <c r="D1135" s="89" t="s">
        <v>2126</v>
      </c>
      <c r="E1135" s="97" t="s">
        <v>147</v>
      </c>
      <c r="F1135" s="50" t="s">
        <v>3255</v>
      </c>
      <c r="G1135" s="141">
        <v>0</v>
      </c>
      <c r="H1135" s="133" t="s">
        <v>135</v>
      </c>
      <c r="I1135" s="36" t="s">
        <v>2729</v>
      </c>
      <c r="J1135" s="36" t="s">
        <v>147</v>
      </c>
    </row>
    <row r="1136" ht="18.95" customHeight="1" spans="1:10">
      <c r="A1136" s="126"/>
      <c r="B1136" s="460" t="s">
        <v>2114</v>
      </c>
      <c r="C1136" s="97" t="s">
        <v>135</v>
      </c>
      <c r="D1136" s="89" t="s">
        <v>2128</v>
      </c>
      <c r="E1136" s="97" t="s">
        <v>147</v>
      </c>
      <c r="F1136" s="50" t="s">
        <v>3504</v>
      </c>
      <c r="G1136" s="141">
        <v>0</v>
      </c>
      <c r="H1136" s="133" t="s">
        <v>135</v>
      </c>
      <c r="I1136" s="36" t="s">
        <v>2729</v>
      </c>
      <c r="J1136" s="36" t="s">
        <v>147</v>
      </c>
    </row>
    <row r="1137" ht="18.95" customHeight="1" spans="1:10">
      <c r="A1137" s="126" t="s">
        <v>135</v>
      </c>
      <c r="B1137" s="460" t="s">
        <v>2114</v>
      </c>
      <c r="C1137" s="97" t="s">
        <v>135</v>
      </c>
      <c r="D1137" s="89" t="s">
        <v>2130</v>
      </c>
      <c r="E1137" s="97" t="s">
        <v>147</v>
      </c>
      <c r="F1137" s="50" t="s">
        <v>3505</v>
      </c>
      <c r="G1137" s="141">
        <v>0</v>
      </c>
      <c r="H1137" s="133" t="s">
        <v>135</v>
      </c>
      <c r="I1137" s="36" t="s">
        <v>2729</v>
      </c>
      <c r="J1137" s="36" t="s">
        <v>147</v>
      </c>
    </row>
    <row r="1138" ht="18.95" customHeight="1" spans="1:10">
      <c r="A1138" s="126" t="s">
        <v>135</v>
      </c>
      <c r="B1138" s="460" t="s">
        <v>2114</v>
      </c>
      <c r="C1138" s="97"/>
      <c r="D1138" s="89" t="s">
        <v>2132</v>
      </c>
      <c r="E1138" s="97" t="s">
        <v>147</v>
      </c>
      <c r="F1138" s="50" t="s">
        <v>3506</v>
      </c>
      <c r="G1138" s="141">
        <v>0</v>
      </c>
      <c r="H1138" s="133" t="s">
        <v>135</v>
      </c>
      <c r="I1138" s="36" t="s">
        <v>2729</v>
      </c>
      <c r="J1138" s="36" t="s">
        <v>147</v>
      </c>
    </row>
    <row r="1139" ht="18.95" customHeight="1" spans="1:10">
      <c r="A1139" s="126" t="s">
        <v>134</v>
      </c>
      <c r="B1139" s="97" t="s">
        <v>135</v>
      </c>
      <c r="C1139" s="97"/>
      <c r="D1139" s="89" t="s">
        <v>2134</v>
      </c>
      <c r="E1139" s="97"/>
      <c r="F1139" s="48" t="s">
        <v>2135</v>
      </c>
      <c r="G1139" s="127">
        <v>417023</v>
      </c>
      <c r="H1139" s="133">
        <v>-0.193</v>
      </c>
      <c r="I1139" s="36" t="s">
        <v>147</v>
      </c>
      <c r="J1139" s="36" t="s">
        <v>147</v>
      </c>
    </row>
    <row r="1140" ht="18.95" customHeight="1" spans="1:10">
      <c r="A1140" s="126" t="s">
        <v>135</v>
      </c>
      <c r="B1140" s="460" t="s">
        <v>2134</v>
      </c>
      <c r="C1140" s="97" t="s">
        <v>135</v>
      </c>
      <c r="D1140" s="89" t="s">
        <v>2136</v>
      </c>
      <c r="E1140" s="97"/>
      <c r="F1140" s="50" t="s">
        <v>3507</v>
      </c>
      <c r="G1140" s="127">
        <v>408980</v>
      </c>
      <c r="H1140" s="133">
        <v>-0.196</v>
      </c>
      <c r="I1140" s="36" t="s">
        <v>147</v>
      </c>
      <c r="J1140" s="36" t="s">
        <v>147</v>
      </c>
    </row>
    <row r="1141" ht="18.95" customHeight="1" spans="1:10">
      <c r="A1141" s="126" t="s">
        <v>135</v>
      </c>
      <c r="B1141" s="97" t="s">
        <v>135</v>
      </c>
      <c r="C1141" s="460" t="s">
        <v>2136</v>
      </c>
      <c r="D1141" s="89" t="s">
        <v>2138</v>
      </c>
      <c r="E1141" s="97" t="s">
        <v>147</v>
      </c>
      <c r="F1141" s="27" t="s">
        <v>3237</v>
      </c>
      <c r="G1141" s="129">
        <v>1506</v>
      </c>
      <c r="H1141" s="135">
        <v>0.469</v>
      </c>
      <c r="I1141" s="36" t="s">
        <v>147</v>
      </c>
      <c r="J1141" s="36" t="s">
        <v>2729</v>
      </c>
    </row>
    <row r="1142" ht="18.95" customHeight="1" spans="1:10">
      <c r="A1142" s="126" t="s">
        <v>135</v>
      </c>
      <c r="B1142" s="97" t="s">
        <v>135</v>
      </c>
      <c r="C1142" s="460" t="s">
        <v>2136</v>
      </c>
      <c r="D1142" s="89" t="s">
        <v>2139</v>
      </c>
      <c r="E1142" s="97" t="s">
        <v>147</v>
      </c>
      <c r="F1142" s="27" t="s">
        <v>3238</v>
      </c>
      <c r="G1142" s="127">
        <v>0</v>
      </c>
      <c r="H1142" s="135" t="s">
        <v>135</v>
      </c>
      <c r="I1142" s="36" t="s">
        <v>2729</v>
      </c>
      <c r="J1142" s="36" t="s">
        <v>2729</v>
      </c>
    </row>
    <row r="1143" ht="18.95" customHeight="1" spans="1:10">
      <c r="A1143" s="126" t="s">
        <v>135</v>
      </c>
      <c r="B1143" s="97" t="s">
        <v>135</v>
      </c>
      <c r="C1143" s="460" t="s">
        <v>2136</v>
      </c>
      <c r="D1143" s="89" t="s">
        <v>2140</v>
      </c>
      <c r="E1143" s="97" t="s">
        <v>147</v>
      </c>
      <c r="F1143" s="27" t="s">
        <v>3239</v>
      </c>
      <c r="G1143" s="129">
        <v>90</v>
      </c>
      <c r="H1143" s="135">
        <v>0.097</v>
      </c>
      <c r="I1143" s="36" t="s">
        <v>147</v>
      </c>
      <c r="J1143" s="36" t="s">
        <v>2729</v>
      </c>
    </row>
    <row r="1144" ht="18.95" customHeight="1" spans="1:10">
      <c r="A1144" s="126" t="s">
        <v>135</v>
      </c>
      <c r="B1144" s="97" t="s">
        <v>135</v>
      </c>
      <c r="C1144" s="460" t="s">
        <v>2136</v>
      </c>
      <c r="D1144" s="89" t="s">
        <v>2141</v>
      </c>
      <c r="E1144" s="97" t="s">
        <v>147</v>
      </c>
      <c r="F1144" s="27" t="s">
        <v>3508</v>
      </c>
      <c r="G1144" s="128">
        <v>2100</v>
      </c>
      <c r="H1144" s="135">
        <v>-0.198</v>
      </c>
      <c r="I1144" s="36" t="s">
        <v>147</v>
      </c>
      <c r="J1144" s="36" t="s">
        <v>2729</v>
      </c>
    </row>
    <row r="1145" ht="18.95" customHeight="1" spans="1:10">
      <c r="A1145" s="126" t="s">
        <v>135</v>
      </c>
      <c r="B1145" s="97" t="s">
        <v>135</v>
      </c>
      <c r="C1145" s="460" t="s">
        <v>2136</v>
      </c>
      <c r="D1145" s="89" t="s">
        <v>2143</v>
      </c>
      <c r="E1145" s="97" t="s">
        <v>147</v>
      </c>
      <c r="F1145" s="49" t="s">
        <v>3509</v>
      </c>
      <c r="G1145" s="129">
        <v>0</v>
      </c>
      <c r="H1145" s="135" t="s">
        <v>135</v>
      </c>
      <c r="I1145" s="36" t="s">
        <v>2729</v>
      </c>
      <c r="J1145" s="36" t="s">
        <v>2729</v>
      </c>
    </row>
    <row r="1146" ht="18.95" customHeight="1" spans="1:10">
      <c r="A1146" s="126" t="s">
        <v>135</v>
      </c>
      <c r="B1146" s="97" t="s">
        <v>135</v>
      </c>
      <c r="C1146" s="460" t="s">
        <v>2136</v>
      </c>
      <c r="D1146" s="89" t="s">
        <v>2145</v>
      </c>
      <c r="E1146" s="97" t="s">
        <v>147</v>
      </c>
      <c r="F1146" s="49" t="s">
        <v>3510</v>
      </c>
      <c r="G1146" s="129">
        <v>100000</v>
      </c>
      <c r="H1146" s="135" t="s">
        <v>135</v>
      </c>
      <c r="I1146" s="36" t="s">
        <v>147</v>
      </c>
      <c r="J1146" s="36" t="s">
        <v>2729</v>
      </c>
    </row>
    <row r="1147" ht="18.95" customHeight="1" spans="1:10">
      <c r="A1147" s="126" t="s">
        <v>135</v>
      </c>
      <c r="B1147" s="97" t="s">
        <v>135</v>
      </c>
      <c r="C1147" s="460" t="s">
        <v>2136</v>
      </c>
      <c r="D1147" s="89" t="s">
        <v>2147</v>
      </c>
      <c r="E1147" s="97" t="s">
        <v>147</v>
      </c>
      <c r="F1147" s="49" t="s">
        <v>3511</v>
      </c>
      <c r="G1147" s="129">
        <v>0</v>
      </c>
      <c r="H1147" s="135" t="s">
        <v>135</v>
      </c>
      <c r="I1147" s="36" t="s">
        <v>2729</v>
      </c>
      <c r="J1147" s="36" t="s">
        <v>2729</v>
      </c>
    </row>
    <row r="1148" ht="18.95" customHeight="1" spans="1:10">
      <c r="A1148" s="126" t="s">
        <v>135</v>
      </c>
      <c r="B1148" s="97" t="s">
        <v>135</v>
      </c>
      <c r="C1148" s="460" t="s">
        <v>2136</v>
      </c>
      <c r="D1148" s="89" t="s">
        <v>2149</v>
      </c>
      <c r="E1148" s="97" t="s">
        <v>147</v>
      </c>
      <c r="F1148" s="49" t="s">
        <v>3512</v>
      </c>
      <c r="G1148" s="141">
        <v>0</v>
      </c>
      <c r="H1148" s="133" t="s">
        <v>135</v>
      </c>
      <c r="I1148" s="36" t="s">
        <v>2729</v>
      </c>
      <c r="J1148" s="36" t="s">
        <v>2729</v>
      </c>
    </row>
    <row r="1149" ht="18.95" customHeight="1" spans="1:10">
      <c r="A1149" s="126" t="s">
        <v>135</v>
      </c>
      <c r="B1149" s="97" t="s">
        <v>135</v>
      </c>
      <c r="C1149" s="460" t="s">
        <v>2136</v>
      </c>
      <c r="D1149" s="89" t="s">
        <v>2151</v>
      </c>
      <c r="E1149" s="97" t="s">
        <v>147</v>
      </c>
      <c r="F1149" s="49" t="s">
        <v>3513</v>
      </c>
      <c r="G1149" s="129">
        <v>0</v>
      </c>
      <c r="H1149" s="135" t="s">
        <v>135</v>
      </c>
      <c r="I1149" s="36" t="s">
        <v>2729</v>
      </c>
      <c r="J1149" s="36" t="s">
        <v>2729</v>
      </c>
    </row>
    <row r="1150" ht="18.95" customHeight="1" spans="1:10">
      <c r="A1150" s="126" t="s">
        <v>135</v>
      </c>
      <c r="B1150" s="97" t="s">
        <v>135</v>
      </c>
      <c r="C1150" s="460" t="s">
        <v>2136</v>
      </c>
      <c r="D1150" s="89" t="s">
        <v>2153</v>
      </c>
      <c r="E1150" s="97" t="s">
        <v>147</v>
      </c>
      <c r="F1150" s="49" t="s">
        <v>3514</v>
      </c>
      <c r="G1150" s="129">
        <v>90000</v>
      </c>
      <c r="H1150" s="135" t="s">
        <v>135</v>
      </c>
      <c r="I1150" s="36" t="s">
        <v>147</v>
      </c>
      <c r="J1150" s="36" t="s">
        <v>2729</v>
      </c>
    </row>
    <row r="1151" ht="18.95" customHeight="1" spans="1:10">
      <c r="A1151" s="126" t="s">
        <v>135</v>
      </c>
      <c r="B1151" s="97" t="s">
        <v>135</v>
      </c>
      <c r="C1151" s="460" t="s">
        <v>2136</v>
      </c>
      <c r="D1151" s="89" t="s">
        <v>2155</v>
      </c>
      <c r="E1151" s="97" t="s">
        <v>147</v>
      </c>
      <c r="F1151" s="49" t="s">
        <v>3515</v>
      </c>
      <c r="G1151" s="129">
        <v>34000</v>
      </c>
      <c r="H1151" s="133">
        <v>33</v>
      </c>
      <c r="I1151" s="36" t="s">
        <v>147</v>
      </c>
      <c r="J1151" s="36" t="s">
        <v>2729</v>
      </c>
    </row>
    <row r="1152" ht="18.95" customHeight="1" spans="1:10">
      <c r="A1152" s="126" t="s">
        <v>135</v>
      </c>
      <c r="B1152" s="97" t="s">
        <v>135</v>
      </c>
      <c r="C1152" s="460" t="s">
        <v>2136</v>
      </c>
      <c r="D1152" s="89" t="s">
        <v>2157</v>
      </c>
      <c r="E1152" s="97" t="s">
        <v>147</v>
      </c>
      <c r="F1152" s="49" t="s">
        <v>3516</v>
      </c>
      <c r="G1152" s="129">
        <v>0</v>
      </c>
      <c r="H1152" s="135" t="s">
        <v>135</v>
      </c>
      <c r="I1152" s="36" t="s">
        <v>2729</v>
      </c>
      <c r="J1152" s="36" t="s">
        <v>2729</v>
      </c>
    </row>
    <row r="1153" ht="18.95" customHeight="1" spans="1:10">
      <c r="A1153" s="126" t="s">
        <v>135</v>
      </c>
      <c r="B1153" s="97" t="s">
        <v>135</v>
      </c>
      <c r="C1153" s="460" t="s">
        <v>2136</v>
      </c>
      <c r="D1153" s="89" t="s">
        <v>2159</v>
      </c>
      <c r="E1153" s="97" t="s">
        <v>147</v>
      </c>
      <c r="F1153" s="49" t="s">
        <v>3517</v>
      </c>
      <c r="G1153" s="129">
        <v>0</v>
      </c>
      <c r="H1153" s="135" t="s">
        <v>135</v>
      </c>
      <c r="I1153" s="36" t="s">
        <v>2729</v>
      </c>
      <c r="J1153" s="36" t="s">
        <v>2729</v>
      </c>
    </row>
    <row r="1154" ht="18.95" customHeight="1" spans="1:10">
      <c r="A1154" s="126" t="s">
        <v>135</v>
      </c>
      <c r="B1154" s="97" t="s">
        <v>135</v>
      </c>
      <c r="C1154" s="460" t="s">
        <v>2136</v>
      </c>
      <c r="D1154" s="89" t="s">
        <v>2161</v>
      </c>
      <c r="E1154" s="97" t="s">
        <v>147</v>
      </c>
      <c r="F1154" s="27" t="s">
        <v>3518</v>
      </c>
      <c r="G1154" s="127">
        <v>0</v>
      </c>
      <c r="H1154" s="135" t="s">
        <v>135</v>
      </c>
      <c r="I1154" s="36" t="s">
        <v>2729</v>
      </c>
      <c r="J1154" s="36" t="s">
        <v>2729</v>
      </c>
    </row>
    <row r="1155" ht="18.95" customHeight="1" spans="1:10">
      <c r="A1155" s="126" t="s">
        <v>135</v>
      </c>
      <c r="B1155" s="97" t="s">
        <v>135</v>
      </c>
      <c r="C1155" s="460" t="s">
        <v>2136</v>
      </c>
      <c r="D1155" s="89" t="s">
        <v>2163</v>
      </c>
      <c r="E1155" s="97" t="s">
        <v>147</v>
      </c>
      <c r="F1155" s="49" t="s">
        <v>3519</v>
      </c>
      <c r="G1155" s="128">
        <v>0</v>
      </c>
      <c r="H1155" s="135" t="s">
        <v>135</v>
      </c>
      <c r="I1155" s="36" t="s">
        <v>2729</v>
      </c>
      <c r="J1155" s="36" t="s">
        <v>2729</v>
      </c>
    </row>
    <row r="1156" ht="18.95" customHeight="1" spans="1:10">
      <c r="A1156" s="126" t="s">
        <v>135</v>
      </c>
      <c r="B1156" s="97"/>
      <c r="C1156" s="460" t="s">
        <v>2136</v>
      </c>
      <c r="D1156" s="89" t="s">
        <v>2165</v>
      </c>
      <c r="E1156" s="97" t="s">
        <v>147</v>
      </c>
      <c r="F1156" s="49" t="s">
        <v>3520</v>
      </c>
      <c r="G1156" s="129">
        <v>0</v>
      </c>
      <c r="H1156" s="135" t="s">
        <v>135</v>
      </c>
      <c r="I1156" s="36" t="s">
        <v>2729</v>
      </c>
      <c r="J1156" s="36" t="s">
        <v>2729</v>
      </c>
    </row>
    <row r="1157" ht="18.95" customHeight="1" spans="1:10">
      <c r="A1157" s="126" t="s">
        <v>135</v>
      </c>
      <c r="B1157" s="97" t="s">
        <v>135</v>
      </c>
      <c r="C1157" s="460" t="s">
        <v>2136</v>
      </c>
      <c r="D1157" s="89" t="s">
        <v>2167</v>
      </c>
      <c r="E1157" s="97" t="s">
        <v>147</v>
      </c>
      <c r="F1157" s="49" t="s">
        <v>3521</v>
      </c>
      <c r="G1157" s="129">
        <v>7308</v>
      </c>
      <c r="H1157" s="135">
        <v>-0.674</v>
      </c>
      <c r="I1157" s="36" t="s">
        <v>147</v>
      </c>
      <c r="J1157" s="36" t="s">
        <v>2729</v>
      </c>
    </row>
    <row r="1158" ht="18.95" customHeight="1" spans="1:10">
      <c r="A1158" s="126" t="s">
        <v>135</v>
      </c>
      <c r="B1158" s="97" t="s">
        <v>135</v>
      </c>
      <c r="C1158" s="460" t="s">
        <v>2136</v>
      </c>
      <c r="D1158" s="89" t="s">
        <v>2169</v>
      </c>
      <c r="E1158" s="97" t="s">
        <v>147</v>
      </c>
      <c r="F1158" s="49" t="s">
        <v>3522</v>
      </c>
      <c r="G1158" s="129">
        <v>168192</v>
      </c>
      <c r="H1158" s="135">
        <v>-0.053</v>
      </c>
      <c r="I1158" s="36" t="s">
        <v>147</v>
      </c>
      <c r="J1158" s="36" t="s">
        <v>2729</v>
      </c>
    </row>
    <row r="1159" ht="18.95" customHeight="1" spans="1:10">
      <c r="A1159" s="126" t="s">
        <v>135</v>
      </c>
      <c r="B1159" s="97" t="s">
        <v>135</v>
      </c>
      <c r="C1159" s="460" t="s">
        <v>2136</v>
      </c>
      <c r="D1159" s="89" t="s">
        <v>2171</v>
      </c>
      <c r="E1159" s="97" t="s">
        <v>147</v>
      </c>
      <c r="F1159" s="49" t="s">
        <v>3256</v>
      </c>
      <c r="G1159" s="129">
        <v>1939</v>
      </c>
      <c r="H1159" s="135">
        <v>0.112</v>
      </c>
      <c r="I1159" s="36" t="s">
        <v>147</v>
      </c>
      <c r="J1159" s="36" t="s">
        <v>2729</v>
      </c>
    </row>
    <row r="1160" ht="18.95" customHeight="1" spans="1:10">
      <c r="A1160" s="126" t="s">
        <v>135</v>
      </c>
      <c r="B1160" s="97" t="s">
        <v>135</v>
      </c>
      <c r="C1160" s="460" t="s">
        <v>2136</v>
      </c>
      <c r="D1160" s="89" t="s">
        <v>2172</v>
      </c>
      <c r="E1160" s="97" t="s">
        <v>147</v>
      </c>
      <c r="F1160" s="49" t="s">
        <v>3523</v>
      </c>
      <c r="G1160" s="129">
        <v>3845</v>
      </c>
      <c r="H1160" s="135">
        <v>-0.987</v>
      </c>
      <c r="I1160" s="36" t="s">
        <v>147</v>
      </c>
      <c r="J1160" s="36" t="s">
        <v>2729</v>
      </c>
    </row>
    <row r="1161" ht="18.95" customHeight="1" spans="1:10">
      <c r="A1161" s="126" t="s">
        <v>135</v>
      </c>
      <c r="B1161" s="460" t="s">
        <v>2134</v>
      </c>
      <c r="C1161" s="97"/>
      <c r="D1161" s="89" t="s">
        <v>2174</v>
      </c>
      <c r="E1161" s="97"/>
      <c r="F1161" s="50" t="s">
        <v>3524</v>
      </c>
      <c r="G1161" s="127">
        <v>0</v>
      </c>
      <c r="H1161" s="133" t="s">
        <v>135</v>
      </c>
      <c r="I1161" s="36" t="s">
        <v>2729</v>
      </c>
      <c r="J1161" s="36" t="s">
        <v>147</v>
      </c>
    </row>
    <row r="1162" ht="18.95" customHeight="1" spans="1:10">
      <c r="A1162" s="126" t="s">
        <v>135</v>
      </c>
      <c r="B1162" s="97" t="s">
        <v>135</v>
      </c>
      <c r="C1162" s="460" t="s">
        <v>2174</v>
      </c>
      <c r="D1162" s="89" t="s">
        <v>2176</v>
      </c>
      <c r="E1162" s="97" t="s">
        <v>147</v>
      </c>
      <c r="F1162" s="49" t="s">
        <v>3237</v>
      </c>
      <c r="G1162" s="129">
        <v>0</v>
      </c>
      <c r="H1162" s="135" t="s">
        <v>135</v>
      </c>
      <c r="I1162" s="36" t="s">
        <v>2729</v>
      </c>
      <c r="J1162" s="36" t="s">
        <v>2729</v>
      </c>
    </row>
    <row r="1163" ht="18.95" customHeight="1" spans="1:10">
      <c r="A1163" s="126" t="s">
        <v>135</v>
      </c>
      <c r="B1163" s="97" t="s">
        <v>135</v>
      </c>
      <c r="C1163" s="460" t="s">
        <v>2174</v>
      </c>
      <c r="D1163" s="89" t="s">
        <v>2177</v>
      </c>
      <c r="E1163" s="97" t="s">
        <v>147</v>
      </c>
      <c r="F1163" s="49" t="s">
        <v>3238</v>
      </c>
      <c r="G1163" s="129">
        <v>0</v>
      </c>
      <c r="H1163" s="135" t="s">
        <v>135</v>
      </c>
      <c r="I1163" s="36" t="s">
        <v>2729</v>
      </c>
      <c r="J1163" s="36" t="s">
        <v>2729</v>
      </c>
    </row>
    <row r="1164" ht="18.95" customHeight="1" spans="1:10">
      <c r="A1164" s="126" t="s">
        <v>135</v>
      </c>
      <c r="B1164" s="97" t="s">
        <v>135</v>
      </c>
      <c r="C1164" s="460" t="s">
        <v>2174</v>
      </c>
      <c r="D1164" s="89" t="s">
        <v>2178</v>
      </c>
      <c r="E1164" s="97" t="s">
        <v>147</v>
      </c>
      <c r="F1164" s="49" t="s">
        <v>3239</v>
      </c>
      <c r="G1164" s="129">
        <v>0</v>
      </c>
      <c r="H1164" s="135" t="s">
        <v>135</v>
      </c>
      <c r="I1164" s="36" t="s">
        <v>2729</v>
      </c>
      <c r="J1164" s="36" t="s">
        <v>2729</v>
      </c>
    </row>
    <row r="1165" ht="18.95" customHeight="1" spans="1:10">
      <c r="A1165" s="126" t="s">
        <v>135</v>
      </c>
      <c r="B1165" s="97" t="s">
        <v>135</v>
      </c>
      <c r="C1165" s="460" t="s">
        <v>2174</v>
      </c>
      <c r="D1165" s="89" t="s">
        <v>2179</v>
      </c>
      <c r="E1165" s="97" t="s">
        <v>147</v>
      </c>
      <c r="F1165" s="49" t="s">
        <v>3525</v>
      </c>
      <c r="G1165" s="129">
        <v>0</v>
      </c>
      <c r="H1165" s="135" t="s">
        <v>135</v>
      </c>
      <c r="I1165" s="36" t="s">
        <v>2729</v>
      </c>
      <c r="J1165" s="36" t="s">
        <v>2729</v>
      </c>
    </row>
    <row r="1166" ht="18.95" customHeight="1" spans="1:10">
      <c r="A1166" s="126" t="s">
        <v>135</v>
      </c>
      <c r="B1166" s="97" t="s">
        <v>135</v>
      </c>
      <c r="C1166" s="460" t="s">
        <v>2174</v>
      </c>
      <c r="D1166" s="89" t="s">
        <v>2181</v>
      </c>
      <c r="E1166" s="97" t="s">
        <v>147</v>
      </c>
      <c r="F1166" s="49" t="s">
        <v>3526</v>
      </c>
      <c r="G1166" s="129">
        <v>0</v>
      </c>
      <c r="H1166" s="135" t="s">
        <v>135</v>
      </c>
      <c r="I1166" s="36" t="s">
        <v>2729</v>
      </c>
      <c r="J1166" s="36" t="s">
        <v>2729</v>
      </c>
    </row>
    <row r="1167" ht="18.95" customHeight="1" spans="1:10">
      <c r="A1167" s="126" t="s">
        <v>135</v>
      </c>
      <c r="B1167" s="97" t="s">
        <v>135</v>
      </c>
      <c r="C1167" s="460" t="s">
        <v>2174</v>
      </c>
      <c r="D1167" s="89" t="s">
        <v>2183</v>
      </c>
      <c r="E1167" s="97" t="s">
        <v>147</v>
      </c>
      <c r="F1167" s="49" t="s">
        <v>3527</v>
      </c>
      <c r="G1167" s="129">
        <v>0</v>
      </c>
      <c r="H1167" s="135" t="s">
        <v>135</v>
      </c>
      <c r="I1167" s="36" t="s">
        <v>2729</v>
      </c>
      <c r="J1167" s="36" t="s">
        <v>2729</v>
      </c>
    </row>
    <row r="1168" ht="18.95" customHeight="1" spans="1:10">
      <c r="A1168" s="126" t="s">
        <v>135</v>
      </c>
      <c r="B1168" s="97" t="s">
        <v>135</v>
      </c>
      <c r="C1168" s="460" t="s">
        <v>2174</v>
      </c>
      <c r="D1168" s="89" t="s">
        <v>2185</v>
      </c>
      <c r="E1168" s="97" t="s">
        <v>147</v>
      </c>
      <c r="F1168" s="49" t="s">
        <v>3528</v>
      </c>
      <c r="G1168" s="129">
        <v>0</v>
      </c>
      <c r="H1168" s="135" t="s">
        <v>135</v>
      </c>
      <c r="I1168" s="36" t="s">
        <v>2729</v>
      </c>
      <c r="J1168" s="36" t="s">
        <v>2729</v>
      </c>
    </row>
    <row r="1169" ht="18.95" customHeight="1" spans="1:10">
      <c r="A1169" s="126" t="s">
        <v>135</v>
      </c>
      <c r="B1169" s="97" t="s">
        <v>135</v>
      </c>
      <c r="C1169" s="460" t="s">
        <v>2174</v>
      </c>
      <c r="D1169" s="89" t="s">
        <v>2187</v>
      </c>
      <c r="E1169" s="97" t="s">
        <v>147</v>
      </c>
      <c r="F1169" s="49" t="s">
        <v>3529</v>
      </c>
      <c r="G1169" s="129">
        <v>0</v>
      </c>
      <c r="H1169" s="135" t="s">
        <v>135</v>
      </c>
      <c r="I1169" s="36" t="s">
        <v>2729</v>
      </c>
      <c r="J1169" s="36" t="s">
        <v>2729</v>
      </c>
    </row>
    <row r="1170" ht="18.95" customHeight="1" spans="1:10">
      <c r="A1170" s="126" t="s">
        <v>135</v>
      </c>
      <c r="B1170" s="97"/>
      <c r="C1170" s="460" t="s">
        <v>2174</v>
      </c>
      <c r="D1170" s="89" t="s">
        <v>2189</v>
      </c>
      <c r="E1170" s="97" t="s">
        <v>147</v>
      </c>
      <c r="F1170" s="49" t="s">
        <v>3530</v>
      </c>
      <c r="G1170" s="129">
        <v>0</v>
      </c>
      <c r="H1170" s="135" t="s">
        <v>135</v>
      </c>
      <c r="I1170" s="36" t="s">
        <v>2729</v>
      </c>
      <c r="J1170" s="36" t="s">
        <v>2729</v>
      </c>
    </row>
    <row r="1171" ht="18.95" customHeight="1" spans="1:10">
      <c r="A1171" s="126" t="s">
        <v>135</v>
      </c>
      <c r="B1171" s="97" t="s">
        <v>135</v>
      </c>
      <c r="C1171" s="460" t="s">
        <v>2174</v>
      </c>
      <c r="D1171" s="89" t="s">
        <v>2191</v>
      </c>
      <c r="E1171" s="97" t="s">
        <v>147</v>
      </c>
      <c r="F1171" s="49" t="s">
        <v>3531</v>
      </c>
      <c r="G1171" s="129">
        <v>0</v>
      </c>
      <c r="H1171" s="135" t="s">
        <v>135</v>
      </c>
      <c r="I1171" s="36" t="s">
        <v>2729</v>
      </c>
      <c r="J1171" s="36" t="s">
        <v>2729</v>
      </c>
    </row>
    <row r="1172" ht="18.95" customHeight="1" spans="1:10">
      <c r="A1172" s="126" t="s">
        <v>135</v>
      </c>
      <c r="B1172" s="97" t="s">
        <v>135</v>
      </c>
      <c r="C1172" s="460" t="s">
        <v>2174</v>
      </c>
      <c r="D1172" s="89" t="s">
        <v>2193</v>
      </c>
      <c r="E1172" s="97" t="s">
        <v>147</v>
      </c>
      <c r="F1172" s="49" t="s">
        <v>3532</v>
      </c>
      <c r="G1172" s="129">
        <v>0</v>
      </c>
      <c r="H1172" s="135" t="s">
        <v>135</v>
      </c>
      <c r="I1172" s="36" t="s">
        <v>2729</v>
      </c>
      <c r="J1172" s="36" t="s">
        <v>2729</v>
      </c>
    </row>
    <row r="1173" ht="18.95" customHeight="1" spans="1:10">
      <c r="A1173" s="126" t="s">
        <v>135</v>
      </c>
      <c r="B1173" s="97" t="s">
        <v>135</v>
      </c>
      <c r="C1173" s="460" t="s">
        <v>2174</v>
      </c>
      <c r="D1173" s="89" t="s">
        <v>2195</v>
      </c>
      <c r="E1173" s="97" t="s">
        <v>147</v>
      </c>
      <c r="F1173" s="49" t="s">
        <v>3533</v>
      </c>
      <c r="G1173" s="129">
        <v>0</v>
      </c>
      <c r="H1173" s="135" t="s">
        <v>135</v>
      </c>
      <c r="I1173" s="36" t="s">
        <v>2729</v>
      </c>
      <c r="J1173" s="36" t="s">
        <v>2729</v>
      </c>
    </row>
    <row r="1174" ht="18.95" customHeight="1" spans="1:10">
      <c r="A1174" s="126" t="s">
        <v>135</v>
      </c>
      <c r="B1174" s="97" t="s">
        <v>135</v>
      </c>
      <c r="C1174" s="460" t="s">
        <v>2174</v>
      </c>
      <c r="D1174" s="89" t="s">
        <v>2197</v>
      </c>
      <c r="E1174" s="97" t="s">
        <v>147</v>
      </c>
      <c r="F1174" s="49" t="s">
        <v>3534</v>
      </c>
      <c r="G1174" s="129">
        <v>0</v>
      </c>
      <c r="H1174" s="135" t="s">
        <v>135</v>
      </c>
      <c r="I1174" s="36" t="s">
        <v>2729</v>
      </c>
      <c r="J1174" s="36" t="s">
        <v>2729</v>
      </c>
    </row>
    <row r="1175" ht="18.95" customHeight="1" spans="1:10">
      <c r="A1175" s="126" t="s">
        <v>135</v>
      </c>
      <c r="B1175" s="97" t="s">
        <v>135</v>
      </c>
      <c r="C1175" s="460" t="s">
        <v>2174</v>
      </c>
      <c r="D1175" s="89" t="s">
        <v>2199</v>
      </c>
      <c r="E1175" s="97" t="s">
        <v>147</v>
      </c>
      <c r="F1175" s="49" t="s">
        <v>3535</v>
      </c>
      <c r="G1175" s="129">
        <v>0</v>
      </c>
      <c r="H1175" s="135" t="s">
        <v>135</v>
      </c>
      <c r="I1175" s="36" t="s">
        <v>2729</v>
      </c>
      <c r="J1175" s="36" t="s">
        <v>2729</v>
      </c>
    </row>
    <row r="1176" ht="18.95" customHeight="1" spans="1:10">
      <c r="A1176" s="126" t="s">
        <v>135</v>
      </c>
      <c r="B1176" s="97" t="s">
        <v>135</v>
      </c>
      <c r="C1176" s="460" t="s">
        <v>2174</v>
      </c>
      <c r="D1176" s="89" t="s">
        <v>2201</v>
      </c>
      <c r="E1176" s="97" t="s">
        <v>147</v>
      </c>
      <c r="F1176" s="49" t="s">
        <v>3536</v>
      </c>
      <c r="G1176" s="128">
        <v>0</v>
      </c>
      <c r="H1176" s="135" t="s">
        <v>135</v>
      </c>
      <c r="I1176" s="36" t="s">
        <v>2729</v>
      </c>
      <c r="J1176" s="36" t="s">
        <v>2729</v>
      </c>
    </row>
    <row r="1177" ht="18.95" customHeight="1" spans="1:10">
      <c r="A1177" s="126" t="s">
        <v>135</v>
      </c>
      <c r="B1177" s="97" t="s">
        <v>135</v>
      </c>
      <c r="C1177" s="460" t="s">
        <v>2174</v>
      </c>
      <c r="D1177" s="89" t="s">
        <v>2203</v>
      </c>
      <c r="E1177" s="97" t="s">
        <v>147</v>
      </c>
      <c r="F1177" s="49" t="s">
        <v>3537</v>
      </c>
      <c r="G1177" s="129">
        <v>0</v>
      </c>
      <c r="H1177" s="135" t="s">
        <v>135</v>
      </c>
      <c r="I1177" s="36" t="s">
        <v>2729</v>
      </c>
      <c r="J1177" s="36" t="s">
        <v>2729</v>
      </c>
    </row>
    <row r="1178" ht="18.95" customHeight="1" spans="1:10">
      <c r="A1178" s="126" t="s">
        <v>135</v>
      </c>
      <c r="B1178" s="97" t="s">
        <v>135</v>
      </c>
      <c r="C1178" s="460" t="s">
        <v>2174</v>
      </c>
      <c r="D1178" s="89" t="s">
        <v>2205</v>
      </c>
      <c r="E1178" s="97" t="s">
        <v>147</v>
      </c>
      <c r="F1178" s="49" t="s">
        <v>3538</v>
      </c>
      <c r="G1178" s="129">
        <v>0</v>
      </c>
      <c r="H1178" s="135" t="s">
        <v>135</v>
      </c>
      <c r="I1178" s="36" t="s">
        <v>2729</v>
      </c>
      <c r="J1178" s="36" t="s">
        <v>2729</v>
      </c>
    </row>
    <row r="1179" ht="18.95" customHeight="1" spans="1:10">
      <c r="A1179" s="126" t="s">
        <v>135</v>
      </c>
      <c r="B1179" s="97" t="s">
        <v>135</v>
      </c>
      <c r="C1179" s="460" t="s">
        <v>2174</v>
      </c>
      <c r="D1179" s="89" t="s">
        <v>2207</v>
      </c>
      <c r="E1179" s="97" t="s">
        <v>147</v>
      </c>
      <c r="F1179" s="49" t="s">
        <v>3256</v>
      </c>
      <c r="G1179" s="129">
        <v>0</v>
      </c>
      <c r="H1179" s="135" t="s">
        <v>135</v>
      </c>
      <c r="I1179" s="36" t="s">
        <v>2729</v>
      </c>
      <c r="J1179" s="36" t="s">
        <v>2729</v>
      </c>
    </row>
    <row r="1180" ht="18.95" customHeight="1" spans="1:10">
      <c r="A1180" s="126" t="s">
        <v>135</v>
      </c>
      <c r="B1180" s="97"/>
      <c r="C1180" s="460" t="s">
        <v>2174</v>
      </c>
      <c r="D1180" s="89" t="s">
        <v>2208</v>
      </c>
      <c r="E1180" s="97" t="s">
        <v>147</v>
      </c>
      <c r="F1180" s="49" t="s">
        <v>3539</v>
      </c>
      <c r="G1180" s="129">
        <v>0</v>
      </c>
      <c r="H1180" s="135" t="s">
        <v>135</v>
      </c>
      <c r="I1180" s="36" t="s">
        <v>2729</v>
      </c>
      <c r="J1180" s="36" t="s">
        <v>2729</v>
      </c>
    </row>
    <row r="1181" ht="18.95" customHeight="1" spans="1:10">
      <c r="A1181" s="126" t="s">
        <v>135</v>
      </c>
      <c r="B1181" s="460" t="s">
        <v>2134</v>
      </c>
      <c r="C1181" s="97"/>
      <c r="D1181" s="89" t="s">
        <v>2210</v>
      </c>
      <c r="E1181" s="97"/>
      <c r="F1181" s="50" t="s">
        <v>3540</v>
      </c>
      <c r="G1181" s="127">
        <v>3075</v>
      </c>
      <c r="H1181" s="133">
        <v>0.053</v>
      </c>
      <c r="I1181" s="36" t="s">
        <v>147</v>
      </c>
      <c r="J1181" s="36" t="s">
        <v>147</v>
      </c>
    </row>
    <row r="1182" ht="18.95" customHeight="1" spans="1:10">
      <c r="A1182" s="126" t="s">
        <v>135</v>
      </c>
      <c r="B1182" s="97" t="s">
        <v>135</v>
      </c>
      <c r="C1182" s="460" t="s">
        <v>2210</v>
      </c>
      <c r="D1182" s="89" t="s">
        <v>2212</v>
      </c>
      <c r="E1182" s="97" t="s">
        <v>147</v>
      </c>
      <c r="F1182" s="49" t="s">
        <v>3237</v>
      </c>
      <c r="G1182" s="129">
        <v>335</v>
      </c>
      <c r="H1182" s="135">
        <v>0.31</v>
      </c>
      <c r="I1182" s="36" t="s">
        <v>147</v>
      </c>
      <c r="J1182" s="36" t="s">
        <v>2729</v>
      </c>
    </row>
    <row r="1183" ht="18.95" customHeight="1" spans="1:10">
      <c r="A1183" s="126" t="s">
        <v>135</v>
      </c>
      <c r="B1183" s="97" t="s">
        <v>135</v>
      </c>
      <c r="C1183" s="460" t="s">
        <v>2210</v>
      </c>
      <c r="D1183" s="89" t="s">
        <v>2213</v>
      </c>
      <c r="E1183" s="97" t="s">
        <v>147</v>
      </c>
      <c r="F1183" s="49" t="s">
        <v>3238</v>
      </c>
      <c r="G1183" s="129">
        <v>0</v>
      </c>
      <c r="H1183" s="135" t="s">
        <v>135</v>
      </c>
      <c r="I1183" s="36" t="s">
        <v>2729</v>
      </c>
      <c r="J1183" s="36" t="s">
        <v>2729</v>
      </c>
    </row>
    <row r="1184" ht="18.95" customHeight="1" spans="1:10">
      <c r="A1184" s="126" t="s">
        <v>135</v>
      </c>
      <c r="B1184" s="97" t="s">
        <v>135</v>
      </c>
      <c r="C1184" s="460" t="s">
        <v>2210</v>
      </c>
      <c r="D1184" s="89" t="s">
        <v>2214</v>
      </c>
      <c r="E1184" s="97" t="s">
        <v>147</v>
      </c>
      <c r="F1184" s="49" t="s">
        <v>3239</v>
      </c>
      <c r="G1184" s="129">
        <v>33</v>
      </c>
      <c r="H1184" s="135">
        <v>0.147</v>
      </c>
      <c r="I1184" s="36" t="s">
        <v>147</v>
      </c>
      <c r="J1184" s="36" t="s">
        <v>2729</v>
      </c>
    </row>
    <row r="1185" ht="18.95" customHeight="1" spans="1:10">
      <c r="A1185" s="126" t="s">
        <v>135</v>
      </c>
      <c r="B1185" s="97"/>
      <c r="C1185" s="460" t="s">
        <v>2210</v>
      </c>
      <c r="D1185" s="89" t="s">
        <v>2215</v>
      </c>
      <c r="E1185" s="97" t="s">
        <v>147</v>
      </c>
      <c r="F1185" s="49" t="s">
        <v>3541</v>
      </c>
      <c r="G1185" s="129">
        <v>166</v>
      </c>
      <c r="H1185" s="135">
        <v>-0.495</v>
      </c>
      <c r="I1185" s="36" t="s">
        <v>147</v>
      </c>
      <c r="J1185" s="36" t="s">
        <v>2729</v>
      </c>
    </row>
    <row r="1186" ht="18.95" customHeight="1" spans="1:10">
      <c r="A1186" s="126" t="s">
        <v>135</v>
      </c>
      <c r="B1186" s="97" t="s">
        <v>135</v>
      </c>
      <c r="C1186" s="460" t="s">
        <v>2210</v>
      </c>
      <c r="D1186" s="89" t="s">
        <v>2217</v>
      </c>
      <c r="E1186" s="97" t="s">
        <v>147</v>
      </c>
      <c r="F1186" s="49" t="s">
        <v>3542</v>
      </c>
      <c r="G1186" s="129">
        <v>0</v>
      </c>
      <c r="H1186" s="135" t="s">
        <v>135</v>
      </c>
      <c r="I1186" s="36" t="s">
        <v>2729</v>
      </c>
      <c r="J1186" s="36" t="s">
        <v>2729</v>
      </c>
    </row>
    <row r="1187" ht="18.95" customHeight="1" spans="1:10">
      <c r="A1187" s="126" t="s">
        <v>135</v>
      </c>
      <c r="B1187" s="97" t="s">
        <v>135</v>
      </c>
      <c r="C1187" s="460" t="s">
        <v>2210</v>
      </c>
      <c r="D1187" s="89" t="s">
        <v>2219</v>
      </c>
      <c r="E1187" s="97" t="s">
        <v>147</v>
      </c>
      <c r="F1187" s="49" t="s">
        <v>3543</v>
      </c>
      <c r="G1187" s="129">
        <v>0</v>
      </c>
      <c r="H1187" s="135" t="s">
        <v>135</v>
      </c>
      <c r="I1187" s="36" t="s">
        <v>2729</v>
      </c>
      <c r="J1187" s="36" t="s">
        <v>2729</v>
      </c>
    </row>
    <row r="1188" ht="18.95" customHeight="1" spans="1:10">
      <c r="A1188" s="126" t="s">
        <v>135</v>
      </c>
      <c r="B1188" s="97" t="s">
        <v>135</v>
      </c>
      <c r="C1188" s="460" t="s">
        <v>2210</v>
      </c>
      <c r="D1188" s="89" t="s">
        <v>2221</v>
      </c>
      <c r="E1188" s="97" t="s">
        <v>147</v>
      </c>
      <c r="F1188" s="49" t="s">
        <v>3256</v>
      </c>
      <c r="G1188" s="129">
        <v>2059</v>
      </c>
      <c r="H1188" s="135">
        <v>0.07</v>
      </c>
      <c r="I1188" s="36" t="s">
        <v>147</v>
      </c>
      <c r="J1188" s="36" t="s">
        <v>2729</v>
      </c>
    </row>
    <row r="1189" ht="18.95" customHeight="1" spans="1:10">
      <c r="A1189" s="126" t="s">
        <v>135</v>
      </c>
      <c r="B1189" s="97" t="s">
        <v>135</v>
      </c>
      <c r="C1189" s="460" t="s">
        <v>2210</v>
      </c>
      <c r="D1189" s="89" t="s">
        <v>2222</v>
      </c>
      <c r="E1189" s="97" t="s">
        <v>147</v>
      </c>
      <c r="F1189" s="49" t="s">
        <v>3544</v>
      </c>
      <c r="G1189" s="129">
        <v>482</v>
      </c>
      <c r="H1189" s="135">
        <v>0.264</v>
      </c>
      <c r="I1189" s="36" t="s">
        <v>147</v>
      </c>
      <c r="J1189" s="36" t="s">
        <v>2729</v>
      </c>
    </row>
    <row r="1190" ht="18.95" customHeight="1" spans="1:10">
      <c r="A1190" s="126" t="s">
        <v>135</v>
      </c>
      <c r="B1190" s="460" t="s">
        <v>2134</v>
      </c>
      <c r="C1190" s="97"/>
      <c r="D1190" s="89" t="s">
        <v>2224</v>
      </c>
      <c r="E1190" s="97"/>
      <c r="F1190" s="50" t="s">
        <v>3545</v>
      </c>
      <c r="G1190" s="127">
        <v>1318</v>
      </c>
      <c r="H1190" s="133">
        <v>-0.176</v>
      </c>
      <c r="I1190" s="36" t="s">
        <v>147</v>
      </c>
      <c r="J1190" s="36" t="s">
        <v>147</v>
      </c>
    </row>
    <row r="1191" ht="18.95" customHeight="1" spans="1:10">
      <c r="A1191" s="126" t="s">
        <v>135</v>
      </c>
      <c r="B1191" s="97" t="s">
        <v>135</v>
      </c>
      <c r="C1191" s="460" t="s">
        <v>2224</v>
      </c>
      <c r="D1191" s="89" t="s">
        <v>2226</v>
      </c>
      <c r="E1191" s="97" t="s">
        <v>147</v>
      </c>
      <c r="F1191" s="49" t="s">
        <v>3237</v>
      </c>
      <c r="G1191" s="129">
        <v>0</v>
      </c>
      <c r="H1191" s="135" t="s">
        <v>135</v>
      </c>
      <c r="I1191" s="36" t="s">
        <v>2729</v>
      </c>
      <c r="J1191" s="36" t="s">
        <v>2729</v>
      </c>
    </row>
    <row r="1192" ht="18.95" customHeight="1" spans="1:10">
      <c r="A1192" s="126" t="s">
        <v>135</v>
      </c>
      <c r="B1192" s="97" t="s">
        <v>135</v>
      </c>
      <c r="C1192" s="460" t="s">
        <v>2224</v>
      </c>
      <c r="D1192" s="89" t="s">
        <v>2227</v>
      </c>
      <c r="E1192" s="97" t="s">
        <v>147</v>
      </c>
      <c r="F1192" s="49" t="s">
        <v>3238</v>
      </c>
      <c r="G1192" s="129">
        <v>0</v>
      </c>
      <c r="H1192" s="135" t="s">
        <v>135</v>
      </c>
      <c r="I1192" s="36" t="s">
        <v>2729</v>
      </c>
      <c r="J1192" s="36" t="s">
        <v>2729</v>
      </c>
    </row>
    <row r="1193" ht="18.95" customHeight="1" spans="1:10">
      <c r="A1193" s="126" t="s">
        <v>135</v>
      </c>
      <c r="B1193" s="97" t="s">
        <v>135</v>
      </c>
      <c r="C1193" s="460" t="s">
        <v>2224</v>
      </c>
      <c r="D1193" s="89" t="s">
        <v>2228</v>
      </c>
      <c r="E1193" s="97" t="s">
        <v>147</v>
      </c>
      <c r="F1193" s="49" t="s">
        <v>3239</v>
      </c>
      <c r="G1193" s="129">
        <v>0</v>
      </c>
      <c r="H1193" s="135" t="s">
        <v>135</v>
      </c>
      <c r="I1193" s="36" t="s">
        <v>2729</v>
      </c>
      <c r="J1193" s="36" t="s">
        <v>2729</v>
      </c>
    </row>
    <row r="1194" ht="18.95" customHeight="1" spans="1:10">
      <c r="A1194" s="126" t="s">
        <v>135</v>
      </c>
      <c r="B1194" s="97"/>
      <c r="C1194" s="460" t="s">
        <v>2224</v>
      </c>
      <c r="D1194" s="89" t="s">
        <v>2229</v>
      </c>
      <c r="E1194" s="97" t="s">
        <v>147</v>
      </c>
      <c r="F1194" s="49" t="s">
        <v>3546</v>
      </c>
      <c r="G1194" s="129">
        <v>856</v>
      </c>
      <c r="H1194" s="135">
        <v>1.46</v>
      </c>
      <c r="I1194" s="36" t="s">
        <v>147</v>
      </c>
      <c r="J1194" s="36" t="s">
        <v>2729</v>
      </c>
    </row>
    <row r="1195" ht="18.95" customHeight="1" spans="1:10">
      <c r="A1195" s="126" t="s">
        <v>135</v>
      </c>
      <c r="B1195" s="97"/>
      <c r="C1195" s="460" t="s">
        <v>2224</v>
      </c>
      <c r="D1195" s="89" t="s">
        <v>2237</v>
      </c>
      <c r="E1195" s="97" t="s">
        <v>147</v>
      </c>
      <c r="F1195" s="49" t="s">
        <v>3547</v>
      </c>
      <c r="G1195" s="129">
        <v>43</v>
      </c>
      <c r="H1195" s="135" t="s">
        <v>135</v>
      </c>
      <c r="I1195" s="36" t="s">
        <v>147</v>
      </c>
      <c r="J1195" s="36" t="s">
        <v>2729</v>
      </c>
    </row>
    <row r="1196" ht="18.95" customHeight="1" spans="1:10">
      <c r="A1196" s="126" t="s">
        <v>135</v>
      </c>
      <c r="B1196" s="97"/>
      <c r="C1196" s="460" t="s">
        <v>2224</v>
      </c>
      <c r="D1196" s="89"/>
      <c r="E1196" s="97" t="s">
        <v>147</v>
      </c>
      <c r="F1196" s="49" t="s">
        <v>3548</v>
      </c>
      <c r="G1196" s="128">
        <v>0</v>
      </c>
      <c r="H1196" s="135">
        <v>-1</v>
      </c>
      <c r="I1196" s="36" t="s">
        <v>2729</v>
      </c>
      <c r="J1196" s="36" t="s">
        <v>2729</v>
      </c>
    </row>
    <row r="1197" ht="18.95" customHeight="1" spans="1:10">
      <c r="A1197" s="126" t="s">
        <v>135</v>
      </c>
      <c r="B1197" s="97"/>
      <c r="C1197" s="460" t="s">
        <v>2224</v>
      </c>
      <c r="D1197" s="89" t="s">
        <v>2241</v>
      </c>
      <c r="E1197" s="97" t="s">
        <v>147</v>
      </c>
      <c r="F1197" s="49" t="s">
        <v>3549</v>
      </c>
      <c r="G1197" s="129">
        <v>258</v>
      </c>
      <c r="H1197" s="135" t="s">
        <v>135</v>
      </c>
      <c r="I1197" s="36" t="s">
        <v>147</v>
      </c>
      <c r="J1197" s="36" t="s">
        <v>2729</v>
      </c>
    </row>
    <row r="1198" ht="18.95" customHeight="1" spans="1:10">
      <c r="A1198" s="126" t="s">
        <v>135</v>
      </c>
      <c r="B1198" s="97"/>
      <c r="C1198" s="460" t="s">
        <v>2224</v>
      </c>
      <c r="D1198" s="89" t="s">
        <v>3550</v>
      </c>
      <c r="E1198" s="97" t="s">
        <v>147</v>
      </c>
      <c r="F1198" s="49" t="s">
        <v>3551</v>
      </c>
      <c r="G1198" s="129">
        <v>0</v>
      </c>
      <c r="H1198" s="135" t="s">
        <v>135</v>
      </c>
      <c r="I1198" s="36" t="s">
        <v>2729</v>
      </c>
      <c r="J1198" s="36" t="s">
        <v>2729</v>
      </c>
    </row>
    <row r="1199" ht="18.95" customHeight="1" spans="1:10">
      <c r="A1199" s="126" t="s">
        <v>135</v>
      </c>
      <c r="B1199" s="97"/>
      <c r="C1199" s="460" t="s">
        <v>2224</v>
      </c>
      <c r="D1199" s="464" t="s">
        <v>2239</v>
      </c>
      <c r="E1199" s="97" t="s">
        <v>147</v>
      </c>
      <c r="F1199" s="49" t="s">
        <v>3552</v>
      </c>
      <c r="G1199" s="129">
        <v>31</v>
      </c>
      <c r="H1199" s="135" t="s">
        <v>135</v>
      </c>
      <c r="I1199" s="36" t="s">
        <v>147</v>
      </c>
      <c r="J1199" s="36" t="s">
        <v>2729</v>
      </c>
    </row>
    <row r="1200" ht="18.95" customHeight="1" spans="1:10">
      <c r="A1200" s="126" t="s">
        <v>135</v>
      </c>
      <c r="B1200" s="97" t="s">
        <v>135</v>
      </c>
      <c r="C1200" s="460" t="s">
        <v>2224</v>
      </c>
      <c r="D1200" s="89" t="s">
        <v>3553</v>
      </c>
      <c r="E1200" s="97" t="s">
        <v>147</v>
      </c>
      <c r="F1200" s="49" t="s">
        <v>3554</v>
      </c>
      <c r="G1200" s="129">
        <v>0</v>
      </c>
      <c r="H1200" s="135" t="s">
        <v>135</v>
      </c>
      <c r="I1200" s="36" t="s">
        <v>2729</v>
      </c>
      <c r="J1200" s="36" t="s">
        <v>2729</v>
      </c>
    </row>
    <row r="1201" ht="18.95" customHeight="1" spans="1:10">
      <c r="A1201" s="126"/>
      <c r="B1201" s="97"/>
      <c r="C1201" s="460" t="s">
        <v>2224</v>
      </c>
      <c r="D1201" s="459" t="s">
        <v>2243</v>
      </c>
      <c r="E1201" s="97" t="s">
        <v>147</v>
      </c>
      <c r="F1201" s="49" t="s">
        <v>3555</v>
      </c>
      <c r="G1201" s="129">
        <v>105</v>
      </c>
      <c r="H1201" s="135">
        <v>-0.232</v>
      </c>
      <c r="I1201" s="36" t="s">
        <v>147</v>
      </c>
      <c r="J1201" s="36" t="s">
        <v>2729</v>
      </c>
    </row>
    <row r="1202" ht="18.95" customHeight="1" spans="1:10">
      <c r="A1202" s="126" t="s">
        <v>135</v>
      </c>
      <c r="B1202" s="97"/>
      <c r="C1202" s="460" t="s">
        <v>2224</v>
      </c>
      <c r="D1202" s="459" t="s">
        <v>2245</v>
      </c>
      <c r="E1202" s="97" t="s">
        <v>147</v>
      </c>
      <c r="F1202" s="49" t="s">
        <v>3556</v>
      </c>
      <c r="G1202" s="129">
        <v>25</v>
      </c>
      <c r="H1202" s="135">
        <v>-0.971</v>
      </c>
      <c r="I1202" s="36" t="s">
        <v>147</v>
      </c>
      <c r="J1202" s="36" t="s">
        <v>2729</v>
      </c>
    </row>
    <row r="1203" ht="18.95" customHeight="1" spans="1:10">
      <c r="A1203" s="126" t="s">
        <v>135</v>
      </c>
      <c r="B1203" s="460" t="s">
        <v>2134</v>
      </c>
      <c r="C1203" s="97" t="s">
        <v>135</v>
      </c>
      <c r="D1203" s="459" t="s">
        <v>2247</v>
      </c>
      <c r="E1203" s="97"/>
      <c r="F1203" s="50" t="s">
        <v>3557</v>
      </c>
      <c r="G1203" s="127">
        <v>3650</v>
      </c>
      <c r="H1203" s="133">
        <v>0</v>
      </c>
      <c r="I1203" s="36" t="s">
        <v>147</v>
      </c>
      <c r="J1203" s="36" t="s">
        <v>147</v>
      </c>
    </row>
    <row r="1204" ht="18.95" customHeight="1" spans="1:10">
      <c r="A1204" s="126" t="s">
        <v>135</v>
      </c>
      <c r="B1204" s="97"/>
      <c r="C1204" s="460" t="s">
        <v>2247</v>
      </c>
      <c r="D1204" s="459" t="s">
        <v>2249</v>
      </c>
      <c r="E1204" s="97" t="s">
        <v>147</v>
      </c>
      <c r="F1204" s="49" t="s">
        <v>3237</v>
      </c>
      <c r="G1204" s="129">
        <v>0</v>
      </c>
      <c r="H1204" s="135" t="s">
        <v>135</v>
      </c>
      <c r="I1204" s="36" t="s">
        <v>2729</v>
      </c>
      <c r="J1204" s="36" t="s">
        <v>2729</v>
      </c>
    </row>
    <row r="1205" ht="18.95" customHeight="1" spans="1:10">
      <c r="A1205" s="126" t="s">
        <v>135</v>
      </c>
      <c r="B1205" s="97"/>
      <c r="C1205" s="460" t="s">
        <v>2247</v>
      </c>
      <c r="D1205" s="459" t="s">
        <v>2250</v>
      </c>
      <c r="E1205" s="97" t="s">
        <v>147</v>
      </c>
      <c r="F1205" s="49" t="s">
        <v>3238</v>
      </c>
      <c r="G1205" s="128">
        <v>0</v>
      </c>
      <c r="H1205" s="135" t="s">
        <v>135</v>
      </c>
      <c r="I1205" s="36" t="s">
        <v>2729</v>
      </c>
      <c r="J1205" s="36" t="s">
        <v>2729</v>
      </c>
    </row>
    <row r="1206" ht="18.95" customHeight="1" spans="1:10">
      <c r="A1206" s="126" t="s">
        <v>135</v>
      </c>
      <c r="B1206" s="97"/>
      <c r="C1206" s="460" t="s">
        <v>2247</v>
      </c>
      <c r="D1206" s="459" t="s">
        <v>2251</v>
      </c>
      <c r="E1206" s="97" t="s">
        <v>147</v>
      </c>
      <c r="F1206" s="49" t="s">
        <v>3239</v>
      </c>
      <c r="G1206" s="129">
        <v>0</v>
      </c>
      <c r="H1206" s="135" t="s">
        <v>135</v>
      </c>
      <c r="I1206" s="36" t="s">
        <v>2729</v>
      </c>
      <c r="J1206" s="36" t="s">
        <v>2729</v>
      </c>
    </row>
    <row r="1207" ht="18.95" customHeight="1" spans="1:10">
      <c r="A1207" s="126" t="s">
        <v>135</v>
      </c>
      <c r="B1207" s="97"/>
      <c r="C1207" s="460" t="s">
        <v>2247</v>
      </c>
      <c r="D1207" s="459" t="s">
        <v>2252</v>
      </c>
      <c r="E1207" s="97" t="s">
        <v>147</v>
      </c>
      <c r="F1207" s="49" t="s">
        <v>3558</v>
      </c>
      <c r="G1207" s="129">
        <v>0</v>
      </c>
      <c r="H1207" s="135" t="s">
        <v>135</v>
      </c>
      <c r="I1207" s="36" t="s">
        <v>2729</v>
      </c>
      <c r="J1207" s="36" t="s">
        <v>2729</v>
      </c>
    </row>
    <row r="1208" ht="18.95" customHeight="1" spans="1:10">
      <c r="A1208" s="126" t="s">
        <v>135</v>
      </c>
      <c r="B1208" s="97"/>
      <c r="C1208" s="460" t="s">
        <v>2247</v>
      </c>
      <c r="D1208" s="459" t="s">
        <v>2254</v>
      </c>
      <c r="E1208" s="97" t="s">
        <v>147</v>
      </c>
      <c r="F1208" s="49" t="s">
        <v>3559</v>
      </c>
      <c r="G1208" s="129">
        <v>0</v>
      </c>
      <c r="H1208" s="135" t="s">
        <v>135</v>
      </c>
      <c r="I1208" s="36" t="s">
        <v>2729</v>
      </c>
      <c r="J1208" s="36" t="s">
        <v>2729</v>
      </c>
    </row>
    <row r="1209" ht="18.95" customHeight="1" spans="1:10">
      <c r="A1209" s="126"/>
      <c r="B1209" s="97"/>
      <c r="C1209" s="460" t="s">
        <v>2247</v>
      </c>
      <c r="D1209" s="459" t="s">
        <v>2256</v>
      </c>
      <c r="E1209" s="97" t="s">
        <v>147</v>
      </c>
      <c r="F1209" s="27" t="s">
        <v>3560</v>
      </c>
      <c r="G1209" s="129">
        <v>0</v>
      </c>
      <c r="H1209" s="135" t="s">
        <v>135</v>
      </c>
      <c r="I1209" s="36" t="s">
        <v>2729</v>
      </c>
      <c r="J1209" s="36" t="s">
        <v>2729</v>
      </c>
    </row>
    <row r="1210" ht="18.95" customHeight="1" spans="1:10">
      <c r="A1210" s="126"/>
      <c r="B1210" s="97"/>
      <c r="C1210" s="460" t="s">
        <v>2247</v>
      </c>
      <c r="D1210" s="459" t="s">
        <v>2258</v>
      </c>
      <c r="E1210" s="97" t="s">
        <v>147</v>
      </c>
      <c r="F1210" s="27" t="s">
        <v>3561</v>
      </c>
      <c r="G1210" s="129">
        <v>0</v>
      </c>
      <c r="H1210" s="135" t="s">
        <v>135</v>
      </c>
      <c r="I1210" s="36" t="s">
        <v>2729</v>
      </c>
      <c r="J1210" s="36" t="s">
        <v>2729</v>
      </c>
    </row>
    <row r="1211" ht="18.95" customHeight="1" spans="1:10">
      <c r="A1211" s="126"/>
      <c r="B1211" s="97"/>
      <c r="C1211" s="460" t="s">
        <v>2247</v>
      </c>
      <c r="D1211" s="89" t="s">
        <v>2260</v>
      </c>
      <c r="E1211" s="97" t="s">
        <v>147</v>
      </c>
      <c r="F1211" s="27" t="s">
        <v>3562</v>
      </c>
      <c r="G1211" s="129">
        <v>118</v>
      </c>
      <c r="H1211" s="135" t="s">
        <v>135</v>
      </c>
      <c r="I1211" s="36" t="s">
        <v>147</v>
      </c>
      <c r="J1211" s="36" t="s">
        <v>2729</v>
      </c>
    </row>
    <row r="1212" ht="18.95" customHeight="1" spans="1:10">
      <c r="A1212" s="126"/>
      <c r="B1212" s="97"/>
      <c r="C1212" s="460" t="s">
        <v>2247</v>
      </c>
      <c r="D1212" s="89" t="s">
        <v>2262</v>
      </c>
      <c r="E1212" s="97" t="s">
        <v>147</v>
      </c>
      <c r="F1212" s="27" t="s">
        <v>3563</v>
      </c>
      <c r="G1212" s="129">
        <v>2559</v>
      </c>
      <c r="H1212" s="135">
        <v>-0.161</v>
      </c>
      <c r="I1212" s="36" t="s">
        <v>147</v>
      </c>
      <c r="J1212" s="36" t="s">
        <v>2729</v>
      </c>
    </row>
    <row r="1213" ht="18.95" customHeight="1" spans="1:10">
      <c r="A1213" s="126" t="s">
        <v>135</v>
      </c>
      <c r="B1213" s="97" t="s">
        <v>135</v>
      </c>
      <c r="C1213" s="460" t="s">
        <v>2247</v>
      </c>
      <c r="D1213" s="89" t="s">
        <v>2264</v>
      </c>
      <c r="E1213" s="97" t="s">
        <v>147</v>
      </c>
      <c r="F1213" s="27" t="s">
        <v>3564</v>
      </c>
      <c r="G1213" s="129">
        <v>0</v>
      </c>
      <c r="H1213" s="135" t="s">
        <v>135</v>
      </c>
      <c r="I1213" s="36" t="s">
        <v>2729</v>
      </c>
      <c r="J1213" s="36" t="s">
        <v>2729</v>
      </c>
    </row>
    <row r="1214" ht="18.95" customHeight="1" spans="1:10">
      <c r="A1214" s="126" t="s">
        <v>135</v>
      </c>
      <c r="B1214" s="97" t="s">
        <v>135</v>
      </c>
      <c r="C1214" s="460" t="s">
        <v>2247</v>
      </c>
      <c r="D1214" s="89" t="s">
        <v>2266</v>
      </c>
      <c r="E1214" s="97" t="s">
        <v>147</v>
      </c>
      <c r="F1214" s="27" t="s">
        <v>3565</v>
      </c>
      <c r="G1214" s="129">
        <v>473</v>
      </c>
      <c r="H1214" s="135">
        <v>3.73</v>
      </c>
      <c r="I1214" s="36" t="s">
        <v>147</v>
      </c>
      <c r="J1214" s="36" t="s">
        <v>2729</v>
      </c>
    </row>
    <row r="1215" ht="18.95" customHeight="1" spans="1:10">
      <c r="A1215" s="126" t="s">
        <v>135</v>
      </c>
      <c r="B1215" s="97" t="s">
        <v>135</v>
      </c>
      <c r="C1215" s="460" t="s">
        <v>2247</v>
      </c>
      <c r="D1215" s="89" t="s">
        <v>2268</v>
      </c>
      <c r="E1215" s="97" t="s">
        <v>147</v>
      </c>
      <c r="F1215" s="27" t="s">
        <v>3566</v>
      </c>
      <c r="G1215" s="129">
        <v>0</v>
      </c>
      <c r="H1215" s="135" t="s">
        <v>135</v>
      </c>
      <c r="I1215" s="36" t="s">
        <v>2729</v>
      </c>
      <c r="J1215" s="36" t="s">
        <v>2729</v>
      </c>
    </row>
    <row r="1216" ht="18.95" customHeight="1" spans="1:10">
      <c r="A1216" s="126" t="s">
        <v>135</v>
      </c>
      <c r="B1216" s="97" t="s">
        <v>135</v>
      </c>
      <c r="C1216" s="460" t="s">
        <v>2247</v>
      </c>
      <c r="D1216" s="89" t="s">
        <v>2270</v>
      </c>
      <c r="E1216" s="97" t="s">
        <v>147</v>
      </c>
      <c r="F1216" s="49" t="s">
        <v>3567</v>
      </c>
      <c r="G1216" s="129">
        <v>0</v>
      </c>
      <c r="H1216" s="133" t="s">
        <v>135</v>
      </c>
      <c r="I1216" s="36" t="s">
        <v>2729</v>
      </c>
      <c r="J1216" s="36" t="s">
        <v>2729</v>
      </c>
    </row>
    <row r="1217" ht="18.95" customHeight="1" spans="1:10">
      <c r="A1217" s="126" t="s">
        <v>135</v>
      </c>
      <c r="B1217" s="97" t="s">
        <v>135</v>
      </c>
      <c r="C1217" s="460" t="s">
        <v>2247</v>
      </c>
      <c r="D1217" s="89" t="s">
        <v>2272</v>
      </c>
      <c r="E1217" s="97" t="s">
        <v>147</v>
      </c>
      <c r="F1217" s="49" t="s">
        <v>3568</v>
      </c>
      <c r="G1217" s="129">
        <v>0</v>
      </c>
      <c r="H1217" s="135" t="s">
        <v>135</v>
      </c>
      <c r="I1217" s="36" t="s">
        <v>2729</v>
      </c>
      <c r="J1217" s="36" t="s">
        <v>2729</v>
      </c>
    </row>
    <row r="1218" ht="18.95" customHeight="1" spans="1:10">
      <c r="A1218" s="126" t="s">
        <v>135</v>
      </c>
      <c r="B1218" s="97" t="s">
        <v>135</v>
      </c>
      <c r="C1218" s="460" t="s">
        <v>2247</v>
      </c>
      <c r="D1218" s="89" t="s">
        <v>2274</v>
      </c>
      <c r="E1218" s="97" t="s">
        <v>147</v>
      </c>
      <c r="F1218" s="49" t="s">
        <v>3569</v>
      </c>
      <c r="G1218" s="128">
        <v>500</v>
      </c>
      <c r="H1218" s="135">
        <v>0</v>
      </c>
      <c r="I1218" s="36" t="s">
        <v>147</v>
      </c>
      <c r="J1218" s="36" t="s">
        <v>2729</v>
      </c>
    </row>
    <row r="1219" ht="18.95" customHeight="1" spans="1:10">
      <c r="A1219" s="126" t="s">
        <v>135</v>
      </c>
      <c r="B1219" s="460" t="s">
        <v>2134</v>
      </c>
      <c r="C1219" s="97"/>
      <c r="D1219" s="89" t="s">
        <v>2276</v>
      </c>
      <c r="E1219" s="97" t="s">
        <v>147</v>
      </c>
      <c r="F1219" s="50" t="s">
        <v>3570</v>
      </c>
      <c r="G1219" s="141">
        <v>0</v>
      </c>
      <c r="H1219" s="133" t="s">
        <v>135</v>
      </c>
      <c r="I1219" s="36" t="s">
        <v>2729</v>
      </c>
      <c r="J1219" s="36" t="s">
        <v>147</v>
      </c>
    </row>
    <row r="1220" ht="18.95" customHeight="1" spans="1:10">
      <c r="A1220" s="126" t="s">
        <v>134</v>
      </c>
      <c r="B1220" s="97" t="s">
        <v>135</v>
      </c>
      <c r="C1220" s="97"/>
      <c r="D1220" s="89" t="s">
        <v>2278</v>
      </c>
      <c r="E1220" s="97"/>
      <c r="F1220" s="50" t="s">
        <v>2279</v>
      </c>
      <c r="G1220" s="127">
        <v>212551</v>
      </c>
      <c r="H1220" s="133">
        <v>0.018</v>
      </c>
      <c r="I1220" s="36" t="s">
        <v>147</v>
      </c>
      <c r="J1220" s="36" t="s">
        <v>147</v>
      </c>
    </row>
    <row r="1221" ht="18.95" customHeight="1" spans="1:10">
      <c r="A1221" s="126" t="s">
        <v>135</v>
      </c>
      <c r="B1221" s="460" t="s">
        <v>2278</v>
      </c>
      <c r="C1221" s="97"/>
      <c r="D1221" s="89" t="s">
        <v>2280</v>
      </c>
      <c r="E1221" s="97"/>
      <c r="F1221" s="50" t="s">
        <v>3571</v>
      </c>
      <c r="G1221" s="127">
        <v>160248</v>
      </c>
      <c r="H1221" s="133">
        <v>0.056</v>
      </c>
      <c r="I1221" s="36" t="s">
        <v>147</v>
      </c>
      <c r="J1221" s="36" t="s">
        <v>147</v>
      </c>
    </row>
    <row r="1222" ht="18.95" customHeight="1" spans="1:10">
      <c r="A1222" s="126" t="s">
        <v>135</v>
      </c>
      <c r="B1222" s="97" t="s">
        <v>135</v>
      </c>
      <c r="C1222" s="460" t="s">
        <v>2280</v>
      </c>
      <c r="D1222" s="89" t="s">
        <v>2282</v>
      </c>
      <c r="E1222" s="97" t="s">
        <v>147</v>
      </c>
      <c r="F1222" s="49" t="s">
        <v>3572</v>
      </c>
      <c r="G1222" s="129">
        <v>0</v>
      </c>
      <c r="H1222" s="135" t="s">
        <v>135</v>
      </c>
      <c r="I1222" s="36" t="s">
        <v>2729</v>
      </c>
      <c r="J1222" s="36" t="s">
        <v>2729</v>
      </c>
    </row>
    <row r="1223" ht="18.95" customHeight="1" spans="1:10">
      <c r="A1223" s="126" t="s">
        <v>135</v>
      </c>
      <c r="B1223" s="97" t="s">
        <v>135</v>
      </c>
      <c r="C1223" s="460" t="s">
        <v>2280</v>
      </c>
      <c r="D1223" s="89" t="s">
        <v>2284</v>
      </c>
      <c r="E1223" s="97" t="s">
        <v>147</v>
      </c>
      <c r="F1223" s="27" t="s">
        <v>3573</v>
      </c>
      <c r="G1223" s="129">
        <v>0</v>
      </c>
      <c r="H1223" s="135" t="s">
        <v>135</v>
      </c>
      <c r="I1223" s="36" t="s">
        <v>2729</v>
      </c>
      <c r="J1223" s="36" t="s">
        <v>2729</v>
      </c>
    </row>
    <row r="1224" ht="18.95" customHeight="1" spans="1:10">
      <c r="A1224" s="126" t="s">
        <v>135</v>
      </c>
      <c r="B1224" s="97" t="s">
        <v>135</v>
      </c>
      <c r="C1224" s="460" t="s">
        <v>2280</v>
      </c>
      <c r="D1224" s="89" t="s">
        <v>2286</v>
      </c>
      <c r="E1224" s="97" t="s">
        <v>147</v>
      </c>
      <c r="F1224" s="49" t="s">
        <v>3574</v>
      </c>
      <c r="G1224" s="129">
        <v>74884</v>
      </c>
      <c r="H1224" s="135">
        <v>-0.09</v>
      </c>
      <c r="I1224" s="36" t="s">
        <v>147</v>
      </c>
      <c r="J1224" s="36" t="s">
        <v>2729</v>
      </c>
    </row>
    <row r="1225" ht="18.95" customHeight="1" spans="1:10">
      <c r="A1225" s="126" t="s">
        <v>135</v>
      </c>
      <c r="B1225" s="97" t="s">
        <v>135</v>
      </c>
      <c r="C1225" s="460" t="s">
        <v>2280</v>
      </c>
      <c r="D1225" s="89" t="s">
        <v>2288</v>
      </c>
      <c r="E1225" s="97" t="s">
        <v>147</v>
      </c>
      <c r="F1225" s="49" t="s">
        <v>3575</v>
      </c>
      <c r="G1225" s="129">
        <v>0</v>
      </c>
      <c r="H1225" s="135" t="s">
        <v>135</v>
      </c>
      <c r="I1225" s="36" t="s">
        <v>2729</v>
      </c>
      <c r="J1225" s="36" t="s">
        <v>2729</v>
      </c>
    </row>
    <row r="1226" ht="18.95" customHeight="1" spans="1:10">
      <c r="A1226" s="126" t="s">
        <v>135</v>
      </c>
      <c r="B1226" s="97" t="s">
        <v>135</v>
      </c>
      <c r="C1226" s="460" t="s">
        <v>2280</v>
      </c>
      <c r="D1226" s="89" t="s">
        <v>2290</v>
      </c>
      <c r="E1226" s="97" t="s">
        <v>147</v>
      </c>
      <c r="F1226" s="49" t="s">
        <v>3576</v>
      </c>
      <c r="G1226" s="129">
        <v>67000</v>
      </c>
      <c r="H1226" s="135">
        <v>-0.029</v>
      </c>
      <c r="I1226" s="36" t="s">
        <v>147</v>
      </c>
      <c r="J1226" s="36" t="s">
        <v>2729</v>
      </c>
    </row>
    <row r="1227" ht="18.95" customHeight="1" spans="1:10">
      <c r="A1227" s="126" t="s">
        <v>135</v>
      </c>
      <c r="B1227" s="97" t="s">
        <v>135</v>
      </c>
      <c r="C1227" s="460" t="s">
        <v>2280</v>
      </c>
      <c r="D1227" s="89" t="s">
        <v>2292</v>
      </c>
      <c r="E1227" s="97" t="s">
        <v>147</v>
      </c>
      <c r="F1227" s="49" t="s">
        <v>3577</v>
      </c>
      <c r="G1227" s="129">
        <v>17864</v>
      </c>
      <c r="H1227" s="135" t="s">
        <v>135</v>
      </c>
      <c r="I1227" s="36" t="s">
        <v>147</v>
      </c>
      <c r="J1227" s="36" t="s">
        <v>2729</v>
      </c>
    </row>
    <row r="1228" ht="18.95" customHeight="1" spans="1:10">
      <c r="A1228" s="126" t="s">
        <v>135</v>
      </c>
      <c r="B1228" s="97" t="s">
        <v>135</v>
      </c>
      <c r="C1228" s="460" t="s">
        <v>2280</v>
      </c>
      <c r="D1228" s="89" t="s">
        <v>2294</v>
      </c>
      <c r="E1228" s="97" t="s">
        <v>147</v>
      </c>
      <c r="F1228" s="49" t="s">
        <v>3578</v>
      </c>
      <c r="G1228" s="129">
        <v>0</v>
      </c>
      <c r="H1228" s="135" t="s">
        <v>135</v>
      </c>
      <c r="I1228" s="36" t="s">
        <v>2729</v>
      </c>
      <c r="J1228" s="36" t="s">
        <v>2729</v>
      </c>
    </row>
    <row r="1229" ht="18.95" customHeight="1" spans="1:10">
      <c r="A1229" s="126" t="s">
        <v>135</v>
      </c>
      <c r="B1229" s="97" t="s">
        <v>135</v>
      </c>
      <c r="C1229" s="460" t="s">
        <v>2280</v>
      </c>
      <c r="D1229" s="89" t="s">
        <v>2296</v>
      </c>
      <c r="E1229" s="97" t="s">
        <v>147</v>
      </c>
      <c r="F1229" s="27" t="s">
        <v>3579</v>
      </c>
      <c r="G1229" s="129">
        <v>500</v>
      </c>
      <c r="H1229" s="135">
        <v>0</v>
      </c>
      <c r="I1229" s="36" t="s">
        <v>147</v>
      </c>
      <c r="J1229" s="36" t="s">
        <v>2729</v>
      </c>
    </row>
    <row r="1230" ht="18.95" customHeight="1" spans="1:10">
      <c r="A1230" s="126" t="s">
        <v>135</v>
      </c>
      <c r="B1230" s="460" t="s">
        <v>2278</v>
      </c>
      <c r="C1230" s="97"/>
      <c r="D1230" s="89" t="s">
        <v>2298</v>
      </c>
      <c r="E1230" s="97"/>
      <c r="F1230" s="50" t="s">
        <v>3580</v>
      </c>
      <c r="G1230" s="127">
        <v>50334</v>
      </c>
      <c r="H1230" s="133">
        <v>-0.088</v>
      </c>
      <c r="I1230" s="36" t="s">
        <v>147</v>
      </c>
      <c r="J1230" s="36" t="s">
        <v>147</v>
      </c>
    </row>
    <row r="1231" ht="18.95" customHeight="1" spans="1:10">
      <c r="A1231" s="126" t="s">
        <v>135</v>
      </c>
      <c r="B1231" s="97" t="s">
        <v>135</v>
      </c>
      <c r="C1231" s="460" t="s">
        <v>2298</v>
      </c>
      <c r="D1231" s="89" t="s">
        <v>2300</v>
      </c>
      <c r="E1231" s="97" t="s">
        <v>147</v>
      </c>
      <c r="F1231" s="49" t="s">
        <v>3581</v>
      </c>
      <c r="G1231" s="129">
        <v>50334</v>
      </c>
      <c r="H1231" s="135">
        <v>-0.088</v>
      </c>
      <c r="I1231" s="36" t="s">
        <v>147</v>
      </c>
      <c r="J1231" s="36" t="s">
        <v>2729</v>
      </c>
    </row>
    <row r="1232" ht="18.95" customHeight="1" spans="1:10">
      <c r="A1232" s="126" t="s">
        <v>135</v>
      </c>
      <c r="B1232" s="97" t="s">
        <v>135</v>
      </c>
      <c r="C1232" s="460" t="s">
        <v>2298</v>
      </c>
      <c r="D1232" s="89" t="s">
        <v>2302</v>
      </c>
      <c r="E1232" s="97" t="s">
        <v>147</v>
      </c>
      <c r="F1232" s="51" t="s">
        <v>3582</v>
      </c>
      <c r="G1232" s="129">
        <v>0</v>
      </c>
      <c r="H1232" s="135" t="s">
        <v>135</v>
      </c>
      <c r="I1232" s="36" t="s">
        <v>2729</v>
      </c>
      <c r="J1232" s="36" t="s">
        <v>2729</v>
      </c>
    </row>
    <row r="1233" ht="18.95" customHeight="1" spans="1:10">
      <c r="A1233" s="126" t="s">
        <v>135</v>
      </c>
      <c r="B1233" s="97"/>
      <c r="C1233" s="460" t="s">
        <v>2298</v>
      </c>
      <c r="D1233" s="89" t="s">
        <v>2304</v>
      </c>
      <c r="E1233" s="97" t="s">
        <v>147</v>
      </c>
      <c r="F1233" s="49" t="s">
        <v>3583</v>
      </c>
      <c r="G1233" s="129">
        <v>0</v>
      </c>
      <c r="H1233" s="135" t="s">
        <v>135</v>
      </c>
      <c r="I1233" s="36" t="s">
        <v>2729</v>
      </c>
      <c r="J1233" s="36" t="s">
        <v>2729</v>
      </c>
    </row>
    <row r="1234" ht="18.95" customHeight="1" spans="1:10">
      <c r="A1234" s="126" t="s">
        <v>135</v>
      </c>
      <c r="B1234" s="460" t="s">
        <v>2278</v>
      </c>
      <c r="C1234" s="97"/>
      <c r="D1234" s="89" t="s">
        <v>2306</v>
      </c>
      <c r="E1234" s="97"/>
      <c r="F1234" s="48" t="s">
        <v>3584</v>
      </c>
      <c r="G1234" s="127">
        <v>1969</v>
      </c>
      <c r="H1234" s="133">
        <v>0.017</v>
      </c>
      <c r="I1234" s="36" t="s">
        <v>147</v>
      </c>
      <c r="J1234" s="36" t="s">
        <v>147</v>
      </c>
    </row>
    <row r="1235" ht="18.95" customHeight="1" spans="1:10">
      <c r="A1235" s="126" t="s">
        <v>135</v>
      </c>
      <c r="B1235" s="97" t="s">
        <v>135</v>
      </c>
      <c r="C1235" s="460" t="s">
        <v>2306</v>
      </c>
      <c r="D1235" s="89" t="s">
        <v>2308</v>
      </c>
      <c r="E1235" s="97" t="s">
        <v>147</v>
      </c>
      <c r="F1235" s="27" t="s">
        <v>3585</v>
      </c>
      <c r="G1235" s="127">
        <v>0</v>
      </c>
      <c r="H1235" s="135" t="s">
        <v>135</v>
      </c>
      <c r="I1235" s="36" t="s">
        <v>2729</v>
      </c>
      <c r="J1235" s="36" t="s">
        <v>2729</v>
      </c>
    </row>
    <row r="1236" ht="18.95" customHeight="1" spans="1:10">
      <c r="A1236" s="126" t="s">
        <v>135</v>
      </c>
      <c r="B1236" s="97" t="s">
        <v>135</v>
      </c>
      <c r="C1236" s="460" t="s">
        <v>2306</v>
      </c>
      <c r="D1236" s="89" t="s">
        <v>2310</v>
      </c>
      <c r="E1236" s="97" t="s">
        <v>147</v>
      </c>
      <c r="F1236" s="51" t="s">
        <v>3586</v>
      </c>
      <c r="G1236" s="128">
        <v>1969</v>
      </c>
      <c r="H1236" s="135">
        <v>0.017</v>
      </c>
      <c r="I1236" s="36" t="s">
        <v>147</v>
      </c>
      <c r="J1236" s="36" t="s">
        <v>2729</v>
      </c>
    </row>
    <row r="1237" ht="18.95" customHeight="1" spans="1:10">
      <c r="A1237" s="126" t="s">
        <v>134</v>
      </c>
      <c r="B1237" s="97" t="s">
        <v>135</v>
      </c>
      <c r="C1237" s="97"/>
      <c r="D1237" s="89" t="s">
        <v>2312</v>
      </c>
      <c r="E1237" s="97"/>
      <c r="F1237" s="56" t="s">
        <v>2313</v>
      </c>
      <c r="G1237" s="127">
        <v>44539</v>
      </c>
      <c r="H1237" s="133">
        <v>0.488</v>
      </c>
      <c r="I1237" s="36" t="s">
        <v>147</v>
      </c>
      <c r="J1237" s="36" t="s">
        <v>147</v>
      </c>
    </row>
    <row r="1238" ht="18.95" customHeight="1" spans="1:10">
      <c r="A1238" s="126" t="s">
        <v>135</v>
      </c>
      <c r="B1238" s="460" t="s">
        <v>2312</v>
      </c>
      <c r="C1238" s="97"/>
      <c r="D1238" s="89" t="s">
        <v>2314</v>
      </c>
      <c r="E1238" s="97"/>
      <c r="F1238" s="56" t="s">
        <v>3587</v>
      </c>
      <c r="G1238" s="127">
        <v>38430</v>
      </c>
      <c r="H1238" s="133">
        <v>0.846</v>
      </c>
      <c r="I1238" s="36" t="s">
        <v>147</v>
      </c>
      <c r="J1238" s="36" t="s">
        <v>147</v>
      </c>
    </row>
    <row r="1239" ht="18.95" customHeight="1" spans="1:10">
      <c r="A1239" s="126" t="s">
        <v>135</v>
      </c>
      <c r="B1239" s="97" t="s">
        <v>135</v>
      </c>
      <c r="C1239" s="460" t="s">
        <v>2314</v>
      </c>
      <c r="D1239" s="89" t="s">
        <v>2316</v>
      </c>
      <c r="E1239" s="97" t="s">
        <v>147</v>
      </c>
      <c r="F1239" s="51" t="s">
        <v>3237</v>
      </c>
      <c r="G1239" s="129">
        <v>640</v>
      </c>
      <c r="H1239" s="135">
        <v>0.54</v>
      </c>
      <c r="I1239" s="36" t="s">
        <v>147</v>
      </c>
      <c r="J1239" s="36" t="s">
        <v>2729</v>
      </c>
    </row>
    <row r="1240" ht="18.95" customHeight="1" spans="1:10">
      <c r="A1240" s="126" t="s">
        <v>135</v>
      </c>
      <c r="B1240" s="97" t="s">
        <v>135</v>
      </c>
      <c r="C1240" s="460" t="s">
        <v>2314</v>
      </c>
      <c r="D1240" s="89" t="s">
        <v>2317</v>
      </c>
      <c r="E1240" s="97" t="s">
        <v>147</v>
      </c>
      <c r="F1240" s="51" t="s">
        <v>3238</v>
      </c>
      <c r="G1240" s="129">
        <v>0</v>
      </c>
      <c r="H1240" s="135" t="s">
        <v>135</v>
      </c>
      <c r="I1240" s="36" t="s">
        <v>2729</v>
      </c>
      <c r="J1240" s="36" t="s">
        <v>2729</v>
      </c>
    </row>
    <row r="1241" ht="18.95" customHeight="1" spans="1:10">
      <c r="A1241" s="126" t="s">
        <v>135</v>
      </c>
      <c r="B1241" s="97" t="s">
        <v>135</v>
      </c>
      <c r="C1241" s="460" t="s">
        <v>2314</v>
      </c>
      <c r="D1241" s="89" t="s">
        <v>2318</v>
      </c>
      <c r="E1241" s="97" t="s">
        <v>147</v>
      </c>
      <c r="F1241" s="51" t="s">
        <v>3239</v>
      </c>
      <c r="G1241" s="129">
        <v>283</v>
      </c>
      <c r="H1241" s="135">
        <v>0.518</v>
      </c>
      <c r="I1241" s="36" t="s">
        <v>147</v>
      </c>
      <c r="J1241" s="36" t="s">
        <v>2729</v>
      </c>
    </row>
    <row r="1242" ht="18.95" customHeight="1" spans="1:10">
      <c r="A1242" s="126" t="s">
        <v>135</v>
      </c>
      <c r="B1242" s="97" t="s">
        <v>135</v>
      </c>
      <c r="C1242" s="460" t="s">
        <v>2314</v>
      </c>
      <c r="D1242" s="89" t="s">
        <v>2319</v>
      </c>
      <c r="E1242" s="97" t="s">
        <v>147</v>
      </c>
      <c r="F1242" s="51" t="s">
        <v>3588</v>
      </c>
      <c r="G1242" s="129">
        <v>0</v>
      </c>
      <c r="H1242" s="135" t="s">
        <v>135</v>
      </c>
      <c r="I1242" s="36" t="s">
        <v>2729</v>
      </c>
      <c r="J1242" s="36" t="s">
        <v>2729</v>
      </c>
    </row>
    <row r="1243" ht="18.95" customHeight="1" spans="1:10">
      <c r="A1243" s="126" t="s">
        <v>135</v>
      </c>
      <c r="B1243" s="97" t="s">
        <v>135</v>
      </c>
      <c r="C1243" s="460" t="s">
        <v>2314</v>
      </c>
      <c r="D1243" s="89" t="s">
        <v>2321</v>
      </c>
      <c r="E1243" s="97" t="s">
        <v>147</v>
      </c>
      <c r="F1243" s="51" t="s">
        <v>3589</v>
      </c>
      <c r="G1243" s="129">
        <v>0</v>
      </c>
      <c r="H1243" s="135" t="s">
        <v>135</v>
      </c>
      <c r="I1243" s="36" t="s">
        <v>2729</v>
      </c>
      <c r="J1243" s="36" t="s">
        <v>2729</v>
      </c>
    </row>
    <row r="1244" ht="18.95" customHeight="1" spans="1:10">
      <c r="A1244" s="126" t="s">
        <v>135</v>
      </c>
      <c r="B1244" s="97" t="s">
        <v>135</v>
      </c>
      <c r="C1244" s="460" t="s">
        <v>2314</v>
      </c>
      <c r="D1244" s="89" t="s">
        <v>2323</v>
      </c>
      <c r="E1244" s="97" t="s">
        <v>147</v>
      </c>
      <c r="F1244" s="51" t="s">
        <v>3590</v>
      </c>
      <c r="G1244" s="129">
        <v>124</v>
      </c>
      <c r="H1244" s="135">
        <v>-0.587</v>
      </c>
      <c r="I1244" s="36" t="s">
        <v>147</v>
      </c>
      <c r="J1244" s="36" t="s">
        <v>2729</v>
      </c>
    </row>
    <row r="1245" ht="18.95" customHeight="1" spans="1:10">
      <c r="A1245" s="126" t="s">
        <v>135</v>
      </c>
      <c r="B1245" s="97" t="s">
        <v>135</v>
      </c>
      <c r="C1245" s="460" t="s">
        <v>2314</v>
      </c>
      <c r="D1245" s="89" t="s">
        <v>2325</v>
      </c>
      <c r="E1245" s="97" t="s">
        <v>147</v>
      </c>
      <c r="F1245" s="51" t="s">
        <v>3591</v>
      </c>
      <c r="G1245" s="128">
        <v>0</v>
      </c>
      <c r="H1245" s="135" t="s">
        <v>135</v>
      </c>
      <c r="I1245" s="36" t="s">
        <v>2729</v>
      </c>
      <c r="J1245" s="36" t="s">
        <v>2729</v>
      </c>
    </row>
    <row r="1246" ht="18.95" customHeight="1" spans="1:10">
      <c r="A1246" s="126" t="s">
        <v>135</v>
      </c>
      <c r="B1246" s="97" t="s">
        <v>135</v>
      </c>
      <c r="C1246" s="460" t="s">
        <v>2314</v>
      </c>
      <c r="D1246" s="89" t="s">
        <v>2327</v>
      </c>
      <c r="E1246" s="97" t="s">
        <v>147</v>
      </c>
      <c r="F1246" s="51" t="s">
        <v>3592</v>
      </c>
      <c r="G1246" s="129">
        <v>2744</v>
      </c>
      <c r="H1246" s="135">
        <v>-0.067</v>
      </c>
      <c r="I1246" s="36" t="s">
        <v>147</v>
      </c>
      <c r="J1246" s="36" t="s">
        <v>2729</v>
      </c>
    </row>
    <row r="1247" ht="18.95" customHeight="1" spans="1:10">
      <c r="A1247" s="126" t="s">
        <v>135</v>
      </c>
      <c r="B1247" s="97" t="s">
        <v>135</v>
      </c>
      <c r="C1247" s="460" t="s">
        <v>2314</v>
      </c>
      <c r="D1247" s="89" t="s">
        <v>2329</v>
      </c>
      <c r="E1247" s="97" t="s">
        <v>147</v>
      </c>
      <c r="F1247" s="51" t="s">
        <v>3593</v>
      </c>
      <c r="G1247" s="129">
        <v>0</v>
      </c>
      <c r="H1247" s="135" t="s">
        <v>135</v>
      </c>
      <c r="I1247" s="36" t="s">
        <v>2729</v>
      </c>
      <c r="J1247" s="36" t="s">
        <v>2729</v>
      </c>
    </row>
    <row r="1248" ht="18.95" customHeight="1" spans="1:10">
      <c r="A1248" s="126" t="s">
        <v>135</v>
      </c>
      <c r="B1248" s="97" t="s">
        <v>135</v>
      </c>
      <c r="C1248" s="460" t="s">
        <v>2314</v>
      </c>
      <c r="D1248" s="89" t="s">
        <v>2331</v>
      </c>
      <c r="E1248" s="97" t="s">
        <v>147</v>
      </c>
      <c r="F1248" s="51" t="s">
        <v>3594</v>
      </c>
      <c r="G1248" s="129">
        <v>0</v>
      </c>
      <c r="H1248" s="135" t="s">
        <v>135</v>
      </c>
      <c r="I1248" s="36" t="s">
        <v>2729</v>
      </c>
      <c r="J1248" s="36" t="s">
        <v>2729</v>
      </c>
    </row>
    <row r="1249" ht="18.95" customHeight="1" spans="1:10">
      <c r="A1249" s="126" t="s">
        <v>135</v>
      </c>
      <c r="B1249" s="97" t="s">
        <v>135</v>
      </c>
      <c r="C1249" s="460" t="s">
        <v>2314</v>
      </c>
      <c r="D1249" s="89" t="s">
        <v>2333</v>
      </c>
      <c r="E1249" s="97" t="s">
        <v>147</v>
      </c>
      <c r="F1249" s="51" t="s">
        <v>3595</v>
      </c>
      <c r="G1249" s="128">
        <v>33944</v>
      </c>
      <c r="H1249" s="135">
        <v>1.086</v>
      </c>
      <c r="I1249" s="36" t="s">
        <v>147</v>
      </c>
      <c r="J1249" s="36" t="s">
        <v>2729</v>
      </c>
    </row>
    <row r="1250" ht="18.95" customHeight="1" spans="1:10">
      <c r="A1250" s="126" t="s">
        <v>135</v>
      </c>
      <c r="B1250" s="97" t="s">
        <v>135</v>
      </c>
      <c r="C1250" s="460" t="s">
        <v>2314</v>
      </c>
      <c r="D1250" s="89" t="s">
        <v>2335</v>
      </c>
      <c r="E1250" s="97" t="s">
        <v>147</v>
      </c>
      <c r="F1250" s="51" t="s">
        <v>3596</v>
      </c>
      <c r="G1250" s="129">
        <v>0</v>
      </c>
      <c r="H1250" s="135" t="s">
        <v>135</v>
      </c>
      <c r="I1250" s="36" t="s">
        <v>2729</v>
      </c>
      <c r="J1250" s="36" t="s">
        <v>2729</v>
      </c>
    </row>
    <row r="1251" ht="18.95" customHeight="1" spans="1:10">
      <c r="A1251" s="126" t="s">
        <v>135</v>
      </c>
      <c r="B1251" s="97" t="s">
        <v>135</v>
      </c>
      <c r="C1251" s="460" t="s">
        <v>2314</v>
      </c>
      <c r="D1251" s="89" t="s">
        <v>2337</v>
      </c>
      <c r="E1251" s="97" t="s">
        <v>147</v>
      </c>
      <c r="F1251" s="51" t="s">
        <v>3256</v>
      </c>
      <c r="G1251" s="129">
        <v>0</v>
      </c>
      <c r="H1251" s="135" t="s">
        <v>135</v>
      </c>
      <c r="I1251" s="36" t="s">
        <v>2729</v>
      </c>
      <c r="J1251" s="36" t="s">
        <v>2729</v>
      </c>
    </row>
    <row r="1252" ht="18.95" customHeight="1" spans="1:10">
      <c r="A1252" s="126" t="s">
        <v>135</v>
      </c>
      <c r="B1252" s="97" t="s">
        <v>135</v>
      </c>
      <c r="C1252" s="460" t="s">
        <v>2314</v>
      </c>
      <c r="D1252" s="89" t="s">
        <v>2338</v>
      </c>
      <c r="E1252" s="97" t="s">
        <v>147</v>
      </c>
      <c r="F1252" s="27" t="s">
        <v>3597</v>
      </c>
      <c r="G1252" s="128">
        <v>695</v>
      </c>
      <c r="H1252" s="135">
        <v>-0.007</v>
      </c>
      <c r="I1252" s="36" t="s">
        <v>147</v>
      </c>
      <c r="J1252" s="36" t="s">
        <v>2729</v>
      </c>
    </row>
    <row r="1253" ht="18.95" customHeight="1" spans="1:10">
      <c r="A1253" s="126" t="s">
        <v>135</v>
      </c>
      <c r="B1253" s="460" t="s">
        <v>2312</v>
      </c>
      <c r="C1253" s="97" t="s">
        <v>135</v>
      </c>
      <c r="D1253" s="89" t="s">
        <v>2340</v>
      </c>
      <c r="E1253" s="97"/>
      <c r="F1253" s="56" t="s">
        <v>3598</v>
      </c>
      <c r="G1253" s="127">
        <v>0</v>
      </c>
      <c r="H1253" s="133" t="s">
        <v>135</v>
      </c>
      <c r="I1253" s="36" t="s">
        <v>2729</v>
      </c>
      <c r="J1253" s="36" t="s">
        <v>147</v>
      </c>
    </row>
    <row r="1254" ht="18.95" customHeight="1" spans="1:10">
      <c r="A1254" s="126" t="s">
        <v>135</v>
      </c>
      <c r="B1254" s="97" t="s">
        <v>135</v>
      </c>
      <c r="C1254" s="460" t="s">
        <v>2340</v>
      </c>
      <c r="D1254" s="89" t="s">
        <v>2342</v>
      </c>
      <c r="E1254" s="97" t="s">
        <v>147</v>
      </c>
      <c r="F1254" s="51" t="s">
        <v>3237</v>
      </c>
      <c r="G1254" s="129">
        <v>0</v>
      </c>
      <c r="H1254" s="135" t="s">
        <v>135</v>
      </c>
      <c r="I1254" s="36" t="s">
        <v>2729</v>
      </c>
      <c r="J1254" s="36" t="s">
        <v>2729</v>
      </c>
    </row>
    <row r="1255" ht="18.95" customHeight="1" spans="1:10">
      <c r="A1255" s="126" t="s">
        <v>135</v>
      </c>
      <c r="B1255" s="97" t="s">
        <v>135</v>
      </c>
      <c r="C1255" s="460" t="s">
        <v>2340</v>
      </c>
      <c r="D1255" s="89" t="s">
        <v>2343</v>
      </c>
      <c r="E1255" s="97" t="s">
        <v>147</v>
      </c>
      <c r="F1255" s="51" t="s">
        <v>3238</v>
      </c>
      <c r="G1255" s="129">
        <v>0</v>
      </c>
      <c r="H1255" s="135" t="s">
        <v>135</v>
      </c>
      <c r="I1255" s="36" t="s">
        <v>2729</v>
      </c>
      <c r="J1255" s="36" t="s">
        <v>2729</v>
      </c>
    </row>
    <row r="1256" ht="18.95" customHeight="1" spans="1:10">
      <c r="A1256" s="126" t="s">
        <v>135</v>
      </c>
      <c r="B1256" s="97" t="s">
        <v>135</v>
      </c>
      <c r="C1256" s="460" t="s">
        <v>2340</v>
      </c>
      <c r="D1256" s="89" t="s">
        <v>2344</v>
      </c>
      <c r="E1256" s="97" t="s">
        <v>147</v>
      </c>
      <c r="F1256" s="51" t="s">
        <v>3239</v>
      </c>
      <c r="G1256" s="129">
        <v>0</v>
      </c>
      <c r="H1256" s="135" t="s">
        <v>135</v>
      </c>
      <c r="I1256" s="36" t="s">
        <v>2729</v>
      </c>
      <c r="J1256" s="36" t="s">
        <v>2729</v>
      </c>
    </row>
    <row r="1257" ht="18.95" customHeight="1" spans="1:10">
      <c r="A1257" s="126" t="s">
        <v>135</v>
      </c>
      <c r="B1257" s="97" t="s">
        <v>135</v>
      </c>
      <c r="C1257" s="460" t="s">
        <v>2340</v>
      </c>
      <c r="D1257" s="89" t="s">
        <v>2345</v>
      </c>
      <c r="E1257" s="97" t="s">
        <v>147</v>
      </c>
      <c r="F1257" s="51" t="s">
        <v>3599</v>
      </c>
      <c r="G1257" s="129">
        <v>0</v>
      </c>
      <c r="H1257" s="135" t="s">
        <v>135</v>
      </c>
      <c r="I1257" s="36" t="s">
        <v>2729</v>
      </c>
      <c r="J1257" s="36" t="s">
        <v>2729</v>
      </c>
    </row>
    <row r="1258" ht="18.95" customHeight="1" spans="1:10">
      <c r="A1258" s="126" t="s">
        <v>135</v>
      </c>
      <c r="B1258" s="97" t="s">
        <v>135</v>
      </c>
      <c r="C1258" s="460" t="s">
        <v>2340</v>
      </c>
      <c r="D1258" s="89" t="s">
        <v>2347</v>
      </c>
      <c r="E1258" s="97" t="s">
        <v>147</v>
      </c>
      <c r="F1258" s="51" t="s">
        <v>3600</v>
      </c>
      <c r="G1258" s="129">
        <v>0</v>
      </c>
      <c r="H1258" s="135" t="s">
        <v>135</v>
      </c>
      <c r="I1258" s="36" t="s">
        <v>2729</v>
      </c>
      <c r="J1258" s="36" t="s">
        <v>2729</v>
      </c>
    </row>
    <row r="1259" ht="18.95" customHeight="1" spans="1:10">
      <c r="A1259" s="126" t="s">
        <v>135</v>
      </c>
      <c r="B1259" s="97" t="s">
        <v>135</v>
      </c>
      <c r="C1259" s="460" t="s">
        <v>2340</v>
      </c>
      <c r="D1259" s="89" t="s">
        <v>2349</v>
      </c>
      <c r="E1259" s="97" t="s">
        <v>147</v>
      </c>
      <c r="F1259" s="51" t="s">
        <v>3601</v>
      </c>
      <c r="G1259" s="129">
        <v>0</v>
      </c>
      <c r="H1259" s="135" t="s">
        <v>135</v>
      </c>
      <c r="I1259" s="36" t="s">
        <v>2729</v>
      </c>
      <c r="J1259" s="36" t="s">
        <v>2729</v>
      </c>
    </row>
    <row r="1260" ht="18.95" customHeight="1" spans="1:10">
      <c r="A1260" s="126" t="s">
        <v>135</v>
      </c>
      <c r="B1260" s="97" t="s">
        <v>135</v>
      </c>
      <c r="C1260" s="460" t="s">
        <v>2340</v>
      </c>
      <c r="D1260" s="89" t="s">
        <v>2351</v>
      </c>
      <c r="E1260" s="97" t="s">
        <v>147</v>
      </c>
      <c r="F1260" s="51" t="s">
        <v>3602</v>
      </c>
      <c r="G1260" s="129">
        <v>0</v>
      </c>
      <c r="H1260" s="135" t="s">
        <v>135</v>
      </c>
      <c r="I1260" s="36" t="s">
        <v>2729</v>
      </c>
      <c r="J1260" s="36" t="s">
        <v>2729</v>
      </c>
    </row>
    <row r="1261" ht="18.95" customHeight="1" spans="1:10">
      <c r="A1261" s="126" t="s">
        <v>135</v>
      </c>
      <c r="B1261" s="97" t="s">
        <v>135</v>
      </c>
      <c r="C1261" s="460" t="s">
        <v>2340</v>
      </c>
      <c r="D1261" s="89" t="s">
        <v>2353</v>
      </c>
      <c r="E1261" s="97" t="s">
        <v>147</v>
      </c>
      <c r="F1261" s="51" t="s">
        <v>3603</v>
      </c>
      <c r="G1261" s="129">
        <v>0</v>
      </c>
      <c r="H1261" s="135" t="s">
        <v>135</v>
      </c>
      <c r="I1261" s="36" t="s">
        <v>2729</v>
      </c>
      <c r="J1261" s="36" t="s">
        <v>2729</v>
      </c>
    </row>
    <row r="1262" ht="18.95" customHeight="1" spans="1:10">
      <c r="A1262" s="126" t="s">
        <v>135</v>
      </c>
      <c r="B1262" s="97"/>
      <c r="C1262" s="460" t="s">
        <v>2340</v>
      </c>
      <c r="D1262" s="89" t="s">
        <v>2355</v>
      </c>
      <c r="E1262" s="97" t="s">
        <v>147</v>
      </c>
      <c r="F1262" s="51" t="s">
        <v>3604</v>
      </c>
      <c r="G1262" s="129">
        <v>0</v>
      </c>
      <c r="H1262" s="135" t="s">
        <v>135</v>
      </c>
      <c r="I1262" s="36" t="s">
        <v>2729</v>
      </c>
      <c r="J1262" s="36" t="s">
        <v>2729</v>
      </c>
    </row>
    <row r="1263" ht="18.95" customHeight="1" spans="1:10">
      <c r="A1263" s="126" t="s">
        <v>135</v>
      </c>
      <c r="B1263" s="97" t="s">
        <v>135</v>
      </c>
      <c r="C1263" s="460" t="s">
        <v>2340</v>
      </c>
      <c r="D1263" s="89" t="s">
        <v>2357</v>
      </c>
      <c r="E1263" s="97" t="s">
        <v>147</v>
      </c>
      <c r="F1263" s="51" t="s">
        <v>3605</v>
      </c>
      <c r="G1263" s="129">
        <v>0</v>
      </c>
      <c r="H1263" s="135" t="s">
        <v>135</v>
      </c>
      <c r="I1263" s="36" t="s">
        <v>2729</v>
      </c>
      <c r="J1263" s="36" t="s">
        <v>2729</v>
      </c>
    </row>
    <row r="1264" ht="18.95" customHeight="1" spans="1:10">
      <c r="A1264" s="126" t="s">
        <v>135</v>
      </c>
      <c r="B1264" s="97" t="s">
        <v>135</v>
      </c>
      <c r="C1264" s="460" t="s">
        <v>2340</v>
      </c>
      <c r="D1264" s="89" t="s">
        <v>2359</v>
      </c>
      <c r="E1264" s="97" t="s">
        <v>147</v>
      </c>
      <c r="F1264" s="51" t="s">
        <v>3606</v>
      </c>
      <c r="G1264" s="129">
        <v>0</v>
      </c>
      <c r="H1264" s="135" t="s">
        <v>135</v>
      </c>
      <c r="I1264" s="36" t="s">
        <v>2729</v>
      </c>
      <c r="J1264" s="36" t="s">
        <v>2729</v>
      </c>
    </row>
    <row r="1265" ht="18.95" customHeight="1" spans="1:10">
      <c r="A1265" s="126" t="s">
        <v>135</v>
      </c>
      <c r="B1265" s="97" t="s">
        <v>135</v>
      </c>
      <c r="C1265" s="460" t="s">
        <v>2340</v>
      </c>
      <c r="D1265" s="89" t="s">
        <v>2361</v>
      </c>
      <c r="E1265" s="97" t="s">
        <v>147</v>
      </c>
      <c r="F1265" s="51" t="s">
        <v>3256</v>
      </c>
      <c r="G1265" s="129">
        <v>0</v>
      </c>
      <c r="H1265" s="135" t="s">
        <v>135</v>
      </c>
      <c r="I1265" s="36" t="s">
        <v>2729</v>
      </c>
      <c r="J1265" s="36" t="s">
        <v>2729</v>
      </c>
    </row>
    <row r="1266" ht="18.95" customHeight="1" spans="1:10">
      <c r="A1266" s="126" t="s">
        <v>135</v>
      </c>
      <c r="B1266" s="97" t="s">
        <v>135</v>
      </c>
      <c r="C1266" s="460" t="s">
        <v>2340</v>
      </c>
      <c r="D1266" s="89" t="s">
        <v>2362</v>
      </c>
      <c r="E1266" s="97" t="s">
        <v>147</v>
      </c>
      <c r="F1266" s="51" t="s">
        <v>3607</v>
      </c>
      <c r="G1266" s="129">
        <v>0</v>
      </c>
      <c r="H1266" s="135" t="s">
        <v>135</v>
      </c>
      <c r="I1266" s="36" t="s">
        <v>2729</v>
      </c>
      <c r="J1266" s="36" t="s">
        <v>2729</v>
      </c>
    </row>
    <row r="1267" ht="18.95" customHeight="1" spans="1:10">
      <c r="A1267" s="126" t="s">
        <v>135</v>
      </c>
      <c r="B1267" s="460" t="s">
        <v>2312</v>
      </c>
      <c r="C1267" s="97"/>
      <c r="D1267" s="89" t="s">
        <v>3608</v>
      </c>
      <c r="E1267" s="97"/>
      <c r="F1267" s="56" t="s">
        <v>3609</v>
      </c>
      <c r="G1267" s="127">
        <v>0</v>
      </c>
      <c r="H1267" s="133" t="s">
        <v>135</v>
      </c>
      <c r="I1267" s="36" t="s">
        <v>2729</v>
      </c>
      <c r="J1267" s="36" t="s">
        <v>147</v>
      </c>
    </row>
    <row r="1268" ht="18.95" customHeight="1" spans="1:10">
      <c r="A1268" s="126" t="s">
        <v>135</v>
      </c>
      <c r="B1268" s="97" t="s">
        <v>135</v>
      </c>
      <c r="C1268" s="460" t="s">
        <v>3608</v>
      </c>
      <c r="D1268" s="89" t="s">
        <v>3610</v>
      </c>
      <c r="E1268" s="97" t="s">
        <v>147</v>
      </c>
      <c r="F1268" s="51" t="s">
        <v>3611</v>
      </c>
      <c r="G1268" s="128">
        <v>0</v>
      </c>
      <c r="H1268" s="135" t="s">
        <v>135</v>
      </c>
      <c r="I1268" s="36" t="s">
        <v>2729</v>
      </c>
      <c r="J1268" s="36" t="s">
        <v>2729</v>
      </c>
    </row>
    <row r="1269" ht="18.95" customHeight="1" spans="1:10">
      <c r="A1269" s="126" t="s">
        <v>135</v>
      </c>
      <c r="B1269" s="97" t="s">
        <v>135</v>
      </c>
      <c r="C1269" s="460" t="s">
        <v>3608</v>
      </c>
      <c r="D1269" s="89" t="s">
        <v>3612</v>
      </c>
      <c r="E1269" s="97" t="s">
        <v>147</v>
      </c>
      <c r="F1269" s="51" t="s">
        <v>3613</v>
      </c>
      <c r="G1269" s="129">
        <v>0</v>
      </c>
      <c r="H1269" s="135" t="s">
        <v>135</v>
      </c>
      <c r="I1269" s="36" t="s">
        <v>2729</v>
      </c>
      <c r="J1269" s="36" t="s">
        <v>2729</v>
      </c>
    </row>
    <row r="1270" ht="18.95" customHeight="1" spans="1:10">
      <c r="A1270" s="126" t="s">
        <v>135</v>
      </c>
      <c r="B1270" s="97" t="s">
        <v>135</v>
      </c>
      <c r="C1270" s="460" t="s">
        <v>3608</v>
      </c>
      <c r="D1270" s="89" t="s">
        <v>3614</v>
      </c>
      <c r="E1270" s="97" t="s">
        <v>147</v>
      </c>
      <c r="F1270" s="51" t="s">
        <v>3615</v>
      </c>
      <c r="G1270" s="129">
        <v>0</v>
      </c>
      <c r="H1270" s="135" t="s">
        <v>135</v>
      </c>
      <c r="I1270" s="36" t="s">
        <v>2729</v>
      </c>
      <c r="J1270" s="36" t="s">
        <v>2729</v>
      </c>
    </row>
    <row r="1271" ht="18.95" customHeight="1" spans="1:10">
      <c r="A1271" s="126" t="s">
        <v>135</v>
      </c>
      <c r="B1271" s="97" t="s">
        <v>135</v>
      </c>
      <c r="C1271" s="460" t="s">
        <v>3608</v>
      </c>
      <c r="D1271" s="89" t="s">
        <v>3616</v>
      </c>
      <c r="E1271" s="97" t="s">
        <v>147</v>
      </c>
      <c r="F1271" s="51" t="s">
        <v>3617</v>
      </c>
      <c r="G1271" s="129">
        <v>0</v>
      </c>
      <c r="H1271" s="135" t="s">
        <v>135</v>
      </c>
      <c r="I1271" s="36" t="s">
        <v>2729</v>
      </c>
      <c r="J1271" s="36" t="s">
        <v>2729</v>
      </c>
    </row>
    <row r="1272" ht="18.95" customHeight="1" spans="1:10">
      <c r="A1272" s="126" t="s">
        <v>135</v>
      </c>
      <c r="B1272" s="97" t="s">
        <v>135</v>
      </c>
      <c r="C1272" s="460" t="s">
        <v>3608</v>
      </c>
      <c r="D1272" s="89" t="s">
        <v>3618</v>
      </c>
      <c r="E1272" s="97" t="s">
        <v>147</v>
      </c>
      <c r="F1272" s="51" t="s">
        <v>3619</v>
      </c>
      <c r="G1272" s="129">
        <v>0</v>
      </c>
      <c r="H1272" s="135" t="s">
        <v>135</v>
      </c>
      <c r="I1272" s="36" t="s">
        <v>2729</v>
      </c>
      <c r="J1272" s="36" t="s">
        <v>2729</v>
      </c>
    </row>
    <row r="1273" ht="18.95" customHeight="1" spans="1:10">
      <c r="A1273" s="126" t="s">
        <v>135</v>
      </c>
      <c r="B1273" s="460" t="s">
        <v>2312</v>
      </c>
      <c r="C1273" s="97"/>
      <c r="D1273" s="89" t="s">
        <v>3620</v>
      </c>
      <c r="E1273" s="97"/>
      <c r="F1273" s="56" t="s">
        <v>3621</v>
      </c>
      <c r="G1273" s="127">
        <v>2000</v>
      </c>
      <c r="H1273" s="133">
        <v>-0.6</v>
      </c>
      <c r="I1273" s="36" t="s">
        <v>147</v>
      </c>
      <c r="J1273" s="36" t="s">
        <v>147</v>
      </c>
    </row>
    <row r="1274" ht="18.95" customHeight="1" spans="1:10">
      <c r="A1274" s="126" t="s">
        <v>135</v>
      </c>
      <c r="B1274" s="97" t="s">
        <v>135</v>
      </c>
      <c r="C1274" s="460" t="s">
        <v>3620</v>
      </c>
      <c r="D1274" s="89" t="s">
        <v>3622</v>
      </c>
      <c r="E1274" s="97" t="s">
        <v>147</v>
      </c>
      <c r="F1274" s="51" t="s">
        <v>3623</v>
      </c>
      <c r="G1274" s="129">
        <v>0</v>
      </c>
      <c r="H1274" s="135" t="s">
        <v>135</v>
      </c>
      <c r="I1274" s="36" t="s">
        <v>2729</v>
      </c>
      <c r="J1274" s="36" t="s">
        <v>2729</v>
      </c>
    </row>
    <row r="1275" ht="18.95" customHeight="1" spans="1:10">
      <c r="A1275" s="126" t="s">
        <v>135</v>
      </c>
      <c r="B1275" s="97" t="s">
        <v>135</v>
      </c>
      <c r="C1275" s="460" t="s">
        <v>3620</v>
      </c>
      <c r="D1275" s="89" t="s">
        <v>3624</v>
      </c>
      <c r="E1275" s="97" t="s">
        <v>147</v>
      </c>
      <c r="F1275" s="51" t="s">
        <v>3625</v>
      </c>
      <c r="G1275" s="129">
        <v>0</v>
      </c>
      <c r="H1275" s="135" t="s">
        <v>135</v>
      </c>
      <c r="I1275" s="36" t="s">
        <v>2729</v>
      </c>
      <c r="J1275" s="36" t="s">
        <v>2729</v>
      </c>
    </row>
    <row r="1276" ht="18.95" customHeight="1" spans="1:10">
      <c r="A1276" s="126" t="s">
        <v>135</v>
      </c>
      <c r="B1276" s="97"/>
      <c r="C1276" s="460" t="s">
        <v>3620</v>
      </c>
      <c r="D1276" s="459" t="s">
        <v>3626</v>
      </c>
      <c r="E1276" s="97" t="s">
        <v>147</v>
      </c>
      <c r="F1276" s="51" t="s">
        <v>3627</v>
      </c>
      <c r="G1276" s="129">
        <v>2000</v>
      </c>
      <c r="H1276" s="135" t="s">
        <v>135</v>
      </c>
      <c r="I1276" s="36" t="s">
        <v>147</v>
      </c>
      <c r="J1276" s="36" t="s">
        <v>2729</v>
      </c>
    </row>
    <row r="1277" ht="18.95" customHeight="1" spans="1:10">
      <c r="A1277" s="126" t="s">
        <v>135</v>
      </c>
      <c r="B1277" s="97" t="s">
        <v>135</v>
      </c>
      <c r="C1277" s="460" t="s">
        <v>3620</v>
      </c>
      <c r="D1277" s="459" t="s">
        <v>3626</v>
      </c>
      <c r="E1277" s="97" t="s">
        <v>147</v>
      </c>
      <c r="F1277" s="51" t="s">
        <v>3628</v>
      </c>
      <c r="G1277" s="129">
        <v>0</v>
      </c>
      <c r="H1277" s="135" t="s">
        <v>135</v>
      </c>
      <c r="I1277" s="36" t="s">
        <v>2729</v>
      </c>
      <c r="J1277" s="36" t="s">
        <v>2729</v>
      </c>
    </row>
    <row r="1278" ht="18.95" customHeight="1" spans="1:10">
      <c r="A1278" s="126" t="s">
        <v>135</v>
      </c>
      <c r="B1278" s="97" t="s">
        <v>135</v>
      </c>
      <c r="C1278" s="460" t="s">
        <v>3620</v>
      </c>
      <c r="D1278" s="89" t="s">
        <v>3629</v>
      </c>
      <c r="E1278" s="97" t="s">
        <v>147</v>
      </c>
      <c r="F1278" s="51" t="s">
        <v>3630</v>
      </c>
      <c r="G1278" s="129">
        <v>0</v>
      </c>
      <c r="H1278" s="135">
        <v>-1</v>
      </c>
      <c r="I1278" s="36" t="s">
        <v>2729</v>
      </c>
      <c r="J1278" s="36" t="s">
        <v>2729</v>
      </c>
    </row>
    <row r="1279" ht="18.95" customHeight="1" spans="1:10">
      <c r="A1279" s="126" t="s">
        <v>135</v>
      </c>
      <c r="B1279" s="460" t="s">
        <v>2312</v>
      </c>
      <c r="C1279" s="97"/>
      <c r="D1279" s="89" t="s">
        <v>3631</v>
      </c>
      <c r="E1279" s="97"/>
      <c r="F1279" s="56" t="s">
        <v>3632</v>
      </c>
      <c r="G1279" s="127">
        <v>4109</v>
      </c>
      <c r="H1279" s="133">
        <v>0</v>
      </c>
      <c r="I1279" s="36" t="s">
        <v>147</v>
      </c>
      <c r="J1279" s="36" t="s">
        <v>147</v>
      </c>
    </row>
    <row r="1280" ht="18.95" customHeight="1" spans="1:10">
      <c r="A1280" s="126" t="s">
        <v>135</v>
      </c>
      <c r="B1280" s="97" t="s">
        <v>135</v>
      </c>
      <c r="C1280" s="460" t="s">
        <v>3631</v>
      </c>
      <c r="D1280" s="89" t="s">
        <v>3633</v>
      </c>
      <c r="E1280" s="97" t="s">
        <v>147</v>
      </c>
      <c r="F1280" s="51" t="s">
        <v>3634</v>
      </c>
      <c r="G1280" s="129">
        <v>0</v>
      </c>
      <c r="H1280" s="135" t="s">
        <v>135</v>
      </c>
      <c r="I1280" s="36" t="s">
        <v>2729</v>
      </c>
      <c r="J1280" s="36" t="s">
        <v>2729</v>
      </c>
    </row>
    <row r="1281" ht="18.95" customHeight="1" spans="1:10">
      <c r="A1281" s="126" t="s">
        <v>135</v>
      </c>
      <c r="B1281" s="97" t="s">
        <v>135</v>
      </c>
      <c r="C1281" s="460" t="s">
        <v>3631</v>
      </c>
      <c r="D1281" s="89" t="s">
        <v>3635</v>
      </c>
      <c r="E1281" s="97" t="s">
        <v>147</v>
      </c>
      <c r="F1281" s="51" t="s">
        <v>3636</v>
      </c>
      <c r="G1281" s="129">
        <v>0</v>
      </c>
      <c r="H1281" s="135" t="s">
        <v>135</v>
      </c>
      <c r="I1281" s="36" t="s">
        <v>2729</v>
      </c>
      <c r="J1281" s="36" t="s">
        <v>2729</v>
      </c>
    </row>
    <row r="1282" ht="18.95" customHeight="1" spans="1:10">
      <c r="A1282" s="126" t="s">
        <v>135</v>
      </c>
      <c r="B1282" s="97" t="s">
        <v>135</v>
      </c>
      <c r="C1282" s="460" t="s">
        <v>3631</v>
      </c>
      <c r="D1282" s="459" t="s">
        <v>3637</v>
      </c>
      <c r="E1282" s="97" t="s">
        <v>147</v>
      </c>
      <c r="F1282" s="51" t="s">
        <v>3638</v>
      </c>
      <c r="G1282" s="128">
        <v>1029</v>
      </c>
      <c r="H1282" s="135">
        <v>0</v>
      </c>
      <c r="I1282" s="36" t="s">
        <v>147</v>
      </c>
      <c r="J1282" s="36" t="s">
        <v>2729</v>
      </c>
    </row>
    <row r="1283" ht="18.95" customHeight="1" spans="1:10">
      <c r="A1283" s="126" t="s">
        <v>135</v>
      </c>
      <c r="B1283" s="97" t="s">
        <v>135</v>
      </c>
      <c r="C1283" s="460" t="s">
        <v>3631</v>
      </c>
      <c r="D1283" s="459" t="s">
        <v>3639</v>
      </c>
      <c r="E1283" s="97" t="s">
        <v>147</v>
      </c>
      <c r="F1283" s="27" t="s">
        <v>3640</v>
      </c>
      <c r="G1283" s="129">
        <v>3000</v>
      </c>
      <c r="H1283" s="135">
        <v>0</v>
      </c>
      <c r="I1283" s="36" t="s">
        <v>147</v>
      </c>
      <c r="J1283" s="36" t="s">
        <v>2729</v>
      </c>
    </row>
    <row r="1284" ht="18.95" customHeight="1" spans="1:10">
      <c r="A1284" s="126" t="s">
        <v>135</v>
      </c>
      <c r="B1284" s="97" t="s">
        <v>135</v>
      </c>
      <c r="C1284" s="460" t="s">
        <v>3631</v>
      </c>
      <c r="D1284" s="89" t="s">
        <v>3641</v>
      </c>
      <c r="E1284" s="97" t="s">
        <v>147</v>
      </c>
      <c r="F1284" s="51" t="s">
        <v>3642</v>
      </c>
      <c r="G1284" s="129">
        <v>0</v>
      </c>
      <c r="H1284" s="135" t="s">
        <v>135</v>
      </c>
      <c r="I1284" s="36" t="s">
        <v>2729</v>
      </c>
      <c r="J1284" s="36" t="s">
        <v>2729</v>
      </c>
    </row>
    <row r="1285" ht="18.95" customHeight="1" spans="1:10">
      <c r="A1285" s="126" t="s">
        <v>135</v>
      </c>
      <c r="B1285" s="97" t="s">
        <v>135</v>
      </c>
      <c r="C1285" s="460" t="s">
        <v>3631</v>
      </c>
      <c r="D1285" s="89" t="s">
        <v>3643</v>
      </c>
      <c r="E1285" s="97" t="s">
        <v>147</v>
      </c>
      <c r="F1285" s="51" t="s">
        <v>3644</v>
      </c>
      <c r="G1285" s="129">
        <v>0</v>
      </c>
      <c r="H1285" s="135" t="s">
        <v>135</v>
      </c>
      <c r="I1285" s="36" t="s">
        <v>2729</v>
      </c>
      <c r="J1285" s="36" t="s">
        <v>2729</v>
      </c>
    </row>
    <row r="1286" ht="18.95" customHeight="1" spans="1:10">
      <c r="A1286" s="126" t="s">
        <v>135</v>
      </c>
      <c r="B1286" s="97" t="s">
        <v>135</v>
      </c>
      <c r="C1286" s="460" t="s">
        <v>3631</v>
      </c>
      <c r="D1286" s="89" t="s">
        <v>3645</v>
      </c>
      <c r="E1286" s="97" t="s">
        <v>147</v>
      </c>
      <c r="F1286" s="51" t="s">
        <v>3646</v>
      </c>
      <c r="G1286" s="129">
        <v>0</v>
      </c>
      <c r="H1286" s="135" t="s">
        <v>135</v>
      </c>
      <c r="I1286" s="36" t="s">
        <v>2729</v>
      </c>
      <c r="J1286" s="36" t="s">
        <v>2729</v>
      </c>
    </row>
    <row r="1287" ht="18.95" customHeight="1" spans="1:10">
      <c r="A1287" s="126" t="s">
        <v>135</v>
      </c>
      <c r="B1287" s="97" t="s">
        <v>135</v>
      </c>
      <c r="C1287" s="460" t="s">
        <v>3631</v>
      </c>
      <c r="D1287" s="464" t="s">
        <v>2404</v>
      </c>
      <c r="E1287" s="97" t="s">
        <v>147</v>
      </c>
      <c r="F1287" s="51" t="s">
        <v>3647</v>
      </c>
      <c r="G1287" s="129">
        <v>80</v>
      </c>
      <c r="H1287" s="135">
        <v>0</v>
      </c>
      <c r="I1287" s="36" t="s">
        <v>147</v>
      </c>
      <c r="J1287" s="36" t="s">
        <v>2729</v>
      </c>
    </row>
    <row r="1288" ht="18.95" customHeight="1" spans="1:10">
      <c r="A1288" s="126" t="s">
        <v>135</v>
      </c>
      <c r="B1288" s="97" t="s">
        <v>135</v>
      </c>
      <c r="C1288" s="460" t="s">
        <v>3631</v>
      </c>
      <c r="D1288" s="89" t="s">
        <v>3648</v>
      </c>
      <c r="E1288" s="97" t="s">
        <v>147</v>
      </c>
      <c r="F1288" s="51" t="s">
        <v>3649</v>
      </c>
      <c r="G1288" s="128">
        <v>0</v>
      </c>
      <c r="H1288" s="135" t="s">
        <v>135</v>
      </c>
      <c r="I1288" s="36" t="s">
        <v>2729</v>
      </c>
      <c r="J1288" s="36" t="s">
        <v>2729</v>
      </c>
    </row>
    <row r="1289" ht="18.95" customHeight="1" spans="1:10">
      <c r="A1289" s="126" t="s">
        <v>135</v>
      </c>
      <c r="B1289" s="97" t="s">
        <v>135</v>
      </c>
      <c r="C1289" s="460" t="s">
        <v>3631</v>
      </c>
      <c r="D1289" s="89" t="s">
        <v>3650</v>
      </c>
      <c r="E1289" s="97" t="s">
        <v>147</v>
      </c>
      <c r="F1289" s="51" t="s">
        <v>3651</v>
      </c>
      <c r="G1289" s="129">
        <v>0</v>
      </c>
      <c r="H1289" s="135" t="s">
        <v>135</v>
      </c>
      <c r="I1289" s="36" t="s">
        <v>2729</v>
      </c>
      <c r="J1289" s="36" t="s">
        <v>2729</v>
      </c>
    </row>
    <row r="1290" ht="18.95" customHeight="1" spans="1:10">
      <c r="A1290" s="126" t="s">
        <v>135</v>
      </c>
      <c r="B1290" s="97" t="s">
        <v>135</v>
      </c>
      <c r="C1290" s="460" t="s">
        <v>3631</v>
      </c>
      <c r="D1290" s="89" t="s">
        <v>3652</v>
      </c>
      <c r="E1290" s="97" t="s">
        <v>147</v>
      </c>
      <c r="F1290" s="51" t="s">
        <v>3653</v>
      </c>
      <c r="G1290" s="129">
        <v>0</v>
      </c>
      <c r="H1290" s="135" t="s">
        <v>135</v>
      </c>
      <c r="I1290" s="36" t="s">
        <v>2729</v>
      </c>
      <c r="J1290" s="36" t="s">
        <v>2729</v>
      </c>
    </row>
    <row r="1291" ht="18.95" customHeight="1" spans="1:10">
      <c r="A1291" s="126" t="s">
        <v>134</v>
      </c>
      <c r="B1291" s="97" t="s">
        <v>135</v>
      </c>
      <c r="C1291" s="97"/>
      <c r="D1291" s="89" t="s">
        <v>2412</v>
      </c>
      <c r="E1291" s="97" t="s">
        <v>147</v>
      </c>
      <c r="F1291" s="56" t="s">
        <v>2413</v>
      </c>
      <c r="G1291" s="127">
        <v>250000</v>
      </c>
      <c r="H1291" s="133">
        <v>0.667</v>
      </c>
      <c r="I1291" s="36" t="s">
        <v>147</v>
      </c>
      <c r="J1291" s="36" t="s">
        <v>147</v>
      </c>
    </row>
    <row r="1292" ht="18.95" customHeight="1" spans="1:10">
      <c r="A1292" s="126" t="s">
        <v>134</v>
      </c>
      <c r="B1292" s="97"/>
      <c r="C1292" s="97"/>
      <c r="D1292" s="459" t="s">
        <v>2414</v>
      </c>
      <c r="E1292" s="97"/>
      <c r="F1292" s="56" t="s">
        <v>2415</v>
      </c>
      <c r="G1292" s="127">
        <v>55000</v>
      </c>
      <c r="H1292" s="133">
        <v>0.058</v>
      </c>
      <c r="I1292" s="36" t="s">
        <v>147</v>
      </c>
      <c r="J1292" s="36" t="s">
        <v>147</v>
      </c>
    </row>
    <row r="1293" ht="18.95" customHeight="1" spans="1:10">
      <c r="A1293" s="126"/>
      <c r="B1293" s="460" t="s">
        <v>2414</v>
      </c>
      <c r="C1293" s="97"/>
      <c r="D1293" s="19" t="s">
        <v>2416</v>
      </c>
      <c r="E1293" s="97" t="s">
        <v>147</v>
      </c>
      <c r="F1293" s="56" t="s">
        <v>3654</v>
      </c>
      <c r="G1293" s="141">
        <v>0</v>
      </c>
      <c r="H1293" s="133" t="s">
        <v>135</v>
      </c>
      <c r="I1293" s="36" t="s">
        <v>2729</v>
      </c>
      <c r="J1293" s="36" t="s">
        <v>147</v>
      </c>
    </row>
    <row r="1294" ht="18.95" customHeight="1" spans="1:10">
      <c r="A1294" s="126" t="s">
        <v>135</v>
      </c>
      <c r="B1294" s="460" t="s">
        <v>2414</v>
      </c>
      <c r="C1294" s="97"/>
      <c r="D1294" s="60">
        <v>2280101</v>
      </c>
      <c r="E1294" s="97" t="s">
        <v>147</v>
      </c>
      <c r="F1294" s="56" t="s">
        <v>3655</v>
      </c>
      <c r="G1294" s="127">
        <v>0</v>
      </c>
      <c r="H1294" s="133" t="s">
        <v>135</v>
      </c>
      <c r="I1294" s="36" t="s">
        <v>2729</v>
      </c>
      <c r="J1294" s="36" t="s">
        <v>147</v>
      </c>
    </row>
    <row r="1295" ht="18.95" customHeight="1" spans="1:10">
      <c r="A1295" s="126" t="s">
        <v>135</v>
      </c>
      <c r="B1295" s="460" t="s">
        <v>2414</v>
      </c>
      <c r="C1295" s="97"/>
      <c r="D1295" s="60">
        <v>2280102</v>
      </c>
      <c r="E1295" s="97" t="s">
        <v>147</v>
      </c>
      <c r="F1295" s="56" t="s">
        <v>3656</v>
      </c>
      <c r="G1295" s="141">
        <v>0</v>
      </c>
      <c r="H1295" s="133" t="s">
        <v>135</v>
      </c>
      <c r="I1295" s="36" t="s">
        <v>2729</v>
      </c>
      <c r="J1295" s="36" t="s">
        <v>147</v>
      </c>
    </row>
    <row r="1296" ht="18.95" customHeight="1" spans="1:10">
      <c r="A1296" s="126" t="s">
        <v>135</v>
      </c>
      <c r="B1296" s="460" t="s">
        <v>2414</v>
      </c>
      <c r="C1296" s="97"/>
      <c r="D1296" s="60">
        <v>2280103</v>
      </c>
      <c r="E1296" s="97" t="s">
        <v>147</v>
      </c>
      <c r="F1296" s="51" t="s">
        <v>2420</v>
      </c>
      <c r="G1296" s="141">
        <v>5000</v>
      </c>
      <c r="H1296" s="133">
        <v>1.5</v>
      </c>
      <c r="I1296" s="36" t="s">
        <v>147</v>
      </c>
      <c r="J1296" s="36" t="s">
        <v>147</v>
      </c>
    </row>
    <row r="1297" ht="18.95" customHeight="1" spans="1:10">
      <c r="A1297" s="126" t="s">
        <v>135</v>
      </c>
      <c r="B1297" s="460" t="s">
        <v>2414</v>
      </c>
      <c r="C1297" s="97"/>
      <c r="D1297" s="19" t="s">
        <v>2421</v>
      </c>
      <c r="E1297" s="97" t="s">
        <v>147</v>
      </c>
      <c r="F1297" s="56" t="s">
        <v>3657</v>
      </c>
      <c r="G1297" s="141">
        <v>50000</v>
      </c>
      <c r="H1297" s="133">
        <v>0</v>
      </c>
      <c r="I1297" s="36" t="s">
        <v>147</v>
      </c>
      <c r="J1297" s="36" t="s">
        <v>147</v>
      </c>
    </row>
    <row r="1298" ht="18.95" customHeight="1" spans="1:10">
      <c r="A1298" s="126" t="s">
        <v>135</v>
      </c>
      <c r="B1298" s="460" t="s">
        <v>2414</v>
      </c>
      <c r="C1298" s="97"/>
      <c r="D1298" s="60">
        <v>2280104</v>
      </c>
      <c r="E1298" s="97" t="s">
        <v>147</v>
      </c>
      <c r="F1298" s="56" t="s">
        <v>3658</v>
      </c>
      <c r="G1298" s="141">
        <v>0</v>
      </c>
      <c r="H1298" s="133" t="s">
        <v>135</v>
      </c>
      <c r="I1298" s="36" t="s">
        <v>2729</v>
      </c>
      <c r="J1298" s="36" t="s">
        <v>147</v>
      </c>
    </row>
    <row r="1299" ht="18.95" customHeight="1" spans="1:10">
      <c r="A1299" s="126" t="s">
        <v>134</v>
      </c>
      <c r="B1299" s="97" t="s">
        <v>135</v>
      </c>
      <c r="C1299" s="97"/>
      <c r="D1299" s="89" t="s">
        <v>2426</v>
      </c>
      <c r="E1299" s="97" t="s">
        <v>135</v>
      </c>
      <c r="F1299" s="56" t="s">
        <v>2427</v>
      </c>
      <c r="G1299" s="127">
        <v>307550</v>
      </c>
      <c r="H1299" s="133">
        <v>-0.02</v>
      </c>
      <c r="I1299" s="36" t="s">
        <v>147</v>
      </c>
      <c r="J1299" s="36" t="s">
        <v>147</v>
      </c>
    </row>
    <row r="1300" ht="18.95" customHeight="1" spans="1:10">
      <c r="A1300" s="126" t="s">
        <v>135</v>
      </c>
      <c r="B1300" s="460" t="s">
        <v>2426</v>
      </c>
      <c r="C1300" s="97"/>
      <c r="D1300" s="89" t="s">
        <v>2428</v>
      </c>
      <c r="E1300" s="97" t="s">
        <v>147</v>
      </c>
      <c r="F1300" s="56" t="s">
        <v>3659</v>
      </c>
      <c r="G1300" s="141">
        <v>307550</v>
      </c>
      <c r="H1300" s="133">
        <v>0.076</v>
      </c>
      <c r="I1300" s="36" t="s">
        <v>147</v>
      </c>
      <c r="J1300" s="36" t="s">
        <v>147</v>
      </c>
    </row>
    <row r="1301" ht="18.95" customHeight="1" spans="1:10">
      <c r="A1301" s="126" t="s">
        <v>135</v>
      </c>
      <c r="B1301" s="460" t="s">
        <v>2426</v>
      </c>
      <c r="C1301" s="97"/>
      <c r="D1301" s="459" t="s">
        <v>2430</v>
      </c>
      <c r="E1301" s="97" t="s">
        <v>147</v>
      </c>
      <c r="F1301" s="56" t="s">
        <v>3506</v>
      </c>
      <c r="G1301" s="141"/>
      <c r="H1301" s="133">
        <v>-1</v>
      </c>
      <c r="I1301" s="36" t="s">
        <v>2729</v>
      </c>
      <c r="J1301" s="36" t="s">
        <v>147</v>
      </c>
    </row>
    <row r="1302" ht="18.95" customHeight="1" spans="1:10">
      <c r="A1302" s="126"/>
      <c r="B1302" s="97"/>
      <c r="C1302" s="97"/>
      <c r="D1302" s="248"/>
      <c r="E1302" s="97"/>
      <c r="F1302" s="249"/>
      <c r="G1302" s="129"/>
      <c r="H1302" s="133"/>
      <c r="I1302" s="36" t="s">
        <v>3660</v>
      </c>
      <c r="J1302" s="36" t="s">
        <v>147</v>
      </c>
    </row>
    <row r="1303" ht="18.95" customHeight="1" spans="1:10">
      <c r="A1303" s="126"/>
      <c r="B1303" s="97" t="s">
        <v>135</v>
      </c>
      <c r="C1303" s="97" t="s">
        <v>135</v>
      </c>
      <c r="D1303" s="248"/>
      <c r="E1303" s="97" t="s">
        <v>135</v>
      </c>
      <c r="F1303" s="145"/>
      <c r="G1303" s="26"/>
      <c r="H1303" s="159" t="s">
        <v>135</v>
      </c>
      <c r="I1303" s="36" t="s">
        <v>3660</v>
      </c>
      <c r="J1303" s="32" t="s">
        <v>147</v>
      </c>
    </row>
    <row r="1304" ht="18.95" customHeight="1" spans="1:12">
      <c r="A1304" s="126"/>
      <c r="B1304" s="218"/>
      <c r="C1304" s="218"/>
      <c r="D1304" s="218"/>
      <c r="E1304" s="218"/>
      <c r="F1304" s="147" t="s">
        <v>2432</v>
      </c>
      <c r="G1304" s="148">
        <v>8360000</v>
      </c>
      <c r="H1304" s="160">
        <v>0.083</v>
      </c>
      <c r="I1304" s="36" t="s">
        <v>147</v>
      </c>
      <c r="J1304" s="32" t="s">
        <v>147</v>
      </c>
      <c r="L1304" s="231">
        <f ca="1">G1304-'06老表'!H1302</f>
        <v>0</v>
      </c>
    </row>
    <row r="1305" ht="18.95" customHeight="1" spans="1:10">
      <c r="A1305" s="126"/>
      <c r="B1305" s="218"/>
      <c r="C1305" s="218"/>
      <c r="D1305" s="218"/>
      <c r="E1305" s="218"/>
      <c r="F1305" s="154"/>
      <c r="G1305" s="156"/>
      <c r="H1305" s="156"/>
      <c r="I1305" s="36" t="s">
        <v>3660</v>
      </c>
      <c r="J1305" s="32" t="s">
        <v>147</v>
      </c>
    </row>
    <row r="1306" ht="18.95" customHeight="1" spans="1:10">
      <c r="A1306" s="126"/>
      <c r="B1306" s="218"/>
      <c r="C1306" s="218"/>
      <c r="D1306" s="218"/>
      <c r="E1306" s="218"/>
      <c r="F1306" s="150" t="s">
        <v>2439</v>
      </c>
      <c r="G1306" s="151">
        <v>22423203</v>
      </c>
      <c r="H1306" s="152"/>
      <c r="I1306" s="36" t="s">
        <v>147</v>
      </c>
      <c r="J1306" s="32" t="s">
        <v>147</v>
      </c>
    </row>
    <row r="1307" ht="18.95" customHeight="1" spans="1:10">
      <c r="A1307" s="126"/>
      <c r="B1307" s="218"/>
      <c r="C1307" s="218"/>
      <c r="D1307" s="218"/>
      <c r="E1307" s="218"/>
      <c r="F1307" s="154" t="s">
        <v>3661</v>
      </c>
      <c r="G1307" s="155">
        <v>1016467</v>
      </c>
      <c r="H1307" s="156"/>
      <c r="I1307" s="36" t="s">
        <v>147</v>
      </c>
      <c r="J1307" s="32" t="s">
        <v>147</v>
      </c>
    </row>
    <row r="1308" ht="18.95" customHeight="1" spans="1:10">
      <c r="A1308" s="126"/>
      <c r="B1308" s="218"/>
      <c r="C1308" s="218"/>
      <c r="D1308" s="218"/>
      <c r="E1308" s="218"/>
      <c r="F1308" s="154" t="s">
        <v>3662</v>
      </c>
      <c r="G1308" s="156">
        <v>10344533</v>
      </c>
      <c r="H1308" s="156"/>
      <c r="I1308" s="36" t="s">
        <v>147</v>
      </c>
      <c r="J1308" s="32" t="s">
        <v>147</v>
      </c>
    </row>
    <row r="1309" ht="18.95" customHeight="1" spans="1:10">
      <c r="A1309" s="126"/>
      <c r="B1309" s="218"/>
      <c r="C1309" s="218"/>
      <c r="D1309" s="218"/>
      <c r="E1309" s="218"/>
      <c r="F1309" s="154" t="s">
        <v>3663</v>
      </c>
      <c r="G1309" s="156">
        <v>25000</v>
      </c>
      <c r="H1309" s="156"/>
      <c r="I1309" s="36" t="s">
        <v>147</v>
      </c>
      <c r="J1309" s="32" t="s">
        <v>147</v>
      </c>
    </row>
    <row r="1310" ht="18.95" customHeight="1" spans="1:10">
      <c r="A1310" s="126"/>
      <c r="B1310" s="218"/>
      <c r="C1310" s="218"/>
      <c r="D1310" s="218"/>
      <c r="E1310" s="218"/>
      <c r="F1310" s="154" t="s">
        <v>3664</v>
      </c>
      <c r="G1310" s="156">
        <v>10319533</v>
      </c>
      <c r="H1310" s="156"/>
      <c r="I1310" s="36" t="s">
        <v>147</v>
      </c>
      <c r="J1310" s="32" t="s">
        <v>147</v>
      </c>
    </row>
    <row r="1311" ht="18.95" customHeight="1" spans="1:10">
      <c r="A1311" s="126"/>
      <c r="B1311" s="218"/>
      <c r="C1311" s="218"/>
      <c r="D1311" s="218"/>
      <c r="E1311" s="218"/>
      <c r="F1311" s="154" t="s">
        <v>3665</v>
      </c>
      <c r="G1311" s="156">
        <v>9538000</v>
      </c>
      <c r="H1311" s="156"/>
      <c r="I1311" s="36" t="s">
        <v>147</v>
      </c>
      <c r="J1311" s="32" t="s">
        <v>147</v>
      </c>
    </row>
    <row r="1312" ht="18.95" customHeight="1" spans="1:10">
      <c r="A1312" s="126"/>
      <c r="B1312" s="218"/>
      <c r="C1312" s="218"/>
      <c r="D1312" s="218"/>
      <c r="E1312" s="218"/>
      <c r="F1312" s="154" t="s">
        <v>3666</v>
      </c>
      <c r="G1312" s="155">
        <v>38000</v>
      </c>
      <c r="H1312" s="156"/>
      <c r="I1312" s="36" t="s">
        <v>147</v>
      </c>
      <c r="J1312" s="32" t="s">
        <v>147</v>
      </c>
    </row>
    <row r="1313" ht="18.95" customHeight="1" spans="1:10">
      <c r="A1313" s="126"/>
      <c r="B1313" s="218"/>
      <c r="C1313" s="218"/>
      <c r="D1313" s="218"/>
      <c r="E1313" s="218"/>
      <c r="F1313" s="154" t="s">
        <v>3667</v>
      </c>
      <c r="G1313" s="155">
        <v>9500000</v>
      </c>
      <c r="H1313" s="156"/>
      <c r="I1313" s="36" t="s">
        <v>147</v>
      </c>
      <c r="J1313" s="32" t="s">
        <v>147</v>
      </c>
    </row>
    <row r="1314" ht="18.95" customHeight="1" spans="1:10">
      <c r="A1314" s="126"/>
      <c r="B1314" s="218"/>
      <c r="C1314" s="218"/>
      <c r="D1314" s="218"/>
      <c r="E1314" s="218"/>
      <c r="F1314" s="154" t="s">
        <v>3668</v>
      </c>
      <c r="G1314" s="155">
        <v>1524203</v>
      </c>
      <c r="H1314" s="156"/>
      <c r="I1314" s="36" t="s">
        <v>147</v>
      </c>
      <c r="J1314" s="32" t="s">
        <v>147</v>
      </c>
    </row>
    <row r="1315" ht="18.95" customHeight="1" spans="1:10">
      <c r="A1315" s="126"/>
      <c r="B1315" s="218"/>
      <c r="C1315" s="218"/>
      <c r="D1315" s="218"/>
      <c r="E1315" s="218"/>
      <c r="F1315" s="154" t="s">
        <v>3669</v>
      </c>
      <c r="G1315" s="155">
        <v>0</v>
      </c>
      <c r="H1315" s="156"/>
      <c r="I1315" s="36" t="s">
        <v>147</v>
      </c>
      <c r="J1315" s="32" t="s">
        <v>147</v>
      </c>
    </row>
    <row r="1316" ht="18.95" customHeight="1" spans="1:10">
      <c r="A1316" s="126"/>
      <c r="B1316" s="218"/>
      <c r="C1316" s="218"/>
      <c r="D1316" s="218"/>
      <c r="E1316" s="218"/>
      <c r="F1316" s="154"/>
      <c r="G1316" s="155"/>
      <c r="H1316" s="133" t="s">
        <v>135</v>
      </c>
      <c r="I1316" s="36" t="s">
        <v>3660</v>
      </c>
      <c r="J1316" s="32" t="s">
        <v>147</v>
      </c>
    </row>
    <row r="1317" ht="18.95" customHeight="1" spans="1:10">
      <c r="A1317" s="126"/>
      <c r="B1317" s="218"/>
      <c r="C1317" s="218"/>
      <c r="D1317" s="218"/>
      <c r="E1317" s="218"/>
      <c r="F1317" s="147" t="s">
        <v>2455</v>
      </c>
      <c r="G1317" s="152">
        <v>30783203</v>
      </c>
      <c r="H1317" s="133"/>
      <c r="I1317" s="36" t="s">
        <v>147</v>
      </c>
      <c r="J1317" s="32" t="s">
        <v>147</v>
      </c>
    </row>
  </sheetData>
  <autoFilter ref="A3:H1317">
    <extLst/>
  </autoFilter>
  <mergeCells count="1">
    <mergeCell ref="F1:H1"/>
  </mergeCells>
  <conditionalFormatting sqref="H5:H1304">
    <cfRule type="cellIs" dxfId="2" priority="2" stopIfTrue="1" operator="greaterThanOrEqual">
      <formula>10</formula>
    </cfRule>
  </conditionalFormatting>
  <conditionalFormatting sqref="H1:H2 H4:H65536">
    <cfRule type="cellIs" dxfId="1" priority="3" stopIfTrue="1" operator="lessThanOrEqual">
      <formula>-1</formula>
    </cfRule>
  </conditionalFormatting>
  <dataValidations count="1">
    <dataValidation type="textLength" operator="lessThanOrEqual" allowBlank="1" showInputMessage="1" showErrorMessage="1" errorTitle="提示" error="此处最多只能输入 [20] 个字符。" sqref="D3 D652 D1297 D65539 D66188 D131075 D131724 D196611 D197260 D262147 D262796 D327683 D328332 D393219 D393868 D458755 D459404 D524291 D524940 D589827 D590476 D655363 D656012 D720899 D721548 D786435 D787084 D851971 D852620 D917507 D918156 D983043 D983692 B1127:B1129 B66663:B66665 B132199:B132201 B197735:B197737 B263271:B263273 B328807:B328809 B394343:B394345 B459879:B459881 B525415:B525417 B590951:B590953 B656487:B656489 B722023:B722025 B787559:B787561 B853095:B853097 B918631:B918633 B984167:B984169 C909:C918 C66445:C66454 C131981:C131990 C197517:C197526 C263053:C263062 C328589:C328598 C394125:C394134 C459661:C459670 C525197:C525206 C590733:C590742 C656269:C656278 C721805:C721814 C787341:C787350 C852877:C852886 C918413:C918422 C983949:C983958 D5:D650 D654:D719 D722:D792 D796:D950 D954:D1125 D1129:D1293 D1299:D1301 D65541:D66186 D66190:D66255 D66258:D66328 D66332:D66486 D66490:D66661 D66665:D66837 D131077:D131722 D131726:D131791 D131794:D131864 D131868:D132022 D132026:D132197 D132201:D132373 D196613:D197258 D197262:D197327 D197330:D197400 D197404:D197558 D197562:D197733 D197737:D197909 D262149:D262794 D262798:D262863 D262866:D262936 D262940:D263094 D263098:D263269 D263273:D263445 D327685:D328330 D328334:D328399 D328402:D328472 D328476:D328630 D328634:D328805 D328809:D328981 D393221:D393866 D393870:D393935 D393938:D394008 D394012:D394166 D394170:D394341 D394345:D394517 D458757:D459402 D459406:D459471 D459474:D459544 D459548:D459702 D459706:D459877 D459881:D460053 D524293:D524938 D524942:D525007 D525010:D525080 D525084:D525238 D525242:D525413 D525417:D525589 D589829:D590474 D590478:D590543 D590546:D590616 D590620:D590774 D590778:D590949 D590953:D591125 D655365:D656010 D656014:D656079 D656082:D656152 D656156:D656310 D656314:D656485 D656489:D656661 D720901:D721546 D721550:D721615 D721618:D721688 D721692:D721846 D721850:D722021 D722025:D722197 D786437:D787082 D787086:D787151 D787154:D787224 D787228:D787382 D787386:D787557 D787561:D787733 D851973:D852618 D852622:D852687 D852690:D852760 D852764:D852918 D852922:D853093 D853097:D853269 D917509:D918154 D918158:D918223 D918226:D918296 D918300:D918454 D918458:D918629 D918633:D918805 D983045:D983690 D983694:D983759 D983762:D983832 D983836:D983990 D983994:D984165 D984169:D984341">
      <formula1>20</formula1>
    </dataValidation>
  </dataValidations>
  <printOptions horizontalCentered="1"/>
  <pageMargins left="0.432638888888889" right="0.432638888888889" top="0.590277777777778" bottom="0.590277777777778" header="0.393055555555556" footer="0.393055555555556"/>
  <pageSetup paperSize="9" scale="88" orientation="portrait"/>
  <headerFooter alignWithMargins="0">
    <oddFooter>&amp;C— &amp;P —</oddFooter>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dimension ref="A1:H281"/>
  <sheetViews>
    <sheetView showGridLines="0" showZeros="0" zoomScale="70" zoomScaleNormal="70" workbookViewId="0">
      <selection activeCell="C6" sqref="C6"/>
    </sheetView>
  </sheetViews>
  <sheetFormatPr defaultColWidth="9.125" defaultRowHeight="15" outlineLevelCol="7"/>
  <cols>
    <col min="1" max="1" width="31.25" customWidth="1"/>
    <col min="2" max="5" width="12.625" customWidth="1"/>
    <col min="6" max="8" width="9.125" hidden="1" customWidth="1"/>
    <col min="257" max="257" width="31.25" customWidth="1"/>
    <col min="258" max="261" width="12.625" customWidth="1"/>
    <col min="262" max="264" width="9.125" hidden="1" customWidth="1"/>
    <col min="513" max="513" width="31.25" customWidth="1"/>
    <col min="514" max="517" width="12.625" customWidth="1"/>
    <col min="518" max="520" width="9.125" hidden="1" customWidth="1"/>
    <col min="769" max="769" width="31.25" customWidth="1"/>
    <col min="770" max="773" width="12.625" customWidth="1"/>
    <col min="774" max="776" width="9.125" hidden="1" customWidth="1"/>
    <col min="1025" max="1025" width="31.25" customWidth="1"/>
    <col min="1026" max="1029" width="12.625" customWidth="1"/>
    <col min="1030" max="1032" width="9.125" hidden="1" customWidth="1"/>
    <col min="1281" max="1281" width="31.25" customWidth="1"/>
    <col min="1282" max="1285" width="12.625" customWidth="1"/>
    <col min="1286" max="1288" width="9.125" hidden="1" customWidth="1"/>
    <col min="1537" max="1537" width="31.25" customWidth="1"/>
    <col min="1538" max="1541" width="12.625" customWidth="1"/>
    <col min="1542" max="1544" width="9.125" hidden="1" customWidth="1"/>
    <col min="1793" max="1793" width="31.25" customWidth="1"/>
    <col min="1794" max="1797" width="12.625" customWidth="1"/>
    <col min="1798" max="1800" width="9.125" hidden="1" customWidth="1"/>
    <col min="2049" max="2049" width="31.25" customWidth="1"/>
    <col min="2050" max="2053" width="12.625" customWidth="1"/>
    <col min="2054" max="2056" width="9.125" hidden="1" customWidth="1"/>
    <col min="2305" max="2305" width="31.25" customWidth="1"/>
    <col min="2306" max="2309" width="12.625" customWidth="1"/>
    <col min="2310" max="2312" width="9.125" hidden="1" customWidth="1"/>
    <col min="2561" max="2561" width="31.25" customWidth="1"/>
    <col min="2562" max="2565" width="12.625" customWidth="1"/>
    <col min="2566" max="2568" width="9.125" hidden="1" customWidth="1"/>
    <col min="2817" max="2817" width="31.25" customWidth="1"/>
    <col min="2818" max="2821" width="12.625" customWidth="1"/>
    <col min="2822" max="2824" width="9.125" hidden="1" customWidth="1"/>
    <col min="3073" max="3073" width="31.25" customWidth="1"/>
    <col min="3074" max="3077" width="12.625" customWidth="1"/>
    <col min="3078" max="3080" width="9.125" hidden="1" customWidth="1"/>
    <col min="3329" max="3329" width="31.25" customWidth="1"/>
    <col min="3330" max="3333" width="12.625" customWidth="1"/>
    <col min="3334" max="3336" width="9.125" hidden="1" customWidth="1"/>
    <col min="3585" max="3585" width="31.25" customWidth="1"/>
    <col min="3586" max="3589" width="12.625" customWidth="1"/>
    <col min="3590" max="3592" width="9.125" hidden="1" customWidth="1"/>
    <col min="3841" max="3841" width="31.25" customWidth="1"/>
    <col min="3842" max="3845" width="12.625" customWidth="1"/>
    <col min="3846" max="3848" width="9.125" hidden="1" customWidth="1"/>
    <col min="4097" max="4097" width="31.25" customWidth="1"/>
    <col min="4098" max="4101" width="12.625" customWidth="1"/>
    <col min="4102" max="4104" width="9.125" hidden="1" customWidth="1"/>
    <col min="4353" max="4353" width="31.25" customWidth="1"/>
    <col min="4354" max="4357" width="12.625" customWidth="1"/>
    <col min="4358" max="4360" width="9.125" hidden="1" customWidth="1"/>
    <col min="4609" max="4609" width="31.25" customWidth="1"/>
    <col min="4610" max="4613" width="12.625" customWidth="1"/>
    <col min="4614" max="4616" width="9.125" hidden="1" customWidth="1"/>
    <col min="4865" max="4865" width="31.25" customWidth="1"/>
    <col min="4866" max="4869" width="12.625" customWidth="1"/>
    <col min="4870" max="4872" width="9.125" hidden="1" customWidth="1"/>
    <col min="5121" max="5121" width="31.25" customWidth="1"/>
    <col min="5122" max="5125" width="12.625" customWidth="1"/>
    <col min="5126" max="5128" width="9.125" hidden="1" customWidth="1"/>
    <col min="5377" max="5377" width="31.25" customWidth="1"/>
    <col min="5378" max="5381" width="12.625" customWidth="1"/>
    <col min="5382" max="5384" width="9.125" hidden="1" customWidth="1"/>
    <col min="5633" max="5633" width="31.25" customWidth="1"/>
    <col min="5634" max="5637" width="12.625" customWidth="1"/>
    <col min="5638" max="5640" width="9.125" hidden="1" customWidth="1"/>
    <col min="5889" max="5889" width="31.25" customWidth="1"/>
    <col min="5890" max="5893" width="12.625" customWidth="1"/>
    <col min="5894" max="5896" width="9.125" hidden="1" customWidth="1"/>
    <col min="6145" max="6145" width="31.25" customWidth="1"/>
    <col min="6146" max="6149" width="12.625" customWidth="1"/>
    <col min="6150" max="6152" width="9.125" hidden="1" customWidth="1"/>
    <col min="6401" max="6401" width="31.25" customWidth="1"/>
    <col min="6402" max="6405" width="12.625" customWidth="1"/>
    <col min="6406" max="6408" width="9.125" hidden="1" customWidth="1"/>
    <col min="6657" max="6657" width="31.25" customWidth="1"/>
    <col min="6658" max="6661" width="12.625" customWidth="1"/>
    <col min="6662" max="6664" width="9.125" hidden="1" customWidth="1"/>
    <col min="6913" max="6913" width="31.25" customWidth="1"/>
    <col min="6914" max="6917" width="12.625" customWidth="1"/>
    <col min="6918" max="6920" width="9.125" hidden="1" customWidth="1"/>
    <col min="7169" max="7169" width="31.25" customWidth="1"/>
    <col min="7170" max="7173" width="12.625" customWidth="1"/>
    <col min="7174" max="7176" width="9.125" hidden="1" customWidth="1"/>
    <col min="7425" max="7425" width="31.25" customWidth="1"/>
    <col min="7426" max="7429" width="12.625" customWidth="1"/>
    <col min="7430" max="7432" width="9.125" hidden="1" customWidth="1"/>
    <col min="7681" max="7681" width="31.25" customWidth="1"/>
    <col min="7682" max="7685" width="12.625" customWidth="1"/>
    <col min="7686" max="7688" width="9.125" hidden="1" customWidth="1"/>
    <col min="7937" max="7937" width="31.25" customWidth="1"/>
    <col min="7938" max="7941" width="12.625" customWidth="1"/>
    <col min="7942" max="7944" width="9.125" hidden="1" customWidth="1"/>
    <col min="8193" max="8193" width="31.25" customWidth="1"/>
    <col min="8194" max="8197" width="12.625" customWidth="1"/>
    <col min="8198" max="8200" width="9.125" hidden="1" customWidth="1"/>
    <col min="8449" max="8449" width="31.25" customWidth="1"/>
    <col min="8450" max="8453" width="12.625" customWidth="1"/>
    <col min="8454" max="8456" width="9.125" hidden="1" customWidth="1"/>
    <col min="8705" max="8705" width="31.25" customWidth="1"/>
    <col min="8706" max="8709" width="12.625" customWidth="1"/>
    <col min="8710" max="8712" width="9.125" hidden="1" customWidth="1"/>
    <col min="8961" max="8961" width="31.25" customWidth="1"/>
    <col min="8962" max="8965" width="12.625" customWidth="1"/>
    <col min="8966" max="8968" width="9.125" hidden="1" customWidth="1"/>
    <col min="9217" max="9217" width="31.25" customWidth="1"/>
    <col min="9218" max="9221" width="12.625" customWidth="1"/>
    <col min="9222" max="9224" width="9.125" hidden="1" customWidth="1"/>
    <col min="9473" max="9473" width="31.25" customWidth="1"/>
    <col min="9474" max="9477" width="12.625" customWidth="1"/>
    <col min="9478" max="9480" width="9.125" hidden="1" customWidth="1"/>
    <col min="9729" max="9729" width="31.25" customWidth="1"/>
    <col min="9730" max="9733" width="12.625" customWidth="1"/>
    <col min="9734" max="9736" width="9.125" hidden="1" customWidth="1"/>
    <col min="9985" max="9985" width="31.25" customWidth="1"/>
    <col min="9986" max="9989" width="12.625" customWidth="1"/>
    <col min="9990" max="9992" width="9.125" hidden="1" customWidth="1"/>
    <col min="10241" max="10241" width="31.25" customWidth="1"/>
    <col min="10242" max="10245" width="12.625" customWidth="1"/>
    <col min="10246" max="10248" width="9.125" hidden="1" customWidth="1"/>
    <col min="10497" max="10497" width="31.25" customWidth="1"/>
    <col min="10498" max="10501" width="12.625" customWidth="1"/>
    <col min="10502" max="10504" width="9.125" hidden="1" customWidth="1"/>
    <col min="10753" max="10753" width="31.25" customWidth="1"/>
    <col min="10754" max="10757" width="12.625" customWidth="1"/>
    <col min="10758" max="10760" width="9.125" hidden="1" customWidth="1"/>
    <col min="11009" max="11009" width="31.25" customWidth="1"/>
    <col min="11010" max="11013" width="12.625" customWidth="1"/>
    <col min="11014" max="11016" width="9.125" hidden="1" customWidth="1"/>
    <col min="11265" max="11265" width="31.25" customWidth="1"/>
    <col min="11266" max="11269" width="12.625" customWidth="1"/>
    <col min="11270" max="11272" width="9.125" hidden="1" customWidth="1"/>
    <col min="11521" max="11521" width="31.25" customWidth="1"/>
    <col min="11522" max="11525" width="12.625" customWidth="1"/>
    <col min="11526" max="11528" width="9.125" hidden="1" customWidth="1"/>
    <col min="11777" max="11777" width="31.25" customWidth="1"/>
    <col min="11778" max="11781" width="12.625" customWidth="1"/>
    <col min="11782" max="11784" width="9.125" hidden="1" customWidth="1"/>
    <col min="12033" max="12033" width="31.25" customWidth="1"/>
    <col min="12034" max="12037" width="12.625" customWidth="1"/>
    <col min="12038" max="12040" width="9.125" hidden="1" customWidth="1"/>
    <col min="12289" max="12289" width="31.25" customWidth="1"/>
    <col min="12290" max="12293" width="12.625" customWidth="1"/>
    <col min="12294" max="12296" width="9.125" hidden="1" customWidth="1"/>
    <col min="12545" max="12545" width="31.25" customWidth="1"/>
    <col min="12546" max="12549" width="12.625" customWidth="1"/>
    <col min="12550" max="12552" width="9.125" hidden="1" customWidth="1"/>
    <col min="12801" max="12801" width="31.25" customWidth="1"/>
    <col min="12802" max="12805" width="12.625" customWidth="1"/>
    <col min="12806" max="12808" width="9.125" hidden="1" customWidth="1"/>
    <col min="13057" max="13057" width="31.25" customWidth="1"/>
    <col min="13058" max="13061" width="12.625" customWidth="1"/>
    <col min="13062" max="13064" width="9.125" hidden="1" customWidth="1"/>
    <col min="13313" max="13313" width="31.25" customWidth="1"/>
    <col min="13314" max="13317" width="12.625" customWidth="1"/>
    <col min="13318" max="13320" width="9.125" hidden="1" customWidth="1"/>
    <col min="13569" max="13569" width="31.25" customWidth="1"/>
    <col min="13570" max="13573" width="12.625" customWidth="1"/>
    <col min="13574" max="13576" width="9.125" hidden="1" customWidth="1"/>
    <col min="13825" max="13825" width="31.25" customWidth="1"/>
    <col min="13826" max="13829" width="12.625" customWidth="1"/>
    <col min="13830" max="13832" width="9.125" hidden="1" customWidth="1"/>
    <col min="14081" max="14081" width="31.25" customWidth="1"/>
    <col min="14082" max="14085" width="12.625" customWidth="1"/>
    <col min="14086" max="14088" width="9.125" hidden="1" customWidth="1"/>
    <col min="14337" max="14337" width="31.25" customWidth="1"/>
    <col min="14338" max="14341" width="12.625" customWidth="1"/>
    <col min="14342" max="14344" width="9.125" hidden="1" customWidth="1"/>
    <col min="14593" max="14593" width="31.25" customWidth="1"/>
    <col min="14594" max="14597" width="12.625" customWidth="1"/>
    <col min="14598" max="14600" width="9.125" hidden="1" customWidth="1"/>
    <col min="14849" max="14849" width="31.25" customWidth="1"/>
    <col min="14850" max="14853" width="12.625" customWidth="1"/>
    <col min="14854" max="14856" width="9.125" hidden="1" customWidth="1"/>
    <col min="15105" max="15105" width="31.25" customWidth="1"/>
    <col min="15106" max="15109" width="12.625" customWidth="1"/>
    <col min="15110" max="15112" width="9.125" hidden="1" customWidth="1"/>
    <col min="15361" max="15361" width="31.25" customWidth="1"/>
    <col min="15362" max="15365" width="12.625" customWidth="1"/>
    <col min="15366" max="15368" width="9.125" hidden="1" customWidth="1"/>
    <col min="15617" max="15617" width="31.25" customWidth="1"/>
    <col min="15618" max="15621" width="12.625" customWidth="1"/>
    <col min="15622" max="15624" width="9.125" hidden="1" customWidth="1"/>
    <col min="15873" max="15873" width="31.25" customWidth="1"/>
    <col min="15874" max="15877" width="12.625" customWidth="1"/>
    <col min="15878" max="15880" width="9.125" hidden="1" customWidth="1"/>
    <col min="16129" max="16129" width="31.25" customWidth="1"/>
    <col min="16130" max="16133" width="12.625" customWidth="1"/>
    <col min="16134" max="16136" width="9.125" hidden="1" customWidth="1"/>
  </cols>
  <sheetData>
    <row r="1" ht="33.95" customHeight="1" spans="1:8">
      <c r="A1" s="77" t="s">
        <v>3670</v>
      </c>
      <c r="B1" s="77"/>
      <c r="C1" s="77"/>
      <c r="D1" s="77"/>
      <c r="E1" s="77"/>
      <c r="F1" s="77"/>
      <c r="G1" s="77"/>
      <c r="H1" s="77"/>
    </row>
    <row r="2" ht="17.25" customHeight="1" spans="1:8">
      <c r="A2" s="2" t="s">
        <v>3671</v>
      </c>
      <c r="B2" s="2"/>
      <c r="C2" s="2"/>
      <c r="D2" s="2"/>
      <c r="E2" s="2"/>
      <c r="F2" s="2"/>
      <c r="G2" s="2"/>
      <c r="H2" s="2"/>
    </row>
    <row r="3" ht="17.25" customHeight="1" spans="1:8">
      <c r="A3" s="78" t="s">
        <v>2607</v>
      </c>
      <c r="B3" s="78"/>
      <c r="C3" s="78"/>
      <c r="D3" s="78"/>
      <c r="E3" s="78"/>
      <c r="F3" s="78"/>
      <c r="G3" s="78"/>
      <c r="H3" s="78"/>
    </row>
    <row r="4" ht="18" customHeight="1" spans="1:8">
      <c r="A4" s="79" t="s">
        <v>3672</v>
      </c>
      <c r="B4" s="80" t="s">
        <v>128</v>
      </c>
      <c r="C4" s="79" t="s">
        <v>129</v>
      </c>
      <c r="D4" s="81" t="s">
        <v>3673</v>
      </c>
      <c r="E4" s="82" t="s">
        <v>3674</v>
      </c>
      <c r="F4" s="83" t="s">
        <v>3675</v>
      </c>
      <c r="G4" s="82" t="s">
        <v>3676</v>
      </c>
      <c r="H4" s="80" t="s">
        <v>3677</v>
      </c>
    </row>
    <row r="5" ht="44.25" customHeight="1" spans="1:8">
      <c r="A5" s="84"/>
      <c r="B5" s="85"/>
      <c r="C5" s="3"/>
      <c r="D5" s="86"/>
      <c r="E5" s="85"/>
      <c r="F5" s="87"/>
      <c r="G5" s="88"/>
      <c r="H5" s="94"/>
    </row>
    <row r="6" ht="17.1" customHeight="1" spans="1:8">
      <c r="A6" s="90" t="s">
        <v>3678</v>
      </c>
      <c r="B6" s="197">
        <v>519073</v>
      </c>
      <c r="C6" s="197">
        <v>487855</v>
      </c>
      <c r="D6" s="91">
        <v>50767</v>
      </c>
      <c r="E6" s="5">
        <v>36000</v>
      </c>
      <c r="F6" s="92">
        <v>0</v>
      </c>
      <c r="G6" s="5">
        <v>0</v>
      </c>
      <c r="H6" s="5">
        <v>0</v>
      </c>
    </row>
    <row r="7" ht="17.1" customHeight="1" spans="1:8">
      <c r="A7" s="90" t="s">
        <v>139</v>
      </c>
      <c r="B7" s="197">
        <v>9896</v>
      </c>
      <c r="C7" s="197">
        <v>7736</v>
      </c>
      <c r="D7" s="91">
        <v>2160</v>
      </c>
      <c r="E7" s="5">
        <v>2160</v>
      </c>
      <c r="F7" s="92">
        <v>0</v>
      </c>
      <c r="G7" s="5">
        <v>0</v>
      </c>
      <c r="H7" s="5">
        <v>0</v>
      </c>
    </row>
    <row r="8" ht="17.1" customHeight="1" spans="1:8">
      <c r="A8" s="93" t="s">
        <v>164</v>
      </c>
      <c r="B8" s="197">
        <v>8446</v>
      </c>
      <c r="C8" s="197">
        <v>8318</v>
      </c>
      <c r="D8" s="91">
        <v>128</v>
      </c>
      <c r="E8" s="5">
        <v>128</v>
      </c>
      <c r="F8" s="92">
        <v>0</v>
      </c>
      <c r="G8" s="5">
        <v>0</v>
      </c>
      <c r="H8" s="5">
        <v>0</v>
      </c>
    </row>
    <row r="9" ht="17.1" customHeight="1" spans="1:8">
      <c r="A9" s="90" t="s">
        <v>178</v>
      </c>
      <c r="B9" s="197">
        <v>27272</v>
      </c>
      <c r="C9" s="197">
        <v>19246</v>
      </c>
      <c r="D9" s="91">
        <v>26033</v>
      </c>
      <c r="E9" s="5">
        <v>8612</v>
      </c>
      <c r="F9" s="92">
        <v>0</v>
      </c>
      <c r="G9" s="5">
        <v>0</v>
      </c>
      <c r="H9" s="5">
        <v>0</v>
      </c>
    </row>
    <row r="10" ht="17.1" customHeight="1" spans="1:8">
      <c r="A10" s="90" t="s">
        <v>198</v>
      </c>
      <c r="B10" s="197">
        <v>36336</v>
      </c>
      <c r="C10" s="197">
        <v>32022</v>
      </c>
      <c r="D10" s="91">
        <v>4562</v>
      </c>
      <c r="E10" s="5">
        <v>4747</v>
      </c>
      <c r="F10" s="92">
        <v>0</v>
      </c>
      <c r="G10" s="5">
        <v>0</v>
      </c>
      <c r="H10" s="5">
        <v>0</v>
      </c>
    </row>
    <row r="11" ht="17.1" customHeight="1" spans="1:8">
      <c r="A11" s="90" t="s">
        <v>219</v>
      </c>
      <c r="B11" s="197">
        <v>6634</v>
      </c>
      <c r="C11" s="197">
        <v>6270</v>
      </c>
      <c r="D11" s="91">
        <v>362</v>
      </c>
      <c r="E11" s="5">
        <v>393</v>
      </c>
      <c r="F11" s="92">
        <v>0</v>
      </c>
      <c r="G11" s="5">
        <v>0</v>
      </c>
      <c r="H11" s="5">
        <v>0</v>
      </c>
    </row>
    <row r="12" ht="17.1" customHeight="1" spans="1:8">
      <c r="A12" s="90" t="s">
        <v>237</v>
      </c>
      <c r="B12" s="197">
        <v>11192</v>
      </c>
      <c r="C12" s="197">
        <v>8846</v>
      </c>
      <c r="D12" s="91">
        <v>2475</v>
      </c>
      <c r="E12" s="5">
        <v>2922</v>
      </c>
      <c r="F12" s="92">
        <v>0</v>
      </c>
      <c r="G12" s="5">
        <v>0</v>
      </c>
      <c r="H12" s="5">
        <v>0</v>
      </c>
    </row>
    <row r="13" ht="17.1" customHeight="1" spans="1:8">
      <c r="A13" s="90" t="s">
        <v>255</v>
      </c>
      <c r="B13" s="197">
        <v>181110</v>
      </c>
      <c r="C13" s="197">
        <v>180610</v>
      </c>
      <c r="D13" s="91">
        <v>535</v>
      </c>
      <c r="E13" s="5">
        <v>691</v>
      </c>
      <c r="F13" s="92">
        <v>0</v>
      </c>
      <c r="G13" s="5">
        <v>0</v>
      </c>
      <c r="H13" s="5">
        <v>0</v>
      </c>
    </row>
    <row r="14" ht="17.1" customHeight="1" spans="1:8">
      <c r="A14" s="90" t="s">
        <v>274</v>
      </c>
      <c r="B14" s="197">
        <v>7882</v>
      </c>
      <c r="C14" s="197">
        <v>7882</v>
      </c>
      <c r="D14" s="91">
        <v>76</v>
      </c>
      <c r="E14" s="5">
        <v>86</v>
      </c>
      <c r="F14" s="92">
        <v>0</v>
      </c>
      <c r="G14" s="5">
        <v>0</v>
      </c>
      <c r="H14" s="5">
        <v>0</v>
      </c>
    </row>
    <row r="15" ht="17.1" customHeight="1" spans="1:8">
      <c r="A15" s="90" t="s">
        <v>287</v>
      </c>
      <c r="B15" s="197">
        <v>1205</v>
      </c>
      <c r="C15" s="197">
        <v>1171</v>
      </c>
      <c r="D15" s="91">
        <v>34</v>
      </c>
      <c r="E15" s="5">
        <v>34</v>
      </c>
      <c r="F15" s="92">
        <v>0</v>
      </c>
      <c r="G15" s="5">
        <v>0</v>
      </c>
      <c r="H15" s="5">
        <v>0</v>
      </c>
    </row>
    <row r="16" ht="17.1" customHeight="1" spans="1:8">
      <c r="A16" s="90" t="s">
        <v>302</v>
      </c>
      <c r="B16" s="197">
        <v>64128</v>
      </c>
      <c r="C16" s="197">
        <v>60377</v>
      </c>
      <c r="D16" s="91">
        <v>3752</v>
      </c>
      <c r="E16" s="5">
        <v>3804</v>
      </c>
      <c r="F16" s="92">
        <v>0</v>
      </c>
      <c r="G16" s="5">
        <v>0</v>
      </c>
      <c r="H16" s="5">
        <v>0</v>
      </c>
    </row>
    <row r="17" ht="17.1" customHeight="1" spans="1:8">
      <c r="A17" s="90" t="s">
        <v>328</v>
      </c>
      <c r="B17" s="197">
        <v>9181</v>
      </c>
      <c r="C17" s="197">
        <v>8729</v>
      </c>
      <c r="D17" s="91">
        <v>466</v>
      </c>
      <c r="E17" s="5">
        <v>476</v>
      </c>
      <c r="F17" s="92">
        <v>0</v>
      </c>
      <c r="G17" s="5">
        <v>0</v>
      </c>
      <c r="H17" s="5">
        <v>0</v>
      </c>
    </row>
    <row r="18" ht="17.1" customHeight="1" spans="1:8">
      <c r="A18" s="90" t="s">
        <v>342</v>
      </c>
      <c r="B18" s="197">
        <v>17309</v>
      </c>
      <c r="C18" s="197">
        <v>17060</v>
      </c>
      <c r="D18" s="91">
        <v>864</v>
      </c>
      <c r="E18" s="5">
        <v>2528</v>
      </c>
      <c r="F18" s="92">
        <v>0</v>
      </c>
      <c r="G18" s="5">
        <v>0</v>
      </c>
      <c r="H18" s="5">
        <v>0</v>
      </c>
    </row>
    <row r="19" ht="17.1" customHeight="1" spans="1:8">
      <c r="A19" s="90" t="s">
        <v>360</v>
      </c>
      <c r="B19" s="197">
        <v>1184</v>
      </c>
      <c r="C19" s="197">
        <v>1183</v>
      </c>
      <c r="D19" s="91">
        <v>1</v>
      </c>
      <c r="E19" s="5">
        <v>1</v>
      </c>
      <c r="F19" s="92">
        <v>0</v>
      </c>
      <c r="G19" s="5">
        <v>0</v>
      </c>
      <c r="H19" s="5">
        <v>0</v>
      </c>
    </row>
    <row r="20" ht="17.1" customHeight="1" spans="1:8">
      <c r="A20" s="90" t="s">
        <v>380</v>
      </c>
      <c r="B20" s="197">
        <v>5833</v>
      </c>
      <c r="C20" s="197">
        <v>4681</v>
      </c>
      <c r="D20" s="91">
        <v>1157</v>
      </c>
      <c r="E20" s="5">
        <v>1235</v>
      </c>
      <c r="F20" s="92">
        <v>0</v>
      </c>
      <c r="G20" s="5">
        <v>0</v>
      </c>
      <c r="H20" s="5">
        <v>0</v>
      </c>
    </row>
    <row r="21" ht="17.1" customHeight="1" spans="1:8">
      <c r="A21" s="90" t="s">
        <v>395</v>
      </c>
      <c r="B21" s="197">
        <v>33288</v>
      </c>
      <c r="C21" s="197">
        <v>30761</v>
      </c>
      <c r="D21" s="91">
        <v>2527</v>
      </c>
      <c r="E21" s="5">
        <v>2589</v>
      </c>
      <c r="F21" s="92">
        <v>0</v>
      </c>
      <c r="G21" s="5">
        <v>0</v>
      </c>
      <c r="H21" s="5">
        <v>0</v>
      </c>
    </row>
    <row r="22" ht="17.1" customHeight="1" spans="1:8">
      <c r="A22" s="90" t="s">
        <v>416</v>
      </c>
      <c r="B22" s="197">
        <v>7939</v>
      </c>
      <c r="C22" s="197">
        <v>7526</v>
      </c>
      <c r="D22" s="91">
        <v>422</v>
      </c>
      <c r="E22" s="5">
        <v>413</v>
      </c>
      <c r="F22" s="92">
        <v>0</v>
      </c>
      <c r="G22" s="5">
        <v>0</v>
      </c>
      <c r="H22" s="5">
        <v>0</v>
      </c>
    </row>
    <row r="23" ht="17.1" customHeight="1" spans="1:8">
      <c r="A23" s="90" t="s">
        <v>426</v>
      </c>
      <c r="B23" s="197">
        <v>7147</v>
      </c>
      <c r="C23" s="197">
        <v>7017</v>
      </c>
      <c r="D23" s="91">
        <v>186</v>
      </c>
      <c r="E23" s="5">
        <v>130</v>
      </c>
      <c r="F23" s="92">
        <v>0</v>
      </c>
      <c r="G23" s="5">
        <v>0</v>
      </c>
      <c r="H23" s="5">
        <v>0</v>
      </c>
    </row>
    <row r="24" ht="17.1" customHeight="1" spans="1:8">
      <c r="A24" s="90" t="s">
        <v>436</v>
      </c>
      <c r="B24" s="197">
        <v>5337</v>
      </c>
      <c r="C24" s="197">
        <v>5337</v>
      </c>
      <c r="D24" s="91">
        <v>0</v>
      </c>
      <c r="E24" s="5">
        <v>0</v>
      </c>
      <c r="F24" s="92">
        <v>0</v>
      </c>
      <c r="G24" s="5">
        <v>0</v>
      </c>
      <c r="H24" s="5">
        <v>0</v>
      </c>
    </row>
    <row r="25" ht="17.1" customHeight="1" spans="1:8">
      <c r="A25" s="90" t="s">
        <v>450</v>
      </c>
      <c r="B25" s="197">
        <v>4988</v>
      </c>
      <c r="C25" s="197">
        <v>4390</v>
      </c>
      <c r="D25" s="91">
        <v>598</v>
      </c>
      <c r="E25" s="5">
        <v>598</v>
      </c>
      <c r="F25" s="92">
        <v>0</v>
      </c>
      <c r="G25" s="5">
        <v>0</v>
      </c>
      <c r="H25" s="5">
        <v>0</v>
      </c>
    </row>
    <row r="26" ht="17.1" customHeight="1" spans="1:8">
      <c r="A26" s="90" t="s">
        <v>459</v>
      </c>
      <c r="B26" s="197">
        <v>5154</v>
      </c>
      <c r="C26" s="197">
        <v>4723</v>
      </c>
      <c r="D26" s="91">
        <v>431</v>
      </c>
      <c r="E26" s="5">
        <v>431</v>
      </c>
      <c r="F26" s="92">
        <v>0</v>
      </c>
      <c r="G26" s="5">
        <v>0</v>
      </c>
      <c r="H26" s="5">
        <v>0</v>
      </c>
    </row>
    <row r="27" ht="17.1" customHeight="1" spans="1:8">
      <c r="A27" s="90" t="s">
        <v>468</v>
      </c>
      <c r="B27" s="197">
        <v>9921</v>
      </c>
      <c r="C27" s="197">
        <v>9450</v>
      </c>
      <c r="D27" s="91">
        <v>481</v>
      </c>
      <c r="E27" s="5">
        <v>471</v>
      </c>
      <c r="F27" s="92">
        <v>0</v>
      </c>
      <c r="G27" s="5">
        <v>0</v>
      </c>
      <c r="H27" s="5">
        <v>0</v>
      </c>
    </row>
    <row r="28" ht="17.1" customHeight="1" spans="1:8">
      <c r="A28" s="90" t="s">
        <v>480</v>
      </c>
      <c r="B28" s="197">
        <v>18705</v>
      </c>
      <c r="C28" s="197">
        <v>18128</v>
      </c>
      <c r="D28" s="91">
        <v>577</v>
      </c>
      <c r="E28" s="5">
        <v>577</v>
      </c>
      <c r="F28" s="92">
        <v>0</v>
      </c>
      <c r="G28" s="5">
        <v>0</v>
      </c>
      <c r="H28" s="5">
        <v>0</v>
      </c>
    </row>
    <row r="29" ht="17.1" customHeight="1" spans="1:8">
      <c r="A29" s="90" t="s">
        <v>490</v>
      </c>
      <c r="B29" s="197">
        <v>7028</v>
      </c>
      <c r="C29" s="197">
        <v>6673</v>
      </c>
      <c r="D29" s="91">
        <v>559</v>
      </c>
      <c r="E29" s="5">
        <v>593</v>
      </c>
      <c r="F29" s="92">
        <v>0</v>
      </c>
      <c r="G29" s="5">
        <v>0</v>
      </c>
      <c r="H29" s="5">
        <v>0</v>
      </c>
    </row>
    <row r="30" ht="17.1" customHeight="1" spans="1:8">
      <c r="A30" s="90" t="s">
        <v>498</v>
      </c>
      <c r="B30" s="197">
        <v>4488</v>
      </c>
      <c r="C30" s="197">
        <v>4456</v>
      </c>
      <c r="D30" s="91">
        <v>160</v>
      </c>
      <c r="E30" s="5">
        <v>160</v>
      </c>
      <c r="F30" s="92">
        <v>0</v>
      </c>
      <c r="G30" s="5">
        <v>0</v>
      </c>
      <c r="H30" s="5">
        <v>0</v>
      </c>
    </row>
    <row r="31" ht="17.1" customHeight="1" spans="1:8">
      <c r="A31" s="90" t="s">
        <v>506</v>
      </c>
      <c r="B31" s="197">
        <v>4320</v>
      </c>
      <c r="C31" s="197">
        <v>4313</v>
      </c>
      <c r="D31" s="91">
        <v>7</v>
      </c>
      <c r="E31" s="5">
        <v>7</v>
      </c>
      <c r="F31" s="92">
        <v>0</v>
      </c>
      <c r="G31" s="5">
        <v>0</v>
      </c>
      <c r="H31" s="5">
        <v>0</v>
      </c>
    </row>
    <row r="32" ht="17.1" customHeight="1" spans="1:8">
      <c r="A32" s="90" t="s">
        <v>514</v>
      </c>
      <c r="B32" s="197">
        <v>0</v>
      </c>
      <c r="C32" s="197">
        <v>0</v>
      </c>
      <c r="D32" s="91">
        <v>0</v>
      </c>
      <c r="E32" s="5">
        <v>0</v>
      </c>
      <c r="F32" s="92">
        <v>0</v>
      </c>
      <c r="G32" s="5">
        <v>0</v>
      </c>
      <c r="H32" s="5">
        <v>0</v>
      </c>
    </row>
    <row r="33" ht="17.1" customHeight="1" spans="1:8">
      <c r="A33" s="90" t="s">
        <v>522</v>
      </c>
      <c r="B33" s="197">
        <v>5678</v>
      </c>
      <c r="C33" s="197">
        <v>5178</v>
      </c>
      <c r="D33" s="91">
        <v>500</v>
      </c>
      <c r="E33" s="5">
        <v>500</v>
      </c>
      <c r="F33" s="92">
        <v>0</v>
      </c>
      <c r="G33" s="5">
        <v>0</v>
      </c>
      <c r="H33" s="5">
        <v>0</v>
      </c>
    </row>
    <row r="34" ht="17.1" customHeight="1" spans="1:8">
      <c r="A34" s="90" t="s">
        <v>530</v>
      </c>
      <c r="B34" s="197">
        <v>17472</v>
      </c>
      <c r="C34" s="197">
        <v>15772</v>
      </c>
      <c r="D34" s="91">
        <v>1714</v>
      </c>
      <c r="E34" s="5">
        <v>1714</v>
      </c>
      <c r="F34" s="92">
        <v>0</v>
      </c>
      <c r="G34" s="5">
        <v>0</v>
      </c>
      <c r="H34" s="5">
        <v>0</v>
      </c>
    </row>
    <row r="35" ht="17.1" customHeight="1" spans="1:8">
      <c r="A35" s="41" t="s">
        <v>3679</v>
      </c>
      <c r="B35" s="197">
        <v>797</v>
      </c>
      <c r="C35" s="197">
        <v>745</v>
      </c>
      <c r="D35" s="91">
        <v>52</v>
      </c>
      <c r="E35" s="5">
        <v>52</v>
      </c>
      <c r="F35" s="92">
        <v>0</v>
      </c>
      <c r="G35" s="5">
        <v>0</v>
      </c>
      <c r="H35" s="5">
        <v>0</v>
      </c>
    </row>
    <row r="36" ht="17.1" customHeight="1" spans="1:8">
      <c r="A36" s="41" t="s">
        <v>544</v>
      </c>
      <c r="B36" s="197">
        <v>27506</v>
      </c>
      <c r="C36" s="197">
        <v>27506</v>
      </c>
      <c r="D36" s="91">
        <v>0</v>
      </c>
      <c r="E36" s="5">
        <v>0</v>
      </c>
      <c r="F36" s="92">
        <v>0</v>
      </c>
      <c r="G36" s="5">
        <v>0</v>
      </c>
      <c r="H36" s="5">
        <v>0</v>
      </c>
    </row>
    <row r="37" ht="17.1" customHeight="1" spans="1:8">
      <c r="A37" s="90" t="s">
        <v>3680</v>
      </c>
      <c r="B37" s="197">
        <v>494252</v>
      </c>
      <c r="C37" s="197">
        <v>455931</v>
      </c>
      <c r="D37" s="91">
        <v>38322</v>
      </c>
      <c r="E37" s="5">
        <v>38418</v>
      </c>
      <c r="F37" s="92">
        <v>0</v>
      </c>
      <c r="G37" s="5">
        <v>0</v>
      </c>
      <c r="H37" s="5">
        <v>0</v>
      </c>
    </row>
    <row r="38" ht="17.1" customHeight="1" spans="1:8">
      <c r="A38" s="90" t="s">
        <v>566</v>
      </c>
      <c r="B38" s="197">
        <v>32589</v>
      </c>
      <c r="C38" s="197">
        <v>31589</v>
      </c>
      <c r="D38" s="91">
        <v>1000</v>
      </c>
      <c r="E38" s="5">
        <v>1001</v>
      </c>
      <c r="F38" s="92">
        <v>0</v>
      </c>
      <c r="G38" s="5">
        <v>0</v>
      </c>
      <c r="H38" s="5">
        <v>0</v>
      </c>
    </row>
    <row r="39" ht="17.1" customHeight="1" spans="1:8">
      <c r="A39" s="90" t="s">
        <v>588</v>
      </c>
      <c r="B39" s="197">
        <v>108500</v>
      </c>
      <c r="C39" s="197">
        <v>86343</v>
      </c>
      <c r="D39" s="91">
        <v>22158</v>
      </c>
      <c r="E39" s="5">
        <v>22253</v>
      </c>
      <c r="F39" s="92">
        <v>0</v>
      </c>
      <c r="G39" s="5">
        <v>0</v>
      </c>
      <c r="H39" s="5">
        <v>0</v>
      </c>
    </row>
    <row r="40" ht="17.1" customHeight="1" spans="1:8">
      <c r="A40" s="90" t="s">
        <v>627</v>
      </c>
      <c r="B40" s="197">
        <v>28133</v>
      </c>
      <c r="C40" s="197">
        <v>28133</v>
      </c>
      <c r="D40" s="91">
        <v>0</v>
      </c>
      <c r="E40" s="5">
        <v>0</v>
      </c>
      <c r="F40" s="92">
        <v>0</v>
      </c>
      <c r="G40" s="5">
        <v>0</v>
      </c>
      <c r="H40" s="5">
        <v>0</v>
      </c>
    </row>
    <row r="41" ht="17.1" customHeight="1" spans="1:8">
      <c r="A41" s="90" t="s">
        <v>637</v>
      </c>
      <c r="B41" s="197">
        <v>16110</v>
      </c>
      <c r="C41" s="197">
        <v>14029</v>
      </c>
      <c r="D41" s="91">
        <v>2081</v>
      </c>
      <c r="E41" s="5">
        <v>2081</v>
      </c>
      <c r="F41" s="92">
        <v>0</v>
      </c>
      <c r="G41" s="5">
        <v>0</v>
      </c>
      <c r="H41" s="5">
        <v>0</v>
      </c>
    </row>
    <row r="42" ht="17.1" customHeight="1" spans="1:8">
      <c r="A42" s="90" t="s">
        <v>657</v>
      </c>
      <c r="B42" s="197">
        <v>13169</v>
      </c>
      <c r="C42" s="197">
        <v>12029</v>
      </c>
      <c r="D42" s="91">
        <v>1140</v>
      </c>
      <c r="E42" s="5">
        <v>1140</v>
      </c>
      <c r="F42" s="92">
        <v>0</v>
      </c>
      <c r="G42" s="5">
        <v>0</v>
      </c>
      <c r="H42" s="5">
        <v>0</v>
      </c>
    </row>
    <row r="43" ht="17.1" customHeight="1" spans="1:8">
      <c r="A43" s="90" t="s">
        <v>671</v>
      </c>
      <c r="B43" s="197">
        <v>6047</v>
      </c>
      <c r="C43" s="197">
        <v>6037</v>
      </c>
      <c r="D43" s="91">
        <v>10</v>
      </c>
      <c r="E43" s="5">
        <v>10</v>
      </c>
      <c r="F43" s="92">
        <v>0</v>
      </c>
      <c r="G43" s="5">
        <v>0</v>
      </c>
      <c r="H43" s="5">
        <v>0</v>
      </c>
    </row>
    <row r="44" ht="17.1" customHeight="1" spans="1:8">
      <c r="A44" s="90" t="s">
        <v>691</v>
      </c>
      <c r="B44" s="197">
        <v>226138</v>
      </c>
      <c r="C44" s="197">
        <v>221117</v>
      </c>
      <c r="D44" s="91">
        <v>5021</v>
      </c>
      <c r="E44" s="5">
        <v>5021</v>
      </c>
      <c r="F44" s="92">
        <v>0</v>
      </c>
      <c r="G44" s="5">
        <v>0</v>
      </c>
      <c r="H44" s="5">
        <v>0</v>
      </c>
    </row>
    <row r="45" ht="17.1" customHeight="1" spans="1:8">
      <c r="A45" s="90" t="s">
        <v>705</v>
      </c>
      <c r="B45" s="197">
        <v>54658</v>
      </c>
      <c r="C45" s="197">
        <v>49470</v>
      </c>
      <c r="D45" s="91">
        <v>5188</v>
      </c>
      <c r="E45" s="5">
        <v>5188</v>
      </c>
      <c r="F45" s="92">
        <v>0</v>
      </c>
      <c r="G45" s="5">
        <v>0</v>
      </c>
      <c r="H45" s="5">
        <v>0</v>
      </c>
    </row>
    <row r="46" ht="17.1" customHeight="1" spans="1:8">
      <c r="A46" s="90" t="s">
        <v>719</v>
      </c>
      <c r="B46" s="197">
        <v>317</v>
      </c>
      <c r="C46" s="197">
        <v>317</v>
      </c>
      <c r="D46" s="91">
        <v>0</v>
      </c>
      <c r="E46" s="5">
        <v>0</v>
      </c>
      <c r="F46" s="92">
        <v>0</v>
      </c>
      <c r="G46" s="5">
        <v>0</v>
      </c>
      <c r="H46" s="5">
        <v>0</v>
      </c>
    </row>
    <row r="47" ht="17.1" customHeight="1" spans="1:8">
      <c r="A47" s="90" t="s">
        <v>731</v>
      </c>
      <c r="B47" s="197">
        <v>0</v>
      </c>
      <c r="C47" s="197">
        <v>0</v>
      </c>
      <c r="D47" s="91">
        <v>0</v>
      </c>
      <c r="E47" s="5">
        <v>0</v>
      </c>
      <c r="F47" s="92">
        <v>0</v>
      </c>
      <c r="G47" s="5">
        <v>0</v>
      </c>
      <c r="H47" s="5">
        <v>0</v>
      </c>
    </row>
    <row r="48" ht="17.1" customHeight="1" spans="1:8">
      <c r="A48" s="90" t="s">
        <v>744</v>
      </c>
      <c r="B48" s="197">
        <v>8591</v>
      </c>
      <c r="C48" s="197">
        <v>6867</v>
      </c>
      <c r="D48" s="91">
        <v>1724</v>
      </c>
      <c r="E48" s="5">
        <v>1724</v>
      </c>
      <c r="F48" s="92">
        <v>0</v>
      </c>
      <c r="G48" s="5">
        <v>0</v>
      </c>
      <c r="H48" s="5">
        <v>0</v>
      </c>
    </row>
    <row r="49" ht="17.1" customHeight="1" spans="1:8">
      <c r="A49" s="90" t="s">
        <v>3681</v>
      </c>
      <c r="B49" s="197">
        <v>1003860</v>
      </c>
      <c r="C49" s="197">
        <v>824226</v>
      </c>
      <c r="D49" s="91">
        <v>178521</v>
      </c>
      <c r="E49" s="5">
        <v>179986</v>
      </c>
      <c r="F49" s="92">
        <v>0</v>
      </c>
      <c r="G49" s="5">
        <v>0</v>
      </c>
      <c r="H49" s="5">
        <v>0</v>
      </c>
    </row>
    <row r="50" ht="17.1" customHeight="1" spans="1:8">
      <c r="A50" s="90" t="s">
        <v>748</v>
      </c>
      <c r="B50" s="197">
        <v>8184</v>
      </c>
      <c r="C50" s="197">
        <v>7456</v>
      </c>
      <c r="D50" s="91">
        <v>855</v>
      </c>
      <c r="E50" s="5">
        <v>807</v>
      </c>
      <c r="F50" s="92">
        <v>0</v>
      </c>
      <c r="G50" s="5">
        <v>0</v>
      </c>
      <c r="H50" s="5">
        <v>0</v>
      </c>
    </row>
    <row r="51" ht="17.1" customHeight="1" spans="1:8">
      <c r="A51" s="90" t="s">
        <v>755</v>
      </c>
      <c r="B51" s="197">
        <v>686914</v>
      </c>
      <c r="C51" s="197">
        <v>636443</v>
      </c>
      <c r="D51" s="91">
        <v>48422</v>
      </c>
      <c r="E51" s="5">
        <v>50631</v>
      </c>
      <c r="F51" s="92">
        <v>0</v>
      </c>
      <c r="G51" s="5">
        <v>0</v>
      </c>
      <c r="H51" s="5">
        <v>0</v>
      </c>
    </row>
    <row r="52" ht="17.1" customHeight="1" spans="1:8">
      <c r="A52" s="90" t="s">
        <v>773</v>
      </c>
      <c r="B52" s="197">
        <v>196168</v>
      </c>
      <c r="C52" s="197">
        <v>165691</v>
      </c>
      <c r="D52" s="91">
        <v>30542</v>
      </c>
      <c r="E52" s="5">
        <v>30574</v>
      </c>
      <c r="F52" s="92">
        <v>0</v>
      </c>
      <c r="G52" s="5">
        <v>0</v>
      </c>
      <c r="H52" s="5">
        <v>0</v>
      </c>
    </row>
    <row r="53" ht="17.1" customHeight="1" spans="1:8">
      <c r="A53" s="90" t="s">
        <v>787</v>
      </c>
      <c r="B53" s="197">
        <v>968</v>
      </c>
      <c r="C53" s="197">
        <v>715</v>
      </c>
      <c r="D53" s="91">
        <v>253</v>
      </c>
      <c r="E53" s="5">
        <v>253</v>
      </c>
      <c r="F53" s="92">
        <v>0</v>
      </c>
      <c r="G53" s="5">
        <v>0</v>
      </c>
      <c r="H53" s="5">
        <v>0</v>
      </c>
    </row>
    <row r="54" ht="17.1" customHeight="1" spans="1:8">
      <c r="A54" s="90" t="s">
        <v>799</v>
      </c>
      <c r="B54" s="197">
        <v>2406</v>
      </c>
      <c r="C54" s="197">
        <v>2406</v>
      </c>
      <c r="D54" s="91">
        <v>0</v>
      </c>
      <c r="E54" s="5">
        <v>0</v>
      </c>
      <c r="F54" s="92">
        <v>0</v>
      </c>
      <c r="G54" s="5">
        <v>0</v>
      </c>
      <c r="H54" s="5">
        <v>0</v>
      </c>
    </row>
    <row r="55" ht="17.1" customHeight="1" spans="1:8">
      <c r="A55" s="90" t="s">
        <v>807</v>
      </c>
      <c r="B55" s="197">
        <v>99</v>
      </c>
      <c r="C55" s="197">
        <v>-101</v>
      </c>
      <c r="D55" s="91">
        <v>200</v>
      </c>
      <c r="E55" s="5">
        <v>200</v>
      </c>
      <c r="F55" s="92">
        <v>0</v>
      </c>
      <c r="G55" s="5">
        <v>0</v>
      </c>
      <c r="H55" s="5">
        <v>0</v>
      </c>
    </row>
    <row r="56" ht="17.1" customHeight="1" spans="1:8">
      <c r="A56" s="90" t="s">
        <v>815</v>
      </c>
      <c r="B56" s="197">
        <v>284</v>
      </c>
      <c r="C56" s="197">
        <v>284</v>
      </c>
      <c r="D56" s="91">
        <v>0</v>
      </c>
      <c r="E56" s="5">
        <v>0</v>
      </c>
      <c r="F56" s="92">
        <v>0</v>
      </c>
      <c r="G56" s="5">
        <v>0</v>
      </c>
      <c r="H56" s="5">
        <v>0</v>
      </c>
    </row>
    <row r="57" ht="17.1" customHeight="1" spans="1:8">
      <c r="A57" s="90" t="s">
        <v>823</v>
      </c>
      <c r="B57" s="197">
        <v>12335</v>
      </c>
      <c r="C57" s="197">
        <v>10225</v>
      </c>
      <c r="D57" s="91">
        <v>2113</v>
      </c>
      <c r="E57" s="5">
        <v>2110</v>
      </c>
      <c r="F57" s="92">
        <v>0</v>
      </c>
      <c r="G57" s="5">
        <v>0</v>
      </c>
      <c r="H57" s="5">
        <v>0</v>
      </c>
    </row>
    <row r="58" ht="17.1" customHeight="1" spans="1:8">
      <c r="A58" s="90" t="s">
        <v>835</v>
      </c>
      <c r="B58" s="197">
        <v>300</v>
      </c>
      <c r="C58" s="197">
        <v>300</v>
      </c>
      <c r="D58" s="91">
        <v>722</v>
      </c>
      <c r="E58" s="5">
        <v>0</v>
      </c>
      <c r="F58" s="92">
        <v>0</v>
      </c>
      <c r="G58" s="5">
        <v>0</v>
      </c>
      <c r="H58" s="5">
        <v>0</v>
      </c>
    </row>
    <row r="59" ht="17.1" customHeight="1" spans="1:8">
      <c r="A59" s="90" t="s">
        <v>849</v>
      </c>
      <c r="B59" s="197">
        <v>96202</v>
      </c>
      <c r="C59" s="197">
        <v>807</v>
      </c>
      <c r="D59" s="91">
        <v>95414</v>
      </c>
      <c r="E59" s="5">
        <v>95411</v>
      </c>
      <c r="F59" s="92">
        <v>0</v>
      </c>
      <c r="G59" s="5">
        <v>0</v>
      </c>
      <c r="H59" s="5">
        <v>0</v>
      </c>
    </row>
    <row r="60" ht="17.1" customHeight="1" spans="1:8">
      <c r="A60" s="90" t="s">
        <v>3682</v>
      </c>
      <c r="B60" s="197">
        <v>180516</v>
      </c>
      <c r="C60" s="197">
        <v>173439</v>
      </c>
      <c r="D60" s="91">
        <v>7077</v>
      </c>
      <c r="E60" s="5">
        <v>7124</v>
      </c>
      <c r="F60" s="92">
        <v>0</v>
      </c>
      <c r="G60" s="5">
        <v>0</v>
      </c>
      <c r="H60" s="5">
        <v>0</v>
      </c>
    </row>
    <row r="61" ht="17.1" customHeight="1" spans="1:8">
      <c r="A61" s="90" t="s">
        <v>853</v>
      </c>
      <c r="B61" s="197">
        <v>1844</v>
      </c>
      <c r="C61" s="197">
        <v>1843</v>
      </c>
      <c r="D61" s="91">
        <v>1</v>
      </c>
      <c r="E61" s="5">
        <v>1</v>
      </c>
      <c r="F61" s="92">
        <v>0</v>
      </c>
      <c r="G61" s="5">
        <v>0</v>
      </c>
      <c r="H61" s="5">
        <v>0</v>
      </c>
    </row>
    <row r="62" ht="17.1" customHeight="1" spans="1:8">
      <c r="A62" s="90" t="s">
        <v>860</v>
      </c>
      <c r="B62" s="197">
        <v>10879</v>
      </c>
      <c r="C62" s="197">
        <v>10867</v>
      </c>
      <c r="D62" s="91">
        <v>12</v>
      </c>
      <c r="E62" s="5">
        <v>59</v>
      </c>
      <c r="F62" s="92">
        <v>0</v>
      </c>
      <c r="G62" s="5">
        <v>0</v>
      </c>
      <c r="H62" s="5">
        <v>0</v>
      </c>
    </row>
    <row r="63" ht="17.1" customHeight="1" spans="1:8">
      <c r="A63" s="90" t="s">
        <v>878</v>
      </c>
      <c r="B63" s="197">
        <v>31917</v>
      </c>
      <c r="C63" s="197">
        <v>31112</v>
      </c>
      <c r="D63" s="91">
        <v>805</v>
      </c>
      <c r="E63" s="5">
        <v>805</v>
      </c>
      <c r="F63" s="92">
        <v>0</v>
      </c>
      <c r="G63" s="5">
        <v>0</v>
      </c>
      <c r="H63" s="5">
        <v>0</v>
      </c>
    </row>
    <row r="64" ht="17.1" customHeight="1" spans="1:8">
      <c r="A64" s="90" t="s">
        <v>889</v>
      </c>
      <c r="B64" s="197">
        <v>31510</v>
      </c>
      <c r="C64" s="197">
        <v>30504</v>
      </c>
      <c r="D64" s="91">
        <v>1006</v>
      </c>
      <c r="E64" s="5">
        <v>1006</v>
      </c>
      <c r="F64" s="92">
        <v>0</v>
      </c>
      <c r="G64" s="5">
        <v>0</v>
      </c>
      <c r="H64" s="5">
        <v>0</v>
      </c>
    </row>
    <row r="65" ht="17.1" customHeight="1" spans="1:8">
      <c r="A65" s="90" t="s">
        <v>900</v>
      </c>
      <c r="B65" s="197">
        <v>12979</v>
      </c>
      <c r="C65" s="197">
        <v>9770</v>
      </c>
      <c r="D65" s="91">
        <v>3209</v>
      </c>
      <c r="E65" s="5">
        <v>3209</v>
      </c>
      <c r="F65" s="92">
        <v>0</v>
      </c>
      <c r="G65" s="5">
        <v>0</v>
      </c>
      <c r="H65" s="5">
        <v>0</v>
      </c>
    </row>
    <row r="66" ht="17.1" customHeight="1" spans="1:8">
      <c r="A66" s="90" t="s">
        <v>909</v>
      </c>
      <c r="B66" s="197">
        <v>5690</v>
      </c>
      <c r="C66" s="197">
        <v>5102</v>
      </c>
      <c r="D66" s="91">
        <v>588</v>
      </c>
      <c r="E66" s="5">
        <v>588</v>
      </c>
      <c r="F66" s="92">
        <v>0</v>
      </c>
      <c r="G66" s="5">
        <v>0</v>
      </c>
      <c r="H66" s="5">
        <v>0</v>
      </c>
    </row>
    <row r="67" ht="17.1" customHeight="1" spans="1:8">
      <c r="A67" s="90" t="s">
        <v>919</v>
      </c>
      <c r="B67" s="197">
        <v>5723</v>
      </c>
      <c r="C67" s="197">
        <v>5488</v>
      </c>
      <c r="D67" s="91">
        <v>235</v>
      </c>
      <c r="E67" s="5">
        <v>235</v>
      </c>
      <c r="F67" s="92">
        <v>0</v>
      </c>
      <c r="G67" s="5">
        <v>0</v>
      </c>
      <c r="H67" s="5">
        <v>0</v>
      </c>
    </row>
    <row r="68" ht="17.1" customHeight="1" spans="1:8">
      <c r="A68" s="90" t="s">
        <v>932</v>
      </c>
      <c r="B68" s="197">
        <v>2941</v>
      </c>
      <c r="C68" s="197">
        <v>2664</v>
      </c>
      <c r="D68" s="91">
        <v>277</v>
      </c>
      <c r="E68" s="5">
        <v>277</v>
      </c>
      <c r="F68" s="92">
        <v>0</v>
      </c>
      <c r="G68" s="5">
        <v>0</v>
      </c>
      <c r="H68" s="5">
        <v>0</v>
      </c>
    </row>
    <row r="69" ht="17.1" customHeight="1" spans="1:8">
      <c r="A69" s="50" t="s">
        <v>940</v>
      </c>
      <c r="B69" s="197">
        <v>1932</v>
      </c>
      <c r="C69" s="197">
        <v>1653</v>
      </c>
      <c r="D69" s="91">
        <v>279</v>
      </c>
      <c r="E69" s="5">
        <v>279</v>
      </c>
      <c r="F69" s="92">
        <v>0</v>
      </c>
      <c r="G69" s="5">
        <v>0</v>
      </c>
      <c r="H69" s="5">
        <v>0</v>
      </c>
    </row>
    <row r="70" ht="17.1" customHeight="1" spans="1:8">
      <c r="A70" s="234" t="s">
        <v>942</v>
      </c>
      <c r="B70" s="197">
        <v>75101</v>
      </c>
      <c r="C70" s="197">
        <v>74436</v>
      </c>
      <c r="D70" s="91">
        <v>665</v>
      </c>
      <c r="E70" s="5">
        <v>665</v>
      </c>
      <c r="F70" s="92">
        <v>0</v>
      </c>
      <c r="G70" s="5">
        <v>0</v>
      </c>
      <c r="H70" s="5">
        <v>0</v>
      </c>
    </row>
    <row r="71" ht="17.1" customHeight="1" spans="1:8">
      <c r="A71" s="90" t="s">
        <v>3683</v>
      </c>
      <c r="B71" s="197">
        <v>168394</v>
      </c>
      <c r="C71" s="197">
        <v>89185</v>
      </c>
      <c r="D71" s="91">
        <v>79413</v>
      </c>
      <c r="E71" s="5">
        <v>79343</v>
      </c>
      <c r="F71" s="92">
        <v>0</v>
      </c>
      <c r="G71" s="5">
        <v>0</v>
      </c>
      <c r="H71" s="5">
        <v>0</v>
      </c>
    </row>
    <row r="72" ht="17.1" customHeight="1" spans="1:8">
      <c r="A72" s="90" t="s">
        <v>954</v>
      </c>
      <c r="B72" s="197">
        <v>33413</v>
      </c>
      <c r="C72" s="197">
        <v>29213</v>
      </c>
      <c r="D72" s="91">
        <v>4404</v>
      </c>
      <c r="E72" s="5">
        <v>4313</v>
      </c>
      <c r="F72" s="92">
        <v>0</v>
      </c>
      <c r="G72" s="5">
        <v>0</v>
      </c>
      <c r="H72" s="5">
        <v>0</v>
      </c>
    </row>
    <row r="73" ht="17.1" customHeight="1" spans="1:8">
      <c r="A73" s="90" t="s">
        <v>979</v>
      </c>
      <c r="B73" s="197">
        <v>8496</v>
      </c>
      <c r="C73" s="197">
        <v>4375</v>
      </c>
      <c r="D73" s="91">
        <v>4121</v>
      </c>
      <c r="E73" s="5">
        <v>4121</v>
      </c>
      <c r="F73" s="92">
        <v>0</v>
      </c>
      <c r="G73" s="5">
        <v>0</v>
      </c>
      <c r="H73" s="5">
        <v>0</v>
      </c>
    </row>
    <row r="74" ht="17.1" customHeight="1" spans="1:8">
      <c r="A74" s="90" t="s">
        <v>992</v>
      </c>
      <c r="B74" s="197">
        <v>9278</v>
      </c>
      <c r="C74" s="197">
        <v>8943</v>
      </c>
      <c r="D74" s="91">
        <v>335</v>
      </c>
      <c r="E74" s="5">
        <v>335</v>
      </c>
      <c r="F74" s="92">
        <v>0</v>
      </c>
      <c r="G74" s="5">
        <v>0</v>
      </c>
      <c r="H74" s="5">
        <v>0</v>
      </c>
    </row>
    <row r="75" ht="17.1" customHeight="1" spans="1:8">
      <c r="A75" s="90" t="s">
        <v>1011</v>
      </c>
      <c r="B75" s="197">
        <v>87383</v>
      </c>
      <c r="C75" s="197">
        <v>20720</v>
      </c>
      <c r="D75" s="91">
        <v>66663</v>
      </c>
      <c r="E75" s="5">
        <v>66684</v>
      </c>
      <c r="F75" s="92">
        <v>0</v>
      </c>
      <c r="G75" s="5">
        <v>0</v>
      </c>
      <c r="H75" s="5">
        <v>0</v>
      </c>
    </row>
    <row r="76" ht="17.1" customHeight="1" spans="1:8">
      <c r="A76" s="90" t="s">
        <v>1024</v>
      </c>
      <c r="B76" s="197">
        <v>5353</v>
      </c>
      <c r="C76" s="197">
        <v>5353</v>
      </c>
      <c r="D76" s="91">
        <v>0</v>
      </c>
      <c r="E76" s="5">
        <v>0</v>
      </c>
      <c r="F76" s="92">
        <v>0</v>
      </c>
      <c r="G76" s="5">
        <v>0</v>
      </c>
      <c r="H76" s="5">
        <v>0</v>
      </c>
    </row>
    <row r="77" ht="17.1" customHeight="1" spans="1:8">
      <c r="A77" s="234" t="s">
        <v>1039</v>
      </c>
      <c r="B77" s="197">
        <v>24471</v>
      </c>
      <c r="C77" s="197">
        <v>20581</v>
      </c>
      <c r="D77" s="91">
        <v>3890</v>
      </c>
      <c r="E77" s="5">
        <v>3890</v>
      </c>
      <c r="F77" s="92">
        <v>0</v>
      </c>
      <c r="G77" s="5">
        <v>0</v>
      </c>
      <c r="H77" s="5">
        <v>0</v>
      </c>
    </row>
    <row r="78" ht="17.1" customHeight="1" spans="1:8">
      <c r="A78" s="90" t="s">
        <v>3684</v>
      </c>
      <c r="B78" s="197">
        <v>1201399</v>
      </c>
      <c r="C78" s="197">
        <v>1187282</v>
      </c>
      <c r="D78" s="91">
        <v>18060</v>
      </c>
      <c r="E78" s="5">
        <v>15933</v>
      </c>
      <c r="F78" s="92">
        <v>0</v>
      </c>
      <c r="G78" s="5">
        <v>0</v>
      </c>
      <c r="H78" s="5">
        <v>0</v>
      </c>
    </row>
    <row r="79" ht="17.1" customHeight="1" spans="1:8">
      <c r="A79" s="90" t="s">
        <v>1049</v>
      </c>
      <c r="B79" s="197">
        <v>8604</v>
      </c>
      <c r="C79" s="197">
        <v>8342</v>
      </c>
      <c r="D79" s="91">
        <v>298</v>
      </c>
      <c r="E79" s="5">
        <v>465</v>
      </c>
      <c r="F79" s="92">
        <v>0</v>
      </c>
      <c r="G79" s="5">
        <v>0</v>
      </c>
      <c r="H79" s="5">
        <v>0</v>
      </c>
    </row>
    <row r="80" ht="17.1" customHeight="1" spans="1:8">
      <c r="A80" s="90" t="s">
        <v>1073</v>
      </c>
      <c r="B80" s="197">
        <v>13663</v>
      </c>
      <c r="C80" s="197">
        <v>13372</v>
      </c>
      <c r="D80" s="91">
        <v>762</v>
      </c>
      <c r="E80" s="5">
        <v>291</v>
      </c>
      <c r="F80" s="92">
        <v>0</v>
      </c>
      <c r="G80" s="5">
        <v>0</v>
      </c>
      <c r="H80" s="5">
        <v>0</v>
      </c>
    </row>
    <row r="81" ht="17.1" customHeight="1" spans="1:8">
      <c r="A81" s="90" t="s">
        <v>1092</v>
      </c>
      <c r="B81" s="197">
        <v>692401</v>
      </c>
      <c r="C81" s="197">
        <v>692401</v>
      </c>
      <c r="D81" s="91">
        <v>400</v>
      </c>
      <c r="E81" s="5">
        <v>1600</v>
      </c>
      <c r="F81" s="92">
        <v>0</v>
      </c>
      <c r="G81" s="5">
        <v>0</v>
      </c>
      <c r="H81" s="5">
        <v>0</v>
      </c>
    </row>
    <row r="82" ht="17.1" customHeight="1" spans="1:8">
      <c r="A82" s="90" t="s">
        <v>1108</v>
      </c>
      <c r="B82" s="197">
        <v>426171</v>
      </c>
      <c r="C82" s="197">
        <v>422335</v>
      </c>
      <c r="D82" s="91">
        <v>3836</v>
      </c>
      <c r="E82" s="5">
        <v>3836</v>
      </c>
      <c r="F82" s="92">
        <v>0</v>
      </c>
      <c r="G82" s="5">
        <v>0</v>
      </c>
      <c r="H82" s="5">
        <v>0</v>
      </c>
    </row>
    <row r="83" ht="17.1" customHeight="1" spans="1:8">
      <c r="A83" s="95" t="s">
        <v>1120</v>
      </c>
      <c r="B83" s="197">
        <v>0</v>
      </c>
      <c r="C83" s="197">
        <v>0</v>
      </c>
      <c r="D83" s="91">
        <v>0</v>
      </c>
      <c r="E83" s="5">
        <v>0</v>
      </c>
      <c r="F83" s="92">
        <v>0</v>
      </c>
      <c r="G83" s="5">
        <v>0</v>
      </c>
      <c r="H83" s="5">
        <v>0</v>
      </c>
    </row>
    <row r="84" ht="17.1" customHeight="1" spans="1:8">
      <c r="A84" s="90" t="s">
        <v>1128</v>
      </c>
      <c r="B84" s="197">
        <v>30351</v>
      </c>
      <c r="C84" s="197">
        <v>29867</v>
      </c>
      <c r="D84" s="91">
        <v>548</v>
      </c>
      <c r="E84" s="5">
        <v>484</v>
      </c>
      <c r="F84" s="92">
        <v>0</v>
      </c>
      <c r="G84" s="5">
        <v>0</v>
      </c>
      <c r="H84" s="5">
        <v>0</v>
      </c>
    </row>
    <row r="85" ht="17.1" customHeight="1" spans="1:8">
      <c r="A85" s="90" t="s">
        <v>1156</v>
      </c>
      <c r="B85" s="197">
        <v>1183</v>
      </c>
      <c r="C85" s="197">
        <v>1183</v>
      </c>
      <c r="D85" s="91">
        <v>314</v>
      </c>
      <c r="E85" s="5">
        <v>0</v>
      </c>
      <c r="F85" s="92">
        <v>0</v>
      </c>
      <c r="G85" s="5">
        <v>0</v>
      </c>
      <c r="H85" s="5">
        <v>0</v>
      </c>
    </row>
    <row r="86" ht="17.1" customHeight="1" spans="1:8">
      <c r="A86" s="90" t="s">
        <v>1172</v>
      </c>
      <c r="B86" s="197">
        <v>139</v>
      </c>
      <c r="C86" s="197">
        <v>139</v>
      </c>
      <c r="D86" s="91">
        <v>213</v>
      </c>
      <c r="E86" s="5">
        <v>0</v>
      </c>
      <c r="F86" s="92">
        <v>0</v>
      </c>
      <c r="G86" s="5">
        <v>0</v>
      </c>
      <c r="H86" s="5">
        <v>0</v>
      </c>
    </row>
    <row r="87" ht="17.1" customHeight="1" spans="1:8">
      <c r="A87" s="90" t="s">
        <v>1184</v>
      </c>
      <c r="B87" s="197">
        <v>201</v>
      </c>
      <c r="C87" s="197">
        <v>201</v>
      </c>
      <c r="D87" s="91">
        <v>90</v>
      </c>
      <c r="E87" s="5">
        <v>0</v>
      </c>
      <c r="F87" s="92">
        <v>0</v>
      </c>
      <c r="G87" s="5">
        <v>0</v>
      </c>
      <c r="H87" s="5">
        <v>0</v>
      </c>
    </row>
    <row r="88" ht="17.1" customHeight="1" spans="1:8">
      <c r="A88" s="90" t="s">
        <v>1198</v>
      </c>
      <c r="B88" s="197">
        <v>11571</v>
      </c>
      <c r="C88" s="197">
        <v>8391</v>
      </c>
      <c r="D88" s="91">
        <v>3315</v>
      </c>
      <c r="E88" s="5">
        <v>3193</v>
      </c>
      <c r="F88" s="92">
        <v>0</v>
      </c>
      <c r="G88" s="5">
        <v>0</v>
      </c>
      <c r="H88" s="5">
        <v>0</v>
      </c>
    </row>
    <row r="89" ht="17.1" customHeight="1" spans="1:8">
      <c r="A89" s="90" t="s">
        <v>1211</v>
      </c>
      <c r="B89" s="197">
        <v>3067</v>
      </c>
      <c r="C89" s="197">
        <v>514</v>
      </c>
      <c r="D89" s="91">
        <v>2553</v>
      </c>
      <c r="E89" s="5">
        <v>2553</v>
      </c>
      <c r="F89" s="92">
        <v>0</v>
      </c>
      <c r="G89" s="5">
        <v>0</v>
      </c>
      <c r="H89" s="5">
        <v>0</v>
      </c>
    </row>
    <row r="90" ht="17.1" customHeight="1" spans="1:8">
      <c r="A90" s="90" t="s">
        <v>1221</v>
      </c>
      <c r="B90" s="197">
        <v>1373</v>
      </c>
      <c r="C90" s="197">
        <v>1358</v>
      </c>
      <c r="D90" s="91">
        <v>15</v>
      </c>
      <c r="E90" s="5">
        <v>15</v>
      </c>
      <c r="F90" s="92">
        <v>0</v>
      </c>
      <c r="G90" s="5">
        <v>0</v>
      </c>
      <c r="H90" s="5">
        <v>0</v>
      </c>
    </row>
    <row r="91" ht="16.9" customHeight="1" spans="1:8">
      <c r="A91" s="90" t="s">
        <v>1228</v>
      </c>
      <c r="B91" s="197">
        <v>0</v>
      </c>
      <c r="C91" s="197">
        <v>0</v>
      </c>
      <c r="D91" s="91">
        <v>2036</v>
      </c>
      <c r="E91" s="5">
        <v>0</v>
      </c>
      <c r="F91" s="92">
        <v>0</v>
      </c>
      <c r="G91" s="5">
        <v>0</v>
      </c>
      <c r="H91" s="5">
        <v>0</v>
      </c>
    </row>
    <row r="92" ht="16.9" customHeight="1" spans="1:8">
      <c r="A92" s="90" t="s">
        <v>1234</v>
      </c>
      <c r="B92" s="197">
        <v>44</v>
      </c>
      <c r="C92" s="197">
        <v>44</v>
      </c>
      <c r="D92" s="91">
        <v>0</v>
      </c>
      <c r="E92" s="5">
        <v>0</v>
      </c>
      <c r="F92" s="92">
        <v>0</v>
      </c>
      <c r="G92" s="5">
        <v>0</v>
      </c>
      <c r="H92" s="5">
        <v>0</v>
      </c>
    </row>
    <row r="93" ht="16.9" customHeight="1" spans="1:8">
      <c r="A93" s="90" t="s">
        <v>1240</v>
      </c>
      <c r="B93" s="197">
        <v>0</v>
      </c>
      <c r="C93" s="197">
        <v>0</v>
      </c>
      <c r="D93" s="91">
        <v>108</v>
      </c>
      <c r="E93" s="5">
        <v>0</v>
      </c>
      <c r="F93" s="92">
        <v>0</v>
      </c>
      <c r="G93" s="5">
        <v>0</v>
      </c>
      <c r="H93" s="5">
        <v>0</v>
      </c>
    </row>
    <row r="94" ht="17.1" customHeight="1" spans="1:8">
      <c r="A94" s="90" t="s">
        <v>1246</v>
      </c>
      <c r="B94" s="197">
        <v>3000</v>
      </c>
      <c r="C94" s="197">
        <v>3000</v>
      </c>
      <c r="D94" s="91">
        <v>0</v>
      </c>
      <c r="E94" s="5">
        <v>0</v>
      </c>
      <c r="F94" s="92">
        <v>0</v>
      </c>
      <c r="G94" s="5">
        <v>0</v>
      </c>
      <c r="H94" s="5">
        <v>0</v>
      </c>
    </row>
    <row r="95" ht="16.9" customHeight="1" spans="1:8">
      <c r="A95" s="234" t="s">
        <v>3685</v>
      </c>
      <c r="B95" s="197">
        <v>0</v>
      </c>
      <c r="C95" s="197">
        <v>0</v>
      </c>
      <c r="D95" s="91">
        <v>0</v>
      </c>
      <c r="E95" s="5">
        <v>0</v>
      </c>
      <c r="F95" s="92">
        <v>0</v>
      </c>
      <c r="G95" s="5">
        <v>0</v>
      </c>
      <c r="H95" s="5">
        <v>0</v>
      </c>
    </row>
    <row r="96" ht="17.1" customHeight="1" spans="1:8">
      <c r="A96" s="234" t="s">
        <v>1257</v>
      </c>
      <c r="B96" s="197">
        <v>9631</v>
      </c>
      <c r="C96" s="197">
        <v>6135</v>
      </c>
      <c r="D96" s="91">
        <v>3572</v>
      </c>
      <c r="E96" s="5">
        <v>3496</v>
      </c>
      <c r="F96" s="92">
        <v>0</v>
      </c>
      <c r="G96" s="5">
        <v>0</v>
      </c>
      <c r="H96" s="5">
        <v>0</v>
      </c>
    </row>
    <row r="97" ht="17.1" customHeight="1" spans="1:8">
      <c r="A97" s="90" t="s">
        <v>3686</v>
      </c>
      <c r="B97" s="197">
        <v>400095</v>
      </c>
      <c r="C97" s="197">
        <v>351019</v>
      </c>
      <c r="D97" s="91">
        <v>49691</v>
      </c>
      <c r="E97" s="5">
        <v>49412</v>
      </c>
      <c r="F97" s="92">
        <v>0</v>
      </c>
      <c r="G97" s="5">
        <v>0</v>
      </c>
      <c r="H97" s="5">
        <v>0</v>
      </c>
    </row>
    <row r="98" ht="17.1" customHeight="1" spans="1:8">
      <c r="A98" s="90" t="s">
        <v>1263</v>
      </c>
      <c r="B98" s="197">
        <v>2534</v>
      </c>
      <c r="C98" s="197">
        <v>2534</v>
      </c>
      <c r="D98" s="91">
        <v>0</v>
      </c>
      <c r="E98" s="5">
        <v>0</v>
      </c>
      <c r="F98" s="92">
        <v>0</v>
      </c>
      <c r="G98" s="5">
        <v>0</v>
      </c>
      <c r="H98" s="5">
        <v>0</v>
      </c>
    </row>
    <row r="99" ht="17.1" customHeight="1" spans="1:8">
      <c r="A99" s="90" t="s">
        <v>1270</v>
      </c>
      <c r="B99" s="197">
        <v>117959</v>
      </c>
      <c r="C99" s="197">
        <v>106567</v>
      </c>
      <c r="D99" s="91">
        <v>11532</v>
      </c>
      <c r="E99" s="5">
        <v>11392</v>
      </c>
      <c r="F99" s="92">
        <v>0</v>
      </c>
      <c r="G99" s="5">
        <v>0</v>
      </c>
      <c r="H99" s="5">
        <v>0</v>
      </c>
    </row>
    <row r="100" ht="17.1" customHeight="1" spans="1:8">
      <c r="A100" s="90" t="s">
        <v>1296</v>
      </c>
      <c r="B100" s="197">
        <v>806</v>
      </c>
      <c r="C100" s="197">
        <v>-7050</v>
      </c>
      <c r="D100" s="91">
        <v>7935</v>
      </c>
      <c r="E100" s="5">
        <v>7856</v>
      </c>
      <c r="F100" s="92">
        <v>0</v>
      </c>
      <c r="G100" s="5">
        <v>0</v>
      </c>
      <c r="H100" s="5">
        <v>0</v>
      </c>
    </row>
    <row r="101" ht="17.1" customHeight="1" spans="1:8">
      <c r="A101" s="90" t="s">
        <v>1304</v>
      </c>
      <c r="B101" s="197">
        <v>91523</v>
      </c>
      <c r="C101" s="197">
        <v>68910</v>
      </c>
      <c r="D101" s="91">
        <v>22843</v>
      </c>
      <c r="E101" s="5">
        <v>22633</v>
      </c>
      <c r="F101" s="92">
        <v>0</v>
      </c>
      <c r="G101" s="5">
        <v>0</v>
      </c>
      <c r="H101" s="5">
        <v>0</v>
      </c>
    </row>
    <row r="102" ht="17.1" customHeight="1" spans="1:8">
      <c r="A102" s="90" t="s">
        <v>1328</v>
      </c>
      <c r="B102" s="197">
        <v>138516</v>
      </c>
      <c r="C102" s="197">
        <v>137862</v>
      </c>
      <c r="D102" s="91">
        <v>654</v>
      </c>
      <c r="E102" s="5">
        <v>776</v>
      </c>
      <c r="F102" s="92">
        <v>0</v>
      </c>
      <c r="G102" s="5">
        <v>0</v>
      </c>
      <c r="H102" s="5">
        <v>0</v>
      </c>
    </row>
    <row r="103" ht="17.1" customHeight="1" spans="1:8">
      <c r="A103" s="90" t="s">
        <v>1348</v>
      </c>
      <c r="B103" s="197">
        <v>4489</v>
      </c>
      <c r="C103" s="197">
        <v>1721</v>
      </c>
      <c r="D103" s="91">
        <v>2793</v>
      </c>
      <c r="E103" s="5">
        <v>2768</v>
      </c>
      <c r="F103" s="92">
        <v>0</v>
      </c>
      <c r="G103" s="5">
        <v>0</v>
      </c>
      <c r="H103" s="5">
        <v>0</v>
      </c>
    </row>
    <row r="104" ht="18.4" customHeight="1" spans="1:8">
      <c r="A104" s="90" t="s">
        <v>1354</v>
      </c>
      <c r="B104" s="197">
        <v>26145</v>
      </c>
      <c r="C104" s="197">
        <v>22756</v>
      </c>
      <c r="D104" s="91">
        <v>3516</v>
      </c>
      <c r="E104" s="5">
        <v>3582</v>
      </c>
      <c r="F104" s="92">
        <v>0</v>
      </c>
      <c r="G104" s="5">
        <v>0</v>
      </c>
      <c r="H104" s="5">
        <v>0</v>
      </c>
    </row>
    <row r="105" ht="17.1" customHeight="1" spans="1:8">
      <c r="A105" s="90" t="s">
        <v>1362</v>
      </c>
      <c r="B105" s="197">
        <v>9260</v>
      </c>
      <c r="C105" s="197">
        <v>8856</v>
      </c>
      <c r="D105" s="91">
        <v>418</v>
      </c>
      <c r="E105" s="5">
        <v>405</v>
      </c>
      <c r="F105" s="92">
        <v>0</v>
      </c>
      <c r="G105" s="5">
        <v>0</v>
      </c>
      <c r="H105" s="5">
        <v>0</v>
      </c>
    </row>
    <row r="106" ht="17.1" customHeight="1" spans="1:8">
      <c r="A106" s="234" t="s">
        <v>1377</v>
      </c>
      <c r="B106" s="197">
        <v>8863</v>
      </c>
      <c r="C106" s="197">
        <v>8863</v>
      </c>
      <c r="D106" s="91">
        <v>0</v>
      </c>
      <c r="E106" s="5">
        <v>0</v>
      </c>
      <c r="F106" s="92">
        <v>0</v>
      </c>
      <c r="G106" s="5">
        <v>0</v>
      </c>
      <c r="H106" s="5">
        <v>0</v>
      </c>
    </row>
    <row r="107" ht="17.1" customHeight="1" spans="1:8">
      <c r="A107" s="90" t="s">
        <v>3687</v>
      </c>
      <c r="B107" s="197">
        <v>41981</v>
      </c>
      <c r="C107" s="197">
        <v>30012</v>
      </c>
      <c r="D107" s="91">
        <v>12849</v>
      </c>
      <c r="E107" s="5">
        <v>12662</v>
      </c>
      <c r="F107" s="92">
        <v>20000</v>
      </c>
      <c r="G107" s="5">
        <v>0</v>
      </c>
      <c r="H107" s="5">
        <v>0</v>
      </c>
    </row>
    <row r="108" ht="17.1" customHeight="1" spans="1:8">
      <c r="A108" s="90" t="s">
        <v>1382</v>
      </c>
      <c r="B108" s="197">
        <v>11593</v>
      </c>
      <c r="C108" s="197">
        <v>7317</v>
      </c>
      <c r="D108" s="91">
        <v>4280</v>
      </c>
      <c r="E108" s="5">
        <v>4293</v>
      </c>
      <c r="F108" s="92">
        <v>0</v>
      </c>
      <c r="G108" s="5">
        <v>0</v>
      </c>
      <c r="H108" s="5">
        <v>0</v>
      </c>
    </row>
    <row r="109" ht="17.1" customHeight="1" spans="1:8">
      <c r="A109" s="90" t="s">
        <v>1397</v>
      </c>
      <c r="B109" s="197">
        <v>1397</v>
      </c>
      <c r="C109" s="197">
        <v>1307</v>
      </c>
      <c r="D109" s="91">
        <v>90</v>
      </c>
      <c r="E109" s="5">
        <v>90</v>
      </c>
      <c r="F109" s="92">
        <v>0</v>
      </c>
      <c r="G109" s="5">
        <v>0</v>
      </c>
      <c r="H109" s="5">
        <v>0</v>
      </c>
    </row>
    <row r="110" ht="17.1" customHeight="1" spans="1:8">
      <c r="A110" s="90" t="s">
        <v>1405</v>
      </c>
      <c r="B110" s="197">
        <v>1582</v>
      </c>
      <c r="C110" s="197">
        <v>541</v>
      </c>
      <c r="D110" s="91">
        <v>1653</v>
      </c>
      <c r="E110" s="5">
        <v>1653</v>
      </c>
      <c r="F110" s="92">
        <v>0</v>
      </c>
      <c r="G110" s="5">
        <v>0</v>
      </c>
      <c r="H110" s="5">
        <v>0</v>
      </c>
    </row>
    <row r="111" ht="17.1" customHeight="1" spans="1:8">
      <c r="A111" s="90" t="s">
        <v>3688</v>
      </c>
      <c r="B111" s="197">
        <v>1391</v>
      </c>
      <c r="C111" s="197">
        <v>1345</v>
      </c>
      <c r="D111" s="91">
        <v>446</v>
      </c>
      <c r="E111" s="5">
        <v>446</v>
      </c>
      <c r="F111" s="92">
        <v>0</v>
      </c>
      <c r="G111" s="5">
        <v>0</v>
      </c>
      <c r="H111" s="5">
        <v>0</v>
      </c>
    </row>
    <row r="112" ht="17.1" customHeight="1" spans="1:8">
      <c r="A112" s="90" t="s">
        <v>1423</v>
      </c>
      <c r="B112" s="197">
        <v>1609</v>
      </c>
      <c r="C112" s="197">
        <v>95</v>
      </c>
      <c r="D112" s="91">
        <v>1714</v>
      </c>
      <c r="E112" s="5">
        <v>1514</v>
      </c>
      <c r="F112" s="92">
        <v>0</v>
      </c>
      <c r="G112" s="5">
        <v>0</v>
      </c>
      <c r="H112" s="5">
        <v>0</v>
      </c>
    </row>
    <row r="113" ht="17.1" customHeight="1" spans="1:8">
      <c r="A113" s="90" t="s">
        <v>1435</v>
      </c>
      <c r="B113" s="197">
        <v>2612</v>
      </c>
      <c r="C113" s="197">
        <v>2612</v>
      </c>
      <c r="D113" s="91">
        <v>8</v>
      </c>
      <c r="E113" s="5">
        <v>8</v>
      </c>
      <c r="F113" s="92">
        <v>0</v>
      </c>
      <c r="G113" s="5">
        <v>0</v>
      </c>
      <c r="H113" s="5">
        <v>0</v>
      </c>
    </row>
    <row r="114" ht="17.1" customHeight="1" spans="1:8">
      <c r="A114" s="90" t="s">
        <v>1447</v>
      </c>
      <c r="B114" s="197">
        <v>140</v>
      </c>
      <c r="C114" s="197">
        <v>140</v>
      </c>
      <c r="D114" s="91">
        <v>2</v>
      </c>
      <c r="E114" s="5">
        <v>2</v>
      </c>
      <c r="F114" s="92">
        <v>0</v>
      </c>
      <c r="G114" s="5">
        <v>0</v>
      </c>
      <c r="H114" s="5">
        <v>0</v>
      </c>
    </row>
    <row r="115" ht="17.1" customHeight="1" spans="1:8">
      <c r="A115" s="90" t="s">
        <v>1459</v>
      </c>
      <c r="B115" s="197">
        <v>0</v>
      </c>
      <c r="C115" s="197">
        <v>0</v>
      </c>
      <c r="D115" s="91">
        <v>0</v>
      </c>
      <c r="E115" s="5">
        <v>0</v>
      </c>
      <c r="F115" s="92">
        <v>0</v>
      </c>
      <c r="G115" s="5">
        <v>0</v>
      </c>
      <c r="H115" s="5">
        <v>0</v>
      </c>
    </row>
    <row r="116" ht="17.1" customHeight="1" spans="1:8">
      <c r="A116" s="90" t="s">
        <v>1465</v>
      </c>
      <c r="B116" s="197">
        <v>0</v>
      </c>
      <c r="C116" s="197">
        <v>0</v>
      </c>
      <c r="D116" s="91">
        <v>0</v>
      </c>
      <c r="E116" s="5">
        <v>0</v>
      </c>
      <c r="F116" s="92">
        <v>0</v>
      </c>
      <c r="G116" s="5">
        <v>0</v>
      </c>
      <c r="H116" s="5">
        <v>0</v>
      </c>
    </row>
    <row r="117" ht="17.1" customHeight="1" spans="1:8">
      <c r="A117" s="90" t="s">
        <v>3211</v>
      </c>
      <c r="B117" s="197">
        <v>0</v>
      </c>
      <c r="C117" s="197">
        <v>0</v>
      </c>
      <c r="D117" s="91">
        <v>0</v>
      </c>
      <c r="E117" s="5">
        <v>0</v>
      </c>
      <c r="F117" s="92">
        <v>0</v>
      </c>
      <c r="G117" s="5">
        <v>0</v>
      </c>
      <c r="H117" s="5">
        <v>0</v>
      </c>
    </row>
    <row r="118" ht="17.1" customHeight="1" spans="1:8">
      <c r="A118" s="90" t="s">
        <v>1473</v>
      </c>
      <c r="B118" s="197">
        <v>2833</v>
      </c>
      <c r="C118" s="197">
        <v>734</v>
      </c>
      <c r="D118" s="91">
        <v>2153</v>
      </c>
      <c r="E118" s="5">
        <v>2153</v>
      </c>
      <c r="F118" s="92">
        <v>0</v>
      </c>
      <c r="G118" s="5">
        <v>0</v>
      </c>
      <c r="H118" s="5">
        <v>0</v>
      </c>
    </row>
    <row r="119" ht="17.1" customHeight="1" spans="1:8">
      <c r="A119" s="90" t="s">
        <v>1475</v>
      </c>
      <c r="B119" s="197">
        <v>3372</v>
      </c>
      <c r="C119" s="197">
        <v>2254</v>
      </c>
      <c r="D119" s="91">
        <v>1118</v>
      </c>
      <c r="E119" s="5">
        <v>1118</v>
      </c>
      <c r="F119" s="92">
        <v>0</v>
      </c>
      <c r="G119" s="5">
        <v>0</v>
      </c>
      <c r="H119" s="5">
        <v>0</v>
      </c>
    </row>
    <row r="120" ht="17.1" customHeight="1" spans="1:8">
      <c r="A120" s="95" t="s">
        <v>1487</v>
      </c>
      <c r="B120" s="197">
        <v>14152</v>
      </c>
      <c r="C120" s="197">
        <v>12609</v>
      </c>
      <c r="D120" s="91">
        <v>1543</v>
      </c>
      <c r="E120" s="5">
        <v>1543</v>
      </c>
      <c r="F120" s="92">
        <v>0</v>
      </c>
      <c r="G120" s="5">
        <v>0</v>
      </c>
      <c r="H120" s="5">
        <v>0</v>
      </c>
    </row>
    <row r="121" ht="17.1" customHeight="1" spans="1:8">
      <c r="A121" s="95" t="s">
        <v>3219</v>
      </c>
      <c r="B121" s="197">
        <v>0</v>
      </c>
      <c r="C121" s="197">
        <v>0</v>
      </c>
      <c r="D121" s="91">
        <v>0</v>
      </c>
      <c r="E121" s="5">
        <v>0</v>
      </c>
      <c r="F121" s="92">
        <v>0</v>
      </c>
      <c r="G121" s="5">
        <v>0</v>
      </c>
      <c r="H121" s="5">
        <v>0</v>
      </c>
    </row>
    <row r="122" ht="17.25" customHeight="1" spans="1:8">
      <c r="A122" s="95" t="s">
        <v>1491</v>
      </c>
      <c r="B122" s="197">
        <v>1757</v>
      </c>
      <c r="C122" s="197">
        <v>1469</v>
      </c>
      <c r="D122" s="91">
        <v>288</v>
      </c>
      <c r="E122" s="5">
        <v>288</v>
      </c>
      <c r="F122" s="92">
        <v>0</v>
      </c>
      <c r="G122" s="5">
        <v>0</v>
      </c>
      <c r="H122" s="5">
        <v>0</v>
      </c>
    </row>
    <row r="123" ht="17.25" customHeight="1" spans="1:8">
      <c r="A123" s="95" t="s">
        <v>1516</v>
      </c>
      <c r="B123" s="197">
        <v>0</v>
      </c>
      <c r="C123" s="197">
        <v>0</v>
      </c>
      <c r="D123" s="91">
        <v>0</v>
      </c>
      <c r="E123" s="5">
        <v>0</v>
      </c>
      <c r="F123" s="92">
        <v>20000</v>
      </c>
      <c r="G123" s="5">
        <v>0</v>
      </c>
      <c r="H123" s="5">
        <v>0</v>
      </c>
    </row>
    <row r="124" ht="17.25" customHeight="1" spans="1:8">
      <c r="A124" s="235" t="s">
        <v>1528</v>
      </c>
      <c r="B124" s="197">
        <v>934</v>
      </c>
      <c r="C124" s="197">
        <v>934</v>
      </c>
      <c r="D124" s="91">
        <v>0</v>
      </c>
      <c r="E124" s="5">
        <v>0</v>
      </c>
      <c r="F124" s="92">
        <v>0</v>
      </c>
      <c r="G124" s="5">
        <v>0</v>
      </c>
      <c r="H124" s="5">
        <v>0</v>
      </c>
    </row>
    <row r="125" ht="17.25" customHeight="1" spans="1:8">
      <c r="A125" s="95" t="s">
        <v>3689</v>
      </c>
      <c r="B125" s="197">
        <v>7682</v>
      </c>
      <c r="C125" s="197">
        <v>6960</v>
      </c>
      <c r="D125" s="91">
        <v>1065</v>
      </c>
      <c r="E125" s="5">
        <v>2951</v>
      </c>
      <c r="F125" s="92">
        <v>30000</v>
      </c>
      <c r="G125" s="5">
        <v>0</v>
      </c>
      <c r="H125" s="5">
        <v>0</v>
      </c>
    </row>
    <row r="126" ht="17.1" customHeight="1" spans="1:8">
      <c r="A126" s="95" t="s">
        <v>1532</v>
      </c>
      <c r="B126" s="197">
        <v>3205</v>
      </c>
      <c r="C126" s="197">
        <v>2944</v>
      </c>
      <c r="D126" s="91">
        <v>458</v>
      </c>
      <c r="E126" s="5">
        <v>759</v>
      </c>
      <c r="F126" s="92">
        <v>0</v>
      </c>
      <c r="G126" s="5">
        <v>0</v>
      </c>
      <c r="H126" s="5">
        <v>0</v>
      </c>
    </row>
    <row r="127" ht="17.1" customHeight="1" spans="1:8">
      <c r="A127" s="90" t="s">
        <v>1553</v>
      </c>
      <c r="B127" s="197">
        <v>494</v>
      </c>
      <c r="C127" s="197">
        <v>438</v>
      </c>
      <c r="D127" s="91">
        <v>176</v>
      </c>
      <c r="E127" s="5">
        <v>1777</v>
      </c>
      <c r="F127" s="92">
        <v>0</v>
      </c>
      <c r="G127" s="5">
        <v>0</v>
      </c>
      <c r="H127" s="5">
        <v>0</v>
      </c>
    </row>
    <row r="128" ht="17.1" customHeight="1" spans="1:8">
      <c r="A128" s="90" t="s">
        <v>1555</v>
      </c>
      <c r="B128" s="197">
        <v>185</v>
      </c>
      <c r="C128" s="197">
        <v>185</v>
      </c>
      <c r="D128" s="91">
        <v>0</v>
      </c>
      <c r="E128" s="5">
        <v>0</v>
      </c>
      <c r="F128" s="92">
        <v>30000</v>
      </c>
      <c r="G128" s="5">
        <v>0</v>
      </c>
      <c r="H128" s="5">
        <v>0</v>
      </c>
    </row>
    <row r="129" ht="17.1" customHeight="1" spans="1:8">
      <c r="A129" s="90" t="s">
        <v>1561</v>
      </c>
      <c r="B129" s="197">
        <v>0</v>
      </c>
      <c r="C129" s="197">
        <v>0</v>
      </c>
      <c r="D129" s="91">
        <v>15</v>
      </c>
      <c r="E129" s="5">
        <v>0</v>
      </c>
      <c r="F129" s="92">
        <v>0</v>
      </c>
      <c r="G129" s="5">
        <v>0</v>
      </c>
      <c r="H129" s="5">
        <v>0</v>
      </c>
    </row>
    <row r="130" ht="17.1" customHeight="1" spans="1:8">
      <c r="A130" s="90" t="s">
        <v>1563</v>
      </c>
      <c r="B130" s="197">
        <v>2857</v>
      </c>
      <c r="C130" s="197">
        <v>2695</v>
      </c>
      <c r="D130" s="91">
        <v>162</v>
      </c>
      <c r="E130" s="5">
        <v>162</v>
      </c>
      <c r="F130" s="92">
        <v>0</v>
      </c>
      <c r="G130" s="5">
        <v>0</v>
      </c>
      <c r="H130" s="5">
        <v>0</v>
      </c>
    </row>
    <row r="131" ht="17.1" customHeight="1" spans="1:8">
      <c r="A131" s="234" t="s">
        <v>1565</v>
      </c>
      <c r="B131" s="197">
        <v>941</v>
      </c>
      <c r="C131" s="197">
        <v>698</v>
      </c>
      <c r="D131" s="91">
        <v>254</v>
      </c>
      <c r="E131" s="5">
        <v>253</v>
      </c>
      <c r="F131" s="92">
        <v>0</v>
      </c>
      <c r="G131" s="5">
        <v>0</v>
      </c>
      <c r="H131" s="5">
        <v>0</v>
      </c>
    </row>
    <row r="132" ht="17.1" customHeight="1" spans="1:8">
      <c r="A132" s="90" t="s">
        <v>3690</v>
      </c>
      <c r="B132" s="197">
        <v>1036701</v>
      </c>
      <c r="C132" s="197">
        <v>780215</v>
      </c>
      <c r="D132" s="91">
        <v>262209</v>
      </c>
      <c r="E132" s="5">
        <v>258888</v>
      </c>
      <c r="F132" s="92">
        <v>63300</v>
      </c>
      <c r="G132" s="5">
        <v>0</v>
      </c>
      <c r="H132" s="5">
        <v>0</v>
      </c>
    </row>
    <row r="133" ht="17.1" customHeight="1" spans="1:8">
      <c r="A133" s="90" t="s">
        <v>1569</v>
      </c>
      <c r="B133" s="197">
        <v>617055</v>
      </c>
      <c r="C133" s="197">
        <v>614793</v>
      </c>
      <c r="D133" s="91">
        <v>3269</v>
      </c>
      <c r="E133" s="5">
        <v>2626</v>
      </c>
      <c r="F133" s="92">
        <v>63300</v>
      </c>
      <c r="G133" s="5">
        <v>0</v>
      </c>
      <c r="H133" s="5">
        <v>0</v>
      </c>
    </row>
    <row r="134" ht="17.1" customHeight="1" spans="1:8">
      <c r="A134" s="90" t="s">
        <v>1623</v>
      </c>
      <c r="B134" s="197">
        <v>93769</v>
      </c>
      <c r="C134" s="197">
        <v>23675</v>
      </c>
      <c r="D134" s="91">
        <v>72083</v>
      </c>
      <c r="E134" s="5">
        <v>71980</v>
      </c>
      <c r="F134" s="92">
        <v>0</v>
      </c>
      <c r="G134" s="5">
        <v>0</v>
      </c>
      <c r="H134" s="5">
        <v>0</v>
      </c>
    </row>
    <row r="135" ht="17.1" customHeight="1" spans="1:8">
      <c r="A135" s="90" t="s">
        <v>1678</v>
      </c>
      <c r="B135" s="197">
        <v>270189</v>
      </c>
      <c r="C135" s="197">
        <v>135161</v>
      </c>
      <c r="D135" s="91">
        <v>137005</v>
      </c>
      <c r="E135" s="5">
        <v>135028</v>
      </c>
      <c r="F135" s="92">
        <v>0</v>
      </c>
      <c r="G135" s="5">
        <v>0</v>
      </c>
      <c r="H135" s="5">
        <v>0</v>
      </c>
    </row>
    <row r="136" ht="17.1" customHeight="1" spans="1:8">
      <c r="A136" s="90" t="s">
        <v>3691</v>
      </c>
      <c r="B136" s="197">
        <v>5848</v>
      </c>
      <c r="C136" s="197">
        <v>5848</v>
      </c>
      <c r="D136" s="91">
        <v>0</v>
      </c>
      <c r="E136" s="5">
        <v>0</v>
      </c>
      <c r="F136" s="92">
        <v>0</v>
      </c>
      <c r="G136" s="5">
        <v>0</v>
      </c>
      <c r="H136" s="5">
        <v>0</v>
      </c>
    </row>
    <row r="137" ht="17.1" customHeight="1" spans="1:8">
      <c r="A137" s="90" t="s">
        <v>1728</v>
      </c>
      <c r="B137" s="197">
        <v>0</v>
      </c>
      <c r="C137" s="197">
        <v>0</v>
      </c>
      <c r="D137" s="91">
        <v>0</v>
      </c>
      <c r="E137" s="5">
        <v>0</v>
      </c>
      <c r="F137" s="92">
        <v>0</v>
      </c>
      <c r="G137" s="5">
        <v>0</v>
      </c>
      <c r="H137" s="5">
        <v>0</v>
      </c>
    </row>
    <row r="138" ht="17.1" customHeight="1" spans="1:8">
      <c r="A138" s="90" t="s">
        <v>1747</v>
      </c>
      <c r="B138" s="197">
        <v>1575</v>
      </c>
      <c r="C138" s="197">
        <v>1575</v>
      </c>
      <c r="D138" s="91">
        <v>0</v>
      </c>
      <c r="E138" s="5">
        <v>0</v>
      </c>
      <c r="F138" s="92">
        <v>0</v>
      </c>
      <c r="G138" s="5">
        <v>0</v>
      </c>
      <c r="H138" s="5">
        <v>0</v>
      </c>
    </row>
    <row r="139" ht="17.1" customHeight="1" spans="1:8">
      <c r="A139" s="90" t="s">
        <v>1766</v>
      </c>
      <c r="B139" s="197">
        <v>3799</v>
      </c>
      <c r="C139" s="197">
        <v>2775</v>
      </c>
      <c r="D139" s="91">
        <v>1382</v>
      </c>
      <c r="E139" s="5">
        <v>1084</v>
      </c>
      <c r="F139" s="92">
        <v>0</v>
      </c>
      <c r="G139" s="5">
        <v>0</v>
      </c>
      <c r="H139" s="5">
        <v>0</v>
      </c>
    </row>
    <row r="140" ht="17.1" customHeight="1" spans="1:8">
      <c r="A140" s="90" t="s">
        <v>1777</v>
      </c>
      <c r="B140" s="197">
        <v>43</v>
      </c>
      <c r="C140" s="197">
        <v>22</v>
      </c>
      <c r="D140" s="91">
        <v>351</v>
      </c>
      <c r="E140" s="5">
        <v>51</v>
      </c>
      <c r="F140" s="92">
        <v>0</v>
      </c>
      <c r="G140" s="5">
        <v>0</v>
      </c>
      <c r="H140" s="5">
        <v>0</v>
      </c>
    </row>
    <row r="141" ht="17.1" customHeight="1" spans="1:8">
      <c r="A141" s="90" t="s">
        <v>1791</v>
      </c>
      <c r="B141" s="197">
        <v>198</v>
      </c>
      <c r="C141" s="197">
        <v>198</v>
      </c>
      <c r="D141" s="91">
        <v>62</v>
      </c>
      <c r="E141" s="5">
        <v>62</v>
      </c>
      <c r="F141" s="92">
        <v>0</v>
      </c>
      <c r="G141" s="5">
        <v>0</v>
      </c>
      <c r="H141" s="5">
        <v>0</v>
      </c>
    </row>
    <row r="142" ht="16.9" customHeight="1" spans="1:8">
      <c r="A142" s="90" t="s">
        <v>1799</v>
      </c>
      <c r="B142" s="197">
        <v>0</v>
      </c>
      <c r="C142" s="197">
        <v>0</v>
      </c>
      <c r="D142" s="91">
        <v>0</v>
      </c>
      <c r="E142" s="5">
        <v>0</v>
      </c>
      <c r="F142" s="92">
        <v>0</v>
      </c>
      <c r="G142" s="5">
        <v>0</v>
      </c>
      <c r="H142" s="5">
        <v>0</v>
      </c>
    </row>
    <row r="143" ht="17.1" customHeight="1" spans="1:8">
      <c r="A143" s="234" t="s">
        <v>1806</v>
      </c>
      <c r="B143" s="197">
        <v>50073</v>
      </c>
      <c r="C143" s="197">
        <v>2016</v>
      </c>
      <c r="D143" s="91">
        <v>48057</v>
      </c>
      <c r="E143" s="5">
        <v>48057</v>
      </c>
      <c r="F143" s="92">
        <v>0</v>
      </c>
      <c r="G143" s="5">
        <v>0</v>
      </c>
      <c r="H143" s="5">
        <v>0</v>
      </c>
    </row>
    <row r="144" ht="17.1" customHeight="1" spans="1:8">
      <c r="A144" s="90" t="s">
        <v>3692</v>
      </c>
      <c r="B144" s="197">
        <v>3091850</v>
      </c>
      <c r="C144" s="197">
        <v>3080936</v>
      </c>
      <c r="D144" s="91">
        <v>11054</v>
      </c>
      <c r="E144" s="5">
        <v>10914</v>
      </c>
      <c r="F144" s="92">
        <v>370000</v>
      </c>
      <c r="G144" s="5">
        <v>0</v>
      </c>
      <c r="H144" s="5">
        <v>0</v>
      </c>
    </row>
    <row r="145" ht="17.1" customHeight="1" spans="1:8">
      <c r="A145" s="90" t="s">
        <v>1812</v>
      </c>
      <c r="B145" s="197">
        <v>1434429</v>
      </c>
      <c r="C145" s="197">
        <v>1424205</v>
      </c>
      <c r="D145" s="91">
        <v>10224</v>
      </c>
      <c r="E145" s="5">
        <v>10224</v>
      </c>
      <c r="F145" s="92">
        <v>180000</v>
      </c>
      <c r="G145" s="5">
        <v>0</v>
      </c>
      <c r="H145" s="5">
        <v>0</v>
      </c>
    </row>
    <row r="146" ht="17.1" customHeight="1" spans="1:8">
      <c r="A146" s="90" t="s">
        <v>1869</v>
      </c>
      <c r="B146" s="197">
        <v>401814</v>
      </c>
      <c r="C146" s="197">
        <v>401736</v>
      </c>
      <c r="D146" s="91">
        <v>78</v>
      </c>
      <c r="E146" s="5">
        <v>78</v>
      </c>
      <c r="F146" s="92">
        <v>190000</v>
      </c>
      <c r="G146" s="5">
        <v>0</v>
      </c>
      <c r="H146" s="5">
        <v>0</v>
      </c>
    </row>
    <row r="147" ht="17.1" customHeight="1" spans="1:8">
      <c r="A147" s="90" t="s">
        <v>1886</v>
      </c>
      <c r="B147" s="197">
        <v>24912</v>
      </c>
      <c r="C147" s="197">
        <v>24912</v>
      </c>
      <c r="D147" s="91">
        <v>0</v>
      </c>
      <c r="E147" s="5">
        <v>0</v>
      </c>
      <c r="F147" s="92">
        <v>0</v>
      </c>
      <c r="G147" s="5">
        <v>0</v>
      </c>
      <c r="H147" s="5">
        <v>0</v>
      </c>
    </row>
    <row r="148" ht="17.1" customHeight="1" spans="1:8">
      <c r="A148" s="90" t="s">
        <v>1903</v>
      </c>
      <c r="B148" s="197">
        <v>55</v>
      </c>
      <c r="C148" s="197">
        <v>46</v>
      </c>
      <c r="D148" s="91">
        <v>9</v>
      </c>
      <c r="E148" s="5">
        <v>9</v>
      </c>
      <c r="F148" s="92">
        <v>0</v>
      </c>
      <c r="G148" s="5">
        <v>0</v>
      </c>
      <c r="H148" s="5">
        <v>0</v>
      </c>
    </row>
    <row r="149" ht="17.1" customHeight="1" spans="1:8">
      <c r="A149" s="90" t="s">
        <v>1913</v>
      </c>
      <c r="B149" s="197">
        <v>300</v>
      </c>
      <c r="C149" s="197">
        <v>300</v>
      </c>
      <c r="D149" s="91">
        <v>0</v>
      </c>
      <c r="E149" s="5">
        <v>0</v>
      </c>
      <c r="F149" s="92">
        <v>0</v>
      </c>
      <c r="G149" s="5">
        <v>0</v>
      </c>
      <c r="H149" s="5">
        <v>0</v>
      </c>
    </row>
    <row r="150" ht="17.1" customHeight="1" spans="1:8">
      <c r="A150" s="90" t="s">
        <v>1923</v>
      </c>
      <c r="B150" s="197">
        <v>1213499</v>
      </c>
      <c r="C150" s="197">
        <v>1212899</v>
      </c>
      <c r="D150" s="91">
        <v>600</v>
      </c>
      <c r="E150" s="5">
        <v>600</v>
      </c>
      <c r="F150" s="92">
        <v>0</v>
      </c>
      <c r="G150" s="5">
        <v>0</v>
      </c>
      <c r="H150" s="5">
        <v>0</v>
      </c>
    </row>
    <row r="151" ht="17.1" customHeight="1" spans="1:8">
      <c r="A151" s="234" t="s">
        <v>1933</v>
      </c>
      <c r="B151" s="197">
        <v>16841</v>
      </c>
      <c r="C151" s="197">
        <v>16838</v>
      </c>
      <c r="D151" s="91">
        <v>143</v>
      </c>
      <c r="E151" s="5">
        <v>3</v>
      </c>
      <c r="F151" s="92">
        <v>0</v>
      </c>
      <c r="G151" s="5">
        <v>0</v>
      </c>
      <c r="H151" s="5">
        <v>0</v>
      </c>
    </row>
    <row r="152" ht="17.25" customHeight="1" spans="1:8">
      <c r="A152" s="90" t="s">
        <v>3693</v>
      </c>
      <c r="B152" s="197">
        <v>299544</v>
      </c>
      <c r="C152" s="197">
        <v>286505</v>
      </c>
      <c r="D152" s="91">
        <v>13544</v>
      </c>
      <c r="E152" s="5">
        <v>13073</v>
      </c>
      <c r="F152" s="92">
        <v>0</v>
      </c>
      <c r="G152" s="5">
        <v>0</v>
      </c>
      <c r="H152" s="5">
        <v>0</v>
      </c>
    </row>
    <row r="153" ht="17.1" customHeight="1" spans="1:8">
      <c r="A153" s="90" t="s">
        <v>1941</v>
      </c>
      <c r="B153" s="197">
        <v>30279</v>
      </c>
      <c r="C153" s="197">
        <v>30279</v>
      </c>
      <c r="D153" s="91">
        <v>0</v>
      </c>
      <c r="E153" s="5">
        <v>0</v>
      </c>
      <c r="F153" s="92">
        <v>0</v>
      </c>
      <c r="G153" s="5">
        <v>0</v>
      </c>
      <c r="H153" s="5">
        <v>0</v>
      </c>
    </row>
    <row r="154" ht="17.1" customHeight="1" spans="1:8">
      <c r="A154" s="90" t="s">
        <v>1958</v>
      </c>
      <c r="B154" s="197">
        <v>14236</v>
      </c>
      <c r="C154" s="197">
        <v>10937</v>
      </c>
      <c r="D154" s="91">
        <v>3299</v>
      </c>
      <c r="E154" s="5">
        <v>3299</v>
      </c>
      <c r="F154" s="92">
        <v>0</v>
      </c>
      <c r="G154" s="5">
        <v>0</v>
      </c>
      <c r="H154" s="5">
        <v>0</v>
      </c>
    </row>
    <row r="155" ht="17.1" customHeight="1" spans="1:8">
      <c r="A155" s="90" t="s">
        <v>1987</v>
      </c>
      <c r="B155" s="197">
        <v>92</v>
      </c>
      <c r="C155" s="197">
        <v>90</v>
      </c>
      <c r="D155" s="91">
        <v>2</v>
      </c>
      <c r="E155" s="5">
        <v>2</v>
      </c>
      <c r="F155" s="92">
        <v>0</v>
      </c>
      <c r="G155" s="5">
        <v>0</v>
      </c>
      <c r="H155" s="5">
        <v>0</v>
      </c>
    </row>
    <row r="156" ht="17.1" customHeight="1" spans="1:8">
      <c r="A156" s="90" t="s">
        <v>1994</v>
      </c>
      <c r="B156" s="197">
        <v>15054</v>
      </c>
      <c r="C156" s="197">
        <v>13730</v>
      </c>
      <c r="D156" s="91">
        <v>1354</v>
      </c>
      <c r="E156" s="5">
        <v>1324</v>
      </c>
      <c r="F156" s="92">
        <v>0</v>
      </c>
      <c r="G156" s="5">
        <v>0</v>
      </c>
      <c r="H156" s="5">
        <v>0</v>
      </c>
    </row>
    <row r="157" ht="17.1" customHeight="1" spans="1:8">
      <c r="A157" s="90" t="s">
        <v>2018</v>
      </c>
      <c r="B157" s="197">
        <v>14201</v>
      </c>
      <c r="C157" s="197">
        <v>6433</v>
      </c>
      <c r="D157" s="91">
        <v>7775</v>
      </c>
      <c r="E157" s="5">
        <v>7775</v>
      </c>
      <c r="F157" s="92">
        <v>0</v>
      </c>
      <c r="G157" s="5">
        <v>0</v>
      </c>
      <c r="H157" s="5">
        <v>0</v>
      </c>
    </row>
    <row r="158" ht="17.1" customHeight="1" spans="1:8">
      <c r="A158" s="90" t="s">
        <v>2031</v>
      </c>
      <c r="B158" s="197">
        <v>2196</v>
      </c>
      <c r="C158" s="197">
        <v>2177</v>
      </c>
      <c r="D158" s="91">
        <v>19</v>
      </c>
      <c r="E158" s="5">
        <v>19</v>
      </c>
      <c r="F158" s="92">
        <v>0</v>
      </c>
      <c r="G158" s="5">
        <v>0</v>
      </c>
      <c r="H158" s="5">
        <v>0</v>
      </c>
    </row>
    <row r="159" ht="17.1" customHeight="1" spans="1:8">
      <c r="A159" s="90" t="s">
        <v>2040</v>
      </c>
      <c r="B159" s="197">
        <v>161722</v>
      </c>
      <c r="C159" s="197">
        <v>161413</v>
      </c>
      <c r="D159" s="91">
        <v>777</v>
      </c>
      <c r="E159" s="5">
        <v>336</v>
      </c>
      <c r="F159" s="92">
        <v>0</v>
      </c>
      <c r="G159" s="5">
        <v>0</v>
      </c>
      <c r="H159" s="5">
        <v>0</v>
      </c>
    </row>
    <row r="160" ht="17.1" customHeight="1" spans="1:8">
      <c r="A160" s="234" t="s">
        <v>2051</v>
      </c>
      <c r="B160" s="197">
        <v>61764</v>
      </c>
      <c r="C160" s="197">
        <v>61446</v>
      </c>
      <c r="D160" s="91">
        <v>318</v>
      </c>
      <c r="E160" s="5">
        <v>318</v>
      </c>
      <c r="F160" s="92">
        <v>0</v>
      </c>
      <c r="G160" s="5">
        <v>0</v>
      </c>
      <c r="H160" s="5">
        <v>0</v>
      </c>
    </row>
    <row r="161" ht="16.5" customHeight="1" spans="1:8">
      <c r="A161" s="90" t="s">
        <v>3694</v>
      </c>
      <c r="B161" s="197">
        <v>60039</v>
      </c>
      <c r="C161" s="197">
        <v>52079</v>
      </c>
      <c r="D161" s="91">
        <v>7987</v>
      </c>
      <c r="E161" s="5">
        <v>7987</v>
      </c>
      <c r="F161" s="92">
        <v>0</v>
      </c>
      <c r="G161" s="5">
        <v>0</v>
      </c>
      <c r="H161" s="5">
        <v>0</v>
      </c>
    </row>
    <row r="162" ht="17.1" customHeight="1" spans="1:8">
      <c r="A162" s="90" t="s">
        <v>2067</v>
      </c>
      <c r="B162" s="197">
        <v>34083</v>
      </c>
      <c r="C162" s="197">
        <v>28693</v>
      </c>
      <c r="D162" s="91">
        <v>5417</v>
      </c>
      <c r="E162" s="5">
        <v>5417</v>
      </c>
      <c r="F162" s="92">
        <v>0</v>
      </c>
      <c r="G162" s="5">
        <v>0</v>
      </c>
      <c r="H162" s="5">
        <v>0</v>
      </c>
    </row>
    <row r="163" ht="17.1" customHeight="1" spans="1:8">
      <c r="A163" s="90" t="s">
        <v>2083</v>
      </c>
      <c r="B163" s="197">
        <v>11256</v>
      </c>
      <c r="C163" s="197">
        <v>9989</v>
      </c>
      <c r="D163" s="91">
        <v>1267</v>
      </c>
      <c r="E163" s="5">
        <v>1267</v>
      </c>
      <c r="F163" s="92">
        <v>0</v>
      </c>
      <c r="G163" s="5">
        <v>0</v>
      </c>
      <c r="H163" s="5">
        <v>0</v>
      </c>
    </row>
    <row r="164" ht="17.1" customHeight="1" spans="1:8">
      <c r="A164" s="90" t="s">
        <v>2094</v>
      </c>
      <c r="B164" s="197">
        <v>13879</v>
      </c>
      <c r="C164" s="197">
        <v>12586</v>
      </c>
      <c r="D164" s="91">
        <v>1293</v>
      </c>
      <c r="E164" s="5">
        <v>1293</v>
      </c>
      <c r="F164" s="92">
        <v>0</v>
      </c>
      <c r="G164" s="5">
        <v>0</v>
      </c>
      <c r="H164" s="5">
        <v>0</v>
      </c>
    </row>
    <row r="165" ht="17.1" customHeight="1" spans="1:8">
      <c r="A165" s="236" t="s">
        <v>2103</v>
      </c>
      <c r="B165" s="197">
        <v>821</v>
      </c>
      <c r="C165" s="197">
        <v>811</v>
      </c>
      <c r="D165" s="91">
        <v>10</v>
      </c>
      <c r="E165" s="5">
        <v>10</v>
      </c>
      <c r="F165" s="92">
        <v>0</v>
      </c>
      <c r="G165" s="5">
        <v>0</v>
      </c>
      <c r="H165" s="5">
        <v>0</v>
      </c>
    </row>
    <row r="166" ht="17.25" customHeight="1" spans="1:8">
      <c r="A166" s="90" t="s">
        <v>3695</v>
      </c>
      <c r="B166" s="197">
        <v>1576</v>
      </c>
      <c r="C166" s="197">
        <v>1264</v>
      </c>
      <c r="D166" s="91">
        <v>312</v>
      </c>
      <c r="E166" s="5">
        <v>312</v>
      </c>
      <c r="F166" s="92">
        <v>0</v>
      </c>
      <c r="G166" s="5">
        <v>0</v>
      </c>
      <c r="H166" s="5">
        <v>0</v>
      </c>
    </row>
    <row r="167" ht="17.1" customHeight="1" spans="1:8">
      <c r="A167" s="90" t="s">
        <v>2110</v>
      </c>
      <c r="B167" s="197">
        <v>312</v>
      </c>
      <c r="C167" s="197">
        <v>0</v>
      </c>
      <c r="D167" s="91">
        <v>312</v>
      </c>
      <c r="E167" s="5">
        <v>312</v>
      </c>
      <c r="F167" s="92">
        <v>0</v>
      </c>
      <c r="G167" s="5">
        <v>0</v>
      </c>
      <c r="H167" s="5">
        <v>0</v>
      </c>
    </row>
    <row r="168" ht="17.1" customHeight="1" spans="1:8">
      <c r="A168" s="90" t="s">
        <v>2111</v>
      </c>
      <c r="B168" s="197">
        <v>50</v>
      </c>
      <c r="C168" s="197">
        <v>50</v>
      </c>
      <c r="D168" s="91">
        <v>0</v>
      </c>
      <c r="E168" s="5">
        <v>0</v>
      </c>
      <c r="F168" s="92">
        <v>0</v>
      </c>
      <c r="G168" s="5">
        <v>0</v>
      </c>
      <c r="H168" s="5">
        <v>0</v>
      </c>
    </row>
    <row r="169" ht="17.1" customHeight="1" spans="1:8">
      <c r="A169" s="93" t="s">
        <v>2111</v>
      </c>
      <c r="B169" s="197">
        <v>0</v>
      </c>
      <c r="C169" s="197">
        <v>0</v>
      </c>
      <c r="D169" s="91">
        <v>0</v>
      </c>
      <c r="E169" s="5">
        <v>0</v>
      </c>
      <c r="F169" s="92">
        <v>0</v>
      </c>
      <c r="G169" s="5">
        <v>0</v>
      </c>
      <c r="H169" s="5">
        <v>0</v>
      </c>
    </row>
    <row r="170" ht="17.1" customHeight="1" spans="1:8">
      <c r="A170" s="90" t="s">
        <v>3696</v>
      </c>
      <c r="B170" s="197">
        <v>0</v>
      </c>
      <c r="C170" s="197">
        <v>0</v>
      </c>
      <c r="D170" s="91">
        <v>0</v>
      </c>
      <c r="E170" s="5">
        <v>0</v>
      </c>
      <c r="F170" s="92">
        <v>0</v>
      </c>
      <c r="G170" s="5">
        <v>0</v>
      </c>
      <c r="H170" s="5">
        <v>0</v>
      </c>
    </row>
    <row r="171" ht="17.1" customHeight="1" spans="1:8">
      <c r="A171" s="234" t="s">
        <v>2113</v>
      </c>
      <c r="B171" s="197">
        <v>1214</v>
      </c>
      <c r="C171" s="197">
        <v>1214</v>
      </c>
      <c r="D171" s="91">
        <v>0</v>
      </c>
      <c r="E171" s="5">
        <v>0</v>
      </c>
      <c r="F171" s="92">
        <v>0</v>
      </c>
      <c r="G171" s="5">
        <v>0</v>
      </c>
      <c r="H171" s="5">
        <v>0</v>
      </c>
    </row>
    <row r="172" ht="17.1" customHeight="1" spans="1:8">
      <c r="A172" s="90" t="s">
        <v>2127</v>
      </c>
      <c r="B172" s="197">
        <v>300</v>
      </c>
      <c r="C172" s="197">
        <v>300</v>
      </c>
      <c r="D172" s="91">
        <v>0</v>
      </c>
      <c r="E172" s="5">
        <v>0</v>
      </c>
      <c r="F172" s="92">
        <v>0</v>
      </c>
      <c r="G172" s="5">
        <v>0</v>
      </c>
      <c r="H172" s="5">
        <v>0</v>
      </c>
    </row>
    <row r="173" ht="17.1" customHeight="1" spans="1:8">
      <c r="A173" s="90" t="s">
        <v>2117</v>
      </c>
      <c r="B173" s="197">
        <v>0</v>
      </c>
      <c r="C173" s="197">
        <v>0</v>
      </c>
      <c r="D173" s="91">
        <v>0</v>
      </c>
      <c r="E173" s="5">
        <v>0</v>
      </c>
      <c r="F173" s="92">
        <v>0</v>
      </c>
      <c r="G173" s="5">
        <v>0</v>
      </c>
      <c r="H173" s="5">
        <v>0</v>
      </c>
    </row>
    <row r="174" ht="17.1" customHeight="1" spans="1:8">
      <c r="A174" s="90" t="s">
        <v>2119</v>
      </c>
      <c r="B174" s="197">
        <v>0</v>
      </c>
      <c r="C174" s="197">
        <v>0</v>
      </c>
      <c r="D174" s="91">
        <v>0</v>
      </c>
      <c r="E174" s="5">
        <v>0</v>
      </c>
      <c r="F174" s="92">
        <v>0</v>
      </c>
      <c r="G174" s="5">
        <v>0</v>
      </c>
      <c r="H174" s="5">
        <v>0</v>
      </c>
    </row>
    <row r="175" ht="17.1" customHeight="1" spans="1:8">
      <c r="A175" s="90" t="s">
        <v>2121</v>
      </c>
      <c r="B175" s="197">
        <v>0</v>
      </c>
      <c r="C175" s="197">
        <v>0</v>
      </c>
      <c r="D175" s="91">
        <v>0</v>
      </c>
      <c r="E175" s="5">
        <v>0</v>
      </c>
      <c r="F175" s="92">
        <v>0</v>
      </c>
      <c r="G175" s="5">
        <v>0</v>
      </c>
      <c r="H175" s="5">
        <v>0</v>
      </c>
    </row>
    <row r="176" ht="17.1" customHeight="1" spans="1:8">
      <c r="A176" s="90" t="s">
        <v>2123</v>
      </c>
      <c r="B176" s="197">
        <v>0</v>
      </c>
      <c r="C176" s="197">
        <v>0</v>
      </c>
      <c r="D176" s="91">
        <v>0</v>
      </c>
      <c r="E176" s="5">
        <v>0</v>
      </c>
      <c r="F176" s="92">
        <v>0</v>
      </c>
      <c r="G176" s="5">
        <v>0</v>
      </c>
      <c r="H176" s="5">
        <v>0</v>
      </c>
    </row>
    <row r="177" ht="17.1" customHeight="1" spans="1:8">
      <c r="A177" s="90" t="s">
        <v>2125</v>
      </c>
      <c r="B177" s="197">
        <v>0</v>
      </c>
      <c r="C177" s="197">
        <v>0</v>
      </c>
      <c r="D177" s="91">
        <v>0</v>
      </c>
      <c r="E177" s="5">
        <v>0</v>
      </c>
      <c r="F177" s="92">
        <v>0</v>
      </c>
      <c r="G177" s="5">
        <v>0</v>
      </c>
      <c r="H177" s="5">
        <v>0</v>
      </c>
    </row>
    <row r="178" ht="17.1" customHeight="1" spans="1:8">
      <c r="A178" s="90" t="s">
        <v>1569</v>
      </c>
      <c r="B178" s="197">
        <v>0</v>
      </c>
      <c r="C178" s="197">
        <v>0</v>
      </c>
      <c r="D178" s="91">
        <v>0</v>
      </c>
      <c r="E178" s="5">
        <v>0</v>
      </c>
      <c r="F178" s="92">
        <v>0</v>
      </c>
      <c r="G178" s="5">
        <v>0</v>
      </c>
      <c r="H178" s="5">
        <v>0</v>
      </c>
    </row>
    <row r="179" ht="17.1" customHeight="1" spans="1:8">
      <c r="A179" s="90" t="s">
        <v>2129</v>
      </c>
      <c r="B179" s="197">
        <v>0</v>
      </c>
      <c r="C179" s="197">
        <v>0</v>
      </c>
      <c r="D179" s="91">
        <v>0</v>
      </c>
      <c r="E179" s="5">
        <v>0</v>
      </c>
      <c r="F179" s="92">
        <v>0</v>
      </c>
      <c r="G179" s="5">
        <v>0</v>
      </c>
      <c r="H179" s="5">
        <v>0</v>
      </c>
    </row>
    <row r="180" ht="17.1" customHeight="1" spans="1:8">
      <c r="A180" s="90" t="s">
        <v>2131</v>
      </c>
      <c r="B180" s="197">
        <v>0</v>
      </c>
      <c r="C180" s="197">
        <v>0</v>
      </c>
      <c r="D180" s="91">
        <v>0</v>
      </c>
      <c r="E180" s="5">
        <v>0</v>
      </c>
      <c r="F180" s="92">
        <v>0</v>
      </c>
      <c r="G180" s="5">
        <v>0</v>
      </c>
      <c r="H180" s="5">
        <v>0</v>
      </c>
    </row>
    <row r="181" ht="17.1" customHeight="1" spans="1:8">
      <c r="A181" s="234" t="s">
        <v>3697</v>
      </c>
      <c r="B181" s="197">
        <v>300</v>
      </c>
      <c r="C181" s="197">
        <v>300</v>
      </c>
      <c r="D181" s="91">
        <v>0</v>
      </c>
      <c r="E181" s="5">
        <v>0</v>
      </c>
      <c r="F181" s="92">
        <v>0</v>
      </c>
      <c r="G181" s="5">
        <v>0</v>
      </c>
      <c r="H181" s="5">
        <v>0</v>
      </c>
    </row>
    <row r="182" ht="17.1" customHeight="1" spans="1:8">
      <c r="A182" s="90" t="s">
        <v>3698</v>
      </c>
      <c r="B182" s="197">
        <v>258621</v>
      </c>
      <c r="C182" s="197">
        <v>78591</v>
      </c>
      <c r="D182" s="91">
        <v>154727</v>
      </c>
      <c r="E182" s="5">
        <v>180910</v>
      </c>
      <c r="F182" s="92">
        <v>0</v>
      </c>
      <c r="G182" s="5">
        <v>0</v>
      </c>
      <c r="H182" s="5">
        <v>0</v>
      </c>
    </row>
    <row r="183" ht="17.1" customHeight="1" spans="1:8">
      <c r="A183" s="90" t="s">
        <v>2137</v>
      </c>
      <c r="B183" s="197">
        <v>110797</v>
      </c>
      <c r="C183" s="197">
        <v>49316</v>
      </c>
      <c r="D183" s="91">
        <v>62038</v>
      </c>
      <c r="E183" s="5">
        <v>62161</v>
      </c>
      <c r="F183" s="92">
        <v>0</v>
      </c>
      <c r="G183" s="5">
        <v>0</v>
      </c>
      <c r="H183" s="5">
        <v>0</v>
      </c>
    </row>
    <row r="184" ht="17.1" customHeight="1" spans="1:8">
      <c r="A184" s="90" t="s">
        <v>3699</v>
      </c>
      <c r="B184" s="197">
        <v>4928</v>
      </c>
      <c r="C184" s="197">
        <v>4928</v>
      </c>
      <c r="D184" s="91">
        <v>143</v>
      </c>
      <c r="E184" s="5">
        <v>143</v>
      </c>
      <c r="F184" s="92">
        <v>0</v>
      </c>
      <c r="G184" s="5">
        <v>0</v>
      </c>
      <c r="H184" s="5">
        <v>0</v>
      </c>
    </row>
    <row r="185" ht="17.1" customHeight="1" spans="1:8">
      <c r="A185" s="95" t="s">
        <v>2175</v>
      </c>
      <c r="B185" s="197">
        <v>0</v>
      </c>
      <c r="C185" s="197">
        <v>0</v>
      </c>
      <c r="D185" s="91">
        <v>0</v>
      </c>
      <c r="E185" s="5">
        <v>0</v>
      </c>
      <c r="F185" s="92">
        <v>0</v>
      </c>
      <c r="G185" s="5">
        <v>0</v>
      </c>
      <c r="H185" s="5">
        <v>0</v>
      </c>
    </row>
    <row r="186" ht="17.1" customHeight="1" spans="1:8">
      <c r="A186" s="90" t="s">
        <v>3700</v>
      </c>
      <c r="B186" s="197">
        <v>0</v>
      </c>
      <c r="C186" s="197">
        <v>0</v>
      </c>
      <c r="D186" s="91">
        <v>0</v>
      </c>
      <c r="E186" s="5">
        <v>0</v>
      </c>
      <c r="F186" s="92">
        <v>0</v>
      </c>
      <c r="G186" s="5">
        <v>0</v>
      </c>
      <c r="H186" s="5">
        <v>0</v>
      </c>
    </row>
    <row r="187" ht="17.1" customHeight="1" spans="1:8">
      <c r="A187" s="90" t="s">
        <v>2211</v>
      </c>
      <c r="B187" s="197">
        <v>16159</v>
      </c>
      <c r="C187" s="197">
        <v>10501</v>
      </c>
      <c r="D187" s="91">
        <v>5658</v>
      </c>
      <c r="E187" s="5">
        <v>5658</v>
      </c>
      <c r="F187" s="92">
        <v>0</v>
      </c>
      <c r="G187" s="5">
        <v>0</v>
      </c>
      <c r="H187" s="5">
        <v>0</v>
      </c>
    </row>
    <row r="188" ht="17.1" customHeight="1" spans="1:8">
      <c r="A188" s="90" t="s">
        <v>2225</v>
      </c>
      <c r="B188" s="197">
        <v>14902</v>
      </c>
      <c r="C188" s="197">
        <v>14875</v>
      </c>
      <c r="D188" s="91">
        <v>27</v>
      </c>
      <c r="E188" s="5">
        <v>227</v>
      </c>
      <c r="F188" s="92">
        <v>0</v>
      </c>
      <c r="G188" s="5">
        <v>0</v>
      </c>
      <c r="H188" s="5">
        <v>0</v>
      </c>
    </row>
    <row r="189" ht="17.1" customHeight="1" spans="1:8">
      <c r="A189" s="90" t="s">
        <v>2248</v>
      </c>
      <c r="B189" s="197">
        <v>3893</v>
      </c>
      <c r="C189" s="197">
        <v>3893</v>
      </c>
      <c r="D189" s="91">
        <v>0</v>
      </c>
      <c r="E189" s="5">
        <v>0</v>
      </c>
      <c r="F189" s="92">
        <v>0</v>
      </c>
      <c r="G189" s="5">
        <v>0</v>
      </c>
      <c r="H189" s="5">
        <v>0</v>
      </c>
    </row>
    <row r="190" ht="17.1" customHeight="1" spans="1:8">
      <c r="A190" s="234" t="s">
        <v>2277</v>
      </c>
      <c r="B190" s="197">
        <v>112870</v>
      </c>
      <c r="C190" s="197">
        <v>6</v>
      </c>
      <c r="D190" s="91">
        <v>87004</v>
      </c>
      <c r="E190" s="5">
        <v>112864</v>
      </c>
      <c r="F190" s="92">
        <v>0</v>
      </c>
      <c r="G190" s="5">
        <v>0</v>
      </c>
      <c r="H190" s="5">
        <v>0</v>
      </c>
    </row>
    <row r="191" ht="17.1" customHeight="1" spans="1:8">
      <c r="A191" s="90" t="s">
        <v>3701</v>
      </c>
      <c r="B191" s="197">
        <v>64566</v>
      </c>
      <c r="C191" s="197">
        <v>61260</v>
      </c>
      <c r="D191" s="91">
        <v>3309</v>
      </c>
      <c r="E191" s="5">
        <v>3309</v>
      </c>
      <c r="F191" s="92">
        <v>136700</v>
      </c>
      <c r="G191" s="5">
        <v>0</v>
      </c>
      <c r="H191" s="5">
        <v>0</v>
      </c>
    </row>
    <row r="192" ht="17.1" customHeight="1" spans="1:8">
      <c r="A192" s="90" t="s">
        <v>2281</v>
      </c>
      <c r="B192" s="197">
        <v>8780</v>
      </c>
      <c r="C192" s="197">
        <v>6082</v>
      </c>
      <c r="D192" s="91">
        <v>2698</v>
      </c>
      <c r="E192" s="5">
        <v>2698</v>
      </c>
      <c r="F192" s="92">
        <v>136700</v>
      </c>
      <c r="G192" s="5">
        <v>0</v>
      </c>
      <c r="H192" s="5">
        <v>0</v>
      </c>
    </row>
    <row r="193" ht="17.1" customHeight="1" spans="1:8">
      <c r="A193" s="90" t="s">
        <v>2299</v>
      </c>
      <c r="B193" s="197">
        <v>55786</v>
      </c>
      <c r="C193" s="197">
        <v>55178</v>
      </c>
      <c r="D193" s="91">
        <v>611</v>
      </c>
      <c r="E193" s="5">
        <v>611</v>
      </c>
      <c r="F193" s="92">
        <v>0</v>
      </c>
      <c r="G193" s="5">
        <v>0</v>
      </c>
      <c r="H193" s="5">
        <v>0</v>
      </c>
    </row>
    <row r="194" ht="17.1" customHeight="1" spans="1:8">
      <c r="A194" s="90" t="s">
        <v>2307</v>
      </c>
      <c r="B194" s="197">
        <v>0</v>
      </c>
      <c r="C194" s="197">
        <v>0</v>
      </c>
      <c r="D194" s="99">
        <v>0</v>
      </c>
      <c r="E194" s="100">
        <v>0</v>
      </c>
      <c r="F194" s="101">
        <v>0</v>
      </c>
      <c r="G194" s="100">
        <v>0</v>
      </c>
      <c r="H194" s="100">
        <v>0</v>
      </c>
    </row>
    <row r="195" ht="17.1" customHeight="1" spans="1:8">
      <c r="A195" s="90" t="s">
        <v>3702</v>
      </c>
      <c r="B195" s="197">
        <v>68197</v>
      </c>
      <c r="C195" s="237">
        <v>68097</v>
      </c>
      <c r="D195" s="5">
        <v>163</v>
      </c>
      <c r="E195" s="5">
        <v>100</v>
      </c>
      <c r="F195" s="5">
        <v>0</v>
      </c>
      <c r="G195" s="5">
        <v>0</v>
      </c>
      <c r="H195" s="5">
        <v>0</v>
      </c>
    </row>
    <row r="196" ht="17.1" customHeight="1" spans="1:8">
      <c r="A196" s="90" t="s">
        <v>2315</v>
      </c>
      <c r="B196" s="197">
        <v>57782</v>
      </c>
      <c r="C196" s="237">
        <v>57782</v>
      </c>
      <c r="D196" s="5">
        <v>63</v>
      </c>
      <c r="E196" s="5">
        <v>0</v>
      </c>
      <c r="F196" s="5">
        <v>0</v>
      </c>
      <c r="G196" s="5">
        <v>0</v>
      </c>
      <c r="H196" s="5">
        <v>0</v>
      </c>
    </row>
    <row r="197" ht="17.1" customHeight="1" spans="1:8">
      <c r="A197" s="90" t="s">
        <v>2341</v>
      </c>
      <c r="B197" s="197">
        <v>0</v>
      </c>
      <c r="C197" s="237">
        <v>0</v>
      </c>
      <c r="D197" s="5">
        <v>0</v>
      </c>
      <c r="E197" s="5">
        <v>0</v>
      </c>
      <c r="F197" s="5">
        <v>0</v>
      </c>
      <c r="G197" s="5">
        <v>0</v>
      </c>
      <c r="H197" s="5">
        <v>0</v>
      </c>
    </row>
    <row r="198" ht="17.1" customHeight="1" spans="1:8">
      <c r="A198" s="90" t="s">
        <v>2365</v>
      </c>
      <c r="B198" s="197">
        <v>0</v>
      </c>
      <c r="C198" s="238">
        <v>0</v>
      </c>
      <c r="D198" s="5">
        <v>0</v>
      </c>
      <c r="E198" s="5">
        <v>0</v>
      </c>
      <c r="F198" s="5">
        <v>0</v>
      </c>
      <c r="G198" s="5">
        <v>0</v>
      </c>
      <c r="H198" s="5">
        <v>0</v>
      </c>
    </row>
    <row r="199" ht="17.1" customHeight="1" spans="1:8">
      <c r="A199" s="90" t="s">
        <v>2377</v>
      </c>
      <c r="B199" s="237">
        <v>3763</v>
      </c>
      <c r="C199" s="237">
        <v>3663</v>
      </c>
      <c r="D199" s="5">
        <v>100</v>
      </c>
      <c r="E199" s="5">
        <v>100</v>
      </c>
      <c r="F199" s="5">
        <v>0</v>
      </c>
      <c r="G199" s="5">
        <v>0</v>
      </c>
      <c r="H199" s="5">
        <v>0</v>
      </c>
    </row>
    <row r="200" ht="17.1" customHeight="1" spans="1:8">
      <c r="A200" s="90" t="s">
        <v>2389</v>
      </c>
      <c r="B200" s="237">
        <v>6652</v>
      </c>
      <c r="C200" s="237">
        <v>6652</v>
      </c>
      <c r="D200" s="5">
        <v>0</v>
      </c>
      <c r="E200" s="5">
        <v>0</v>
      </c>
      <c r="F200" s="5">
        <v>0</v>
      </c>
      <c r="G200" s="5">
        <v>0</v>
      </c>
      <c r="H200" s="5">
        <v>0</v>
      </c>
    </row>
    <row r="201" ht="17.1" customHeight="1" spans="1:8">
      <c r="A201" s="90"/>
      <c r="B201" s="197">
        <v>0</v>
      </c>
      <c r="C201" s="239">
        <v>0</v>
      </c>
      <c r="D201" s="5">
        <v>0</v>
      </c>
      <c r="E201" s="5">
        <v>0</v>
      </c>
      <c r="F201" s="5">
        <v>0</v>
      </c>
      <c r="G201" s="5">
        <v>0</v>
      </c>
      <c r="H201" s="5">
        <v>0</v>
      </c>
    </row>
    <row r="202" ht="17.1" customHeight="1" spans="1:8">
      <c r="A202" s="90" t="s">
        <v>2413</v>
      </c>
      <c r="B202" s="197"/>
      <c r="C202" s="237">
        <v>42821</v>
      </c>
      <c r="D202" s="5">
        <v>24195</v>
      </c>
      <c r="E202" s="5">
        <v>29387</v>
      </c>
      <c r="F202" s="5">
        <v>127000</v>
      </c>
      <c r="G202" s="5">
        <v>0</v>
      </c>
      <c r="H202" s="5">
        <v>0</v>
      </c>
    </row>
    <row r="203" ht="17.1" customHeight="1" spans="1:8">
      <c r="A203" s="90" t="s">
        <v>2429</v>
      </c>
      <c r="B203" s="197">
        <v>0</v>
      </c>
      <c r="C203" s="237">
        <v>0</v>
      </c>
      <c r="D203" s="5">
        <v>0</v>
      </c>
      <c r="E203" s="5">
        <v>0</v>
      </c>
      <c r="F203" s="5">
        <v>0</v>
      </c>
      <c r="G203" s="5">
        <v>0</v>
      </c>
      <c r="H203" s="5">
        <v>0</v>
      </c>
    </row>
    <row r="204" ht="17.1" customHeight="1" spans="1:8">
      <c r="A204" s="56" t="s">
        <v>2427</v>
      </c>
      <c r="B204" s="197">
        <v>67011</v>
      </c>
      <c r="C204" s="237">
        <v>42821</v>
      </c>
      <c r="D204" s="5"/>
      <c r="E204" s="5"/>
      <c r="F204" s="5"/>
      <c r="G204" s="5"/>
      <c r="H204" s="5"/>
    </row>
    <row r="205" ht="17.1" customHeight="1" spans="1:8">
      <c r="A205" s="51" t="s">
        <v>2133</v>
      </c>
      <c r="B205" s="197">
        <v>50000</v>
      </c>
      <c r="C205" s="237">
        <v>50000</v>
      </c>
      <c r="D205" s="5">
        <v>24195</v>
      </c>
      <c r="E205" s="5">
        <v>29387</v>
      </c>
      <c r="F205" s="5">
        <v>127000</v>
      </c>
      <c r="G205" s="5">
        <v>0</v>
      </c>
      <c r="H205" s="5">
        <v>0</v>
      </c>
    </row>
    <row r="206" ht="17.1" customHeight="1" spans="1:8">
      <c r="A206" s="56" t="s">
        <v>2415</v>
      </c>
      <c r="B206" s="197">
        <v>53482</v>
      </c>
      <c r="C206" s="237">
        <v>50000</v>
      </c>
      <c r="D206" s="5">
        <v>0</v>
      </c>
      <c r="E206" s="5">
        <v>0</v>
      </c>
      <c r="F206" s="5">
        <v>0</v>
      </c>
      <c r="G206" s="5">
        <v>0</v>
      </c>
      <c r="H206" s="5">
        <v>0</v>
      </c>
    </row>
    <row r="207" ht="17.1" customHeight="1" spans="1:8">
      <c r="A207" s="90" t="s">
        <v>3703</v>
      </c>
      <c r="B207" s="197">
        <v>3482</v>
      </c>
      <c r="C207" s="237">
        <v>3482</v>
      </c>
      <c r="D207" s="5">
        <v>0</v>
      </c>
      <c r="E207" s="5">
        <v>0</v>
      </c>
      <c r="F207" s="5">
        <v>0</v>
      </c>
      <c r="G207" s="5">
        <v>0</v>
      </c>
      <c r="H207" s="5">
        <v>0</v>
      </c>
    </row>
    <row r="208" ht="17.1" customHeight="1" spans="1:8">
      <c r="A208" s="90" t="s">
        <v>3704</v>
      </c>
      <c r="B208" s="197">
        <v>3482</v>
      </c>
      <c r="C208" s="237">
        <v>3482</v>
      </c>
      <c r="D208" s="5">
        <v>0</v>
      </c>
      <c r="E208" s="5">
        <v>0</v>
      </c>
      <c r="F208" s="5">
        <v>0</v>
      </c>
      <c r="G208" s="5">
        <v>0</v>
      </c>
      <c r="H208" s="5">
        <v>0</v>
      </c>
    </row>
    <row r="209" ht="17.1" customHeight="1" spans="1:8">
      <c r="A209" s="90" t="s">
        <v>3705</v>
      </c>
      <c r="B209" s="5">
        <v>3482</v>
      </c>
      <c r="C209" s="91">
        <v>3482</v>
      </c>
      <c r="D209" s="5">
        <v>0</v>
      </c>
      <c r="E209" s="5">
        <v>0</v>
      </c>
      <c r="F209" s="5">
        <v>0</v>
      </c>
      <c r="G209" s="5">
        <v>0</v>
      </c>
      <c r="H209" s="5">
        <v>0</v>
      </c>
    </row>
    <row r="210" ht="14.25" hidden="1" customHeight="1" spans="1:8">
      <c r="A210" s="98"/>
      <c r="B210" s="104"/>
      <c r="C210" s="105"/>
      <c r="D210" s="104"/>
      <c r="E210" s="104"/>
      <c r="F210" s="104"/>
      <c r="G210" s="104"/>
      <c r="H210" s="104"/>
    </row>
    <row r="211" ht="14.25" hidden="1" customHeight="1" spans="1:8">
      <c r="A211" s="98"/>
      <c r="B211" s="104"/>
      <c r="C211" s="105"/>
      <c r="D211" s="104"/>
      <c r="E211" s="104"/>
      <c r="F211" s="104"/>
      <c r="G211" s="104"/>
      <c r="H211" s="104"/>
    </row>
    <row r="212" ht="14.25" hidden="1" customHeight="1" spans="1:8">
      <c r="A212" s="98"/>
      <c r="B212" s="104"/>
      <c r="C212" s="105"/>
      <c r="D212" s="104"/>
      <c r="E212" s="104"/>
      <c r="F212" s="104"/>
      <c r="G212" s="104"/>
      <c r="H212" s="104"/>
    </row>
    <row r="213" ht="14.25" hidden="1" customHeight="1" spans="1:8">
      <c r="A213" s="98"/>
      <c r="B213" s="104"/>
      <c r="C213" s="105"/>
      <c r="D213" s="104"/>
      <c r="E213" s="104"/>
      <c r="F213" s="104"/>
      <c r="G213" s="104"/>
      <c r="H213" s="104"/>
    </row>
    <row r="214" ht="14.25" hidden="1" customHeight="1" spans="1:8">
      <c r="A214" s="98"/>
      <c r="B214" s="104"/>
      <c r="C214" s="105"/>
      <c r="D214" s="104"/>
      <c r="E214" s="104"/>
      <c r="F214" s="104"/>
      <c r="G214" s="104"/>
      <c r="H214" s="104"/>
    </row>
    <row r="215" ht="14.25" hidden="1" customHeight="1" spans="1:8">
      <c r="A215" s="98"/>
      <c r="B215" s="104"/>
      <c r="C215" s="105"/>
      <c r="D215" s="104"/>
      <c r="E215" s="104"/>
      <c r="F215" s="104"/>
      <c r="G215" s="104"/>
      <c r="H215" s="104"/>
    </row>
    <row r="216" ht="14.25" hidden="1" customHeight="1" spans="1:8">
      <c r="A216" s="98"/>
      <c r="B216" s="104"/>
      <c r="C216" s="105"/>
      <c r="D216" s="104"/>
      <c r="E216" s="104"/>
      <c r="F216" s="104"/>
      <c r="G216" s="104"/>
      <c r="H216" s="104"/>
    </row>
    <row r="217" ht="14.25" hidden="1" customHeight="1" spans="1:8">
      <c r="A217" s="98"/>
      <c r="B217" s="104"/>
      <c r="C217" s="105"/>
      <c r="D217" s="104"/>
      <c r="E217" s="104"/>
      <c r="F217" s="104"/>
      <c r="G217" s="104"/>
      <c r="H217" s="104"/>
    </row>
    <row r="218" ht="14.25" hidden="1" customHeight="1" spans="1:8">
      <c r="A218" s="98"/>
      <c r="B218" s="104"/>
      <c r="C218" s="105"/>
      <c r="D218" s="104"/>
      <c r="E218" s="104"/>
      <c r="F218" s="104"/>
      <c r="G218" s="104"/>
      <c r="H218" s="104"/>
    </row>
    <row r="219" ht="14.25" hidden="1" customHeight="1" spans="1:8">
      <c r="A219" s="98"/>
      <c r="B219" s="104"/>
      <c r="C219" s="105"/>
      <c r="D219" s="104"/>
      <c r="E219" s="104"/>
      <c r="F219" s="104"/>
      <c r="G219" s="104"/>
      <c r="H219" s="104"/>
    </row>
    <row r="220" ht="14.25" hidden="1" customHeight="1" spans="1:8">
      <c r="A220" s="98"/>
      <c r="B220" s="104"/>
      <c r="C220" s="105"/>
      <c r="D220" s="104"/>
      <c r="E220" s="104"/>
      <c r="F220" s="104"/>
      <c r="G220" s="104"/>
      <c r="H220" s="104"/>
    </row>
    <row r="221" ht="14.25" hidden="1" customHeight="1" spans="1:8">
      <c r="A221" s="98"/>
      <c r="B221" s="104"/>
      <c r="C221" s="105"/>
      <c r="D221" s="104"/>
      <c r="E221" s="104"/>
      <c r="F221" s="104"/>
      <c r="G221" s="104"/>
      <c r="H221" s="104"/>
    </row>
    <row r="222" ht="14.25" hidden="1" customHeight="1" spans="1:8">
      <c r="A222" s="98"/>
      <c r="B222" s="104"/>
      <c r="C222" s="105"/>
      <c r="D222" s="104"/>
      <c r="E222" s="104"/>
      <c r="F222" s="104"/>
      <c r="G222" s="104"/>
      <c r="H222" s="104"/>
    </row>
    <row r="223" ht="14.25" hidden="1" customHeight="1" spans="1:8">
      <c r="A223" s="98"/>
      <c r="B223" s="104"/>
      <c r="C223" s="105"/>
      <c r="D223" s="104"/>
      <c r="E223" s="104"/>
      <c r="F223" s="104"/>
      <c r="G223" s="104"/>
      <c r="H223" s="104"/>
    </row>
    <row r="224" ht="14.25" hidden="1" customHeight="1" spans="1:8">
      <c r="A224" s="98"/>
      <c r="B224" s="104"/>
      <c r="C224" s="105"/>
      <c r="D224" s="104"/>
      <c r="E224" s="104"/>
      <c r="F224" s="104"/>
      <c r="G224" s="104"/>
      <c r="H224" s="104"/>
    </row>
    <row r="225" ht="14.25" hidden="1" customHeight="1" spans="1:8">
      <c r="A225" s="98"/>
      <c r="B225" s="104"/>
      <c r="C225" s="105"/>
      <c r="D225" s="104"/>
      <c r="E225" s="104"/>
      <c r="F225" s="104"/>
      <c r="G225" s="104"/>
      <c r="H225" s="104"/>
    </row>
    <row r="226" ht="14.25" hidden="1" customHeight="1" spans="1:8">
      <c r="A226" s="98"/>
      <c r="B226" s="104"/>
      <c r="C226" s="105"/>
      <c r="D226" s="104"/>
      <c r="E226" s="104"/>
      <c r="F226" s="104"/>
      <c r="G226" s="104"/>
      <c r="H226" s="104"/>
    </row>
    <row r="227" ht="14.25" hidden="1" customHeight="1" spans="1:8">
      <c r="A227" s="98"/>
      <c r="B227" s="104"/>
      <c r="C227" s="105"/>
      <c r="D227" s="104"/>
      <c r="E227" s="104"/>
      <c r="F227" s="104"/>
      <c r="G227" s="104"/>
      <c r="H227" s="104"/>
    </row>
    <row r="228" ht="14.25" hidden="1" customHeight="1" spans="1:8">
      <c r="A228" s="98"/>
      <c r="B228" s="104"/>
      <c r="C228" s="105"/>
      <c r="D228" s="104"/>
      <c r="E228" s="104"/>
      <c r="F228" s="104"/>
      <c r="G228" s="104"/>
      <c r="H228" s="104"/>
    </row>
    <row r="229" ht="14.25" hidden="1" customHeight="1" spans="1:8">
      <c r="A229" s="98"/>
      <c r="B229" s="104"/>
      <c r="C229" s="105"/>
      <c r="D229" s="104"/>
      <c r="E229" s="104"/>
      <c r="F229" s="104"/>
      <c r="G229" s="104"/>
      <c r="H229" s="104"/>
    </row>
    <row r="230" ht="14.25" hidden="1" customHeight="1" spans="1:8">
      <c r="A230" s="98"/>
      <c r="B230" s="104"/>
      <c r="C230" s="105"/>
      <c r="D230" s="104"/>
      <c r="E230" s="104"/>
      <c r="F230" s="104"/>
      <c r="G230" s="104"/>
      <c r="H230" s="104"/>
    </row>
    <row r="231" ht="14.25" hidden="1" customHeight="1" spans="1:8">
      <c r="A231" s="98"/>
      <c r="B231" s="104"/>
      <c r="C231" s="105"/>
      <c r="D231" s="104"/>
      <c r="E231" s="104"/>
      <c r="F231" s="104"/>
      <c r="G231" s="104"/>
      <c r="H231" s="104"/>
    </row>
    <row r="232" ht="14.25" hidden="1" customHeight="1" spans="1:8">
      <c r="A232" s="98"/>
      <c r="B232" s="104"/>
      <c r="C232" s="105"/>
      <c r="D232" s="104"/>
      <c r="E232" s="104"/>
      <c r="F232" s="104"/>
      <c r="G232" s="104"/>
      <c r="H232" s="104"/>
    </row>
    <row r="233" ht="14.25" hidden="1" customHeight="1" spans="1:8">
      <c r="A233" s="98"/>
      <c r="B233" s="104"/>
      <c r="C233" s="105"/>
      <c r="D233" s="104"/>
      <c r="E233" s="104"/>
      <c r="F233" s="104"/>
      <c r="G233" s="104"/>
      <c r="H233" s="104"/>
    </row>
    <row r="234" ht="14.25" hidden="1" customHeight="1" spans="1:8">
      <c r="A234" s="98"/>
      <c r="B234" s="104"/>
      <c r="C234" s="105"/>
      <c r="D234" s="104"/>
      <c r="E234" s="104"/>
      <c r="F234" s="104"/>
      <c r="G234" s="104"/>
      <c r="H234" s="104"/>
    </row>
    <row r="235" ht="14.25" hidden="1" customHeight="1" spans="1:8">
      <c r="A235" s="98"/>
      <c r="B235" s="104"/>
      <c r="C235" s="105"/>
      <c r="D235" s="104"/>
      <c r="E235" s="104"/>
      <c r="F235" s="104"/>
      <c r="G235" s="104"/>
      <c r="H235" s="104"/>
    </row>
    <row r="236" ht="14.25" hidden="1" customHeight="1" spans="1:8">
      <c r="A236" s="98"/>
      <c r="B236" s="104"/>
      <c r="C236" s="105"/>
      <c r="D236" s="104"/>
      <c r="E236" s="104"/>
      <c r="F236" s="104"/>
      <c r="G236" s="104"/>
      <c r="H236" s="104"/>
    </row>
    <row r="237" ht="14.25" hidden="1" customHeight="1" spans="1:8">
      <c r="A237" s="98"/>
      <c r="B237" s="104"/>
      <c r="C237" s="105"/>
      <c r="D237" s="104"/>
      <c r="E237" s="104"/>
      <c r="F237" s="104"/>
      <c r="G237" s="104"/>
      <c r="H237" s="104"/>
    </row>
    <row r="238" ht="14.25" hidden="1" customHeight="1" spans="1:8">
      <c r="A238" s="98"/>
      <c r="B238" s="104"/>
      <c r="C238" s="105"/>
      <c r="D238" s="104"/>
      <c r="E238" s="104"/>
      <c r="F238" s="104"/>
      <c r="G238" s="104"/>
      <c r="H238" s="104"/>
    </row>
    <row r="239" ht="14.25" hidden="1" customHeight="1" spans="1:8">
      <c r="A239" s="98"/>
      <c r="B239" s="104"/>
      <c r="C239" s="105"/>
      <c r="D239" s="104"/>
      <c r="E239" s="104"/>
      <c r="F239" s="104"/>
      <c r="G239" s="104"/>
      <c r="H239" s="104"/>
    </row>
    <row r="240" ht="14.25" hidden="1" customHeight="1" spans="1:8">
      <c r="A240" s="98"/>
      <c r="B240" s="104"/>
      <c r="C240" s="105"/>
      <c r="D240" s="104"/>
      <c r="E240" s="104"/>
      <c r="F240" s="104"/>
      <c r="G240" s="104"/>
      <c r="H240" s="104"/>
    </row>
    <row r="241" ht="14.25" hidden="1" customHeight="1" spans="1:8">
      <c r="A241" s="98"/>
      <c r="B241" s="104"/>
      <c r="C241" s="105"/>
      <c r="D241" s="104"/>
      <c r="E241" s="104"/>
      <c r="F241" s="104"/>
      <c r="G241" s="104"/>
      <c r="H241" s="104"/>
    </row>
    <row r="242" ht="14.25" hidden="1" customHeight="1" spans="1:8">
      <c r="A242" s="98"/>
      <c r="B242" s="104"/>
      <c r="C242" s="105"/>
      <c r="D242" s="104"/>
      <c r="E242" s="104"/>
      <c r="F242" s="104"/>
      <c r="G242" s="104"/>
      <c r="H242" s="104"/>
    </row>
    <row r="243" ht="14.25" hidden="1" customHeight="1" spans="1:8">
      <c r="A243" s="90"/>
      <c r="B243" s="6"/>
      <c r="C243" s="6"/>
      <c r="D243" s="6"/>
      <c r="E243" s="6"/>
      <c r="F243" s="6"/>
      <c r="G243" s="6"/>
      <c r="H243" s="6"/>
    </row>
    <row r="244" ht="14.25" hidden="1" customHeight="1" spans="1:8">
      <c r="A244" s="90"/>
      <c r="B244" s="6"/>
      <c r="C244" s="6"/>
      <c r="D244" s="6"/>
      <c r="E244" s="6"/>
      <c r="F244" s="6"/>
      <c r="G244" s="6"/>
      <c r="H244" s="6"/>
    </row>
    <row r="245" ht="14.25" hidden="1" customHeight="1" spans="1:8">
      <c r="A245" s="90"/>
      <c r="B245" s="6"/>
      <c r="C245" s="6"/>
      <c r="D245" s="6"/>
      <c r="E245" s="6"/>
      <c r="F245" s="6"/>
      <c r="G245" s="6"/>
      <c r="H245" s="6"/>
    </row>
    <row r="246" ht="14.25" hidden="1" customHeight="1" spans="1:8">
      <c r="A246" s="90"/>
      <c r="B246" s="6"/>
      <c r="C246" s="6"/>
      <c r="D246" s="6"/>
      <c r="E246" s="6"/>
      <c r="F246" s="6"/>
      <c r="G246" s="6"/>
      <c r="H246" s="6"/>
    </row>
    <row r="247" ht="14.25" hidden="1" customHeight="1" spans="1:8">
      <c r="A247" s="90"/>
      <c r="B247" s="6"/>
      <c r="C247" s="6"/>
      <c r="D247" s="6"/>
      <c r="E247" s="6"/>
      <c r="F247" s="6"/>
      <c r="G247" s="6"/>
      <c r="H247" s="6"/>
    </row>
    <row r="248" ht="14.25" hidden="1" customHeight="1" spans="1:8">
      <c r="A248" s="90"/>
      <c r="B248" s="6"/>
      <c r="C248" s="6"/>
      <c r="D248" s="6"/>
      <c r="E248" s="6"/>
      <c r="F248" s="6"/>
      <c r="G248" s="6"/>
      <c r="H248" s="6"/>
    </row>
    <row r="249" ht="14.25" hidden="1" customHeight="1" spans="1:8">
      <c r="A249" s="90"/>
      <c r="B249" s="6"/>
      <c r="C249" s="6"/>
      <c r="D249" s="6"/>
      <c r="E249" s="6"/>
      <c r="F249" s="6"/>
      <c r="G249" s="6"/>
      <c r="H249" s="6"/>
    </row>
    <row r="250" ht="14.25" hidden="1" customHeight="1" spans="1:8">
      <c r="A250" s="90"/>
      <c r="B250" s="6"/>
      <c r="C250" s="6"/>
      <c r="D250" s="6"/>
      <c r="E250" s="6"/>
      <c r="F250" s="6"/>
      <c r="G250" s="6"/>
      <c r="H250" s="6"/>
    </row>
    <row r="251" ht="14.25" hidden="1" customHeight="1" spans="1:8">
      <c r="A251" s="90"/>
      <c r="B251" s="6"/>
      <c r="C251" s="6"/>
      <c r="D251" s="6"/>
      <c r="E251" s="6"/>
      <c r="F251" s="6"/>
      <c r="G251" s="6"/>
      <c r="H251" s="6"/>
    </row>
    <row r="252" ht="14.25" hidden="1" customHeight="1" spans="1:8">
      <c r="A252" s="90"/>
      <c r="B252" s="6"/>
      <c r="C252" s="6"/>
      <c r="D252" s="6"/>
      <c r="E252" s="6"/>
      <c r="F252" s="6"/>
      <c r="G252" s="6"/>
      <c r="H252" s="6"/>
    </row>
    <row r="253" ht="14.25" hidden="1" customHeight="1" spans="1:8">
      <c r="A253" s="90"/>
      <c r="B253" s="6"/>
      <c r="C253" s="6"/>
      <c r="D253" s="6"/>
      <c r="E253" s="6"/>
      <c r="F253" s="6"/>
      <c r="G253" s="6"/>
      <c r="H253" s="6"/>
    </row>
    <row r="254" ht="14.25" hidden="1" customHeight="1" spans="1:8">
      <c r="A254" s="90"/>
      <c r="B254" s="6"/>
      <c r="C254" s="6"/>
      <c r="D254" s="6"/>
      <c r="E254" s="6"/>
      <c r="F254" s="6"/>
      <c r="G254" s="6"/>
      <c r="H254" s="6"/>
    </row>
    <row r="255" ht="14.25" hidden="1" customHeight="1" spans="1:8">
      <c r="A255" s="90"/>
      <c r="B255" s="6"/>
      <c r="C255" s="6"/>
      <c r="D255" s="6"/>
      <c r="E255" s="6"/>
      <c r="F255" s="6"/>
      <c r="G255" s="6"/>
      <c r="H255" s="6"/>
    </row>
    <row r="256" ht="14.25" hidden="1" customHeight="1" spans="1:8">
      <c r="A256" s="90"/>
      <c r="B256" s="6"/>
      <c r="C256" s="6"/>
      <c r="D256" s="6"/>
      <c r="E256" s="6"/>
      <c r="F256" s="6"/>
      <c r="G256" s="6"/>
      <c r="H256" s="6"/>
    </row>
    <row r="257" ht="16.9" customHeight="1" spans="1:8">
      <c r="A257" s="90"/>
      <c r="B257" s="6"/>
      <c r="C257" s="6"/>
      <c r="D257" s="6"/>
      <c r="E257" s="6"/>
      <c r="F257" s="6"/>
      <c r="G257" s="6"/>
      <c r="H257" s="6"/>
    </row>
    <row r="258" ht="16.9" customHeight="1" spans="1:8">
      <c r="A258" s="90"/>
      <c r="B258" s="6"/>
      <c r="C258" s="6"/>
      <c r="D258" s="6"/>
      <c r="E258" s="6"/>
      <c r="F258" s="6"/>
      <c r="G258" s="6"/>
      <c r="H258" s="6"/>
    </row>
    <row r="259" ht="16.9" customHeight="1" spans="1:8">
      <c r="A259" s="90"/>
      <c r="B259" s="6"/>
      <c r="C259" s="6"/>
      <c r="D259" s="6"/>
      <c r="E259" s="6"/>
      <c r="F259" s="6"/>
      <c r="G259" s="6"/>
      <c r="H259" s="6"/>
    </row>
    <row r="260" ht="16.9" customHeight="1" spans="1:8">
      <c r="A260" s="90"/>
      <c r="B260" s="6"/>
      <c r="C260" s="6"/>
      <c r="D260" s="6"/>
      <c r="E260" s="6"/>
      <c r="F260" s="6"/>
      <c r="G260" s="6"/>
      <c r="H260" s="6"/>
    </row>
    <row r="261" ht="16.9" customHeight="1" spans="1:8">
      <c r="A261" s="90"/>
      <c r="B261" s="6"/>
      <c r="C261" s="6"/>
      <c r="D261" s="6"/>
      <c r="E261" s="6"/>
      <c r="F261" s="6"/>
      <c r="G261" s="6"/>
      <c r="H261" s="6"/>
    </row>
    <row r="262" ht="16.9" customHeight="1" spans="1:8">
      <c r="A262" s="90"/>
      <c r="B262" s="6"/>
      <c r="C262" s="6"/>
      <c r="D262" s="6"/>
      <c r="E262" s="6"/>
      <c r="F262" s="6"/>
      <c r="G262" s="6"/>
      <c r="H262" s="6"/>
    </row>
    <row r="263" ht="16.9" customHeight="1" spans="1:8">
      <c r="A263" s="90"/>
      <c r="B263" s="6"/>
      <c r="C263" s="6"/>
      <c r="D263" s="6"/>
      <c r="E263" s="6"/>
      <c r="F263" s="6"/>
      <c r="G263" s="6"/>
      <c r="H263" s="6"/>
    </row>
    <row r="264" ht="17.25" customHeight="1" spans="1:8">
      <c r="A264" s="90"/>
      <c r="B264" s="6"/>
      <c r="C264" s="6"/>
      <c r="D264" s="6"/>
      <c r="E264" s="6"/>
      <c r="F264" s="6"/>
      <c r="G264" s="6"/>
      <c r="H264" s="6"/>
    </row>
    <row r="265" ht="17.25" customHeight="1" spans="1:8">
      <c r="A265" s="90"/>
      <c r="B265" s="6"/>
      <c r="C265" s="6"/>
      <c r="D265" s="6"/>
      <c r="E265" s="6"/>
      <c r="F265" s="6"/>
      <c r="G265" s="6"/>
      <c r="H265" s="6"/>
    </row>
    <row r="266" ht="17.25" customHeight="1" spans="1:8">
      <c r="A266" s="90"/>
      <c r="B266" s="6"/>
      <c r="C266" s="6"/>
      <c r="D266" s="6"/>
      <c r="E266" s="6"/>
      <c r="F266" s="6"/>
      <c r="G266" s="6"/>
      <c r="H266" s="6"/>
    </row>
    <row r="267" ht="17.25" customHeight="1" spans="1:8">
      <c r="A267" s="90"/>
      <c r="B267" s="6"/>
      <c r="C267" s="6"/>
      <c r="D267" s="6"/>
      <c r="E267" s="6"/>
      <c r="F267" s="6"/>
      <c r="G267" s="6"/>
      <c r="H267" s="6"/>
    </row>
    <row r="268" ht="17.25" customHeight="1" spans="1:8">
      <c r="A268" s="90"/>
      <c r="B268" s="6"/>
      <c r="C268" s="6"/>
      <c r="D268" s="6"/>
      <c r="E268" s="6"/>
      <c r="F268" s="6"/>
      <c r="G268" s="6"/>
      <c r="H268" s="6"/>
    </row>
    <row r="269" ht="17.25" customHeight="1" spans="1:8">
      <c r="A269" s="90"/>
      <c r="B269" s="6"/>
      <c r="C269" s="6"/>
      <c r="D269" s="6"/>
      <c r="E269" s="6"/>
      <c r="F269" s="6"/>
      <c r="G269" s="6"/>
      <c r="H269" s="6"/>
    </row>
    <row r="270" ht="17.25" customHeight="1" spans="1:8">
      <c r="A270" s="90"/>
      <c r="B270" s="6"/>
      <c r="C270" s="6"/>
      <c r="D270" s="6"/>
      <c r="E270" s="6"/>
      <c r="F270" s="6"/>
      <c r="G270" s="6"/>
      <c r="H270" s="6"/>
    </row>
    <row r="271" ht="17.25" customHeight="1" spans="1:8">
      <c r="A271" s="93"/>
      <c r="B271" s="108"/>
      <c r="C271" s="109"/>
      <c r="D271" s="108"/>
      <c r="E271" s="108"/>
      <c r="F271" s="108"/>
      <c r="G271" s="108"/>
      <c r="H271" s="108"/>
    </row>
    <row r="272" ht="17.25" customHeight="1" spans="1:8">
      <c r="A272" s="95"/>
      <c r="B272" s="6"/>
      <c r="C272" s="110"/>
      <c r="D272" s="6"/>
      <c r="E272" s="6"/>
      <c r="F272" s="6"/>
      <c r="G272" s="6"/>
      <c r="H272" s="6"/>
    </row>
    <row r="273" ht="17.1" customHeight="1" spans="1:8">
      <c r="A273" s="95"/>
      <c r="B273" s="6"/>
      <c r="C273" s="110"/>
      <c r="D273" s="6"/>
      <c r="E273" s="6"/>
      <c r="F273" s="6"/>
      <c r="G273" s="6"/>
      <c r="H273" s="6"/>
    </row>
    <row r="274" ht="17.1" customHeight="1" spans="1:8">
      <c r="A274" s="95"/>
      <c r="B274" s="6"/>
      <c r="C274" s="110"/>
      <c r="D274" s="6"/>
      <c r="E274" s="6"/>
      <c r="F274" s="6"/>
      <c r="G274" s="6"/>
      <c r="H274" s="6"/>
    </row>
    <row r="275" ht="17.1" customHeight="1" spans="1:8">
      <c r="A275" s="95"/>
      <c r="B275" s="6"/>
      <c r="C275" s="110"/>
      <c r="D275" s="6"/>
      <c r="E275" s="6"/>
      <c r="F275" s="6"/>
      <c r="G275" s="6"/>
      <c r="H275" s="6"/>
    </row>
    <row r="276" ht="17.1" customHeight="1" spans="1:8">
      <c r="A276" s="95"/>
      <c r="B276" s="6"/>
      <c r="C276" s="110"/>
      <c r="D276" s="6"/>
      <c r="E276" s="6"/>
      <c r="F276" s="6"/>
      <c r="G276" s="6"/>
      <c r="H276" s="6"/>
    </row>
    <row r="277" ht="17.1" customHeight="1" spans="1:8">
      <c r="A277" s="95"/>
      <c r="B277" s="6"/>
      <c r="C277" s="110"/>
      <c r="D277" s="6"/>
      <c r="E277" s="6"/>
      <c r="F277" s="6"/>
      <c r="G277" s="6"/>
      <c r="H277" s="6"/>
    </row>
    <row r="278" ht="17.1" customHeight="1" spans="1:8">
      <c r="A278" s="95"/>
      <c r="B278" s="6"/>
      <c r="C278" s="110"/>
      <c r="D278" s="6"/>
      <c r="E278" s="6"/>
      <c r="F278" s="6"/>
      <c r="G278" s="6"/>
      <c r="H278" s="6"/>
    </row>
    <row r="279" ht="17.1" customHeight="1" spans="1:8">
      <c r="A279" s="95"/>
      <c r="B279" s="6"/>
      <c r="C279" s="110"/>
      <c r="D279" s="6"/>
      <c r="E279" s="6"/>
      <c r="F279" s="6"/>
      <c r="G279" s="6"/>
      <c r="H279" s="6"/>
    </row>
    <row r="280" ht="17.1" customHeight="1" spans="1:8">
      <c r="A280" s="95"/>
      <c r="B280" s="6"/>
      <c r="C280" s="110"/>
      <c r="D280" s="6"/>
      <c r="E280" s="6"/>
      <c r="F280" s="6"/>
      <c r="G280" s="6"/>
      <c r="H280" s="6"/>
    </row>
    <row r="281" ht="17.1" customHeight="1" spans="1:8">
      <c r="A281" s="3" t="s">
        <v>3706</v>
      </c>
      <c r="B281" s="197">
        <v>9047442</v>
      </c>
      <c r="C281" s="197">
        <v>8139710</v>
      </c>
      <c r="D281" s="102">
        <v>913317</v>
      </c>
      <c r="E281" s="111">
        <v>926761</v>
      </c>
      <c r="F281" s="112">
        <v>747000</v>
      </c>
      <c r="G281" s="111">
        <v>0</v>
      </c>
      <c r="H281" s="113">
        <v>0</v>
      </c>
    </row>
  </sheetData>
  <autoFilter ref="A4:E209">
    <extLst/>
  </autoFilter>
  <mergeCells count="11">
    <mergeCell ref="A1:H1"/>
    <mergeCell ref="A2:H2"/>
    <mergeCell ref="A3:H3"/>
    <mergeCell ref="A4:A5"/>
    <mergeCell ref="B4:B5"/>
    <mergeCell ref="C4:C5"/>
    <mergeCell ref="D4:D5"/>
    <mergeCell ref="E4:E5"/>
    <mergeCell ref="F4:F5"/>
    <mergeCell ref="G4:G5"/>
    <mergeCell ref="H4:H5"/>
  </mergeCells>
  <printOptions horizontalCentered="1" verticalCentered="1" gridLines="1"/>
  <pageMargins left="2.5" right="1.5" top="1" bottom="1" header="0" footer="0"/>
  <pageSetup paperSize="1" scale="80" fitToWidth="6" fitToHeight="2" orientation="landscape" blackAndWhite="1"/>
  <headerFooter alignWithMargins="0">
    <oddHeader>&amp;C@$</oddHeader>
    <oddFooter>&amp;C@&amp;- &amp;P&amp;-$</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dimension ref="A1:C1492"/>
  <sheetViews>
    <sheetView showGridLines="0" showZeros="0" workbookViewId="0">
      <selection activeCell="A1385" sqref="A5:A1385"/>
    </sheetView>
  </sheetViews>
  <sheetFormatPr defaultColWidth="9.125" defaultRowHeight="15" outlineLevelCol="2"/>
  <cols>
    <col min="2" max="2" width="52.25" customWidth="1"/>
    <col min="3" max="3" width="20.5" customWidth="1"/>
    <col min="258" max="258" width="52.25" customWidth="1"/>
    <col min="259" max="259" width="20.5" customWidth="1"/>
    <col min="514" max="514" width="52.25" customWidth="1"/>
    <col min="515" max="515" width="20.5" customWidth="1"/>
    <col min="770" max="770" width="52.25" customWidth="1"/>
    <col min="771" max="771" width="20.5" customWidth="1"/>
    <col min="1026" max="1026" width="52.25" customWidth="1"/>
    <col min="1027" max="1027" width="20.5" customWidth="1"/>
    <col min="1282" max="1282" width="52.25" customWidth="1"/>
    <col min="1283" max="1283" width="20.5" customWidth="1"/>
    <col min="1538" max="1538" width="52.25" customWidth="1"/>
    <col min="1539" max="1539" width="20.5" customWidth="1"/>
    <col min="1794" max="1794" width="52.25" customWidth="1"/>
    <col min="1795" max="1795" width="20.5" customWidth="1"/>
    <col min="2050" max="2050" width="52.25" customWidth="1"/>
    <col min="2051" max="2051" width="20.5" customWidth="1"/>
    <col min="2306" max="2306" width="52.25" customWidth="1"/>
    <col min="2307" max="2307" width="20.5" customWidth="1"/>
    <col min="2562" max="2562" width="52.25" customWidth="1"/>
    <col min="2563" max="2563" width="20.5" customWidth="1"/>
    <col min="2818" max="2818" width="52.25" customWidth="1"/>
    <col min="2819" max="2819" width="20.5" customWidth="1"/>
    <col min="3074" max="3074" width="52.25" customWidth="1"/>
    <col min="3075" max="3075" width="20.5" customWidth="1"/>
    <col min="3330" max="3330" width="52.25" customWidth="1"/>
    <col min="3331" max="3331" width="20.5" customWidth="1"/>
    <col min="3586" max="3586" width="52.25" customWidth="1"/>
    <col min="3587" max="3587" width="20.5" customWidth="1"/>
    <col min="3842" max="3842" width="52.25" customWidth="1"/>
    <col min="3843" max="3843" width="20.5" customWidth="1"/>
    <col min="4098" max="4098" width="52.25" customWidth="1"/>
    <col min="4099" max="4099" width="20.5" customWidth="1"/>
    <col min="4354" max="4354" width="52.25" customWidth="1"/>
    <col min="4355" max="4355" width="20.5" customWidth="1"/>
    <col min="4610" max="4610" width="52.25" customWidth="1"/>
    <col min="4611" max="4611" width="20.5" customWidth="1"/>
    <col min="4866" max="4866" width="52.25" customWidth="1"/>
    <col min="4867" max="4867" width="20.5" customWidth="1"/>
    <col min="5122" max="5122" width="52.25" customWidth="1"/>
    <col min="5123" max="5123" width="20.5" customWidth="1"/>
    <col min="5378" max="5378" width="52.25" customWidth="1"/>
    <col min="5379" max="5379" width="20.5" customWidth="1"/>
    <col min="5634" max="5634" width="52.25" customWidth="1"/>
    <col min="5635" max="5635" width="20.5" customWidth="1"/>
    <col min="5890" max="5890" width="52.25" customWidth="1"/>
    <col min="5891" max="5891" width="20.5" customWidth="1"/>
    <col min="6146" max="6146" width="52.25" customWidth="1"/>
    <col min="6147" max="6147" width="20.5" customWidth="1"/>
    <col min="6402" max="6402" width="52.25" customWidth="1"/>
    <col min="6403" max="6403" width="20.5" customWidth="1"/>
    <col min="6658" max="6658" width="52.25" customWidth="1"/>
    <col min="6659" max="6659" width="20.5" customWidth="1"/>
    <col min="6914" max="6914" width="52.25" customWidth="1"/>
    <col min="6915" max="6915" width="20.5" customWidth="1"/>
    <col min="7170" max="7170" width="52.25" customWidth="1"/>
    <col min="7171" max="7171" width="20.5" customWidth="1"/>
    <col min="7426" max="7426" width="52.25" customWidth="1"/>
    <col min="7427" max="7427" width="20.5" customWidth="1"/>
    <col min="7682" max="7682" width="52.25" customWidth="1"/>
    <col min="7683" max="7683" width="20.5" customWidth="1"/>
    <col min="7938" max="7938" width="52.25" customWidth="1"/>
    <col min="7939" max="7939" width="20.5" customWidth="1"/>
    <col min="8194" max="8194" width="52.25" customWidth="1"/>
    <col min="8195" max="8195" width="20.5" customWidth="1"/>
    <col min="8450" max="8450" width="52.25" customWidth="1"/>
    <col min="8451" max="8451" width="20.5" customWidth="1"/>
    <col min="8706" max="8706" width="52.25" customWidth="1"/>
    <col min="8707" max="8707" width="20.5" customWidth="1"/>
    <col min="8962" max="8962" width="52.25" customWidth="1"/>
    <col min="8963" max="8963" width="20.5" customWidth="1"/>
    <col min="9218" max="9218" width="52.25" customWidth="1"/>
    <col min="9219" max="9219" width="20.5" customWidth="1"/>
    <col min="9474" max="9474" width="52.25" customWidth="1"/>
    <col min="9475" max="9475" width="20.5" customWidth="1"/>
    <col min="9730" max="9730" width="52.25" customWidth="1"/>
    <col min="9731" max="9731" width="20.5" customWidth="1"/>
    <col min="9986" max="9986" width="52.25" customWidth="1"/>
    <col min="9987" max="9987" width="20.5" customWidth="1"/>
    <col min="10242" max="10242" width="52.25" customWidth="1"/>
    <col min="10243" max="10243" width="20.5" customWidth="1"/>
    <col min="10498" max="10498" width="52.25" customWidth="1"/>
    <col min="10499" max="10499" width="20.5" customWidth="1"/>
    <col min="10754" max="10754" width="52.25" customWidth="1"/>
    <col min="10755" max="10755" width="20.5" customWidth="1"/>
    <col min="11010" max="11010" width="52.25" customWidth="1"/>
    <col min="11011" max="11011" width="20.5" customWidth="1"/>
    <col min="11266" max="11266" width="52.25" customWidth="1"/>
    <col min="11267" max="11267" width="20.5" customWidth="1"/>
    <col min="11522" max="11522" width="52.25" customWidth="1"/>
    <col min="11523" max="11523" width="20.5" customWidth="1"/>
    <col min="11778" max="11778" width="52.25" customWidth="1"/>
    <col min="11779" max="11779" width="20.5" customWidth="1"/>
    <col min="12034" max="12034" width="52.25" customWidth="1"/>
    <col min="12035" max="12035" width="20.5" customWidth="1"/>
    <col min="12290" max="12290" width="52.25" customWidth="1"/>
    <col min="12291" max="12291" width="20.5" customWidth="1"/>
    <col min="12546" max="12546" width="52.25" customWidth="1"/>
    <col min="12547" max="12547" width="20.5" customWidth="1"/>
    <col min="12802" max="12802" width="52.25" customWidth="1"/>
    <col min="12803" max="12803" width="20.5" customWidth="1"/>
    <col min="13058" max="13058" width="52.25" customWidth="1"/>
    <col min="13059" max="13059" width="20.5" customWidth="1"/>
    <col min="13314" max="13314" width="52.25" customWidth="1"/>
    <col min="13315" max="13315" width="20.5" customWidth="1"/>
    <col min="13570" max="13570" width="52.25" customWidth="1"/>
    <col min="13571" max="13571" width="20.5" customWidth="1"/>
    <col min="13826" max="13826" width="52.25" customWidth="1"/>
    <col min="13827" max="13827" width="20.5" customWidth="1"/>
    <col min="14082" max="14082" width="52.25" customWidth="1"/>
    <col min="14083" max="14083" width="20.5" customWidth="1"/>
    <col min="14338" max="14338" width="52.25" customWidth="1"/>
    <col min="14339" max="14339" width="20.5" customWidth="1"/>
    <col min="14594" max="14594" width="52.25" customWidth="1"/>
    <col min="14595" max="14595" width="20.5" customWidth="1"/>
    <col min="14850" max="14850" width="52.25" customWidth="1"/>
    <col min="14851" max="14851" width="20.5" customWidth="1"/>
    <col min="15106" max="15106" width="52.25" customWidth="1"/>
    <col min="15107" max="15107" width="20.5" customWidth="1"/>
    <col min="15362" max="15362" width="52.25" customWidth="1"/>
    <col min="15363" max="15363" width="20.5" customWidth="1"/>
    <col min="15618" max="15618" width="52.25" customWidth="1"/>
    <col min="15619" max="15619" width="20.5" customWidth="1"/>
    <col min="15874" max="15874" width="52.25" customWidth="1"/>
    <col min="15875" max="15875" width="20.5" customWidth="1"/>
    <col min="16130" max="16130" width="52.25" customWidth="1"/>
    <col min="16131" max="16131" width="20.5" customWidth="1"/>
  </cols>
  <sheetData>
    <row r="1" ht="29.1" customHeight="1" spans="2:3">
      <c r="B1" s="77" t="s">
        <v>3707</v>
      </c>
      <c r="C1" s="77"/>
    </row>
    <row r="2" ht="17.1" customHeight="1" spans="2:3">
      <c r="B2" s="2" t="s">
        <v>3708</v>
      </c>
      <c r="C2" s="2"/>
    </row>
    <row r="3" ht="17.1" customHeight="1" spans="2:3">
      <c r="B3" s="2" t="s">
        <v>2607</v>
      </c>
      <c r="C3" s="2"/>
    </row>
    <row r="4" ht="17.1" customHeight="1" spans="2:3">
      <c r="B4" s="3" t="s">
        <v>3672</v>
      </c>
      <c r="C4" s="3" t="s">
        <v>129</v>
      </c>
    </row>
    <row r="5" ht="17.1" customHeight="1" spans="1:3">
      <c r="A5" s="114">
        <v>201</v>
      </c>
      <c r="B5" s="4" t="s">
        <v>3678</v>
      </c>
      <c r="C5" s="5">
        <v>3885069</v>
      </c>
    </row>
    <row r="6" ht="17.1" customHeight="1" spans="1:3">
      <c r="A6" s="114">
        <v>20101</v>
      </c>
      <c r="B6" s="4" t="s">
        <v>139</v>
      </c>
      <c r="C6" s="5">
        <v>116631</v>
      </c>
    </row>
    <row r="7" ht="17.1" customHeight="1" spans="1:3">
      <c r="A7" s="114">
        <v>2010101</v>
      </c>
      <c r="B7" s="4" t="s">
        <v>141</v>
      </c>
      <c r="C7" s="5">
        <v>75262</v>
      </c>
    </row>
    <row r="8" ht="17.1" customHeight="1" spans="1:3">
      <c r="A8" s="114">
        <v>2010102</v>
      </c>
      <c r="B8" s="4" t="s">
        <v>143</v>
      </c>
      <c r="C8" s="5">
        <v>10673</v>
      </c>
    </row>
    <row r="9" ht="17.1" customHeight="1" spans="1:3">
      <c r="A9" s="114">
        <v>2010103</v>
      </c>
      <c r="B9" s="4" t="s">
        <v>145</v>
      </c>
      <c r="C9" s="5">
        <v>802</v>
      </c>
    </row>
    <row r="10" ht="17.1" customHeight="1" spans="1:3">
      <c r="A10" s="114">
        <v>2010104</v>
      </c>
      <c r="B10" s="4" t="s">
        <v>148</v>
      </c>
      <c r="C10" s="5">
        <v>10770</v>
      </c>
    </row>
    <row r="11" ht="17.1" customHeight="1" spans="1:3">
      <c r="A11" s="114">
        <v>2010105</v>
      </c>
      <c r="B11" s="4" t="s">
        <v>150</v>
      </c>
      <c r="C11" s="5">
        <v>1148</v>
      </c>
    </row>
    <row r="12" ht="17.1" customHeight="1" spans="1:3">
      <c r="A12" s="114">
        <v>2010106</v>
      </c>
      <c r="B12" s="4" t="s">
        <v>152</v>
      </c>
      <c r="C12" s="5">
        <v>923</v>
      </c>
    </row>
    <row r="13" ht="17.1" customHeight="1" spans="1:3">
      <c r="A13" s="114">
        <v>2010107</v>
      </c>
      <c r="B13" s="4" t="s">
        <v>154</v>
      </c>
      <c r="C13" s="5">
        <v>1397</v>
      </c>
    </row>
    <row r="14" ht="17.1" customHeight="1" spans="1:3">
      <c r="A14" s="114">
        <v>2010108</v>
      </c>
      <c r="B14" s="4" t="s">
        <v>156</v>
      </c>
      <c r="C14" s="5">
        <v>7578</v>
      </c>
    </row>
    <row r="15" ht="17.1" customHeight="1" spans="1:3">
      <c r="A15" s="114">
        <v>2010109</v>
      </c>
      <c r="B15" s="4" t="s">
        <v>158</v>
      </c>
      <c r="C15" s="5">
        <v>167</v>
      </c>
    </row>
    <row r="16" ht="17.1" customHeight="1" spans="1:3">
      <c r="A16" s="114">
        <v>2010150</v>
      </c>
      <c r="B16" s="4" t="s">
        <v>160</v>
      </c>
      <c r="C16" s="5">
        <v>153</v>
      </c>
    </row>
    <row r="17" ht="17.1" customHeight="1" spans="1:3">
      <c r="A17" s="114">
        <v>2010199</v>
      </c>
      <c r="B17" s="4" t="s">
        <v>162</v>
      </c>
      <c r="C17" s="5">
        <v>7758</v>
      </c>
    </row>
    <row r="18" ht="17.1" customHeight="1" spans="1:3">
      <c r="A18" s="114">
        <v>20102</v>
      </c>
      <c r="B18" s="4" t="s">
        <v>164</v>
      </c>
      <c r="C18" s="5">
        <v>90754</v>
      </c>
    </row>
    <row r="19" ht="17.1" customHeight="1" spans="1:3">
      <c r="A19" s="114">
        <v>2010201</v>
      </c>
      <c r="B19" s="4" t="s">
        <v>141</v>
      </c>
      <c r="C19" s="5">
        <v>57789</v>
      </c>
    </row>
    <row r="20" ht="17.1" customHeight="1" spans="1:3">
      <c r="A20" s="114">
        <v>2010202</v>
      </c>
      <c r="B20" s="4" t="s">
        <v>143</v>
      </c>
      <c r="C20" s="5">
        <v>11464</v>
      </c>
    </row>
    <row r="21" ht="17.1" customHeight="1" spans="1:3">
      <c r="A21" s="114">
        <v>2010203</v>
      </c>
      <c r="B21" s="4" t="s">
        <v>145</v>
      </c>
      <c r="C21" s="5">
        <v>281</v>
      </c>
    </row>
    <row r="22" ht="17.1" customHeight="1" spans="1:3">
      <c r="A22" s="114">
        <v>2010204</v>
      </c>
      <c r="B22" s="4" t="s">
        <v>169</v>
      </c>
      <c r="C22" s="5">
        <v>7702</v>
      </c>
    </row>
    <row r="23" ht="17.1" customHeight="1" spans="1:3">
      <c r="A23" s="114">
        <v>2010205</v>
      </c>
      <c r="B23" s="4" t="s">
        <v>171</v>
      </c>
      <c r="C23" s="5">
        <v>3081</v>
      </c>
    </row>
    <row r="24" ht="17.1" customHeight="1" spans="1:3">
      <c r="A24" s="114">
        <v>2010206</v>
      </c>
      <c r="B24" s="4" t="s">
        <v>173</v>
      </c>
      <c r="C24" s="5">
        <v>1875</v>
      </c>
    </row>
    <row r="25" ht="17.1" customHeight="1" spans="1:3">
      <c r="A25" s="114">
        <v>2010250</v>
      </c>
      <c r="B25" s="4" t="s">
        <v>160</v>
      </c>
      <c r="C25" s="5">
        <v>217</v>
      </c>
    </row>
    <row r="26" ht="17.1" customHeight="1" spans="1:3">
      <c r="A26" s="114">
        <v>2010299</v>
      </c>
      <c r="B26" s="4" t="s">
        <v>176</v>
      </c>
      <c r="C26" s="5">
        <v>8345</v>
      </c>
    </row>
    <row r="27" ht="17.1" customHeight="1" spans="1:3">
      <c r="A27" s="114">
        <v>20103</v>
      </c>
      <c r="B27" s="4" t="s">
        <v>178</v>
      </c>
      <c r="C27" s="5">
        <v>1043025</v>
      </c>
    </row>
    <row r="28" ht="17.1" customHeight="1" spans="1:3">
      <c r="A28" s="114">
        <v>2010301</v>
      </c>
      <c r="B28" s="4" t="s">
        <v>141</v>
      </c>
      <c r="C28" s="5">
        <v>621266</v>
      </c>
    </row>
    <row r="29" ht="17.1" customHeight="1" spans="1:3">
      <c r="A29" s="114">
        <v>2010302</v>
      </c>
      <c r="B29" s="4" t="s">
        <v>143</v>
      </c>
      <c r="C29" s="5">
        <v>150477</v>
      </c>
    </row>
    <row r="30" ht="17.1" customHeight="1" spans="1:3">
      <c r="A30" s="114">
        <v>2010303</v>
      </c>
      <c r="B30" s="4" t="s">
        <v>145</v>
      </c>
      <c r="C30" s="5">
        <v>17332</v>
      </c>
    </row>
    <row r="31" ht="17.1" customHeight="1" spans="1:3">
      <c r="A31" s="114">
        <v>2010304</v>
      </c>
      <c r="B31" s="4" t="s">
        <v>183</v>
      </c>
      <c r="C31" s="5">
        <v>534</v>
      </c>
    </row>
    <row r="32" ht="17.1" customHeight="1" spans="1:3">
      <c r="A32" s="114">
        <v>2010305</v>
      </c>
      <c r="B32" s="4" t="s">
        <v>185</v>
      </c>
      <c r="C32" s="5">
        <v>3076</v>
      </c>
    </row>
    <row r="33" ht="17.1" customHeight="1" spans="1:3">
      <c r="A33" s="114">
        <v>2010306</v>
      </c>
      <c r="B33" s="4" t="s">
        <v>187</v>
      </c>
      <c r="C33" s="5">
        <v>1279</v>
      </c>
    </row>
    <row r="34" ht="17.1" customHeight="1" spans="1:3">
      <c r="A34" s="114">
        <v>2010307</v>
      </c>
      <c r="B34" s="4" t="s">
        <v>189</v>
      </c>
      <c r="C34" s="5">
        <v>2387</v>
      </c>
    </row>
    <row r="35" ht="17.1" customHeight="1" spans="1:3">
      <c r="A35" s="114">
        <v>2010308</v>
      </c>
      <c r="B35" s="4" t="s">
        <v>191</v>
      </c>
      <c r="C35" s="5">
        <v>12240</v>
      </c>
    </row>
    <row r="36" ht="17.1" customHeight="1" spans="1:3">
      <c r="A36" s="114">
        <v>2010309</v>
      </c>
      <c r="B36" s="4" t="s">
        <v>193</v>
      </c>
      <c r="C36" s="5">
        <v>1712</v>
      </c>
    </row>
    <row r="37" ht="17.1" customHeight="1" spans="1:3">
      <c r="A37" s="114">
        <v>2010350</v>
      </c>
      <c r="B37" s="4" t="s">
        <v>160</v>
      </c>
      <c r="C37" s="5">
        <v>19030</v>
      </c>
    </row>
    <row r="38" ht="17.1" customHeight="1" spans="1:3">
      <c r="A38" s="114">
        <v>2010399</v>
      </c>
      <c r="B38" s="4" t="s">
        <v>196</v>
      </c>
      <c r="C38" s="5">
        <v>213692</v>
      </c>
    </row>
    <row r="39" ht="17.1" customHeight="1" spans="1:3">
      <c r="A39" s="114">
        <v>20104</v>
      </c>
      <c r="B39" s="4" t="s">
        <v>198</v>
      </c>
      <c r="C39" s="5">
        <v>246725</v>
      </c>
    </row>
    <row r="40" ht="17.1" customHeight="1" spans="1:3">
      <c r="A40" s="114">
        <v>2010401</v>
      </c>
      <c r="B40" s="4" t="s">
        <v>141</v>
      </c>
      <c r="C40" s="5">
        <v>58684</v>
      </c>
    </row>
    <row r="41" ht="17.1" customHeight="1" spans="1:3">
      <c r="A41" s="114">
        <v>2010402</v>
      </c>
      <c r="B41" s="4" t="s">
        <v>143</v>
      </c>
      <c r="C41" s="5">
        <v>19171</v>
      </c>
    </row>
    <row r="42" ht="17.1" customHeight="1" spans="1:3">
      <c r="A42" s="114">
        <v>2010403</v>
      </c>
      <c r="B42" s="4" t="s">
        <v>145</v>
      </c>
      <c r="C42" s="5">
        <v>329</v>
      </c>
    </row>
    <row r="43" ht="17.1" customHeight="1" spans="1:3">
      <c r="A43" s="114">
        <v>2010404</v>
      </c>
      <c r="B43" s="4" t="s">
        <v>203</v>
      </c>
      <c r="C43" s="5">
        <v>85483</v>
      </c>
    </row>
    <row r="44" ht="17.1" customHeight="1" spans="1:3">
      <c r="A44" s="114">
        <v>2010405</v>
      </c>
      <c r="B44" s="4" t="s">
        <v>205</v>
      </c>
      <c r="C44" s="5">
        <v>586</v>
      </c>
    </row>
    <row r="45" ht="17.1" customHeight="1" spans="1:3">
      <c r="A45" s="114">
        <v>2010406</v>
      </c>
      <c r="B45" s="4" t="s">
        <v>207</v>
      </c>
      <c r="C45" s="5">
        <v>9215</v>
      </c>
    </row>
    <row r="46" ht="17.1" customHeight="1" spans="1:3">
      <c r="A46" s="114">
        <v>2010407</v>
      </c>
      <c r="B46" s="4" t="s">
        <v>209</v>
      </c>
      <c r="C46" s="5">
        <v>590</v>
      </c>
    </row>
    <row r="47" ht="17.1" customHeight="1" spans="1:3">
      <c r="A47" s="114">
        <v>2010408</v>
      </c>
      <c r="B47" s="4" t="s">
        <v>212</v>
      </c>
      <c r="C47" s="5">
        <v>2909</v>
      </c>
    </row>
    <row r="48" ht="17.1" customHeight="1" spans="1:3">
      <c r="A48" s="114">
        <v>2010409</v>
      </c>
      <c r="B48" s="4" t="s">
        <v>214</v>
      </c>
      <c r="C48" s="5">
        <v>9</v>
      </c>
    </row>
    <row r="49" ht="17.1" customHeight="1" spans="1:3">
      <c r="A49" s="114">
        <v>2010450</v>
      </c>
      <c r="B49" s="4" t="s">
        <v>160</v>
      </c>
      <c r="C49" s="5">
        <v>4576</v>
      </c>
    </row>
    <row r="50" ht="17.1" customHeight="1" spans="1:3">
      <c r="A50" s="114">
        <v>2010499</v>
      </c>
      <c r="B50" s="4" t="s">
        <v>217</v>
      </c>
      <c r="C50" s="5">
        <v>65173</v>
      </c>
    </row>
    <row r="51" ht="17.1" customHeight="1" spans="1:3">
      <c r="A51" s="114">
        <v>20105</v>
      </c>
      <c r="B51" s="4" t="s">
        <v>219</v>
      </c>
      <c r="C51" s="5">
        <v>52757</v>
      </c>
    </row>
    <row r="52" ht="17.1" customHeight="1" spans="1:3">
      <c r="A52" s="114">
        <v>2010501</v>
      </c>
      <c r="B52" s="4" t="s">
        <v>141</v>
      </c>
      <c r="C52" s="5">
        <v>28158</v>
      </c>
    </row>
    <row r="53" ht="17.1" customHeight="1" spans="1:3">
      <c r="A53" s="114">
        <v>2010502</v>
      </c>
      <c r="B53" s="4" t="s">
        <v>143</v>
      </c>
      <c r="C53" s="5">
        <v>1854</v>
      </c>
    </row>
    <row r="54" ht="17.1" customHeight="1" spans="1:3">
      <c r="A54" s="114">
        <v>2010503</v>
      </c>
      <c r="B54" s="4" t="s">
        <v>145</v>
      </c>
      <c r="C54" s="5">
        <v>187</v>
      </c>
    </row>
    <row r="55" ht="17.1" customHeight="1" spans="1:3">
      <c r="A55" s="114">
        <v>2010504</v>
      </c>
      <c r="B55" s="4" t="s">
        <v>224</v>
      </c>
      <c r="C55" s="5">
        <v>1195</v>
      </c>
    </row>
    <row r="56" ht="17.1" customHeight="1" spans="1:3">
      <c r="A56" s="114">
        <v>2010505</v>
      </c>
      <c r="B56" s="4" t="s">
        <v>226</v>
      </c>
      <c r="C56" s="5">
        <v>4225</v>
      </c>
    </row>
    <row r="57" ht="17.1" customHeight="1" spans="1:3">
      <c r="A57" s="114">
        <v>2010506</v>
      </c>
      <c r="B57" s="4" t="s">
        <v>228</v>
      </c>
      <c r="C57" s="5">
        <v>1007</v>
      </c>
    </row>
    <row r="58" ht="17.1" customHeight="1" spans="1:3">
      <c r="A58" s="114">
        <v>2010507</v>
      </c>
      <c r="B58" s="4" t="s">
        <v>230</v>
      </c>
      <c r="C58" s="5">
        <v>2306</v>
      </c>
    </row>
    <row r="59" ht="17.1" customHeight="1" spans="1:3">
      <c r="A59" s="114">
        <v>2010508</v>
      </c>
      <c r="B59" s="4" t="s">
        <v>232</v>
      </c>
      <c r="C59" s="5">
        <v>5266</v>
      </c>
    </row>
    <row r="60" ht="17.1" customHeight="1" spans="1:3">
      <c r="A60" s="114">
        <v>2010550</v>
      </c>
      <c r="B60" s="4" t="s">
        <v>160</v>
      </c>
      <c r="C60" s="5">
        <v>3624</v>
      </c>
    </row>
    <row r="61" ht="17.1" customHeight="1" spans="1:3">
      <c r="A61" s="114">
        <v>2010599</v>
      </c>
      <c r="B61" s="4" t="s">
        <v>235</v>
      </c>
      <c r="C61" s="5">
        <v>4935</v>
      </c>
    </row>
    <row r="62" ht="17.1" customHeight="1" spans="1:3">
      <c r="A62" s="114">
        <v>20106</v>
      </c>
      <c r="B62" s="4" t="s">
        <v>237</v>
      </c>
      <c r="C62" s="5">
        <v>206340</v>
      </c>
    </row>
    <row r="63" ht="17.1" customHeight="1" spans="1:3">
      <c r="A63" s="114">
        <v>2010601</v>
      </c>
      <c r="B63" s="4" t="s">
        <v>141</v>
      </c>
      <c r="C63" s="5">
        <v>122671</v>
      </c>
    </row>
    <row r="64" ht="17.1" customHeight="1" spans="1:3">
      <c r="A64" s="114">
        <v>2010602</v>
      </c>
      <c r="B64" s="4" t="s">
        <v>143</v>
      </c>
      <c r="C64" s="5">
        <v>17223</v>
      </c>
    </row>
    <row r="65" ht="17.1" customHeight="1" spans="1:3">
      <c r="A65" s="114">
        <v>2010603</v>
      </c>
      <c r="B65" s="4" t="s">
        <v>145</v>
      </c>
      <c r="C65" s="5">
        <v>204</v>
      </c>
    </row>
    <row r="66" ht="17.1" customHeight="1" spans="1:3">
      <c r="A66" s="114">
        <v>2010604</v>
      </c>
      <c r="B66" s="115" t="s">
        <v>242</v>
      </c>
      <c r="C66" s="100">
        <v>1398</v>
      </c>
    </row>
    <row r="67" ht="17.1" customHeight="1" spans="1:3">
      <c r="A67" s="114">
        <v>2010605</v>
      </c>
      <c r="B67" s="4" t="s">
        <v>244</v>
      </c>
      <c r="C67" s="5">
        <v>4737</v>
      </c>
    </row>
    <row r="68" ht="17.1" customHeight="1" spans="1:3">
      <c r="A68" s="114">
        <v>2010606</v>
      </c>
      <c r="B68" s="4" t="s">
        <v>246</v>
      </c>
      <c r="C68" s="5">
        <v>130</v>
      </c>
    </row>
    <row r="69" ht="17.1" customHeight="1" spans="1:3">
      <c r="A69" s="114">
        <v>2010607</v>
      </c>
      <c r="B69" s="4" t="s">
        <v>248</v>
      </c>
      <c r="C69" s="5">
        <v>5267</v>
      </c>
    </row>
    <row r="70" ht="17.1" customHeight="1" spans="1:3">
      <c r="A70" s="114">
        <v>2010608</v>
      </c>
      <c r="B70" s="4" t="s">
        <v>250</v>
      </c>
      <c r="C70" s="5">
        <v>2477</v>
      </c>
    </row>
    <row r="71" ht="17.1" customHeight="1" spans="1:3">
      <c r="A71" s="114">
        <v>2010650</v>
      </c>
      <c r="B71" s="4" t="s">
        <v>160</v>
      </c>
      <c r="C71" s="5">
        <v>6837</v>
      </c>
    </row>
    <row r="72" ht="17.1" customHeight="1" spans="1:3">
      <c r="A72" s="114">
        <v>2010699</v>
      </c>
      <c r="B72" s="4" t="s">
        <v>253</v>
      </c>
      <c r="C72" s="5">
        <v>45396</v>
      </c>
    </row>
    <row r="73" ht="17.1" customHeight="1" spans="1:3">
      <c r="A73" s="114">
        <v>20107</v>
      </c>
      <c r="B73" s="4" t="s">
        <v>255</v>
      </c>
      <c r="C73" s="5">
        <v>305379</v>
      </c>
    </row>
    <row r="74" ht="17.1" customHeight="1" spans="1:3">
      <c r="A74" s="114">
        <v>2010701</v>
      </c>
      <c r="B74" s="4" t="s">
        <v>141</v>
      </c>
      <c r="C74" s="5">
        <v>130972</v>
      </c>
    </row>
    <row r="75" ht="17.1" customHeight="1" spans="1:3">
      <c r="A75" s="114">
        <v>2010702</v>
      </c>
      <c r="B75" s="4" t="s">
        <v>143</v>
      </c>
      <c r="C75" s="5">
        <v>31034</v>
      </c>
    </row>
    <row r="76" ht="17.1" customHeight="1" spans="1:3">
      <c r="A76" s="114">
        <v>2010703</v>
      </c>
      <c r="B76" s="4" t="s">
        <v>145</v>
      </c>
      <c r="C76" s="5">
        <v>58</v>
      </c>
    </row>
    <row r="77" ht="17.1" customHeight="1" spans="1:3">
      <c r="A77" s="114">
        <v>2010704</v>
      </c>
      <c r="B77" s="4" t="s">
        <v>260</v>
      </c>
      <c r="C77" s="5">
        <v>5032</v>
      </c>
    </row>
    <row r="78" ht="17.1" customHeight="1" spans="1:3">
      <c r="A78" s="114">
        <v>2010705</v>
      </c>
      <c r="B78" s="4" t="s">
        <v>262</v>
      </c>
      <c r="C78" s="5">
        <v>2583</v>
      </c>
    </row>
    <row r="79" ht="17.1" customHeight="1" spans="1:3">
      <c r="A79" s="114">
        <v>2010706</v>
      </c>
      <c r="B79" s="4" t="s">
        <v>264</v>
      </c>
      <c r="C79" s="5">
        <v>38144</v>
      </c>
    </row>
    <row r="80" ht="17.1" customHeight="1" spans="1:3">
      <c r="A80" s="114">
        <v>2010707</v>
      </c>
      <c r="B80" s="4" t="s">
        <v>266</v>
      </c>
      <c r="C80" s="5">
        <v>3424</v>
      </c>
    </row>
    <row r="81" ht="17.1" customHeight="1" spans="1:3">
      <c r="A81" s="114">
        <v>2010708</v>
      </c>
      <c r="B81" s="4" t="s">
        <v>268</v>
      </c>
      <c r="C81" s="5">
        <v>11079</v>
      </c>
    </row>
    <row r="82" ht="17.1" customHeight="1" spans="1:3">
      <c r="A82" s="114">
        <v>2010709</v>
      </c>
      <c r="B82" s="4" t="s">
        <v>248</v>
      </c>
      <c r="C82" s="5">
        <v>5819</v>
      </c>
    </row>
    <row r="83" ht="17.1" customHeight="1" spans="1:3">
      <c r="A83" s="114">
        <v>2010750</v>
      </c>
      <c r="B83" s="4" t="s">
        <v>160</v>
      </c>
      <c r="C83" s="5">
        <v>140</v>
      </c>
    </row>
    <row r="84" ht="17.1" customHeight="1" spans="1:3">
      <c r="A84" s="114">
        <v>2010799</v>
      </c>
      <c r="B84" s="4" t="s">
        <v>272</v>
      </c>
      <c r="C84" s="5">
        <v>77094</v>
      </c>
    </row>
    <row r="85" ht="17.1" customHeight="1" spans="1:3">
      <c r="A85" s="114">
        <v>20108</v>
      </c>
      <c r="B85" s="4" t="s">
        <v>274</v>
      </c>
      <c r="C85" s="5">
        <v>62089</v>
      </c>
    </row>
    <row r="86" ht="17.1" customHeight="1" spans="1:3">
      <c r="A86" s="114">
        <v>2010801</v>
      </c>
      <c r="B86" s="4" t="s">
        <v>141</v>
      </c>
      <c r="C86" s="5">
        <v>32209</v>
      </c>
    </row>
    <row r="87" ht="17.1" customHeight="1" spans="1:3">
      <c r="A87" s="114">
        <v>2010802</v>
      </c>
      <c r="B87" s="4" t="s">
        <v>143</v>
      </c>
      <c r="C87" s="5">
        <v>4301</v>
      </c>
    </row>
    <row r="88" ht="17.1" customHeight="1" spans="1:3">
      <c r="A88" s="114">
        <v>2010803</v>
      </c>
      <c r="B88" s="4" t="s">
        <v>145</v>
      </c>
      <c r="C88" s="5">
        <v>199</v>
      </c>
    </row>
    <row r="89" ht="17.1" customHeight="1" spans="1:3">
      <c r="A89" s="114">
        <v>2010804</v>
      </c>
      <c r="B89" s="4" t="s">
        <v>279</v>
      </c>
      <c r="C89" s="5">
        <v>16148</v>
      </c>
    </row>
    <row r="90" ht="17.1" customHeight="1" spans="1:3">
      <c r="A90" s="114">
        <v>2010805</v>
      </c>
      <c r="B90" s="4" t="s">
        <v>281</v>
      </c>
      <c r="C90" s="5">
        <v>953</v>
      </c>
    </row>
    <row r="91" ht="17.1" customHeight="1" spans="1:3">
      <c r="A91" s="114">
        <v>2010806</v>
      </c>
      <c r="B91" s="4" t="s">
        <v>248</v>
      </c>
      <c r="C91" s="5">
        <v>1846</v>
      </c>
    </row>
    <row r="92" ht="17.1" customHeight="1" spans="1:3">
      <c r="A92" s="114">
        <v>2010850</v>
      </c>
      <c r="B92" s="4" t="s">
        <v>160</v>
      </c>
      <c r="C92" s="5">
        <v>1818</v>
      </c>
    </row>
    <row r="93" ht="17.1" customHeight="1" spans="1:3">
      <c r="A93" s="114">
        <v>2010899</v>
      </c>
      <c r="B93" s="4" t="s">
        <v>285</v>
      </c>
      <c r="C93" s="5">
        <v>4615</v>
      </c>
    </row>
    <row r="94" ht="17.1" customHeight="1" spans="1:3">
      <c r="A94" s="114">
        <v>20109</v>
      </c>
      <c r="B94" s="4" t="s">
        <v>287</v>
      </c>
      <c r="C94" s="5">
        <v>2136</v>
      </c>
    </row>
    <row r="95" ht="17.1" customHeight="1" spans="1:3">
      <c r="A95" s="114">
        <v>2010901</v>
      </c>
      <c r="B95" s="4" t="s">
        <v>141</v>
      </c>
      <c r="C95" s="5">
        <v>243</v>
      </c>
    </row>
    <row r="96" ht="17.1" customHeight="1" spans="1:3">
      <c r="A96" s="114">
        <v>2010902</v>
      </c>
      <c r="B96" s="4" t="s">
        <v>143</v>
      </c>
      <c r="C96" s="5">
        <v>466</v>
      </c>
    </row>
    <row r="97" ht="17.1" customHeight="1" spans="1:3">
      <c r="A97" s="114">
        <v>2010903</v>
      </c>
      <c r="B97" s="4" t="s">
        <v>145</v>
      </c>
      <c r="C97" s="5">
        <v>0</v>
      </c>
    </row>
    <row r="98" ht="17.1" customHeight="1" spans="1:3">
      <c r="A98" s="114">
        <v>2010904</v>
      </c>
      <c r="B98" s="4" t="s">
        <v>292</v>
      </c>
      <c r="C98" s="5">
        <v>0</v>
      </c>
    </row>
    <row r="99" ht="17.1" customHeight="1" spans="1:3">
      <c r="A99" s="114">
        <v>2010905</v>
      </c>
      <c r="B99" s="4" t="s">
        <v>294</v>
      </c>
      <c r="C99" s="5">
        <v>1073</v>
      </c>
    </row>
    <row r="100" ht="17.1" customHeight="1" spans="1:3">
      <c r="A100" s="114">
        <v>2010907</v>
      </c>
      <c r="B100" s="4" t="s">
        <v>296</v>
      </c>
      <c r="C100" s="5">
        <v>0</v>
      </c>
    </row>
    <row r="101" ht="17.1" customHeight="1" spans="1:3">
      <c r="A101" s="114">
        <v>2010908</v>
      </c>
      <c r="B101" s="4" t="s">
        <v>248</v>
      </c>
      <c r="C101" s="5">
        <v>129</v>
      </c>
    </row>
    <row r="102" ht="17.1" customHeight="1" spans="1:3">
      <c r="A102" s="114">
        <v>2010950</v>
      </c>
      <c r="B102" s="4" t="s">
        <v>160</v>
      </c>
      <c r="C102" s="5">
        <v>0</v>
      </c>
    </row>
    <row r="103" ht="17.1" customHeight="1" spans="1:3">
      <c r="A103" s="114">
        <v>2010999</v>
      </c>
      <c r="B103" s="4" t="s">
        <v>300</v>
      </c>
      <c r="C103" s="5">
        <v>225</v>
      </c>
    </row>
    <row r="104" ht="17.1" customHeight="1" spans="1:3">
      <c r="A104" s="114">
        <v>20110</v>
      </c>
      <c r="B104" s="4" t="s">
        <v>302</v>
      </c>
      <c r="C104" s="5">
        <v>108224</v>
      </c>
    </row>
    <row r="105" ht="17.1" customHeight="1" spans="1:3">
      <c r="A105" s="114">
        <v>2011001</v>
      </c>
      <c r="B105" s="4" t="s">
        <v>141</v>
      </c>
      <c r="C105" s="5">
        <v>32302</v>
      </c>
    </row>
    <row r="106" ht="17.1" customHeight="1" spans="1:3">
      <c r="A106" s="114">
        <v>2011002</v>
      </c>
      <c r="B106" s="4" t="s">
        <v>143</v>
      </c>
      <c r="C106" s="5">
        <v>3456</v>
      </c>
    </row>
    <row r="107" ht="17.1" customHeight="1" spans="1:3">
      <c r="A107" s="114">
        <v>2011003</v>
      </c>
      <c r="B107" s="4" t="s">
        <v>145</v>
      </c>
      <c r="C107" s="5">
        <v>8</v>
      </c>
    </row>
    <row r="108" ht="17.1" customHeight="1" spans="1:3">
      <c r="A108" s="114">
        <v>2011004</v>
      </c>
      <c r="B108" s="4" t="s">
        <v>307</v>
      </c>
      <c r="C108" s="5">
        <v>18</v>
      </c>
    </row>
    <row r="109" ht="17.1" customHeight="1" spans="1:3">
      <c r="A109" s="114">
        <v>2011005</v>
      </c>
      <c r="B109" s="4" t="s">
        <v>309</v>
      </c>
      <c r="C109" s="5">
        <v>0</v>
      </c>
    </row>
    <row r="110" ht="17.1" customHeight="1" spans="1:3">
      <c r="A110" s="114">
        <v>2011006</v>
      </c>
      <c r="B110" s="4" t="s">
        <v>311</v>
      </c>
      <c r="C110" s="5">
        <v>54513</v>
      </c>
    </row>
    <row r="111" ht="17.1" customHeight="1" spans="1:3">
      <c r="A111" s="114">
        <v>2011007</v>
      </c>
      <c r="B111" s="4" t="s">
        <v>313</v>
      </c>
      <c r="C111" s="5">
        <v>175</v>
      </c>
    </row>
    <row r="112" ht="17.1" customHeight="1" spans="1:3">
      <c r="A112" s="114">
        <v>2011008</v>
      </c>
      <c r="B112" s="4" t="s">
        <v>315</v>
      </c>
      <c r="C112" s="5">
        <v>2991</v>
      </c>
    </row>
    <row r="113" ht="17.1" customHeight="1" spans="1:3">
      <c r="A113" s="114">
        <v>2011009</v>
      </c>
      <c r="B113" s="4" t="s">
        <v>317</v>
      </c>
      <c r="C113" s="5">
        <v>332</v>
      </c>
    </row>
    <row r="114" ht="17.1" customHeight="1" spans="1:3">
      <c r="A114" s="114">
        <v>2011010</v>
      </c>
      <c r="B114" s="4" t="s">
        <v>319</v>
      </c>
      <c r="C114" s="5">
        <v>336</v>
      </c>
    </row>
    <row r="115" ht="17.1" customHeight="1" spans="1:3">
      <c r="A115" s="114">
        <v>2011011</v>
      </c>
      <c r="B115" s="4" t="s">
        <v>321</v>
      </c>
      <c r="C115" s="5">
        <v>1326</v>
      </c>
    </row>
    <row r="116" ht="17.1" customHeight="1" spans="1:3">
      <c r="A116" s="114">
        <v>2011012</v>
      </c>
      <c r="B116" s="4" t="s">
        <v>323</v>
      </c>
      <c r="C116" s="5">
        <v>15</v>
      </c>
    </row>
    <row r="117" ht="17.1" customHeight="1" spans="1:3">
      <c r="A117" s="114">
        <v>2011050</v>
      </c>
      <c r="B117" s="4" t="s">
        <v>160</v>
      </c>
      <c r="C117" s="5">
        <v>3665</v>
      </c>
    </row>
    <row r="118" ht="17.1" customHeight="1" spans="1:3">
      <c r="A118" s="114">
        <v>2011099</v>
      </c>
      <c r="B118" s="4" t="s">
        <v>326</v>
      </c>
      <c r="C118" s="5">
        <v>9087</v>
      </c>
    </row>
    <row r="119" ht="17.1" customHeight="1" spans="1:3">
      <c r="A119" s="114">
        <v>20111</v>
      </c>
      <c r="B119" s="4" t="s">
        <v>328</v>
      </c>
      <c r="C119" s="5">
        <v>129314</v>
      </c>
    </row>
    <row r="120" ht="17.1" customHeight="1" spans="1:3">
      <c r="A120" s="114">
        <v>2011101</v>
      </c>
      <c r="B120" s="4" t="s">
        <v>141</v>
      </c>
      <c r="C120" s="5">
        <v>89776</v>
      </c>
    </row>
    <row r="121" ht="17.1" customHeight="1" spans="1:3">
      <c r="A121" s="114">
        <v>2011102</v>
      </c>
      <c r="B121" s="4" t="s">
        <v>143</v>
      </c>
      <c r="C121" s="5">
        <v>18293</v>
      </c>
    </row>
    <row r="122" ht="17.1" customHeight="1" spans="1:3">
      <c r="A122" s="114">
        <v>2011103</v>
      </c>
      <c r="B122" s="4" t="s">
        <v>145</v>
      </c>
      <c r="C122" s="5">
        <v>47</v>
      </c>
    </row>
    <row r="123" ht="17.1" customHeight="1" spans="1:3">
      <c r="A123" s="114">
        <v>2011104</v>
      </c>
      <c r="B123" s="4" t="s">
        <v>333</v>
      </c>
      <c r="C123" s="5">
        <v>1348</v>
      </c>
    </row>
    <row r="124" ht="17.1" customHeight="1" spans="1:3">
      <c r="A124" s="114">
        <v>2011105</v>
      </c>
      <c r="B124" s="4" t="s">
        <v>335</v>
      </c>
      <c r="C124" s="5">
        <v>984</v>
      </c>
    </row>
    <row r="125" ht="17.1" customHeight="1" spans="1:3">
      <c r="A125" s="114">
        <v>2011106</v>
      </c>
      <c r="B125" s="4" t="s">
        <v>337</v>
      </c>
      <c r="C125" s="5">
        <v>0</v>
      </c>
    </row>
    <row r="126" ht="17.1" customHeight="1" spans="1:3">
      <c r="A126" s="114">
        <v>2011150</v>
      </c>
      <c r="B126" s="4" t="s">
        <v>160</v>
      </c>
      <c r="C126" s="5">
        <v>354</v>
      </c>
    </row>
    <row r="127" ht="17.1" customHeight="1" spans="1:3">
      <c r="A127" s="114">
        <v>2011199</v>
      </c>
      <c r="B127" s="4" t="s">
        <v>340</v>
      </c>
      <c r="C127" s="5">
        <v>18512</v>
      </c>
    </row>
    <row r="128" ht="17.1" customHeight="1" spans="1:3">
      <c r="A128" s="114">
        <v>20113</v>
      </c>
      <c r="B128" s="4" t="s">
        <v>342</v>
      </c>
      <c r="C128" s="5">
        <v>138891</v>
      </c>
    </row>
    <row r="129" ht="17.1" customHeight="1" spans="1:3">
      <c r="A129" s="114">
        <v>2011301</v>
      </c>
      <c r="B129" s="4" t="s">
        <v>141</v>
      </c>
      <c r="C129" s="5">
        <v>35976</v>
      </c>
    </row>
    <row r="130" ht="17.1" customHeight="1" spans="1:3">
      <c r="A130" s="114">
        <v>2011302</v>
      </c>
      <c r="B130" s="4" t="s">
        <v>143</v>
      </c>
      <c r="C130" s="5">
        <v>7471</v>
      </c>
    </row>
    <row r="131" ht="17.1" customHeight="1" spans="1:3">
      <c r="A131" s="114">
        <v>2011303</v>
      </c>
      <c r="B131" s="4" t="s">
        <v>145</v>
      </c>
      <c r="C131" s="5">
        <v>286</v>
      </c>
    </row>
    <row r="132" ht="17.1" customHeight="1" spans="1:3">
      <c r="A132" s="114">
        <v>2011304</v>
      </c>
      <c r="B132" s="4" t="s">
        <v>347</v>
      </c>
      <c r="C132" s="5">
        <v>2711</v>
      </c>
    </row>
    <row r="133" ht="17.1" customHeight="1" spans="1:3">
      <c r="A133" s="114">
        <v>2011305</v>
      </c>
      <c r="B133" s="4" t="s">
        <v>349</v>
      </c>
      <c r="C133" s="5">
        <v>39</v>
      </c>
    </row>
    <row r="134" ht="17.1" customHeight="1" spans="1:3">
      <c r="A134" s="114">
        <v>2011306</v>
      </c>
      <c r="B134" s="4" t="s">
        <v>351</v>
      </c>
      <c r="C134" s="5">
        <v>980</v>
      </c>
    </row>
    <row r="135" ht="17.1" customHeight="1" spans="1:3">
      <c r="A135" s="114">
        <v>2011307</v>
      </c>
      <c r="B135" s="4" t="s">
        <v>353</v>
      </c>
      <c r="C135" s="5">
        <v>12387</v>
      </c>
    </row>
    <row r="136" ht="17.1" customHeight="1" spans="1:3">
      <c r="A136" s="114">
        <v>2011308</v>
      </c>
      <c r="B136" s="4" t="s">
        <v>355</v>
      </c>
      <c r="C136" s="5">
        <v>54532</v>
      </c>
    </row>
    <row r="137" ht="17.1" customHeight="1" spans="1:3">
      <c r="A137" s="114">
        <v>2011350</v>
      </c>
      <c r="B137" s="4" t="s">
        <v>160</v>
      </c>
      <c r="C137" s="5">
        <v>1943</v>
      </c>
    </row>
    <row r="138" ht="17.1" customHeight="1" spans="1:3">
      <c r="A138" s="114">
        <v>2011399</v>
      </c>
      <c r="B138" s="4" t="s">
        <v>358</v>
      </c>
      <c r="C138" s="5">
        <v>22566</v>
      </c>
    </row>
    <row r="139" ht="17.1" customHeight="1" spans="1:3">
      <c r="A139" s="114">
        <v>20114</v>
      </c>
      <c r="B139" s="4" t="s">
        <v>360</v>
      </c>
      <c r="C139" s="5">
        <v>2031</v>
      </c>
    </row>
    <row r="140" ht="17.1" customHeight="1" spans="1:3">
      <c r="A140" s="114">
        <v>2011401</v>
      </c>
      <c r="B140" s="4" t="s">
        <v>141</v>
      </c>
      <c r="C140" s="5">
        <v>596</v>
      </c>
    </row>
    <row r="141" ht="17.1" customHeight="1" spans="1:3">
      <c r="A141" s="114">
        <v>2011402</v>
      </c>
      <c r="B141" s="4" t="s">
        <v>143</v>
      </c>
      <c r="C141" s="5">
        <v>965</v>
      </c>
    </row>
    <row r="142" ht="17.1" customHeight="1" spans="1:3">
      <c r="A142" s="114">
        <v>2011403</v>
      </c>
      <c r="B142" s="4" t="s">
        <v>145</v>
      </c>
      <c r="C142" s="5">
        <v>0</v>
      </c>
    </row>
    <row r="143" ht="17.1" customHeight="1" spans="1:3">
      <c r="A143" s="114">
        <v>2011404</v>
      </c>
      <c r="B143" s="4" t="s">
        <v>365</v>
      </c>
      <c r="C143" s="5">
        <v>0</v>
      </c>
    </row>
    <row r="144" ht="17.1" customHeight="1" spans="1:3">
      <c r="A144" s="114">
        <v>2011405</v>
      </c>
      <c r="B144" s="4" t="s">
        <v>367</v>
      </c>
      <c r="C144" s="5">
        <v>261</v>
      </c>
    </row>
    <row r="145" ht="17.1" customHeight="1" spans="1:3">
      <c r="A145" s="114">
        <v>2011406</v>
      </c>
      <c r="B145" s="4" t="s">
        <v>369</v>
      </c>
      <c r="C145" s="5">
        <v>21</v>
      </c>
    </row>
    <row r="146" ht="17.1" customHeight="1" spans="1:3">
      <c r="A146" s="114">
        <v>2011407</v>
      </c>
      <c r="B146" s="4" t="s">
        <v>371</v>
      </c>
      <c r="C146" s="5">
        <v>0</v>
      </c>
    </row>
    <row r="147" ht="17.1" customHeight="1" spans="1:3">
      <c r="A147" s="114">
        <v>2011408</v>
      </c>
      <c r="B147" s="4" t="s">
        <v>373</v>
      </c>
      <c r="C147" s="5">
        <v>0</v>
      </c>
    </row>
    <row r="148" ht="17.1" customHeight="1" spans="1:3">
      <c r="A148" s="114">
        <v>2011409</v>
      </c>
      <c r="B148" s="4" t="s">
        <v>375</v>
      </c>
      <c r="C148" s="5">
        <v>7</v>
      </c>
    </row>
    <row r="149" ht="17.1" customHeight="1" spans="1:3">
      <c r="A149" s="114">
        <v>2011450</v>
      </c>
      <c r="B149" s="4" t="s">
        <v>160</v>
      </c>
      <c r="C149" s="5">
        <v>113</v>
      </c>
    </row>
    <row r="150" ht="17.1" customHeight="1" spans="1:3">
      <c r="A150" s="114">
        <v>2011499</v>
      </c>
      <c r="B150" s="4" t="s">
        <v>378</v>
      </c>
      <c r="C150" s="5">
        <v>68</v>
      </c>
    </row>
    <row r="151" ht="17.1" customHeight="1" spans="1:3">
      <c r="A151" s="114">
        <v>20115</v>
      </c>
      <c r="B151" s="4" t="s">
        <v>380</v>
      </c>
      <c r="C151" s="5">
        <v>108575</v>
      </c>
    </row>
    <row r="152" ht="17.1" customHeight="1" spans="1:3">
      <c r="A152" s="114">
        <v>2011501</v>
      </c>
      <c r="B152" s="4" t="s">
        <v>141</v>
      </c>
      <c r="C152" s="5">
        <v>82465</v>
      </c>
    </row>
    <row r="153" ht="17.1" customHeight="1" spans="1:3">
      <c r="A153" s="114">
        <v>2011502</v>
      </c>
      <c r="B153" s="4" t="s">
        <v>143</v>
      </c>
      <c r="C153" s="5">
        <v>5851</v>
      </c>
    </row>
    <row r="154" ht="17.1" customHeight="1" spans="1:3">
      <c r="A154" s="114">
        <v>2011503</v>
      </c>
      <c r="B154" s="4" t="s">
        <v>145</v>
      </c>
      <c r="C154" s="5">
        <v>415</v>
      </c>
    </row>
    <row r="155" ht="17.1" customHeight="1" spans="1:3">
      <c r="A155" s="114">
        <v>2011504</v>
      </c>
      <c r="B155" s="4" t="s">
        <v>385</v>
      </c>
      <c r="C155" s="5">
        <v>4446</v>
      </c>
    </row>
    <row r="156" ht="17.1" customHeight="1" spans="1:3">
      <c r="A156" s="114">
        <v>2011505</v>
      </c>
      <c r="B156" s="4" t="s">
        <v>387</v>
      </c>
      <c r="C156" s="5">
        <v>4765</v>
      </c>
    </row>
    <row r="157" ht="17.1" customHeight="1" spans="1:3">
      <c r="A157" s="114">
        <v>2011506</v>
      </c>
      <c r="B157" s="4" t="s">
        <v>389</v>
      </c>
      <c r="C157" s="5">
        <v>1475</v>
      </c>
    </row>
    <row r="158" ht="17.1" customHeight="1" spans="1:3">
      <c r="A158" s="114">
        <v>2011507</v>
      </c>
      <c r="B158" s="4" t="s">
        <v>248</v>
      </c>
      <c r="C158" s="5">
        <v>529</v>
      </c>
    </row>
    <row r="159" ht="17.1" customHeight="1" spans="1:3">
      <c r="A159" s="114">
        <v>2011550</v>
      </c>
      <c r="B159" s="4" t="s">
        <v>160</v>
      </c>
      <c r="C159" s="5">
        <v>2370</v>
      </c>
    </row>
    <row r="160" ht="17.1" customHeight="1" spans="1:3">
      <c r="A160" s="114">
        <v>2011599</v>
      </c>
      <c r="B160" s="4" t="s">
        <v>393</v>
      </c>
      <c r="C160" s="5">
        <v>6259</v>
      </c>
    </row>
    <row r="161" ht="17.1" customHeight="1" spans="1:3">
      <c r="A161" s="114">
        <v>20117</v>
      </c>
      <c r="B161" s="4" t="s">
        <v>395</v>
      </c>
      <c r="C161" s="5">
        <v>56230</v>
      </c>
    </row>
    <row r="162" ht="17.1" customHeight="1" spans="1:3">
      <c r="A162" s="114">
        <v>2011701</v>
      </c>
      <c r="B162" s="4" t="s">
        <v>141</v>
      </c>
      <c r="C162" s="5">
        <v>18105</v>
      </c>
    </row>
    <row r="163" ht="17.1" customHeight="1" spans="1:3">
      <c r="A163" s="114">
        <v>2011702</v>
      </c>
      <c r="B163" s="4" t="s">
        <v>143</v>
      </c>
      <c r="C163" s="5">
        <v>1094</v>
      </c>
    </row>
    <row r="164" ht="17.1" customHeight="1" spans="1:3">
      <c r="A164" s="114">
        <v>2011703</v>
      </c>
      <c r="B164" s="4" t="s">
        <v>145</v>
      </c>
      <c r="C164" s="5">
        <v>73</v>
      </c>
    </row>
    <row r="165" ht="17.1" customHeight="1" spans="1:3">
      <c r="A165" s="114">
        <v>2011704</v>
      </c>
      <c r="B165" s="4" t="s">
        <v>400</v>
      </c>
      <c r="C165" s="5">
        <v>113</v>
      </c>
    </row>
    <row r="166" ht="17.1" customHeight="1" spans="1:3">
      <c r="A166" s="114">
        <v>2011705</v>
      </c>
      <c r="B166" s="4" t="s">
        <v>402</v>
      </c>
      <c r="C166" s="5">
        <v>2</v>
      </c>
    </row>
    <row r="167" ht="17.1" customHeight="1" spans="1:3">
      <c r="A167" s="114">
        <v>2011706</v>
      </c>
      <c r="B167" s="4" t="s">
        <v>404</v>
      </c>
      <c r="C167" s="5">
        <v>8698</v>
      </c>
    </row>
    <row r="168" ht="17.1" customHeight="1" spans="1:3">
      <c r="A168" s="114">
        <v>2011707</v>
      </c>
      <c r="B168" s="4" t="s">
        <v>406</v>
      </c>
      <c r="C168" s="5">
        <v>514</v>
      </c>
    </row>
    <row r="169" ht="17.1" customHeight="1" spans="1:3">
      <c r="A169" s="114">
        <v>2011708</v>
      </c>
      <c r="B169" s="4" t="s">
        <v>408</v>
      </c>
      <c r="C169" s="5">
        <v>14</v>
      </c>
    </row>
    <row r="170" ht="17.1" customHeight="1" spans="1:3">
      <c r="A170" s="114">
        <v>2011709</v>
      </c>
      <c r="B170" s="4" t="s">
        <v>410</v>
      </c>
      <c r="C170" s="5">
        <v>1134</v>
      </c>
    </row>
    <row r="171" ht="17.1" customHeight="1" spans="1:3">
      <c r="A171" s="114">
        <v>2011710</v>
      </c>
      <c r="B171" s="4" t="s">
        <v>248</v>
      </c>
      <c r="C171" s="5">
        <v>598</v>
      </c>
    </row>
    <row r="172" ht="17.1" customHeight="1" spans="1:3">
      <c r="A172" s="114">
        <v>2011750</v>
      </c>
      <c r="B172" s="4" t="s">
        <v>160</v>
      </c>
      <c r="C172" s="5">
        <v>11748</v>
      </c>
    </row>
    <row r="173" ht="17.1" customHeight="1" spans="1:3">
      <c r="A173" s="114">
        <v>2011799</v>
      </c>
      <c r="B173" s="4" t="s">
        <v>414</v>
      </c>
      <c r="C173" s="5">
        <v>14137</v>
      </c>
    </row>
    <row r="174" ht="17.1" customHeight="1" spans="1:3">
      <c r="A174" s="114">
        <v>20123</v>
      </c>
      <c r="B174" s="4" t="s">
        <v>416</v>
      </c>
      <c r="C174" s="5">
        <v>61404</v>
      </c>
    </row>
    <row r="175" ht="17.1" customHeight="1" spans="1:3">
      <c r="A175" s="114">
        <v>2012301</v>
      </c>
      <c r="B175" s="4" t="s">
        <v>141</v>
      </c>
      <c r="C175" s="5">
        <v>15251</v>
      </c>
    </row>
    <row r="176" ht="17.1" customHeight="1" spans="1:3">
      <c r="A176" s="114">
        <v>2012302</v>
      </c>
      <c r="B176" s="4" t="s">
        <v>143</v>
      </c>
      <c r="C176" s="5">
        <v>1774</v>
      </c>
    </row>
    <row r="177" ht="17.1" customHeight="1" spans="1:3">
      <c r="A177" s="114">
        <v>2012303</v>
      </c>
      <c r="B177" s="4" t="s">
        <v>145</v>
      </c>
      <c r="C177" s="5">
        <v>157</v>
      </c>
    </row>
    <row r="178" ht="17.1" customHeight="1" spans="1:3">
      <c r="A178" s="114">
        <v>2012304</v>
      </c>
      <c r="B178" s="4" t="s">
        <v>421</v>
      </c>
      <c r="C178" s="5">
        <v>21370</v>
      </c>
    </row>
    <row r="179" ht="17.1" customHeight="1" spans="1:3">
      <c r="A179" s="114">
        <v>2012350</v>
      </c>
      <c r="B179" s="4" t="s">
        <v>160</v>
      </c>
      <c r="C179" s="5">
        <v>1054</v>
      </c>
    </row>
    <row r="180" ht="17.1" customHeight="1" spans="1:3">
      <c r="A180" s="114">
        <v>2012399</v>
      </c>
      <c r="B180" s="4" t="s">
        <v>424</v>
      </c>
      <c r="C180" s="5">
        <v>21798</v>
      </c>
    </row>
    <row r="181" ht="17.1" customHeight="1" spans="1:3">
      <c r="A181" s="114">
        <v>20124</v>
      </c>
      <c r="B181" s="4" t="s">
        <v>426</v>
      </c>
      <c r="C181" s="5">
        <v>21993</v>
      </c>
    </row>
    <row r="182" ht="17.1" customHeight="1" spans="1:3">
      <c r="A182" s="114">
        <v>2012401</v>
      </c>
      <c r="B182" s="4" t="s">
        <v>141</v>
      </c>
      <c r="C182" s="5">
        <v>2514</v>
      </c>
    </row>
    <row r="183" ht="17.1" customHeight="1" spans="1:3">
      <c r="A183" s="114">
        <v>2012402</v>
      </c>
      <c r="B183" s="4" t="s">
        <v>143</v>
      </c>
      <c r="C183" s="5">
        <v>407</v>
      </c>
    </row>
    <row r="184" ht="17.1" customHeight="1" spans="1:3">
      <c r="A184" s="114">
        <v>2012403</v>
      </c>
      <c r="B184" s="4" t="s">
        <v>145</v>
      </c>
      <c r="C184" s="5">
        <v>0</v>
      </c>
    </row>
    <row r="185" ht="17.1" customHeight="1" spans="1:3">
      <c r="A185" s="114">
        <v>2012404</v>
      </c>
      <c r="B185" s="4" t="s">
        <v>431</v>
      </c>
      <c r="C185" s="5">
        <v>5434</v>
      </c>
    </row>
    <row r="186" ht="17.1" customHeight="1" spans="1:3">
      <c r="A186" s="114">
        <v>2012450</v>
      </c>
      <c r="B186" s="4" t="s">
        <v>160</v>
      </c>
      <c r="C186" s="5">
        <v>305</v>
      </c>
    </row>
    <row r="187" ht="17.1" customHeight="1" spans="1:3">
      <c r="A187" s="114">
        <v>2012499</v>
      </c>
      <c r="B187" s="4" t="s">
        <v>434</v>
      </c>
      <c r="C187" s="5">
        <v>13333</v>
      </c>
    </row>
    <row r="188" ht="17.1" customHeight="1" spans="1:3">
      <c r="A188" s="114">
        <v>20125</v>
      </c>
      <c r="B188" s="4" t="s">
        <v>436</v>
      </c>
      <c r="C188" s="5">
        <v>12603</v>
      </c>
    </row>
    <row r="189" ht="17.1" customHeight="1" spans="1:3">
      <c r="A189" s="114">
        <v>2012501</v>
      </c>
      <c r="B189" s="4" t="s">
        <v>141</v>
      </c>
      <c r="C189" s="5">
        <v>3393</v>
      </c>
    </row>
    <row r="190" ht="17.1" customHeight="1" spans="1:3">
      <c r="A190" s="114">
        <v>2012502</v>
      </c>
      <c r="B190" s="4" t="s">
        <v>143</v>
      </c>
      <c r="C190" s="5">
        <v>154</v>
      </c>
    </row>
    <row r="191" ht="17.1" customHeight="1" spans="1:3">
      <c r="A191" s="114">
        <v>2012503</v>
      </c>
      <c r="B191" s="4" t="s">
        <v>145</v>
      </c>
      <c r="C191" s="5">
        <v>63</v>
      </c>
    </row>
    <row r="192" ht="17.1" customHeight="1" spans="1:3">
      <c r="A192" s="114">
        <v>2012504</v>
      </c>
      <c r="B192" s="4" t="s">
        <v>441</v>
      </c>
      <c r="C192" s="5">
        <v>2</v>
      </c>
    </row>
    <row r="193" ht="17.1" customHeight="1" spans="1:3">
      <c r="A193" s="114">
        <v>2012505</v>
      </c>
      <c r="B193" s="4" t="s">
        <v>443</v>
      </c>
      <c r="C193" s="5">
        <v>712</v>
      </c>
    </row>
    <row r="194" ht="17.1" customHeight="1" spans="1:3">
      <c r="A194" s="114">
        <v>2012506</v>
      </c>
      <c r="B194" s="4" t="s">
        <v>445</v>
      </c>
      <c r="C194" s="5">
        <v>6205</v>
      </c>
    </row>
    <row r="195" ht="17.1" customHeight="1" spans="1:3">
      <c r="A195" s="114">
        <v>2012550</v>
      </c>
      <c r="B195" s="4" t="s">
        <v>160</v>
      </c>
      <c r="C195" s="5">
        <v>784</v>
      </c>
    </row>
    <row r="196" ht="17.1" customHeight="1" spans="1:3">
      <c r="A196" s="114">
        <v>2012599</v>
      </c>
      <c r="B196" s="4" t="s">
        <v>448</v>
      </c>
      <c r="C196" s="5">
        <v>1290</v>
      </c>
    </row>
    <row r="197" ht="17.1" customHeight="1" spans="1:3">
      <c r="A197" s="114">
        <v>20126</v>
      </c>
      <c r="B197" s="4" t="s">
        <v>450</v>
      </c>
      <c r="C197" s="5">
        <v>41357</v>
      </c>
    </row>
    <row r="198" ht="17.1" customHeight="1" spans="1:3">
      <c r="A198" s="114">
        <v>2012601</v>
      </c>
      <c r="B198" s="4" t="s">
        <v>141</v>
      </c>
      <c r="C198" s="5">
        <v>12681</v>
      </c>
    </row>
    <row r="199" ht="17.1" customHeight="1" spans="1:3">
      <c r="A199" s="114">
        <v>2012602</v>
      </c>
      <c r="B199" s="4" t="s">
        <v>143</v>
      </c>
      <c r="C199" s="5">
        <v>1729</v>
      </c>
    </row>
    <row r="200" ht="17.1" customHeight="1" spans="1:3">
      <c r="A200" s="114">
        <v>2012603</v>
      </c>
      <c r="B200" s="4" t="s">
        <v>145</v>
      </c>
      <c r="C200" s="5">
        <v>0</v>
      </c>
    </row>
    <row r="201" ht="17.1" customHeight="1" spans="1:3">
      <c r="A201" s="114">
        <v>2012604</v>
      </c>
      <c r="B201" s="4" t="s">
        <v>455</v>
      </c>
      <c r="C201" s="5">
        <v>25972</v>
      </c>
    </row>
    <row r="202" ht="17.1" customHeight="1" spans="1:3">
      <c r="A202" s="114">
        <v>2012699</v>
      </c>
      <c r="B202" s="4" t="s">
        <v>457</v>
      </c>
      <c r="C202" s="5">
        <v>975</v>
      </c>
    </row>
    <row r="203" ht="17.1" customHeight="1" spans="1:3">
      <c r="A203" s="114">
        <v>20128</v>
      </c>
      <c r="B203" s="4" t="s">
        <v>459</v>
      </c>
      <c r="C203" s="5">
        <v>20412</v>
      </c>
    </row>
    <row r="204" ht="17.1" customHeight="1" spans="1:3">
      <c r="A204" s="114">
        <v>2012801</v>
      </c>
      <c r="B204" s="4" t="s">
        <v>141</v>
      </c>
      <c r="C204" s="5">
        <v>13956</v>
      </c>
    </row>
    <row r="205" ht="17.1" customHeight="1" spans="1:3">
      <c r="A205" s="114">
        <v>2012802</v>
      </c>
      <c r="B205" s="4" t="s">
        <v>143</v>
      </c>
      <c r="C205" s="5">
        <v>2868</v>
      </c>
    </row>
    <row r="206" ht="17.1" customHeight="1" spans="1:3">
      <c r="A206" s="114">
        <v>2012803</v>
      </c>
      <c r="B206" s="4" t="s">
        <v>145</v>
      </c>
      <c r="C206" s="5">
        <v>0</v>
      </c>
    </row>
    <row r="207" ht="17.1" customHeight="1" spans="1:3">
      <c r="A207" s="114">
        <v>2012804</v>
      </c>
      <c r="B207" s="4" t="s">
        <v>173</v>
      </c>
      <c r="C207" s="5">
        <v>186</v>
      </c>
    </row>
    <row r="208" ht="17.1" customHeight="1" spans="1:3">
      <c r="A208" s="114">
        <v>2012850</v>
      </c>
      <c r="B208" s="4" t="s">
        <v>160</v>
      </c>
      <c r="C208" s="5">
        <v>83</v>
      </c>
    </row>
    <row r="209" ht="17.1" customHeight="1" spans="1:3">
      <c r="A209" s="114">
        <v>2012899</v>
      </c>
      <c r="B209" s="4" t="s">
        <v>466</v>
      </c>
      <c r="C209" s="5">
        <v>3319</v>
      </c>
    </row>
    <row r="210" ht="17.1" customHeight="1" spans="1:3">
      <c r="A210" s="114">
        <v>20129</v>
      </c>
      <c r="B210" s="4" t="s">
        <v>468</v>
      </c>
      <c r="C210" s="5">
        <v>83966</v>
      </c>
    </row>
    <row r="211" ht="17.1" customHeight="1" spans="1:3">
      <c r="A211" s="114">
        <v>2012901</v>
      </c>
      <c r="B211" s="4" t="s">
        <v>141</v>
      </c>
      <c r="C211" s="5">
        <v>42328</v>
      </c>
    </row>
    <row r="212" ht="17.1" customHeight="1" spans="1:3">
      <c r="A212" s="114">
        <v>2012902</v>
      </c>
      <c r="B212" s="4" t="s">
        <v>143</v>
      </c>
      <c r="C212" s="5">
        <v>14542</v>
      </c>
    </row>
    <row r="213" ht="17.1" customHeight="1" spans="1:3">
      <c r="A213" s="114">
        <v>2012903</v>
      </c>
      <c r="B213" s="4" t="s">
        <v>145</v>
      </c>
      <c r="C213" s="5">
        <v>67</v>
      </c>
    </row>
    <row r="214" ht="17.1" customHeight="1" spans="1:3">
      <c r="A214" s="114">
        <v>2012904</v>
      </c>
      <c r="B214" s="4" t="s">
        <v>473</v>
      </c>
      <c r="C214" s="5">
        <v>12</v>
      </c>
    </row>
    <row r="215" ht="17.1" customHeight="1" spans="1:3">
      <c r="A215" s="114">
        <v>2012905</v>
      </c>
      <c r="B215" s="4" t="s">
        <v>475</v>
      </c>
      <c r="C215" s="5">
        <v>188</v>
      </c>
    </row>
    <row r="216" ht="17.1" customHeight="1" spans="1:3">
      <c r="A216" s="114">
        <v>2012950</v>
      </c>
      <c r="B216" s="4" t="s">
        <v>160</v>
      </c>
      <c r="C216" s="5">
        <v>1109</v>
      </c>
    </row>
    <row r="217" ht="17.1" customHeight="1" spans="1:3">
      <c r="A217" s="114">
        <v>2012999</v>
      </c>
      <c r="B217" s="4" t="s">
        <v>478</v>
      </c>
      <c r="C217" s="5">
        <v>25720</v>
      </c>
    </row>
    <row r="218" ht="17.1" customHeight="1" spans="1:3">
      <c r="A218" s="114">
        <v>20131</v>
      </c>
      <c r="B218" s="4" t="s">
        <v>480</v>
      </c>
      <c r="C218" s="5">
        <v>271347</v>
      </c>
    </row>
    <row r="219" ht="17.1" customHeight="1" spans="1:3">
      <c r="A219" s="114">
        <v>2013101</v>
      </c>
      <c r="B219" s="4" t="s">
        <v>141</v>
      </c>
      <c r="C219" s="5">
        <v>185473</v>
      </c>
    </row>
    <row r="220" ht="17.1" customHeight="1" spans="1:3">
      <c r="A220" s="114">
        <v>2013102</v>
      </c>
      <c r="B220" s="4" t="s">
        <v>143</v>
      </c>
      <c r="C220" s="5">
        <v>40334</v>
      </c>
    </row>
    <row r="221" ht="17.1" customHeight="1" spans="1:3">
      <c r="A221" s="114">
        <v>2013103</v>
      </c>
      <c r="B221" s="4" t="s">
        <v>145</v>
      </c>
      <c r="C221" s="5">
        <v>1498</v>
      </c>
    </row>
    <row r="222" ht="17.1" customHeight="1" spans="1:3">
      <c r="A222" s="114">
        <v>2013105</v>
      </c>
      <c r="B222" s="4" t="s">
        <v>485</v>
      </c>
      <c r="C222" s="5">
        <v>9837</v>
      </c>
    </row>
    <row r="223" ht="17.1" customHeight="1" spans="1:3">
      <c r="A223" s="114">
        <v>2013150</v>
      </c>
      <c r="B223" s="4" t="s">
        <v>160</v>
      </c>
      <c r="C223" s="5">
        <v>1756</v>
      </c>
    </row>
    <row r="224" ht="17.1" customHeight="1" spans="1:3">
      <c r="A224" s="114">
        <v>2013199</v>
      </c>
      <c r="B224" s="4" t="s">
        <v>488</v>
      </c>
      <c r="C224" s="5">
        <v>32449</v>
      </c>
    </row>
    <row r="225" ht="17.1" customHeight="1" spans="1:3">
      <c r="A225" s="114">
        <v>20132</v>
      </c>
      <c r="B225" s="4" t="s">
        <v>490</v>
      </c>
      <c r="C225" s="5">
        <v>113522</v>
      </c>
    </row>
    <row r="226" ht="17.1" customHeight="1" spans="1:3">
      <c r="A226" s="114">
        <v>2013201</v>
      </c>
      <c r="B226" s="4" t="s">
        <v>141</v>
      </c>
      <c r="C226" s="5">
        <v>36630</v>
      </c>
    </row>
    <row r="227" ht="17.1" customHeight="1" spans="1:3">
      <c r="A227" s="114">
        <v>2013202</v>
      </c>
      <c r="B227" s="4" t="s">
        <v>143</v>
      </c>
      <c r="C227" s="5">
        <v>34997</v>
      </c>
    </row>
    <row r="228" ht="17.1" customHeight="1" spans="1:3">
      <c r="A228" s="114">
        <v>2013203</v>
      </c>
      <c r="B228" s="4" t="s">
        <v>145</v>
      </c>
      <c r="C228" s="5">
        <v>0</v>
      </c>
    </row>
    <row r="229" ht="17.1" customHeight="1" spans="1:3">
      <c r="A229" s="114">
        <v>2013250</v>
      </c>
      <c r="B229" s="4" t="s">
        <v>160</v>
      </c>
      <c r="C229" s="5">
        <v>414</v>
      </c>
    </row>
    <row r="230" ht="17.1" customHeight="1" spans="1:3">
      <c r="A230" s="114">
        <v>2013299</v>
      </c>
      <c r="B230" s="4" t="s">
        <v>496</v>
      </c>
      <c r="C230" s="5">
        <v>41481</v>
      </c>
    </row>
    <row r="231" ht="17.1" customHeight="1" spans="1:3">
      <c r="A231" s="114">
        <v>20133</v>
      </c>
      <c r="B231" s="4" t="s">
        <v>498</v>
      </c>
      <c r="C231" s="5">
        <v>74042</v>
      </c>
    </row>
    <row r="232" ht="17.1" customHeight="1" spans="1:3">
      <c r="A232" s="114">
        <v>2013301</v>
      </c>
      <c r="B232" s="4" t="s">
        <v>141</v>
      </c>
      <c r="C232" s="5">
        <v>31447</v>
      </c>
    </row>
    <row r="233" ht="17.1" customHeight="1" spans="1:3">
      <c r="A233" s="114">
        <v>2013302</v>
      </c>
      <c r="B233" s="4" t="s">
        <v>143</v>
      </c>
      <c r="C233" s="5">
        <v>16879</v>
      </c>
    </row>
    <row r="234" ht="17.1" customHeight="1" spans="1:3">
      <c r="A234" s="114">
        <v>2013303</v>
      </c>
      <c r="B234" s="4" t="s">
        <v>145</v>
      </c>
      <c r="C234" s="5">
        <v>0</v>
      </c>
    </row>
    <row r="235" ht="17.1" customHeight="1" spans="1:3">
      <c r="A235" s="114">
        <v>2013350</v>
      </c>
      <c r="B235" s="4" t="s">
        <v>160</v>
      </c>
      <c r="C235" s="5">
        <v>1688</v>
      </c>
    </row>
    <row r="236" ht="17.1" customHeight="1" spans="1:3">
      <c r="A236" s="114">
        <v>2013399</v>
      </c>
      <c r="B236" s="4" t="s">
        <v>504</v>
      </c>
      <c r="C236" s="5">
        <v>24028</v>
      </c>
    </row>
    <row r="237" ht="17.1" customHeight="1" spans="1:3">
      <c r="A237" s="114">
        <v>20134</v>
      </c>
      <c r="B237" s="4" t="s">
        <v>506</v>
      </c>
      <c r="C237" s="5">
        <v>25682</v>
      </c>
    </row>
    <row r="238" ht="17.1" customHeight="1" spans="1:3">
      <c r="A238" s="114">
        <v>2013401</v>
      </c>
      <c r="B238" s="4" t="s">
        <v>141</v>
      </c>
      <c r="C238" s="5">
        <v>14209</v>
      </c>
    </row>
    <row r="239" ht="17.1" customHeight="1" spans="1:3">
      <c r="A239" s="114">
        <v>2013402</v>
      </c>
      <c r="B239" s="4" t="s">
        <v>143</v>
      </c>
      <c r="C239" s="5">
        <v>4697</v>
      </c>
    </row>
    <row r="240" ht="17.1" customHeight="1" spans="1:3">
      <c r="A240" s="114">
        <v>2013403</v>
      </c>
      <c r="B240" s="4" t="s">
        <v>145</v>
      </c>
      <c r="C240" s="5">
        <v>0</v>
      </c>
    </row>
    <row r="241" ht="17.1" customHeight="1" spans="1:3">
      <c r="A241" s="114">
        <v>2013450</v>
      </c>
      <c r="B241" s="4" t="s">
        <v>160</v>
      </c>
      <c r="C241" s="5">
        <v>63</v>
      </c>
    </row>
    <row r="242" ht="17.1" customHeight="1" spans="1:3">
      <c r="A242" s="114">
        <v>2013499</v>
      </c>
      <c r="B242" s="4" t="s">
        <v>512</v>
      </c>
      <c r="C242" s="5">
        <v>6713</v>
      </c>
    </row>
    <row r="243" ht="17.1" customHeight="1" spans="1:3">
      <c r="A243" s="114">
        <v>20135</v>
      </c>
      <c r="B243" s="4" t="s">
        <v>514</v>
      </c>
      <c r="C243" s="5">
        <v>1095</v>
      </c>
    </row>
    <row r="244" ht="17.1" customHeight="1" spans="1:3">
      <c r="A244" s="114">
        <v>2013501</v>
      </c>
      <c r="B244" s="4" t="s">
        <v>141</v>
      </c>
      <c r="C244" s="5">
        <v>689</v>
      </c>
    </row>
    <row r="245" ht="17.1" customHeight="1" spans="1:3">
      <c r="A245" s="114">
        <v>2013502</v>
      </c>
      <c r="B245" s="4" t="s">
        <v>143</v>
      </c>
      <c r="C245" s="5">
        <v>172</v>
      </c>
    </row>
    <row r="246" ht="17.1" customHeight="1" spans="1:3">
      <c r="A246" s="114">
        <v>2013503</v>
      </c>
      <c r="B246" s="4" t="s">
        <v>145</v>
      </c>
      <c r="C246" s="5">
        <v>4</v>
      </c>
    </row>
    <row r="247" ht="17.1" customHeight="1" spans="1:3">
      <c r="A247" s="114">
        <v>2013550</v>
      </c>
      <c r="B247" s="4" t="s">
        <v>160</v>
      </c>
      <c r="C247" s="5">
        <v>3</v>
      </c>
    </row>
    <row r="248" ht="17.1" customHeight="1" spans="1:3">
      <c r="A248" s="114">
        <v>2013599</v>
      </c>
      <c r="B248" s="4" t="s">
        <v>520</v>
      </c>
      <c r="C248" s="5">
        <v>227</v>
      </c>
    </row>
    <row r="249" ht="17.1" customHeight="1" spans="1:3">
      <c r="A249" s="114">
        <v>20136</v>
      </c>
      <c r="B249" s="4" t="s">
        <v>522</v>
      </c>
      <c r="C249" s="5">
        <v>51466</v>
      </c>
    </row>
    <row r="250" ht="17.1" customHeight="1" spans="1:3">
      <c r="A250" s="114">
        <v>2013601</v>
      </c>
      <c r="B250" s="4" t="s">
        <v>141</v>
      </c>
      <c r="C250" s="5">
        <v>24195</v>
      </c>
    </row>
    <row r="251" ht="17.1" customHeight="1" spans="1:3">
      <c r="A251" s="114">
        <v>2013602</v>
      </c>
      <c r="B251" s="4" t="s">
        <v>143</v>
      </c>
      <c r="C251" s="5">
        <v>8238</v>
      </c>
    </row>
    <row r="252" ht="17.1" customHeight="1" spans="1:3">
      <c r="A252" s="114">
        <v>2013603</v>
      </c>
      <c r="B252" s="4" t="s">
        <v>145</v>
      </c>
      <c r="C252" s="5">
        <v>6</v>
      </c>
    </row>
    <row r="253" ht="17.1" customHeight="1" spans="1:3">
      <c r="A253" s="114">
        <v>2013650</v>
      </c>
      <c r="B253" s="4" t="s">
        <v>160</v>
      </c>
      <c r="C253" s="5">
        <v>234</v>
      </c>
    </row>
    <row r="254" ht="17.1" customHeight="1" spans="1:3">
      <c r="A254" s="114">
        <v>2013699</v>
      </c>
      <c r="B254" s="4" t="s">
        <v>528</v>
      </c>
      <c r="C254" s="5">
        <v>18793</v>
      </c>
    </row>
    <row r="255" ht="17.1" customHeight="1" spans="1:3">
      <c r="A255" s="114">
        <v>20199</v>
      </c>
      <c r="B255" s="4" t="s">
        <v>530</v>
      </c>
      <c r="C255" s="5">
        <v>437079</v>
      </c>
    </row>
    <row r="256" ht="17.1" customHeight="1" spans="1:3">
      <c r="A256" s="114">
        <v>2019901</v>
      </c>
      <c r="B256" s="4" t="s">
        <v>532</v>
      </c>
      <c r="C256" s="5">
        <v>181</v>
      </c>
    </row>
    <row r="257" ht="17.1" customHeight="1" spans="1:3">
      <c r="A257" s="114">
        <v>2019999</v>
      </c>
      <c r="B257" s="4" t="s">
        <v>534</v>
      </c>
      <c r="C257" s="5">
        <v>436898</v>
      </c>
    </row>
    <row r="258" ht="17.1" customHeight="1" spans="1:3">
      <c r="A258" s="114">
        <v>202</v>
      </c>
      <c r="B258" s="4" t="s">
        <v>3709</v>
      </c>
      <c r="C258" s="5">
        <v>848</v>
      </c>
    </row>
    <row r="259" ht="17.1" customHeight="1" spans="1:3">
      <c r="A259" s="114">
        <v>20201</v>
      </c>
      <c r="B259" s="4" t="s">
        <v>3710</v>
      </c>
      <c r="C259" s="5">
        <v>745</v>
      </c>
    </row>
    <row r="260" ht="17.1" customHeight="1" spans="1:3">
      <c r="A260" s="114">
        <v>2020101</v>
      </c>
      <c r="B260" s="4" t="s">
        <v>141</v>
      </c>
      <c r="C260" s="5">
        <v>0</v>
      </c>
    </row>
    <row r="261" ht="17.1" customHeight="1" spans="1:3">
      <c r="A261" s="114">
        <v>2020102</v>
      </c>
      <c r="B261" s="4" t="s">
        <v>143</v>
      </c>
      <c r="C261" s="5">
        <v>0</v>
      </c>
    </row>
    <row r="262" ht="17.1" customHeight="1" spans="1:3">
      <c r="A262" s="114">
        <v>2020103</v>
      </c>
      <c r="B262" s="4" t="s">
        <v>145</v>
      </c>
      <c r="C262" s="5">
        <v>0</v>
      </c>
    </row>
    <row r="263" ht="17.1" customHeight="1" spans="1:3">
      <c r="A263" s="114">
        <v>2020104</v>
      </c>
      <c r="B263" s="4" t="s">
        <v>485</v>
      </c>
      <c r="C263" s="5">
        <v>0</v>
      </c>
    </row>
    <row r="264" ht="17.1" customHeight="1" spans="1:3">
      <c r="A264" s="114">
        <v>2020150</v>
      </c>
      <c r="B264" s="4" t="s">
        <v>160</v>
      </c>
      <c r="C264" s="5">
        <v>0</v>
      </c>
    </row>
    <row r="265" ht="17.1" customHeight="1" spans="1:3">
      <c r="A265" s="114">
        <v>2020199</v>
      </c>
      <c r="B265" s="4" t="s">
        <v>3679</v>
      </c>
      <c r="C265" s="5">
        <v>745</v>
      </c>
    </row>
    <row r="266" ht="17.1" customHeight="1" spans="1:3">
      <c r="A266" s="114">
        <v>20202</v>
      </c>
      <c r="B266" s="4" t="s">
        <v>3711</v>
      </c>
      <c r="C266" s="5">
        <v>0</v>
      </c>
    </row>
    <row r="267" ht="17.1" customHeight="1" spans="1:3">
      <c r="A267" s="114">
        <v>2020201</v>
      </c>
      <c r="B267" s="4" t="s">
        <v>3712</v>
      </c>
      <c r="C267" s="5">
        <v>0</v>
      </c>
    </row>
    <row r="268" ht="17.1" customHeight="1" spans="1:3">
      <c r="A268" s="114">
        <v>2020202</v>
      </c>
      <c r="B268" s="4" t="s">
        <v>3713</v>
      </c>
      <c r="C268" s="5">
        <v>0</v>
      </c>
    </row>
    <row r="269" ht="17.1" customHeight="1" spans="1:3">
      <c r="A269" s="114">
        <v>20203</v>
      </c>
      <c r="B269" s="4" t="s">
        <v>3714</v>
      </c>
      <c r="C269" s="5">
        <v>0</v>
      </c>
    </row>
    <row r="270" ht="17.1" customHeight="1" spans="1:3">
      <c r="A270" s="114">
        <v>2020301</v>
      </c>
      <c r="B270" s="4" t="s">
        <v>3715</v>
      </c>
      <c r="C270" s="5">
        <v>0</v>
      </c>
    </row>
    <row r="271" ht="17.1" customHeight="1" spans="1:3">
      <c r="A271" s="114">
        <v>2020302</v>
      </c>
      <c r="B271" s="4" t="s">
        <v>3716</v>
      </c>
      <c r="C271" s="5">
        <v>0</v>
      </c>
    </row>
    <row r="272" ht="17.1" customHeight="1" spans="1:3">
      <c r="A272" s="114">
        <v>2020303</v>
      </c>
      <c r="B272" s="4" t="s">
        <v>3717</v>
      </c>
      <c r="C272" s="5">
        <v>0</v>
      </c>
    </row>
    <row r="273" ht="17.1" customHeight="1" spans="1:3">
      <c r="A273" s="114">
        <v>2020304</v>
      </c>
      <c r="B273" s="4" t="s">
        <v>3718</v>
      </c>
      <c r="C273" s="5">
        <v>0</v>
      </c>
    </row>
    <row r="274" ht="17.1" customHeight="1" spans="1:3">
      <c r="A274" s="114">
        <v>2020305</v>
      </c>
      <c r="B274" s="4" t="s">
        <v>3719</v>
      </c>
      <c r="C274" s="5">
        <v>0</v>
      </c>
    </row>
    <row r="275" ht="17.1" customHeight="1" spans="1:3">
      <c r="A275" s="114">
        <v>2020399</v>
      </c>
      <c r="B275" s="4" t="s">
        <v>3720</v>
      </c>
      <c r="C275" s="5">
        <v>0</v>
      </c>
    </row>
    <row r="276" ht="17.1" customHeight="1" spans="1:3">
      <c r="A276" s="114">
        <v>20204</v>
      </c>
      <c r="B276" s="4" t="s">
        <v>3721</v>
      </c>
      <c r="C276" s="5">
        <v>0</v>
      </c>
    </row>
    <row r="277" ht="17.1" customHeight="1" spans="1:3">
      <c r="A277" s="114">
        <v>2020401</v>
      </c>
      <c r="B277" s="4" t="s">
        <v>3722</v>
      </c>
      <c r="C277" s="5">
        <v>0</v>
      </c>
    </row>
    <row r="278" ht="17.1" customHeight="1" spans="1:3">
      <c r="A278" s="114">
        <v>2020402</v>
      </c>
      <c r="B278" s="4" t="s">
        <v>3723</v>
      </c>
      <c r="C278" s="5">
        <v>0</v>
      </c>
    </row>
    <row r="279" ht="17.1" customHeight="1" spans="1:3">
      <c r="A279" s="114">
        <v>2020403</v>
      </c>
      <c r="B279" s="4" t="s">
        <v>3724</v>
      </c>
      <c r="C279" s="5">
        <v>0</v>
      </c>
    </row>
    <row r="280" ht="17.1" customHeight="1" spans="1:3">
      <c r="A280" s="114">
        <v>2020404</v>
      </c>
      <c r="B280" s="4" t="s">
        <v>3725</v>
      </c>
      <c r="C280" s="5">
        <v>0</v>
      </c>
    </row>
    <row r="281" ht="17.1" customHeight="1" spans="1:3">
      <c r="A281" s="114">
        <v>2020499</v>
      </c>
      <c r="B281" s="4" t="s">
        <v>3726</v>
      </c>
      <c r="C281" s="5">
        <v>0</v>
      </c>
    </row>
    <row r="282" ht="17.1" customHeight="1" spans="1:3">
      <c r="A282" s="114">
        <v>20205</v>
      </c>
      <c r="B282" s="4" t="s">
        <v>538</v>
      </c>
      <c r="C282" s="5">
        <v>0</v>
      </c>
    </row>
    <row r="283" ht="17.1" customHeight="1" spans="1:3">
      <c r="A283" s="114">
        <v>2020503</v>
      </c>
      <c r="B283" s="4" t="s">
        <v>3727</v>
      </c>
      <c r="C283" s="5">
        <v>0</v>
      </c>
    </row>
    <row r="284" ht="17.1" customHeight="1" spans="1:3">
      <c r="A284" s="114">
        <v>2020504</v>
      </c>
      <c r="B284" s="4" t="s">
        <v>3728</v>
      </c>
      <c r="C284" s="5">
        <v>0</v>
      </c>
    </row>
    <row r="285" ht="17.1" customHeight="1" spans="1:3">
      <c r="A285" s="114">
        <v>2020599</v>
      </c>
      <c r="B285" s="4" t="s">
        <v>3729</v>
      </c>
      <c r="C285" s="5">
        <v>0</v>
      </c>
    </row>
    <row r="286" ht="17.1" customHeight="1" spans="1:3">
      <c r="A286" s="114">
        <v>20206</v>
      </c>
      <c r="B286" s="4" t="s">
        <v>3730</v>
      </c>
      <c r="C286" s="5">
        <v>0</v>
      </c>
    </row>
    <row r="287" ht="17.1" customHeight="1" spans="1:3">
      <c r="A287" s="114">
        <v>2020601</v>
      </c>
      <c r="B287" s="4" t="s">
        <v>3731</v>
      </c>
      <c r="C287" s="5">
        <v>0</v>
      </c>
    </row>
    <row r="288" ht="17.1" customHeight="1" spans="1:3">
      <c r="A288" s="114">
        <v>20207</v>
      </c>
      <c r="B288" s="4" t="s">
        <v>3732</v>
      </c>
      <c r="C288" s="5">
        <v>0</v>
      </c>
    </row>
    <row r="289" ht="17.1" customHeight="1" spans="1:3">
      <c r="A289" s="114">
        <v>2020701</v>
      </c>
      <c r="B289" s="4" t="s">
        <v>3733</v>
      </c>
      <c r="C289" s="5">
        <v>0</v>
      </c>
    </row>
    <row r="290" ht="17.1" customHeight="1" spans="1:3">
      <c r="A290" s="114">
        <v>2020702</v>
      </c>
      <c r="B290" s="4" t="s">
        <v>3734</v>
      </c>
      <c r="C290" s="5">
        <v>0</v>
      </c>
    </row>
    <row r="291" ht="17.1" customHeight="1" spans="1:3">
      <c r="A291" s="114">
        <v>2020703</v>
      </c>
      <c r="B291" s="4" t="s">
        <v>3735</v>
      </c>
      <c r="C291" s="5">
        <v>0</v>
      </c>
    </row>
    <row r="292" ht="17.1" customHeight="1" spans="1:3">
      <c r="A292" s="114">
        <v>2020799</v>
      </c>
      <c r="B292" s="4" t="s">
        <v>3506</v>
      </c>
      <c r="C292" s="5">
        <v>0</v>
      </c>
    </row>
    <row r="293" ht="17.1" customHeight="1" spans="1:3">
      <c r="A293" s="114">
        <v>20299</v>
      </c>
      <c r="B293" s="4" t="s">
        <v>3736</v>
      </c>
      <c r="C293" s="5">
        <v>103</v>
      </c>
    </row>
    <row r="294" ht="17.1" customHeight="1" spans="1:3">
      <c r="A294" s="114">
        <v>2029901</v>
      </c>
      <c r="B294" s="4" t="s">
        <v>3737</v>
      </c>
      <c r="C294" s="5">
        <v>103</v>
      </c>
    </row>
    <row r="295" ht="17.1" customHeight="1" spans="1:3">
      <c r="A295" s="114">
        <v>203</v>
      </c>
      <c r="B295" s="4" t="s">
        <v>3738</v>
      </c>
      <c r="C295" s="5">
        <v>70621</v>
      </c>
    </row>
    <row r="296" ht="17.1" customHeight="1" spans="1:3">
      <c r="A296" s="114">
        <v>20301</v>
      </c>
      <c r="B296" s="4" t="s">
        <v>3739</v>
      </c>
      <c r="C296" s="5">
        <v>0</v>
      </c>
    </row>
    <row r="297" ht="17.1" customHeight="1" spans="1:3">
      <c r="A297" s="114">
        <v>2030101</v>
      </c>
      <c r="B297" s="4" t="s">
        <v>3740</v>
      </c>
      <c r="C297" s="5">
        <v>0</v>
      </c>
    </row>
    <row r="298" ht="17.1" customHeight="1" spans="1:3">
      <c r="A298" s="114">
        <v>20304</v>
      </c>
      <c r="B298" s="4" t="s">
        <v>3741</v>
      </c>
      <c r="C298" s="5">
        <v>0</v>
      </c>
    </row>
    <row r="299" ht="17.1" customHeight="1" spans="1:3">
      <c r="A299" s="114">
        <v>2030401</v>
      </c>
      <c r="B299" s="4" t="s">
        <v>3742</v>
      </c>
      <c r="C299" s="5">
        <v>0</v>
      </c>
    </row>
    <row r="300" ht="17.1" customHeight="1" spans="1:3">
      <c r="A300" s="114">
        <v>20305</v>
      </c>
      <c r="B300" s="4" t="s">
        <v>3743</v>
      </c>
      <c r="C300" s="5">
        <v>0</v>
      </c>
    </row>
    <row r="301" ht="17.1" customHeight="1" spans="1:3">
      <c r="A301" s="114">
        <v>2030501</v>
      </c>
      <c r="B301" s="4" t="s">
        <v>3744</v>
      </c>
      <c r="C301" s="5">
        <v>0</v>
      </c>
    </row>
    <row r="302" ht="17.1" customHeight="1" spans="1:3">
      <c r="A302" s="114">
        <v>20306</v>
      </c>
      <c r="B302" s="4" t="s">
        <v>544</v>
      </c>
      <c r="C302" s="5">
        <v>48368</v>
      </c>
    </row>
    <row r="303" ht="17.1" customHeight="1" spans="1:3">
      <c r="A303" s="114">
        <v>2030601</v>
      </c>
      <c r="B303" s="4" t="s">
        <v>546</v>
      </c>
      <c r="C303" s="5">
        <v>3239</v>
      </c>
    </row>
    <row r="304" ht="17.1" customHeight="1" spans="1:3">
      <c r="A304" s="114">
        <v>2030602</v>
      </c>
      <c r="B304" s="4" t="s">
        <v>548</v>
      </c>
      <c r="C304" s="5">
        <v>28</v>
      </c>
    </row>
    <row r="305" ht="17.1" customHeight="1" spans="1:3">
      <c r="A305" s="114">
        <v>2030603</v>
      </c>
      <c r="B305" s="4" t="s">
        <v>550</v>
      </c>
      <c r="C305" s="5">
        <v>10874</v>
      </c>
    </row>
    <row r="306" ht="17.1" customHeight="1" spans="1:3">
      <c r="A306" s="114">
        <v>2030604</v>
      </c>
      <c r="B306" s="4" t="s">
        <v>552</v>
      </c>
      <c r="C306" s="5">
        <v>45</v>
      </c>
    </row>
    <row r="307" ht="17.1" customHeight="1" spans="1:3">
      <c r="A307" s="114">
        <v>2030605</v>
      </c>
      <c r="B307" s="4" t="s">
        <v>554</v>
      </c>
      <c r="C307" s="5">
        <v>289</v>
      </c>
    </row>
    <row r="308" ht="17.1" customHeight="1" spans="1:3">
      <c r="A308" s="114">
        <v>2030606</v>
      </c>
      <c r="B308" s="4" t="s">
        <v>556</v>
      </c>
      <c r="C308" s="5">
        <v>2656</v>
      </c>
    </row>
    <row r="309" ht="17.1" customHeight="1" spans="1:3">
      <c r="A309" s="114">
        <v>2030607</v>
      </c>
      <c r="B309" s="4" t="s">
        <v>558</v>
      </c>
      <c r="C309" s="5">
        <v>28189</v>
      </c>
    </row>
    <row r="310" ht="17.1" customHeight="1" spans="1:3">
      <c r="A310" s="114">
        <v>2030699</v>
      </c>
      <c r="B310" s="4" t="s">
        <v>560</v>
      </c>
      <c r="C310" s="5">
        <v>3048</v>
      </c>
    </row>
    <row r="311" ht="17.1" customHeight="1" spans="1:3">
      <c r="A311" s="114">
        <v>20399</v>
      </c>
      <c r="B311" s="4" t="s">
        <v>562</v>
      </c>
      <c r="C311" s="5">
        <v>22253</v>
      </c>
    </row>
    <row r="312" ht="17.1" customHeight="1" spans="1:3">
      <c r="A312" s="114">
        <v>2039901</v>
      </c>
      <c r="B312" s="4" t="s">
        <v>3745</v>
      </c>
      <c r="C312" s="5">
        <v>22253</v>
      </c>
    </row>
    <row r="313" ht="17.1" customHeight="1" spans="1:3">
      <c r="A313" s="114">
        <v>204</v>
      </c>
      <c r="B313" s="4" t="s">
        <v>3680</v>
      </c>
      <c r="C313" s="5">
        <v>2425373</v>
      </c>
    </row>
    <row r="314" ht="17.1" customHeight="1" spans="1:3">
      <c r="A314" s="114">
        <v>20401</v>
      </c>
      <c r="B314" s="4" t="s">
        <v>566</v>
      </c>
      <c r="C314" s="5">
        <v>182193</v>
      </c>
    </row>
    <row r="315" ht="17.1" customHeight="1" spans="1:3">
      <c r="A315" s="114">
        <v>2040101</v>
      </c>
      <c r="B315" s="4" t="s">
        <v>568</v>
      </c>
      <c r="C315" s="5">
        <v>21595</v>
      </c>
    </row>
    <row r="316" ht="17.1" customHeight="1" spans="1:3">
      <c r="A316" s="114">
        <v>2040102</v>
      </c>
      <c r="B316" s="4" t="s">
        <v>570</v>
      </c>
      <c r="C316" s="5">
        <v>29002</v>
      </c>
    </row>
    <row r="317" ht="17.1" customHeight="1" spans="1:3">
      <c r="A317" s="114">
        <v>2040103</v>
      </c>
      <c r="B317" s="4" t="s">
        <v>572</v>
      </c>
      <c r="C317" s="5">
        <v>100995</v>
      </c>
    </row>
    <row r="318" ht="17.1" customHeight="1" spans="1:3">
      <c r="A318" s="114">
        <v>2040104</v>
      </c>
      <c r="B318" s="4" t="s">
        <v>574</v>
      </c>
      <c r="C318" s="5">
        <v>2019</v>
      </c>
    </row>
    <row r="319" ht="17.1" customHeight="1" spans="1:3">
      <c r="A319" s="114">
        <v>2040105</v>
      </c>
      <c r="B319" s="4" t="s">
        <v>576</v>
      </c>
      <c r="C319" s="5">
        <v>82</v>
      </c>
    </row>
    <row r="320" ht="17.1" customHeight="1" spans="1:3">
      <c r="A320" s="114">
        <v>2040106</v>
      </c>
      <c r="B320" s="4" t="s">
        <v>578</v>
      </c>
      <c r="C320" s="5">
        <v>26561</v>
      </c>
    </row>
    <row r="321" ht="17.1" customHeight="1" spans="1:3">
      <c r="A321" s="114">
        <v>2040107</v>
      </c>
      <c r="B321" s="4" t="s">
        <v>580</v>
      </c>
      <c r="C321" s="5">
        <v>0</v>
      </c>
    </row>
    <row r="322" ht="17.1" customHeight="1" spans="1:3">
      <c r="A322" s="114">
        <v>2040108</v>
      </c>
      <c r="B322" s="4" t="s">
        <v>582</v>
      </c>
      <c r="C322" s="5">
        <v>1</v>
      </c>
    </row>
    <row r="323" ht="17.1" customHeight="1" spans="1:3">
      <c r="A323" s="114">
        <v>2040109</v>
      </c>
      <c r="B323" s="4" t="s">
        <v>584</v>
      </c>
      <c r="C323" s="5">
        <v>0</v>
      </c>
    </row>
    <row r="324" ht="17.1" customHeight="1" spans="1:3">
      <c r="A324" s="114">
        <v>2040199</v>
      </c>
      <c r="B324" s="4" t="s">
        <v>586</v>
      </c>
      <c r="C324" s="5">
        <v>1938</v>
      </c>
    </row>
    <row r="325" ht="17.1" customHeight="1" spans="1:3">
      <c r="A325" s="114">
        <v>20402</v>
      </c>
      <c r="B325" s="4" t="s">
        <v>588</v>
      </c>
      <c r="C325" s="5">
        <v>1380290</v>
      </c>
    </row>
    <row r="326" ht="17.1" customHeight="1" spans="1:3">
      <c r="A326" s="114">
        <v>2040201</v>
      </c>
      <c r="B326" s="4" t="s">
        <v>141</v>
      </c>
      <c r="C326" s="5">
        <v>693318</v>
      </c>
    </row>
    <row r="327" ht="17.1" customHeight="1" spans="1:3">
      <c r="A327" s="114">
        <v>2040202</v>
      </c>
      <c r="B327" s="4" t="s">
        <v>143</v>
      </c>
      <c r="C327" s="5">
        <v>86701</v>
      </c>
    </row>
    <row r="328" ht="17.1" customHeight="1" spans="1:3">
      <c r="A328" s="114">
        <v>2040203</v>
      </c>
      <c r="B328" s="4" t="s">
        <v>145</v>
      </c>
      <c r="C328" s="5">
        <v>164</v>
      </c>
    </row>
    <row r="329" ht="17.1" customHeight="1" spans="1:3">
      <c r="A329" s="114">
        <v>2040204</v>
      </c>
      <c r="B329" s="4" t="s">
        <v>593</v>
      </c>
      <c r="C329" s="5">
        <v>94906</v>
      </c>
    </row>
    <row r="330" ht="17.1" customHeight="1" spans="1:3">
      <c r="A330" s="114">
        <v>2040205</v>
      </c>
      <c r="B330" s="4" t="s">
        <v>595</v>
      </c>
      <c r="C330" s="5">
        <v>8375</v>
      </c>
    </row>
    <row r="331" ht="17.1" customHeight="1" spans="1:3">
      <c r="A331" s="114">
        <v>2040206</v>
      </c>
      <c r="B331" s="4" t="s">
        <v>597</v>
      </c>
      <c r="C331" s="5">
        <v>22703</v>
      </c>
    </row>
    <row r="332" ht="17.1" customHeight="1" spans="1:3">
      <c r="A332" s="114">
        <v>2040207</v>
      </c>
      <c r="B332" s="4" t="s">
        <v>599</v>
      </c>
      <c r="C332" s="5">
        <v>3855</v>
      </c>
    </row>
    <row r="333" ht="17.1" customHeight="1" spans="1:3">
      <c r="A333" s="114">
        <v>2040208</v>
      </c>
      <c r="B333" s="4" t="s">
        <v>601</v>
      </c>
      <c r="C333" s="5">
        <v>7018</v>
      </c>
    </row>
    <row r="334" ht="17.1" customHeight="1" spans="1:3">
      <c r="A334" s="114">
        <v>2040209</v>
      </c>
      <c r="B334" s="4" t="s">
        <v>603</v>
      </c>
      <c r="C334" s="5">
        <v>2904</v>
      </c>
    </row>
    <row r="335" ht="17.1" customHeight="1" spans="1:3">
      <c r="A335" s="114">
        <v>2040210</v>
      </c>
      <c r="B335" s="4" t="s">
        <v>605</v>
      </c>
      <c r="C335" s="5">
        <v>594</v>
      </c>
    </row>
    <row r="336" ht="17.1" customHeight="1" spans="1:3">
      <c r="A336" s="114">
        <v>2040211</v>
      </c>
      <c r="B336" s="4" t="s">
        <v>607</v>
      </c>
      <c r="C336" s="5">
        <v>77642</v>
      </c>
    </row>
    <row r="337" ht="17.1" customHeight="1" spans="1:3">
      <c r="A337" s="114">
        <v>2040212</v>
      </c>
      <c r="B337" s="4" t="s">
        <v>609</v>
      </c>
      <c r="C337" s="5">
        <v>143116</v>
      </c>
    </row>
    <row r="338" ht="17.1" customHeight="1" spans="1:3">
      <c r="A338" s="114">
        <v>2040213</v>
      </c>
      <c r="B338" s="4" t="s">
        <v>611</v>
      </c>
      <c r="C338" s="5">
        <v>10815</v>
      </c>
    </row>
    <row r="339" ht="17.1" customHeight="1" spans="1:3">
      <c r="A339" s="114">
        <v>2040214</v>
      </c>
      <c r="B339" s="4" t="s">
        <v>613</v>
      </c>
      <c r="C339" s="5">
        <v>14366</v>
      </c>
    </row>
    <row r="340" ht="17.1" customHeight="1" spans="1:3">
      <c r="A340" s="114">
        <v>2040215</v>
      </c>
      <c r="B340" s="4" t="s">
        <v>615</v>
      </c>
      <c r="C340" s="5">
        <v>4591</v>
      </c>
    </row>
    <row r="341" ht="17.1" customHeight="1" spans="1:3">
      <c r="A341" s="114">
        <v>2040216</v>
      </c>
      <c r="B341" s="4" t="s">
        <v>617</v>
      </c>
      <c r="C341" s="5">
        <v>13692</v>
      </c>
    </row>
    <row r="342" ht="17.1" customHeight="1" spans="1:3">
      <c r="A342" s="114">
        <v>2040217</v>
      </c>
      <c r="B342" s="4" t="s">
        <v>619</v>
      </c>
      <c r="C342" s="5">
        <v>44384</v>
      </c>
    </row>
    <row r="343" ht="17.1" customHeight="1" spans="1:3">
      <c r="A343" s="114">
        <v>2040218</v>
      </c>
      <c r="B343" s="4" t="s">
        <v>621</v>
      </c>
      <c r="C343" s="5">
        <v>561</v>
      </c>
    </row>
    <row r="344" ht="17.1" customHeight="1" spans="1:3">
      <c r="A344" s="114">
        <v>2040219</v>
      </c>
      <c r="B344" s="4" t="s">
        <v>248</v>
      </c>
      <c r="C344" s="5">
        <v>23988</v>
      </c>
    </row>
    <row r="345" ht="17.1" customHeight="1" spans="1:3">
      <c r="A345" s="114">
        <v>2040250</v>
      </c>
      <c r="B345" s="4" t="s">
        <v>160</v>
      </c>
      <c r="C345" s="5">
        <v>770</v>
      </c>
    </row>
    <row r="346" ht="17.1" customHeight="1" spans="1:3">
      <c r="A346" s="114">
        <v>2040299</v>
      </c>
      <c r="B346" s="4" t="s">
        <v>625</v>
      </c>
      <c r="C346" s="5">
        <v>125827</v>
      </c>
    </row>
    <row r="347" ht="17.1" customHeight="1" spans="1:3">
      <c r="A347" s="114">
        <v>20403</v>
      </c>
      <c r="B347" s="4" t="s">
        <v>627</v>
      </c>
      <c r="C347" s="5">
        <v>29843</v>
      </c>
    </row>
    <row r="348" ht="17.1" customHeight="1" spans="1:3">
      <c r="A348" s="114">
        <v>2040301</v>
      </c>
      <c r="B348" s="4" t="s">
        <v>141</v>
      </c>
      <c r="C348" s="5">
        <v>21249</v>
      </c>
    </row>
    <row r="349" ht="17.1" customHeight="1" spans="1:3">
      <c r="A349" s="114">
        <v>2040302</v>
      </c>
      <c r="B349" s="4" t="s">
        <v>143</v>
      </c>
      <c r="C349" s="5">
        <v>269</v>
      </c>
    </row>
    <row r="350" ht="17.1" customHeight="1" spans="1:3">
      <c r="A350" s="114">
        <v>2040303</v>
      </c>
      <c r="B350" s="4" t="s">
        <v>145</v>
      </c>
      <c r="C350" s="5">
        <v>0</v>
      </c>
    </row>
    <row r="351" ht="17.1" customHeight="1" spans="1:3">
      <c r="A351" s="114">
        <v>2040304</v>
      </c>
      <c r="B351" s="4" t="s">
        <v>632</v>
      </c>
      <c r="C351" s="5">
        <v>794</v>
      </c>
    </row>
    <row r="352" ht="17.1" customHeight="1" spans="1:3">
      <c r="A352" s="114">
        <v>2040350</v>
      </c>
      <c r="B352" s="4" t="s">
        <v>160</v>
      </c>
      <c r="C352" s="5">
        <v>478</v>
      </c>
    </row>
    <row r="353" ht="17.1" customHeight="1" spans="1:3">
      <c r="A353" s="114">
        <v>2040399</v>
      </c>
      <c r="B353" s="4" t="s">
        <v>635</v>
      </c>
      <c r="C353" s="5">
        <v>7053</v>
      </c>
    </row>
    <row r="354" ht="17.1" customHeight="1" spans="1:3">
      <c r="A354" s="114">
        <v>20404</v>
      </c>
      <c r="B354" s="4" t="s">
        <v>637</v>
      </c>
      <c r="C354" s="5">
        <v>164572</v>
      </c>
    </row>
    <row r="355" ht="17.1" customHeight="1" spans="1:3">
      <c r="A355" s="114">
        <v>2040401</v>
      </c>
      <c r="B355" s="4" t="s">
        <v>141</v>
      </c>
      <c r="C355" s="5">
        <v>97015</v>
      </c>
    </row>
    <row r="356" ht="17.1" customHeight="1" spans="1:3">
      <c r="A356" s="114">
        <v>2040402</v>
      </c>
      <c r="B356" s="4" t="s">
        <v>143</v>
      </c>
      <c r="C356" s="5">
        <v>7545</v>
      </c>
    </row>
    <row r="357" ht="17.1" customHeight="1" spans="1:3">
      <c r="A357" s="114">
        <v>2040403</v>
      </c>
      <c r="B357" s="4" t="s">
        <v>145</v>
      </c>
      <c r="C357" s="5">
        <v>170</v>
      </c>
    </row>
    <row r="358" ht="17.1" customHeight="1" spans="1:3">
      <c r="A358" s="114">
        <v>2040404</v>
      </c>
      <c r="B358" s="4" t="s">
        <v>642</v>
      </c>
      <c r="C358" s="5">
        <v>10698</v>
      </c>
    </row>
    <row r="359" ht="17.1" customHeight="1" spans="1:3">
      <c r="A359" s="114">
        <v>2040405</v>
      </c>
      <c r="B359" s="4" t="s">
        <v>644</v>
      </c>
      <c r="C359" s="5">
        <v>4945</v>
      </c>
    </row>
    <row r="360" ht="17.1" customHeight="1" spans="1:3">
      <c r="A360" s="114">
        <v>2040406</v>
      </c>
      <c r="B360" s="4" t="s">
        <v>646</v>
      </c>
      <c r="C360" s="5">
        <v>2781</v>
      </c>
    </row>
    <row r="361" ht="17.1" customHeight="1" spans="1:3">
      <c r="A361" s="114">
        <v>2040407</v>
      </c>
      <c r="B361" s="4" t="s">
        <v>648</v>
      </c>
      <c r="C361" s="5">
        <v>1608</v>
      </c>
    </row>
    <row r="362" ht="17.1" customHeight="1" spans="1:3">
      <c r="A362" s="114">
        <v>2040408</v>
      </c>
      <c r="B362" s="4" t="s">
        <v>650</v>
      </c>
      <c r="C362" s="5">
        <v>1521</v>
      </c>
    </row>
    <row r="363" ht="17.1" customHeight="1" spans="1:3">
      <c r="A363" s="114">
        <v>2040409</v>
      </c>
      <c r="B363" s="4" t="s">
        <v>652</v>
      </c>
      <c r="C363" s="5">
        <v>15746</v>
      </c>
    </row>
    <row r="364" ht="17.1" customHeight="1" spans="1:3">
      <c r="A364" s="114">
        <v>2040450</v>
      </c>
      <c r="B364" s="4" t="s">
        <v>160</v>
      </c>
      <c r="C364" s="5">
        <v>58</v>
      </c>
    </row>
    <row r="365" ht="17.1" customHeight="1" spans="1:3">
      <c r="A365" s="114">
        <v>2040499</v>
      </c>
      <c r="B365" s="4" t="s">
        <v>655</v>
      </c>
      <c r="C365" s="5">
        <v>22485</v>
      </c>
    </row>
    <row r="366" ht="17.1" customHeight="1" spans="1:3">
      <c r="A366" s="114">
        <v>20405</v>
      </c>
      <c r="B366" s="4" t="s">
        <v>657</v>
      </c>
      <c r="C366" s="5">
        <v>233948</v>
      </c>
    </row>
    <row r="367" ht="17.1" customHeight="1" spans="1:3">
      <c r="A367" s="114">
        <v>2040501</v>
      </c>
      <c r="B367" s="4" t="s">
        <v>141</v>
      </c>
      <c r="C367" s="5">
        <v>113241</v>
      </c>
    </row>
    <row r="368" ht="17.1" customHeight="1" spans="1:3">
      <c r="A368" s="114">
        <v>2040502</v>
      </c>
      <c r="B368" s="4" t="s">
        <v>143</v>
      </c>
      <c r="C368" s="5">
        <v>13491</v>
      </c>
    </row>
    <row r="369" ht="17.1" customHeight="1" spans="1:3">
      <c r="A369" s="114">
        <v>2040503</v>
      </c>
      <c r="B369" s="4" t="s">
        <v>145</v>
      </c>
      <c r="C369" s="5">
        <v>0</v>
      </c>
    </row>
    <row r="370" ht="17.1" customHeight="1" spans="1:3">
      <c r="A370" s="114">
        <v>2040504</v>
      </c>
      <c r="B370" s="4" t="s">
        <v>662</v>
      </c>
      <c r="C370" s="5">
        <v>26187</v>
      </c>
    </row>
    <row r="371" ht="17.1" customHeight="1" spans="1:3">
      <c r="A371" s="114">
        <v>2040505</v>
      </c>
      <c r="B371" s="4" t="s">
        <v>664</v>
      </c>
      <c r="C371" s="5">
        <v>10363</v>
      </c>
    </row>
    <row r="372" ht="17.1" customHeight="1" spans="1:3">
      <c r="A372" s="114">
        <v>2040506</v>
      </c>
      <c r="B372" s="4" t="s">
        <v>666</v>
      </c>
      <c r="C372" s="5">
        <v>37043</v>
      </c>
    </row>
    <row r="373" ht="17.1" customHeight="1" spans="1:3">
      <c r="A373" s="114">
        <v>2040550</v>
      </c>
      <c r="B373" s="4" t="s">
        <v>160</v>
      </c>
      <c r="C373" s="5">
        <v>41</v>
      </c>
    </row>
    <row r="374" ht="17.1" customHeight="1" spans="1:3">
      <c r="A374" s="114">
        <v>2040599</v>
      </c>
      <c r="B374" s="4" t="s">
        <v>669</v>
      </c>
      <c r="C374" s="5">
        <v>33582</v>
      </c>
    </row>
    <row r="375" ht="17.1" customHeight="1" spans="1:3">
      <c r="A375" s="114">
        <v>20406</v>
      </c>
      <c r="B375" s="4" t="s">
        <v>671</v>
      </c>
      <c r="C375" s="5">
        <v>102182</v>
      </c>
    </row>
    <row r="376" ht="17.1" customHeight="1" spans="1:3">
      <c r="A376" s="114">
        <v>2040601</v>
      </c>
      <c r="B376" s="4" t="s">
        <v>141</v>
      </c>
      <c r="C376" s="5">
        <v>58221</v>
      </c>
    </row>
    <row r="377" ht="17.1" customHeight="1" spans="1:3">
      <c r="A377" s="114">
        <v>2040602</v>
      </c>
      <c r="B377" s="4" t="s">
        <v>143</v>
      </c>
      <c r="C377" s="5">
        <v>7783</v>
      </c>
    </row>
    <row r="378" ht="17.1" customHeight="1" spans="1:3">
      <c r="A378" s="114">
        <v>2040603</v>
      </c>
      <c r="B378" s="4" t="s">
        <v>145</v>
      </c>
      <c r="C378" s="5">
        <v>1</v>
      </c>
    </row>
    <row r="379" ht="17.1" customHeight="1" spans="1:3">
      <c r="A379" s="114">
        <v>2040604</v>
      </c>
      <c r="B379" s="4" t="s">
        <v>676</v>
      </c>
      <c r="C379" s="5">
        <v>13147</v>
      </c>
    </row>
    <row r="380" ht="17.1" customHeight="1" spans="1:3">
      <c r="A380" s="114">
        <v>2040605</v>
      </c>
      <c r="B380" s="4" t="s">
        <v>678</v>
      </c>
      <c r="C380" s="5">
        <v>5540</v>
      </c>
    </row>
    <row r="381" ht="17.1" customHeight="1" spans="1:3">
      <c r="A381" s="114">
        <v>2040606</v>
      </c>
      <c r="B381" s="4" t="s">
        <v>680</v>
      </c>
      <c r="C381" s="5">
        <v>1872</v>
      </c>
    </row>
    <row r="382" ht="17.1" customHeight="1" spans="1:3">
      <c r="A382" s="114">
        <v>2040607</v>
      </c>
      <c r="B382" s="4" t="s">
        <v>682</v>
      </c>
      <c r="C382" s="5">
        <v>4498</v>
      </c>
    </row>
    <row r="383" ht="17.1" customHeight="1" spans="1:3">
      <c r="A383" s="114">
        <v>2040608</v>
      </c>
      <c r="B383" s="4" t="s">
        <v>684</v>
      </c>
      <c r="C383" s="5">
        <v>248</v>
      </c>
    </row>
    <row r="384" ht="17.1" customHeight="1" spans="1:3">
      <c r="A384" s="114">
        <v>2040609</v>
      </c>
      <c r="B384" s="4" t="s">
        <v>686</v>
      </c>
      <c r="C384" s="5">
        <v>146</v>
      </c>
    </row>
    <row r="385" ht="17.1" customHeight="1" spans="1:3">
      <c r="A385" s="114">
        <v>2040650</v>
      </c>
      <c r="B385" s="4" t="s">
        <v>160</v>
      </c>
      <c r="C385" s="5">
        <v>1122</v>
      </c>
    </row>
    <row r="386" ht="17.1" customHeight="1" spans="1:3">
      <c r="A386" s="114">
        <v>2040699</v>
      </c>
      <c r="B386" s="4" t="s">
        <v>689</v>
      </c>
      <c r="C386" s="5">
        <v>9604</v>
      </c>
    </row>
    <row r="387" ht="17.1" customHeight="1" spans="1:3">
      <c r="A387" s="114">
        <v>20407</v>
      </c>
      <c r="B387" s="4" t="s">
        <v>691</v>
      </c>
      <c r="C387" s="5">
        <v>221117</v>
      </c>
    </row>
    <row r="388" ht="17.1" customHeight="1" spans="1:3">
      <c r="A388" s="114">
        <v>2040701</v>
      </c>
      <c r="B388" s="4" t="s">
        <v>141</v>
      </c>
      <c r="C388" s="5">
        <v>145558</v>
      </c>
    </row>
    <row r="389" ht="17.1" customHeight="1" spans="1:3">
      <c r="A389" s="114">
        <v>2040702</v>
      </c>
      <c r="B389" s="4" t="s">
        <v>143</v>
      </c>
      <c r="C389" s="5">
        <v>0</v>
      </c>
    </row>
    <row r="390" ht="17.1" customHeight="1" spans="1:3">
      <c r="A390" s="114">
        <v>2040703</v>
      </c>
      <c r="B390" s="4" t="s">
        <v>145</v>
      </c>
      <c r="C390" s="5">
        <v>0</v>
      </c>
    </row>
    <row r="391" ht="17.1" customHeight="1" spans="1:3">
      <c r="A391" s="114">
        <v>2040704</v>
      </c>
      <c r="B391" s="4" t="s">
        <v>696</v>
      </c>
      <c r="C391" s="5">
        <v>37871</v>
      </c>
    </row>
    <row r="392" ht="17.1" customHeight="1" spans="1:3">
      <c r="A392" s="114">
        <v>2040705</v>
      </c>
      <c r="B392" s="4" t="s">
        <v>698</v>
      </c>
      <c r="C392" s="5">
        <v>6334</v>
      </c>
    </row>
    <row r="393" ht="17.1" customHeight="1" spans="1:3">
      <c r="A393" s="114">
        <v>2040706</v>
      </c>
      <c r="B393" s="4" t="s">
        <v>700</v>
      </c>
      <c r="C393" s="5">
        <v>10469</v>
      </c>
    </row>
    <row r="394" ht="17.1" customHeight="1" spans="1:3">
      <c r="A394" s="114">
        <v>2040750</v>
      </c>
      <c r="B394" s="4" t="s">
        <v>160</v>
      </c>
      <c r="C394" s="5">
        <v>0</v>
      </c>
    </row>
    <row r="395" ht="17.1" customHeight="1" spans="1:3">
      <c r="A395" s="114">
        <v>2040799</v>
      </c>
      <c r="B395" s="4" t="s">
        <v>703</v>
      </c>
      <c r="C395" s="5">
        <v>20885</v>
      </c>
    </row>
    <row r="396" ht="17.1" customHeight="1" spans="1:3">
      <c r="A396" s="114">
        <v>20408</v>
      </c>
      <c r="B396" s="4" t="s">
        <v>705</v>
      </c>
      <c r="C396" s="5">
        <v>70640</v>
      </c>
    </row>
    <row r="397" ht="17.1" customHeight="1" spans="1:3">
      <c r="A397" s="114">
        <v>2040801</v>
      </c>
      <c r="B397" s="4" t="s">
        <v>141</v>
      </c>
      <c r="C397" s="5">
        <v>30016</v>
      </c>
    </row>
    <row r="398" ht="17.1" customHeight="1" spans="1:3">
      <c r="A398" s="114">
        <v>2040802</v>
      </c>
      <c r="B398" s="4" t="s">
        <v>143</v>
      </c>
      <c r="C398" s="5">
        <v>74</v>
      </c>
    </row>
    <row r="399" ht="17.1" customHeight="1" spans="1:3">
      <c r="A399" s="114">
        <v>2040803</v>
      </c>
      <c r="B399" s="4" t="s">
        <v>145</v>
      </c>
      <c r="C399" s="5">
        <v>0</v>
      </c>
    </row>
    <row r="400" ht="17.1" customHeight="1" spans="1:3">
      <c r="A400" s="114">
        <v>2040804</v>
      </c>
      <c r="B400" s="4" t="s">
        <v>710</v>
      </c>
      <c r="C400" s="5">
        <v>11110</v>
      </c>
    </row>
    <row r="401" ht="17.1" customHeight="1" spans="1:3">
      <c r="A401" s="114">
        <v>2040805</v>
      </c>
      <c r="B401" s="4" t="s">
        <v>712</v>
      </c>
      <c r="C401" s="5">
        <v>2149</v>
      </c>
    </row>
    <row r="402" ht="17.1" customHeight="1" spans="1:3">
      <c r="A402" s="114">
        <v>2040806</v>
      </c>
      <c r="B402" s="4" t="s">
        <v>714</v>
      </c>
      <c r="C402" s="5">
        <v>22763</v>
      </c>
    </row>
    <row r="403" ht="17.1" customHeight="1" spans="1:3">
      <c r="A403" s="114">
        <v>2040850</v>
      </c>
      <c r="B403" s="4" t="s">
        <v>160</v>
      </c>
      <c r="C403" s="5">
        <v>0</v>
      </c>
    </row>
    <row r="404" ht="17.1" customHeight="1" spans="1:3">
      <c r="A404" s="114">
        <v>2040899</v>
      </c>
      <c r="B404" s="4" t="s">
        <v>717</v>
      </c>
      <c r="C404" s="5">
        <v>4528</v>
      </c>
    </row>
    <row r="405" ht="17.1" customHeight="1" spans="1:3">
      <c r="A405" s="114">
        <v>20409</v>
      </c>
      <c r="B405" s="4" t="s">
        <v>719</v>
      </c>
      <c r="C405" s="5">
        <v>2412</v>
      </c>
    </row>
    <row r="406" ht="17.1" customHeight="1" spans="1:3">
      <c r="A406" s="114">
        <v>2040901</v>
      </c>
      <c r="B406" s="4" t="s">
        <v>141</v>
      </c>
      <c r="C406" s="5">
        <v>1213</v>
      </c>
    </row>
    <row r="407" ht="17.1" customHeight="1" spans="1:3">
      <c r="A407" s="114">
        <v>2040902</v>
      </c>
      <c r="B407" s="4" t="s">
        <v>143</v>
      </c>
      <c r="C407" s="5">
        <v>109</v>
      </c>
    </row>
    <row r="408" ht="17.1" customHeight="1" spans="1:3">
      <c r="A408" s="114">
        <v>2040903</v>
      </c>
      <c r="B408" s="4" t="s">
        <v>145</v>
      </c>
      <c r="C408" s="5">
        <v>0</v>
      </c>
    </row>
    <row r="409" ht="17.1" customHeight="1" spans="1:3">
      <c r="A409" s="114">
        <v>2040904</v>
      </c>
      <c r="B409" s="4" t="s">
        <v>724</v>
      </c>
      <c r="C409" s="5">
        <v>143</v>
      </c>
    </row>
    <row r="410" ht="17.1" customHeight="1" spans="1:3">
      <c r="A410" s="114">
        <v>2040905</v>
      </c>
      <c r="B410" s="4" t="s">
        <v>726</v>
      </c>
      <c r="C410" s="5">
        <v>378</v>
      </c>
    </row>
    <row r="411" ht="17.1" customHeight="1" spans="1:3">
      <c r="A411" s="114">
        <v>2040950</v>
      </c>
      <c r="B411" s="4" t="s">
        <v>160</v>
      </c>
      <c r="C411" s="5">
        <v>117</v>
      </c>
    </row>
    <row r="412" ht="17.1" customHeight="1" spans="1:3">
      <c r="A412" s="114">
        <v>2040999</v>
      </c>
      <c r="B412" s="4" t="s">
        <v>729</v>
      </c>
      <c r="C412" s="5">
        <v>452</v>
      </c>
    </row>
    <row r="413" ht="17.1" customHeight="1" spans="1:3">
      <c r="A413" s="114">
        <v>20410</v>
      </c>
      <c r="B413" s="4" t="s">
        <v>731</v>
      </c>
      <c r="C413" s="5">
        <v>0</v>
      </c>
    </row>
    <row r="414" ht="17.1" customHeight="1" spans="1:3">
      <c r="A414" s="114">
        <v>2041001</v>
      </c>
      <c r="B414" s="4" t="s">
        <v>141</v>
      </c>
      <c r="C414" s="5">
        <v>0</v>
      </c>
    </row>
    <row r="415" ht="17.1" customHeight="1" spans="1:3">
      <c r="A415" s="114">
        <v>2041002</v>
      </c>
      <c r="B415" s="4" t="s">
        <v>143</v>
      </c>
      <c r="C415" s="5">
        <v>0</v>
      </c>
    </row>
    <row r="416" ht="17.1" customHeight="1" spans="1:3">
      <c r="A416" s="114">
        <v>2041003</v>
      </c>
      <c r="B416" s="4" t="s">
        <v>735</v>
      </c>
      <c r="C416" s="5">
        <v>0</v>
      </c>
    </row>
    <row r="417" ht="17.1" customHeight="1" spans="1:3">
      <c r="A417" s="114">
        <v>2041004</v>
      </c>
      <c r="B417" s="4" t="s">
        <v>737</v>
      </c>
      <c r="C417" s="5">
        <v>0</v>
      </c>
    </row>
    <row r="418" ht="17.1" customHeight="1" spans="1:3">
      <c r="A418" s="114">
        <v>2041005</v>
      </c>
      <c r="B418" s="4" t="s">
        <v>739</v>
      </c>
      <c r="C418" s="5">
        <v>0</v>
      </c>
    </row>
    <row r="419" ht="17.1" customHeight="1" spans="1:3">
      <c r="A419" s="114">
        <v>2041006</v>
      </c>
      <c r="B419" s="4" t="s">
        <v>617</v>
      </c>
      <c r="C419" s="5">
        <v>0</v>
      </c>
    </row>
    <row r="420" ht="17.1" customHeight="1" spans="1:3">
      <c r="A420" s="114">
        <v>2041099</v>
      </c>
      <c r="B420" s="4" t="s">
        <v>742</v>
      </c>
      <c r="C420" s="5">
        <v>0</v>
      </c>
    </row>
    <row r="421" ht="17.1" customHeight="1" spans="1:3">
      <c r="A421" s="114">
        <v>20499</v>
      </c>
      <c r="B421" s="4" t="s">
        <v>744</v>
      </c>
      <c r="C421" s="5">
        <v>38176</v>
      </c>
    </row>
    <row r="422" ht="17.1" customHeight="1" spans="1:3">
      <c r="A422" s="114">
        <v>2049901</v>
      </c>
      <c r="B422" s="4" t="s">
        <v>3746</v>
      </c>
      <c r="C422" s="5">
        <v>37543</v>
      </c>
    </row>
    <row r="423" ht="17.1" customHeight="1" spans="1:3">
      <c r="A423" s="114">
        <v>2049902</v>
      </c>
      <c r="B423" s="4" t="s">
        <v>3747</v>
      </c>
      <c r="C423" s="5">
        <v>633</v>
      </c>
    </row>
    <row r="424" ht="17.1" customHeight="1" spans="1:3">
      <c r="A424" s="114">
        <v>205</v>
      </c>
      <c r="B424" s="4" t="s">
        <v>3681</v>
      </c>
      <c r="C424" s="5">
        <v>7674623</v>
      </c>
    </row>
    <row r="425" ht="17.1" customHeight="1" spans="1:3">
      <c r="A425" s="114">
        <v>20501</v>
      </c>
      <c r="B425" s="4" t="s">
        <v>748</v>
      </c>
      <c r="C425" s="5">
        <v>111289</v>
      </c>
    </row>
    <row r="426" ht="17.1" customHeight="1" spans="1:3">
      <c r="A426" s="114">
        <v>2050101</v>
      </c>
      <c r="B426" s="4" t="s">
        <v>141</v>
      </c>
      <c r="C426" s="5">
        <v>51102</v>
      </c>
    </row>
    <row r="427" ht="17.1" customHeight="1" spans="1:3">
      <c r="A427" s="114">
        <v>2050102</v>
      </c>
      <c r="B427" s="4" t="s">
        <v>143</v>
      </c>
      <c r="C427" s="5">
        <v>14888</v>
      </c>
    </row>
    <row r="428" ht="17.1" customHeight="1" spans="1:3">
      <c r="A428" s="114">
        <v>2050103</v>
      </c>
      <c r="B428" s="4" t="s">
        <v>145</v>
      </c>
      <c r="C428" s="5">
        <v>965</v>
      </c>
    </row>
    <row r="429" ht="17.1" customHeight="1" spans="1:3">
      <c r="A429" s="114">
        <v>2050199</v>
      </c>
      <c r="B429" s="4" t="s">
        <v>753</v>
      </c>
      <c r="C429" s="5">
        <v>44334</v>
      </c>
    </row>
    <row r="430" ht="17.1" customHeight="1" spans="1:3">
      <c r="A430" s="114">
        <v>20502</v>
      </c>
      <c r="B430" s="4" t="s">
        <v>755</v>
      </c>
      <c r="C430" s="5">
        <v>6371573</v>
      </c>
    </row>
    <row r="431" ht="17.1" customHeight="1" spans="1:3">
      <c r="A431" s="114">
        <v>2050201</v>
      </c>
      <c r="B431" s="4" t="s">
        <v>757</v>
      </c>
      <c r="C431" s="5">
        <v>265955</v>
      </c>
    </row>
    <row r="432" ht="17.1" customHeight="1" spans="1:3">
      <c r="A432" s="114">
        <v>2050202</v>
      </c>
      <c r="B432" s="4" t="s">
        <v>759</v>
      </c>
      <c r="C432" s="5">
        <v>2868423</v>
      </c>
    </row>
    <row r="433" ht="17.1" customHeight="1" spans="1:3">
      <c r="A433" s="114">
        <v>2050203</v>
      </c>
      <c r="B433" s="4" t="s">
        <v>761</v>
      </c>
      <c r="C433" s="5">
        <v>1710167</v>
      </c>
    </row>
    <row r="434" ht="17.1" customHeight="1" spans="1:3">
      <c r="A434" s="114">
        <v>2050204</v>
      </c>
      <c r="B434" s="4" t="s">
        <v>763</v>
      </c>
      <c r="C434" s="5">
        <v>624566</v>
      </c>
    </row>
    <row r="435" ht="17.1" customHeight="1" spans="1:3">
      <c r="A435" s="114">
        <v>2050205</v>
      </c>
      <c r="B435" s="4" t="s">
        <v>765</v>
      </c>
      <c r="C435" s="5">
        <v>598124</v>
      </c>
    </row>
    <row r="436" ht="17.1" customHeight="1" spans="1:3">
      <c r="A436" s="114">
        <v>2050206</v>
      </c>
      <c r="B436" s="4" t="s">
        <v>767</v>
      </c>
      <c r="C436" s="5">
        <v>1850</v>
      </c>
    </row>
    <row r="437" ht="17.1" customHeight="1" spans="1:3">
      <c r="A437" s="114">
        <v>2050207</v>
      </c>
      <c r="B437" s="4" t="s">
        <v>769</v>
      </c>
      <c r="C437" s="5">
        <v>100</v>
      </c>
    </row>
    <row r="438" ht="17.1" customHeight="1" spans="1:3">
      <c r="A438" s="114">
        <v>2050299</v>
      </c>
      <c r="B438" s="4" t="s">
        <v>771</v>
      </c>
      <c r="C438" s="5">
        <v>302388</v>
      </c>
    </row>
    <row r="439" ht="17.1" customHeight="1" spans="1:3">
      <c r="A439" s="114">
        <v>20503</v>
      </c>
      <c r="B439" s="4" t="s">
        <v>773</v>
      </c>
      <c r="C439" s="5">
        <v>619116</v>
      </c>
    </row>
    <row r="440" ht="17.1" customHeight="1" spans="1:3">
      <c r="A440" s="114">
        <v>2050301</v>
      </c>
      <c r="B440" s="4" t="s">
        <v>775</v>
      </c>
      <c r="C440" s="5">
        <v>1265</v>
      </c>
    </row>
    <row r="441" ht="17.1" customHeight="1" spans="1:3">
      <c r="A441" s="114">
        <v>2050302</v>
      </c>
      <c r="B441" s="4" t="s">
        <v>777</v>
      </c>
      <c r="C441" s="5">
        <v>233695</v>
      </c>
    </row>
    <row r="442" ht="17.1" customHeight="1" spans="1:3">
      <c r="A442" s="114">
        <v>2050303</v>
      </c>
      <c r="B442" s="4" t="s">
        <v>779</v>
      </c>
      <c r="C442" s="5">
        <v>61706</v>
      </c>
    </row>
    <row r="443" ht="17.1" customHeight="1" spans="1:3">
      <c r="A443" s="114">
        <v>2050304</v>
      </c>
      <c r="B443" s="4" t="s">
        <v>781</v>
      </c>
      <c r="C443" s="5">
        <v>153235</v>
      </c>
    </row>
    <row r="444" ht="17.1" customHeight="1" spans="1:3">
      <c r="A444" s="114">
        <v>2050305</v>
      </c>
      <c r="B444" s="4" t="s">
        <v>783</v>
      </c>
      <c r="C444" s="5">
        <v>140345</v>
      </c>
    </row>
    <row r="445" ht="17.1" customHeight="1" spans="1:3">
      <c r="A445" s="114">
        <v>2050399</v>
      </c>
      <c r="B445" s="4" t="s">
        <v>785</v>
      </c>
      <c r="C445" s="5">
        <v>28870</v>
      </c>
    </row>
    <row r="446" ht="17.1" customHeight="1" spans="1:3">
      <c r="A446" s="114">
        <v>20504</v>
      </c>
      <c r="B446" s="4" t="s">
        <v>787</v>
      </c>
      <c r="C446" s="5">
        <v>2991</v>
      </c>
    </row>
    <row r="447" ht="17.1" customHeight="1" spans="1:3">
      <c r="A447" s="114">
        <v>2050401</v>
      </c>
      <c r="B447" s="4" t="s">
        <v>789</v>
      </c>
      <c r="C447" s="5">
        <v>109</v>
      </c>
    </row>
    <row r="448" ht="17.1" customHeight="1" spans="1:3">
      <c r="A448" s="114">
        <v>2050402</v>
      </c>
      <c r="B448" s="4" t="s">
        <v>791</v>
      </c>
      <c r="C448" s="5">
        <v>402</v>
      </c>
    </row>
    <row r="449" ht="17.1" customHeight="1" spans="1:3">
      <c r="A449" s="114">
        <v>2050403</v>
      </c>
      <c r="B449" s="4" t="s">
        <v>793</v>
      </c>
      <c r="C449" s="5">
        <v>895</v>
      </c>
    </row>
    <row r="450" ht="17.1" customHeight="1" spans="1:3">
      <c r="A450" s="114">
        <v>2050404</v>
      </c>
      <c r="B450" s="4" t="s">
        <v>795</v>
      </c>
      <c r="C450" s="5">
        <v>688</v>
      </c>
    </row>
    <row r="451" ht="17.1" customHeight="1" spans="1:3">
      <c r="A451" s="114">
        <v>2050499</v>
      </c>
      <c r="B451" s="4" t="s">
        <v>797</v>
      </c>
      <c r="C451" s="5">
        <v>897</v>
      </c>
    </row>
    <row r="452" ht="17.1" customHeight="1" spans="1:3">
      <c r="A452" s="114">
        <v>20505</v>
      </c>
      <c r="B452" s="4" t="s">
        <v>799</v>
      </c>
      <c r="C452" s="5">
        <v>6406</v>
      </c>
    </row>
    <row r="453" ht="17.1" customHeight="1" spans="1:3">
      <c r="A453" s="114">
        <v>2050501</v>
      </c>
      <c r="B453" s="4" t="s">
        <v>801</v>
      </c>
      <c r="C453" s="5">
        <v>5161</v>
      </c>
    </row>
    <row r="454" ht="17.1" customHeight="1" spans="1:3">
      <c r="A454" s="114">
        <v>2050502</v>
      </c>
      <c r="B454" s="4" t="s">
        <v>803</v>
      </c>
      <c r="C454" s="5">
        <v>1244</v>
      </c>
    </row>
    <row r="455" ht="17.1" customHeight="1" spans="1:3">
      <c r="A455" s="114">
        <v>2050599</v>
      </c>
      <c r="B455" s="4" t="s">
        <v>805</v>
      </c>
      <c r="C455" s="5">
        <v>1</v>
      </c>
    </row>
    <row r="456" ht="17.1" customHeight="1" spans="1:3">
      <c r="A456" s="114">
        <v>20506</v>
      </c>
      <c r="B456" s="4" t="s">
        <v>807</v>
      </c>
      <c r="C456" s="5">
        <v>-101</v>
      </c>
    </row>
    <row r="457" ht="17.1" customHeight="1" spans="1:3">
      <c r="A457" s="114">
        <v>2050601</v>
      </c>
      <c r="B457" s="4" t="s">
        <v>809</v>
      </c>
      <c r="C457" s="5">
        <v>-101</v>
      </c>
    </row>
    <row r="458" ht="17.1" customHeight="1" spans="1:3">
      <c r="A458" s="114">
        <v>2050602</v>
      </c>
      <c r="B458" s="4" t="s">
        <v>811</v>
      </c>
      <c r="C458" s="5">
        <v>0</v>
      </c>
    </row>
    <row r="459" ht="17.1" customHeight="1" spans="1:3">
      <c r="A459" s="114">
        <v>2050699</v>
      </c>
      <c r="B459" s="4" t="s">
        <v>813</v>
      </c>
      <c r="C459" s="5">
        <v>0</v>
      </c>
    </row>
    <row r="460" ht="17.1" customHeight="1" spans="1:3">
      <c r="A460" s="114">
        <v>20507</v>
      </c>
      <c r="B460" s="4" t="s">
        <v>815</v>
      </c>
      <c r="C460" s="5">
        <v>28685</v>
      </c>
    </row>
    <row r="461" ht="17.1" customHeight="1" spans="1:3">
      <c r="A461" s="114">
        <v>2050701</v>
      </c>
      <c r="B461" s="4" t="s">
        <v>817</v>
      </c>
      <c r="C461" s="5">
        <v>27781</v>
      </c>
    </row>
    <row r="462" ht="17.1" customHeight="1" spans="1:3">
      <c r="A462" s="114">
        <v>2050702</v>
      </c>
      <c r="B462" s="4" t="s">
        <v>819</v>
      </c>
      <c r="C462" s="5">
        <v>635</v>
      </c>
    </row>
    <row r="463" ht="17.1" customHeight="1" spans="1:3">
      <c r="A463" s="114">
        <v>2050799</v>
      </c>
      <c r="B463" s="4" t="s">
        <v>821</v>
      </c>
      <c r="C463" s="5">
        <v>269</v>
      </c>
    </row>
    <row r="464" ht="17.1" customHeight="1" spans="1:3">
      <c r="A464" s="114">
        <v>20508</v>
      </c>
      <c r="B464" s="4" t="s">
        <v>823</v>
      </c>
      <c r="C464" s="5">
        <v>85876</v>
      </c>
    </row>
    <row r="465" ht="17.1" customHeight="1" spans="1:3">
      <c r="A465" s="114">
        <v>2050801</v>
      </c>
      <c r="B465" s="4" t="s">
        <v>825</v>
      </c>
      <c r="C465" s="5">
        <v>21081</v>
      </c>
    </row>
    <row r="466" ht="17.1" customHeight="1" spans="1:3">
      <c r="A466" s="114">
        <v>2050802</v>
      </c>
      <c r="B466" s="4" t="s">
        <v>827</v>
      </c>
      <c r="C466" s="5">
        <v>60685</v>
      </c>
    </row>
    <row r="467" ht="17.1" customHeight="1" spans="1:3">
      <c r="A467" s="114">
        <v>2050803</v>
      </c>
      <c r="B467" s="4" t="s">
        <v>829</v>
      </c>
      <c r="C467" s="5">
        <v>2208</v>
      </c>
    </row>
    <row r="468" ht="17.1" customHeight="1" spans="1:3">
      <c r="A468" s="114">
        <v>2050804</v>
      </c>
      <c r="B468" s="4" t="s">
        <v>831</v>
      </c>
      <c r="C468" s="5">
        <v>0</v>
      </c>
    </row>
    <row r="469" ht="17.1" customHeight="1" spans="1:3">
      <c r="A469" s="114">
        <v>2050899</v>
      </c>
      <c r="B469" s="4" t="s">
        <v>833</v>
      </c>
      <c r="C469" s="5">
        <v>1902</v>
      </c>
    </row>
    <row r="470" ht="17.1" customHeight="1" spans="1:3">
      <c r="A470" s="114">
        <v>20509</v>
      </c>
      <c r="B470" s="4" t="s">
        <v>835</v>
      </c>
      <c r="C470" s="5">
        <v>336990</v>
      </c>
    </row>
    <row r="471" ht="17.1" customHeight="1" spans="1:3">
      <c r="A471" s="114">
        <v>2050901</v>
      </c>
      <c r="B471" s="4" t="s">
        <v>837</v>
      </c>
      <c r="C471" s="5">
        <v>75806</v>
      </c>
    </row>
    <row r="472" ht="17.1" customHeight="1" spans="1:3">
      <c r="A472" s="114">
        <v>2050902</v>
      </c>
      <c r="B472" s="4" t="s">
        <v>839</v>
      </c>
      <c r="C472" s="5">
        <v>16106</v>
      </c>
    </row>
    <row r="473" ht="17.1" customHeight="1" spans="1:3">
      <c r="A473" s="114">
        <v>2050903</v>
      </c>
      <c r="B473" s="4" t="s">
        <v>841</v>
      </c>
      <c r="C473" s="5">
        <v>11753</v>
      </c>
    </row>
    <row r="474" ht="17.1" customHeight="1" spans="1:3">
      <c r="A474" s="114">
        <v>2050904</v>
      </c>
      <c r="B474" s="4" t="s">
        <v>843</v>
      </c>
      <c r="C474" s="5">
        <v>1943</v>
      </c>
    </row>
    <row r="475" ht="17.1" customHeight="1" spans="1:3">
      <c r="A475" s="114">
        <v>2050905</v>
      </c>
      <c r="B475" s="4" t="s">
        <v>845</v>
      </c>
      <c r="C475" s="5">
        <v>5309</v>
      </c>
    </row>
    <row r="476" ht="17.1" customHeight="1" spans="1:3">
      <c r="A476" s="114">
        <v>2050999</v>
      </c>
      <c r="B476" s="4" t="s">
        <v>847</v>
      </c>
      <c r="C476" s="5">
        <v>226073</v>
      </c>
    </row>
    <row r="477" ht="17.1" customHeight="1" spans="1:3">
      <c r="A477" s="114">
        <v>20599</v>
      </c>
      <c r="B477" s="4" t="s">
        <v>849</v>
      </c>
      <c r="C477" s="5">
        <v>111798</v>
      </c>
    </row>
    <row r="478" ht="17.1" customHeight="1" spans="1:3">
      <c r="A478" s="114">
        <v>2059999</v>
      </c>
      <c r="B478" s="4" t="s">
        <v>3748</v>
      </c>
      <c r="C478" s="5">
        <v>111798</v>
      </c>
    </row>
    <row r="479" ht="17.1" customHeight="1" spans="1:3">
      <c r="A479" s="114">
        <v>206</v>
      </c>
      <c r="B479" s="4" t="s">
        <v>3682</v>
      </c>
      <c r="C479" s="5">
        <v>485566</v>
      </c>
    </row>
    <row r="480" ht="17.1" customHeight="1" spans="1:3">
      <c r="A480" s="114">
        <v>20601</v>
      </c>
      <c r="B480" s="4" t="s">
        <v>853</v>
      </c>
      <c r="C480" s="5">
        <v>25722</v>
      </c>
    </row>
    <row r="481" ht="17.1" customHeight="1" spans="1:3">
      <c r="A481" s="114">
        <v>2060101</v>
      </c>
      <c r="B481" s="4" t="s">
        <v>141</v>
      </c>
      <c r="C481" s="5">
        <v>19886</v>
      </c>
    </row>
    <row r="482" ht="17.1" customHeight="1" spans="1:3">
      <c r="A482" s="114">
        <v>2060102</v>
      </c>
      <c r="B482" s="4" t="s">
        <v>143</v>
      </c>
      <c r="C482" s="5">
        <v>2179</v>
      </c>
    </row>
    <row r="483" ht="17.1" customHeight="1" spans="1:3">
      <c r="A483" s="114">
        <v>2060103</v>
      </c>
      <c r="B483" s="4" t="s">
        <v>145</v>
      </c>
      <c r="C483" s="5">
        <v>342</v>
      </c>
    </row>
    <row r="484" ht="17.1" customHeight="1" spans="1:3">
      <c r="A484" s="114">
        <v>2060199</v>
      </c>
      <c r="B484" s="4" t="s">
        <v>858</v>
      </c>
      <c r="C484" s="5">
        <v>3315</v>
      </c>
    </row>
    <row r="485" ht="17.1" customHeight="1" spans="1:3">
      <c r="A485" s="114">
        <v>20602</v>
      </c>
      <c r="B485" s="4" t="s">
        <v>860</v>
      </c>
      <c r="C485" s="5">
        <v>12131</v>
      </c>
    </row>
    <row r="486" ht="17.1" customHeight="1" spans="1:3">
      <c r="A486" s="114">
        <v>2060201</v>
      </c>
      <c r="B486" s="4" t="s">
        <v>862</v>
      </c>
      <c r="C486" s="5">
        <v>773</v>
      </c>
    </row>
    <row r="487" ht="17.1" customHeight="1" spans="1:3">
      <c r="A487" s="114">
        <v>2060202</v>
      </c>
      <c r="B487" s="4" t="s">
        <v>864</v>
      </c>
      <c r="C487" s="5">
        <v>0</v>
      </c>
    </row>
    <row r="488" ht="17.1" customHeight="1" spans="1:3">
      <c r="A488" s="114">
        <v>2060203</v>
      </c>
      <c r="B488" s="4" t="s">
        <v>866</v>
      </c>
      <c r="C488" s="5">
        <v>15</v>
      </c>
    </row>
    <row r="489" ht="17.1" customHeight="1" spans="1:3">
      <c r="A489" s="114">
        <v>2060204</v>
      </c>
      <c r="B489" s="4" t="s">
        <v>868</v>
      </c>
      <c r="C489" s="5">
        <v>3629</v>
      </c>
    </row>
    <row r="490" ht="17.1" customHeight="1" spans="1:3">
      <c r="A490" s="114">
        <v>2060205</v>
      </c>
      <c r="B490" s="4" t="s">
        <v>870</v>
      </c>
      <c r="C490" s="5">
        <v>0</v>
      </c>
    </row>
    <row r="491" ht="17.1" customHeight="1" spans="1:3">
      <c r="A491" s="114">
        <v>2060206</v>
      </c>
      <c r="B491" s="4" t="s">
        <v>872</v>
      </c>
      <c r="C491" s="5">
        <v>4018</v>
      </c>
    </row>
    <row r="492" ht="17.1" customHeight="1" spans="1:3">
      <c r="A492" s="114">
        <v>2060207</v>
      </c>
      <c r="B492" s="4" t="s">
        <v>874</v>
      </c>
      <c r="C492" s="5">
        <v>0</v>
      </c>
    </row>
    <row r="493" ht="17.1" customHeight="1" spans="1:3">
      <c r="A493" s="114">
        <v>2060299</v>
      </c>
      <c r="B493" s="4" t="s">
        <v>876</v>
      </c>
      <c r="C493" s="5">
        <v>3696</v>
      </c>
    </row>
    <row r="494" ht="17.1" customHeight="1" spans="1:3">
      <c r="A494" s="114">
        <v>20603</v>
      </c>
      <c r="B494" s="4" t="s">
        <v>878</v>
      </c>
      <c r="C494" s="5">
        <v>43514</v>
      </c>
    </row>
    <row r="495" ht="17.1" customHeight="1" spans="1:3">
      <c r="A495" s="114">
        <v>2060301</v>
      </c>
      <c r="B495" s="4" t="s">
        <v>862</v>
      </c>
      <c r="C495" s="5">
        <v>24562</v>
      </c>
    </row>
    <row r="496" ht="17.1" customHeight="1" spans="1:3">
      <c r="A496" s="114">
        <v>2060302</v>
      </c>
      <c r="B496" s="4" t="s">
        <v>881</v>
      </c>
      <c r="C496" s="5">
        <v>12740</v>
      </c>
    </row>
    <row r="497" ht="17.1" customHeight="1" spans="1:3">
      <c r="A497" s="114">
        <v>2060303</v>
      </c>
      <c r="B497" s="4" t="s">
        <v>883</v>
      </c>
      <c r="C497" s="5">
        <v>5732</v>
      </c>
    </row>
    <row r="498" ht="17.1" customHeight="1" spans="1:3">
      <c r="A498" s="114">
        <v>2060304</v>
      </c>
      <c r="B498" s="4" t="s">
        <v>885</v>
      </c>
      <c r="C498" s="5">
        <v>-1</v>
      </c>
    </row>
    <row r="499" ht="17.1" customHeight="1" spans="1:3">
      <c r="A499" s="114">
        <v>2060399</v>
      </c>
      <c r="B499" s="4" t="s">
        <v>887</v>
      </c>
      <c r="C499" s="5">
        <v>481</v>
      </c>
    </row>
    <row r="500" ht="17.1" customHeight="1" spans="1:3">
      <c r="A500" s="114">
        <v>20604</v>
      </c>
      <c r="B500" s="4" t="s">
        <v>889</v>
      </c>
      <c r="C500" s="5">
        <v>172342</v>
      </c>
    </row>
    <row r="501" ht="17.1" customHeight="1" spans="1:3">
      <c r="A501" s="114">
        <v>2060401</v>
      </c>
      <c r="B501" s="4" t="s">
        <v>862</v>
      </c>
      <c r="C501" s="5">
        <v>2556</v>
      </c>
    </row>
    <row r="502" ht="17.1" customHeight="1" spans="1:3">
      <c r="A502" s="114">
        <v>2060402</v>
      </c>
      <c r="B502" s="4" t="s">
        <v>892</v>
      </c>
      <c r="C502" s="5">
        <v>52744</v>
      </c>
    </row>
    <row r="503" ht="17.1" customHeight="1" spans="1:3">
      <c r="A503" s="114">
        <v>2060403</v>
      </c>
      <c r="B503" s="4" t="s">
        <v>894</v>
      </c>
      <c r="C503" s="5">
        <v>33775</v>
      </c>
    </row>
    <row r="504" ht="17.1" customHeight="1" spans="1:3">
      <c r="A504" s="114">
        <v>2060404</v>
      </c>
      <c r="B504" s="4" t="s">
        <v>896</v>
      </c>
      <c r="C504" s="5">
        <v>40894</v>
      </c>
    </row>
    <row r="505" ht="17.1" customHeight="1" spans="1:3">
      <c r="A505" s="114">
        <v>2060499</v>
      </c>
      <c r="B505" s="4" t="s">
        <v>898</v>
      </c>
      <c r="C505" s="5">
        <v>42373</v>
      </c>
    </row>
    <row r="506" ht="17.1" customHeight="1" spans="1:3">
      <c r="A506" s="114">
        <v>20605</v>
      </c>
      <c r="B506" s="4" t="s">
        <v>900</v>
      </c>
      <c r="C506" s="5">
        <v>36102</v>
      </c>
    </row>
    <row r="507" ht="17.1" customHeight="1" spans="1:3">
      <c r="A507" s="114">
        <v>2060501</v>
      </c>
      <c r="B507" s="4" t="s">
        <v>862</v>
      </c>
      <c r="C507" s="5">
        <v>2318</v>
      </c>
    </row>
    <row r="508" ht="17.1" customHeight="1" spans="1:3">
      <c r="A508" s="114">
        <v>2060502</v>
      </c>
      <c r="B508" s="4" t="s">
        <v>903</v>
      </c>
      <c r="C508" s="5">
        <v>19157</v>
      </c>
    </row>
    <row r="509" ht="17.1" customHeight="1" spans="1:3">
      <c r="A509" s="114">
        <v>2060503</v>
      </c>
      <c r="B509" s="4" t="s">
        <v>905</v>
      </c>
      <c r="C509" s="5">
        <v>7706</v>
      </c>
    </row>
    <row r="510" ht="17.1" customHeight="1" spans="1:3">
      <c r="A510" s="114">
        <v>2060599</v>
      </c>
      <c r="B510" s="4" t="s">
        <v>907</v>
      </c>
      <c r="C510" s="5">
        <v>6921</v>
      </c>
    </row>
    <row r="511" ht="17.1" customHeight="1" spans="1:3">
      <c r="A511" s="114">
        <v>20606</v>
      </c>
      <c r="B511" s="4" t="s">
        <v>909</v>
      </c>
      <c r="C511" s="5">
        <v>9495</v>
      </c>
    </row>
    <row r="512" ht="17.1" customHeight="1" spans="1:3">
      <c r="A512" s="114">
        <v>2060601</v>
      </c>
      <c r="B512" s="4" t="s">
        <v>911</v>
      </c>
      <c r="C512" s="5">
        <v>3477</v>
      </c>
    </row>
    <row r="513" ht="17.1" customHeight="1" spans="1:3">
      <c r="A513" s="114">
        <v>2060602</v>
      </c>
      <c r="B513" s="4" t="s">
        <v>913</v>
      </c>
      <c r="C513" s="5">
        <v>1237</v>
      </c>
    </row>
    <row r="514" ht="17.1" customHeight="1" spans="1:3">
      <c r="A514" s="114">
        <v>2060603</v>
      </c>
      <c r="B514" s="4" t="s">
        <v>915</v>
      </c>
      <c r="C514" s="5">
        <v>0</v>
      </c>
    </row>
    <row r="515" ht="17.1" customHeight="1" spans="1:3">
      <c r="A515" s="114">
        <v>2060699</v>
      </c>
      <c r="B515" s="4" t="s">
        <v>917</v>
      </c>
      <c r="C515" s="5">
        <v>4781</v>
      </c>
    </row>
    <row r="516" ht="17.1" customHeight="1" spans="1:3">
      <c r="A516" s="114">
        <v>20607</v>
      </c>
      <c r="B516" s="4" t="s">
        <v>919</v>
      </c>
      <c r="C516" s="5">
        <v>32020</v>
      </c>
    </row>
    <row r="517" ht="17.1" customHeight="1" spans="1:3">
      <c r="A517" s="114">
        <v>2060701</v>
      </c>
      <c r="B517" s="4" t="s">
        <v>862</v>
      </c>
      <c r="C517" s="5">
        <v>6825</v>
      </c>
    </row>
    <row r="518" ht="17.1" customHeight="1" spans="1:3">
      <c r="A518" s="114">
        <v>2060702</v>
      </c>
      <c r="B518" s="4" t="s">
        <v>922</v>
      </c>
      <c r="C518" s="5">
        <v>16770</v>
      </c>
    </row>
    <row r="519" ht="17.1" customHeight="1" spans="1:3">
      <c r="A519" s="114">
        <v>2060703</v>
      </c>
      <c r="B519" s="4" t="s">
        <v>924</v>
      </c>
      <c r="C519" s="5">
        <v>190</v>
      </c>
    </row>
    <row r="520" ht="17.1" customHeight="1" spans="1:3">
      <c r="A520" s="114">
        <v>2060704</v>
      </c>
      <c r="B520" s="4" t="s">
        <v>926</v>
      </c>
      <c r="C520" s="5">
        <v>380</v>
      </c>
    </row>
    <row r="521" ht="17.1" customHeight="1" spans="1:3">
      <c r="A521" s="114">
        <v>2060705</v>
      </c>
      <c r="B521" s="4" t="s">
        <v>928</v>
      </c>
      <c r="C521" s="5">
        <v>866</v>
      </c>
    </row>
    <row r="522" ht="17.1" customHeight="1" spans="1:3">
      <c r="A522" s="114">
        <v>2060799</v>
      </c>
      <c r="B522" s="4" t="s">
        <v>930</v>
      </c>
      <c r="C522" s="5">
        <v>6989</v>
      </c>
    </row>
    <row r="523" ht="17.1" customHeight="1" spans="1:3">
      <c r="A523" s="114">
        <v>20608</v>
      </c>
      <c r="B523" s="4" t="s">
        <v>932</v>
      </c>
      <c r="C523" s="5">
        <v>6097</v>
      </c>
    </row>
    <row r="524" ht="17.1" customHeight="1" spans="1:3">
      <c r="A524" s="114">
        <v>2060801</v>
      </c>
      <c r="B524" s="4" t="s">
        <v>934</v>
      </c>
      <c r="C524" s="5">
        <v>4702</v>
      </c>
    </row>
    <row r="525" ht="17.1" customHeight="1" spans="1:3">
      <c r="A525" s="114">
        <v>2060802</v>
      </c>
      <c r="B525" s="4" t="s">
        <v>936</v>
      </c>
      <c r="C525" s="5">
        <v>70</v>
      </c>
    </row>
    <row r="526" ht="17.1" customHeight="1" spans="1:3">
      <c r="A526" s="114">
        <v>2060899</v>
      </c>
      <c r="B526" s="4" t="s">
        <v>938</v>
      </c>
      <c r="C526" s="5">
        <v>1325</v>
      </c>
    </row>
    <row r="527" ht="17.1" customHeight="1" spans="1:3">
      <c r="A527" s="114">
        <v>20609</v>
      </c>
      <c r="B527" s="4" t="s">
        <v>940</v>
      </c>
      <c r="C527" s="5">
        <v>7759</v>
      </c>
    </row>
    <row r="528" ht="17.1" customHeight="1" spans="1:3">
      <c r="A528" s="114">
        <v>2060901</v>
      </c>
      <c r="B528" s="4" t="s">
        <v>3749</v>
      </c>
      <c r="C528" s="5">
        <v>7759</v>
      </c>
    </row>
    <row r="529" ht="17.1" customHeight="1" spans="1:3">
      <c r="A529" s="114">
        <v>20699</v>
      </c>
      <c r="B529" s="4" t="s">
        <v>942</v>
      </c>
      <c r="C529" s="5">
        <v>140384</v>
      </c>
    </row>
    <row r="530" ht="17.1" customHeight="1" spans="1:3">
      <c r="A530" s="114">
        <v>2069901</v>
      </c>
      <c r="B530" s="4" t="s">
        <v>944</v>
      </c>
      <c r="C530" s="5">
        <v>6024</v>
      </c>
    </row>
    <row r="531" ht="17.1" customHeight="1" spans="1:3">
      <c r="A531" s="114">
        <v>2069902</v>
      </c>
      <c r="B531" s="4" t="s">
        <v>946</v>
      </c>
      <c r="C531" s="5">
        <v>0</v>
      </c>
    </row>
    <row r="532" ht="17.1" customHeight="1" spans="1:3">
      <c r="A532" s="114">
        <v>2069903</v>
      </c>
      <c r="B532" s="4" t="s">
        <v>948</v>
      </c>
      <c r="C532" s="5">
        <v>9143</v>
      </c>
    </row>
    <row r="533" ht="17.1" customHeight="1" spans="1:3">
      <c r="A533" s="114">
        <v>2069999</v>
      </c>
      <c r="B533" s="4" t="s">
        <v>950</v>
      </c>
      <c r="C533" s="5">
        <v>125217</v>
      </c>
    </row>
    <row r="534" ht="17.1" customHeight="1" spans="1:3">
      <c r="A534" s="114">
        <v>207</v>
      </c>
      <c r="B534" s="4" t="s">
        <v>3683</v>
      </c>
      <c r="C534" s="5">
        <v>616581</v>
      </c>
    </row>
    <row r="535" ht="17.1" customHeight="1" spans="1:3">
      <c r="A535" s="114">
        <v>20701</v>
      </c>
      <c r="B535" s="4" t="s">
        <v>954</v>
      </c>
      <c r="C535" s="5">
        <v>273869</v>
      </c>
    </row>
    <row r="536" ht="17.1" customHeight="1" spans="1:3">
      <c r="A536" s="114">
        <v>2070101</v>
      </c>
      <c r="B536" s="4" t="s">
        <v>141</v>
      </c>
      <c r="C536" s="5">
        <v>32755</v>
      </c>
    </row>
    <row r="537" ht="17.1" customHeight="1" spans="1:3">
      <c r="A537" s="114">
        <v>2070102</v>
      </c>
      <c r="B537" s="4" t="s">
        <v>143</v>
      </c>
      <c r="C537" s="5">
        <v>4083</v>
      </c>
    </row>
    <row r="538" ht="17.1" customHeight="1" spans="1:3">
      <c r="A538" s="114">
        <v>2070103</v>
      </c>
      <c r="B538" s="4" t="s">
        <v>145</v>
      </c>
      <c r="C538" s="5">
        <v>316</v>
      </c>
    </row>
    <row r="539" ht="17.1" customHeight="1" spans="1:3">
      <c r="A539" s="114">
        <v>2070104</v>
      </c>
      <c r="B539" s="4" t="s">
        <v>959</v>
      </c>
      <c r="C539" s="5">
        <v>18474</v>
      </c>
    </row>
    <row r="540" ht="17.1" customHeight="1" spans="1:3">
      <c r="A540" s="114">
        <v>2070105</v>
      </c>
      <c r="B540" s="4" t="s">
        <v>961</v>
      </c>
      <c r="C540" s="5">
        <v>842</v>
      </c>
    </row>
    <row r="541" ht="17.1" customHeight="1" spans="1:3">
      <c r="A541" s="114">
        <v>2070106</v>
      </c>
      <c r="B541" s="4" t="s">
        <v>963</v>
      </c>
      <c r="C541" s="5">
        <v>8026</v>
      </c>
    </row>
    <row r="542" ht="17.1" customHeight="1" spans="1:3">
      <c r="A542" s="114">
        <v>2070107</v>
      </c>
      <c r="B542" s="4" t="s">
        <v>965</v>
      </c>
      <c r="C542" s="5">
        <v>32215</v>
      </c>
    </row>
    <row r="543" ht="17.1" customHeight="1" spans="1:3">
      <c r="A543" s="114">
        <v>2070108</v>
      </c>
      <c r="B543" s="4" t="s">
        <v>967</v>
      </c>
      <c r="C543" s="5">
        <v>5476</v>
      </c>
    </row>
    <row r="544" ht="17.1" customHeight="1" spans="1:3">
      <c r="A544" s="114">
        <v>2070109</v>
      </c>
      <c r="B544" s="4" t="s">
        <v>969</v>
      </c>
      <c r="C544" s="5">
        <v>75950</v>
      </c>
    </row>
    <row r="545" ht="17.1" customHeight="1" spans="1:3">
      <c r="A545" s="114">
        <v>2070110</v>
      </c>
      <c r="B545" s="4" t="s">
        <v>971</v>
      </c>
      <c r="C545" s="5">
        <v>1140</v>
      </c>
    </row>
    <row r="546" ht="17.1" customHeight="1" spans="1:3">
      <c r="A546" s="114">
        <v>2070111</v>
      </c>
      <c r="B546" s="4" t="s">
        <v>973</v>
      </c>
      <c r="C546" s="5">
        <v>18371</v>
      </c>
    </row>
    <row r="547" ht="17.1" customHeight="1" spans="1:3">
      <c r="A547" s="114">
        <v>2070112</v>
      </c>
      <c r="B547" s="4" t="s">
        <v>975</v>
      </c>
      <c r="C547" s="5">
        <v>2671</v>
      </c>
    </row>
    <row r="548" ht="17.1" customHeight="1" spans="1:3">
      <c r="A548" s="114">
        <v>2070199</v>
      </c>
      <c r="B548" s="4" t="s">
        <v>977</v>
      </c>
      <c r="C548" s="5">
        <v>73550</v>
      </c>
    </row>
    <row r="549" ht="17.1" customHeight="1" spans="1:3">
      <c r="A549" s="114">
        <v>20702</v>
      </c>
      <c r="B549" s="4" t="s">
        <v>979</v>
      </c>
      <c r="C549" s="5">
        <v>75565</v>
      </c>
    </row>
    <row r="550" ht="17.1" customHeight="1" spans="1:3">
      <c r="A550" s="114">
        <v>2070201</v>
      </c>
      <c r="B550" s="4" t="s">
        <v>141</v>
      </c>
      <c r="C550" s="5">
        <v>1346</v>
      </c>
    </row>
    <row r="551" ht="17.1" customHeight="1" spans="1:3">
      <c r="A551" s="114">
        <v>2070202</v>
      </c>
      <c r="B551" s="4" t="s">
        <v>143</v>
      </c>
      <c r="C551" s="5">
        <v>128</v>
      </c>
    </row>
    <row r="552" ht="17.1" customHeight="1" spans="1:3">
      <c r="A552" s="114">
        <v>2070203</v>
      </c>
      <c r="B552" s="4" t="s">
        <v>145</v>
      </c>
      <c r="C552" s="5">
        <v>0</v>
      </c>
    </row>
    <row r="553" ht="17.1" customHeight="1" spans="1:3">
      <c r="A553" s="114">
        <v>2070204</v>
      </c>
      <c r="B553" s="4" t="s">
        <v>984</v>
      </c>
      <c r="C553" s="5">
        <v>41897</v>
      </c>
    </row>
    <row r="554" ht="17.1" customHeight="1" spans="1:3">
      <c r="A554" s="114">
        <v>2070205</v>
      </c>
      <c r="B554" s="4" t="s">
        <v>986</v>
      </c>
      <c r="C554" s="5">
        <v>24212</v>
      </c>
    </row>
    <row r="555" ht="17.1" customHeight="1" spans="1:3">
      <c r="A555" s="114">
        <v>2070206</v>
      </c>
      <c r="B555" s="4" t="s">
        <v>988</v>
      </c>
      <c r="C555" s="5">
        <v>3479</v>
      </c>
    </row>
    <row r="556" ht="17.1" customHeight="1" spans="1:3">
      <c r="A556" s="114">
        <v>2070299</v>
      </c>
      <c r="B556" s="4" t="s">
        <v>990</v>
      </c>
      <c r="C556" s="5">
        <v>4503</v>
      </c>
    </row>
    <row r="557" ht="17.1" customHeight="1" spans="1:3">
      <c r="A557" s="114">
        <v>20703</v>
      </c>
      <c r="B557" s="4" t="s">
        <v>992</v>
      </c>
      <c r="C557" s="5">
        <v>65855</v>
      </c>
    </row>
    <row r="558" ht="17.1" customHeight="1" spans="1:3">
      <c r="A558" s="114">
        <v>2070301</v>
      </c>
      <c r="B558" s="4" t="s">
        <v>141</v>
      </c>
      <c r="C558" s="5">
        <v>5623</v>
      </c>
    </row>
    <row r="559" ht="17.1" customHeight="1" spans="1:3">
      <c r="A559" s="114">
        <v>2070302</v>
      </c>
      <c r="B559" s="4" t="s">
        <v>143</v>
      </c>
      <c r="C559" s="5">
        <v>365</v>
      </c>
    </row>
    <row r="560" ht="17.1" customHeight="1" spans="1:3">
      <c r="A560" s="114">
        <v>2070303</v>
      </c>
      <c r="B560" s="4" t="s">
        <v>145</v>
      </c>
      <c r="C560" s="5">
        <v>563</v>
      </c>
    </row>
    <row r="561" ht="17.1" customHeight="1" spans="1:3">
      <c r="A561" s="114">
        <v>2070304</v>
      </c>
      <c r="B561" s="4" t="s">
        <v>997</v>
      </c>
      <c r="C561" s="5">
        <v>1901</v>
      </c>
    </row>
    <row r="562" ht="17.1" customHeight="1" spans="1:3">
      <c r="A562" s="114">
        <v>2070305</v>
      </c>
      <c r="B562" s="4" t="s">
        <v>999</v>
      </c>
      <c r="C562" s="5">
        <v>3759</v>
      </c>
    </row>
    <row r="563" ht="17.1" customHeight="1" spans="1:3">
      <c r="A563" s="114">
        <v>2070306</v>
      </c>
      <c r="B563" s="4" t="s">
        <v>1001</v>
      </c>
      <c r="C563" s="5">
        <v>8694</v>
      </c>
    </row>
    <row r="564" ht="17.1" customHeight="1" spans="1:3">
      <c r="A564" s="114">
        <v>2070307</v>
      </c>
      <c r="B564" s="4" t="s">
        <v>1003</v>
      </c>
      <c r="C564" s="5">
        <v>28611</v>
      </c>
    </row>
    <row r="565" ht="17.1" customHeight="1" spans="1:3">
      <c r="A565" s="114">
        <v>2070308</v>
      </c>
      <c r="B565" s="4" t="s">
        <v>1005</v>
      </c>
      <c r="C565" s="5">
        <v>11627</v>
      </c>
    </row>
    <row r="566" ht="17.1" customHeight="1" spans="1:3">
      <c r="A566" s="114">
        <v>2070309</v>
      </c>
      <c r="B566" s="4" t="s">
        <v>1007</v>
      </c>
      <c r="C566" s="5">
        <v>132</v>
      </c>
    </row>
    <row r="567" ht="17.1" customHeight="1" spans="1:3">
      <c r="A567" s="114">
        <v>2070399</v>
      </c>
      <c r="B567" s="4" t="s">
        <v>1009</v>
      </c>
      <c r="C567" s="5">
        <v>4580</v>
      </c>
    </row>
    <row r="568" ht="17.1" customHeight="1" spans="1:3">
      <c r="A568" s="114">
        <v>20704</v>
      </c>
      <c r="B568" s="4" t="s">
        <v>1011</v>
      </c>
      <c r="C568" s="5">
        <v>103650</v>
      </c>
    </row>
    <row r="569" ht="17.1" customHeight="1" spans="1:3">
      <c r="A569" s="114">
        <v>2070401</v>
      </c>
      <c r="B569" s="4" t="s">
        <v>141</v>
      </c>
      <c r="C569" s="5">
        <v>13862</v>
      </c>
    </row>
    <row r="570" ht="17.1" customHeight="1" spans="1:3">
      <c r="A570" s="114">
        <v>2070402</v>
      </c>
      <c r="B570" s="4" t="s">
        <v>143</v>
      </c>
      <c r="C570" s="5">
        <v>1264</v>
      </c>
    </row>
    <row r="571" ht="17.1" customHeight="1" spans="1:3">
      <c r="A571" s="114">
        <v>2070403</v>
      </c>
      <c r="B571" s="4" t="s">
        <v>145</v>
      </c>
      <c r="C571" s="5">
        <v>119</v>
      </c>
    </row>
    <row r="572" ht="17.1" customHeight="1" spans="1:3">
      <c r="A572" s="114">
        <v>2070404</v>
      </c>
      <c r="B572" s="4" t="s">
        <v>1016</v>
      </c>
      <c r="C572" s="5">
        <v>18293</v>
      </c>
    </row>
    <row r="573" ht="17.1" customHeight="1" spans="1:3">
      <c r="A573" s="114">
        <v>2070405</v>
      </c>
      <c r="B573" s="4" t="s">
        <v>1018</v>
      </c>
      <c r="C573" s="5">
        <v>30847</v>
      </c>
    </row>
    <row r="574" ht="17.1" customHeight="1" spans="1:3">
      <c r="A574" s="114">
        <v>2070406</v>
      </c>
      <c r="B574" s="4" t="s">
        <v>1020</v>
      </c>
      <c r="C574" s="5">
        <v>3795</v>
      </c>
    </row>
    <row r="575" ht="17.1" customHeight="1" spans="1:3">
      <c r="A575" s="114">
        <v>2070499</v>
      </c>
      <c r="B575" s="4" t="s">
        <v>1022</v>
      </c>
      <c r="C575" s="5">
        <v>35470</v>
      </c>
    </row>
    <row r="576" ht="17.1" customHeight="1" spans="1:3">
      <c r="A576" s="114">
        <v>20705</v>
      </c>
      <c r="B576" s="4" t="s">
        <v>1024</v>
      </c>
      <c r="C576" s="5">
        <v>27502</v>
      </c>
    </row>
    <row r="577" ht="17.1" customHeight="1" spans="1:3">
      <c r="A577" s="114">
        <v>2070501</v>
      </c>
      <c r="B577" s="4" t="s">
        <v>141</v>
      </c>
      <c r="C577" s="5">
        <v>3586</v>
      </c>
    </row>
    <row r="578" ht="17.1" customHeight="1" spans="1:3">
      <c r="A578" s="114">
        <v>2070502</v>
      </c>
      <c r="B578" s="4" t="s">
        <v>143</v>
      </c>
      <c r="C578" s="5">
        <v>489</v>
      </c>
    </row>
    <row r="579" ht="17.1" customHeight="1" spans="1:3">
      <c r="A579" s="114">
        <v>2070503</v>
      </c>
      <c r="B579" s="4" t="s">
        <v>145</v>
      </c>
      <c r="C579" s="5">
        <v>675</v>
      </c>
    </row>
    <row r="580" ht="17.1" customHeight="1" spans="1:3">
      <c r="A580" s="114">
        <v>2070504</v>
      </c>
      <c r="B580" s="4" t="s">
        <v>1029</v>
      </c>
      <c r="C580" s="5">
        <v>650</v>
      </c>
    </row>
    <row r="581" ht="17.1" customHeight="1" spans="1:3">
      <c r="A581" s="114">
        <v>2070505</v>
      </c>
      <c r="B581" s="4" t="s">
        <v>1031</v>
      </c>
      <c r="C581" s="5">
        <v>18214</v>
      </c>
    </row>
    <row r="582" ht="17.1" customHeight="1" spans="1:3">
      <c r="A582" s="114">
        <v>2070506</v>
      </c>
      <c r="B582" s="4" t="s">
        <v>1033</v>
      </c>
      <c r="C582" s="5">
        <v>112</v>
      </c>
    </row>
    <row r="583" ht="17.1" customHeight="1" spans="1:3">
      <c r="A583" s="114">
        <v>2070507</v>
      </c>
      <c r="B583" s="4" t="s">
        <v>1035</v>
      </c>
      <c r="C583" s="5">
        <v>203</v>
      </c>
    </row>
    <row r="584" ht="17.1" customHeight="1" spans="1:3">
      <c r="A584" s="114">
        <v>2070599</v>
      </c>
      <c r="B584" s="4" t="s">
        <v>1037</v>
      </c>
      <c r="C584" s="5">
        <v>3573</v>
      </c>
    </row>
    <row r="585" ht="17.1" customHeight="1" spans="1:3">
      <c r="A585" s="114">
        <v>20799</v>
      </c>
      <c r="B585" s="4" t="s">
        <v>1039</v>
      </c>
      <c r="C585" s="5">
        <v>70140</v>
      </c>
    </row>
    <row r="586" ht="17.1" customHeight="1" spans="1:3">
      <c r="A586" s="114">
        <v>2079902</v>
      </c>
      <c r="B586" s="4" t="s">
        <v>1041</v>
      </c>
      <c r="C586" s="5">
        <v>5146</v>
      </c>
    </row>
    <row r="587" ht="17.1" customHeight="1" spans="1:3">
      <c r="A587" s="114">
        <v>2079903</v>
      </c>
      <c r="B587" s="4" t="s">
        <v>1043</v>
      </c>
      <c r="C587" s="5">
        <v>31493</v>
      </c>
    </row>
    <row r="588" ht="17.1" customHeight="1" spans="1:3">
      <c r="A588" s="114">
        <v>2079999</v>
      </c>
      <c r="B588" s="4" t="s">
        <v>1045</v>
      </c>
      <c r="C588" s="5">
        <v>33501</v>
      </c>
    </row>
    <row r="589" ht="17.1" customHeight="1" spans="1:3">
      <c r="A589" s="114">
        <v>208</v>
      </c>
      <c r="B589" s="4" t="s">
        <v>3684</v>
      </c>
      <c r="C589" s="5">
        <v>6486898</v>
      </c>
    </row>
    <row r="590" ht="17.1" customHeight="1" spans="1:3">
      <c r="A590" s="114">
        <v>20801</v>
      </c>
      <c r="B590" s="4" t="s">
        <v>1049</v>
      </c>
      <c r="C590" s="5">
        <v>164342</v>
      </c>
    </row>
    <row r="591" ht="17.1" customHeight="1" spans="1:3">
      <c r="A591" s="114">
        <v>2080101</v>
      </c>
      <c r="B591" s="4" t="s">
        <v>141</v>
      </c>
      <c r="C591" s="5">
        <v>67174</v>
      </c>
    </row>
    <row r="592" ht="17.1" customHeight="1" spans="1:3">
      <c r="A592" s="114">
        <v>2080102</v>
      </c>
      <c r="B592" s="4" t="s">
        <v>143</v>
      </c>
      <c r="C592" s="5">
        <v>6058</v>
      </c>
    </row>
    <row r="593" ht="17.1" customHeight="1" spans="1:3">
      <c r="A593" s="114">
        <v>2080103</v>
      </c>
      <c r="B593" s="4" t="s">
        <v>145</v>
      </c>
      <c r="C593" s="5">
        <v>1059</v>
      </c>
    </row>
    <row r="594" ht="17.1" customHeight="1" spans="1:3">
      <c r="A594" s="114">
        <v>2080104</v>
      </c>
      <c r="B594" s="4" t="s">
        <v>1054</v>
      </c>
      <c r="C594" s="5">
        <v>1938</v>
      </c>
    </row>
    <row r="595" ht="17.1" customHeight="1" spans="1:3">
      <c r="A595" s="114">
        <v>2080105</v>
      </c>
      <c r="B595" s="4" t="s">
        <v>1056</v>
      </c>
      <c r="C595" s="5">
        <v>1261</v>
      </c>
    </row>
    <row r="596" ht="17.1" customHeight="1" spans="1:3">
      <c r="A596" s="114">
        <v>2080106</v>
      </c>
      <c r="B596" s="4" t="s">
        <v>1058</v>
      </c>
      <c r="C596" s="5">
        <v>3450</v>
      </c>
    </row>
    <row r="597" ht="17.1" customHeight="1" spans="1:3">
      <c r="A597" s="114">
        <v>2080107</v>
      </c>
      <c r="B597" s="4" t="s">
        <v>1060</v>
      </c>
      <c r="C597" s="5">
        <v>6331</v>
      </c>
    </row>
    <row r="598" ht="17.1" customHeight="1" spans="1:3">
      <c r="A598" s="114">
        <v>2080108</v>
      </c>
      <c r="B598" s="4" t="s">
        <v>248</v>
      </c>
      <c r="C598" s="5">
        <v>2970</v>
      </c>
    </row>
    <row r="599" ht="17.1" customHeight="1" spans="1:3">
      <c r="A599" s="114">
        <v>2080109</v>
      </c>
      <c r="B599" s="4" t="s">
        <v>1063</v>
      </c>
      <c r="C599" s="5">
        <v>42706</v>
      </c>
    </row>
    <row r="600" ht="17.1" customHeight="1" spans="1:3">
      <c r="A600" s="114">
        <v>2080110</v>
      </c>
      <c r="B600" s="4" t="s">
        <v>1065</v>
      </c>
      <c r="C600" s="5">
        <v>143</v>
      </c>
    </row>
    <row r="601" ht="17.1" customHeight="1" spans="1:3">
      <c r="A601" s="114">
        <v>2080111</v>
      </c>
      <c r="B601" s="4" t="s">
        <v>1067</v>
      </c>
      <c r="C601" s="5">
        <v>1018</v>
      </c>
    </row>
    <row r="602" ht="17.1" customHeight="1" spans="1:3">
      <c r="A602" s="114">
        <v>2080112</v>
      </c>
      <c r="B602" s="4" t="s">
        <v>1069</v>
      </c>
      <c r="C602" s="5">
        <v>525</v>
      </c>
    </row>
    <row r="603" ht="17.1" customHeight="1" spans="1:3">
      <c r="A603" s="114">
        <v>2080199</v>
      </c>
      <c r="B603" s="4" t="s">
        <v>1071</v>
      </c>
      <c r="C603" s="5">
        <v>29709</v>
      </c>
    </row>
    <row r="604" ht="17.1" customHeight="1" spans="1:3">
      <c r="A604" s="114">
        <v>20802</v>
      </c>
      <c r="B604" s="4" t="s">
        <v>1073</v>
      </c>
      <c r="C604" s="5">
        <v>196914</v>
      </c>
    </row>
    <row r="605" ht="17.1" customHeight="1" spans="1:3">
      <c r="A605" s="114">
        <v>2080201</v>
      </c>
      <c r="B605" s="4" t="s">
        <v>141</v>
      </c>
      <c r="C605" s="5">
        <v>43821</v>
      </c>
    </row>
    <row r="606" ht="17.1" customHeight="1" spans="1:3">
      <c r="A606" s="114">
        <v>2080202</v>
      </c>
      <c r="B606" s="4" t="s">
        <v>143</v>
      </c>
      <c r="C606" s="5">
        <v>3805</v>
      </c>
    </row>
    <row r="607" ht="17.1" customHeight="1" spans="1:3">
      <c r="A607" s="114">
        <v>2080203</v>
      </c>
      <c r="B607" s="4" t="s">
        <v>145</v>
      </c>
      <c r="C607" s="5">
        <v>763</v>
      </c>
    </row>
    <row r="608" ht="17.1" customHeight="1" spans="1:3">
      <c r="A608" s="114">
        <v>2080204</v>
      </c>
      <c r="B608" s="4" t="s">
        <v>1078</v>
      </c>
      <c r="C608" s="5">
        <v>6949</v>
      </c>
    </row>
    <row r="609" ht="17.1" customHeight="1" spans="1:3">
      <c r="A609" s="114">
        <v>2080205</v>
      </c>
      <c r="B609" s="4" t="s">
        <v>1080</v>
      </c>
      <c r="C609" s="5">
        <v>66191</v>
      </c>
    </row>
    <row r="610" ht="17.1" customHeight="1" spans="1:3">
      <c r="A610" s="114">
        <v>2080206</v>
      </c>
      <c r="B610" s="4" t="s">
        <v>1082</v>
      </c>
      <c r="C610" s="5">
        <v>199</v>
      </c>
    </row>
    <row r="611" ht="17.1" customHeight="1" spans="1:3">
      <c r="A611" s="114">
        <v>2080207</v>
      </c>
      <c r="B611" s="4" t="s">
        <v>1084</v>
      </c>
      <c r="C611" s="5">
        <v>7243</v>
      </c>
    </row>
    <row r="612" ht="17.1" customHeight="1" spans="1:3">
      <c r="A612" s="114">
        <v>2080208</v>
      </c>
      <c r="B612" s="4" t="s">
        <v>1086</v>
      </c>
      <c r="C612" s="5">
        <v>33419</v>
      </c>
    </row>
    <row r="613" ht="17.1" customHeight="1" spans="1:3">
      <c r="A613" s="114">
        <v>2080209</v>
      </c>
      <c r="B613" s="4" t="s">
        <v>1088</v>
      </c>
      <c r="C613" s="5">
        <v>2409</v>
      </c>
    </row>
    <row r="614" ht="17.1" customHeight="1" spans="1:3">
      <c r="A614" s="114">
        <v>2080299</v>
      </c>
      <c r="B614" s="4" t="s">
        <v>1090</v>
      </c>
      <c r="C614" s="5">
        <v>32115</v>
      </c>
    </row>
    <row r="615" ht="17.1" customHeight="1" spans="1:3">
      <c r="A615" s="114">
        <v>20803</v>
      </c>
      <c r="B615" s="4" t="s">
        <v>1092</v>
      </c>
      <c r="C615" s="5">
        <v>1546603</v>
      </c>
    </row>
    <row r="616" ht="17.1" customHeight="1" spans="1:3">
      <c r="A616" s="114">
        <v>2080301</v>
      </c>
      <c r="B616" s="4" t="s">
        <v>1094</v>
      </c>
      <c r="C616" s="5">
        <v>901054</v>
      </c>
    </row>
    <row r="617" ht="17.1" customHeight="1" spans="1:3">
      <c r="A617" s="114">
        <v>2080302</v>
      </c>
      <c r="B617" s="4" t="s">
        <v>1096</v>
      </c>
      <c r="C617" s="5">
        <v>7059</v>
      </c>
    </row>
    <row r="618" ht="17.1" customHeight="1" spans="1:3">
      <c r="A618" s="114">
        <v>2080303</v>
      </c>
      <c r="B618" s="4" t="s">
        <v>1098</v>
      </c>
      <c r="C618" s="5">
        <v>11887</v>
      </c>
    </row>
    <row r="619" ht="17.1" customHeight="1" spans="1:3">
      <c r="A619" s="114">
        <v>2080304</v>
      </c>
      <c r="B619" s="4" t="s">
        <v>1100</v>
      </c>
      <c r="C619" s="5">
        <v>9258</v>
      </c>
    </row>
    <row r="620" ht="17.1" customHeight="1" spans="1:3">
      <c r="A620" s="114">
        <v>2080305</v>
      </c>
      <c r="B620" s="4" t="s">
        <v>1102</v>
      </c>
      <c r="C620" s="5">
        <v>7383</v>
      </c>
    </row>
    <row r="621" ht="17.1" customHeight="1" spans="1:3">
      <c r="A621" s="114">
        <v>2080308</v>
      </c>
      <c r="B621" s="4" t="s">
        <v>1104</v>
      </c>
      <c r="C621" s="5">
        <v>562547</v>
      </c>
    </row>
    <row r="622" ht="17.1" customHeight="1" spans="1:3">
      <c r="A622" s="114">
        <v>2080399</v>
      </c>
      <c r="B622" s="4" t="s">
        <v>1106</v>
      </c>
      <c r="C622" s="5">
        <v>47415</v>
      </c>
    </row>
    <row r="623" ht="17.1" customHeight="1" spans="1:3">
      <c r="A623" s="114">
        <v>20805</v>
      </c>
      <c r="B623" s="4" t="s">
        <v>1108</v>
      </c>
      <c r="C623" s="5">
        <v>2176634</v>
      </c>
    </row>
    <row r="624" ht="17.1" customHeight="1" spans="1:3">
      <c r="A624" s="114">
        <v>2080501</v>
      </c>
      <c r="B624" s="4" t="s">
        <v>1110</v>
      </c>
      <c r="C624" s="5">
        <v>624860</v>
      </c>
    </row>
    <row r="625" ht="17.1" customHeight="1" spans="1:3">
      <c r="A625" s="114">
        <v>2080502</v>
      </c>
      <c r="B625" s="4" t="s">
        <v>1112</v>
      </c>
      <c r="C625" s="5">
        <v>1398332</v>
      </c>
    </row>
    <row r="626" ht="17.1" customHeight="1" spans="1:3">
      <c r="A626" s="114">
        <v>2080503</v>
      </c>
      <c r="B626" s="4" t="s">
        <v>1114</v>
      </c>
      <c r="C626" s="5">
        <v>18161</v>
      </c>
    </row>
    <row r="627" ht="17.1" customHeight="1" spans="1:3">
      <c r="A627" s="114">
        <v>2080504</v>
      </c>
      <c r="B627" s="4" t="s">
        <v>1116</v>
      </c>
      <c r="C627" s="5">
        <v>76142</v>
      </c>
    </row>
    <row r="628" ht="17.1" customHeight="1" spans="1:3">
      <c r="A628" s="114">
        <v>2080599</v>
      </c>
      <c r="B628" s="4" t="s">
        <v>1118</v>
      </c>
      <c r="C628" s="5">
        <v>59139</v>
      </c>
    </row>
    <row r="629" ht="17.1" customHeight="1" spans="1:3">
      <c r="A629" s="114">
        <v>20806</v>
      </c>
      <c r="B629" s="4" t="s">
        <v>1120</v>
      </c>
      <c r="C629" s="5">
        <v>3584</v>
      </c>
    </row>
    <row r="630" ht="17.1" customHeight="1" spans="1:3">
      <c r="A630" s="114">
        <v>2080601</v>
      </c>
      <c r="B630" s="4" t="s">
        <v>1122</v>
      </c>
      <c r="C630" s="5">
        <v>3004</v>
      </c>
    </row>
    <row r="631" ht="17.1" customHeight="1" spans="1:3">
      <c r="A631" s="114">
        <v>2080602</v>
      </c>
      <c r="B631" s="4" t="s">
        <v>1124</v>
      </c>
      <c r="C631" s="5">
        <v>0</v>
      </c>
    </row>
    <row r="632" ht="17.1" customHeight="1" spans="1:3">
      <c r="A632" s="114">
        <v>2080699</v>
      </c>
      <c r="B632" s="4" t="s">
        <v>1126</v>
      </c>
      <c r="C632" s="5">
        <v>580</v>
      </c>
    </row>
    <row r="633" ht="17.1" customHeight="1" spans="1:3">
      <c r="A633" s="114">
        <v>20807</v>
      </c>
      <c r="B633" s="4" t="s">
        <v>1128</v>
      </c>
      <c r="C633" s="5">
        <v>243783</v>
      </c>
    </row>
    <row r="634" ht="17.1" customHeight="1" spans="1:3">
      <c r="A634" s="114">
        <v>2080701</v>
      </c>
      <c r="B634" s="4" t="s">
        <v>1130</v>
      </c>
      <c r="C634" s="5">
        <v>429</v>
      </c>
    </row>
    <row r="635" ht="17.1" customHeight="1" spans="1:3">
      <c r="A635" s="114">
        <v>2080702</v>
      </c>
      <c r="B635" s="4" t="s">
        <v>1132</v>
      </c>
      <c r="C635" s="5">
        <v>2459</v>
      </c>
    </row>
    <row r="636" ht="17.1" customHeight="1" spans="1:3">
      <c r="A636" s="114">
        <v>2080703</v>
      </c>
      <c r="B636" s="4" t="s">
        <v>1134</v>
      </c>
      <c r="C636" s="5">
        <v>7</v>
      </c>
    </row>
    <row r="637" ht="17.1" customHeight="1" spans="1:3">
      <c r="A637" s="114">
        <v>2080704</v>
      </c>
      <c r="B637" s="4" t="s">
        <v>1136</v>
      </c>
      <c r="C637" s="5">
        <v>4627</v>
      </c>
    </row>
    <row r="638" ht="17.1" customHeight="1" spans="1:3">
      <c r="A638" s="114">
        <v>2080705</v>
      </c>
      <c r="B638" s="4" t="s">
        <v>1138</v>
      </c>
      <c r="C638" s="5">
        <v>7261</v>
      </c>
    </row>
    <row r="639" ht="17.1" customHeight="1" spans="1:3">
      <c r="A639" s="114">
        <v>2080706</v>
      </c>
      <c r="B639" s="4" t="s">
        <v>1140</v>
      </c>
      <c r="C639" s="5">
        <v>123107</v>
      </c>
    </row>
    <row r="640" ht="17.1" customHeight="1" spans="1:3">
      <c r="A640" s="114">
        <v>2080707</v>
      </c>
      <c r="B640" s="4" t="s">
        <v>1142</v>
      </c>
      <c r="C640" s="5">
        <v>3291</v>
      </c>
    </row>
    <row r="641" ht="17.1" customHeight="1" spans="1:3">
      <c r="A641" s="114">
        <v>2080709</v>
      </c>
      <c r="B641" s="4" t="s">
        <v>1144</v>
      </c>
      <c r="C641" s="5">
        <v>41</v>
      </c>
    </row>
    <row r="642" ht="17.1" customHeight="1" spans="1:3">
      <c r="A642" s="114">
        <v>2080710</v>
      </c>
      <c r="B642" s="4" t="s">
        <v>1146</v>
      </c>
      <c r="C642" s="5">
        <v>0</v>
      </c>
    </row>
    <row r="643" ht="17.1" customHeight="1" spans="1:3">
      <c r="A643" s="114">
        <v>2080711</v>
      </c>
      <c r="B643" s="4" t="s">
        <v>1148</v>
      </c>
      <c r="C643" s="5">
        <v>5814</v>
      </c>
    </row>
    <row r="644" ht="17.1" customHeight="1" spans="1:3">
      <c r="A644" s="114">
        <v>2080712</v>
      </c>
      <c r="B644" s="4" t="s">
        <v>1150</v>
      </c>
      <c r="C644" s="5">
        <v>4354</v>
      </c>
    </row>
    <row r="645" ht="17.1" customHeight="1" spans="1:3">
      <c r="A645" s="114">
        <v>2080713</v>
      </c>
      <c r="B645" s="4" t="s">
        <v>1152</v>
      </c>
      <c r="C645" s="5">
        <v>9</v>
      </c>
    </row>
    <row r="646" ht="17.1" customHeight="1" spans="1:3">
      <c r="A646" s="114">
        <v>2080799</v>
      </c>
      <c r="B646" s="4" t="s">
        <v>1154</v>
      </c>
      <c r="C646" s="5">
        <v>92384</v>
      </c>
    </row>
    <row r="647" ht="17.1" customHeight="1" spans="1:3">
      <c r="A647" s="114">
        <v>20808</v>
      </c>
      <c r="B647" s="4" t="s">
        <v>1156</v>
      </c>
      <c r="C647" s="5">
        <v>227407</v>
      </c>
    </row>
    <row r="648" ht="17.1" customHeight="1" spans="1:3">
      <c r="A648" s="114">
        <v>2080801</v>
      </c>
      <c r="B648" s="4" t="s">
        <v>1158</v>
      </c>
      <c r="C648" s="5">
        <v>47188</v>
      </c>
    </row>
    <row r="649" ht="17.1" customHeight="1" spans="1:3">
      <c r="A649" s="114">
        <v>2080802</v>
      </c>
      <c r="B649" s="4" t="s">
        <v>1160</v>
      </c>
      <c r="C649" s="5">
        <v>30796</v>
      </c>
    </row>
    <row r="650" ht="17.1" customHeight="1" spans="1:3">
      <c r="A650" s="114">
        <v>2080803</v>
      </c>
      <c r="B650" s="4" t="s">
        <v>1162</v>
      </c>
      <c r="C650" s="5">
        <v>39665</v>
      </c>
    </row>
    <row r="651" ht="17.1" customHeight="1" spans="1:3">
      <c r="A651" s="114">
        <v>2080804</v>
      </c>
      <c r="B651" s="4" t="s">
        <v>1164</v>
      </c>
      <c r="C651" s="5">
        <v>4818</v>
      </c>
    </row>
    <row r="652" ht="17.1" customHeight="1" spans="1:3">
      <c r="A652" s="114">
        <v>2080805</v>
      </c>
      <c r="B652" s="4" t="s">
        <v>1166</v>
      </c>
      <c r="C652" s="5">
        <v>11643</v>
      </c>
    </row>
    <row r="653" ht="17.1" customHeight="1" spans="1:3">
      <c r="A653" s="114">
        <v>2080806</v>
      </c>
      <c r="B653" s="4" t="s">
        <v>1168</v>
      </c>
      <c r="C653" s="5">
        <v>908</v>
      </c>
    </row>
    <row r="654" ht="17.1" customHeight="1" spans="1:3">
      <c r="A654" s="114">
        <v>2080899</v>
      </c>
      <c r="B654" s="4" t="s">
        <v>1170</v>
      </c>
      <c r="C654" s="5">
        <v>92389</v>
      </c>
    </row>
    <row r="655" ht="17.1" customHeight="1" spans="1:3">
      <c r="A655" s="114">
        <v>20809</v>
      </c>
      <c r="B655" s="4" t="s">
        <v>1172</v>
      </c>
      <c r="C655" s="5">
        <v>128232</v>
      </c>
    </row>
    <row r="656" ht="17.1" customHeight="1" spans="1:3">
      <c r="A656" s="114">
        <v>2080901</v>
      </c>
      <c r="B656" s="4" t="s">
        <v>1174</v>
      </c>
      <c r="C656" s="5">
        <v>22414</v>
      </c>
    </row>
    <row r="657" ht="17.1" customHeight="1" spans="1:3">
      <c r="A657" s="114">
        <v>2080902</v>
      </c>
      <c r="B657" s="4" t="s">
        <v>1176</v>
      </c>
      <c r="C657" s="5">
        <v>95591</v>
      </c>
    </row>
    <row r="658" ht="17.1" customHeight="1" spans="1:3">
      <c r="A658" s="114">
        <v>2080903</v>
      </c>
      <c r="B658" s="4" t="s">
        <v>1178</v>
      </c>
      <c r="C658" s="5">
        <v>6244</v>
      </c>
    </row>
    <row r="659" ht="17.1" customHeight="1" spans="1:3">
      <c r="A659" s="114">
        <v>2080904</v>
      </c>
      <c r="B659" s="4" t="s">
        <v>1180</v>
      </c>
      <c r="C659" s="5">
        <v>2305</v>
      </c>
    </row>
    <row r="660" ht="17.1" customHeight="1" spans="1:3">
      <c r="A660" s="114">
        <v>2080999</v>
      </c>
      <c r="B660" s="4" t="s">
        <v>1182</v>
      </c>
      <c r="C660" s="5">
        <v>1678</v>
      </c>
    </row>
    <row r="661" ht="17.1" customHeight="1" spans="1:3">
      <c r="A661" s="114">
        <v>20810</v>
      </c>
      <c r="B661" s="4" t="s">
        <v>1184</v>
      </c>
      <c r="C661" s="5">
        <v>104551</v>
      </c>
    </row>
    <row r="662" ht="17.1" customHeight="1" spans="1:3">
      <c r="A662" s="114">
        <v>2081001</v>
      </c>
      <c r="B662" s="4" t="s">
        <v>1186</v>
      </c>
      <c r="C662" s="5">
        <v>24317</v>
      </c>
    </row>
    <row r="663" ht="17.1" customHeight="1" spans="1:3">
      <c r="A663" s="114">
        <v>2081002</v>
      </c>
      <c r="B663" s="4" t="s">
        <v>1188</v>
      </c>
      <c r="C663" s="5">
        <v>39154</v>
      </c>
    </row>
    <row r="664" ht="17.1" customHeight="1" spans="1:3">
      <c r="A664" s="114">
        <v>2081003</v>
      </c>
      <c r="B664" s="4" t="s">
        <v>1190</v>
      </c>
      <c r="C664" s="5">
        <v>13</v>
      </c>
    </row>
    <row r="665" ht="17.1" customHeight="1" spans="1:3">
      <c r="A665" s="114">
        <v>2081004</v>
      </c>
      <c r="B665" s="4" t="s">
        <v>1192</v>
      </c>
      <c r="C665" s="5">
        <v>26557</v>
      </c>
    </row>
    <row r="666" ht="17.1" customHeight="1" spans="1:3">
      <c r="A666" s="114">
        <v>2081005</v>
      </c>
      <c r="B666" s="4" t="s">
        <v>1194</v>
      </c>
      <c r="C666" s="5">
        <v>11338</v>
      </c>
    </row>
    <row r="667" ht="17.1" customHeight="1" spans="1:3">
      <c r="A667" s="114">
        <v>2081099</v>
      </c>
      <c r="B667" s="4" t="s">
        <v>1196</v>
      </c>
      <c r="C667" s="5">
        <v>3172</v>
      </c>
    </row>
    <row r="668" ht="17.1" customHeight="1" spans="1:3">
      <c r="A668" s="114">
        <v>20811</v>
      </c>
      <c r="B668" s="4" t="s">
        <v>1198</v>
      </c>
      <c r="C668" s="5">
        <v>56855</v>
      </c>
    </row>
    <row r="669" ht="17.1" customHeight="1" spans="1:3">
      <c r="A669" s="114">
        <v>2081101</v>
      </c>
      <c r="B669" s="4" t="s">
        <v>141</v>
      </c>
      <c r="C669" s="5">
        <v>14528</v>
      </c>
    </row>
    <row r="670" ht="17.1" customHeight="1" spans="1:3">
      <c r="A670" s="114">
        <v>2081102</v>
      </c>
      <c r="B670" s="4" t="s">
        <v>143</v>
      </c>
      <c r="C670" s="5">
        <v>1267</v>
      </c>
    </row>
    <row r="671" ht="17.1" customHeight="1" spans="1:3">
      <c r="A671" s="114">
        <v>2081103</v>
      </c>
      <c r="B671" s="4" t="s">
        <v>145</v>
      </c>
      <c r="C671" s="5">
        <v>265</v>
      </c>
    </row>
    <row r="672" ht="17.1" customHeight="1" spans="1:3">
      <c r="A672" s="114">
        <v>2081104</v>
      </c>
      <c r="B672" s="4" t="s">
        <v>1203</v>
      </c>
      <c r="C672" s="5">
        <v>8129</v>
      </c>
    </row>
    <row r="673" ht="17.1" customHeight="1" spans="1:3">
      <c r="A673" s="114">
        <v>2081105</v>
      </c>
      <c r="B673" s="4" t="s">
        <v>1205</v>
      </c>
      <c r="C673" s="5">
        <v>11185</v>
      </c>
    </row>
    <row r="674" ht="17.1" customHeight="1" spans="1:3">
      <c r="A674" s="114">
        <v>2081106</v>
      </c>
      <c r="B674" s="4" t="s">
        <v>1207</v>
      </c>
      <c r="C674" s="5">
        <v>2897</v>
      </c>
    </row>
    <row r="675" ht="17.1" customHeight="1" spans="1:3">
      <c r="A675" s="114">
        <v>2081199</v>
      </c>
      <c r="B675" s="4" t="s">
        <v>1209</v>
      </c>
      <c r="C675" s="5">
        <v>18584</v>
      </c>
    </row>
    <row r="676" ht="17.1" customHeight="1" spans="1:3">
      <c r="A676" s="114">
        <v>20815</v>
      </c>
      <c r="B676" s="4" t="s">
        <v>1211</v>
      </c>
      <c r="C676" s="5">
        <v>279995</v>
      </c>
    </row>
    <row r="677" ht="17.1" customHeight="1" spans="1:3">
      <c r="A677" s="114">
        <v>2081501</v>
      </c>
      <c r="B677" s="4" t="s">
        <v>1213</v>
      </c>
      <c r="C677" s="5">
        <v>69538</v>
      </c>
    </row>
    <row r="678" ht="17.1" customHeight="1" spans="1:3">
      <c r="A678" s="114">
        <v>2081502</v>
      </c>
      <c r="B678" s="4" t="s">
        <v>1215</v>
      </c>
      <c r="C678" s="5">
        <v>14121</v>
      </c>
    </row>
    <row r="679" ht="17.1" customHeight="1" spans="1:3">
      <c r="A679" s="114">
        <v>2081503</v>
      </c>
      <c r="B679" s="4" t="s">
        <v>1217</v>
      </c>
      <c r="C679" s="5">
        <v>191401</v>
      </c>
    </row>
    <row r="680" ht="17.1" customHeight="1" spans="1:3">
      <c r="A680" s="114">
        <v>2081599</v>
      </c>
      <c r="B680" s="4" t="s">
        <v>1219</v>
      </c>
      <c r="C680" s="5">
        <v>4935</v>
      </c>
    </row>
    <row r="681" ht="17.1" customHeight="1" spans="1:3">
      <c r="A681" s="114">
        <v>20816</v>
      </c>
      <c r="B681" s="4" t="s">
        <v>1221</v>
      </c>
      <c r="C681" s="5">
        <v>11072</v>
      </c>
    </row>
    <row r="682" ht="17.1" customHeight="1" spans="1:3">
      <c r="A682" s="114">
        <v>2081601</v>
      </c>
      <c r="B682" s="4" t="s">
        <v>141</v>
      </c>
      <c r="C682" s="5">
        <v>6013</v>
      </c>
    </row>
    <row r="683" ht="17.1" customHeight="1" spans="1:3">
      <c r="A683" s="114">
        <v>2081602</v>
      </c>
      <c r="B683" s="4" t="s">
        <v>143</v>
      </c>
      <c r="C683" s="5">
        <v>1597</v>
      </c>
    </row>
    <row r="684" ht="17.1" customHeight="1" spans="1:3">
      <c r="A684" s="114">
        <v>2081603</v>
      </c>
      <c r="B684" s="4" t="s">
        <v>145</v>
      </c>
      <c r="C684" s="5">
        <v>90</v>
      </c>
    </row>
    <row r="685" ht="17.1" customHeight="1" spans="1:3">
      <c r="A685" s="114">
        <v>2081699</v>
      </c>
      <c r="B685" s="4" t="s">
        <v>1226</v>
      </c>
      <c r="C685" s="5">
        <v>3372</v>
      </c>
    </row>
    <row r="686" ht="17.1" customHeight="1" spans="1:3">
      <c r="A686" s="114">
        <v>20819</v>
      </c>
      <c r="B686" s="4" t="s">
        <v>1228</v>
      </c>
      <c r="C686" s="5">
        <v>1129624</v>
      </c>
    </row>
    <row r="687" ht="17.1" customHeight="1" spans="1:3">
      <c r="A687" s="114">
        <v>2081901</v>
      </c>
      <c r="B687" s="4" t="s">
        <v>1230</v>
      </c>
      <c r="C687" s="5">
        <v>363372</v>
      </c>
    </row>
    <row r="688" ht="17.1" customHeight="1" spans="1:3">
      <c r="A688" s="114">
        <v>2081902</v>
      </c>
      <c r="B688" s="4" t="s">
        <v>1232</v>
      </c>
      <c r="C688" s="5">
        <v>766252</v>
      </c>
    </row>
    <row r="689" ht="17.1" customHeight="1" spans="1:3">
      <c r="A689" s="114">
        <v>20820</v>
      </c>
      <c r="B689" s="4" t="s">
        <v>1234</v>
      </c>
      <c r="C689" s="5">
        <v>40628</v>
      </c>
    </row>
    <row r="690" ht="17.1" customHeight="1" spans="1:3">
      <c r="A690" s="114">
        <v>2082001</v>
      </c>
      <c r="B690" s="4" t="s">
        <v>1236</v>
      </c>
      <c r="C690" s="5">
        <v>34527</v>
      </c>
    </row>
    <row r="691" ht="17.1" customHeight="1" spans="1:3">
      <c r="A691" s="114">
        <v>2082002</v>
      </c>
      <c r="B691" s="4" t="s">
        <v>1238</v>
      </c>
      <c r="C691" s="5">
        <v>6101</v>
      </c>
    </row>
    <row r="692" ht="17.1" customHeight="1" spans="1:3">
      <c r="A692" s="114">
        <v>20821</v>
      </c>
      <c r="B692" s="4" t="s">
        <v>1240</v>
      </c>
      <c r="C692" s="5">
        <v>33141</v>
      </c>
    </row>
    <row r="693" ht="17.1" customHeight="1" spans="1:3">
      <c r="A693" s="114">
        <v>2082101</v>
      </c>
      <c r="B693" s="4" t="s">
        <v>1242</v>
      </c>
      <c r="C693" s="5">
        <v>609</v>
      </c>
    </row>
    <row r="694" ht="17.1" customHeight="1" spans="1:3">
      <c r="A694" s="114">
        <v>2082102</v>
      </c>
      <c r="B694" s="4" t="s">
        <v>1244</v>
      </c>
      <c r="C694" s="5">
        <v>32532</v>
      </c>
    </row>
    <row r="695" ht="17.1" customHeight="1" spans="1:3">
      <c r="A695" s="114">
        <v>20824</v>
      </c>
      <c r="B695" s="4" t="s">
        <v>1246</v>
      </c>
      <c r="C695" s="5">
        <v>3050</v>
      </c>
    </row>
    <row r="696" ht="17.1" customHeight="1" spans="1:3">
      <c r="A696" s="114">
        <v>2082401</v>
      </c>
      <c r="B696" s="4" t="s">
        <v>1247</v>
      </c>
      <c r="C696" s="5">
        <v>3000</v>
      </c>
    </row>
    <row r="697" ht="17.1" customHeight="1" spans="1:3">
      <c r="A697" s="114">
        <v>2082402</v>
      </c>
      <c r="B697" s="4" t="s">
        <v>1249</v>
      </c>
      <c r="C697" s="5">
        <v>50</v>
      </c>
    </row>
    <row r="698" ht="17.1" customHeight="1" spans="1:3">
      <c r="A698" s="114">
        <v>20825</v>
      </c>
      <c r="B698" s="4" t="s">
        <v>1251</v>
      </c>
      <c r="C698" s="5">
        <v>19913</v>
      </c>
    </row>
    <row r="699" ht="17.1" customHeight="1" spans="1:3">
      <c r="A699" s="114">
        <v>2082501</v>
      </c>
      <c r="B699" s="4" t="s">
        <v>1253</v>
      </c>
      <c r="C699" s="5">
        <v>1765</v>
      </c>
    </row>
    <row r="700" ht="17.1" customHeight="1" spans="1:3">
      <c r="A700" s="114">
        <v>2082502</v>
      </c>
      <c r="B700" s="4" t="s">
        <v>1255</v>
      </c>
      <c r="C700" s="5">
        <v>18148</v>
      </c>
    </row>
    <row r="701" ht="17.1" customHeight="1" spans="1:3">
      <c r="A701" s="114">
        <v>20899</v>
      </c>
      <c r="B701" s="4" t="s">
        <v>1257</v>
      </c>
      <c r="C701" s="5">
        <v>120570</v>
      </c>
    </row>
    <row r="702" ht="17.1" customHeight="1" spans="1:3">
      <c r="A702" s="114">
        <v>2089901</v>
      </c>
      <c r="B702" s="4" t="s">
        <v>1259</v>
      </c>
      <c r="C702" s="5">
        <v>120570</v>
      </c>
    </row>
    <row r="703" ht="17.1" customHeight="1" spans="1:3">
      <c r="A703" s="114">
        <v>210</v>
      </c>
      <c r="B703" s="4" t="s">
        <v>3686</v>
      </c>
      <c r="C703" s="5">
        <v>4226624</v>
      </c>
    </row>
    <row r="704" ht="17.1" customHeight="1" spans="1:3">
      <c r="A704" s="114">
        <v>21001</v>
      </c>
      <c r="B704" s="4" t="s">
        <v>1263</v>
      </c>
      <c r="C704" s="5">
        <v>71020</v>
      </c>
    </row>
    <row r="705" ht="17.1" customHeight="1" spans="1:3">
      <c r="A705" s="114">
        <v>2100101</v>
      </c>
      <c r="B705" s="4" t="s">
        <v>141</v>
      </c>
      <c r="C705" s="5">
        <v>48235</v>
      </c>
    </row>
    <row r="706" ht="17.1" customHeight="1" spans="1:3">
      <c r="A706" s="114">
        <v>2100102</v>
      </c>
      <c r="B706" s="4" t="s">
        <v>143</v>
      </c>
      <c r="C706" s="5">
        <v>5920</v>
      </c>
    </row>
    <row r="707" ht="17.1" customHeight="1" spans="1:3">
      <c r="A707" s="114">
        <v>2100103</v>
      </c>
      <c r="B707" s="4" t="s">
        <v>145</v>
      </c>
      <c r="C707" s="5">
        <v>1375</v>
      </c>
    </row>
    <row r="708" ht="17.1" customHeight="1" spans="1:3">
      <c r="A708" s="114">
        <v>2100199</v>
      </c>
      <c r="B708" s="4" t="s">
        <v>1268</v>
      </c>
      <c r="C708" s="5">
        <v>15490</v>
      </c>
    </row>
    <row r="709" ht="17.1" customHeight="1" spans="1:3">
      <c r="A709" s="114">
        <v>21002</v>
      </c>
      <c r="B709" s="4" t="s">
        <v>1270</v>
      </c>
      <c r="C709" s="5">
        <v>589280</v>
      </c>
    </row>
    <row r="710" ht="17.1" customHeight="1" spans="1:3">
      <c r="A710" s="114">
        <v>2100201</v>
      </c>
      <c r="B710" s="4" t="s">
        <v>1272</v>
      </c>
      <c r="C710" s="5">
        <v>380596</v>
      </c>
    </row>
    <row r="711" ht="17.1" customHeight="1" spans="1:3">
      <c r="A711" s="114">
        <v>2100202</v>
      </c>
      <c r="B711" s="4" t="s">
        <v>1274</v>
      </c>
      <c r="C711" s="5">
        <v>90488</v>
      </c>
    </row>
    <row r="712" ht="17.1" customHeight="1" spans="1:3">
      <c r="A712" s="114">
        <v>2100203</v>
      </c>
      <c r="B712" s="4" t="s">
        <v>1276</v>
      </c>
      <c r="C712" s="5">
        <v>7684</v>
      </c>
    </row>
    <row r="713" ht="17.1" customHeight="1" spans="1:3">
      <c r="A713" s="114">
        <v>2100204</v>
      </c>
      <c r="B713" s="4" t="s">
        <v>1278</v>
      </c>
      <c r="C713" s="5">
        <v>1045</v>
      </c>
    </row>
    <row r="714" ht="17.1" customHeight="1" spans="1:3">
      <c r="A714" s="114">
        <v>2100205</v>
      </c>
      <c r="B714" s="4" t="s">
        <v>1280</v>
      </c>
      <c r="C714" s="5">
        <v>13639</v>
      </c>
    </row>
    <row r="715" ht="17.1" customHeight="1" spans="1:3">
      <c r="A715" s="114">
        <v>2100206</v>
      </c>
      <c r="B715" s="4" t="s">
        <v>1282</v>
      </c>
      <c r="C715" s="5">
        <v>12276</v>
      </c>
    </row>
    <row r="716" ht="17.1" customHeight="1" spans="1:3">
      <c r="A716" s="114">
        <v>2100207</v>
      </c>
      <c r="B716" s="4" t="s">
        <v>1284</v>
      </c>
      <c r="C716" s="5">
        <v>11233</v>
      </c>
    </row>
    <row r="717" ht="17.1" customHeight="1" spans="1:3">
      <c r="A717" s="114">
        <v>2100208</v>
      </c>
      <c r="B717" s="4" t="s">
        <v>1286</v>
      </c>
      <c r="C717" s="5">
        <v>12643</v>
      </c>
    </row>
    <row r="718" ht="17.1" customHeight="1" spans="1:3">
      <c r="A718" s="114">
        <v>2100209</v>
      </c>
      <c r="B718" s="4" t="s">
        <v>1288</v>
      </c>
      <c r="C718" s="5">
        <v>405</v>
      </c>
    </row>
    <row r="719" ht="17.1" customHeight="1" spans="1:3">
      <c r="A719" s="114">
        <v>2100210</v>
      </c>
      <c r="B719" s="4" t="s">
        <v>1290</v>
      </c>
      <c r="C719" s="5">
        <v>1109</v>
      </c>
    </row>
    <row r="720" ht="17.1" customHeight="1" spans="1:3">
      <c r="A720" s="114">
        <v>2100211</v>
      </c>
      <c r="B720" s="4" t="s">
        <v>1292</v>
      </c>
      <c r="C720" s="5">
        <v>-28</v>
      </c>
    </row>
    <row r="721" ht="17.1" customHeight="1" spans="1:3">
      <c r="A721" s="114">
        <v>2100299</v>
      </c>
      <c r="B721" s="4" t="s">
        <v>1294</v>
      </c>
      <c r="C721" s="5">
        <v>58190</v>
      </c>
    </row>
    <row r="722" ht="17.1" customHeight="1" spans="1:3">
      <c r="A722" s="114">
        <v>21003</v>
      </c>
      <c r="B722" s="4" t="s">
        <v>1296</v>
      </c>
      <c r="C722" s="5">
        <v>339185</v>
      </c>
    </row>
    <row r="723" ht="17.1" customHeight="1" spans="1:3">
      <c r="A723" s="114">
        <v>2100301</v>
      </c>
      <c r="B723" s="4" t="s">
        <v>1298</v>
      </c>
      <c r="C723" s="5">
        <v>9490</v>
      </c>
    </row>
    <row r="724" ht="17.1" customHeight="1" spans="1:3">
      <c r="A724" s="114">
        <v>2100302</v>
      </c>
      <c r="B724" s="4" t="s">
        <v>1300</v>
      </c>
      <c r="C724" s="5">
        <v>240450</v>
      </c>
    </row>
    <row r="725" ht="17.1" customHeight="1" spans="1:3">
      <c r="A725" s="114">
        <v>2100399</v>
      </c>
      <c r="B725" s="4" t="s">
        <v>1302</v>
      </c>
      <c r="C725" s="5">
        <v>89245</v>
      </c>
    </row>
    <row r="726" ht="17.1" customHeight="1" spans="1:3">
      <c r="A726" s="114">
        <v>21004</v>
      </c>
      <c r="B726" s="4" t="s">
        <v>1304</v>
      </c>
      <c r="C726" s="5">
        <v>572754</v>
      </c>
    </row>
    <row r="727" ht="17.1" customHeight="1" spans="1:3">
      <c r="A727" s="114">
        <v>2100401</v>
      </c>
      <c r="B727" s="4" t="s">
        <v>1306</v>
      </c>
      <c r="C727" s="5">
        <v>100682</v>
      </c>
    </row>
    <row r="728" ht="17.1" customHeight="1" spans="1:3">
      <c r="A728" s="114">
        <v>2100402</v>
      </c>
      <c r="B728" s="4" t="s">
        <v>1308</v>
      </c>
      <c r="C728" s="5">
        <v>16134</v>
      </c>
    </row>
    <row r="729" ht="17.1" customHeight="1" spans="1:3">
      <c r="A729" s="114">
        <v>2100403</v>
      </c>
      <c r="B729" s="4" t="s">
        <v>1310</v>
      </c>
      <c r="C729" s="5">
        <v>67759</v>
      </c>
    </row>
    <row r="730" ht="17.1" customHeight="1" spans="1:3">
      <c r="A730" s="114">
        <v>2100404</v>
      </c>
      <c r="B730" s="4" t="s">
        <v>1312</v>
      </c>
      <c r="C730" s="5">
        <v>2673</v>
      </c>
    </row>
    <row r="731" ht="17.1" customHeight="1" spans="1:3">
      <c r="A731" s="114">
        <v>2100405</v>
      </c>
      <c r="B731" s="4" t="s">
        <v>1314</v>
      </c>
      <c r="C731" s="5">
        <v>2789</v>
      </c>
    </row>
    <row r="732" ht="17.1" customHeight="1" spans="1:3">
      <c r="A732" s="114">
        <v>2100406</v>
      </c>
      <c r="B732" s="4" t="s">
        <v>1316</v>
      </c>
      <c r="C732" s="5">
        <v>16416</v>
      </c>
    </row>
    <row r="733" ht="17.1" customHeight="1" spans="1:3">
      <c r="A733" s="114">
        <v>2100407</v>
      </c>
      <c r="B733" s="4" t="s">
        <v>1318</v>
      </c>
      <c r="C733" s="5">
        <v>3142</v>
      </c>
    </row>
    <row r="734" ht="17.1" customHeight="1" spans="1:3">
      <c r="A734" s="114">
        <v>2100408</v>
      </c>
      <c r="B734" s="4" t="s">
        <v>1320</v>
      </c>
      <c r="C734" s="5">
        <v>192833</v>
      </c>
    </row>
    <row r="735" ht="17.1" customHeight="1" spans="1:3">
      <c r="A735" s="114">
        <v>2100409</v>
      </c>
      <c r="B735" s="4" t="s">
        <v>1322</v>
      </c>
      <c r="C735" s="5">
        <v>160672</v>
      </c>
    </row>
    <row r="736" ht="17.1" customHeight="1" spans="1:3">
      <c r="A736" s="114">
        <v>2100410</v>
      </c>
      <c r="B736" s="4" t="s">
        <v>1324</v>
      </c>
      <c r="C736" s="5">
        <v>2400</v>
      </c>
    </row>
    <row r="737" ht="17.1" customHeight="1" spans="1:3">
      <c r="A737" s="114">
        <v>2100499</v>
      </c>
      <c r="B737" s="4" t="s">
        <v>1326</v>
      </c>
      <c r="C737" s="5">
        <v>7254</v>
      </c>
    </row>
    <row r="738" ht="17.1" customHeight="1" spans="1:3">
      <c r="A738" s="114">
        <v>21005</v>
      </c>
      <c r="B738" s="4" t="s">
        <v>1328</v>
      </c>
      <c r="C738" s="5">
        <v>2318932</v>
      </c>
    </row>
    <row r="739" ht="17.1" customHeight="1" spans="1:3">
      <c r="A739" s="114">
        <v>2100501</v>
      </c>
      <c r="B739" s="4" t="s">
        <v>1330</v>
      </c>
      <c r="C739" s="5">
        <v>213031</v>
      </c>
    </row>
    <row r="740" ht="17.1" customHeight="1" spans="1:3">
      <c r="A740" s="114">
        <v>2100502</v>
      </c>
      <c r="B740" s="4" t="s">
        <v>1332</v>
      </c>
      <c r="C740" s="5">
        <v>267823</v>
      </c>
    </row>
    <row r="741" ht="17.1" customHeight="1" spans="1:3">
      <c r="A741" s="114">
        <v>2100503</v>
      </c>
      <c r="B741" s="4" t="s">
        <v>1334</v>
      </c>
      <c r="C741" s="5">
        <v>142467</v>
      </c>
    </row>
    <row r="742" ht="17.1" customHeight="1" spans="1:3">
      <c r="A742" s="114">
        <v>2100504</v>
      </c>
      <c r="B742" s="4" t="s">
        <v>1336</v>
      </c>
      <c r="C742" s="5">
        <v>9743</v>
      </c>
    </row>
    <row r="743" ht="17.1" customHeight="1" spans="1:3">
      <c r="A743" s="114">
        <v>2100506</v>
      </c>
      <c r="B743" s="4" t="s">
        <v>1338</v>
      </c>
      <c r="C743" s="5">
        <v>1254220</v>
      </c>
    </row>
    <row r="744" ht="17.1" customHeight="1" spans="1:3">
      <c r="A744" s="114">
        <v>2100508</v>
      </c>
      <c r="B744" s="4" t="s">
        <v>1340</v>
      </c>
      <c r="C744" s="5">
        <v>265249</v>
      </c>
    </row>
    <row r="745" ht="17.1" customHeight="1" spans="1:3">
      <c r="A745" s="114">
        <v>2100509</v>
      </c>
      <c r="B745" s="4" t="s">
        <v>1342</v>
      </c>
      <c r="C745" s="5">
        <v>99341</v>
      </c>
    </row>
    <row r="746" ht="17.1" customHeight="1" spans="1:3">
      <c r="A746" s="114">
        <v>2100510</v>
      </c>
      <c r="B746" s="4" t="s">
        <v>1344</v>
      </c>
      <c r="C746" s="5">
        <v>1819</v>
      </c>
    </row>
    <row r="747" ht="17.1" customHeight="1" spans="1:3">
      <c r="A747" s="114">
        <v>2100599</v>
      </c>
      <c r="B747" s="4" t="s">
        <v>1346</v>
      </c>
      <c r="C747" s="5">
        <v>65239</v>
      </c>
    </row>
    <row r="748" ht="17.1" customHeight="1" spans="1:3">
      <c r="A748" s="114">
        <v>21006</v>
      </c>
      <c r="B748" s="4" t="s">
        <v>1348</v>
      </c>
      <c r="C748" s="5">
        <v>13621</v>
      </c>
    </row>
    <row r="749" ht="17.1" customHeight="1" spans="1:3">
      <c r="A749" s="114">
        <v>2100601</v>
      </c>
      <c r="B749" s="4" t="s">
        <v>1350</v>
      </c>
      <c r="C749" s="5">
        <v>13152</v>
      </c>
    </row>
    <row r="750" ht="17.1" customHeight="1" spans="1:3">
      <c r="A750" s="114">
        <v>2100699</v>
      </c>
      <c r="B750" s="4" t="s">
        <v>1352</v>
      </c>
      <c r="C750" s="5">
        <v>469</v>
      </c>
    </row>
    <row r="751" ht="17.1" customHeight="1" spans="1:3">
      <c r="A751" s="114">
        <v>21007</v>
      </c>
      <c r="B751" s="4" t="s">
        <v>1354</v>
      </c>
      <c r="C751" s="5">
        <v>180097</v>
      </c>
    </row>
    <row r="752" ht="17.1" customHeight="1" spans="1:3">
      <c r="A752" s="114">
        <v>2100716</v>
      </c>
      <c r="B752" s="4" t="s">
        <v>1356</v>
      </c>
      <c r="C752" s="5">
        <v>42738</v>
      </c>
    </row>
    <row r="753" ht="17.1" customHeight="1" spans="1:3">
      <c r="A753" s="114">
        <v>2100717</v>
      </c>
      <c r="B753" s="4" t="s">
        <v>1358</v>
      </c>
      <c r="C753" s="5">
        <v>36758</v>
      </c>
    </row>
    <row r="754" ht="17.1" customHeight="1" spans="1:3">
      <c r="A754" s="114">
        <v>2100799</v>
      </c>
      <c r="B754" s="4" t="s">
        <v>1360</v>
      </c>
      <c r="C754" s="5">
        <v>100601</v>
      </c>
    </row>
    <row r="755" ht="17.1" customHeight="1" spans="1:3">
      <c r="A755" s="114">
        <v>21010</v>
      </c>
      <c r="B755" s="4" t="s">
        <v>1362</v>
      </c>
      <c r="C755" s="5">
        <v>92851</v>
      </c>
    </row>
    <row r="756" ht="17.1" customHeight="1" spans="1:3">
      <c r="A756" s="114">
        <v>2101001</v>
      </c>
      <c r="B756" s="4" t="s">
        <v>141</v>
      </c>
      <c r="C756" s="5">
        <v>43720</v>
      </c>
    </row>
    <row r="757" ht="17.1" customHeight="1" spans="1:3">
      <c r="A757" s="114">
        <v>2101002</v>
      </c>
      <c r="B757" s="4" t="s">
        <v>143</v>
      </c>
      <c r="C757" s="5">
        <v>2449</v>
      </c>
    </row>
    <row r="758" ht="17.1" customHeight="1" spans="1:3">
      <c r="A758" s="114">
        <v>2101003</v>
      </c>
      <c r="B758" s="4" t="s">
        <v>145</v>
      </c>
      <c r="C758" s="5">
        <v>146</v>
      </c>
    </row>
    <row r="759" ht="17.1" customHeight="1" spans="1:3">
      <c r="A759" s="114">
        <v>2101012</v>
      </c>
      <c r="B759" s="4" t="s">
        <v>1367</v>
      </c>
      <c r="C759" s="5">
        <v>3140</v>
      </c>
    </row>
    <row r="760" ht="17.1" customHeight="1" spans="1:3">
      <c r="A760" s="114">
        <v>2101014</v>
      </c>
      <c r="B760" s="4" t="s">
        <v>1369</v>
      </c>
      <c r="C760" s="5">
        <v>218</v>
      </c>
    </row>
    <row r="761" ht="17.1" customHeight="1" spans="1:3">
      <c r="A761" s="114">
        <v>2101015</v>
      </c>
      <c r="B761" s="4" t="s">
        <v>1371</v>
      </c>
      <c r="C761" s="5">
        <v>1500</v>
      </c>
    </row>
    <row r="762" ht="17.1" customHeight="1" spans="1:3">
      <c r="A762" s="114">
        <v>2101016</v>
      </c>
      <c r="B762" s="4" t="s">
        <v>1373</v>
      </c>
      <c r="C762" s="5">
        <v>27840</v>
      </c>
    </row>
    <row r="763" ht="17.1" customHeight="1" spans="1:3">
      <c r="A763" s="114">
        <v>2101050</v>
      </c>
      <c r="B763" s="4" t="s">
        <v>160</v>
      </c>
      <c r="C763" s="5">
        <v>6973</v>
      </c>
    </row>
    <row r="764" ht="17.1" customHeight="1" spans="1:3">
      <c r="A764" s="114">
        <v>2101099</v>
      </c>
      <c r="B764" s="4" t="s">
        <v>1376</v>
      </c>
      <c r="C764" s="5">
        <v>6865</v>
      </c>
    </row>
    <row r="765" ht="17.1" customHeight="1" spans="1:3">
      <c r="A765" s="114">
        <v>21099</v>
      </c>
      <c r="B765" s="4" t="s">
        <v>3750</v>
      </c>
      <c r="C765" s="5">
        <v>48884</v>
      </c>
    </row>
    <row r="766" ht="17.1" customHeight="1" spans="1:3">
      <c r="A766" s="114">
        <v>2109901</v>
      </c>
      <c r="B766" s="4" t="s">
        <v>1378</v>
      </c>
      <c r="C766" s="5">
        <v>48884</v>
      </c>
    </row>
    <row r="767" ht="17.1" customHeight="1" spans="1:3">
      <c r="A767" s="114">
        <v>211</v>
      </c>
      <c r="B767" s="4" t="s">
        <v>3687</v>
      </c>
      <c r="C767" s="5">
        <v>1340822</v>
      </c>
    </row>
    <row r="768" ht="17.1" customHeight="1" spans="1:3">
      <c r="A768" s="114">
        <v>21101</v>
      </c>
      <c r="B768" s="4" t="s">
        <v>1382</v>
      </c>
      <c r="C768" s="5">
        <v>57402</v>
      </c>
    </row>
    <row r="769" ht="17.1" customHeight="1" spans="1:3">
      <c r="A769" s="114">
        <v>2110101</v>
      </c>
      <c r="B769" s="4" t="s">
        <v>141</v>
      </c>
      <c r="C769" s="5">
        <v>31625</v>
      </c>
    </row>
    <row r="770" ht="17.1" customHeight="1" spans="1:3">
      <c r="A770" s="114">
        <v>2110102</v>
      </c>
      <c r="B770" s="4" t="s">
        <v>143</v>
      </c>
      <c r="C770" s="5">
        <v>2639</v>
      </c>
    </row>
    <row r="771" ht="17.1" customHeight="1" spans="1:3">
      <c r="A771" s="114">
        <v>2110103</v>
      </c>
      <c r="B771" s="4" t="s">
        <v>145</v>
      </c>
      <c r="C771" s="5">
        <v>264</v>
      </c>
    </row>
    <row r="772" ht="17.1" customHeight="1" spans="1:3">
      <c r="A772" s="114">
        <v>2110104</v>
      </c>
      <c r="B772" s="4" t="s">
        <v>1387</v>
      </c>
      <c r="C772" s="5">
        <v>1327</v>
      </c>
    </row>
    <row r="773" ht="17.1" customHeight="1" spans="1:3">
      <c r="A773" s="114">
        <v>2110105</v>
      </c>
      <c r="B773" s="4" t="s">
        <v>1389</v>
      </c>
      <c r="C773" s="5">
        <v>893</v>
      </c>
    </row>
    <row r="774" ht="17.1" customHeight="1" spans="1:3">
      <c r="A774" s="114">
        <v>2110106</v>
      </c>
      <c r="B774" s="4" t="s">
        <v>1391</v>
      </c>
      <c r="C774" s="5">
        <v>402</v>
      </c>
    </row>
    <row r="775" ht="17.1" customHeight="1" spans="1:3">
      <c r="A775" s="114">
        <v>2110107</v>
      </c>
      <c r="B775" s="4" t="s">
        <v>1393</v>
      </c>
      <c r="C775" s="5">
        <v>111</v>
      </c>
    </row>
    <row r="776" ht="17.1" customHeight="1" spans="1:3">
      <c r="A776" s="114">
        <v>2110199</v>
      </c>
      <c r="B776" s="4" t="s">
        <v>1395</v>
      </c>
      <c r="C776" s="5">
        <v>20141</v>
      </c>
    </row>
    <row r="777" ht="17.1" customHeight="1" spans="1:3">
      <c r="A777" s="114">
        <v>21102</v>
      </c>
      <c r="B777" s="4" t="s">
        <v>1397</v>
      </c>
      <c r="C777" s="5">
        <v>12911</v>
      </c>
    </row>
    <row r="778" ht="17.1" customHeight="1" spans="1:3">
      <c r="A778" s="114">
        <v>2110203</v>
      </c>
      <c r="B778" s="4" t="s">
        <v>1399</v>
      </c>
      <c r="C778" s="5">
        <v>380</v>
      </c>
    </row>
    <row r="779" ht="17.1" customHeight="1" spans="1:3">
      <c r="A779" s="114">
        <v>2110204</v>
      </c>
      <c r="B779" s="4" t="s">
        <v>1401</v>
      </c>
      <c r="C779" s="5">
        <v>990</v>
      </c>
    </row>
    <row r="780" ht="17.1" customHeight="1" spans="1:3">
      <c r="A780" s="114">
        <v>2110299</v>
      </c>
      <c r="B780" s="4" t="s">
        <v>1403</v>
      </c>
      <c r="C780" s="5">
        <v>11541</v>
      </c>
    </row>
    <row r="781" ht="17.1" customHeight="1" spans="1:3">
      <c r="A781" s="114">
        <v>21103</v>
      </c>
      <c r="B781" s="4" t="s">
        <v>1405</v>
      </c>
      <c r="C781" s="5">
        <v>361817</v>
      </c>
    </row>
    <row r="782" ht="17.1" customHeight="1" spans="1:3">
      <c r="A782" s="114">
        <v>2110301</v>
      </c>
      <c r="B782" s="4" t="s">
        <v>1407</v>
      </c>
      <c r="C782" s="5">
        <v>445</v>
      </c>
    </row>
    <row r="783" ht="17.1" customHeight="1" spans="1:3">
      <c r="A783" s="114">
        <v>2110302</v>
      </c>
      <c r="B783" s="4" t="s">
        <v>1409</v>
      </c>
      <c r="C783" s="5">
        <v>297418</v>
      </c>
    </row>
    <row r="784" ht="17.1" customHeight="1" spans="1:3">
      <c r="A784" s="114">
        <v>2110303</v>
      </c>
      <c r="B784" s="4" t="s">
        <v>1411</v>
      </c>
      <c r="C784" s="5">
        <v>25</v>
      </c>
    </row>
    <row r="785" ht="17.1" customHeight="1" spans="1:3">
      <c r="A785" s="114">
        <v>2110304</v>
      </c>
      <c r="B785" s="4" t="s">
        <v>1413</v>
      </c>
      <c r="C785" s="5">
        <v>6589</v>
      </c>
    </row>
    <row r="786" ht="17.1" customHeight="1" spans="1:3">
      <c r="A786" s="114">
        <v>2110305</v>
      </c>
      <c r="B786" s="4" t="s">
        <v>1415</v>
      </c>
      <c r="C786" s="5">
        <v>20</v>
      </c>
    </row>
    <row r="787" ht="17.1" customHeight="1" spans="1:3">
      <c r="A787" s="114">
        <v>2110306</v>
      </c>
      <c r="B787" s="4" t="s">
        <v>1417</v>
      </c>
      <c r="C787" s="5">
        <v>40</v>
      </c>
    </row>
    <row r="788" ht="17.1" customHeight="1" spans="1:3">
      <c r="A788" s="114">
        <v>2110307</v>
      </c>
      <c r="B788" s="4" t="s">
        <v>1419</v>
      </c>
      <c r="C788" s="5">
        <v>15900</v>
      </c>
    </row>
    <row r="789" ht="17.1" customHeight="1" spans="1:3">
      <c r="A789" s="114">
        <v>2110399</v>
      </c>
      <c r="B789" s="4" t="s">
        <v>1421</v>
      </c>
      <c r="C789" s="5">
        <v>41380</v>
      </c>
    </row>
    <row r="790" ht="17.1" customHeight="1" spans="1:3">
      <c r="A790" s="114">
        <v>21104</v>
      </c>
      <c r="B790" s="4" t="s">
        <v>1423</v>
      </c>
      <c r="C790" s="5">
        <v>164474</v>
      </c>
    </row>
    <row r="791" ht="17.1" customHeight="1" spans="1:3">
      <c r="A791" s="114">
        <v>2110401</v>
      </c>
      <c r="B791" s="4" t="s">
        <v>1425</v>
      </c>
      <c r="C791" s="5">
        <v>80452</v>
      </c>
    </row>
    <row r="792" ht="17.1" customHeight="1" spans="1:3">
      <c r="A792" s="114">
        <v>2110402</v>
      </c>
      <c r="B792" s="4" t="s">
        <v>1427</v>
      </c>
      <c r="C792" s="5">
        <v>68032</v>
      </c>
    </row>
    <row r="793" ht="17.1" customHeight="1" spans="1:3">
      <c r="A793" s="114">
        <v>2110403</v>
      </c>
      <c r="B793" s="4" t="s">
        <v>1429</v>
      </c>
      <c r="C793" s="5">
        <v>1892</v>
      </c>
    </row>
    <row r="794" ht="17.1" customHeight="1" spans="1:3">
      <c r="A794" s="114">
        <v>2110404</v>
      </c>
      <c r="B794" s="4" t="s">
        <v>1431</v>
      </c>
      <c r="C794" s="5">
        <v>903</v>
      </c>
    </row>
    <row r="795" ht="17.1" customHeight="1" spans="1:3">
      <c r="A795" s="114">
        <v>2110499</v>
      </c>
      <c r="B795" s="4" t="s">
        <v>1433</v>
      </c>
      <c r="C795" s="5">
        <v>13195</v>
      </c>
    </row>
    <row r="796" ht="17.1" customHeight="1" spans="1:3">
      <c r="A796" s="114">
        <v>21105</v>
      </c>
      <c r="B796" s="4" t="s">
        <v>1435</v>
      </c>
      <c r="C796" s="5">
        <v>77388</v>
      </c>
    </row>
    <row r="797" ht="17.1" customHeight="1" spans="1:3">
      <c r="A797" s="114">
        <v>2110501</v>
      </c>
      <c r="B797" s="4" t="s">
        <v>1437</v>
      </c>
      <c r="C797" s="5">
        <v>51589</v>
      </c>
    </row>
    <row r="798" ht="17.1" customHeight="1" spans="1:3">
      <c r="A798" s="114">
        <v>2110502</v>
      </c>
      <c r="B798" s="4" t="s">
        <v>1439</v>
      </c>
      <c r="C798" s="5">
        <v>13152</v>
      </c>
    </row>
    <row r="799" ht="17.1" customHeight="1" spans="1:3">
      <c r="A799" s="114">
        <v>2110503</v>
      </c>
      <c r="B799" s="4" t="s">
        <v>1441</v>
      </c>
      <c r="C799" s="5">
        <v>4919</v>
      </c>
    </row>
    <row r="800" ht="17.1" customHeight="1" spans="1:3">
      <c r="A800" s="114">
        <v>2110506</v>
      </c>
      <c r="B800" s="4" t="s">
        <v>1443</v>
      </c>
      <c r="C800" s="5">
        <v>7429</v>
      </c>
    </row>
    <row r="801" ht="17.1" customHeight="1" spans="1:3">
      <c r="A801" s="114">
        <v>2110599</v>
      </c>
      <c r="B801" s="4" t="s">
        <v>1445</v>
      </c>
      <c r="C801" s="5">
        <v>299</v>
      </c>
    </row>
    <row r="802" ht="17.1" customHeight="1" spans="1:3">
      <c r="A802" s="114">
        <v>21106</v>
      </c>
      <c r="B802" s="4" t="s">
        <v>1447</v>
      </c>
      <c r="C802" s="5">
        <v>268333</v>
      </c>
    </row>
    <row r="803" ht="17.1" customHeight="1" spans="1:3">
      <c r="A803" s="114">
        <v>2110602</v>
      </c>
      <c r="B803" s="4" t="s">
        <v>1449</v>
      </c>
      <c r="C803" s="5">
        <v>130523</v>
      </c>
    </row>
    <row r="804" ht="17.1" customHeight="1" spans="1:3">
      <c r="A804" s="114">
        <v>2110603</v>
      </c>
      <c r="B804" s="4" t="s">
        <v>1451</v>
      </c>
      <c r="C804" s="5">
        <v>958</v>
      </c>
    </row>
    <row r="805" ht="17.1" customHeight="1" spans="1:3">
      <c r="A805" s="114">
        <v>2110604</v>
      </c>
      <c r="B805" s="4" t="s">
        <v>1453</v>
      </c>
      <c r="C805" s="5">
        <v>-30</v>
      </c>
    </row>
    <row r="806" ht="17.1" customHeight="1" spans="1:3">
      <c r="A806" s="114">
        <v>2110605</v>
      </c>
      <c r="B806" s="4" t="s">
        <v>1455</v>
      </c>
      <c r="C806" s="5">
        <v>51222</v>
      </c>
    </row>
    <row r="807" ht="17.1" customHeight="1" spans="1:3">
      <c r="A807" s="114">
        <v>2110699</v>
      </c>
      <c r="B807" s="4" t="s">
        <v>1457</v>
      </c>
      <c r="C807" s="5">
        <v>85660</v>
      </c>
    </row>
    <row r="808" ht="17.1" customHeight="1" spans="1:3">
      <c r="A808" s="114">
        <v>21107</v>
      </c>
      <c r="B808" s="4" t="s">
        <v>1459</v>
      </c>
      <c r="C808" s="5">
        <v>41260</v>
      </c>
    </row>
    <row r="809" ht="17.1" customHeight="1" spans="1:3">
      <c r="A809" s="114">
        <v>2110704</v>
      </c>
      <c r="B809" s="4" t="s">
        <v>1461</v>
      </c>
      <c r="C809" s="5">
        <v>0</v>
      </c>
    </row>
    <row r="810" ht="17.1" customHeight="1" spans="1:3">
      <c r="A810" s="114">
        <v>2110799</v>
      </c>
      <c r="B810" s="4" t="s">
        <v>1463</v>
      </c>
      <c r="C810" s="5">
        <v>41260</v>
      </c>
    </row>
    <row r="811" ht="17.1" customHeight="1" spans="1:3">
      <c r="A811" s="114">
        <v>21108</v>
      </c>
      <c r="B811" s="4" t="s">
        <v>1465</v>
      </c>
      <c r="C811" s="5">
        <v>5681</v>
      </c>
    </row>
    <row r="812" ht="17.1" customHeight="1" spans="1:3">
      <c r="A812" s="114">
        <v>2110804</v>
      </c>
      <c r="B812" s="4" t="s">
        <v>1467</v>
      </c>
      <c r="C812" s="5">
        <v>5681</v>
      </c>
    </row>
    <row r="813" ht="17.1" customHeight="1" spans="1:3">
      <c r="A813" s="114">
        <v>2110899</v>
      </c>
      <c r="B813" s="4" t="s">
        <v>1469</v>
      </c>
      <c r="C813" s="5">
        <v>0</v>
      </c>
    </row>
    <row r="814" ht="17.1" customHeight="1" spans="1:3">
      <c r="A814" s="114">
        <v>21109</v>
      </c>
      <c r="B814" s="4" t="s">
        <v>1471</v>
      </c>
      <c r="C814" s="5">
        <v>909</v>
      </c>
    </row>
    <row r="815" ht="17.1" customHeight="1" spans="1:3">
      <c r="A815" s="114">
        <v>2110901</v>
      </c>
      <c r="B815" s="4" t="s">
        <v>3751</v>
      </c>
      <c r="C815" s="5">
        <v>909</v>
      </c>
    </row>
    <row r="816" ht="17.1" customHeight="1" spans="1:3">
      <c r="A816" s="114">
        <v>21110</v>
      </c>
      <c r="B816" s="4" t="s">
        <v>1473</v>
      </c>
      <c r="C816" s="5">
        <v>50188</v>
      </c>
    </row>
    <row r="817" ht="17.1" customHeight="1" spans="1:3">
      <c r="A817" s="114">
        <v>2111001</v>
      </c>
      <c r="B817" s="4" t="s">
        <v>3752</v>
      </c>
      <c r="C817" s="5">
        <v>50188</v>
      </c>
    </row>
    <row r="818" ht="17.1" customHeight="1" spans="1:3">
      <c r="A818" s="114">
        <v>21111</v>
      </c>
      <c r="B818" s="4" t="s">
        <v>1475</v>
      </c>
      <c r="C818" s="5">
        <v>130227</v>
      </c>
    </row>
    <row r="819" ht="17.1" customHeight="1" spans="1:3">
      <c r="A819" s="114">
        <v>2111101</v>
      </c>
      <c r="B819" s="4" t="s">
        <v>1477</v>
      </c>
      <c r="C819" s="5">
        <v>15889</v>
      </c>
    </row>
    <row r="820" ht="17.1" customHeight="1" spans="1:3">
      <c r="A820" s="114">
        <v>2111102</v>
      </c>
      <c r="B820" s="4" t="s">
        <v>1479</v>
      </c>
      <c r="C820" s="5">
        <v>2838</v>
      </c>
    </row>
    <row r="821" ht="17.1" customHeight="1" spans="1:3">
      <c r="A821" s="114">
        <v>2111103</v>
      </c>
      <c r="B821" s="4" t="s">
        <v>1481</v>
      </c>
      <c r="C821" s="5">
        <v>109027</v>
      </c>
    </row>
    <row r="822" ht="17.1" customHeight="1" spans="1:3">
      <c r="A822" s="114">
        <v>2111104</v>
      </c>
      <c r="B822" s="4" t="s">
        <v>1483</v>
      </c>
      <c r="C822" s="5">
        <v>6</v>
      </c>
    </row>
    <row r="823" ht="17.1" customHeight="1" spans="1:3">
      <c r="A823" s="114">
        <v>2111199</v>
      </c>
      <c r="B823" s="4" t="s">
        <v>1485</v>
      </c>
      <c r="C823" s="5">
        <v>2467</v>
      </c>
    </row>
    <row r="824" ht="17.1" customHeight="1" spans="1:3">
      <c r="A824" s="114">
        <v>21112</v>
      </c>
      <c r="B824" s="4" t="s">
        <v>1487</v>
      </c>
      <c r="C824" s="5">
        <v>14260</v>
      </c>
    </row>
    <row r="825" ht="17.1" customHeight="1" spans="1:3">
      <c r="A825" s="114">
        <v>2111201</v>
      </c>
      <c r="B825" s="4" t="s">
        <v>3753</v>
      </c>
      <c r="C825" s="5">
        <v>14260</v>
      </c>
    </row>
    <row r="826" ht="17.1" customHeight="1" spans="1:3">
      <c r="A826" s="114">
        <v>21113</v>
      </c>
      <c r="B826" s="4" t="s">
        <v>1489</v>
      </c>
      <c r="C826" s="5">
        <v>17200</v>
      </c>
    </row>
    <row r="827" ht="17.1" customHeight="1" spans="1:3">
      <c r="A827" s="114">
        <v>2111301</v>
      </c>
      <c r="B827" s="4" t="s">
        <v>3754</v>
      </c>
      <c r="C827" s="5">
        <v>17200</v>
      </c>
    </row>
    <row r="828" ht="17.1" customHeight="1" spans="1:3">
      <c r="A828" s="114">
        <v>21114</v>
      </c>
      <c r="B828" s="4" t="s">
        <v>1491</v>
      </c>
      <c r="C828" s="5">
        <v>53842</v>
      </c>
    </row>
    <row r="829" ht="17.1" customHeight="1" spans="1:3">
      <c r="A829" s="114">
        <v>2111401</v>
      </c>
      <c r="B829" s="4" t="s">
        <v>141</v>
      </c>
      <c r="C829" s="5">
        <v>0</v>
      </c>
    </row>
    <row r="830" ht="17.1" customHeight="1" spans="1:3">
      <c r="A830" s="114">
        <v>2111402</v>
      </c>
      <c r="B830" s="4" t="s">
        <v>143</v>
      </c>
      <c r="C830" s="5">
        <v>0</v>
      </c>
    </row>
    <row r="831" ht="17.1" customHeight="1" spans="1:3">
      <c r="A831" s="114">
        <v>2111403</v>
      </c>
      <c r="B831" s="4" t="s">
        <v>145</v>
      </c>
      <c r="C831" s="5">
        <v>0</v>
      </c>
    </row>
    <row r="832" ht="17.1" customHeight="1" spans="1:3">
      <c r="A832" s="114">
        <v>2111404</v>
      </c>
      <c r="B832" s="4" t="s">
        <v>1496</v>
      </c>
      <c r="C832" s="5">
        <v>0</v>
      </c>
    </row>
    <row r="833" ht="17.1" customHeight="1" spans="1:3">
      <c r="A833" s="114">
        <v>2111405</v>
      </c>
      <c r="B833" s="4" t="s">
        <v>1498</v>
      </c>
      <c r="C833" s="5">
        <v>0</v>
      </c>
    </row>
    <row r="834" ht="17.1" customHeight="1" spans="1:3">
      <c r="A834" s="114">
        <v>2111406</v>
      </c>
      <c r="B834" s="4" t="s">
        <v>1500</v>
      </c>
      <c r="C834" s="5">
        <v>0</v>
      </c>
    </row>
    <row r="835" ht="17.1" customHeight="1" spans="1:3">
      <c r="A835" s="114">
        <v>2111407</v>
      </c>
      <c r="B835" s="4" t="s">
        <v>1502</v>
      </c>
      <c r="C835" s="5">
        <v>18</v>
      </c>
    </row>
    <row r="836" ht="17.1" customHeight="1" spans="1:3">
      <c r="A836" s="114">
        <v>2111408</v>
      </c>
      <c r="B836" s="4" t="s">
        <v>1504</v>
      </c>
      <c r="C836" s="5">
        <v>0</v>
      </c>
    </row>
    <row r="837" ht="17.1" customHeight="1" spans="1:3">
      <c r="A837" s="114">
        <v>2111409</v>
      </c>
      <c r="B837" s="4" t="s">
        <v>1506</v>
      </c>
      <c r="C837" s="5">
        <v>0</v>
      </c>
    </row>
    <row r="838" ht="17.1" customHeight="1" spans="1:3">
      <c r="A838" s="114">
        <v>2111410</v>
      </c>
      <c r="B838" s="4" t="s">
        <v>1508</v>
      </c>
      <c r="C838" s="5">
        <v>0</v>
      </c>
    </row>
    <row r="839" ht="17.1" customHeight="1" spans="1:3">
      <c r="A839" s="114">
        <v>2111411</v>
      </c>
      <c r="B839" s="4" t="s">
        <v>248</v>
      </c>
      <c r="C839" s="5">
        <v>1451</v>
      </c>
    </row>
    <row r="840" ht="17.1" customHeight="1" spans="1:3">
      <c r="A840" s="114">
        <v>2111412</v>
      </c>
      <c r="B840" s="4" t="s">
        <v>1511</v>
      </c>
      <c r="C840" s="5">
        <v>0</v>
      </c>
    </row>
    <row r="841" ht="17.1" customHeight="1" spans="1:3">
      <c r="A841" s="114">
        <v>2111413</v>
      </c>
      <c r="B841" s="4" t="s">
        <v>1513</v>
      </c>
      <c r="C841" s="5">
        <v>52356</v>
      </c>
    </row>
    <row r="842" ht="17.1" customHeight="1" spans="1:3">
      <c r="A842" s="114">
        <v>2111450</v>
      </c>
      <c r="B842" s="4" t="s">
        <v>160</v>
      </c>
      <c r="C842" s="5">
        <v>37</v>
      </c>
    </row>
    <row r="843" ht="17.1" customHeight="1" spans="1:3">
      <c r="A843" s="114">
        <v>2111499</v>
      </c>
      <c r="B843" s="4" t="s">
        <v>1514</v>
      </c>
      <c r="C843" s="5">
        <v>-20</v>
      </c>
    </row>
    <row r="844" ht="17.1" customHeight="1" spans="1:3">
      <c r="A844" s="114">
        <v>21115</v>
      </c>
      <c r="B844" s="4" t="s">
        <v>1516</v>
      </c>
      <c r="C844" s="5">
        <v>49158</v>
      </c>
    </row>
    <row r="845" ht="17.1" customHeight="1" spans="1:3">
      <c r="A845" s="114">
        <v>2111501</v>
      </c>
      <c r="B845" s="4" t="s">
        <v>1518</v>
      </c>
      <c r="C845" s="5">
        <v>778</v>
      </c>
    </row>
    <row r="846" ht="17.1" customHeight="1" spans="1:3">
      <c r="A846" s="114">
        <v>2111502</v>
      </c>
      <c r="B846" s="4" t="s">
        <v>1520</v>
      </c>
      <c r="C846" s="5">
        <v>1436</v>
      </c>
    </row>
    <row r="847" ht="17.1" customHeight="1" spans="1:3">
      <c r="A847" s="114">
        <v>2111503</v>
      </c>
      <c r="B847" s="4" t="s">
        <v>1522</v>
      </c>
      <c r="C847" s="5">
        <v>46939</v>
      </c>
    </row>
    <row r="848" ht="17.1" customHeight="1" spans="1:3">
      <c r="A848" s="114">
        <v>2111504</v>
      </c>
      <c r="B848" s="4" t="s">
        <v>1524</v>
      </c>
      <c r="C848" s="5">
        <v>0</v>
      </c>
    </row>
    <row r="849" ht="17.1" customHeight="1" spans="1:3">
      <c r="A849" s="114">
        <v>2111599</v>
      </c>
      <c r="B849" s="4" t="s">
        <v>1526</v>
      </c>
      <c r="C849" s="5">
        <v>5</v>
      </c>
    </row>
    <row r="850" ht="17.1" customHeight="1" spans="1:3">
      <c r="A850" s="114">
        <v>21199</v>
      </c>
      <c r="B850" s="4" t="s">
        <v>1528</v>
      </c>
      <c r="C850" s="5">
        <v>35772</v>
      </c>
    </row>
    <row r="851" ht="17.1" customHeight="1" spans="1:3">
      <c r="A851" s="114">
        <v>2119901</v>
      </c>
      <c r="B851" s="4" t="s">
        <v>3755</v>
      </c>
      <c r="C851" s="5">
        <v>35772</v>
      </c>
    </row>
    <row r="852" ht="17.1" customHeight="1" spans="1:3">
      <c r="A852" s="114">
        <v>212</v>
      </c>
      <c r="B852" s="4" t="s">
        <v>3689</v>
      </c>
      <c r="C852" s="5">
        <v>1836153</v>
      </c>
    </row>
    <row r="853" ht="17.1" customHeight="1" spans="1:3">
      <c r="A853" s="114">
        <v>21201</v>
      </c>
      <c r="B853" s="4" t="s">
        <v>1532</v>
      </c>
      <c r="C853" s="5">
        <v>250754</v>
      </c>
    </row>
    <row r="854" ht="17.1" customHeight="1" spans="1:3">
      <c r="A854" s="114">
        <v>2120101</v>
      </c>
      <c r="B854" s="4" t="s">
        <v>141</v>
      </c>
      <c r="C854" s="5">
        <v>93277</v>
      </c>
    </row>
    <row r="855" ht="17.1" customHeight="1" spans="1:3">
      <c r="A855" s="114">
        <v>2120102</v>
      </c>
      <c r="B855" s="4" t="s">
        <v>143</v>
      </c>
      <c r="C855" s="5">
        <v>24699</v>
      </c>
    </row>
    <row r="856" ht="17.1" customHeight="1" spans="1:3">
      <c r="A856" s="114">
        <v>2120103</v>
      </c>
      <c r="B856" s="4" t="s">
        <v>145</v>
      </c>
      <c r="C856" s="5">
        <v>2890</v>
      </c>
    </row>
    <row r="857" ht="17.1" customHeight="1" spans="1:3">
      <c r="A857" s="114">
        <v>2120104</v>
      </c>
      <c r="B857" s="4" t="s">
        <v>1537</v>
      </c>
      <c r="C857" s="5">
        <v>40770</v>
      </c>
    </row>
    <row r="858" ht="17.1" customHeight="1" spans="1:3">
      <c r="A858" s="114">
        <v>2120105</v>
      </c>
      <c r="B858" s="4" t="s">
        <v>1539</v>
      </c>
      <c r="C858" s="5">
        <v>755</v>
      </c>
    </row>
    <row r="859" ht="17.1" customHeight="1" spans="1:3">
      <c r="A859" s="114">
        <v>2120106</v>
      </c>
      <c r="B859" s="4" t="s">
        <v>1541</v>
      </c>
      <c r="C859" s="5">
        <v>7412</v>
      </c>
    </row>
    <row r="860" ht="17.1" customHeight="1" spans="1:3">
      <c r="A860" s="114">
        <v>2120107</v>
      </c>
      <c r="B860" s="4" t="s">
        <v>1543</v>
      </c>
      <c r="C860" s="5">
        <v>876</v>
      </c>
    </row>
    <row r="861" ht="17.1" customHeight="1" spans="1:3">
      <c r="A861" s="114">
        <v>2120108</v>
      </c>
      <c r="B861" s="4" t="s">
        <v>1545</v>
      </c>
      <c r="C861" s="5">
        <v>189</v>
      </c>
    </row>
    <row r="862" ht="17.1" customHeight="1" spans="1:3">
      <c r="A862" s="114">
        <v>2120109</v>
      </c>
      <c r="B862" s="4" t="s">
        <v>1547</v>
      </c>
      <c r="C862" s="5">
        <v>2531</v>
      </c>
    </row>
    <row r="863" ht="17.1" customHeight="1" spans="1:3">
      <c r="A863" s="114">
        <v>2120110</v>
      </c>
      <c r="B863" s="4" t="s">
        <v>1549</v>
      </c>
      <c r="C863" s="5">
        <v>21</v>
      </c>
    </row>
    <row r="864" ht="17.1" customHeight="1" spans="1:3">
      <c r="A864" s="114">
        <v>2120199</v>
      </c>
      <c r="B864" s="4" t="s">
        <v>1551</v>
      </c>
      <c r="C864" s="5">
        <v>77334</v>
      </c>
    </row>
    <row r="865" ht="17.1" customHeight="1" spans="1:3">
      <c r="A865" s="114">
        <v>21202</v>
      </c>
      <c r="B865" s="4" t="s">
        <v>1553</v>
      </c>
      <c r="C865" s="5">
        <v>46941</v>
      </c>
    </row>
    <row r="866" ht="17.1" customHeight="1" spans="1:3">
      <c r="A866" s="114">
        <v>2120201</v>
      </c>
      <c r="B866" s="4" t="s">
        <v>3756</v>
      </c>
      <c r="C866" s="5">
        <v>46941</v>
      </c>
    </row>
    <row r="867" ht="17.1" customHeight="1" spans="1:3">
      <c r="A867" s="114">
        <v>21203</v>
      </c>
      <c r="B867" s="4" t="s">
        <v>1555</v>
      </c>
      <c r="C867" s="5">
        <v>954649</v>
      </c>
    </row>
    <row r="868" ht="17.1" customHeight="1" spans="1:3">
      <c r="A868" s="114">
        <v>2120303</v>
      </c>
      <c r="B868" s="4" t="s">
        <v>1557</v>
      </c>
      <c r="C868" s="5">
        <v>390304</v>
      </c>
    </row>
    <row r="869" ht="17.1" customHeight="1" spans="1:3">
      <c r="A869" s="114">
        <v>2120399</v>
      </c>
      <c r="B869" s="4" t="s">
        <v>1559</v>
      </c>
      <c r="C869" s="5">
        <v>564345</v>
      </c>
    </row>
    <row r="870" ht="17.1" customHeight="1" spans="1:3">
      <c r="A870" s="114">
        <v>21205</v>
      </c>
      <c r="B870" s="4" t="s">
        <v>1561</v>
      </c>
      <c r="C870" s="5">
        <v>266915</v>
      </c>
    </row>
    <row r="871" ht="17.1" customHeight="1" spans="1:3">
      <c r="A871" s="114">
        <v>2120501</v>
      </c>
      <c r="B871" s="4" t="s">
        <v>3757</v>
      </c>
      <c r="C871" s="5">
        <v>266915</v>
      </c>
    </row>
    <row r="872" ht="17.1" customHeight="1" spans="1:3">
      <c r="A872" s="114">
        <v>21206</v>
      </c>
      <c r="B872" s="4" t="s">
        <v>1563</v>
      </c>
      <c r="C872" s="5">
        <v>8423</v>
      </c>
    </row>
    <row r="873" ht="17.1" customHeight="1" spans="1:3">
      <c r="A873" s="114">
        <v>2120601</v>
      </c>
      <c r="B873" s="4" t="s">
        <v>3758</v>
      </c>
      <c r="C873" s="5">
        <v>8423</v>
      </c>
    </row>
    <row r="874" ht="17.1" customHeight="1" spans="1:3">
      <c r="A874" s="114">
        <v>21299</v>
      </c>
      <c r="B874" s="4" t="s">
        <v>1565</v>
      </c>
      <c r="C874" s="5">
        <v>308471</v>
      </c>
    </row>
    <row r="875" ht="17.1" customHeight="1" spans="1:3">
      <c r="A875" s="114">
        <v>2129999</v>
      </c>
      <c r="B875" s="4" t="s">
        <v>3759</v>
      </c>
      <c r="C875" s="5">
        <v>308471</v>
      </c>
    </row>
    <row r="876" ht="17.1" customHeight="1" spans="1:3">
      <c r="A876" s="114">
        <v>213</v>
      </c>
      <c r="B876" s="4" t="s">
        <v>3690</v>
      </c>
      <c r="C876" s="5">
        <v>6415216</v>
      </c>
    </row>
    <row r="877" ht="17.1" customHeight="1" spans="1:3">
      <c r="A877" s="114">
        <v>21301</v>
      </c>
      <c r="B877" s="4" t="s">
        <v>1569</v>
      </c>
      <c r="C877" s="5">
        <v>1998868</v>
      </c>
    </row>
    <row r="878" ht="17.1" customHeight="1" spans="1:3">
      <c r="A878" s="114">
        <v>2130101</v>
      </c>
      <c r="B878" s="4" t="s">
        <v>141</v>
      </c>
      <c r="C878" s="5">
        <v>64634</v>
      </c>
    </row>
    <row r="879" ht="17.1" customHeight="1" spans="1:3">
      <c r="A879" s="114">
        <v>2130102</v>
      </c>
      <c r="B879" s="4" t="s">
        <v>143</v>
      </c>
      <c r="C879" s="5">
        <v>5661</v>
      </c>
    </row>
    <row r="880" ht="17.1" customHeight="1" spans="1:3">
      <c r="A880" s="114">
        <v>2130103</v>
      </c>
      <c r="B880" s="4" t="s">
        <v>145</v>
      </c>
      <c r="C880" s="5">
        <v>35</v>
      </c>
    </row>
    <row r="881" ht="17.1" customHeight="1" spans="1:3">
      <c r="A881" s="114">
        <v>2130104</v>
      </c>
      <c r="B881" s="4" t="s">
        <v>160</v>
      </c>
      <c r="C881" s="5">
        <v>357155</v>
      </c>
    </row>
    <row r="882" ht="17.1" customHeight="1" spans="1:3">
      <c r="A882" s="114">
        <v>2130105</v>
      </c>
      <c r="B882" s="4" t="s">
        <v>1575</v>
      </c>
      <c r="C882" s="5">
        <v>33281</v>
      </c>
    </row>
    <row r="883" ht="17.1" customHeight="1" spans="1:3">
      <c r="A883" s="114">
        <v>2130106</v>
      </c>
      <c r="B883" s="4" t="s">
        <v>1577</v>
      </c>
      <c r="C883" s="5">
        <v>145364</v>
      </c>
    </row>
    <row r="884" ht="17.1" customHeight="1" spans="1:3">
      <c r="A884" s="114">
        <v>2130108</v>
      </c>
      <c r="B884" s="4" t="s">
        <v>1579</v>
      </c>
      <c r="C884" s="5">
        <v>53608</v>
      </c>
    </row>
    <row r="885" ht="17.1" customHeight="1" spans="1:3">
      <c r="A885" s="114">
        <v>2130109</v>
      </c>
      <c r="B885" s="4" t="s">
        <v>1581</v>
      </c>
      <c r="C885" s="5">
        <v>10792</v>
      </c>
    </row>
    <row r="886" ht="17.1" customHeight="1" spans="1:3">
      <c r="A886" s="114">
        <v>2130110</v>
      </c>
      <c r="B886" s="4" t="s">
        <v>1583</v>
      </c>
      <c r="C886" s="5">
        <v>2666</v>
      </c>
    </row>
    <row r="887" ht="17.1" customHeight="1" spans="1:3">
      <c r="A887" s="114">
        <v>2130111</v>
      </c>
      <c r="B887" s="4" t="s">
        <v>1585</v>
      </c>
      <c r="C887" s="5">
        <v>2458</v>
      </c>
    </row>
    <row r="888" ht="17.1" customHeight="1" spans="1:3">
      <c r="A888" s="114">
        <v>2130112</v>
      </c>
      <c r="B888" s="4" t="s">
        <v>1587</v>
      </c>
      <c r="C888" s="5">
        <v>7366</v>
      </c>
    </row>
    <row r="889" ht="17.1" customHeight="1" spans="1:3">
      <c r="A889" s="114">
        <v>2130114</v>
      </c>
      <c r="B889" s="4" t="s">
        <v>1589</v>
      </c>
      <c r="C889" s="5">
        <v>10</v>
      </c>
    </row>
    <row r="890" ht="17.1" customHeight="1" spans="1:3">
      <c r="A890" s="114">
        <v>2130119</v>
      </c>
      <c r="B890" s="4" t="s">
        <v>1591</v>
      </c>
      <c r="C890" s="5">
        <v>7886</v>
      </c>
    </row>
    <row r="891" ht="17.1" customHeight="1" spans="1:3">
      <c r="A891" s="114">
        <v>2130120</v>
      </c>
      <c r="B891" s="4" t="s">
        <v>1593</v>
      </c>
      <c r="C891" s="5">
        <v>830</v>
      </c>
    </row>
    <row r="892" ht="17.1" customHeight="1" spans="1:3">
      <c r="A892" s="114">
        <v>2130121</v>
      </c>
      <c r="B892" s="4" t="s">
        <v>1595</v>
      </c>
      <c r="C892" s="5">
        <v>764</v>
      </c>
    </row>
    <row r="893" ht="17.1" customHeight="1" spans="1:3">
      <c r="A893" s="114">
        <v>2130122</v>
      </c>
      <c r="B893" s="4" t="s">
        <v>1597</v>
      </c>
      <c r="C893" s="5">
        <v>65618</v>
      </c>
    </row>
    <row r="894" ht="17.1" customHeight="1" spans="1:3">
      <c r="A894" s="114">
        <v>2130123</v>
      </c>
      <c r="B894" s="4" t="s">
        <v>1599</v>
      </c>
      <c r="C894" s="5">
        <v>60540</v>
      </c>
    </row>
    <row r="895" ht="17.1" customHeight="1" spans="1:3">
      <c r="A895" s="114">
        <v>2130124</v>
      </c>
      <c r="B895" s="4" t="s">
        <v>1601</v>
      </c>
      <c r="C895" s="5">
        <v>92532</v>
      </c>
    </row>
    <row r="896" ht="17.1" customHeight="1" spans="1:3">
      <c r="A896" s="114">
        <v>2130125</v>
      </c>
      <c r="B896" s="4" t="s">
        <v>1603</v>
      </c>
      <c r="C896" s="5">
        <v>10222</v>
      </c>
    </row>
    <row r="897" ht="17.1" customHeight="1" spans="1:3">
      <c r="A897" s="114">
        <v>2130126</v>
      </c>
      <c r="B897" s="4" t="s">
        <v>1605</v>
      </c>
      <c r="C897" s="5">
        <v>50769</v>
      </c>
    </row>
    <row r="898" ht="17.1" customHeight="1" spans="1:3">
      <c r="A898" s="114">
        <v>2130129</v>
      </c>
      <c r="B898" s="4" t="s">
        <v>1607</v>
      </c>
      <c r="C898" s="5">
        <v>0</v>
      </c>
    </row>
    <row r="899" ht="17.1" customHeight="1" spans="1:3">
      <c r="A899" s="114">
        <v>2130135</v>
      </c>
      <c r="B899" s="4" t="s">
        <v>1609</v>
      </c>
      <c r="C899" s="5">
        <v>82794</v>
      </c>
    </row>
    <row r="900" ht="17.1" customHeight="1" spans="1:3">
      <c r="A900" s="114">
        <v>2130142</v>
      </c>
      <c r="B900" s="4" t="s">
        <v>1611</v>
      </c>
      <c r="C900" s="5">
        <v>225870</v>
      </c>
    </row>
    <row r="901" ht="17.1" customHeight="1" spans="1:3">
      <c r="A901" s="114">
        <v>2130147</v>
      </c>
      <c r="B901" s="4" t="s">
        <v>1613</v>
      </c>
      <c r="C901" s="5">
        <v>492846</v>
      </c>
    </row>
    <row r="902" ht="17.1" customHeight="1" spans="1:3">
      <c r="A902" s="114">
        <v>2130148</v>
      </c>
      <c r="B902" s="4" t="s">
        <v>1615</v>
      </c>
      <c r="C902" s="5">
        <v>798</v>
      </c>
    </row>
    <row r="903" ht="17.1" customHeight="1" spans="1:3">
      <c r="A903" s="114">
        <v>2130152</v>
      </c>
      <c r="B903" s="4" t="s">
        <v>1617</v>
      </c>
      <c r="C903" s="5">
        <v>23695</v>
      </c>
    </row>
    <row r="904" ht="17.1" customHeight="1" spans="1:3">
      <c r="A904" s="114">
        <v>2130153</v>
      </c>
      <c r="B904" s="4" t="s">
        <v>1619</v>
      </c>
      <c r="C904" s="5">
        <v>8</v>
      </c>
    </row>
    <row r="905" ht="17.1" customHeight="1" spans="1:3">
      <c r="A905" s="114">
        <v>2130199</v>
      </c>
      <c r="B905" s="4" t="s">
        <v>1621</v>
      </c>
      <c r="C905" s="5">
        <v>200666</v>
      </c>
    </row>
    <row r="906" ht="17.1" customHeight="1" spans="1:3">
      <c r="A906" s="114">
        <v>21302</v>
      </c>
      <c r="B906" s="4" t="s">
        <v>1623</v>
      </c>
      <c r="C906" s="5">
        <v>757302</v>
      </c>
    </row>
    <row r="907" ht="17.1" customHeight="1" spans="1:3">
      <c r="A907" s="114">
        <v>2130201</v>
      </c>
      <c r="B907" s="4" t="s">
        <v>141</v>
      </c>
      <c r="C907" s="5">
        <v>64132</v>
      </c>
    </row>
    <row r="908" ht="17.1" customHeight="1" spans="1:3">
      <c r="A908" s="114">
        <v>2130202</v>
      </c>
      <c r="B908" s="4" t="s">
        <v>143</v>
      </c>
      <c r="C908" s="5">
        <v>3620</v>
      </c>
    </row>
    <row r="909" ht="17.1" customHeight="1" spans="1:3">
      <c r="A909" s="114">
        <v>2130203</v>
      </c>
      <c r="B909" s="4" t="s">
        <v>145</v>
      </c>
      <c r="C909" s="5">
        <v>185</v>
      </c>
    </row>
    <row r="910" ht="17.1" customHeight="1" spans="1:3">
      <c r="A910" s="114">
        <v>2130204</v>
      </c>
      <c r="B910" s="4" t="s">
        <v>1628</v>
      </c>
      <c r="C910" s="5">
        <v>130417</v>
      </c>
    </row>
    <row r="911" ht="17.1" customHeight="1" spans="1:3">
      <c r="A911" s="114">
        <v>2130205</v>
      </c>
      <c r="B911" s="4" t="s">
        <v>1630</v>
      </c>
      <c r="C911" s="5">
        <v>72319</v>
      </c>
    </row>
    <row r="912" ht="17.1" customHeight="1" spans="1:3">
      <c r="A912" s="114">
        <v>2130206</v>
      </c>
      <c r="B912" s="4" t="s">
        <v>1632</v>
      </c>
      <c r="C912" s="5">
        <v>4104</v>
      </c>
    </row>
    <row r="913" ht="17.1" customHeight="1" spans="1:3">
      <c r="A913" s="114">
        <v>2130207</v>
      </c>
      <c r="B913" s="4" t="s">
        <v>1634</v>
      </c>
      <c r="C913" s="5">
        <v>9439</v>
      </c>
    </row>
    <row r="914" ht="17.1" customHeight="1" spans="1:3">
      <c r="A914" s="114">
        <v>2130208</v>
      </c>
      <c r="B914" s="4" t="s">
        <v>1636</v>
      </c>
      <c r="C914" s="5">
        <v>1664</v>
      </c>
    </row>
    <row r="915" ht="17.1" customHeight="1" spans="1:3">
      <c r="A915" s="114">
        <v>2130209</v>
      </c>
      <c r="B915" s="4" t="s">
        <v>1638</v>
      </c>
      <c r="C915" s="5">
        <v>179490</v>
      </c>
    </row>
    <row r="916" ht="17.1" customHeight="1" spans="1:3">
      <c r="A916" s="114">
        <v>2130210</v>
      </c>
      <c r="B916" s="4" t="s">
        <v>1640</v>
      </c>
      <c r="C916" s="5">
        <v>7890</v>
      </c>
    </row>
    <row r="917" ht="17.1" customHeight="1" spans="1:3">
      <c r="A917" s="114">
        <v>2130211</v>
      </c>
      <c r="B917" s="4" t="s">
        <v>1642</v>
      </c>
      <c r="C917" s="5">
        <v>7323</v>
      </c>
    </row>
    <row r="918" ht="17.1" customHeight="1" spans="1:3">
      <c r="A918" s="114">
        <v>2130212</v>
      </c>
      <c r="B918" s="4" t="s">
        <v>1644</v>
      </c>
      <c r="C918" s="5">
        <v>7248</v>
      </c>
    </row>
    <row r="919" ht="17.1" customHeight="1" spans="1:3">
      <c r="A919" s="114">
        <v>2130213</v>
      </c>
      <c r="B919" s="4" t="s">
        <v>1646</v>
      </c>
      <c r="C919" s="5">
        <v>28452</v>
      </c>
    </row>
    <row r="920" ht="17.1" customHeight="1" spans="1:3">
      <c r="A920" s="114">
        <v>2130216</v>
      </c>
      <c r="B920" s="4" t="s">
        <v>1648</v>
      </c>
      <c r="C920" s="5">
        <v>201</v>
      </c>
    </row>
    <row r="921" ht="17.1" customHeight="1" spans="1:3">
      <c r="A921" s="114">
        <v>2130217</v>
      </c>
      <c r="B921" s="4" t="s">
        <v>1650</v>
      </c>
      <c r="C921" s="5">
        <v>2</v>
      </c>
    </row>
    <row r="922" ht="17.1" customHeight="1" spans="1:3">
      <c r="A922" s="114">
        <v>2130218</v>
      </c>
      <c r="B922" s="4" t="s">
        <v>1652</v>
      </c>
      <c r="C922" s="5">
        <v>1</v>
      </c>
    </row>
    <row r="923" ht="17.1" customHeight="1" spans="1:3">
      <c r="A923" s="114">
        <v>2130219</v>
      </c>
      <c r="B923" s="4" t="s">
        <v>1654</v>
      </c>
      <c r="C923" s="5">
        <v>315</v>
      </c>
    </row>
    <row r="924" ht="17.1" customHeight="1" spans="1:3">
      <c r="A924" s="114">
        <v>2130220</v>
      </c>
      <c r="B924" s="4" t="s">
        <v>1656</v>
      </c>
      <c r="C924" s="5">
        <v>0</v>
      </c>
    </row>
    <row r="925" ht="17.1" customHeight="1" spans="1:3">
      <c r="A925" s="114">
        <v>2130221</v>
      </c>
      <c r="B925" s="4" t="s">
        <v>1658</v>
      </c>
      <c r="C925" s="5">
        <v>41346</v>
      </c>
    </row>
    <row r="926" ht="17.1" customHeight="1" spans="1:3">
      <c r="A926" s="114">
        <v>2130223</v>
      </c>
      <c r="B926" s="4" t="s">
        <v>1660</v>
      </c>
      <c r="C926" s="5">
        <v>744</v>
      </c>
    </row>
    <row r="927" ht="17.1" customHeight="1" spans="1:3">
      <c r="A927" s="114">
        <v>2130224</v>
      </c>
      <c r="B927" s="4" t="s">
        <v>1662</v>
      </c>
      <c r="C927" s="5">
        <v>220</v>
      </c>
    </row>
    <row r="928" ht="17.1" customHeight="1" spans="1:3">
      <c r="A928" s="114">
        <v>2130225</v>
      </c>
      <c r="B928" s="4" t="s">
        <v>1664</v>
      </c>
      <c r="C928" s="5">
        <v>17</v>
      </c>
    </row>
    <row r="929" ht="17.1" customHeight="1" spans="1:3">
      <c r="A929" s="114">
        <v>2130226</v>
      </c>
      <c r="B929" s="4" t="s">
        <v>1666</v>
      </c>
      <c r="C929" s="5">
        <v>50</v>
      </c>
    </row>
    <row r="930" ht="17.1" customHeight="1" spans="1:3">
      <c r="A930" s="114">
        <v>2130227</v>
      </c>
      <c r="B930" s="4" t="s">
        <v>1668</v>
      </c>
      <c r="C930" s="5">
        <v>12039</v>
      </c>
    </row>
    <row r="931" ht="17.1" customHeight="1" spans="1:3">
      <c r="A931" s="114">
        <v>2130232</v>
      </c>
      <c r="B931" s="4" t="s">
        <v>1670</v>
      </c>
      <c r="C931" s="5">
        <v>2649</v>
      </c>
    </row>
    <row r="932" ht="17.1" customHeight="1" spans="1:3">
      <c r="A932" s="114">
        <v>2130233</v>
      </c>
      <c r="B932" s="4" t="s">
        <v>1672</v>
      </c>
      <c r="C932" s="5">
        <v>11954</v>
      </c>
    </row>
    <row r="933" ht="17.1" customHeight="1" spans="1:3">
      <c r="A933" s="114">
        <v>2130234</v>
      </c>
      <c r="B933" s="4" t="s">
        <v>1674</v>
      </c>
      <c r="C933" s="5">
        <v>57213</v>
      </c>
    </row>
    <row r="934" ht="17.1" customHeight="1" spans="1:3">
      <c r="A934" s="114">
        <v>2130299</v>
      </c>
      <c r="B934" s="4" t="s">
        <v>1676</v>
      </c>
      <c r="C934" s="5">
        <v>114268</v>
      </c>
    </row>
    <row r="935" ht="17.1" customHeight="1" spans="1:3">
      <c r="A935" s="114">
        <v>21303</v>
      </c>
      <c r="B935" s="4" t="s">
        <v>1678</v>
      </c>
      <c r="C935" s="5">
        <v>1663181</v>
      </c>
    </row>
    <row r="936" ht="17.1" customHeight="1" spans="1:3">
      <c r="A936" s="114">
        <v>2130301</v>
      </c>
      <c r="B936" s="4" t="s">
        <v>141</v>
      </c>
      <c r="C936" s="5">
        <v>43321</v>
      </c>
    </row>
    <row r="937" ht="17.1" customHeight="1" spans="1:3">
      <c r="A937" s="114">
        <v>2130302</v>
      </c>
      <c r="B937" s="4" t="s">
        <v>143</v>
      </c>
      <c r="C937" s="5">
        <v>5126</v>
      </c>
    </row>
    <row r="938" ht="17.1" customHeight="1" spans="1:3">
      <c r="A938" s="114">
        <v>2130303</v>
      </c>
      <c r="B938" s="4" t="s">
        <v>145</v>
      </c>
      <c r="C938" s="5">
        <v>1673</v>
      </c>
    </row>
    <row r="939" ht="17.1" customHeight="1" spans="1:3">
      <c r="A939" s="114">
        <v>2130304</v>
      </c>
      <c r="B939" s="4" t="s">
        <v>1683</v>
      </c>
      <c r="C939" s="5">
        <v>16641</v>
      </c>
    </row>
    <row r="940" ht="17.1" customHeight="1" spans="1:3">
      <c r="A940" s="114">
        <v>2130305</v>
      </c>
      <c r="B940" s="4" t="s">
        <v>1685</v>
      </c>
      <c r="C940" s="5">
        <v>608627</v>
      </c>
    </row>
    <row r="941" ht="17.1" customHeight="1" spans="1:3">
      <c r="A941" s="114">
        <v>2130306</v>
      </c>
      <c r="B941" s="4" t="s">
        <v>1687</v>
      </c>
      <c r="C941" s="5">
        <v>19153</v>
      </c>
    </row>
    <row r="942" ht="17.1" customHeight="1" spans="1:3">
      <c r="A942" s="114">
        <v>2130307</v>
      </c>
      <c r="B942" s="4" t="s">
        <v>1689</v>
      </c>
      <c r="C942" s="5">
        <v>0</v>
      </c>
    </row>
    <row r="943" ht="17.1" customHeight="1" spans="1:3">
      <c r="A943" s="114">
        <v>2130308</v>
      </c>
      <c r="B943" s="4" t="s">
        <v>1691</v>
      </c>
      <c r="C943" s="5">
        <v>20518</v>
      </c>
    </row>
    <row r="944" ht="17.1" customHeight="1" spans="1:3">
      <c r="A944" s="114">
        <v>2130309</v>
      </c>
      <c r="B944" s="4" t="s">
        <v>1693</v>
      </c>
      <c r="C944" s="5">
        <v>1951</v>
      </c>
    </row>
    <row r="945" ht="17.1" customHeight="1" spans="1:3">
      <c r="A945" s="114">
        <v>2130310</v>
      </c>
      <c r="B945" s="4" t="s">
        <v>1695</v>
      </c>
      <c r="C945" s="5">
        <v>23197</v>
      </c>
    </row>
    <row r="946" ht="17.1" customHeight="1" spans="1:3">
      <c r="A946" s="114">
        <v>2130311</v>
      </c>
      <c r="B946" s="4" t="s">
        <v>1697</v>
      </c>
      <c r="C946" s="5">
        <v>21890</v>
      </c>
    </row>
    <row r="947" ht="17.1" customHeight="1" spans="1:3">
      <c r="A947" s="114">
        <v>2130312</v>
      </c>
      <c r="B947" s="4" t="s">
        <v>1699</v>
      </c>
      <c r="C947" s="5">
        <v>9554</v>
      </c>
    </row>
    <row r="948" ht="17.1" customHeight="1" spans="1:3">
      <c r="A948" s="114">
        <v>2130313</v>
      </c>
      <c r="B948" s="4" t="s">
        <v>1701</v>
      </c>
      <c r="C948" s="5">
        <v>9462</v>
      </c>
    </row>
    <row r="949" ht="17.1" customHeight="1" spans="1:3">
      <c r="A949" s="114">
        <v>2130314</v>
      </c>
      <c r="B949" s="4" t="s">
        <v>1703</v>
      </c>
      <c r="C949" s="5">
        <v>42820</v>
      </c>
    </row>
    <row r="950" ht="17.1" customHeight="1" spans="1:3">
      <c r="A950" s="114">
        <v>2130315</v>
      </c>
      <c r="B950" s="4" t="s">
        <v>1705</v>
      </c>
      <c r="C950" s="5">
        <v>72936</v>
      </c>
    </row>
    <row r="951" ht="17.1" customHeight="1" spans="1:3">
      <c r="A951" s="114">
        <v>2130316</v>
      </c>
      <c r="B951" s="4" t="s">
        <v>1707</v>
      </c>
      <c r="C951" s="5">
        <v>314846</v>
      </c>
    </row>
    <row r="952" ht="17.1" customHeight="1" spans="1:3">
      <c r="A952" s="114">
        <v>2130317</v>
      </c>
      <c r="B952" s="4" t="s">
        <v>1709</v>
      </c>
      <c r="C952" s="5">
        <v>17999</v>
      </c>
    </row>
    <row r="953" ht="17.1" customHeight="1" spans="1:3">
      <c r="A953" s="114">
        <v>2130318</v>
      </c>
      <c r="B953" s="4" t="s">
        <v>1711</v>
      </c>
      <c r="C953" s="5">
        <v>0</v>
      </c>
    </row>
    <row r="954" ht="17.1" customHeight="1" spans="1:3">
      <c r="A954" s="114">
        <v>2130321</v>
      </c>
      <c r="B954" s="4" t="s">
        <v>1713</v>
      </c>
      <c r="C954" s="5">
        <v>11775</v>
      </c>
    </row>
    <row r="955" ht="17.1" customHeight="1" spans="1:3">
      <c r="A955" s="114">
        <v>2130322</v>
      </c>
      <c r="B955" s="4" t="s">
        <v>1715</v>
      </c>
      <c r="C955" s="5">
        <v>59</v>
      </c>
    </row>
    <row r="956" ht="17.1" customHeight="1" spans="1:3">
      <c r="A956" s="114">
        <v>2130331</v>
      </c>
      <c r="B956" s="4" t="s">
        <v>1717</v>
      </c>
      <c r="C956" s="5">
        <v>55360</v>
      </c>
    </row>
    <row r="957" ht="17.1" customHeight="1" spans="1:3">
      <c r="A957" s="114">
        <v>2130332</v>
      </c>
      <c r="B957" s="4" t="s">
        <v>1719</v>
      </c>
      <c r="C957" s="5">
        <v>13</v>
      </c>
    </row>
    <row r="958" ht="17.1" customHeight="1" spans="1:3">
      <c r="A958" s="114">
        <v>2130333</v>
      </c>
      <c r="B958" s="4" t="s">
        <v>1660</v>
      </c>
      <c r="C958" s="5">
        <v>28</v>
      </c>
    </row>
    <row r="959" ht="17.1" customHeight="1" spans="1:3">
      <c r="A959" s="114">
        <v>2130334</v>
      </c>
      <c r="B959" s="4" t="s">
        <v>1722</v>
      </c>
      <c r="C959" s="5">
        <v>9962</v>
      </c>
    </row>
    <row r="960" ht="17.1" customHeight="1" spans="1:3">
      <c r="A960" s="114">
        <v>2130335</v>
      </c>
      <c r="B960" s="4" t="s">
        <v>1724</v>
      </c>
      <c r="C960" s="5">
        <v>166038</v>
      </c>
    </row>
    <row r="961" ht="17.1" customHeight="1" spans="1:3">
      <c r="A961" s="114">
        <v>2130399</v>
      </c>
      <c r="B961" s="4" t="s">
        <v>1726</v>
      </c>
      <c r="C961" s="5">
        <v>190232</v>
      </c>
    </row>
    <row r="962" ht="17.1" customHeight="1" spans="1:3">
      <c r="A962" s="114">
        <v>21304</v>
      </c>
      <c r="B962" s="4" t="s">
        <v>1728</v>
      </c>
      <c r="C962" s="5">
        <v>0</v>
      </c>
    </row>
    <row r="963" ht="17.1" customHeight="1" spans="1:3">
      <c r="A963" s="114">
        <v>2130401</v>
      </c>
      <c r="B963" s="4" t="s">
        <v>141</v>
      </c>
      <c r="C963" s="5">
        <v>0</v>
      </c>
    </row>
    <row r="964" ht="17.1" customHeight="1" spans="1:3">
      <c r="A964" s="114">
        <v>2130402</v>
      </c>
      <c r="B964" s="4" t="s">
        <v>143</v>
      </c>
      <c r="C964" s="5">
        <v>0</v>
      </c>
    </row>
    <row r="965" ht="17.1" customHeight="1" spans="1:3">
      <c r="A965" s="114">
        <v>2130403</v>
      </c>
      <c r="B965" s="4" t="s">
        <v>145</v>
      </c>
      <c r="C965" s="5">
        <v>0</v>
      </c>
    </row>
    <row r="966" ht="17.1" customHeight="1" spans="1:3">
      <c r="A966" s="114">
        <v>2130404</v>
      </c>
      <c r="B966" s="4" t="s">
        <v>1733</v>
      </c>
      <c r="C966" s="5">
        <v>0</v>
      </c>
    </row>
    <row r="967" ht="17.1" customHeight="1" spans="1:3">
      <c r="A967" s="114">
        <v>2130405</v>
      </c>
      <c r="B967" s="4" t="s">
        <v>1735</v>
      </c>
      <c r="C967" s="5">
        <v>0</v>
      </c>
    </row>
    <row r="968" ht="17.1" customHeight="1" spans="1:3">
      <c r="A968" s="114">
        <v>2130406</v>
      </c>
      <c r="B968" s="4" t="s">
        <v>1737</v>
      </c>
      <c r="C968" s="5">
        <v>0</v>
      </c>
    </row>
    <row r="969" ht="17.1" customHeight="1" spans="1:3">
      <c r="A969" s="114">
        <v>2130407</v>
      </c>
      <c r="B969" s="4" t="s">
        <v>1739</v>
      </c>
      <c r="C969" s="5">
        <v>0</v>
      </c>
    </row>
    <row r="970" ht="17.1" customHeight="1" spans="1:3">
      <c r="A970" s="114">
        <v>2130408</v>
      </c>
      <c r="B970" s="4" t="s">
        <v>1741</v>
      </c>
      <c r="C970" s="5">
        <v>0</v>
      </c>
    </row>
    <row r="971" ht="17.1" customHeight="1" spans="1:3">
      <c r="A971" s="114">
        <v>2130409</v>
      </c>
      <c r="B971" s="4" t="s">
        <v>1743</v>
      </c>
      <c r="C971" s="5">
        <v>0</v>
      </c>
    </row>
    <row r="972" ht="17.1" customHeight="1" spans="1:3">
      <c r="A972" s="114">
        <v>2130499</v>
      </c>
      <c r="B972" s="4" t="s">
        <v>1745</v>
      </c>
      <c r="C972" s="5">
        <v>0</v>
      </c>
    </row>
    <row r="973" ht="17.1" customHeight="1" spans="1:3">
      <c r="A973" s="114">
        <v>21305</v>
      </c>
      <c r="B973" s="4" t="s">
        <v>1747</v>
      </c>
      <c r="C973" s="5">
        <v>858300</v>
      </c>
    </row>
    <row r="974" ht="17.1" customHeight="1" spans="1:3">
      <c r="A974" s="114">
        <v>2130501</v>
      </c>
      <c r="B974" s="4" t="s">
        <v>141</v>
      </c>
      <c r="C974" s="5">
        <v>18094</v>
      </c>
    </row>
    <row r="975" ht="17.1" customHeight="1" spans="1:3">
      <c r="A975" s="114">
        <v>2130502</v>
      </c>
      <c r="B975" s="4" t="s">
        <v>143</v>
      </c>
      <c r="C975" s="5">
        <v>3283</v>
      </c>
    </row>
    <row r="976" ht="17.1" customHeight="1" spans="1:3">
      <c r="A976" s="114">
        <v>2130503</v>
      </c>
      <c r="B976" s="4" t="s">
        <v>145</v>
      </c>
      <c r="C976" s="5">
        <v>0</v>
      </c>
    </row>
    <row r="977" ht="17.1" customHeight="1" spans="1:3">
      <c r="A977" s="114">
        <v>2130504</v>
      </c>
      <c r="B977" s="4" t="s">
        <v>1752</v>
      </c>
      <c r="C977" s="5">
        <v>544004</v>
      </c>
    </row>
    <row r="978" ht="17.1" customHeight="1" spans="1:3">
      <c r="A978" s="114">
        <v>2130505</v>
      </c>
      <c r="B978" s="4" t="s">
        <v>1754</v>
      </c>
      <c r="C978" s="5">
        <v>24287</v>
      </c>
    </row>
    <row r="979" ht="17.1" customHeight="1" spans="1:3">
      <c r="A979" s="114">
        <v>2130506</v>
      </c>
      <c r="B979" s="4" t="s">
        <v>1756</v>
      </c>
      <c r="C979" s="5">
        <v>7213</v>
      </c>
    </row>
    <row r="980" ht="17.1" customHeight="1" spans="1:3">
      <c r="A980" s="114">
        <v>2130507</v>
      </c>
      <c r="B980" s="4" t="s">
        <v>1758</v>
      </c>
      <c r="C980" s="5">
        <v>55066</v>
      </c>
    </row>
    <row r="981" ht="17.1" customHeight="1" spans="1:3">
      <c r="A981" s="114">
        <v>2130508</v>
      </c>
      <c r="B981" s="4" t="s">
        <v>1760</v>
      </c>
      <c r="C981" s="5">
        <v>0</v>
      </c>
    </row>
    <row r="982" ht="17.1" customHeight="1" spans="1:3">
      <c r="A982" s="114">
        <v>2130550</v>
      </c>
      <c r="B982" s="4" t="s">
        <v>1762</v>
      </c>
      <c r="C982" s="5">
        <v>466</v>
      </c>
    </row>
    <row r="983" ht="17.1" customHeight="1" spans="1:3">
      <c r="A983" s="114">
        <v>2130599</v>
      </c>
      <c r="B983" s="4" t="s">
        <v>1764</v>
      </c>
      <c r="C983" s="5">
        <v>205887</v>
      </c>
    </row>
    <row r="984" ht="17.1" customHeight="1" spans="1:3">
      <c r="A984" s="114">
        <v>21306</v>
      </c>
      <c r="B984" s="4" t="s">
        <v>1766</v>
      </c>
      <c r="C984" s="5">
        <v>192641</v>
      </c>
    </row>
    <row r="985" ht="17.1" customHeight="1" spans="1:3">
      <c r="A985" s="114">
        <v>2130601</v>
      </c>
      <c r="B985" s="4" t="s">
        <v>862</v>
      </c>
      <c r="C985" s="5">
        <v>1571</v>
      </c>
    </row>
    <row r="986" ht="17.1" customHeight="1" spans="1:3">
      <c r="A986" s="114">
        <v>2130602</v>
      </c>
      <c r="B986" s="4" t="s">
        <v>1769</v>
      </c>
      <c r="C986" s="5">
        <v>155448</v>
      </c>
    </row>
    <row r="987" ht="17.1" customHeight="1" spans="1:3">
      <c r="A987" s="114">
        <v>2130603</v>
      </c>
      <c r="B987" s="4" t="s">
        <v>1771</v>
      </c>
      <c r="C987" s="5">
        <v>26332</v>
      </c>
    </row>
    <row r="988" ht="17.1" customHeight="1" spans="1:3">
      <c r="A988" s="114">
        <v>2130604</v>
      </c>
      <c r="B988" s="4" t="s">
        <v>1773</v>
      </c>
      <c r="C988" s="5">
        <v>348</v>
      </c>
    </row>
    <row r="989" ht="17.1" customHeight="1" spans="1:3">
      <c r="A989" s="114">
        <v>2130699</v>
      </c>
      <c r="B989" s="4" t="s">
        <v>1775</v>
      </c>
      <c r="C989" s="5">
        <v>8942</v>
      </c>
    </row>
    <row r="990" ht="17.1" customHeight="1" spans="1:3">
      <c r="A990" s="114">
        <v>21307</v>
      </c>
      <c r="B990" s="4" t="s">
        <v>1777</v>
      </c>
      <c r="C990" s="5">
        <v>646893</v>
      </c>
    </row>
    <row r="991" ht="17.1" customHeight="1" spans="1:3">
      <c r="A991" s="114">
        <v>2130701</v>
      </c>
      <c r="B991" s="4" t="s">
        <v>1779</v>
      </c>
      <c r="C991" s="5">
        <v>424096</v>
      </c>
    </row>
    <row r="992" ht="17.1" customHeight="1" spans="1:3">
      <c r="A992" s="114">
        <v>2130704</v>
      </c>
      <c r="B992" s="4" t="s">
        <v>1781</v>
      </c>
      <c r="C992" s="5">
        <v>703</v>
      </c>
    </row>
    <row r="993" ht="17.1" customHeight="1" spans="1:3">
      <c r="A993" s="114">
        <v>2130705</v>
      </c>
      <c r="B993" s="4" t="s">
        <v>1783</v>
      </c>
      <c r="C993" s="5">
        <v>190027</v>
      </c>
    </row>
    <row r="994" ht="17.1" customHeight="1" spans="1:3">
      <c r="A994" s="114">
        <v>2130706</v>
      </c>
      <c r="B994" s="4" t="s">
        <v>1785</v>
      </c>
      <c r="C994" s="5">
        <v>4900</v>
      </c>
    </row>
    <row r="995" ht="17.1" customHeight="1" spans="1:3">
      <c r="A995" s="114">
        <v>2130707</v>
      </c>
      <c r="B995" s="4" t="s">
        <v>1787</v>
      </c>
      <c r="C995" s="5">
        <v>20330</v>
      </c>
    </row>
    <row r="996" ht="17.1" customHeight="1" spans="1:3">
      <c r="A996" s="114">
        <v>2130799</v>
      </c>
      <c r="B996" s="4" t="s">
        <v>1789</v>
      </c>
      <c r="C996" s="5">
        <v>6837</v>
      </c>
    </row>
    <row r="997" ht="17.1" customHeight="1" spans="1:3">
      <c r="A997" s="114">
        <v>21308</v>
      </c>
      <c r="B997" s="4" t="s">
        <v>1791</v>
      </c>
      <c r="C997" s="5">
        <v>134617</v>
      </c>
    </row>
    <row r="998" ht="17.1" customHeight="1" spans="1:3">
      <c r="A998" s="114">
        <v>2130801</v>
      </c>
      <c r="B998" s="4" t="s">
        <v>1793</v>
      </c>
      <c r="C998" s="5">
        <v>16993</v>
      </c>
    </row>
    <row r="999" ht="17.1" customHeight="1" spans="1:3">
      <c r="A999" s="114">
        <v>2130802</v>
      </c>
      <c r="B999" s="4" t="s">
        <v>1795</v>
      </c>
      <c r="C999" s="5">
        <v>11917</v>
      </c>
    </row>
    <row r="1000" ht="17.1" customHeight="1" spans="1:3">
      <c r="A1000" s="114">
        <v>2130899</v>
      </c>
      <c r="B1000" s="4" t="s">
        <v>1797</v>
      </c>
      <c r="C1000" s="5">
        <v>105707</v>
      </c>
    </row>
    <row r="1001" ht="17.1" customHeight="1" spans="1:3">
      <c r="A1001" s="114">
        <v>21309</v>
      </c>
      <c r="B1001" s="4" t="s">
        <v>1799</v>
      </c>
      <c r="C1001" s="5">
        <v>0</v>
      </c>
    </row>
    <row r="1002" ht="17.1" customHeight="1" spans="1:3">
      <c r="A1002" s="114">
        <v>2130901</v>
      </c>
      <c r="B1002" s="4" t="s">
        <v>1801</v>
      </c>
      <c r="C1002" s="5">
        <v>0</v>
      </c>
    </row>
    <row r="1003" ht="17.1" customHeight="1" spans="1:3">
      <c r="A1003" s="114">
        <v>2130902</v>
      </c>
      <c r="B1003" s="4" t="s">
        <v>1803</v>
      </c>
      <c r="C1003" s="5">
        <v>0</v>
      </c>
    </row>
    <row r="1004" ht="17.1" customHeight="1" spans="1:3">
      <c r="A1004" s="114">
        <v>2130903</v>
      </c>
      <c r="B1004" s="4" t="s">
        <v>1805</v>
      </c>
      <c r="C1004" s="5">
        <v>0</v>
      </c>
    </row>
    <row r="1005" ht="17.1" customHeight="1" spans="1:3">
      <c r="A1005" s="114">
        <v>21399</v>
      </c>
      <c r="B1005" s="4" t="s">
        <v>1806</v>
      </c>
      <c r="C1005" s="5">
        <v>163414</v>
      </c>
    </row>
    <row r="1006" ht="17.1" customHeight="1" spans="1:3">
      <c r="A1006" s="114">
        <v>2139901</v>
      </c>
      <c r="B1006" s="4" t="s">
        <v>1807</v>
      </c>
      <c r="C1006" s="5">
        <v>30</v>
      </c>
    </row>
    <row r="1007" ht="17.1" customHeight="1" spans="1:3">
      <c r="A1007" s="114">
        <v>2139999</v>
      </c>
      <c r="B1007" s="4" t="s">
        <v>1808</v>
      </c>
      <c r="C1007" s="5">
        <v>163384</v>
      </c>
    </row>
    <row r="1008" ht="17.1" customHeight="1" spans="1:3">
      <c r="A1008" s="114">
        <v>214</v>
      </c>
      <c r="B1008" s="4" t="s">
        <v>3692</v>
      </c>
      <c r="C1008" s="5">
        <v>6040077</v>
      </c>
    </row>
    <row r="1009" ht="17.1" customHeight="1" spans="1:3">
      <c r="A1009" s="114">
        <v>21401</v>
      </c>
      <c r="B1009" s="4" t="s">
        <v>1812</v>
      </c>
      <c r="C1009" s="5">
        <v>2372592</v>
      </c>
    </row>
    <row r="1010" ht="17.1" customHeight="1" spans="1:3">
      <c r="A1010" s="114">
        <v>2140101</v>
      </c>
      <c r="B1010" s="4" t="s">
        <v>141</v>
      </c>
      <c r="C1010" s="5">
        <v>42623</v>
      </c>
    </row>
    <row r="1011" ht="17.1" customHeight="1" spans="1:3">
      <c r="A1011" s="114">
        <v>2140102</v>
      </c>
      <c r="B1011" s="4" t="s">
        <v>143</v>
      </c>
      <c r="C1011" s="5">
        <v>6861</v>
      </c>
    </row>
    <row r="1012" ht="17.1" customHeight="1" spans="1:3">
      <c r="A1012" s="114">
        <v>2140103</v>
      </c>
      <c r="B1012" s="4" t="s">
        <v>145</v>
      </c>
      <c r="C1012" s="5">
        <v>902</v>
      </c>
    </row>
    <row r="1013" ht="17.1" customHeight="1" spans="1:3">
      <c r="A1013" s="114">
        <v>2140104</v>
      </c>
      <c r="B1013" s="4" t="s">
        <v>1817</v>
      </c>
      <c r="C1013" s="5">
        <v>738382</v>
      </c>
    </row>
    <row r="1014" ht="17.1" customHeight="1" spans="1:3">
      <c r="A1014" s="114">
        <v>2140105</v>
      </c>
      <c r="B1014" s="4" t="s">
        <v>1819</v>
      </c>
      <c r="C1014" s="5">
        <v>244768</v>
      </c>
    </row>
    <row r="1015" ht="17.1" customHeight="1" spans="1:3">
      <c r="A1015" s="114">
        <v>2140106</v>
      </c>
      <c r="B1015" s="4" t="s">
        <v>1821</v>
      </c>
      <c r="C1015" s="5">
        <v>429133</v>
      </c>
    </row>
    <row r="1016" ht="17.1" customHeight="1" spans="1:3">
      <c r="A1016" s="114">
        <v>2140107</v>
      </c>
      <c r="B1016" s="4" t="s">
        <v>1823</v>
      </c>
      <c r="C1016" s="5">
        <v>13507</v>
      </c>
    </row>
    <row r="1017" ht="17.1" customHeight="1" spans="1:3">
      <c r="A1017" s="114">
        <v>2140108</v>
      </c>
      <c r="B1017" s="4" t="s">
        <v>1825</v>
      </c>
      <c r="C1017" s="5">
        <v>49403</v>
      </c>
    </row>
    <row r="1018" ht="17.1" customHeight="1" spans="1:3">
      <c r="A1018" s="114">
        <v>2140109</v>
      </c>
      <c r="B1018" s="4" t="s">
        <v>1827</v>
      </c>
      <c r="C1018" s="5">
        <v>843</v>
      </c>
    </row>
    <row r="1019" ht="17.1" customHeight="1" spans="1:3">
      <c r="A1019" s="114">
        <v>2140110</v>
      </c>
      <c r="B1019" s="4" t="s">
        <v>1829</v>
      </c>
      <c r="C1019" s="5">
        <v>8279</v>
      </c>
    </row>
    <row r="1020" ht="17.1" customHeight="1" spans="1:3">
      <c r="A1020" s="114">
        <v>2140111</v>
      </c>
      <c r="B1020" s="4" t="s">
        <v>1831</v>
      </c>
      <c r="C1020" s="5">
        <v>47313</v>
      </c>
    </row>
    <row r="1021" ht="17.1" customHeight="1" spans="1:3">
      <c r="A1021" s="114">
        <v>2140112</v>
      </c>
      <c r="B1021" s="4" t="s">
        <v>1833</v>
      </c>
      <c r="C1021" s="5">
        <v>67387</v>
      </c>
    </row>
    <row r="1022" ht="17.1" customHeight="1" spans="1:3">
      <c r="A1022" s="114">
        <v>2140113</v>
      </c>
      <c r="B1022" s="4" t="s">
        <v>1835</v>
      </c>
      <c r="C1022" s="5">
        <v>714</v>
      </c>
    </row>
    <row r="1023" ht="17.1" customHeight="1" spans="1:3">
      <c r="A1023" s="114">
        <v>2140114</v>
      </c>
      <c r="B1023" s="4" t="s">
        <v>1837</v>
      </c>
      <c r="C1023" s="5">
        <v>81</v>
      </c>
    </row>
    <row r="1024" ht="17.1" customHeight="1" spans="1:3">
      <c r="A1024" s="114">
        <v>2140122</v>
      </c>
      <c r="B1024" s="4" t="s">
        <v>1839</v>
      </c>
      <c r="C1024" s="5">
        <v>6669</v>
      </c>
    </row>
    <row r="1025" ht="17.1" customHeight="1" spans="1:3">
      <c r="A1025" s="114">
        <v>2140123</v>
      </c>
      <c r="B1025" s="4" t="s">
        <v>1841</v>
      </c>
      <c r="C1025" s="5">
        <v>1208</v>
      </c>
    </row>
    <row r="1026" ht="17.1" customHeight="1" spans="1:3">
      <c r="A1026" s="114">
        <v>2140124</v>
      </c>
      <c r="B1026" s="4" t="s">
        <v>1843</v>
      </c>
      <c r="C1026" s="5">
        <v>0</v>
      </c>
    </row>
    <row r="1027" ht="17.1" customHeight="1" spans="1:3">
      <c r="A1027" s="114">
        <v>2140125</v>
      </c>
      <c r="B1027" s="4" t="s">
        <v>1845</v>
      </c>
      <c r="C1027" s="5">
        <v>0</v>
      </c>
    </row>
    <row r="1028" ht="17.1" customHeight="1" spans="1:3">
      <c r="A1028" s="114">
        <v>2140126</v>
      </c>
      <c r="B1028" s="4" t="s">
        <v>1847</v>
      </c>
      <c r="C1028" s="5">
        <v>576</v>
      </c>
    </row>
    <row r="1029" ht="17.1" customHeight="1" spans="1:3">
      <c r="A1029" s="114">
        <v>2140127</v>
      </c>
      <c r="B1029" s="4" t="s">
        <v>1849</v>
      </c>
      <c r="C1029" s="5">
        <v>0</v>
      </c>
    </row>
    <row r="1030" ht="17.1" customHeight="1" spans="1:3">
      <c r="A1030" s="114">
        <v>2140128</v>
      </c>
      <c r="B1030" s="4" t="s">
        <v>1851</v>
      </c>
      <c r="C1030" s="5">
        <v>0</v>
      </c>
    </row>
    <row r="1031" ht="17.1" customHeight="1" spans="1:3">
      <c r="A1031" s="114">
        <v>2140129</v>
      </c>
      <c r="B1031" s="4" t="s">
        <v>1853</v>
      </c>
      <c r="C1031" s="5">
        <v>55</v>
      </c>
    </row>
    <row r="1032" ht="17.1" customHeight="1" spans="1:3">
      <c r="A1032" s="114">
        <v>2140130</v>
      </c>
      <c r="B1032" s="4" t="s">
        <v>1855</v>
      </c>
      <c r="C1032" s="5">
        <v>0</v>
      </c>
    </row>
    <row r="1033" ht="17.1" customHeight="1" spans="1:3">
      <c r="A1033" s="114">
        <v>2140131</v>
      </c>
      <c r="B1033" s="4" t="s">
        <v>1857</v>
      </c>
      <c r="C1033" s="5">
        <v>1251</v>
      </c>
    </row>
    <row r="1034" ht="17.1" customHeight="1" spans="1:3">
      <c r="A1034" s="114">
        <v>2140133</v>
      </c>
      <c r="B1034" s="4" t="s">
        <v>1859</v>
      </c>
      <c r="C1034" s="5">
        <v>0</v>
      </c>
    </row>
    <row r="1035" ht="17.1" customHeight="1" spans="1:3">
      <c r="A1035" s="114">
        <v>2140136</v>
      </c>
      <c r="B1035" s="4" t="s">
        <v>1861</v>
      </c>
      <c r="C1035" s="5">
        <v>79</v>
      </c>
    </row>
    <row r="1036" ht="17.1" customHeight="1" spans="1:3">
      <c r="A1036" s="114">
        <v>2140138</v>
      </c>
      <c r="B1036" s="4" t="s">
        <v>1863</v>
      </c>
      <c r="C1036" s="5">
        <v>34390</v>
      </c>
    </row>
    <row r="1037" ht="17.1" customHeight="1" spans="1:3">
      <c r="A1037" s="114">
        <v>2140139</v>
      </c>
      <c r="B1037" s="4" t="s">
        <v>1865</v>
      </c>
      <c r="C1037" s="5">
        <v>431113</v>
      </c>
    </row>
    <row r="1038" ht="17.1" customHeight="1" spans="1:3">
      <c r="A1038" s="114">
        <v>2140199</v>
      </c>
      <c r="B1038" s="4" t="s">
        <v>1867</v>
      </c>
      <c r="C1038" s="5">
        <v>247055</v>
      </c>
    </row>
    <row r="1039" ht="17.1" customHeight="1" spans="1:3">
      <c r="A1039" s="114">
        <v>21402</v>
      </c>
      <c r="B1039" s="4" t="s">
        <v>1869</v>
      </c>
      <c r="C1039" s="5">
        <v>522634</v>
      </c>
    </row>
    <row r="1040" ht="17.1" customHeight="1" spans="1:3">
      <c r="A1040" s="114">
        <v>2140201</v>
      </c>
      <c r="B1040" s="4" t="s">
        <v>141</v>
      </c>
      <c r="C1040" s="5">
        <v>94</v>
      </c>
    </row>
    <row r="1041" ht="17.1" customHeight="1" spans="1:3">
      <c r="A1041" s="114">
        <v>2140202</v>
      </c>
      <c r="B1041" s="4" t="s">
        <v>143</v>
      </c>
      <c r="C1041" s="5">
        <v>35</v>
      </c>
    </row>
    <row r="1042" ht="17.1" customHeight="1" spans="1:3">
      <c r="A1042" s="114">
        <v>2140203</v>
      </c>
      <c r="B1042" s="4" t="s">
        <v>145</v>
      </c>
      <c r="C1042" s="5">
        <v>0</v>
      </c>
    </row>
    <row r="1043" ht="17.1" customHeight="1" spans="1:3">
      <c r="A1043" s="114">
        <v>2140204</v>
      </c>
      <c r="B1043" s="4" t="s">
        <v>1874</v>
      </c>
      <c r="C1043" s="5">
        <v>477899</v>
      </c>
    </row>
    <row r="1044" ht="17.1" customHeight="1" spans="1:3">
      <c r="A1044" s="114">
        <v>2140205</v>
      </c>
      <c r="B1044" s="4" t="s">
        <v>1876</v>
      </c>
      <c r="C1044" s="5">
        <v>11052</v>
      </c>
    </row>
    <row r="1045" ht="17.1" customHeight="1" spans="1:3">
      <c r="A1045" s="114">
        <v>2140206</v>
      </c>
      <c r="B1045" s="4" t="s">
        <v>1878</v>
      </c>
      <c r="C1045" s="5">
        <v>1580</v>
      </c>
    </row>
    <row r="1046" ht="17.1" customHeight="1" spans="1:3">
      <c r="A1046" s="114">
        <v>2140207</v>
      </c>
      <c r="B1046" s="4" t="s">
        <v>1880</v>
      </c>
      <c r="C1046" s="5">
        <v>0</v>
      </c>
    </row>
    <row r="1047" ht="17.1" customHeight="1" spans="1:3">
      <c r="A1047" s="114">
        <v>2140208</v>
      </c>
      <c r="B1047" s="4" t="s">
        <v>1882</v>
      </c>
      <c r="C1047" s="5">
        <v>0</v>
      </c>
    </row>
    <row r="1048" ht="17.1" customHeight="1" spans="1:3">
      <c r="A1048" s="114">
        <v>2140299</v>
      </c>
      <c r="B1048" s="4" t="s">
        <v>1884</v>
      </c>
      <c r="C1048" s="5">
        <v>31974</v>
      </c>
    </row>
    <row r="1049" ht="17.1" customHeight="1" spans="1:3">
      <c r="A1049" s="114">
        <v>21403</v>
      </c>
      <c r="B1049" s="4" t="s">
        <v>1886</v>
      </c>
      <c r="C1049" s="5">
        <v>43906</v>
      </c>
    </row>
    <row r="1050" ht="17.1" customHeight="1" spans="1:3">
      <c r="A1050" s="114">
        <v>2140301</v>
      </c>
      <c r="B1050" s="4" t="s">
        <v>141</v>
      </c>
      <c r="C1050" s="5">
        <v>165</v>
      </c>
    </row>
    <row r="1051" ht="17.1" customHeight="1" spans="1:3">
      <c r="A1051" s="114">
        <v>2140302</v>
      </c>
      <c r="B1051" s="4" t="s">
        <v>143</v>
      </c>
      <c r="C1051" s="5">
        <v>240</v>
      </c>
    </row>
    <row r="1052" ht="17.1" customHeight="1" spans="1:3">
      <c r="A1052" s="114">
        <v>2140303</v>
      </c>
      <c r="B1052" s="4" t="s">
        <v>145</v>
      </c>
      <c r="C1052" s="5">
        <v>0</v>
      </c>
    </row>
    <row r="1053" ht="17.1" customHeight="1" spans="1:3">
      <c r="A1053" s="114">
        <v>2140304</v>
      </c>
      <c r="B1053" s="4" t="s">
        <v>1891</v>
      </c>
      <c r="C1053" s="5">
        <v>37905</v>
      </c>
    </row>
    <row r="1054" ht="17.1" customHeight="1" spans="1:3">
      <c r="A1054" s="114">
        <v>2140305</v>
      </c>
      <c r="B1054" s="4" t="s">
        <v>1893</v>
      </c>
      <c r="C1054" s="5">
        <v>0</v>
      </c>
    </row>
    <row r="1055" ht="17.1" customHeight="1" spans="1:3">
      <c r="A1055" s="114">
        <v>2140306</v>
      </c>
      <c r="B1055" s="4" t="s">
        <v>1895</v>
      </c>
      <c r="C1055" s="5">
        <v>0</v>
      </c>
    </row>
    <row r="1056" ht="17.1" customHeight="1" spans="1:3">
      <c r="A1056" s="114">
        <v>2140307</v>
      </c>
      <c r="B1056" s="4" t="s">
        <v>1897</v>
      </c>
      <c r="C1056" s="5">
        <v>120</v>
      </c>
    </row>
    <row r="1057" ht="17.1" customHeight="1" spans="1:3">
      <c r="A1057" s="114">
        <v>2140308</v>
      </c>
      <c r="B1057" s="4" t="s">
        <v>1899</v>
      </c>
      <c r="C1057" s="5">
        <v>0</v>
      </c>
    </row>
    <row r="1058" ht="17.1" customHeight="1" spans="1:3">
      <c r="A1058" s="114">
        <v>2140399</v>
      </c>
      <c r="B1058" s="4" t="s">
        <v>1901</v>
      </c>
      <c r="C1058" s="5">
        <v>5476</v>
      </c>
    </row>
    <row r="1059" ht="17.1" customHeight="1" spans="1:3">
      <c r="A1059" s="114">
        <v>21404</v>
      </c>
      <c r="B1059" s="4" t="s">
        <v>1903</v>
      </c>
      <c r="C1059" s="5">
        <v>135558</v>
      </c>
    </row>
    <row r="1060" ht="17.1" customHeight="1" spans="1:3">
      <c r="A1060" s="114">
        <v>2140401</v>
      </c>
      <c r="B1060" s="4" t="s">
        <v>1905</v>
      </c>
      <c r="C1060" s="5">
        <v>57216</v>
      </c>
    </row>
    <row r="1061" ht="17.1" customHeight="1" spans="1:3">
      <c r="A1061" s="114">
        <v>2140402</v>
      </c>
      <c r="B1061" s="4" t="s">
        <v>1907</v>
      </c>
      <c r="C1061" s="5">
        <v>42305</v>
      </c>
    </row>
    <row r="1062" ht="17.1" customHeight="1" spans="1:3">
      <c r="A1062" s="114">
        <v>2140403</v>
      </c>
      <c r="B1062" s="4" t="s">
        <v>1909</v>
      </c>
      <c r="C1062" s="5">
        <v>35354</v>
      </c>
    </row>
    <row r="1063" ht="17.1" customHeight="1" spans="1:3">
      <c r="A1063" s="114">
        <v>2140499</v>
      </c>
      <c r="B1063" s="4" t="s">
        <v>1911</v>
      </c>
      <c r="C1063" s="5">
        <v>683</v>
      </c>
    </row>
    <row r="1064" ht="17.1" customHeight="1" spans="1:3">
      <c r="A1064" s="114">
        <v>21405</v>
      </c>
      <c r="B1064" s="4" t="s">
        <v>1913</v>
      </c>
      <c r="C1064" s="5">
        <v>475</v>
      </c>
    </row>
    <row r="1065" ht="17.1" customHeight="1" spans="1:3">
      <c r="A1065" s="114">
        <v>2140501</v>
      </c>
      <c r="B1065" s="4" t="s">
        <v>141</v>
      </c>
      <c r="C1065" s="5">
        <v>7</v>
      </c>
    </row>
    <row r="1066" ht="17.1" customHeight="1" spans="1:3">
      <c r="A1066" s="114">
        <v>2140502</v>
      </c>
      <c r="B1066" s="4" t="s">
        <v>143</v>
      </c>
      <c r="C1066" s="5">
        <v>0</v>
      </c>
    </row>
    <row r="1067" ht="17.1" customHeight="1" spans="1:3">
      <c r="A1067" s="114">
        <v>2140503</v>
      </c>
      <c r="B1067" s="4" t="s">
        <v>145</v>
      </c>
      <c r="C1067" s="5">
        <v>0</v>
      </c>
    </row>
    <row r="1068" ht="17.1" customHeight="1" spans="1:3">
      <c r="A1068" s="114">
        <v>2140504</v>
      </c>
      <c r="B1068" s="4" t="s">
        <v>1882</v>
      </c>
      <c r="C1068" s="5">
        <v>41</v>
      </c>
    </row>
    <row r="1069" ht="17.1" customHeight="1" spans="1:3">
      <c r="A1069" s="114">
        <v>2140505</v>
      </c>
      <c r="B1069" s="4" t="s">
        <v>1919</v>
      </c>
      <c r="C1069" s="5">
        <v>350</v>
      </c>
    </row>
    <row r="1070" ht="17.1" customHeight="1" spans="1:3">
      <c r="A1070" s="114">
        <v>2140599</v>
      </c>
      <c r="B1070" s="4" t="s">
        <v>1921</v>
      </c>
      <c r="C1070" s="5">
        <v>77</v>
      </c>
    </row>
    <row r="1071" ht="17.1" customHeight="1" spans="1:3">
      <c r="A1071" s="114">
        <v>21406</v>
      </c>
      <c r="B1071" s="4" t="s">
        <v>1923</v>
      </c>
      <c r="C1071" s="5">
        <v>2762691</v>
      </c>
    </row>
    <row r="1072" ht="17.1" customHeight="1" spans="1:3">
      <c r="A1072" s="114">
        <v>2140601</v>
      </c>
      <c r="B1072" s="4" t="s">
        <v>1925</v>
      </c>
      <c r="C1072" s="5">
        <v>1632835</v>
      </c>
    </row>
    <row r="1073" ht="17.1" customHeight="1" spans="1:3">
      <c r="A1073" s="114">
        <v>2140602</v>
      </c>
      <c r="B1073" s="4" t="s">
        <v>1927</v>
      </c>
      <c r="C1073" s="5">
        <v>1053446</v>
      </c>
    </row>
    <row r="1074" ht="17.1" customHeight="1" spans="1:3">
      <c r="A1074" s="114">
        <v>2140603</v>
      </c>
      <c r="B1074" s="4" t="s">
        <v>1929</v>
      </c>
      <c r="C1074" s="5">
        <v>64</v>
      </c>
    </row>
    <row r="1075" ht="17.1" customHeight="1" spans="1:3">
      <c r="A1075" s="114">
        <v>2140699</v>
      </c>
      <c r="B1075" s="4" t="s">
        <v>1931</v>
      </c>
      <c r="C1075" s="5">
        <v>76346</v>
      </c>
    </row>
    <row r="1076" ht="17.1" customHeight="1" spans="1:3">
      <c r="A1076" s="114">
        <v>21499</v>
      </c>
      <c r="B1076" s="4" t="s">
        <v>1933</v>
      </c>
      <c r="C1076" s="5">
        <v>202221</v>
      </c>
    </row>
    <row r="1077" ht="17.1" customHeight="1" spans="1:3">
      <c r="A1077" s="114">
        <v>2149901</v>
      </c>
      <c r="B1077" s="4" t="s">
        <v>1935</v>
      </c>
      <c r="C1077" s="5">
        <v>2841</v>
      </c>
    </row>
    <row r="1078" ht="17.1" customHeight="1" spans="1:3">
      <c r="A1078" s="114">
        <v>2149999</v>
      </c>
      <c r="B1078" s="4" t="s">
        <v>1937</v>
      </c>
      <c r="C1078" s="5">
        <v>199380</v>
      </c>
    </row>
    <row r="1079" ht="17.1" customHeight="1" spans="1:3">
      <c r="A1079" s="114">
        <v>215</v>
      </c>
      <c r="B1079" s="4" t="s">
        <v>3693</v>
      </c>
      <c r="C1079" s="5">
        <v>1101852</v>
      </c>
    </row>
    <row r="1080" ht="17.1" customHeight="1" spans="1:3">
      <c r="A1080" s="114">
        <v>21501</v>
      </c>
      <c r="B1080" s="4" t="s">
        <v>1941</v>
      </c>
      <c r="C1080" s="5">
        <v>46828</v>
      </c>
    </row>
    <row r="1081" ht="17.1" customHeight="1" spans="1:3">
      <c r="A1081" s="114">
        <v>2150101</v>
      </c>
      <c r="B1081" s="4" t="s">
        <v>141</v>
      </c>
      <c r="C1081" s="5">
        <v>7928</v>
      </c>
    </row>
    <row r="1082" ht="17.1" customHeight="1" spans="1:3">
      <c r="A1082" s="114">
        <v>2150102</v>
      </c>
      <c r="B1082" s="4" t="s">
        <v>143</v>
      </c>
      <c r="C1082" s="5">
        <v>1421</v>
      </c>
    </row>
    <row r="1083" ht="17.1" customHeight="1" spans="1:3">
      <c r="A1083" s="114">
        <v>2150103</v>
      </c>
      <c r="B1083" s="4" t="s">
        <v>145</v>
      </c>
      <c r="C1083" s="5">
        <v>0</v>
      </c>
    </row>
    <row r="1084" ht="17.1" customHeight="1" spans="1:3">
      <c r="A1084" s="114">
        <v>2150104</v>
      </c>
      <c r="B1084" s="4" t="s">
        <v>1946</v>
      </c>
      <c r="C1084" s="5">
        <v>2225</v>
      </c>
    </row>
    <row r="1085" ht="17.1" customHeight="1" spans="1:3">
      <c r="A1085" s="114">
        <v>2150105</v>
      </c>
      <c r="B1085" s="4" t="s">
        <v>1948</v>
      </c>
      <c r="C1085" s="5">
        <v>0</v>
      </c>
    </row>
    <row r="1086" ht="17.1" customHeight="1" spans="1:3">
      <c r="A1086" s="114">
        <v>2150106</v>
      </c>
      <c r="B1086" s="4" t="s">
        <v>1950</v>
      </c>
      <c r="C1086" s="5">
        <v>10</v>
      </c>
    </row>
    <row r="1087" ht="17.1" customHeight="1" spans="1:3">
      <c r="A1087" s="114">
        <v>2150107</v>
      </c>
      <c r="B1087" s="4" t="s">
        <v>1952</v>
      </c>
      <c r="C1087" s="5">
        <v>10823</v>
      </c>
    </row>
    <row r="1088" ht="17.1" customHeight="1" spans="1:3">
      <c r="A1088" s="114">
        <v>2150108</v>
      </c>
      <c r="B1088" s="4" t="s">
        <v>1954</v>
      </c>
      <c r="C1088" s="5">
        <v>0</v>
      </c>
    </row>
    <row r="1089" ht="17.1" customHeight="1" spans="1:3">
      <c r="A1089" s="114">
        <v>2150199</v>
      </c>
      <c r="B1089" s="4" t="s">
        <v>1956</v>
      </c>
      <c r="C1089" s="5">
        <v>24421</v>
      </c>
    </row>
    <row r="1090" ht="17.1" customHeight="1" spans="1:3">
      <c r="A1090" s="114">
        <v>21502</v>
      </c>
      <c r="B1090" s="4" t="s">
        <v>1958</v>
      </c>
      <c r="C1090" s="5">
        <v>48467</v>
      </c>
    </row>
    <row r="1091" ht="17.1" customHeight="1" spans="1:3">
      <c r="A1091" s="114">
        <v>2150201</v>
      </c>
      <c r="B1091" s="4" t="s">
        <v>141</v>
      </c>
      <c r="C1091" s="5">
        <v>2051</v>
      </c>
    </row>
    <row r="1092" ht="17.1" customHeight="1" spans="1:3">
      <c r="A1092" s="114">
        <v>2150202</v>
      </c>
      <c r="B1092" s="4" t="s">
        <v>143</v>
      </c>
      <c r="C1092" s="5">
        <v>191</v>
      </c>
    </row>
    <row r="1093" ht="17.1" customHeight="1" spans="1:3">
      <c r="A1093" s="114">
        <v>2150203</v>
      </c>
      <c r="B1093" s="4" t="s">
        <v>145</v>
      </c>
      <c r="C1093" s="5">
        <v>74</v>
      </c>
    </row>
    <row r="1094" ht="17.1" customHeight="1" spans="1:3">
      <c r="A1094" s="114">
        <v>2150204</v>
      </c>
      <c r="B1094" s="4" t="s">
        <v>1963</v>
      </c>
      <c r="C1094" s="5">
        <v>110</v>
      </c>
    </row>
    <row r="1095" ht="17.1" customHeight="1" spans="1:3">
      <c r="A1095" s="114">
        <v>2150205</v>
      </c>
      <c r="B1095" s="4" t="s">
        <v>1965</v>
      </c>
      <c r="C1095" s="5">
        <v>8250</v>
      </c>
    </row>
    <row r="1096" ht="17.1" customHeight="1" spans="1:3">
      <c r="A1096" s="114">
        <v>2150206</v>
      </c>
      <c r="B1096" s="4" t="s">
        <v>1967</v>
      </c>
      <c r="C1096" s="5">
        <v>0</v>
      </c>
    </row>
    <row r="1097" ht="17.1" customHeight="1" spans="1:3">
      <c r="A1097" s="114">
        <v>2150207</v>
      </c>
      <c r="B1097" s="4" t="s">
        <v>1969</v>
      </c>
      <c r="C1097" s="5">
        <v>640</v>
      </c>
    </row>
    <row r="1098" ht="17.1" customHeight="1" spans="1:3">
      <c r="A1098" s="114">
        <v>2150208</v>
      </c>
      <c r="B1098" s="4" t="s">
        <v>1971</v>
      </c>
      <c r="C1098" s="5">
        <v>6674</v>
      </c>
    </row>
    <row r="1099" ht="17.1" customHeight="1" spans="1:3">
      <c r="A1099" s="114">
        <v>2150209</v>
      </c>
      <c r="B1099" s="4" t="s">
        <v>1973</v>
      </c>
      <c r="C1099" s="5">
        <v>0</v>
      </c>
    </row>
    <row r="1100" ht="17.1" customHeight="1" spans="1:3">
      <c r="A1100" s="114">
        <v>2150210</v>
      </c>
      <c r="B1100" s="4" t="s">
        <v>1975</v>
      </c>
      <c r="C1100" s="5">
        <v>0</v>
      </c>
    </row>
    <row r="1101" ht="17.1" customHeight="1" spans="1:3">
      <c r="A1101" s="114">
        <v>2150212</v>
      </c>
      <c r="B1101" s="4" t="s">
        <v>1977</v>
      </c>
      <c r="C1101" s="5">
        <v>0</v>
      </c>
    </row>
    <row r="1102" ht="17.1" customHeight="1" spans="1:3">
      <c r="A1102" s="114">
        <v>2150213</v>
      </c>
      <c r="B1102" s="4" t="s">
        <v>1979</v>
      </c>
      <c r="C1102" s="5">
        <v>0</v>
      </c>
    </row>
    <row r="1103" ht="17.1" customHeight="1" spans="1:3">
      <c r="A1103" s="114">
        <v>2150214</v>
      </c>
      <c r="B1103" s="4" t="s">
        <v>1981</v>
      </c>
      <c r="C1103" s="5">
        <v>0</v>
      </c>
    </row>
    <row r="1104" ht="17.1" customHeight="1" spans="1:3">
      <c r="A1104" s="114">
        <v>2150215</v>
      </c>
      <c r="B1104" s="4" t="s">
        <v>1983</v>
      </c>
      <c r="C1104" s="5">
        <v>412</v>
      </c>
    </row>
    <row r="1105" ht="17.1" customHeight="1" spans="1:3">
      <c r="A1105" s="114">
        <v>2150299</v>
      </c>
      <c r="B1105" s="4" t="s">
        <v>1985</v>
      </c>
      <c r="C1105" s="5">
        <v>30065</v>
      </c>
    </row>
    <row r="1106" ht="17.1" customHeight="1" spans="1:3">
      <c r="A1106" s="114">
        <v>21503</v>
      </c>
      <c r="B1106" s="4" t="s">
        <v>1987</v>
      </c>
      <c r="C1106" s="5">
        <v>90</v>
      </c>
    </row>
    <row r="1107" ht="17.1" customHeight="1" spans="1:3">
      <c r="A1107" s="114">
        <v>2150301</v>
      </c>
      <c r="B1107" s="4" t="s">
        <v>141</v>
      </c>
      <c r="C1107" s="5">
        <v>60</v>
      </c>
    </row>
    <row r="1108" ht="17.1" customHeight="1" spans="1:3">
      <c r="A1108" s="114">
        <v>2150302</v>
      </c>
      <c r="B1108" s="4" t="s">
        <v>143</v>
      </c>
      <c r="C1108" s="5">
        <v>0</v>
      </c>
    </row>
    <row r="1109" ht="17.1" customHeight="1" spans="1:3">
      <c r="A1109" s="114">
        <v>2150303</v>
      </c>
      <c r="B1109" s="4" t="s">
        <v>145</v>
      </c>
      <c r="C1109" s="5">
        <v>30</v>
      </c>
    </row>
    <row r="1110" ht="17.1" customHeight="1" spans="1:3">
      <c r="A1110" s="114">
        <v>2150399</v>
      </c>
      <c r="B1110" s="4" t="s">
        <v>1992</v>
      </c>
      <c r="C1110" s="5">
        <v>0</v>
      </c>
    </row>
    <row r="1111" ht="17.1" customHeight="1" spans="1:3">
      <c r="A1111" s="114">
        <v>21505</v>
      </c>
      <c r="B1111" s="4" t="s">
        <v>1994</v>
      </c>
      <c r="C1111" s="5">
        <v>198316</v>
      </c>
    </row>
    <row r="1112" ht="17.1" customHeight="1" spans="1:3">
      <c r="A1112" s="114">
        <v>2150501</v>
      </c>
      <c r="B1112" s="4" t="s">
        <v>141</v>
      </c>
      <c r="C1112" s="5">
        <v>15949</v>
      </c>
    </row>
    <row r="1113" ht="17.1" customHeight="1" spans="1:3">
      <c r="A1113" s="114">
        <v>2150502</v>
      </c>
      <c r="B1113" s="4" t="s">
        <v>143</v>
      </c>
      <c r="C1113" s="5">
        <v>2214</v>
      </c>
    </row>
    <row r="1114" ht="17.1" customHeight="1" spans="1:3">
      <c r="A1114" s="114">
        <v>2150503</v>
      </c>
      <c r="B1114" s="4" t="s">
        <v>145</v>
      </c>
      <c r="C1114" s="5">
        <v>330</v>
      </c>
    </row>
    <row r="1115" ht="17.1" customHeight="1" spans="1:3">
      <c r="A1115" s="114">
        <v>2150505</v>
      </c>
      <c r="B1115" s="4" t="s">
        <v>1999</v>
      </c>
      <c r="C1115" s="5">
        <v>0</v>
      </c>
    </row>
    <row r="1116" ht="17.1" customHeight="1" spans="1:3">
      <c r="A1116" s="114">
        <v>2150506</v>
      </c>
      <c r="B1116" s="4" t="s">
        <v>2001</v>
      </c>
      <c r="C1116" s="5">
        <v>291</v>
      </c>
    </row>
    <row r="1117" ht="17.1" customHeight="1" spans="1:3">
      <c r="A1117" s="114">
        <v>2150507</v>
      </c>
      <c r="B1117" s="4" t="s">
        <v>2003</v>
      </c>
      <c r="C1117" s="5">
        <v>1395</v>
      </c>
    </row>
    <row r="1118" ht="17.1" customHeight="1" spans="1:3">
      <c r="A1118" s="114">
        <v>2150508</v>
      </c>
      <c r="B1118" s="4" t="s">
        <v>2005</v>
      </c>
      <c r="C1118" s="5">
        <v>258</v>
      </c>
    </row>
    <row r="1119" ht="17.1" customHeight="1" spans="1:3">
      <c r="A1119" s="114">
        <v>2150509</v>
      </c>
      <c r="B1119" s="4" t="s">
        <v>2007</v>
      </c>
      <c r="C1119" s="5">
        <v>0</v>
      </c>
    </row>
    <row r="1120" ht="17.1" customHeight="1" spans="1:3">
      <c r="A1120" s="114">
        <v>2150510</v>
      </c>
      <c r="B1120" s="4" t="s">
        <v>2009</v>
      </c>
      <c r="C1120" s="5">
        <v>161611</v>
      </c>
    </row>
    <row r="1121" ht="17.1" customHeight="1" spans="1:3">
      <c r="A1121" s="114">
        <v>2150511</v>
      </c>
      <c r="B1121" s="4" t="s">
        <v>2011</v>
      </c>
      <c r="C1121" s="5">
        <v>2986</v>
      </c>
    </row>
    <row r="1122" ht="17.1" customHeight="1" spans="1:3">
      <c r="A1122" s="114">
        <v>2150513</v>
      </c>
      <c r="B1122" s="4" t="s">
        <v>1882</v>
      </c>
      <c r="C1122" s="5">
        <v>2</v>
      </c>
    </row>
    <row r="1123" ht="17.1" customHeight="1" spans="1:3">
      <c r="A1123" s="114">
        <v>2150515</v>
      </c>
      <c r="B1123" s="4" t="s">
        <v>2014</v>
      </c>
      <c r="C1123" s="5">
        <v>0</v>
      </c>
    </row>
    <row r="1124" ht="17.1" customHeight="1" spans="1:3">
      <c r="A1124" s="114">
        <v>2150599</v>
      </c>
      <c r="B1124" s="4" t="s">
        <v>2016</v>
      </c>
      <c r="C1124" s="5">
        <v>13280</v>
      </c>
    </row>
    <row r="1125" ht="17.1" customHeight="1" spans="1:3">
      <c r="A1125" s="114">
        <v>21506</v>
      </c>
      <c r="B1125" s="4" t="s">
        <v>2018</v>
      </c>
      <c r="C1125" s="5">
        <v>95048</v>
      </c>
    </row>
    <row r="1126" ht="17.1" customHeight="1" spans="1:3">
      <c r="A1126" s="114">
        <v>2150601</v>
      </c>
      <c r="B1126" s="4" t="s">
        <v>141</v>
      </c>
      <c r="C1126" s="5">
        <v>26908</v>
      </c>
    </row>
    <row r="1127" ht="17.1" customHeight="1" spans="1:3">
      <c r="A1127" s="114">
        <v>2150602</v>
      </c>
      <c r="B1127" s="4" t="s">
        <v>143</v>
      </c>
      <c r="C1127" s="5">
        <v>4825</v>
      </c>
    </row>
    <row r="1128" ht="17.1" customHeight="1" spans="1:3">
      <c r="A1128" s="114">
        <v>2150603</v>
      </c>
      <c r="B1128" s="4" t="s">
        <v>145</v>
      </c>
      <c r="C1128" s="5">
        <v>309</v>
      </c>
    </row>
    <row r="1129" ht="17.1" customHeight="1" spans="1:3">
      <c r="A1129" s="114">
        <v>2150604</v>
      </c>
      <c r="B1129" s="4" t="s">
        <v>3760</v>
      </c>
      <c r="C1129" s="5">
        <v>0</v>
      </c>
    </row>
    <row r="1130" ht="17.1" customHeight="1" spans="1:3">
      <c r="A1130" s="114">
        <v>2150605</v>
      </c>
      <c r="B1130" s="4" t="s">
        <v>2023</v>
      </c>
      <c r="C1130" s="5">
        <v>12908</v>
      </c>
    </row>
    <row r="1131" ht="17.1" customHeight="1" spans="1:3">
      <c r="A1131" s="114">
        <v>2150606</v>
      </c>
      <c r="B1131" s="4" t="s">
        <v>2025</v>
      </c>
      <c r="C1131" s="5">
        <v>1986</v>
      </c>
    </row>
    <row r="1132" ht="17.1" customHeight="1" spans="1:3">
      <c r="A1132" s="114">
        <v>2150607</v>
      </c>
      <c r="B1132" s="4" t="s">
        <v>2027</v>
      </c>
      <c r="C1132" s="5">
        <v>36644</v>
      </c>
    </row>
    <row r="1133" ht="17.1" customHeight="1" spans="1:3">
      <c r="A1133" s="114">
        <v>2150699</v>
      </c>
      <c r="B1133" s="4" t="s">
        <v>2029</v>
      </c>
      <c r="C1133" s="5">
        <v>11468</v>
      </c>
    </row>
    <row r="1134" ht="17.1" customHeight="1" spans="1:3">
      <c r="A1134" s="114">
        <v>21507</v>
      </c>
      <c r="B1134" s="4" t="s">
        <v>2031</v>
      </c>
      <c r="C1134" s="5">
        <v>13498</v>
      </c>
    </row>
    <row r="1135" ht="17.1" customHeight="1" spans="1:3">
      <c r="A1135" s="114">
        <v>2150701</v>
      </c>
      <c r="B1135" s="4" t="s">
        <v>141</v>
      </c>
      <c r="C1135" s="5">
        <v>5675</v>
      </c>
    </row>
    <row r="1136" ht="17.1" customHeight="1" spans="1:3">
      <c r="A1136" s="114">
        <v>2150702</v>
      </c>
      <c r="B1136" s="4" t="s">
        <v>143</v>
      </c>
      <c r="C1136" s="5">
        <v>828</v>
      </c>
    </row>
    <row r="1137" ht="17.1" customHeight="1" spans="1:3">
      <c r="A1137" s="114">
        <v>2150703</v>
      </c>
      <c r="B1137" s="4" t="s">
        <v>145</v>
      </c>
      <c r="C1137" s="5">
        <v>92</v>
      </c>
    </row>
    <row r="1138" ht="17.1" customHeight="1" spans="1:3">
      <c r="A1138" s="114">
        <v>2150704</v>
      </c>
      <c r="B1138" s="4" t="s">
        <v>2036</v>
      </c>
      <c r="C1138" s="5">
        <v>0</v>
      </c>
    </row>
    <row r="1139" ht="17.1" customHeight="1" spans="1:3">
      <c r="A1139" s="114">
        <v>2150705</v>
      </c>
      <c r="B1139" s="4" t="s">
        <v>3761</v>
      </c>
      <c r="C1139" s="5">
        <v>0</v>
      </c>
    </row>
    <row r="1140" ht="17.1" customHeight="1" spans="1:3">
      <c r="A1140" s="114">
        <v>2150799</v>
      </c>
      <c r="B1140" s="4" t="s">
        <v>2038</v>
      </c>
      <c r="C1140" s="5">
        <v>6903</v>
      </c>
    </row>
    <row r="1141" ht="17.1" customHeight="1" spans="1:3">
      <c r="A1141" s="114">
        <v>21508</v>
      </c>
      <c r="B1141" s="4" t="s">
        <v>2040</v>
      </c>
      <c r="C1141" s="5">
        <v>456713</v>
      </c>
    </row>
    <row r="1142" ht="17.1" customHeight="1" spans="1:3">
      <c r="A1142" s="114">
        <v>2150801</v>
      </c>
      <c r="B1142" s="4" t="s">
        <v>141</v>
      </c>
      <c r="C1142" s="5">
        <v>2202</v>
      </c>
    </row>
    <row r="1143" ht="17.1" customHeight="1" spans="1:3">
      <c r="A1143" s="114">
        <v>2150802</v>
      </c>
      <c r="B1143" s="4" t="s">
        <v>143</v>
      </c>
      <c r="C1143" s="5">
        <v>128</v>
      </c>
    </row>
    <row r="1144" ht="17.1" customHeight="1" spans="1:3">
      <c r="A1144" s="114">
        <v>2150803</v>
      </c>
      <c r="B1144" s="4" t="s">
        <v>145</v>
      </c>
      <c r="C1144" s="5">
        <v>151</v>
      </c>
    </row>
    <row r="1145" ht="17.1" customHeight="1" spans="1:3">
      <c r="A1145" s="114">
        <v>2150804</v>
      </c>
      <c r="B1145" s="4" t="s">
        <v>2045</v>
      </c>
      <c r="C1145" s="5">
        <v>2895</v>
      </c>
    </row>
    <row r="1146" ht="17.1" customHeight="1" spans="1:3">
      <c r="A1146" s="114">
        <v>2150805</v>
      </c>
      <c r="B1146" s="4" t="s">
        <v>2047</v>
      </c>
      <c r="C1146" s="5">
        <v>248853</v>
      </c>
    </row>
    <row r="1147" ht="17.1" customHeight="1" spans="1:3">
      <c r="A1147" s="114">
        <v>2150899</v>
      </c>
      <c r="B1147" s="4" t="s">
        <v>2049</v>
      </c>
      <c r="C1147" s="5">
        <v>202484</v>
      </c>
    </row>
    <row r="1148" ht="17.1" customHeight="1" spans="1:3">
      <c r="A1148" s="114">
        <v>21599</v>
      </c>
      <c r="B1148" s="4" t="s">
        <v>2051</v>
      </c>
      <c r="C1148" s="5">
        <v>242892</v>
      </c>
    </row>
    <row r="1149" ht="17.1" customHeight="1" spans="1:3">
      <c r="A1149" s="114">
        <v>2159901</v>
      </c>
      <c r="B1149" s="4" t="s">
        <v>2053</v>
      </c>
      <c r="C1149" s="5">
        <v>0</v>
      </c>
    </row>
    <row r="1150" ht="17.1" customHeight="1" spans="1:3">
      <c r="A1150" s="114">
        <v>2159902</v>
      </c>
      <c r="B1150" s="4" t="s">
        <v>2055</v>
      </c>
      <c r="C1150" s="5">
        <v>18124</v>
      </c>
    </row>
    <row r="1151" ht="17.1" customHeight="1" spans="1:3">
      <c r="A1151" s="114">
        <v>2159904</v>
      </c>
      <c r="B1151" s="4" t="s">
        <v>2057</v>
      </c>
      <c r="C1151" s="5">
        <v>27567</v>
      </c>
    </row>
    <row r="1152" ht="17.1" customHeight="1" spans="1:3">
      <c r="A1152" s="114">
        <v>2159905</v>
      </c>
      <c r="B1152" s="4" t="s">
        <v>2059</v>
      </c>
      <c r="C1152" s="5">
        <v>10</v>
      </c>
    </row>
    <row r="1153" ht="17.1" customHeight="1" spans="1:3">
      <c r="A1153" s="114">
        <v>2159906</v>
      </c>
      <c r="B1153" s="4" t="s">
        <v>2061</v>
      </c>
      <c r="C1153" s="5">
        <v>100</v>
      </c>
    </row>
    <row r="1154" ht="17.1" customHeight="1" spans="1:3">
      <c r="A1154" s="114">
        <v>2159999</v>
      </c>
      <c r="B1154" s="4" t="s">
        <v>2063</v>
      </c>
      <c r="C1154" s="5">
        <v>197091</v>
      </c>
    </row>
    <row r="1155" ht="17.1" customHeight="1" spans="1:3">
      <c r="A1155" s="114">
        <v>216</v>
      </c>
      <c r="B1155" s="4" t="s">
        <v>3694</v>
      </c>
      <c r="C1155" s="5">
        <v>335852</v>
      </c>
    </row>
    <row r="1156" ht="17.1" customHeight="1" spans="1:3">
      <c r="A1156" s="114">
        <v>21602</v>
      </c>
      <c r="B1156" s="4" t="s">
        <v>2067</v>
      </c>
      <c r="C1156" s="5">
        <v>103184</v>
      </c>
    </row>
    <row r="1157" ht="17.1" customHeight="1" spans="1:3">
      <c r="A1157" s="114">
        <v>2160201</v>
      </c>
      <c r="B1157" s="4" t="s">
        <v>141</v>
      </c>
      <c r="C1157" s="5">
        <v>14933</v>
      </c>
    </row>
    <row r="1158" ht="17.1" customHeight="1" spans="1:3">
      <c r="A1158" s="114">
        <v>2160202</v>
      </c>
      <c r="B1158" s="4" t="s">
        <v>143</v>
      </c>
      <c r="C1158" s="5">
        <v>917</v>
      </c>
    </row>
    <row r="1159" ht="17.1" customHeight="1" spans="1:3">
      <c r="A1159" s="114">
        <v>2160203</v>
      </c>
      <c r="B1159" s="4" t="s">
        <v>145</v>
      </c>
      <c r="C1159" s="5">
        <v>3</v>
      </c>
    </row>
    <row r="1160" ht="17.1" customHeight="1" spans="1:3">
      <c r="A1160" s="114">
        <v>2160216</v>
      </c>
      <c r="B1160" s="4" t="s">
        <v>2072</v>
      </c>
      <c r="C1160" s="5">
        <v>3</v>
      </c>
    </row>
    <row r="1161" ht="17.1" customHeight="1" spans="1:3">
      <c r="A1161" s="114">
        <v>2160217</v>
      </c>
      <c r="B1161" s="4" t="s">
        <v>2074</v>
      </c>
      <c r="C1161" s="5">
        <v>486</v>
      </c>
    </row>
    <row r="1162" ht="17.1" customHeight="1" spans="1:3">
      <c r="A1162" s="114">
        <v>2160218</v>
      </c>
      <c r="B1162" s="4" t="s">
        <v>2076</v>
      </c>
      <c r="C1162" s="5">
        <v>1009</v>
      </c>
    </row>
    <row r="1163" ht="17.1" customHeight="1" spans="1:3">
      <c r="A1163" s="114">
        <v>2160219</v>
      </c>
      <c r="B1163" s="4" t="s">
        <v>2078</v>
      </c>
      <c r="C1163" s="5">
        <v>10595</v>
      </c>
    </row>
    <row r="1164" ht="17.1" customHeight="1" spans="1:3">
      <c r="A1164" s="114">
        <v>2160250</v>
      </c>
      <c r="B1164" s="4" t="s">
        <v>160</v>
      </c>
      <c r="C1164" s="5">
        <v>701</v>
      </c>
    </row>
    <row r="1165" ht="17.1" customHeight="1" spans="1:3">
      <c r="A1165" s="114">
        <v>2160299</v>
      </c>
      <c r="B1165" s="4" t="s">
        <v>2081</v>
      </c>
      <c r="C1165" s="5">
        <v>74537</v>
      </c>
    </row>
    <row r="1166" ht="17.1" customHeight="1" spans="1:3">
      <c r="A1166" s="114">
        <v>21605</v>
      </c>
      <c r="B1166" s="4" t="s">
        <v>2083</v>
      </c>
      <c r="C1166" s="5">
        <v>156674</v>
      </c>
    </row>
    <row r="1167" ht="17.1" customHeight="1" spans="1:3">
      <c r="A1167" s="114">
        <v>2160501</v>
      </c>
      <c r="B1167" s="4" t="s">
        <v>141</v>
      </c>
      <c r="C1167" s="5">
        <v>14716</v>
      </c>
    </row>
    <row r="1168" ht="17.1" customHeight="1" spans="1:3">
      <c r="A1168" s="114">
        <v>2160502</v>
      </c>
      <c r="B1168" s="4" t="s">
        <v>143</v>
      </c>
      <c r="C1168" s="5">
        <v>1556</v>
      </c>
    </row>
    <row r="1169" ht="17.1" customHeight="1" spans="1:3">
      <c r="A1169" s="114">
        <v>2160503</v>
      </c>
      <c r="B1169" s="4" t="s">
        <v>145</v>
      </c>
      <c r="C1169" s="5">
        <v>3197</v>
      </c>
    </row>
    <row r="1170" ht="17.1" customHeight="1" spans="1:3">
      <c r="A1170" s="114">
        <v>2160504</v>
      </c>
      <c r="B1170" s="4" t="s">
        <v>2088</v>
      </c>
      <c r="C1170" s="5">
        <v>27738</v>
      </c>
    </row>
    <row r="1171" ht="17.1" customHeight="1" spans="1:3">
      <c r="A1171" s="114">
        <v>2160505</v>
      </c>
      <c r="B1171" s="4" t="s">
        <v>2090</v>
      </c>
      <c r="C1171" s="5">
        <v>3633</v>
      </c>
    </row>
    <row r="1172" ht="17.1" customHeight="1" spans="1:3">
      <c r="A1172" s="114">
        <v>2160599</v>
      </c>
      <c r="B1172" s="4" t="s">
        <v>2092</v>
      </c>
      <c r="C1172" s="5">
        <v>105834</v>
      </c>
    </row>
    <row r="1173" ht="17.1" customHeight="1" spans="1:3">
      <c r="A1173" s="114">
        <v>21606</v>
      </c>
      <c r="B1173" s="4" t="s">
        <v>2094</v>
      </c>
      <c r="C1173" s="5">
        <v>47721</v>
      </c>
    </row>
    <row r="1174" ht="17.1" customHeight="1" spans="1:3">
      <c r="A1174" s="114">
        <v>2160601</v>
      </c>
      <c r="B1174" s="4" t="s">
        <v>141</v>
      </c>
      <c r="C1174" s="5">
        <v>590</v>
      </c>
    </row>
    <row r="1175" ht="17.1" customHeight="1" spans="1:3">
      <c r="A1175" s="114">
        <v>2160602</v>
      </c>
      <c r="B1175" s="4" t="s">
        <v>143</v>
      </c>
      <c r="C1175" s="5">
        <v>352</v>
      </c>
    </row>
    <row r="1176" ht="17.1" customHeight="1" spans="1:3">
      <c r="A1176" s="114">
        <v>2160603</v>
      </c>
      <c r="B1176" s="4" t="s">
        <v>145</v>
      </c>
      <c r="C1176" s="5">
        <v>23</v>
      </c>
    </row>
    <row r="1177" ht="17.1" customHeight="1" spans="1:3">
      <c r="A1177" s="114">
        <v>2160607</v>
      </c>
      <c r="B1177" s="4" t="s">
        <v>2099</v>
      </c>
      <c r="C1177" s="5">
        <v>10</v>
      </c>
    </row>
    <row r="1178" ht="17.1" customHeight="1" spans="1:3">
      <c r="A1178" s="114">
        <v>2160699</v>
      </c>
      <c r="B1178" s="4" t="s">
        <v>2101</v>
      </c>
      <c r="C1178" s="5">
        <v>46746</v>
      </c>
    </row>
    <row r="1179" ht="17.1" customHeight="1" spans="1:3">
      <c r="A1179" s="114">
        <v>21699</v>
      </c>
      <c r="B1179" s="4" t="s">
        <v>2103</v>
      </c>
      <c r="C1179" s="5">
        <v>28273</v>
      </c>
    </row>
    <row r="1180" ht="17.1" customHeight="1" spans="1:3">
      <c r="A1180" s="114">
        <v>2169901</v>
      </c>
      <c r="B1180" s="4" t="s">
        <v>2105</v>
      </c>
      <c r="C1180" s="5">
        <v>6364</v>
      </c>
    </row>
    <row r="1181" ht="17.1" customHeight="1" spans="1:3">
      <c r="A1181" s="114">
        <v>2169999</v>
      </c>
      <c r="B1181" s="4" t="s">
        <v>2107</v>
      </c>
      <c r="C1181" s="5">
        <v>21909</v>
      </c>
    </row>
    <row r="1182" ht="17.1" customHeight="1" spans="1:3">
      <c r="A1182" s="114">
        <v>217</v>
      </c>
      <c r="B1182" s="4" t="s">
        <v>3695</v>
      </c>
      <c r="C1182" s="5">
        <v>23159</v>
      </c>
    </row>
    <row r="1183" ht="17.1" customHeight="1" spans="1:3">
      <c r="A1183" s="114">
        <v>21701</v>
      </c>
      <c r="B1183" s="4" t="s">
        <v>2110</v>
      </c>
      <c r="C1183" s="5">
        <v>1422</v>
      </c>
    </row>
    <row r="1184" ht="17.1" customHeight="1" spans="1:3">
      <c r="A1184" s="114">
        <v>2170101</v>
      </c>
      <c r="B1184" s="4" t="s">
        <v>141</v>
      </c>
      <c r="C1184" s="5">
        <v>595</v>
      </c>
    </row>
    <row r="1185" ht="17.1" customHeight="1" spans="1:3">
      <c r="A1185" s="114">
        <v>2170102</v>
      </c>
      <c r="B1185" s="4" t="s">
        <v>143</v>
      </c>
      <c r="C1185" s="5">
        <v>310</v>
      </c>
    </row>
    <row r="1186" ht="17.1" customHeight="1" spans="1:3">
      <c r="A1186" s="114">
        <v>2170103</v>
      </c>
      <c r="B1186" s="4" t="s">
        <v>145</v>
      </c>
      <c r="C1186" s="5">
        <v>0</v>
      </c>
    </row>
    <row r="1187" ht="17.1" customHeight="1" spans="1:3">
      <c r="A1187" s="114">
        <v>2170104</v>
      </c>
      <c r="B1187" s="4" t="s">
        <v>3762</v>
      </c>
      <c r="C1187" s="5">
        <v>0</v>
      </c>
    </row>
    <row r="1188" ht="17.1" customHeight="1" spans="1:3">
      <c r="A1188" s="114">
        <v>2170150</v>
      </c>
      <c r="B1188" s="4" t="s">
        <v>160</v>
      </c>
      <c r="C1188" s="5">
        <v>0</v>
      </c>
    </row>
    <row r="1189" ht="17.1" customHeight="1" spans="1:3">
      <c r="A1189" s="114">
        <v>2170199</v>
      </c>
      <c r="B1189" s="4" t="s">
        <v>3763</v>
      </c>
      <c r="C1189" s="5">
        <v>517</v>
      </c>
    </row>
    <row r="1190" ht="17.1" customHeight="1" spans="1:3">
      <c r="A1190" s="114">
        <v>21702</v>
      </c>
      <c r="B1190" s="4" t="s">
        <v>3764</v>
      </c>
      <c r="C1190" s="5">
        <v>546</v>
      </c>
    </row>
    <row r="1191" ht="17.1" customHeight="1" spans="1:3">
      <c r="A1191" s="114">
        <v>2170201</v>
      </c>
      <c r="B1191" s="4" t="s">
        <v>3765</v>
      </c>
      <c r="C1191" s="5">
        <v>0</v>
      </c>
    </row>
    <row r="1192" ht="17.1" customHeight="1" spans="1:3">
      <c r="A1192" s="114">
        <v>2170202</v>
      </c>
      <c r="B1192" s="4" t="s">
        <v>3766</v>
      </c>
      <c r="C1192" s="5">
        <v>0</v>
      </c>
    </row>
    <row r="1193" ht="17.1" customHeight="1" spans="1:3">
      <c r="A1193" s="114">
        <v>2170203</v>
      </c>
      <c r="B1193" s="4" t="s">
        <v>3767</v>
      </c>
      <c r="C1193" s="5">
        <v>0</v>
      </c>
    </row>
    <row r="1194" ht="17.1" customHeight="1" spans="1:3">
      <c r="A1194" s="114">
        <v>2170204</v>
      </c>
      <c r="B1194" s="4" t="s">
        <v>3768</v>
      </c>
      <c r="C1194" s="5">
        <v>-10</v>
      </c>
    </row>
    <row r="1195" ht="17.1" customHeight="1" spans="1:3">
      <c r="A1195" s="114">
        <v>2170205</v>
      </c>
      <c r="B1195" s="4" t="s">
        <v>3769</v>
      </c>
      <c r="C1195" s="5">
        <v>50</v>
      </c>
    </row>
    <row r="1196" ht="17.1" customHeight="1" spans="1:3">
      <c r="A1196" s="114">
        <v>2170206</v>
      </c>
      <c r="B1196" s="4" t="s">
        <v>3770</v>
      </c>
      <c r="C1196" s="5">
        <v>0</v>
      </c>
    </row>
    <row r="1197" ht="17.1" customHeight="1" spans="1:3">
      <c r="A1197" s="114">
        <v>2170207</v>
      </c>
      <c r="B1197" s="4" t="s">
        <v>3771</v>
      </c>
      <c r="C1197" s="5">
        <v>0</v>
      </c>
    </row>
    <row r="1198" ht="17.1" customHeight="1" spans="1:3">
      <c r="A1198" s="114">
        <v>2170208</v>
      </c>
      <c r="B1198" s="4" t="s">
        <v>3772</v>
      </c>
      <c r="C1198" s="5">
        <v>0</v>
      </c>
    </row>
    <row r="1199" ht="17.1" customHeight="1" spans="1:3">
      <c r="A1199" s="114">
        <v>2170299</v>
      </c>
      <c r="B1199" s="4" t="s">
        <v>3773</v>
      </c>
      <c r="C1199" s="5">
        <v>506</v>
      </c>
    </row>
    <row r="1200" ht="17.1" customHeight="1" spans="1:3">
      <c r="A1200" s="114">
        <v>21703</v>
      </c>
      <c r="B1200" s="4" t="s">
        <v>2111</v>
      </c>
      <c r="C1200" s="5">
        <v>12082</v>
      </c>
    </row>
    <row r="1201" ht="17.1" customHeight="1" spans="1:3">
      <c r="A1201" s="114">
        <v>2170301</v>
      </c>
      <c r="B1201" s="4" t="s">
        <v>3774</v>
      </c>
      <c r="C1201" s="5">
        <v>0</v>
      </c>
    </row>
    <row r="1202" ht="17.1" customHeight="1" spans="1:3">
      <c r="A1202" s="114">
        <v>2170302</v>
      </c>
      <c r="B1202" s="4" t="s">
        <v>3775</v>
      </c>
      <c r="C1202" s="5">
        <v>0</v>
      </c>
    </row>
    <row r="1203" ht="17.1" customHeight="1" spans="1:3">
      <c r="A1203" s="114">
        <v>2170303</v>
      </c>
      <c r="B1203" s="4" t="s">
        <v>3776</v>
      </c>
      <c r="C1203" s="5">
        <v>10528</v>
      </c>
    </row>
    <row r="1204" ht="17.1" customHeight="1" spans="1:3">
      <c r="A1204" s="114">
        <v>2170304</v>
      </c>
      <c r="B1204" s="4" t="s">
        <v>3777</v>
      </c>
      <c r="C1204" s="5">
        <v>0</v>
      </c>
    </row>
    <row r="1205" ht="17.1" customHeight="1" spans="1:3">
      <c r="A1205" s="114">
        <v>2170399</v>
      </c>
      <c r="B1205" s="4" t="s">
        <v>3778</v>
      </c>
      <c r="C1205" s="5">
        <v>1554</v>
      </c>
    </row>
    <row r="1206" ht="17.1" customHeight="1" spans="1:3">
      <c r="A1206" s="114">
        <v>21704</v>
      </c>
      <c r="B1206" s="4" t="s">
        <v>3696</v>
      </c>
      <c r="C1206" s="5">
        <v>0</v>
      </c>
    </row>
    <row r="1207" ht="17.1" customHeight="1" spans="1:3">
      <c r="A1207" s="114">
        <v>2170401</v>
      </c>
      <c r="B1207" s="4" t="s">
        <v>3779</v>
      </c>
      <c r="C1207" s="5">
        <v>0</v>
      </c>
    </row>
    <row r="1208" ht="17.1" customHeight="1" spans="1:3">
      <c r="A1208" s="114">
        <v>2170499</v>
      </c>
      <c r="B1208" s="4" t="s">
        <v>3780</v>
      </c>
      <c r="C1208" s="5">
        <v>0</v>
      </c>
    </row>
    <row r="1209" ht="17.1" customHeight="1" spans="1:3">
      <c r="A1209" s="114">
        <v>21799</v>
      </c>
      <c r="B1209" s="4" t="s">
        <v>2113</v>
      </c>
      <c r="C1209" s="5">
        <v>9109</v>
      </c>
    </row>
    <row r="1210" ht="17.1" customHeight="1" spans="1:3">
      <c r="A1210" s="114">
        <v>2179901</v>
      </c>
      <c r="B1210" s="4" t="s">
        <v>3781</v>
      </c>
      <c r="C1210" s="5">
        <v>9109</v>
      </c>
    </row>
    <row r="1211" ht="17.1" customHeight="1" spans="1:3">
      <c r="A1211" s="114">
        <v>219</v>
      </c>
      <c r="B1211" s="4" t="s">
        <v>2562</v>
      </c>
      <c r="C1211" s="5">
        <v>400</v>
      </c>
    </row>
    <row r="1212" ht="17.1" customHeight="1" spans="1:3">
      <c r="A1212" s="114">
        <v>21901</v>
      </c>
      <c r="B1212" s="4" t="s">
        <v>2117</v>
      </c>
      <c r="C1212" s="5">
        <v>0</v>
      </c>
    </row>
    <row r="1213" ht="17.1" customHeight="1" spans="1:3">
      <c r="A1213" s="114">
        <v>21902</v>
      </c>
      <c r="B1213" s="4" t="s">
        <v>2119</v>
      </c>
      <c r="C1213" s="5">
        <v>0</v>
      </c>
    </row>
    <row r="1214" ht="17.1" customHeight="1" spans="1:3">
      <c r="A1214" s="114">
        <v>21903</v>
      </c>
      <c r="B1214" s="4" t="s">
        <v>2121</v>
      </c>
      <c r="C1214" s="5">
        <v>0</v>
      </c>
    </row>
    <row r="1215" ht="17.1" customHeight="1" spans="1:3">
      <c r="A1215" s="114">
        <v>21904</v>
      </c>
      <c r="B1215" s="4" t="s">
        <v>2123</v>
      </c>
      <c r="C1215" s="5">
        <v>0</v>
      </c>
    </row>
    <row r="1216" ht="17.1" customHeight="1" spans="1:3">
      <c r="A1216" s="114">
        <v>21905</v>
      </c>
      <c r="B1216" s="4" t="s">
        <v>2125</v>
      </c>
      <c r="C1216" s="5">
        <v>0</v>
      </c>
    </row>
    <row r="1217" ht="17.1" customHeight="1" spans="1:3">
      <c r="A1217" s="114">
        <v>21906</v>
      </c>
      <c r="B1217" s="4" t="s">
        <v>1569</v>
      </c>
      <c r="C1217" s="5">
        <v>0</v>
      </c>
    </row>
    <row r="1218" ht="17.1" customHeight="1" spans="1:3">
      <c r="A1218" s="114">
        <v>21907</v>
      </c>
      <c r="B1218" s="4" t="s">
        <v>2129</v>
      </c>
      <c r="C1218" s="5">
        <v>0</v>
      </c>
    </row>
    <row r="1219" ht="17.1" customHeight="1" spans="1:3">
      <c r="A1219" s="114">
        <v>21908</v>
      </c>
      <c r="B1219" s="4" t="s">
        <v>2131</v>
      </c>
      <c r="C1219" s="5">
        <v>0</v>
      </c>
    </row>
    <row r="1220" ht="17.1" customHeight="1" spans="1:3">
      <c r="A1220" s="114">
        <v>21999</v>
      </c>
      <c r="B1220" s="4" t="s">
        <v>2133</v>
      </c>
      <c r="C1220" s="5">
        <v>400</v>
      </c>
    </row>
    <row r="1221" ht="17.1" customHeight="1" spans="1:3">
      <c r="A1221" s="114">
        <v>220</v>
      </c>
      <c r="B1221" s="4" t="s">
        <v>3698</v>
      </c>
      <c r="C1221" s="5">
        <v>796677</v>
      </c>
    </row>
    <row r="1222" ht="17.1" customHeight="1" spans="1:3">
      <c r="A1222" s="114">
        <v>22001</v>
      </c>
      <c r="B1222" s="4" t="s">
        <v>2137</v>
      </c>
      <c r="C1222" s="5">
        <v>727677</v>
      </c>
    </row>
    <row r="1223" ht="17.1" customHeight="1" spans="1:3">
      <c r="A1223" s="114">
        <v>2200101</v>
      </c>
      <c r="B1223" s="4" t="s">
        <v>141</v>
      </c>
      <c r="C1223" s="5">
        <v>77919</v>
      </c>
    </row>
    <row r="1224" ht="17.1" customHeight="1" spans="1:3">
      <c r="A1224" s="114">
        <v>2200102</v>
      </c>
      <c r="B1224" s="4" t="s">
        <v>143</v>
      </c>
      <c r="C1224" s="5">
        <v>11576</v>
      </c>
    </row>
    <row r="1225" ht="17.1" customHeight="1" spans="1:3">
      <c r="A1225" s="114">
        <v>2200103</v>
      </c>
      <c r="B1225" s="4" t="s">
        <v>145</v>
      </c>
      <c r="C1225" s="5">
        <v>240</v>
      </c>
    </row>
    <row r="1226" ht="17.1" customHeight="1" spans="1:3">
      <c r="A1226" s="114">
        <v>2200104</v>
      </c>
      <c r="B1226" s="4" t="s">
        <v>2142</v>
      </c>
      <c r="C1226" s="5">
        <v>3605</v>
      </c>
    </row>
    <row r="1227" ht="17.1" customHeight="1" spans="1:3">
      <c r="A1227" s="114">
        <v>2200105</v>
      </c>
      <c r="B1227" s="4" t="s">
        <v>2144</v>
      </c>
      <c r="C1227" s="5">
        <v>2424</v>
      </c>
    </row>
    <row r="1228" ht="17.1" customHeight="1" spans="1:3">
      <c r="A1228" s="114">
        <v>2200106</v>
      </c>
      <c r="B1228" s="4" t="s">
        <v>2146</v>
      </c>
      <c r="C1228" s="5">
        <v>109608</v>
      </c>
    </row>
    <row r="1229" ht="17.1" customHeight="1" spans="1:3">
      <c r="A1229" s="114">
        <v>2200107</v>
      </c>
      <c r="B1229" s="4" t="s">
        <v>2148</v>
      </c>
      <c r="C1229" s="5">
        <v>275</v>
      </c>
    </row>
    <row r="1230" ht="17.1" customHeight="1" spans="1:3">
      <c r="A1230" s="114">
        <v>2200108</v>
      </c>
      <c r="B1230" s="4" t="s">
        <v>2150</v>
      </c>
      <c r="C1230" s="5">
        <v>760</v>
      </c>
    </row>
    <row r="1231" ht="17.1" customHeight="1" spans="1:3">
      <c r="A1231" s="114">
        <v>2200109</v>
      </c>
      <c r="B1231" s="4" t="s">
        <v>2152</v>
      </c>
      <c r="C1231" s="5">
        <v>1324</v>
      </c>
    </row>
    <row r="1232" ht="17.1" customHeight="1" spans="1:3">
      <c r="A1232" s="114">
        <v>2200110</v>
      </c>
      <c r="B1232" s="4" t="s">
        <v>2154</v>
      </c>
      <c r="C1232" s="5">
        <v>42891</v>
      </c>
    </row>
    <row r="1233" ht="17.1" customHeight="1" spans="1:3">
      <c r="A1233" s="114">
        <v>2200111</v>
      </c>
      <c r="B1233" s="4" t="s">
        <v>2156</v>
      </c>
      <c r="C1233" s="5">
        <v>232897</v>
      </c>
    </row>
    <row r="1234" ht="17.1" customHeight="1" spans="1:3">
      <c r="A1234" s="114">
        <v>2200112</v>
      </c>
      <c r="B1234" s="4" t="s">
        <v>2158</v>
      </c>
      <c r="C1234" s="5">
        <v>87026</v>
      </c>
    </row>
    <row r="1235" ht="17.1" customHeight="1" spans="1:3">
      <c r="A1235" s="114">
        <v>2200113</v>
      </c>
      <c r="B1235" s="4" t="s">
        <v>2160</v>
      </c>
      <c r="C1235" s="5">
        <v>-71</v>
      </c>
    </row>
    <row r="1236" ht="17.1" customHeight="1" spans="1:3">
      <c r="A1236" s="114">
        <v>2200114</v>
      </c>
      <c r="B1236" s="4" t="s">
        <v>2162</v>
      </c>
      <c r="C1236" s="5">
        <v>1443</v>
      </c>
    </row>
    <row r="1237" ht="17.1" customHeight="1" spans="1:3">
      <c r="A1237" s="114">
        <v>2200115</v>
      </c>
      <c r="B1237" s="4" t="s">
        <v>2164</v>
      </c>
      <c r="C1237" s="5">
        <v>0</v>
      </c>
    </row>
    <row r="1238" ht="17.1" customHeight="1" spans="1:3">
      <c r="A1238" s="114">
        <v>2200116</v>
      </c>
      <c r="B1238" s="4" t="s">
        <v>2166</v>
      </c>
      <c r="C1238" s="5">
        <v>-724</v>
      </c>
    </row>
    <row r="1239" ht="17.1" customHeight="1" spans="1:3">
      <c r="A1239" s="114">
        <v>2200119</v>
      </c>
      <c r="B1239" s="4" t="s">
        <v>2168</v>
      </c>
      <c r="C1239" s="5">
        <v>5493</v>
      </c>
    </row>
    <row r="1240" ht="17.1" customHeight="1" spans="1:3">
      <c r="A1240" s="114">
        <v>2200120</v>
      </c>
      <c r="B1240" s="4" t="s">
        <v>2170</v>
      </c>
      <c r="C1240" s="5">
        <v>82011</v>
      </c>
    </row>
    <row r="1241" ht="17.1" customHeight="1" spans="1:3">
      <c r="A1241" s="114">
        <v>2200150</v>
      </c>
      <c r="B1241" s="4" t="s">
        <v>160</v>
      </c>
      <c r="C1241" s="5">
        <v>12051</v>
      </c>
    </row>
    <row r="1242" ht="17.1" customHeight="1" spans="1:3">
      <c r="A1242" s="114">
        <v>2200199</v>
      </c>
      <c r="B1242" s="4" t="s">
        <v>2173</v>
      </c>
      <c r="C1242" s="5">
        <v>56929</v>
      </c>
    </row>
    <row r="1243" ht="17.1" customHeight="1" spans="1:3">
      <c r="A1243" s="114">
        <v>22002</v>
      </c>
      <c r="B1243" s="4" t="s">
        <v>2175</v>
      </c>
      <c r="C1243" s="5">
        <v>0</v>
      </c>
    </row>
    <row r="1244" ht="17.1" customHeight="1" spans="1:3">
      <c r="A1244" s="114">
        <v>2200201</v>
      </c>
      <c r="B1244" s="4" t="s">
        <v>141</v>
      </c>
      <c r="C1244" s="5">
        <v>0</v>
      </c>
    </row>
    <row r="1245" ht="17.1" customHeight="1" spans="1:3">
      <c r="A1245" s="114">
        <v>2200202</v>
      </c>
      <c r="B1245" s="4" t="s">
        <v>143</v>
      </c>
      <c r="C1245" s="5">
        <v>0</v>
      </c>
    </row>
    <row r="1246" ht="17.1" customHeight="1" spans="1:3">
      <c r="A1246" s="114">
        <v>2200203</v>
      </c>
      <c r="B1246" s="4" t="s">
        <v>145</v>
      </c>
      <c r="C1246" s="5">
        <v>0</v>
      </c>
    </row>
    <row r="1247" ht="17.1" customHeight="1" spans="1:3">
      <c r="A1247" s="114">
        <v>2200204</v>
      </c>
      <c r="B1247" s="4" t="s">
        <v>2180</v>
      </c>
      <c r="C1247" s="5">
        <v>0</v>
      </c>
    </row>
    <row r="1248" ht="17.1" customHeight="1" spans="1:3">
      <c r="A1248" s="114">
        <v>2200205</v>
      </c>
      <c r="B1248" s="4" t="s">
        <v>2182</v>
      </c>
      <c r="C1248" s="5">
        <v>0</v>
      </c>
    </row>
    <row r="1249" ht="17.1" customHeight="1" spans="1:3">
      <c r="A1249" s="114">
        <v>2200206</v>
      </c>
      <c r="B1249" s="4" t="s">
        <v>2184</v>
      </c>
      <c r="C1249" s="5">
        <v>0</v>
      </c>
    </row>
    <row r="1250" ht="17.1" customHeight="1" spans="1:3">
      <c r="A1250" s="114">
        <v>2200207</v>
      </c>
      <c r="B1250" s="4" t="s">
        <v>2186</v>
      </c>
      <c r="C1250" s="5">
        <v>0</v>
      </c>
    </row>
    <row r="1251" ht="17.1" customHeight="1" spans="1:3">
      <c r="A1251" s="114">
        <v>2200208</v>
      </c>
      <c r="B1251" s="4" t="s">
        <v>2188</v>
      </c>
      <c r="C1251" s="5">
        <v>0</v>
      </c>
    </row>
    <row r="1252" ht="17.1" customHeight="1" spans="1:3">
      <c r="A1252" s="114">
        <v>2200209</v>
      </c>
      <c r="B1252" s="4" t="s">
        <v>2190</v>
      </c>
      <c r="C1252" s="5">
        <v>0</v>
      </c>
    </row>
    <row r="1253" ht="17.1" customHeight="1" spans="1:3">
      <c r="A1253" s="114">
        <v>2200210</v>
      </c>
      <c r="B1253" s="4" t="s">
        <v>2192</v>
      </c>
      <c r="C1253" s="5">
        <v>0</v>
      </c>
    </row>
    <row r="1254" ht="17.1" customHeight="1" spans="1:3">
      <c r="A1254" s="114">
        <v>2200211</v>
      </c>
      <c r="B1254" s="4" t="s">
        <v>2194</v>
      </c>
      <c r="C1254" s="5">
        <v>0</v>
      </c>
    </row>
    <row r="1255" ht="17.1" customHeight="1" spans="1:3">
      <c r="A1255" s="114">
        <v>2200212</v>
      </c>
      <c r="B1255" s="4" t="s">
        <v>2196</v>
      </c>
      <c r="C1255" s="5">
        <v>0</v>
      </c>
    </row>
    <row r="1256" ht="17.1" customHeight="1" spans="1:3">
      <c r="A1256" s="114">
        <v>2200213</v>
      </c>
      <c r="B1256" s="4" t="s">
        <v>2198</v>
      </c>
      <c r="C1256" s="5">
        <v>0</v>
      </c>
    </row>
    <row r="1257" ht="17.1" customHeight="1" spans="1:3">
      <c r="A1257" s="114">
        <v>2200214</v>
      </c>
      <c r="B1257" s="4" t="s">
        <v>2200</v>
      </c>
      <c r="C1257" s="5">
        <v>0</v>
      </c>
    </row>
    <row r="1258" ht="17.1" customHeight="1" spans="1:3">
      <c r="A1258" s="114">
        <v>2200215</v>
      </c>
      <c r="B1258" s="4" t="s">
        <v>2202</v>
      </c>
      <c r="C1258" s="5">
        <v>0</v>
      </c>
    </row>
    <row r="1259" ht="17.1" customHeight="1" spans="1:3">
      <c r="A1259" s="114">
        <v>2200216</v>
      </c>
      <c r="B1259" s="4" t="s">
        <v>2204</v>
      </c>
      <c r="C1259" s="5">
        <v>0</v>
      </c>
    </row>
    <row r="1260" ht="17.1" customHeight="1" spans="1:3">
      <c r="A1260" s="114">
        <v>2200217</v>
      </c>
      <c r="B1260" s="4" t="s">
        <v>2206</v>
      </c>
      <c r="C1260" s="5">
        <v>0</v>
      </c>
    </row>
    <row r="1261" ht="17.1" customHeight="1" spans="1:3">
      <c r="A1261" s="114">
        <v>2200250</v>
      </c>
      <c r="B1261" s="4" t="s">
        <v>160</v>
      </c>
      <c r="C1261" s="5">
        <v>0</v>
      </c>
    </row>
    <row r="1262" ht="17.1" customHeight="1" spans="1:3">
      <c r="A1262" s="114">
        <v>2200299</v>
      </c>
      <c r="B1262" s="4" t="s">
        <v>2209</v>
      </c>
      <c r="C1262" s="5">
        <v>0</v>
      </c>
    </row>
    <row r="1263" ht="17.1" customHeight="1" spans="1:3">
      <c r="A1263" s="114">
        <v>22003</v>
      </c>
      <c r="B1263" s="4" t="s">
        <v>2211</v>
      </c>
      <c r="C1263" s="5">
        <v>15086</v>
      </c>
    </row>
    <row r="1264" ht="17.1" customHeight="1" spans="1:3">
      <c r="A1264" s="114">
        <v>2200301</v>
      </c>
      <c r="B1264" s="4" t="s">
        <v>141</v>
      </c>
      <c r="C1264" s="5">
        <v>361</v>
      </c>
    </row>
    <row r="1265" ht="17.1" customHeight="1" spans="1:3">
      <c r="A1265" s="114">
        <v>2200302</v>
      </c>
      <c r="B1265" s="4" t="s">
        <v>143</v>
      </c>
      <c r="C1265" s="5">
        <v>65</v>
      </c>
    </row>
    <row r="1266" ht="17.1" customHeight="1" spans="1:3">
      <c r="A1266" s="114">
        <v>2200303</v>
      </c>
      <c r="B1266" s="4" t="s">
        <v>145</v>
      </c>
      <c r="C1266" s="5">
        <v>37</v>
      </c>
    </row>
    <row r="1267" ht="17.1" customHeight="1" spans="1:3">
      <c r="A1267" s="114">
        <v>2200304</v>
      </c>
      <c r="B1267" s="4" t="s">
        <v>2216</v>
      </c>
      <c r="C1267" s="5">
        <v>5049</v>
      </c>
    </row>
    <row r="1268" ht="17.1" customHeight="1" spans="1:3">
      <c r="A1268" s="114">
        <v>2200305</v>
      </c>
      <c r="B1268" s="4" t="s">
        <v>2218</v>
      </c>
      <c r="C1268" s="5">
        <v>0</v>
      </c>
    </row>
    <row r="1269" ht="17.1" customHeight="1" spans="1:3">
      <c r="A1269" s="114">
        <v>2200306</v>
      </c>
      <c r="B1269" s="4" t="s">
        <v>2220</v>
      </c>
      <c r="C1269" s="5">
        <v>22</v>
      </c>
    </row>
    <row r="1270" ht="17.1" customHeight="1" spans="1:3">
      <c r="A1270" s="114">
        <v>2200350</v>
      </c>
      <c r="B1270" s="4" t="s">
        <v>160</v>
      </c>
      <c r="C1270" s="5">
        <v>2878</v>
      </c>
    </row>
    <row r="1271" ht="17.1" customHeight="1" spans="1:3">
      <c r="A1271" s="114">
        <v>2200399</v>
      </c>
      <c r="B1271" s="4" t="s">
        <v>2223</v>
      </c>
      <c r="C1271" s="5">
        <v>6674</v>
      </c>
    </row>
    <row r="1272" ht="17.1" customHeight="1" spans="1:3">
      <c r="A1272" s="114">
        <v>22004</v>
      </c>
      <c r="B1272" s="4" t="s">
        <v>2225</v>
      </c>
      <c r="C1272" s="5">
        <v>34011</v>
      </c>
    </row>
    <row r="1273" ht="17.1" customHeight="1" spans="1:3">
      <c r="A1273" s="114">
        <v>2200401</v>
      </c>
      <c r="B1273" s="4" t="s">
        <v>141</v>
      </c>
      <c r="C1273" s="5">
        <v>6325</v>
      </c>
    </row>
    <row r="1274" ht="17.1" customHeight="1" spans="1:3">
      <c r="A1274" s="114">
        <v>2200402</v>
      </c>
      <c r="B1274" s="4" t="s">
        <v>143</v>
      </c>
      <c r="C1274" s="5">
        <v>413</v>
      </c>
    </row>
    <row r="1275" ht="17.1" customHeight="1" spans="1:3">
      <c r="A1275" s="114">
        <v>2200403</v>
      </c>
      <c r="B1275" s="4" t="s">
        <v>145</v>
      </c>
      <c r="C1275" s="5">
        <v>43</v>
      </c>
    </row>
    <row r="1276" ht="17.1" customHeight="1" spans="1:3">
      <c r="A1276" s="114">
        <v>2200404</v>
      </c>
      <c r="B1276" s="4" t="s">
        <v>2230</v>
      </c>
      <c r="C1276" s="5">
        <v>1615</v>
      </c>
    </row>
    <row r="1277" ht="17.1" customHeight="1" spans="1:3">
      <c r="A1277" s="114">
        <v>2200405</v>
      </c>
      <c r="B1277" s="4" t="s">
        <v>2232</v>
      </c>
      <c r="C1277" s="5">
        <v>904</v>
      </c>
    </row>
    <row r="1278" ht="17.1" customHeight="1" spans="1:3">
      <c r="A1278" s="114">
        <v>2200406</v>
      </c>
      <c r="B1278" s="4" t="s">
        <v>2234</v>
      </c>
      <c r="C1278" s="5">
        <v>625</v>
      </c>
    </row>
    <row r="1279" ht="17.1" customHeight="1" spans="1:3">
      <c r="A1279" s="114">
        <v>2200407</v>
      </c>
      <c r="B1279" s="4" t="s">
        <v>2236</v>
      </c>
      <c r="C1279" s="5">
        <v>20206</v>
      </c>
    </row>
    <row r="1280" ht="17.1" customHeight="1" spans="1:3">
      <c r="A1280" s="114">
        <v>2200408</v>
      </c>
      <c r="B1280" s="4" t="s">
        <v>2238</v>
      </c>
      <c r="C1280" s="5">
        <v>-148</v>
      </c>
    </row>
    <row r="1281" ht="17.1" customHeight="1" spans="1:3">
      <c r="A1281" s="114">
        <v>2200409</v>
      </c>
      <c r="B1281" s="4" t="s">
        <v>2240</v>
      </c>
      <c r="C1281" s="5">
        <v>318</v>
      </c>
    </row>
    <row r="1282" ht="17.1" customHeight="1" spans="1:3">
      <c r="A1282" s="114">
        <v>2200410</v>
      </c>
      <c r="B1282" s="4" t="s">
        <v>2242</v>
      </c>
      <c r="C1282" s="5">
        <v>16</v>
      </c>
    </row>
    <row r="1283" ht="17.1" customHeight="1" spans="1:3">
      <c r="A1283" s="114">
        <v>2200450</v>
      </c>
      <c r="B1283" s="4" t="s">
        <v>2244</v>
      </c>
      <c r="C1283" s="5">
        <v>3057</v>
      </c>
    </row>
    <row r="1284" ht="17.1" customHeight="1" spans="1:3">
      <c r="A1284" s="114">
        <v>2200499</v>
      </c>
      <c r="B1284" s="4" t="s">
        <v>2246</v>
      </c>
      <c r="C1284" s="5">
        <v>637</v>
      </c>
    </row>
    <row r="1285" ht="17.1" customHeight="1" spans="1:3">
      <c r="A1285" s="114">
        <v>22005</v>
      </c>
      <c r="B1285" s="4" t="s">
        <v>2248</v>
      </c>
      <c r="C1285" s="5">
        <v>19790</v>
      </c>
    </row>
    <row r="1286" ht="17.1" customHeight="1" spans="1:3">
      <c r="A1286" s="114">
        <v>2200501</v>
      </c>
      <c r="B1286" s="4" t="s">
        <v>141</v>
      </c>
      <c r="C1286" s="5">
        <v>2165</v>
      </c>
    </row>
    <row r="1287" ht="17.1" customHeight="1" spans="1:3">
      <c r="A1287" s="114">
        <v>2200502</v>
      </c>
      <c r="B1287" s="4" t="s">
        <v>143</v>
      </c>
      <c r="C1287" s="5">
        <v>118</v>
      </c>
    </row>
    <row r="1288" ht="17.1" customHeight="1" spans="1:3">
      <c r="A1288" s="114">
        <v>2200503</v>
      </c>
      <c r="B1288" s="4" t="s">
        <v>145</v>
      </c>
      <c r="C1288" s="5">
        <v>0</v>
      </c>
    </row>
    <row r="1289" ht="17.1" customHeight="1" spans="1:3">
      <c r="A1289" s="114">
        <v>2200504</v>
      </c>
      <c r="B1289" s="4" t="s">
        <v>2253</v>
      </c>
      <c r="C1289" s="5">
        <v>3131</v>
      </c>
    </row>
    <row r="1290" ht="17.1" customHeight="1" spans="1:3">
      <c r="A1290" s="114">
        <v>2200505</v>
      </c>
      <c r="B1290" s="4" t="s">
        <v>2255</v>
      </c>
      <c r="C1290" s="5">
        <v>0</v>
      </c>
    </row>
    <row r="1291" ht="17.1" customHeight="1" spans="1:3">
      <c r="A1291" s="114">
        <v>2200506</v>
      </c>
      <c r="B1291" s="4" t="s">
        <v>2257</v>
      </c>
      <c r="C1291" s="5">
        <v>27</v>
      </c>
    </row>
    <row r="1292" ht="17.1" customHeight="1" spans="1:3">
      <c r="A1292" s="114">
        <v>2200507</v>
      </c>
      <c r="B1292" s="4" t="s">
        <v>2259</v>
      </c>
      <c r="C1292" s="5">
        <v>83</v>
      </c>
    </row>
    <row r="1293" ht="17.1" customHeight="1" spans="1:3">
      <c r="A1293" s="114">
        <v>2200508</v>
      </c>
      <c r="B1293" s="4" t="s">
        <v>2261</v>
      </c>
      <c r="C1293" s="5">
        <v>477</v>
      </c>
    </row>
    <row r="1294" ht="17.1" customHeight="1" spans="1:3">
      <c r="A1294" s="114">
        <v>2200509</v>
      </c>
      <c r="B1294" s="4" t="s">
        <v>2263</v>
      </c>
      <c r="C1294" s="5">
        <v>9176</v>
      </c>
    </row>
    <row r="1295" ht="17.1" customHeight="1" spans="1:3">
      <c r="A1295" s="114">
        <v>2200510</v>
      </c>
      <c r="B1295" s="4" t="s">
        <v>2265</v>
      </c>
      <c r="C1295" s="5">
        <v>448</v>
      </c>
    </row>
    <row r="1296" ht="17.1" customHeight="1" spans="1:3">
      <c r="A1296" s="114">
        <v>2200511</v>
      </c>
      <c r="B1296" s="4" t="s">
        <v>2267</v>
      </c>
      <c r="C1296" s="5">
        <v>1546</v>
      </c>
    </row>
    <row r="1297" ht="17.1" customHeight="1" spans="1:3">
      <c r="A1297" s="114">
        <v>2200512</v>
      </c>
      <c r="B1297" s="4" t="s">
        <v>2269</v>
      </c>
      <c r="C1297" s="5">
        <v>0</v>
      </c>
    </row>
    <row r="1298" ht="17.1" customHeight="1" spans="1:3">
      <c r="A1298" s="114">
        <v>2200513</v>
      </c>
      <c r="B1298" s="4" t="s">
        <v>2271</v>
      </c>
      <c r="C1298" s="5">
        <v>30</v>
      </c>
    </row>
    <row r="1299" ht="17.1" customHeight="1" spans="1:3">
      <c r="A1299" s="114">
        <v>2200514</v>
      </c>
      <c r="B1299" s="4" t="s">
        <v>2273</v>
      </c>
      <c r="C1299" s="5">
        <v>0</v>
      </c>
    </row>
    <row r="1300" ht="17.1" customHeight="1" spans="1:3">
      <c r="A1300" s="114">
        <v>2200599</v>
      </c>
      <c r="B1300" s="4" t="s">
        <v>2275</v>
      </c>
      <c r="C1300" s="5">
        <v>2589</v>
      </c>
    </row>
    <row r="1301" ht="17.1" customHeight="1" spans="1:3">
      <c r="A1301" s="114">
        <v>22099</v>
      </c>
      <c r="B1301" s="4" t="s">
        <v>2277</v>
      </c>
      <c r="C1301" s="5">
        <v>113</v>
      </c>
    </row>
    <row r="1302" ht="17.1" customHeight="1" spans="1:3">
      <c r="A1302" s="114">
        <v>221</v>
      </c>
      <c r="B1302" s="4" t="s">
        <v>3701</v>
      </c>
      <c r="C1302" s="5">
        <v>2109248</v>
      </c>
    </row>
    <row r="1303" ht="17.1" customHeight="1" spans="1:3">
      <c r="A1303" s="114">
        <v>22101</v>
      </c>
      <c r="B1303" s="4" t="s">
        <v>2281</v>
      </c>
      <c r="C1303" s="5">
        <v>1444908</v>
      </c>
    </row>
    <row r="1304" ht="17.1" customHeight="1" spans="1:3">
      <c r="A1304" s="114">
        <v>2210101</v>
      </c>
      <c r="B1304" s="4" t="s">
        <v>2283</v>
      </c>
      <c r="C1304" s="5">
        <v>20481</v>
      </c>
    </row>
    <row r="1305" ht="17.1" customHeight="1" spans="1:3">
      <c r="A1305" s="114">
        <v>2210102</v>
      </c>
      <c r="B1305" s="4" t="s">
        <v>2285</v>
      </c>
      <c r="C1305" s="5">
        <v>0</v>
      </c>
    </row>
    <row r="1306" ht="17.1" customHeight="1" spans="1:3">
      <c r="A1306" s="114">
        <v>2210103</v>
      </c>
      <c r="B1306" s="4" t="s">
        <v>2287</v>
      </c>
      <c r="C1306" s="5">
        <v>269144</v>
      </c>
    </row>
    <row r="1307" ht="17.1" customHeight="1" spans="1:3">
      <c r="A1307" s="114">
        <v>2210104</v>
      </c>
      <c r="B1307" s="4" t="s">
        <v>2289</v>
      </c>
      <c r="C1307" s="5">
        <v>0</v>
      </c>
    </row>
    <row r="1308" ht="17.1" customHeight="1" spans="1:3">
      <c r="A1308" s="114">
        <v>2210105</v>
      </c>
      <c r="B1308" s="4" t="s">
        <v>2291</v>
      </c>
      <c r="C1308" s="5">
        <v>601913</v>
      </c>
    </row>
    <row r="1309" ht="17.1" customHeight="1" spans="1:3">
      <c r="A1309" s="114">
        <v>2210106</v>
      </c>
      <c r="B1309" s="4" t="s">
        <v>2293</v>
      </c>
      <c r="C1309" s="5">
        <v>190096</v>
      </c>
    </row>
    <row r="1310" ht="17.1" customHeight="1" spans="1:3">
      <c r="A1310" s="114">
        <v>2210107</v>
      </c>
      <c r="B1310" s="4" t="s">
        <v>2295</v>
      </c>
      <c r="C1310" s="5">
        <v>15079</v>
      </c>
    </row>
    <row r="1311" ht="17.1" customHeight="1" spans="1:3">
      <c r="A1311" s="114">
        <v>2210199</v>
      </c>
      <c r="B1311" s="4" t="s">
        <v>2297</v>
      </c>
      <c r="C1311" s="5">
        <v>348195</v>
      </c>
    </row>
    <row r="1312" ht="17.1" customHeight="1" spans="1:3">
      <c r="A1312" s="114">
        <v>22102</v>
      </c>
      <c r="B1312" s="4" t="s">
        <v>2299</v>
      </c>
      <c r="C1312" s="5">
        <v>657365</v>
      </c>
    </row>
    <row r="1313" ht="17.1" customHeight="1" spans="1:3">
      <c r="A1313" s="114">
        <v>2210201</v>
      </c>
      <c r="B1313" s="4" t="s">
        <v>2301</v>
      </c>
      <c r="C1313" s="5">
        <v>601754</v>
      </c>
    </row>
    <row r="1314" ht="17.1" customHeight="1" spans="1:3">
      <c r="A1314" s="114">
        <v>2210202</v>
      </c>
      <c r="B1314" s="4" t="s">
        <v>2303</v>
      </c>
      <c r="C1314" s="5">
        <v>0</v>
      </c>
    </row>
    <row r="1315" ht="17.1" customHeight="1" spans="1:3">
      <c r="A1315" s="114">
        <v>2210203</v>
      </c>
      <c r="B1315" s="4" t="s">
        <v>2305</v>
      </c>
      <c r="C1315" s="5">
        <v>55611</v>
      </c>
    </row>
    <row r="1316" ht="17.1" customHeight="1" spans="1:3">
      <c r="A1316" s="114">
        <v>22103</v>
      </c>
      <c r="B1316" s="4" t="s">
        <v>2307</v>
      </c>
      <c r="C1316" s="5">
        <v>6975</v>
      </c>
    </row>
    <row r="1317" ht="17.1" customHeight="1" spans="1:3">
      <c r="A1317" s="114">
        <v>2210301</v>
      </c>
      <c r="B1317" s="4" t="s">
        <v>2309</v>
      </c>
      <c r="C1317" s="5">
        <v>2832</v>
      </c>
    </row>
    <row r="1318" ht="17.1" customHeight="1" spans="1:3">
      <c r="A1318" s="114">
        <v>2210399</v>
      </c>
      <c r="B1318" s="4" t="s">
        <v>2311</v>
      </c>
      <c r="C1318" s="5">
        <v>4143</v>
      </c>
    </row>
    <row r="1319" ht="17.1" customHeight="1" spans="1:3">
      <c r="A1319" s="114">
        <v>222</v>
      </c>
      <c r="B1319" s="4" t="s">
        <v>3702</v>
      </c>
      <c r="C1319" s="5">
        <v>176179</v>
      </c>
    </row>
    <row r="1320" ht="17.1" customHeight="1" spans="1:3">
      <c r="A1320" s="114">
        <v>22201</v>
      </c>
      <c r="B1320" s="4" t="s">
        <v>2315</v>
      </c>
      <c r="C1320" s="5">
        <v>122586</v>
      </c>
    </row>
    <row r="1321" ht="17.1" customHeight="1" spans="1:3">
      <c r="A1321" s="114">
        <v>2220101</v>
      </c>
      <c r="B1321" s="4" t="s">
        <v>141</v>
      </c>
      <c r="C1321" s="5">
        <v>13997</v>
      </c>
    </row>
    <row r="1322" ht="17.1" customHeight="1" spans="1:3">
      <c r="A1322" s="114">
        <v>2220102</v>
      </c>
      <c r="B1322" s="4" t="s">
        <v>143</v>
      </c>
      <c r="C1322" s="5">
        <v>1260</v>
      </c>
    </row>
    <row r="1323" ht="17.1" customHeight="1" spans="1:3">
      <c r="A1323" s="114">
        <v>2220103</v>
      </c>
      <c r="B1323" s="4" t="s">
        <v>145</v>
      </c>
      <c r="C1323" s="5">
        <v>296</v>
      </c>
    </row>
    <row r="1324" ht="17.1" customHeight="1" spans="1:3">
      <c r="A1324" s="114">
        <v>2220104</v>
      </c>
      <c r="B1324" s="4" t="s">
        <v>2320</v>
      </c>
      <c r="C1324" s="5">
        <v>5</v>
      </c>
    </row>
    <row r="1325" ht="17.1" customHeight="1" spans="1:3">
      <c r="A1325" s="114">
        <v>2220105</v>
      </c>
      <c r="B1325" s="4" t="s">
        <v>2322</v>
      </c>
      <c r="C1325" s="5">
        <v>191</v>
      </c>
    </row>
    <row r="1326" ht="17.1" customHeight="1" spans="1:3">
      <c r="A1326" s="114">
        <v>2220106</v>
      </c>
      <c r="B1326" s="4" t="s">
        <v>2324</v>
      </c>
      <c r="C1326" s="5">
        <v>987</v>
      </c>
    </row>
    <row r="1327" ht="17.1" customHeight="1" spans="1:3">
      <c r="A1327" s="114">
        <v>2220107</v>
      </c>
      <c r="B1327" s="4" t="s">
        <v>2326</v>
      </c>
      <c r="C1327" s="5">
        <v>225</v>
      </c>
    </row>
    <row r="1328" ht="17.1" customHeight="1" spans="1:3">
      <c r="A1328" s="114">
        <v>2220112</v>
      </c>
      <c r="B1328" s="4" t="s">
        <v>2328</v>
      </c>
      <c r="C1328" s="5">
        <v>4704</v>
      </c>
    </row>
    <row r="1329" ht="17.1" customHeight="1" spans="1:3">
      <c r="A1329" s="114">
        <v>2220113</v>
      </c>
      <c r="B1329" s="4" t="s">
        <v>2330</v>
      </c>
      <c r="C1329" s="5">
        <v>1093</v>
      </c>
    </row>
    <row r="1330" ht="17.1" customHeight="1" spans="1:3">
      <c r="A1330" s="114">
        <v>2220114</v>
      </c>
      <c r="B1330" s="4" t="s">
        <v>2332</v>
      </c>
      <c r="C1330" s="5">
        <v>155</v>
      </c>
    </row>
    <row r="1331" ht="17.1" customHeight="1" spans="1:3">
      <c r="A1331" s="114">
        <v>2220115</v>
      </c>
      <c r="B1331" s="4" t="s">
        <v>2334</v>
      </c>
      <c r="C1331" s="5">
        <v>65981</v>
      </c>
    </row>
    <row r="1332" ht="17.1" customHeight="1" spans="1:3">
      <c r="A1332" s="114">
        <v>2220118</v>
      </c>
      <c r="B1332" s="4" t="s">
        <v>2336</v>
      </c>
      <c r="C1332" s="5">
        <v>3035</v>
      </c>
    </row>
    <row r="1333" ht="17.1" customHeight="1" spans="1:3">
      <c r="A1333" s="114">
        <v>2220150</v>
      </c>
      <c r="B1333" s="4" t="s">
        <v>160</v>
      </c>
      <c r="C1333" s="5">
        <v>519</v>
      </c>
    </row>
    <row r="1334" ht="17.1" customHeight="1" spans="1:3">
      <c r="A1334" s="114">
        <v>2220199</v>
      </c>
      <c r="B1334" s="4" t="s">
        <v>2339</v>
      </c>
      <c r="C1334" s="5">
        <v>30138</v>
      </c>
    </row>
    <row r="1335" ht="17.1" customHeight="1" spans="1:3">
      <c r="A1335" s="114">
        <v>22202</v>
      </c>
      <c r="B1335" s="4" t="s">
        <v>2341</v>
      </c>
      <c r="C1335" s="5">
        <v>1140</v>
      </c>
    </row>
    <row r="1336" ht="17.1" customHeight="1" spans="1:3">
      <c r="A1336" s="114">
        <v>2220201</v>
      </c>
      <c r="B1336" s="4" t="s">
        <v>141</v>
      </c>
      <c r="C1336" s="5">
        <v>524</v>
      </c>
    </row>
    <row r="1337" ht="17.1" customHeight="1" spans="1:3">
      <c r="A1337" s="114">
        <v>2220202</v>
      </c>
      <c r="B1337" s="4" t="s">
        <v>143</v>
      </c>
      <c r="C1337" s="5">
        <v>118</v>
      </c>
    </row>
    <row r="1338" ht="17.1" customHeight="1" spans="1:3">
      <c r="A1338" s="114">
        <v>2220203</v>
      </c>
      <c r="B1338" s="4" t="s">
        <v>145</v>
      </c>
      <c r="C1338" s="5">
        <v>0</v>
      </c>
    </row>
    <row r="1339" ht="17.1" customHeight="1" spans="1:3">
      <c r="A1339" s="114">
        <v>2220204</v>
      </c>
      <c r="B1339" s="4" t="s">
        <v>2346</v>
      </c>
      <c r="C1339" s="5">
        <v>0</v>
      </c>
    </row>
    <row r="1340" ht="17.1" customHeight="1" spans="1:3">
      <c r="A1340" s="114">
        <v>2220205</v>
      </c>
      <c r="B1340" s="4" t="s">
        <v>2348</v>
      </c>
      <c r="C1340" s="5">
        <v>0</v>
      </c>
    </row>
    <row r="1341" ht="17.1" customHeight="1" spans="1:3">
      <c r="A1341" s="114">
        <v>2220206</v>
      </c>
      <c r="B1341" s="4" t="s">
        <v>2350</v>
      </c>
      <c r="C1341" s="5">
        <v>0</v>
      </c>
    </row>
    <row r="1342" ht="17.1" customHeight="1" spans="1:3">
      <c r="A1342" s="114">
        <v>2220207</v>
      </c>
      <c r="B1342" s="4" t="s">
        <v>2352</v>
      </c>
      <c r="C1342" s="5">
        <v>0</v>
      </c>
    </row>
    <row r="1343" ht="17.1" customHeight="1" spans="1:3">
      <c r="A1343" s="114">
        <v>2220209</v>
      </c>
      <c r="B1343" s="4" t="s">
        <v>2354</v>
      </c>
      <c r="C1343" s="5">
        <v>0</v>
      </c>
    </row>
    <row r="1344" ht="17.1" customHeight="1" spans="1:3">
      <c r="A1344" s="114">
        <v>2220210</v>
      </c>
      <c r="B1344" s="4" t="s">
        <v>2356</v>
      </c>
      <c r="C1344" s="5">
        <v>0</v>
      </c>
    </row>
    <row r="1345" ht="17.1" customHeight="1" spans="1:3">
      <c r="A1345" s="114">
        <v>2220211</v>
      </c>
      <c r="B1345" s="4" t="s">
        <v>2358</v>
      </c>
      <c r="C1345" s="5">
        <v>494</v>
      </c>
    </row>
    <row r="1346" ht="17.1" customHeight="1" spans="1:3">
      <c r="A1346" s="114">
        <v>2220212</v>
      </c>
      <c r="B1346" s="90" t="s">
        <v>2360</v>
      </c>
      <c r="C1346" s="5">
        <v>0</v>
      </c>
    </row>
    <row r="1347" ht="17.1" customHeight="1" spans="1:3">
      <c r="A1347" s="114">
        <v>2220250</v>
      </c>
      <c r="B1347" s="90" t="s">
        <v>160</v>
      </c>
      <c r="C1347" s="5">
        <v>0</v>
      </c>
    </row>
    <row r="1348" ht="17.1" customHeight="1" spans="1:3">
      <c r="A1348" s="114">
        <v>2220299</v>
      </c>
      <c r="B1348" s="90" t="s">
        <v>2363</v>
      </c>
      <c r="C1348" s="5">
        <v>4</v>
      </c>
    </row>
    <row r="1349" ht="17.1" customHeight="1" spans="1:3">
      <c r="A1349" s="114">
        <v>22203</v>
      </c>
      <c r="B1349" s="90" t="s">
        <v>2365</v>
      </c>
      <c r="C1349" s="5">
        <v>0</v>
      </c>
    </row>
    <row r="1350" ht="17.1" customHeight="1" spans="1:3">
      <c r="A1350" s="114">
        <v>2220301</v>
      </c>
      <c r="B1350" s="90" t="s">
        <v>2367</v>
      </c>
      <c r="C1350" s="5">
        <v>0</v>
      </c>
    </row>
    <row r="1351" ht="17.1" customHeight="1" spans="1:3">
      <c r="A1351" s="114">
        <v>2220302</v>
      </c>
      <c r="B1351" s="90" t="s">
        <v>2369</v>
      </c>
      <c r="C1351" s="5">
        <v>0</v>
      </c>
    </row>
    <row r="1352" ht="17.1" customHeight="1" spans="1:3">
      <c r="A1352" s="114">
        <v>2220303</v>
      </c>
      <c r="B1352" s="90" t="s">
        <v>2371</v>
      </c>
      <c r="C1352" s="5">
        <v>0</v>
      </c>
    </row>
    <row r="1353" ht="17.1" customHeight="1" spans="1:3">
      <c r="A1353" s="114">
        <v>2220304</v>
      </c>
      <c r="B1353" s="90" t="s">
        <v>2373</v>
      </c>
      <c r="C1353" s="5">
        <v>0</v>
      </c>
    </row>
    <row r="1354" ht="17.1" customHeight="1" spans="1:3">
      <c r="A1354" s="114">
        <v>2220399</v>
      </c>
      <c r="B1354" s="90" t="s">
        <v>2375</v>
      </c>
      <c r="C1354" s="5">
        <v>0</v>
      </c>
    </row>
    <row r="1355" ht="17.1" customHeight="1" spans="1:3">
      <c r="A1355" s="114">
        <v>22204</v>
      </c>
      <c r="B1355" s="90" t="s">
        <v>2377</v>
      </c>
      <c r="C1355" s="5">
        <v>35792</v>
      </c>
    </row>
    <row r="1356" ht="17.1" customHeight="1" spans="1:3">
      <c r="A1356" s="114">
        <v>2220401</v>
      </c>
      <c r="B1356" s="90" t="s">
        <v>2379</v>
      </c>
      <c r="C1356" s="5">
        <v>3594</v>
      </c>
    </row>
    <row r="1357" ht="17.1" customHeight="1" spans="1:3">
      <c r="A1357" s="114">
        <v>2220402</v>
      </c>
      <c r="B1357" s="90" t="s">
        <v>2381</v>
      </c>
      <c r="C1357" s="5">
        <v>3085</v>
      </c>
    </row>
    <row r="1358" ht="17.1" customHeight="1" spans="1:3">
      <c r="A1358" s="114">
        <v>2220403</v>
      </c>
      <c r="B1358" s="90" t="s">
        <v>2383</v>
      </c>
      <c r="C1358" s="5">
        <v>25099</v>
      </c>
    </row>
    <row r="1359" ht="17.1" customHeight="1" spans="1:3">
      <c r="A1359" s="114">
        <v>2220404</v>
      </c>
      <c r="B1359" s="90" t="s">
        <v>2385</v>
      </c>
      <c r="C1359" s="5">
        <v>0</v>
      </c>
    </row>
    <row r="1360" ht="17.1" customHeight="1" spans="1:3">
      <c r="A1360" s="114">
        <v>2220499</v>
      </c>
      <c r="B1360" s="90" t="s">
        <v>2387</v>
      </c>
      <c r="C1360" s="5">
        <v>4014</v>
      </c>
    </row>
    <row r="1361" ht="17.1" customHeight="1" spans="1:3">
      <c r="A1361" s="114">
        <v>22205</v>
      </c>
      <c r="B1361" s="90" t="s">
        <v>2389</v>
      </c>
      <c r="C1361" s="5">
        <v>16661</v>
      </c>
    </row>
    <row r="1362" ht="17.1" customHeight="1" spans="1:3">
      <c r="A1362" s="114">
        <v>2220501</v>
      </c>
      <c r="B1362" s="90" t="s">
        <v>2391</v>
      </c>
      <c r="C1362" s="5">
        <v>0</v>
      </c>
    </row>
    <row r="1363" ht="17.1" customHeight="1" spans="1:3">
      <c r="A1363" s="114">
        <v>2220502</v>
      </c>
      <c r="B1363" s="90" t="s">
        <v>2393</v>
      </c>
      <c r="C1363" s="5">
        <v>9234</v>
      </c>
    </row>
    <row r="1364" ht="17.1" customHeight="1" spans="1:3">
      <c r="A1364" s="114">
        <v>2220503</v>
      </c>
      <c r="B1364" s="90" t="s">
        <v>2395</v>
      </c>
      <c r="C1364" s="5">
        <v>673</v>
      </c>
    </row>
    <row r="1365" ht="17.1" customHeight="1" spans="1:3">
      <c r="A1365" s="114">
        <v>2220504</v>
      </c>
      <c r="B1365" s="90" t="s">
        <v>2397</v>
      </c>
      <c r="C1365" s="5">
        <v>6676</v>
      </c>
    </row>
    <row r="1366" ht="17.1" customHeight="1" spans="1:3">
      <c r="A1366" s="114">
        <v>2220505</v>
      </c>
      <c r="B1366" s="90" t="s">
        <v>2399</v>
      </c>
      <c r="C1366" s="5">
        <v>0</v>
      </c>
    </row>
    <row r="1367" ht="17.1" customHeight="1" spans="1:3">
      <c r="A1367" s="114">
        <v>2220506</v>
      </c>
      <c r="B1367" s="90" t="s">
        <v>2401</v>
      </c>
      <c r="C1367" s="5">
        <v>0</v>
      </c>
    </row>
    <row r="1368" ht="17.1" customHeight="1" spans="1:3">
      <c r="A1368" s="114">
        <v>2220507</v>
      </c>
      <c r="B1368" s="90" t="s">
        <v>2403</v>
      </c>
      <c r="C1368" s="5">
        <v>0</v>
      </c>
    </row>
    <row r="1369" ht="17.1" customHeight="1" spans="1:3">
      <c r="A1369" s="114">
        <v>2220508</v>
      </c>
      <c r="B1369" s="90" t="s">
        <v>2405</v>
      </c>
      <c r="C1369" s="5">
        <v>68</v>
      </c>
    </row>
    <row r="1370" ht="17.1" customHeight="1" spans="1:3">
      <c r="A1370" s="114">
        <v>2220509</v>
      </c>
      <c r="B1370" s="90" t="s">
        <v>2407</v>
      </c>
      <c r="C1370" s="5">
        <v>10</v>
      </c>
    </row>
    <row r="1371" ht="17.1" customHeight="1" spans="1:3">
      <c r="A1371" s="114">
        <v>2220510</v>
      </c>
      <c r="B1371" s="90" t="s">
        <v>2409</v>
      </c>
      <c r="C1371" s="5">
        <v>0</v>
      </c>
    </row>
    <row r="1372" ht="17.1" customHeight="1" spans="1:3">
      <c r="A1372" s="114">
        <v>2220599</v>
      </c>
      <c r="B1372" s="90" t="s">
        <v>2411</v>
      </c>
      <c r="C1372" s="5">
        <v>0</v>
      </c>
    </row>
    <row r="1373" ht="17.1" customHeight="1" spans="1:3">
      <c r="A1373" s="114">
        <v>229</v>
      </c>
      <c r="B1373" s="4" t="s">
        <v>3782</v>
      </c>
      <c r="C1373" s="5">
        <v>879205</v>
      </c>
    </row>
    <row r="1374" ht="17.1" customHeight="1" spans="1:3">
      <c r="A1374" s="114">
        <v>22999</v>
      </c>
      <c r="B1374" s="90" t="s">
        <v>3697</v>
      </c>
      <c r="C1374" s="5">
        <v>879205</v>
      </c>
    </row>
    <row r="1375" ht="17.1" customHeight="1" spans="1:3">
      <c r="A1375" s="114">
        <v>2299901</v>
      </c>
      <c r="B1375" s="90" t="s">
        <v>3783</v>
      </c>
      <c r="C1375" s="5">
        <v>879205</v>
      </c>
    </row>
    <row r="1376" ht="17.1" customHeight="1" spans="1:3">
      <c r="A1376" s="114">
        <v>228</v>
      </c>
      <c r="B1376" s="90" t="s">
        <v>3784</v>
      </c>
      <c r="C1376" s="5">
        <v>192643</v>
      </c>
    </row>
    <row r="1377" ht="17.1" customHeight="1" spans="1:3">
      <c r="A1377" s="60"/>
      <c r="B1377" s="90" t="s">
        <v>3703</v>
      </c>
      <c r="C1377" s="5">
        <v>192643</v>
      </c>
    </row>
    <row r="1378" ht="17.1" customHeight="1" spans="1:3">
      <c r="A1378" s="60"/>
      <c r="B1378" s="90" t="s">
        <v>3785</v>
      </c>
      <c r="C1378" s="5">
        <v>192643</v>
      </c>
    </row>
    <row r="1379" ht="17.1" customHeight="1" spans="1:3">
      <c r="A1379" s="60">
        <v>2280101</v>
      </c>
      <c r="B1379" s="90" t="s">
        <v>3786</v>
      </c>
      <c r="C1379" s="5">
        <v>91051</v>
      </c>
    </row>
    <row r="1380" ht="17.1" customHeight="1" spans="1:3">
      <c r="A1380" s="60">
        <v>2280102</v>
      </c>
      <c r="B1380" s="90" t="s">
        <v>3787</v>
      </c>
      <c r="C1380" s="5">
        <v>64</v>
      </c>
    </row>
    <row r="1381" ht="17.1" customHeight="1" spans="1:3">
      <c r="A1381" s="60">
        <v>2280103</v>
      </c>
      <c r="B1381" s="90" t="s">
        <v>3788</v>
      </c>
      <c r="C1381" s="5">
        <v>116</v>
      </c>
    </row>
    <row r="1382" ht="17.1" customHeight="1" spans="1:3">
      <c r="A1382" s="60">
        <v>2280104</v>
      </c>
      <c r="B1382" s="90" t="s">
        <v>3789</v>
      </c>
      <c r="C1382" s="5">
        <v>101412</v>
      </c>
    </row>
    <row r="1383" ht="17.1" customHeight="1" spans="1:3">
      <c r="A1383" s="465" t="s">
        <v>2424</v>
      </c>
      <c r="B1383" s="90" t="s">
        <v>3704</v>
      </c>
      <c r="C1383" s="5">
        <v>8578</v>
      </c>
    </row>
    <row r="1384" ht="17.1" customHeight="1" spans="1:3">
      <c r="A1384" s="465" t="s">
        <v>3790</v>
      </c>
      <c r="B1384" s="90" t="s">
        <v>3705</v>
      </c>
      <c r="C1384" s="5">
        <v>8578</v>
      </c>
    </row>
    <row r="1385" ht="17.1" customHeight="1" spans="1:3">
      <c r="A1385" s="465" t="s">
        <v>3791</v>
      </c>
      <c r="B1385" s="98" t="s">
        <v>3792</v>
      </c>
      <c r="C1385" s="100">
        <v>8578</v>
      </c>
    </row>
    <row r="1386" ht="17.25" customHeight="1" spans="2:3">
      <c r="B1386" s="90"/>
      <c r="C1386" s="6"/>
    </row>
    <row r="1387" ht="17.25" customHeight="1" spans="2:3">
      <c r="B1387" s="90"/>
      <c r="C1387" s="6"/>
    </row>
    <row r="1388" ht="17.25" customHeight="1" spans="2:3">
      <c r="B1388" s="90"/>
      <c r="C1388" s="6"/>
    </row>
    <row r="1389" ht="17.25" customHeight="1" spans="2:3">
      <c r="B1389" s="90"/>
      <c r="C1389" s="6"/>
    </row>
    <row r="1390" ht="17.25" customHeight="1" spans="2:3">
      <c r="B1390" s="90"/>
      <c r="C1390" s="6"/>
    </row>
    <row r="1391" ht="17.25" customHeight="1" spans="2:3">
      <c r="B1391" s="90"/>
      <c r="C1391" s="6"/>
    </row>
    <row r="1392" ht="17.25" customHeight="1" spans="2:3">
      <c r="B1392" s="90"/>
      <c r="C1392" s="6"/>
    </row>
    <row r="1393" ht="17.25" customHeight="1" spans="2:3">
      <c r="B1393" s="90"/>
      <c r="C1393" s="6"/>
    </row>
    <row r="1394" ht="17.25" customHeight="1" spans="2:3">
      <c r="B1394" s="90"/>
      <c r="C1394" s="6"/>
    </row>
    <row r="1395" ht="17.25" customHeight="1" spans="2:3">
      <c r="B1395" s="90"/>
      <c r="C1395" s="6"/>
    </row>
    <row r="1396" ht="17.25" customHeight="1" spans="2:3">
      <c r="B1396" s="90"/>
      <c r="C1396" s="6"/>
    </row>
    <row r="1397" ht="17.25" customHeight="1" spans="2:3">
      <c r="B1397" s="90"/>
      <c r="C1397" s="6"/>
    </row>
    <row r="1398" ht="17.25" customHeight="1" spans="2:3">
      <c r="B1398" s="90"/>
      <c r="C1398" s="6"/>
    </row>
    <row r="1399" ht="17.25" customHeight="1" spans="2:3">
      <c r="B1399" s="90"/>
      <c r="C1399" s="6"/>
    </row>
    <row r="1400" ht="17.25" customHeight="1" spans="2:3">
      <c r="B1400" s="90"/>
      <c r="C1400" s="6"/>
    </row>
    <row r="1401" ht="17.25" customHeight="1" spans="2:3">
      <c r="B1401" s="90"/>
      <c r="C1401" s="6"/>
    </row>
    <row r="1402" ht="17.25" customHeight="1" spans="2:3">
      <c r="B1402" s="90"/>
      <c r="C1402" s="6"/>
    </row>
    <row r="1403" ht="17.25" customHeight="1" spans="2:3">
      <c r="B1403" s="90"/>
      <c r="C1403" s="6"/>
    </row>
    <row r="1404" ht="17.25" customHeight="1" spans="2:3">
      <c r="B1404" s="90"/>
      <c r="C1404" s="6"/>
    </row>
    <row r="1405" ht="17.25" customHeight="1" spans="2:3">
      <c r="B1405" s="90"/>
      <c r="C1405" s="6"/>
    </row>
    <row r="1406" ht="17.25" customHeight="1" spans="2:3">
      <c r="B1406" s="90"/>
      <c r="C1406" s="6"/>
    </row>
    <row r="1407" ht="17.25" customHeight="1" spans="2:3">
      <c r="B1407" s="90"/>
      <c r="C1407" s="6"/>
    </row>
    <row r="1408" ht="17.25" customHeight="1" spans="2:3">
      <c r="B1408" s="90"/>
      <c r="C1408" s="6"/>
    </row>
    <row r="1409" ht="17.25" customHeight="1" spans="2:3">
      <c r="B1409" s="90"/>
      <c r="C1409" s="6"/>
    </row>
    <row r="1410" ht="17.25" customHeight="1" spans="2:3">
      <c r="B1410" s="90"/>
      <c r="C1410" s="6"/>
    </row>
    <row r="1411" ht="17.25" customHeight="1" spans="2:3">
      <c r="B1411" s="90"/>
      <c r="C1411" s="6"/>
    </row>
    <row r="1412" ht="17.25" customHeight="1" spans="2:3">
      <c r="B1412" s="90"/>
      <c r="C1412" s="6"/>
    </row>
    <row r="1413" ht="17.25" customHeight="1" spans="2:3">
      <c r="B1413" s="90"/>
      <c r="C1413" s="6"/>
    </row>
    <row r="1414" ht="17.25" customHeight="1" spans="2:3">
      <c r="B1414" s="90"/>
      <c r="C1414" s="6"/>
    </row>
    <row r="1415" ht="17.25" customHeight="1" spans="2:3">
      <c r="B1415" s="90"/>
      <c r="C1415" s="6"/>
    </row>
    <row r="1416" ht="17.25" customHeight="1" spans="2:3">
      <c r="B1416" s="90"/>
      <c r="C1416" s="6"/>
    </row>
    <row r="1417" ht="17.25" customHeight="1" spans="2:3">
      <c r="B1417" s="90"/>
      <c r="C1417" s="6"/>
    </row>
    <row r="1418" ht="17.25" customHeight="1" spans="2:3">
      <c r="B1418" s="90"/>
      <c r="C1418" s="6"/>
    </row>
    <row r="1419" ht="17.25" customHeight="1" spans="2:3">
      <c r="B1419" s="90"/>
      <c r="C1419" s="6"/>
    </row>
    <row r="1420" ht="17.25" customHeight="1" spans="2:3">
      <c r="B1420" s="90"/>
      <c r="C1420" s="6"/>
    </row>
    <row r="1421" ht="17.25" customHeight="1" spans="2:3">
      <c r="B1421" s="90"/>
      <c r="C1421" s="6"/>
    </row>
    <row r="1422" ht="17.25" customHeight="1" spans="2:3">
      <c r="B1422" s="90"/>
      <c r="C1422" s="6"/>
    </row>
    <row r="1423" ht="17.25" customHeight="1" spans="2:3">
      <c r="B1423" s="90"/>
      <c r="C1423" s="6"/>
    </row>
    <row r="1424" ht="17.25" customHeight="1" spans="2:3">
      <c r="B1424" s="90"/>
      <c r="C1424" s="6"/>
    </row>
    <row r="1425" ht="17.25" customHeight="1" spans="2:3">
      <c r="B1425" s="90"/>
      <c r="C1425" s="6"/>
    </row>
    <row r="1426" ht="17.25" customHeight="1" spans="2:3">
      <c r="B1426" s="90"/>
      <c r="C1426" s="6"/>
    </row>
    <row r="1427" ht="17.25" customHeight="1" spans="2:3">
      <c r="B1427" s="90"/>
      <c r="C1427" s="6"/>
    </row>
    <row r="1428" ht="17.25" customHeight="1" spans="2:3">
      <c r="B1428" s="90"/>
      <c r="C1428" s="6"/>
    </row>
    <row r="1429" ht="17.25" customHeight="1" spans="2:3">
      <c r="B1429" s="90"/>
      <c r="C1429" s="6"/>
    </row>
    <row r="1430" ht="17.25" customHeight="1" spans="2:3">
      <c r="B1430" s="90"/>
      <c r="C1430" s="6"/>
    </row>
    <row r="1431" ht="17.25" customHeight="1" spans="2:3">
      <c r="B1431" s="90"/>
      <c r="C1431" s="6"/>
    </row>
    <row r="1432" ht="17.25" customHeight="1" spans="2:3">
      <c r="B1432" s="90"/>
      <c r="C1432" s="6"/>
    </row>
    <row r="1433" ht="17.25" customHeight="1" spans="2:3">
      <c r="B1433" s="90"/>
      <c r="C1433" s="6"/>
    </row>
    <row r="1434" ht="17.25" customHeight="1" spans="2:3">
      <c r="B1434" s="90"/>
      <c r="C1434" s="6"/>
    </row>
    <row r="1435" ht="17.25" customHeight="1" spans="2:3">
      <c r="B1435" s="90"/>
      <c r="C1435" s="6"/>
    </row>
    <row r="1436" ht="17.25" customHeight="1" spans="2:3">
      <c r="B1436" s="90"/>
      <c r="C1436" s="6"/>
    </row>
    <row r="1437" ht="17.25" customHeight="1" spans="2:3">
      <c r="B1437" s="90"/>
      <c r="C1437" s="6"/>
    </row>
    <row r="1438" ht="17.25" customHeight="1" spans="2:3">
      <c r="B1438" s="90"/>
      <c r="C1438" s="6"/>
    </row>
    <row r="1439" ht="17.25" customHeight="1" spans="2:3">
      <c r="B1439" s="90"/>
      <c r="C1439" s="6"/>
    </row>
    <row r="1440" ht="17.25" customHeight="1" spans="2:3">
      <c r="B1440" s="90"/>
      <c r="C1440" s="6"/>
    </row>
    <row r="1441" ht="17.25" customHeight="1" spans="2:3">
      <c r="B1441" s="90"/>
      <c r="C1441" s="6"/>
    </row>
    <row r="1442" ht="17.25" customHeight="1" spans="2:3">
      <c r="B1442" s="90"/>
      <c r="C1442" s="6"/>
    </row>
    <row r="1443" ht="17.25" customHeight="1" spans="2:3">
      <c r="B1443" s="90"/>
      <c r="C1443" s="6"/>
    </row>
    <row r="1444" ht="17.25" customHeight="1" spans="2:3">
      <c r="B1444" s="90"/>
      <c r="C1444" s="6"/>
    </row>
    <row r="1445" ht="17.25" customHeight="1" spans="2:3">
      <c r="B1445" s="90"/>
      <c r="C1445" s="6"/>
    </row>
    <row r="1446" ht="17.25" customHeight="1" spans="2:3">
      <c r="B1446" s="90"/>
      <c r="C1446" s="6"/>
    </row>
    <row r="1447" ht="17.25" customHeight="1" spans="2:3">
      <c r="B1447" s="90"/>
      <c r="C1447" s="6"/>
    </row>
    <row r="1448" ht="17.25" customHeight="1" spans="2:3">
      <c r="B1448" s="90"/>
      <c r="C1448" s="6"/>
    </row>
    <row r="1449" ht="17.25" customHeight="1" spans="2:3">
      <c r="B1449" s="90"/>
      <c r="C1449" s="6"/>
    </row>
    <row r="1450" ht="17.25" customHeight="1" spans="2:3">
      <c r="B1450" s="90"/>
      <c r="C1450" s="6"/>
    </row>
    <row r="1451" ht="17.25" customHeight="1" spans="2:3">
      <c r="B1451" s="90"/>
      <c r="C1451" s="6"/>
    </row>
    <row r="1452" ht="17.25" customHeight="1" spans="2:3">
      <c r="B1452" s="90"/>
      <c r="C1452" s="6"/>
    </row>
    <row r="1453" ht="17.25" customHeight="1" spans="2:3">
      <c r="B1453" s="90"/>
      <c r="C1453" s="6"/>
    </row>
    <row r="1454" ht="17.25" customHeight="1" spans="2:3">
      <c r="B1454" s="90"/>
      <c r="C1454" s="6"/>
    </row>
    <row r="1455" ht="17.25" customHeight="1" spans="2:3">
      <c r="B1455" s="90"/>
      <c r="C1455" s="6"/>
    </row>
    <row r="1456" ht="17.25" customHeight="1" spans="2:3">
      <c r="B1456" s="90"/>
      <c r="C1456" s="6"/>
    </row>
    <row r="1457" ht="17.25" customHeight="1" spans="2:3">
      <c r="B1457" s="90"/>
      <c r="C1457" s="6"/>
    </row>
    <row r="1458" ht="17.25" customHeight="1" spans="2:3">
      <c r="B1458" s="90"/>
      <c r="C1458" s="6"/>
    </row>
    <row r="1459" ht="17.25" customHeight="1" spans="2:3">
      <c r="B1459" s="90"/>
      <c r="C1459" s="6"/>
    </row>
    <row r="1460" ht="17.25" customHeight="1" spans="2:3">
      <c r="B1460" s="90"/>
      <c r="C1460" s="6"/>
    </row>
    <row r="1461" ht="17.25" customHeight="1" spans="2:3">
      <c r="B1461" s="90"/>
      <c r="C1461" s="6"/>
    </row>
    <row r="1462" ht="17.25" customHeight="1" spans="2:3">
      <c r="B1462" s="90"/>
      <c r="C1462" s="6"/>
    </row>
    <row r="1463" ht="17.25" customHeight="1" spans="2:3">
      <c r="B1463" s="90"/>
      <c r="C1463" s="6"/>
    </row>
    <row r="1464" ht="17.25" customHeight="1" spans="2:3">
      <c r="B1464" s="90"/>
      <c r="C1464" s="6"/>
    </row>
    <row r="1465" ht="17.25" customHeight="1" spans="2:3">
      <c r="B1465" s="90"/>
      <c r="C1465" s="6"/>
    </row>
    <row r="1466" ht="17.25" customHeight="1" spans="2:3">
      <c r="B1466" s="90"/>
      <c r="C1466" s="6"/>
    </row>
    <row r="1467" ht="17.25" customHeight="1" spans="2:3">
      <c r="B1467" s="90"/>
      <c r="C1467" s="6"/>
    </row>
    <row r="1468" ht="17.25" customHeight="1" spans="2:3">
      <c r="B1468" s="90"/>
      <c r="C1468" s="6"/>
    </row>
    <row r="1469" ht="17.25" customHeight="1" spans="2:3">
      <c r="B1469" s="90"/>
      <c r="C1469" s="6"/>
    </row>
    <row r="1470" ht="17.25" customHeight="1" spans="2:3">
      <c r="B1470" s="90"/>
      <c r="C1470" s="6"/>
    </row>
    <row r="1471" ht="17.25" customHeight="1" spans="2:3">
      <c r="B1471" s="90"/>
      <c r="C1471" s="6"/>
    </row>
    <row r="1472" ht="17.25" customHeight="1" spans="2:3">
      <c r="B1472" s="90"/>
      <c r="C1472" s="6"/>
    </row>
    <row r="1473" ht="17.25" customHeight="1" spans="2:3">
      <c r="B1473" s="90"/>
      <c r="C1473" s="6"/>
    </row>
    <row r="1474" ht="17.25" customHeight="1" spans="2:3">
      <c r="B1474" s="90"/>
      <c r="C1474" s="6"/>
    </row>
    <row r="1475" ht="17.25" customHeight="1" spans="2:3">
      <c r="B1475" s="90"/>
      <c r="C1475" s="6"/>
    </row>
    <row r="1476" ht="17.25" customHeight="1" spans="2:3">
      <c r="B1476" s="90"/>
      <c r="C1476" s="6"/>
    </row>
    <row r="1477" ht="17.25" customHeight="1" spans="2:3">
      <c r="B1477" s="90"/>
      <c r="C1477" s="6"/>
    </row>
    <row r="1478" ht="17.25" customHeight="1" spans="2:3">
      <c r="B1478" s="93"/>
      <c r="C1478" s="108"/>
    </row>
    <row r="1479" ht="17.25" customHeight="1" spans="2:3">
      <c r="B1479" s="90"/>
      <c r="C1479" s="6"/>
    </row>
    <row r="1480" ht="17.25" customHeight="1" spans="2:3">
      <c r="B1480" s="90"/>
      <c r="C1480" s="6"/>
    </row>
    <row r="1481" ht="17.25" customHeight="1" spans="2:3">
      <c r="B1481" s="90"/>
      <c r="C1481" s="6"/>
    </row>
    <row r="1482" ht="17.25" customHeight="1" spans="2:3">
      <c r="B1482" s="90"/>
      <c r="C1482" s="6"/>
    </row>
    <row r="1483" ht="17.25" customHeight="1" spans="2:3">
      <c r="B1483" s="90"/>
      <c r="C1483" s="6"/>
    </row>
    <row r="1484" ht="17.25" customHeight="1" spans="2:3">
      <c r="B1484" s="90"/>
      <c r="C1484" s="6"/>
    </row>
    <row r="1485" ht="17.25" customHeight="1" spans="2:3">
      <c r="B1485" s="90"/>
      <c r="C1485" s="6"/>
    </row>
    <row r="1486" ht="17.25" customHeight="1" spans="2:3">
      <c r="B1486" s="90"/>
      <c r="C1486" s="6"/>
    </row>
    <row r="1487" ht="17.25" customHeight="1" spans="2:3">
      <c r="B1487" s="90"/>
      <c r="C1487" s="6"/>
    </row>
    <row r="1488" ht="17.25" customHeight="1" spans="2:3">
      <c r="B1488" s="90"/>
      <c r="C1488" s="6"/>
    </row>
    <row r="1489" ht="17.25" customHeight="1" spans="2:3">
      <c r="B1489" s="90"/>
      <c r="C1489" s="6"/>
    </row>
    <row r="1490" ht="17.25" customHeight="1" spans="2:3">
      <c r="B1490" s="90"/>
      <c r="C1490" s="6"/>
    </row>
    <row r="1491" ht="17.1" customHeight="1" spans="2:3">
      <c r="B1491" s="90"/>
      <c r="C1491" s="6"/>
    </row>
    <row r="1492" ht="17.1" customHeight="1" spans="2:3">
      <c r="B1492" s="3" t="s">
        <v>3793</v>
      </c>
      <c r="C1492" s="5">
        <v>47128264</v>
      </c>
    </row>
  </sheetData>
  <mergeCells count="3">
    <mergeCell ref="B1:C1"/>
    <mergeCell ref="B2:C2"/>
    <mergeCell ref="B3:C3"/>
  </mergeCells>
  <printOptions horizontalCentered="1" verticalCentered="1" gridLines="1"/>
  <pageMargins left="3" right="2" top="1" bottom="1" header="0" footer="0"/>
  <pageSetup paperSize="1" scale="64" orientation="landscape" blackAndWhite="1"/>
  <headerFooter alignWithMargins="0">
    <oddHeader>&amp;C@$</oddHeader>
    <oddFooter>&amp;C@&amp;- &amp;P&amp;-$</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dimension ref="A1:B1492"/>
  <sheetViews>
    <sheetView showGridLines="0" showZeros="0" topLeftCell="A1178" workbookViewId="0">
      <selection activeCell="C6" sqref="C6"/>
    </sheetView>
  </sheetViews>
  <sheetFormatPr defaultColWidth="9.125" defaultRowHeight="15" outlineLevelCol="1"/>
  <cols>
    <col min="1" max="1" width="52.25" customWidth="1"/>
    <col min="2" max="2" width="20.5" customWidth="1"/>
    <col min="257" max="257" width="52.25" customWidth="1"/>
    <col min="258" max="258" width="20.5" customWidth="1"/>
    <col min="513" max="513" width="52.25" customWidth="1"/>
    <col min="514" max="514" width="20.5" customWidth="1"/>
    <col min="769" max="769" width="52.25" customWidth="1"/>
    <col min="770" max="770" width="20.5" customWidth="1"/>
    <col min="1025" max="1025" width="52.25" customWidth="1"/>
    <col min="1026" max="1026" width="20.5" customWidth="1"/>
    <col min="1281" max="1281" width="52.25" customWidth="1"/>
    <col min="1282" max="1282" width="20.5" customWidth="1"/>
    <col min="1537" max="1537" width="52.25" customWidth="1"/>
    <col min="1538" max="1538" width="20.5" customWidth="1"/>
    <col min="1793" max="1793" width="52.25" customWidth="1"/>
    <col min="1794" max="1794" width="20.5" customWidth="1"/>
    <col min="2049" max="2049" width="52.25" customWidth="1"/>
    <col min="2050" max="2050" width="20.5" customWidth="1"/>
    <col min="2305" max="2305" width="52.25" customWidth="1"/>
    <col min="2306" max="2306" width="20.5" customWidth="1"/>
    <col min="2561" max="2561" width="52.25" customWidth="1"/>
    <col min="2562" max="2562" width="20.5" customWidth="1"/>
    <col min="2817" max="2817" width="52.25" customWidth="1"/>
    <col min="2818" max="2818" width="20.5" customWidth="1"/>
    <col min="3073" max="3073" width="52.25" customWidth="1"/>
    <col min="3074" max="3074" width="20.5" customWidth="1"/>
    <col min="3329" max="3329" width="52.25" customWidth="1"/>
    <col min="3330" max="3330" width="20.5" customWidth="1"/>
    <col min="3585" max="3585" width="52.25" customWidth="1"/>
    <col min="3586" max="3586" width="20.5" customWidth="1"/>
    <col min="3841" max="3841" width="52.25" customWidth="1"/>
    <col min="3842" max="3842" width="20.5" customWidth="1"/>
    <col min="4097" max="4097" width="52.25" customWidth="1"/>
    <col min="4098" max="4098" width="20.5" customWidth="1"/>
    <col min="4353" max="4353" width="52.25" customWidth="1"/>
    <col min="4354" max="4354" width="20.5" customWidth="1"/>
    <col min="4609" max="4609" width="52.25" customWidth="1"/>
    <col min="4610" max="4610" width="20.5" customWidth="1"/>
    <col min="4865" max="4865" width="52.25" customWidth="1"/>
    <col min="4866" max="4866" width="20.5" customWidth="1"/>
    <col min="5121" max="5121" width="52.25" customWidth="1"/>
    <col min="5122" max="5122" width="20.5" customWidth="1"/>
    <col min="5377" max="5377" width="52.25" customWidth="1"/>
    <col min="5378" max="5378" width="20.5" customWidth="1"/>
    <col min="5633" max="5633" width="52.25" customWidth="1"/>
    <col min="5634" max="5634" width="20.5" customWidth="1"/>
    <col min="5889" max="5889" width="52.25" customWidth="1"/>
    <col min="5890" max="5890" width="20.5" customWidth="1"/>
    <col min="6145" max="6145" width="52.25" customWidth="1"/>
    <col min="6146" max="6146" width="20.5" customWidth="1"/>
    <col min="6401" max="6401" width="52.25" customWidth="1"/>
    <col min="6402" max="6402" width="20.5" customWidth="1"/>
    <col min="6657" max="6657" width="52.25" customWidth="1"/>
    <col min="6658" max="6658" width="20.5" customWidth="1"/>
    <col min="6913" max="6913" width="52.25" customWidth="1"/>
    <col min="6914" max="6914" width="20.5" customWidth="1"/>
    <col min="7169" max="7169" width="52.25" customWidth="1"/>
    <col min="7170" max="7170" width="20.5" customWidth="1"/>
    <col min="7425" max="7425" width="52.25" customWidth="1"/>
    <col min="7426" max="7426" width="20.5" customWidth="1"/>
    <col min="7681" max="7681" width="52.25" customWidth="1"/>
    <col min="7682" max="7682" width="20.5" customWidth="1"/>
    <col min="7937" max="7937" width="52.25" customWidth="1"/>
    <col min="7938" max="7938" width="20.5" customWidth="1"/>
    <col min="8193" max="8193" width="52.25" customWidth="1"/>
    <col min="8194" max="8194" width="20.5" customWidth="1"/>
    <col min="8449" max="8449" width="52.25" customWidth="1"/>
    <col min="8450" max="8450" width="20.5" customWidth="1"/>
    <col min="8705" max="8705" width="52.25" customWidth="1"/>
    <col min="8706" max="8706" width="20.5" customWidth="1"/>
    <col min="8961" max="8961" width="52.25" customWidth="1"/>
    <col min="8962" max="8962" width="20.5" customWidth="1"/>
    <col min="9217" max="9217" width="52.25" customWidth="1"/>
    <col min="9218" max="9218" width="20.5" customWidth="1"/>
    <col min="9473" max="9473" width="52.25" customWidth="1"/>
    <col min="9474" max="9474" width="20.5" customWidth="1"/>
    <col min="9729" max="9729" width="52.25" customWidth="1"/>
    <col min="9730" max="9730" width="20.5" customWidth="1"/>
    <col min="9985" max="9985" width="52.25" customWidth="1"/>
    <col min="9986" max="9986" width="20.5" customWidth="1"/>
    <col min="10241" max="10241" width="52.25" customWidth="1"/>
    <col min="10242" max="10242" width="20.5" customWidth="1"/>
    <col min="10497" max="10497" width="52.25" customWidth="1"/>
    <col min="10498" max="10498" width="20.5" customWidth="1"/>
    <col min="10753" max="10753" width="52.25" customWidth="1"/>
    <col min="10754" max="10754" width="20.5" customWidth="1"/>
    <col min="11009" max="11009" width="52.25" customWidth="1"/>
    <col min="11010" max="11010" width="20.5" customWidth="1"/>
    <col min="11265" max="11265" width="52.25" customWidth="1"/>
    <col min="11266" max="11266" width="20.5" customWidth="1"/>
    <col min="11521" max="11521" width="52.25" customWidth="1"/>
    <col min="11522" max="11522" width="20.5" customWidth="1"/>
    <col min="11777" max="11777" width="52.25" customWidth="1"/>
    <col min="11778" max="11778" width="20.5" customWidth="1"/>
    <col min="12033" max="12033" width="52.25" customWidth="1"/>
    <col min="12034" max="12034" width="20.5" customWidth="1"/>
    <col min="12289" max="12289" width="52.25" customWidth="1"/>
    <col min="12290" max="12290" width="20.5" customWidth="1"/>
    <col min="12545" max="12545" width="52.25" customWidth="1"/>
    <col min="12546" max="12546" width="20.5" customWidth="1"/>
    <col min="12801" max="12801" width="52.25" customWidth="1"/>
    <col min="12802" max="12802" width="20.5" customWidth="1"/>
    <col min="13057" max="13057" width="52.25" customWidth="1"/>
    <col min="13058" max="13058" width="20.5" customWidth="1"/>
    <col min="13313" max="13313" width="52.25" customWidth="1"/>
    <col min="13314" max="13314" width="20.5" customWidth="1"/>
    <col min="13569" max="13569" width="52.25" customWidth="1"/>
    <col min="13570" max="13570" width="20.5" customWidth="1"/>
    <col min="13825" max="13825" width="52.25" customWidth="1"/>
    <col min="13826" max="13826" width="20.5" customWidth="1"/>
    <col min="14081" max="14081" width="52.25" customWidth="1"/>
    <col min="14082" max="14082" width="20.5" customWidth="1"/>
    <col min="14337" max="14337" width="52.25" customWidth="1"/>
    <col min="14338" max="14338" width="20.5" customWidth="1"/>
    <col min="14593" max="14593" width="52.25" customWidth="1"/>
    <col min="14594" max="14594" width="20.5" customWidth="1"/>
    <col min="14849" max="14849" width="52.25" customWidth="1"/>
    <col min="14850" max="14850" width="20.5" customWidth="1"/>
    <col min="15105" max="15105" width="52.25" customWidth="1"/>
    <col min="15106" max="15106" width="20.5" customWidth="1"/>
    <col min="15361" max="15361" width="52.25" customWidth="1"/>
    <col min="15362" max="15362" width="20.5" customWidth="1"/>
    <col min="15617" max="15617" width="52.25" customWidth="1"/>
    <col min="15618" max="15618" width="20.5" customWidth="1"/>
    <col min="15873" max="15873" width="52.25" customWidth="1"/>
    <col min="15874" max="15874" width="20.5" customWidth="1"/>
    <col min="16129" max="16129" width="52.25" customWidth="1"/>
    <col min="16130" max="16130" width="20.5" customWidth="1"/>
  </cols>
  <sheetData>
    <row r="1" ht="29.1" customHeight="1" spans="1:2">
      <c r="A1" s="77" t="s">
        <v>3794</v>
      </c>
      <c r="B1" s="77"/>
    </row>
    <row r="2" ht="16.9" customHeight="1" spans="1:2">
      <c r="A2" s="2" t="s">
        <v>3708</v>
      </c>
      <c r="B2" s="2"/>
    </row>
    <row r="3" ht="16.9" customHeight="1" spans="1:2">
      <c r="A3" s="2" t="s">
        <v>2607</v>
      </c>
      <c r="B3" s="2"/>
    </row>
    <row r="4" ht="16.9" customHeight="1" spans="1:2">
      <c r="A4" s="3" t="s">
        <v>3672</v>
      </c>
      <c r="B4" s="3" t="s">
        <v>129</v>
      </c>
    </row>
    <row r="5" ht="16.9" customHeight="1" spans="1:2">
      <c r="A5" s="4" t="s">
        <v>137</v>
      </c>
      <c r="B5" s="197">
        <v>487855</v>
      </c>
    </row>
    <row r="6" ht="16.9" customHeight="1" spans="1:2">
      <c r="A6" s="4" t="s">
        <v>139</v>
      </c>
      <c r="B6" s="197">
        <v>7736</v>
      </c>
    </row>
    <row r="7" ht="16.9" customHeight="1" spans="1:2">
      <c r="A7" s="4" t="s">
        <v>141</v>
      </c>
      <c r="B7" s="197">
        <v>4776</v>
      </c>
    </row>
    <row r="8" ht="16.9" customHeight="1" spans="1:2">
      <c r="A8" s="4" t="s">
        <v>143</v>
      </c>
      <c r="B8" s="197">
        <v>590</v>
      </c>
    </row>
    <row r="9" ht="16.9" customHeight="1" spans="1:2">
      <c r="A9" s="4" t="s">
        <v>145</v>
      </c>
      <c r="B9" s="197">
        <v>713</v>
      </c>
    </row>
    <row r="10" ht="16.9" customHeight="1" spans="1:2">
      <c r="A10" s="4" t="s">
        <v>148</v>
      </c>
      <c r="B10" s="197">
        <v>738</v>
      </c>
    </row>
    <row r="11" ht="16.9" customHeight="1" spans="1:2">
      <c r="A11" s="4" t="s">
        <v>150</v>
      </c>
      <c r="B11" s="197">
        <v>400</v>
      </c>
    </row>
    <row r="12" ht="16.9" customHeight="1" spans="1:2">
      <c r="A12" s="4" t="s">
        <v>152</v>
      </c>
      <c r="B12" s="197">
        <v>300</v>
      </c>
    </row>
    <row r="13" ht="16.9" customHeight="1" spans="1:2">
      <c r="A13" s="4" t="s">
        <v>154</v>
      </c>
      <c r="B13" s="197">
        <v>150</v>
      </c>
    </row>
    <row r="14" ht="16.9" customHeight="1" spans="1:2">
      <c r="A14" s="4" t="s">
        <v>156</v>
      </c>
      <c r="B14" s="197">
        <v>437</v>
      </c>
    </row>
    <row r="15" ht="16.9" customHeight="1" spans="1:2">
      <c r="A15" s="4" t="s">
        <v>158</v>
      </c>
      <c r="B15" s="197">
        <v>100</v>
      </c>
    </row>
    <row r="16" ht="16.9" customHeight="1" spans="1:2">
      <c r="A16" s="4" t="s">
        <v>160</v>
      </c>
      <c r="B16" s="197">
        <v>103</v>
      </c>
    </row>
    <row r="17" ht="16.9" customHeight="1" spans="1:2">
      <c r="A17" s="4" t="s">
        <v>162</v>
      </c>
      <c r="B17" s="197">
        <v>-571</v>
      </c>
    </row>
    <row r="18" ht="16.9" customHeight="1" spans="1:2">
      <c r="A18" s="4" t="s">
        <v>164</v>
      </c>
      <c r="B18" s="197">
        <v>8318</v>
      </c>
    </row>
    <row r="19" ht="16.9" customHeight="1" spans="1:2">
      <c r="A19" s="4" t="s">
        <v>141</v>
      </c>
      <c r="B19" s="197">
        <v>3960</v>
      </c>
    </row>
    <row r="20" ht="16.9" customHeight="1" spans="1:2">
      <c r="A20" s="4" t="s">
        <v>143</v>
      </c>
      <c r="B20" s="197">
        <v>1760</v>
      </c>
    </row>
    <row r="21" ht="16.9" customHeight="1" spans="1:2">
      <c r="A21" s="4" t="s">
        <v>145</v>
      </c>
      <c r="B21" s="197">
        <v>517</v>
      </c>
    </row>
    <row r="22" ht="16.9" customHeight="1" spans="1:2">
      <c r="A22" s="4" t="s">
        <v>169</v>
      </c>
      <c r="B22" s="197">
        <v>850</v>
      </c>
    </row>
    <row r="23" ht="16.9" customHeight="1" spans="1:2">
      <c r="A23" s="4" t="s">
        <v>171</v>
      </c>
      <c r="B23" s="197">
        <v>215</v>
      </c>
    </row>
    <row r="24" ht="16.9" customHeight="1" spans="1:2">
      <c r="A24" s="4" t="s">
        <v>173</v>
      </c>
      <c r="B24" s="197">
        <v>165</v>
      </c>
    </row>
    <row r="25" ht="16.9" customHeight="1" spans="1:2">
      <c r="A25" s="4" t="s">
        <v>160</v>
      </c>
      <c r="B25" s="197">
        <v>179</v>
      </c>
    </row>
    <row r="26" ht="16.9" customHeight="1" spans="1:2">
      <c r="A26" s="4" t="s">
        <v>176</v>
      </c>
      <c r="B26" s="197">
        <v>672</v>
      </c>
    </row>
    <row r="27" ht="16.9" customHeight="1" spans="1:2">
      <c r="A27" s="4" t="s">
        <v>178</v>
      </c>
      <c r="B27" s="197">
        <v>19246</v>
      </c>
    </row>
    <row r="28" ht="16.9" customHeight="1" spans="1:2">
      <c r="A28" s="4" t="s">
        <v>141</v>
      </c>
      <c r="B28" s="197">
        <v>12939</v>
      </c>
    </row>
    <row r="29" ht="16.9" customHeight="1" spans="1:2">
      <c r="A29" s="4" t="s">
        <v>143</v>
      </c>
      <c r="B29" s="197">
        <v>20</v>
      </c>
    </row>
    <row r="30" ht="16.9" customHeight="1" spans="1:2">
      <c r="A30" s="4" t="s">
        <v>145</v>
      </c>
      <c r="B30" s="197">
        <v>1476</v>
      </c>
    </row>
    <row r="31" ht="16.9" customHeight="1" spans="1:2">
      <c r="A31" s="4" t="s">
        <v>183</v>
      </c>
      <c r="B31" s="197">
        <v>200</v>
      </c>
    </row>
    <row r="32" ht="16.9" customHeight="1" spans="1:2">
      <c r="A32" s="4" t="s">
        <v>185</v>
      </c>
      <c r="B32" s="197">
        <v>0</v>
      </c>
    </row>
    <row r="33" ht="16.9" customHeight="1" spans="1:2">
      <c r="A33" s="4" t="s">
        <v>187</v>
      </c>
      <c r="B33" s="197">
        <v>0</v>
      </c>
    </row>
    <row r="34" ht="16.9" customHeight="1" spans="1:2">
      <c r="A34" s="4" t="s">
        <v>189</v>
      </c>
      <c r="B34" s="197">
        <v>510</v>
      </c>
    </row>
    <row r="35" ht="16.9" customHeight="1" spans="1:2">
      <c r="A35" s="4" t="s">
        <v>191</v>
      </c>
      <c r="B35" s="197">
        <v>915</v>
      </c>
    </row>
    <row r="36" ht="16.9" customHeight="1" spans="1:2">
      <c r="A36" s="4" t="s">
        <v>193</v>
      </c>
      <c r="B36" s="197">
        <v>171</v>
      </c>
    </row>
    <row r="37" ht="16.9" customHeight="1" spans="1:2">
      <c r="A37" s="4" t="s">
        <v>160</v>
      </c>
      <c r="B37" s="197">
        <v>455</v>
      </c>
    </row>
    <row r="38" ht="16.9" customHeight="1" spans="1:2">
      <c r="A38" s="4" t="s">
        <v>196</v>
      </c>
      <c r="B38" s="197">
        <v>2560</v>
      </c>
    </row>
    <row r="39" ht="16.9" customHeight="1" spans="1:2">
      <c r="A39" s="4" t="s">
        <v>198</v>
      </c>
      <c r="B39" s="197">
        <v>32022</v>
      </c>
    </row>
    <row r="40" ht="16.9" customHeight="1" spans="1:2">
      <c r="A40" s="4" t="s">
        <v>141</v>
      </c>
      <c r="B40" s="197">
        <v>4747</v>
      </c>
    </row>
    <row r="41" ht="16.9" customHeight="1" spans="1:2">
      <c r="A41" s="4" t="s">
        <v>143</v>
      </c>
      <c r="B41" s="197">
        <v>0</v>
      </c>
    </row>
    <row r="42" ht="16.9" customHeight="1" spans="1:2">
      <c r="A42" s="4" t="s">
        <v>145</v>
      </c>
      <c r="B42" s="197">
        <v>264</v>
      </c>
    </row>
    <row r="43" ht="16.9" customHeight="1" spans="1:2">
      <c r="A43" s="4" t="s">
        <v>203</v>
      </c>
      <c r="B43" s="197">
        <v>1123</v>
      </c>
    </row>
    <row r="44" ht="16.9" customHeight="1" spans="1:2">
      <c r="A44" s="4" t="s">
        <v>205</v>
      </c>
      <c r="B44" s="197">
        <v>21</v>
      </c>
    </row>
    <row r="45" ht="16.9" customHeight="1" spans="1:2">
      <c r="A45" s="4" t="s">
        <v>207</v>
      </c>
      <c r="B45" s="197">
        <v>2476</v>
      </c>
    </row>
    <row r="46" ht="16.9" customHeight="1" spans="1:2">
      <c r="A46" s="4" t="s">
        <v>209</v>
      </c>
      <c r="B46" s="197">
        <v>0</v>
      </c>
    </row>
    <row r="47" ht="16.9" customHeight="1" spans="1:2">
      <c r="A47" s="4" t="s">
        <v>212</v>
      </c>
      <c r="B47" s="197">
        <v>410</v>
      </c>
    </row>
    <row r="48" ht="16.9" customHeight="1" spans="1:2">
      <c r="A48" s="4" t="s">
        <v>214</v>
      </c>
      <c r="B48" s="197">
        <v>0</v>
      </c>
    </row>
    <row r="49" ht="16.9" customHeight="1" spans="1:2">
      <c r="A49" s="4" t="s">
        <v>160</v>
      </c>
      <c r="B49" s="197">
        <v>1212</v>
      </c>
    </row>
    <row r="50" ht="16.9" customHeight="1" spans="1:2">
      <c r="A50" s="4" t="s">
        <v>217</v>
      </c>
      <c r="B50" s="197">
        <v>21769</v>
      </c>
    </row>
    <row r="51" ht="16.9" customHeight="1" spans="1:2">
      <c r="A51" s="4" t="s">
        <v>219</v>
      </c>
      <c r="B51" s="197">
        <v>6270</v>
      </c>
    </row>
    <row r="52" ht="16.9" customHeight="1" spans="1:2">
      <c r="A52" s="4" t="s">
        <v>141</v>
      </c>
      <c r="B52" s="197">
        <v>1661</v>
      </c>
    </row>
    <row r="53" ht="16.9" customHeight="1" spans="1:2">
      <c r="A53" s="4" t="s">
        <v>143</v>
      </c>
      <c r="B53" s="197">
        <v>0</v>
      </c>
    </row>
    <row r="54" ht="16.9" customHeight="1" spans="1:2">
      <c r="A54" s="4" t="s">
        <v>145</v>
      </c>
      <c r="B54" s="197">
        <v>105</v>
      </c>
    </row>
    <row r="55" ht="16.9" customHeight="1" spans="1:2">
      <c r="A55" s="4" t="s">
        <v>224</v>
      </c>
      <c r="B55" s="197">
        <v>0</v>
      </c>
    </row>
    <row r="56" ht="16.9" customHeight="1" spans="1:2">
      <c r="A56" s="4" t="s">
        <v>226</v>
      </c>
      <c r="B56" s="197">
        <v>152</v>
      </c>
    </row>
    <row r="57" ht="16.9" customHeight="1" spans="1:2">
      <c r="A57" s="4" t="s">
        <v>228</v>
      </c>
      <c r="B57" s="197">
        <v>371</v>
      </c>
    </row>
    <row r="58" ht="16.9" customHeight="1" spans="1:2">
      <c r="A58" s="4" t="s">
        <v>230</v>
      </c>
      <c r="B58" s="197">
        <v>205</v>
      </c>
    </row>
    <row r="59" ht="16.9" customHeight="1" spans="1:2">
      <c r="A59" s="4" t="s">
        <v>232</v>
      </c>
      <c r="B59" s="197">
        <v>433</v>
      </c>
    </row>
    <row r="60" ht="16.9" customHeight="1" spans="1:2">
      <c r="A60" s="4" t="s">
        <v>160</v>
      </c>
      <c r="B60" s="197">
        <v>152</v>
      </c>
    </row>
    <row r="61" ht="16.9" customHeight="1" spans="1:2">
      <c r="A61" s="4" t="s">
        <v>235</v>
      </c>
      <c r="B61" s="197">
        <v>3191</v>
      </c>
    </row>
    <row r="62" ht="16.9" customHeight="1" spans="1:2">
      <c r="A62" s="4" t="s">
        <v>237</v>
      </c>
      <c r="B62" s="197">
        <v>8846</v>
      </c>
    </row>
    <row r="63" ht="16.9" customHeight="1" spans="1:2">
      <c r="A63" s="4" t="s">
        <v>141</v>
      </c>
      <c r="B63" s="197">
        <v>4757</v>
      </c>
    </row>
    <row r="64" ht="16.9" customHeight="1" spans="1:2">
      <c r="A64" s="4" t="s">
        <v>143</v>
      </c>
      <c r="B64" s="197">
        <v>0</v>
      </c>
    </row>
    <row r="65" ht="16.9" customHeight="1" spans="1:2">
      <c r="A65" s="4" t="s">
        <v>145</v>
      </c>
      <c r="B65" s="197">
        <v>196</v>
      </c>
    </row>
    <row r="66" ht="16.9" customHeight="1" spans="1:2">
      <c r="A66" s="115" t="s">
        <v>242</v>
      </c>
      <c r="B66" s="233">
        <v>120</v>
      </c>
    </row>
    <row r="67" ht="16.9" customHeight="1" spans="1:2">
      <c r="A67" s="4" t="s">
        <v>244</v>
      </c>
      <c r="B67" s="197">
        <v>103</v>
      </c>
    </row>
    <row r="68" ht="16.9" customHeight="1" spans="1:2">
      <c r="A68" s="4" t="s">
        <v>246</v>
      </c>
      <c r="B68" s="197">
        <v>0</v>
      </c>
    </row>
    <row r="69" ht="16.9" customHeight="1" spans="1:2">
      <c r="A69" s="4" t="s">
        <v>248</v>
      </c>
      <c r="B69" s="197">
        <v>869</v>
      </c>
    </row>
    <row r="70" ht="16.9" customHeight="1" spans="1:2">
      <c r="A70" s="4" t="s">
        <v>250</v>
      </c>
      <c r="B70" s="197">
        <v>0</v>
      </c>
    </row>
    <row r="71" ht="16.9" customHeight="1" spans="1:2">
      <c r="A71" s="4" t="s">
        <v>160</v>
      </c>
      <c r="B71" s="197">
        <v>267</v>
      </c>
    </row>
    <row r="72" ht="16.9" customHeight="1" spans="1:2">
      <c r="A72" s="4" t="s">
        <v>253</v>
      </c>
      <c r="B72" s="197">
        <v>2534</v>
      </c>
    </row>
    <row r="73" ht="16.9" customHeight="1" spans="1:2">
      <c r="A73" s="4" t="s">
        <v>255</v>
      </c>
      <c r="B73" s="197">
        <v>180610</v>
      </c>
    </row>
    <row r="74" ht="16.9" customHeight="1" spans="1:2">
      <c r="A74" s="4" t="s">
        <v>141</v>
      </c>
      <c r="B74" s="197">
        <v>110130</v>
      </c>
    </row>
    <row r="75" ht="16.9" customHeight="1" spans="1:2">
      <c r="A75" s="4" t="s">
        <v>143</v>
      </c>
      <c r="B75" s="197">
        <v>10357</v>
      </c>
    </row>
    <row r="76" ht="16.9" customHeight="1" spans="1:2">
      <c r="A76" s="4" t="s">
        <v>145</v>
      </c>
      <c r="B76" s="197">
        <v>58</v>
      </c>
    </row>
    <row r="77" ht="16.9" customHeight="1" spans="1:2">
      <c r="A77" s="4" t="s">
        <v>260</v>
      </c>
      <c r="B77" s="197">
        <v>587</v>
      </c>
    </row>
    <row r="78" ht="16.9" customHeight="1" spans="1:2">
      <c r="A78" s="4" t="s">
        <v>262</v>
      </c>
      <c r="B78" s="197">
        <v>2516</v>
      </c>
    </row>
    <row r="79" ht="16.9" customHeight="1" spans="1:2">
      <c r="A79" s="4" t="s">
        <v>264</v>
      </c>
      <c r="B79" s="197">
        <v>38000</v>
      </c>
    </row>
    <row r="80" ht="16.9" customHeight="1" spans="1:2">
      <c r="A80" s="4" t="s">
        <v>266</v>
      </c>
      <c r="B80" s="197">
        <v>3299</v>
      </c>
    </row>
    <row r="81" ht="16.9" customHeight="1" spans="1:2">
      <c r="A81" s="4" t="s">
        <v>268</v>
      </c>
      <c r="B81" s="197">
        <v>1499</v>
      </c>
    </row>
    <row r="82" ht="16.9" customHeight="1" spans="1:2">
      <c r="A82" s="4" t="s">
        <v>248</v>
      </c>
      <c r="B82" s="197">
        <v>4561</v>
      </c>
    </row>
    <row r="83" ht="16.9" customHeight="1" spans="1:2">
      <c r="A83" s="4" t="s">
        <v>160</v>
      </c>
      <c r="B83" s="197">
        <v>130</v>
      </c>
    </row>
    <row r="84" ht="16.9" customHeight="1" spans="1:2">
      <c r="A84" s="4" t="s">
        <v>272</v>
      </c>
      <c r="B84" s="197">
        <v>9473</v>
      </c>
    </row>
    <row r="85" ht="16.9" customHeight="1" spans="1:2">
      <c r="A85" s="4" t="s">
        <v>274</v>
      </c>
      <c r="B85" s="197">
        <v>7882</v>
      </c>
    </row>
    <row r="86" ht="16.9" customHeight="1" spans="1:2">
      <c r="A86" s="4" t="s">
        <v>141</v>
      </c>
      <c r="B86" s="197">
        <v>2552</v>
      </c>
    </row>
    <row r="87" ht="16.9" customHeight="1" spans="1:2">
      <c r="A87" s="4" t="s">
        <v>143</v>
      </c>
      <c r="B87" s="197">
        <v>0</v>
      </c>
    </row>
    <row r="88" ht="16.9" customHeight="1" spans="1:2">
      <c r="A88" s="4" t="s">
        <v>145</v>
      </c>
      <c r="B88" s="197">
        <v>199</v>
      </c>
    </row>
    <row r="89" ht="16.9" customHeight="1" spans="1:2">
      <c r="A89" s="4" t="s">
        <v>279</v>
      </c>
      <c r="B89" s="197">
        <v>3163</v>
      </c>
    </row>
    <row r="90" ht="16.9" customHeight="1" spans="1:2">
      <c r="A90" s="4" t="s">
        <v>281</v>
      </c>
      <c r="B90" s="197">
        <v>350</v>
      </c>
    </row>
    <row r="91" ht="16.9" customHeight="1" spans="1:2">
      <c r="A91" s="4" t="s">
        <v>248</v>
      </c>
      <c r="B91" s="197">
        <v>803</v>
      </c>
    </row>
    <row r="92" ht="16.9" customHeight="1" spans="1:2">
      <c r="A92" s="4" t="s">
        <v>160</v>
      </c>
      <c r="B92" s="197">
        <v>188</v>
      </c>
    </row>
    <row r="93" ht="16.9" customHeight="1" spans="1:2">
      <c r="A93" s="4" t="s">
        <v>285</v>
      </c>
      <c r="B93" s="197">
        <v>627</v>
      </c>
    </row>
    <row r="94" ht="16.9" customHeight="1" spans="1:2">
      <c r="A94" s="4" t="s">
        <v>287</v>
      </c>
      <c r="B94" s="197">
        <v>1171</v>
      </c>
    </row>
    <row r="95" ht="16.9" customHeight="1" spans="1:2">
      <c r="A95" s="4" t="s">
        <v>141</v>
      </c>
      <c r="B95" s="197">
        <v>0</v>
      </c>
    </row>
    <row r="96" ht="16.9" customHeight="1" spans="1:2">
      <c r="A96" s="4" t="s">
        <v>143</v>
      </c>
      <c r="B96" s="197">
        <v>0</v>
      </c>
    </row>
    <row r="97" ht="16.9" customHeight="1" spans="1:2">
      <c r="A97" s="4" t="s">
        <v>145</v>
      </c>
      <c r="B97" s="197">
        <v>0</v>
      </c>
    </row>
    <row r="98" ht="16.9" customHeight="1" spans="1:2">
      <c r="A98" s="4" t="s">
        <v>292</v>
      </c>
      <c r="B98" s="197">
        <v>0</v>
      </c>
    </row>
    <row r="99" ht="16.9" customHeight="1" spans="1:2">
      <c r="A99" s="4" t="s">
        <v>294</v>
      </c>
      <c r="B99" s="197">
        <v>1012</v>
      </c>
    </row>
    <row r="100" ht="16.9" customHeight="1" spans="1:2">
      <c r="A100" s="4" t="s">
        <v>296</v>
      </c>
      <c r="B100" s="197">
        <v>0</v>
      </c>
    </row>
    <row r="101" ht="16.9" customHeight="1" spans="1:2">
      <c r="A101" s="4" t="s">
        <v>248</v>
      </c>
      <c r="B101" s="197">
        <v>129</v>
      </c>
    </row>
    <row r="102" ht="16.9" customHeight="1" spans="1:2">
      <c r="A102" s="4" t="s">
        <v>160</v>
      </c>
      <c r="B102" s="197">
        <v>0</v>
      </c>
    </row>
    <row r="103" ht="16.9" customHeight="1" spans="1:2">
      <c r="A103" s="4" t="s">
        <v>300</v>
      </c>
      <c r="B103" s="197">
        <v>30</v>
      </c>
    </row>
    <row r="104" ht="16.9" customHeight="1" spans="1:2">
      <c r="A104" s="4" t="s">
        <v>302</v>
      </c>
      <c r="B104" s="197">
        <v>60377</v>
      </c>
    </row>
    <row r="105" ht="16.9" customHeight="1" spans="1:2">
      <c r="A105" s="4" t="s">
        <v>141</v>
      </c>
      <c r="B105" s="197">
        <v>3564</v>
      </c>
    </row>
    <row r="106" ht="16.9" customHeight="1" spans="1:2">
      <c r="A106" s="4" t="s">
        <v>143</v>
      </c>
      <c r="B106" s="197">
        <v>-1325</v>
      </c>
    </row>
    <row r="107" ht="16.9" customHeight="1" spans="1:2">
      <c r="A107" s="4" t="s">
        <v>145</v>
      </c>
      <c r="B107" s="197">
        <v>0</v>
      </c>
    </row>
    <row r="108" ht="16.9" customHeight="1" spans="1:2">
      <c r="A108" s="4" t="s">
        <v>307</v>
      </c>
      <c r="B108" s="197">
        <v>0</v>
      </c>
    </row>
    <row r="109" ht="16.9" customHeight="1" spans="1:2">
      <c r="A109" s="4" t="s">
        <v>309</v>
      </c>
      <c r="B109" s="197">
        <v>0</v>
      </c>
    </row>
    <row r="110" ht="16.9" customHeight="1" spans="1:2">
      <c r="A110" s="4" t="s">
        <v>311</v>
      </c>
      <c r="B110" s="197">
        <v>50391</v>
      </c>
    </row>
    <row r="111" ht="16.9" customHeight="1" spans="1:2">
      <c r="A111" s="4" t="s">
        <v>313</v>
      </c>
      <c r="B111" s="197">
        <v>60</v>
      </c>
    </row>
    <row r="112" ht="16.9" customHeight="1" spans="1:2">
      <c r="A112" s="4" t="s">
        <v>315</v>
      </c>
      <c r="B112" s="197">
        <v>2300</v>
      </c>
    </row>
    <row r="113" ht="16.9" customHeight="1" spans="1:2">
      <c r="A113" s="4" t="s">
        <v>317</v>
      </c>
      <c r="B113" s="197">
        <v>110</v>
      </c>
    </row>
    <row r="114" ht="16.9" customHeight="1" spans="1:2">
      <c r="A114" s="4" t="s">
        <v>319</v>
      </c>
      <c r="B114" s="197">
        <v>150</v>
      </c>
    </row>
    <row r="115" ht="16.9" customHeight="1" spans="1:2">
      <c r="A115" s="4" t="s">
        <v>321</v>
      </c>
      <c r="B115" s="197">
        <v>656</v>
      </c>
    </row>
    <row r="116" ht="16.9" customHeight="1" spans="1:2">
      <c r="A116" s="4" t="s">
        <v>323</v>
      </c>
      <c r="B116" s="197">
        <v>0</v>
      </c>
    </row>
    <row r="117" ht="16.9" customHeight="1" spans="1:2">
      <c r="A117" s="4" t="s">
        <v>160</v>
      </c>
      <c r="B117" s="197">
        <v>291</v>
      </c>
    </row>
    <row r="118" ht="16.9" customHeight="1" spans="1:2">
      <c r="A118" s="4" t="s">
        <v>326</v>
      </c>
      <c r="B118" s="197">
        <v>4180</v>
      </c>
    </row>
    <row r="119" ht="16.9" customHeight="1" spans="1:2">
      <c r="A119" s="4" t="s">
        <v>328</v>
      </c>
      <c r="B119" s="197">
        <v>8729</v>
      </c>
    </row>
    <row r="120" ht="16.9" customHeight="1" spans="1:2">
      <c r="A120" s="4" t="s">
        <v>141</v>
      </c>
      <c r="B120" s="197">
        <v>4048</v>
      </c>
    </row>
    <row r="121" ht="16.9" customHeight="1" spans="1:2">
      <c r="A121" s="4" t="s">
        <v>143</v>
      </c>
      <c r="B121" s="197">
        <v>1515</v>
      </c>
    </row>
    <row r="122" ht="16.9" customHeight="1" spans="1:2">
      <c r="A122" s="4" t="s">
        <v>145</v>
      </c>
      <c r="B122" s="197">
        <v>40</v>
      </c>
    </row>
    <row r="123" ht="16.9" customHeight="1" spans="1:2">
      <c r="A123" s="4" t="s">
        <v>333</v>
      </c>
      <c r="B123" s="197">
        <v>400</v>
      </c>
    </row>
    <row r="124" ht="16.9" customHeight="1" spans="1:2">
      <c r="A124" s="4" t="s">
        <v>335</v>
      </c>
      <c r="B124" s="197">
        <v>0</v>
      </c>
    </row>
    <row r="125" ht="16.9" customHeight="1" spans="1:2">
      <c r="A125" s="4" t="s">
        <v>337</v>
      </c>
      <c r="B125" s="197">
        <v>0</v>
      </c>
    </row>
    <row r="126" ht="16.9" customHeight="1" spans="1:2">
      <c r="A126" s="4" t="s">
        <v>160</v>
      </c>
      <c r="B126" s="197">
        <v>18</v>
      </c>
    </row>
    <row r="127" ht="16.9" customHeight="1" spans="1:2">
      <c r="A127" s="4" t="s">
        <v>340</v>
      </c>
      <c r="B127" s="197">
        <v>2708</v>
      </c>
    </row>
    <row r="128" ht="16.9" customHeight="1" spans="1:2">
      <c r="A128" s="4" t="s">
        <v>342</v>
      </c>
      <c r="B128" s="197">
        <v>17060</v>
      </c>
    </row>
    <row r="129" ht="16.9" customHeight="1" spans="1:2">
      <c r="A129" s="4" t="s">
        <v>141</v>
      </c>
      <c r="B129" s="197">
        <v>2973</v>
      </c>
    </row>
    <row r="130" ht="16.9" customHeight="1" spans="1:2">
      <c r="A130" s="4" t="s">
        <v>143</v>
      </c>
      <c r="B130" s="197">
        <v>0</v>
      </c>
    </row>
    <row r="131" ht="16.9" customHeight="1" spans="1:2">
      <c r="A131" s="4" t="s">
        <v>145</v>
      </c>
      <c r="B131" s="197">
        <v>109</v>
      </c>
    </row>
    <row r="132" ht="16.9" customHeight="1" spans="1:2">
      <c r="A132" s="4" t="s">
        <v>347</v>
      </c>
      <c r="B132" s="197">
        <v>0</v>
      </c>
    </row>
    <row r="133" ht="16.9" customHeight="1" spans="1:2">
      <c r="A133" s="4" t="s">
        <v>349</v>
      </c>
      <c r="B133" s="197">
        <v>0</v>
      </c>
    </row>
    <row r="134" ht="16.9" customHeight="1" spans="1:2">
      <c r="A134" s="4" t="s">
        <v>351</v>
      </c>
      <c r="B134" s="197">
        <v>340</v>
      </c>
    </row>
    <row r="135" ht="16.9" customHeight="1" spans="1:2">
      <c r="A135" s="4" t="s">
        <v>353</v>
      </c>
      <c r="B135" s="197">
        <v>0</v>
      </c>
    </row>
    <row r="136" ht="16.9" customHeight="1" spans="1:2">
      <c r="A136" s="4" t="s">
        <v>355</v>
      </c>
      <c r="B136" s="197">
        <v>8895</v>
      </c>
    </row>
    <row r="137" ht="16.9" customHeight="1" spans="1:2">
      <c r="A137" s="4" t="s">
        <v>160</v>
      </c>
      <c r="B137" s="197">
        <v>213</v>
      </c>
    </row>
    <row r="138" ht="16.9" customHeight="1" spans="1:2">
      <c r="A138" s="4" t="s">
        <v>358</v>
      </c>
      <c r="B138" s="197">
        <v>4530</v>
      </c>
    </row>
    <row r="139" ht="16.9" customHeight="1" spans="1:2">
      <c r="A139" s="4" t="s">
        <v>360</v>
      </c>
      <c r="B139" s="197">
        <v>1183</v>
      </c>
    </row>
    <row r="140" ht="16.9" customHeight="1" spans="1:2">
      <c r="A140" s="4" t="s">
        <v>141</v>
      </c>
      <c r="B140" s="197">
        <v>380</v>
      </c>
    </row>
    <row r="141" ht="16.9" customHeight="1" spans="1:2">
      <c r="A141" s="4" t="s">
        <v>143</v>
      </c>
      <c r="B141" s="197">
        <v>803</v>
      </c>
    </row>
    <row r="142" ht="16.9" customHeight="1" spans="1:2">
      <c r="A142" s="4" t="s">
        <v>145</v>
      </c>
      <c r="B142" s="197">
        <v>0</v>
      </c>
    </row>
    <row r="143" ht="16.9" customHeight="1" spans="1:2">
      <c r="A143" s="4" t="s">
        <v>365</v>
      </c>
      <c r="B143" s="197">
        <v>0</v>
      </c>
    </row>
    <row r="144" ht="16.9" customHeight="1" spans="1:2">
      <c r="A144" s="4" t="s">
        <v>367</v>
      </c>
      <c r="B144" s="197">
        <v>0</v>
      </c>
    </row>
    <row r="145" ht="16.9" customHeight="1" spans="1:2">
      <c r="A145" s="4" t="s">
        <v>369</v>
      </c>
      <c r="B145" s="197">
        <v>0</v>
      </c>
    </row>
    <row r="146" ht="16.9" customHeight="1" spans="1:2">
      <c r="A146" s="4" t="s">
        <v>371</v>
      </c>
      <c r="B146" s="197">
        <v>0</v>
      </c>
    </row>
    <row r="147" ht="16.9" customHeight="1" spans="1:2">
      <c r="A147" s="4" t="s">
        <v>373</v>
      </c>
      <c r="B147" s="197">
        <v>0</v>
      </c>
    </row>
    <row r="148" ht="16.9" customHeight="1" spans="1:2">
      <c r="A148" s="4" t="s">
        <v>375</v>
      </c>
      <c r="B148" s="197">
        <v>0</v>
      </c>
    </row>
    <row r="149" ht="16.9" customHeight="1" spans="1:2">
      <c r="A149" s="4" t="s">
        <v>160</v>
      </c>
      <c r="B149" s="197">
        <v>0</v>
      </c>
    </row>
    <row r="150" ht="16.9" customHeight="1" spans="1:2">
      <c r="A150" s="4" t="s">
        <v>378</v>
      </c>
      <c r="B150" s="197">
        <v>0</v>
      </c>
    </row>
    <row r="151" ht="16.9" customHeight="1" spans="1:2">
      <c r="A151" s="4" t="s">
        <v>380</v>
      </c>
      <c r="B151" s="197">
        <v>4681</v>
      </c>
    </row>
    <row r="152" ht="16.9" customHeight="1" spans="1:2">
      <c r="A152" s="4" t="s">
        <v>141</v>
      </c>
      <c r="B152" s="197">
        <v>2349</v>
      </c>
    </row>
    <row r="153" ht="16.9" customHeight="1" spans="1:2">
      <c r="A153" s="4" t="s">
        <v>143</v>
      </c>
      <c r="B153" s="197">
        <v>0</v>
      </c>
    </row>
    <row r="154" ht="16.9" customHeight="1" spans="1:2">
      <c r="A154" s="4" t="s">
        <v>145</v>
      </c>
      <c r="B154" s="197">
        <v>402</v>
      </c>
    </row>
    <row r="155" ht="16.9" customHeight="1" spans="1:2">
      <c r="A155" s="4" t="s">
        <v>385</v>
      </c>
      <c r="B155" s="197">
        <v>635</v>
      </c>
    </row>
    <row r="156" ht="16.9" customHeight="1" spans="1:2">
      <c r="A156" s="4" t="s">
        <v>387</v>
      </c>
      <c r="B156" s="197">
        <v>101</v>
      </c>
    </row>
    <row r="157" ht="16.9" customHeight="1" spans="1:2">
      <c r="A157" s="4" t="s">
        <v>389</v>
      </c>
      <c r="B157" s="197">
        <v>205</v>
      </c>
    </row>
    <row r="158" ht="16.9" customHeight="1" spans="1:2">
      <c r="A158" s="4" t="s">
        <v>248</v>
      </c>
      <c r="B158" s="197">
        <v>90</v>
      </c>
    </row>
    <row r="159" ht="16.9" customHeight="1" spans="1:2">
      <c r="A159" s="4" t="s">
        <v>160</v>
      </c>
      <c r="B159" s="197">
        <v>621</v>
      </c>
    </row>
    <row r="160" ht="16.9" customHeight="1" spans="1:2">
      <c r="A160" s="4" t="s">
        <v>393</v>
      </c>
      <c r="B160" s="197">
        <v>278</v>
      </c>
    </row>
    <row r="161" ht="16.9" customHeight="1" spans="1:2">
      <c r="A161" s="4" t="s">
        <v>395</v>
      </c>
      <c r="B161" s="197">
        <v>30761</v>
      </c>
    </row>
    <row r="162" ht="16.9" customHeight="1" spans="1:2">
      <c r="A162" s="4" t="s">
        <v>141</v>
      </c>
      <c r="B162" s="197">
        <v>1773</v>
      </c>
    </row>
    <row r="163" ht="16.9" customHeight="1" spans="1:2">
      <c r="A163" s="4" t="s">
        <v>143</v>
      </c>
      <c r="B163" s="197">
        <v>-102</v>
      </c>
    </row>
    <row r="164" ht="16.9" customHeight="1" spans="1:2">
      <c r="A164" s="4" t="s">
        <v>145</v>
      </c>
      <c r="B164" s="197">
        <v>73</v>
      </c>
    </row>
    <row r="165" ht="16.9" customHeight="1" spans="1:2">
      <c r="A165" s="4" t="s">
        <v>400</v>
      </c>
      <c r="B165" s="197">
        <v>30</v>
      </c>
    </row>
    <row r="166" ht="16.9" customHeight="1" spans="1:2">
      <c r="A166" s="4" t="s">
        <v>402</v>
      </c>
      <c r="B166" s="197">
        <v>0</v>
      </c>
    </row>
    <row r="167" ht="16.9" customHeight="1" spans="1:2">
      <c r="A167" s="4" t="s">
        <v>404</v>
      </c>
      <c r="B167" s="197">
        <v>4339</v>
      </c>
    </row>
    <row r="168" ht="16.9" customHeight="1" spans="1:2">
      <c r="A168" s="4" t="s">
        <v>406</v>
      </c>
      <c r="B168" s="197">
        <v>445</v>
      </c>
    </row>
    <row r="169" ht="16.9" customHeight="1" spans="1:2">
      <c r="A169" s="4" t="s">
        <v>408</v>
      </c>
      <c r="B169" s="197">
        <v>0</v>
      </c>
    </row>
    <row r="170" ht="16.9" customHeight="1" spans="1:2">
      <c r="A170" s="4" t="s">
        <v>410</v>
      </c>
      <c r="B170" s="197">
        <v>982</v>
      </c>
    </row>
    <row r="171" ht="16.9" customHeight="1" spans="1:2">
      <c r="A171" s="4" t="s">
        <v>248</v>
      </c>
      <c r="B171" s="197">
        <v>585</v>
      </c>
    </row>
    <row r="172" ht="16.9" customHeight="1" spans="1:2">
      <c r="A172" s="4" t="s">
        <v>160</v>
      </c>
      <c r="B172" s="197">
        <v>11747</v>
      </c>
    </row>
    <row r="173" ht="16.9" customHeight="1" spans="1:2">
      <c r="A173" s="4" t="s">
        <v>414</v>
      </c>
      <c r="B173" s="197">
        <v>10889</v>
      </c>
    </row>
    <row r="174" ht="16.9" customHeight="1" spans="1:2">
      <c r="A174" s="4" t="s">
        <v>416</v>
      </c>
      <c r="B174" s="197">
        <v>7526</v>
      </c>
    </row>
    <row r="175" ht="16.9" customHeight="1" spans="1:2">
      <c r="A175" s="4" t="s">
        <v>141</v>
      </c>
      <c r="B175" s="197">
        <v>1641</v>
      </c>
    </row>
    <row r="176" ht="16.9" customHeight="1" spans="1:2">
      <c r="A176" s="4" t="s">
        <v>143</v>
      </c>
      <c r="B176" s="197">
        <v>0</v>
      </c>
    </row>
    <row r="177" ht="16.9" customHeight="1" spans="1:2">
      <c r="A177" s="4" t="s">
        <v>145</v>
      </c>
      <c r="B177" s="197">
        <v>157</v>
      </c>
    </row>
    <row r="178" ht="16.9" customHeight="1" spans="1:2">
      <c r="A178" s="4" t="s">
        <v>421</v>
      </c>
      <c r="B178" s="197">
        <v>1867</v>
      </c>
    </row>
    <row r="179" ht="16.9" customHeight="1" spans="1:2">
      <c r="A179" s="4" t="s">
        <v>160</v>
      </c>
      <c r="B179" s="197">
        <v>500</v>
      </c>
    </row>
    <row r="180" ht="16.9" customHeight="1" spans="1:2">
      <c r="A180" s="4" t="s">
        <v>424</v>
      </c>
      <c r="B180" s="197">
        <v>3361</v>
      </c>
    </row>
    <row r="181" ht="16.9" customHeight="1" spans="1:2">
      <c r="A181" s="4" t="s">
        <v>426</v>
      </c>
      <c r="B181" s="197">
        <v>7017</v>
      </c>
    </row>
    <row r="182" ht="16.9" customHeight="1" spans="1:2">
      <c r="A182" s="4" t="s">
        <v>141</v>
      </c>
      <c r="B182" s="197">
        <v>0</v>
      </c>
    </row>
    <row r="183" ht="16.9" customHeight="1" spans="1:2">
      <c r="A183" s="4" t="s">
        <v>143</v>
      </c>
      <c r="B183" s="197">
        <v>0</v>
      </c>
    </row>
    <row r="184" ht="16.9" customHeight="1" spans="1:2">
      <c r="A184" s="4" t="s">
        <v>145</v>
      </c>
      <c r="B184" s="197">
        <v>0</v>
      </c>
    </row>
    <row r="185" ht="16.9" customHeight="1" spans="1:2">
      <c r="A185" s="4" t="s">
        <v>431</v>
      </c>
      <c r="B185" s="197">
        <v>582</v>
      </c>
    </row>
    <row r="186" ht="16.9" customHeight="1" spans="1:2">
      <c r="A186" s="4" t="s">
        <v>160</v>
      </c>
      <c r="B186" s="197">
        <v>235</v>
      </c>
    </row>
    <row r="187" ht="16.9" customHeight="1" spans="1:2">
      <c r="A187" s="4" t="s">
        <v>434</v>
      </c>
      <c r="B187" s="197">
        <v>6200</v>
      </c>
    </row>
    <row r="188" ht="16.9" customHeight="1" spans="1:2">
      <c r="A188" s="4" t="s">
        <v>436</v>
      </c>
      <c r="B188" s="197">
        <v>5337</v>
      </c>
    </row>
    <row r="189" ht="16.9" customHeight="1" spans="1:2">
      <c r="A189" s="4" t="s">
        <v>141</v>
      </c>
      <c r="B189" s="197">
        <v>1881</v>
      </c>
    </row>
    <row r="190" ht="16.9" customHeight="1" spans="1:2">
      <c r="A190" s="4" t="s">
        <v>143</v>
      </c>
      <c r="B190" s="197">
        <v>0</v>
      </c>
    </row>
    <row r="191" ht="16.9" customHeight="1" spans="1:2">
      <c r="A191" s="4" t="s">
        <v>145</v>
      </c>
      <c r="B191" s="197">
        <v>63</v>
      </c>
    </row>
    <row r="192" ht="16.9" customHeight="1" spans="1:2">
      <c r="A192" s="4" t="s">
        <v>441</v>
      </c>
      <c r="B192" s="197">
        <v>0</v>
      </c>
    </row>
    <row r="193" ht="16.9" customHeight="1" spans="1:2">
      <c r="A193" s="4" t="s">
        <v>443</v>
      </c>
      <c r="B193" s="197">
        <v>704</v>
      </c>
    </row>
    <row r="194" ht="16.9" customHeight="1" spans="1:2">
      <c r="A194" s="4" t="s">
        <v>445</v>
      </c>
      <c r="B194" s="197">
        <v>2065</v>
      </c>
    </row>
    <row r="195" ht="16.9" customHeight="1" spans="1:2">
      <c r="A195" s="4" t="s">
        <v>160</v>
      </c>
      <c r="B195" s="197">
        <v>237</v>
      </c>
    </row>
    <row r="196" ht="16.9" customHeight="1" spans="1:2">
      <c r="A196" s="4" t="s">
        <v>448</v>
      </c>
      <c r="B196" s="197">
        <v>387</v>
      </c>
    </row>
    <row r="197" ht="16.9" customHeight="1" spans="1:2">
      <c r="A197" s="4" t="s">
        <v>450</v>
      </c>
      <c r="B197" s="197">
        <v>4390</v>
      </c>
    </row>
    <row r="198" ht="16.9" customHeight="1" spans="1:2">
      <c r="A198" s="4" t="s">
        <v>141</v>
      </c>
      <c r="B198" s="197">
        <v>1175</v>
      </c>
    </row>
    <row r="199" ht="16.9" customHeight="1" spans="1:2">
      <c r="A199" s="4" t="s">
        <v>143</v>
      </c>
      <c r="B199" s="197">
        <v>0</v>
      </c>
    </row>
    <row r="200" ht="16.9" customHeight="1" spans="1:2">
      <c r="A200" s="4" t="s">
        <v>145</v>
      </c>
      <c r="B200" s="197">
        <v>0</v>
      </c>
    </row>
    <row r="201" ht="16.9" customHeight="1" spans="1:2">
      <c r="A201" s="4" t="s">
        <v>455</v>
      </c>
      <c r="B201" s="197">
        <v>3215</v>
      </c>
    </row>
    <row r="202" ht="16.9" customHeight="1" spans="1:2">
      <c r="A202" s="4" t="s">
        <v>457</v>
      </c>
      <c r="B202" s="197">
        <v>0</v>
      </c>
    </row>
    <row r="203" ht="16.9" customHeight="1" spans="1:2">
      <c r="A203" s="4" t="s">
        <v>459</v>
      </c>
      <c r="B203" s="197">
        <v>4723</v>
      </c>
    </row>
    <row r="204" ht="16.9" customHeight="1" spans="1:2">
      <c r="A204" s="4" t="s">
        <v>141</v>
      </c>
      <c r="B204" s="197">
        <v>2860</v>
      </c>
    </row>
    <row r="205" ht="16.9" customHeight="1" spans="1:2">
      <c r="A205" s="4" t="s">
        <v>143</v>
      </c>
      <c r="B205" s="197">
        <v>144</v>
      </c>
    </row>
    <row r="206" ht="16.9" customHeight="1" spans="1:2">
      <c r="A206" s="4" t="s">
        <v>145</v>
      </c>
      <c r="B206" s="197">
        <v>0</v>
      </c>
    </row>
    <row r="207" ht="16.9" customHeight="1" spans="1:2">
      <c r="A207" s="4" t="s">
        <v>173</v>
      </c>
      <c r="B207" s="197">
        <v>0</v>
      </c>
    </row>
    <row r="208" ht="16.9" customHeight="1" spans="1:2">
      <c r="A208" s="4" t="s">
        <v>160</v>
      </c>
      <c r="B208" s="197">
        <v>0</v>
      </c>
    </row>
    <row r="209" ht="16.9" customHeight="1" spans="1:2">
      <c r="A209" s="4" t="s">
        <v>466</v>
      </c>
      <c r="B209" s="197">
        <v>1719</v>
      </c>
    </row>
    <row r="210" ht="16.9" customHeight="1" spans="1:2">
      <c r="A210" s="4" t="s">
        <v>468</v>
      </c>
      <c r="B210" s="197">
        <v>9450</v>
      </c>
    </row>
    <row r="211" ht="16.9" customHeight="1" spans="1:2">
      <c r="A211" s="4" t="s">
        <v>141</v>
      </c>
      <c r="B211" s="197">
        <v>2461</v>
      </c>
    </row>
    <row r="212" ht="16.9" customHeight="1" spans="1:2">
      <c r="A212" s="4" t="s">
        <v>143</v>
      </c>
      <c r="B212" s="197">
        <v>202</v>
      </c>
    </row>
    <row r="213" ht="16.9" customHeight="1" spans="1:2">
      <c r="A213" s="4" t="s">
        <v>145</v>
      </c>
      <c r="B213" s="197">
        <v>25</v>
      </c>
    </row>
    <row r="214" ht="16.9" customHeight="1" spans="1:2">
      <c r="A214" s="4" t="s">
        <v>473</v>
      </c>
      <c r="B214" s="197">
        <v>0</v>
      </c>
    </row>
    <row r="215" ht="16.9" customHeight="1" spans="1:2">
      <c r="A215" s="4" t="s">
        <v>475</v>
      </c>
      <c r="B215" s="197">
        <v>0</v>
      </c>
    </row>
    <row r="216" ht="16.9" customHeight="1" spans="1:2">
      <c r="A216" s="4" t="s">
        <v>160</v>
      </c>
      <c r="B216" s="197">
        <v>184</v>
      </c>
    </row>
    <row r="217" ht="16.9" customHeight="1" spans="1:2">
      <c r="A217" s="4" t="s">
        <v>478</v>
      </c>
      <c r="B217" s="197">
        <v>6578</v>
      </c>
    </row>
    <row r="218" ht="16.9" customHeight="1" spans="1:2">
      <c r="A218" s="4" t="s">
        <v>480</v>
      </c>
      <c r="B218" s="197">
        <v>18128</v>
      </c>
    </row>
    <row r="219" ht="16.9" customHeight="1" spans="1:2">
      <c r="A219" s="4" t="s">
        <v>141</v>
      </c>
      <c r="B219" s="197">
        <v>8360</v>
      </c>
    </row>
    <row r="220" ht="16.9" customHeight="1" spans="1:2">
      <c r="A220" s="4" t="s">
        <v>143</v>
      </c>
      <c r="B220" s="197">
        <v>-460</v>
      </c>
    </row>
    <row r="221" ht="16.9" customHeight="1" spans="1:2">
      <c r="A221" s="4" t="s">
        <v>145</v>
      </c>
      <c r="B221" s="197">
        <v>247</v>
      </c>
    </row>
    <row r="222" ht="16.9" customHeight="1" spans="1:2">
      <c r="A222" s="4" t="s">
        <v>485</v>
      </c>
      <c r="B222" s="197">
        <v>818</v>
      </c>
    </row>
    <row r="223" ht="16.9" customHeight="1" spans="1:2">
      <c r="A223" s="4" t="s">
        <v>160</v>
      </c>
      <c r="B223" s="197">
        <v>854</v>
      </c>
    </row>
    <row r="224" ht="16.9" customHeight="1" spans="1:2">
      <c r="A224" s="4" t="s">
        <v>488</v>
      </c>
      <c r="B224" s="197">
        <v>8309</v>
      </c>
    </row>
    <row r="225" ht="16.9" customHeight="1" spans="1:2">
      <c r="A225" s="4" t="s">
        <v>490</v>
      </c>
      <c r="B225" s="197">
        <v>6673</v>
      </c>
    </row>
    <row r="226" ht="16.9" customHeight="1" spans="1:2">
      <c r="A226" s="4" t="s">
        <v>141</v>
      </c>
      <c r="B226" s="197">
        <v>2262</v>
      </c>
    </row>
    <row r="227" ht="16.9" customHeight="1" spans="1:2">
      <c r="A227" s="4" t="s">
        <v>143</v>
      </c>
      <c r="B227" s="197">
        <v>0</v>
      </c>
    </row>
    <row r="228" ht="16.9" customHeight="1" spans="1:2">
      <c r="A228" s="4" t="s">
        <v>145</v>
      </c>
      <c r="B228" s="197">
        <v>0</v>
      </c>
    </row>
    <row r="229" ht="16.9" customHeight="1" spans="1:2">
      <c r="A229" s="4" t="s">
        <v>160</v>
      </c>
      <c r="B229" s="197">
        <v>54</v>
      </c>
    </row>
    <row r="230" ht="16.9" customHeight="1" spans="1:2">
      <c r="A230" s="4" t="s">
        <v>496</v>
      </c>
      <c r="B230" s="197">
        <v>4357</v>
      </c>
    </row>
    <row r="231" ht="16.9" customHeight="1" spans="1:2">
      <c r="A231" s="4" t="s">
        <v>498</v>
      </c>
      <c r="B231" s="197">
        <v>4456</v>
      </c>
    </row>
    <row r="232" ht="16.9" customHeight="1" spans="1:2">
      <c r="A232" s="4" t="s">
        <v>141</v>
      </c>
      <c r="B232" s="197">
        <v>1694</v>
      </c>
    </row>
    <row r="233" ht="16.9" customHeight="1" spans="1:2">
      <c r="A233" s="4" t="s">
        <v>143</v>
      </c>
      <c r="B233" s="197">
        <v>0</v>
      </c>
    </row>
    <row r="234" ht="16.9" customHeight="1" spans="1:2">
      <c r="A234" s="4" t="s">
        <v>145</v>
      </c>
      <c r="B234" s="197">
        <v>0</v>
      </c>
    </row>
    <row r="235" ht="16.9" customHeight="1" spans="1:2">
      <c r="A235" s="4" t="s">
        <v>160</v>
      </c>
      <c r="B235" s="197">
        <v>94</v>
      </c>
    </row>
    <row r="236" ht="16.9" customHeight="1" spans="1:2">
      <c r="A236" s="4" t="s">
        <v>504</v>
      </c>
      <c r="B236" s="197">
        <v>2668</v>
      </c>
    </row>
    <row r="237" ht="16.9" customHeight="1" spans="1:2">
      <c r="A237" s="4" t="s">
        <v>506</v>
      </c>
      <c r="B237" s="197">
        <v>4313</v>
      </c>
    </row>
    <row r="238" ht="16.9" customHeight="1" spans="1:2">
      <c r="A238" s="4" t="s">
        <v>141</v>
      </c>
      <c r="B238" s="197">
        <v>1233</v>
      </c>
    </row>
    <row r="239" ht="16.9" customHeight="1" spans="1:2">
      <c r="A239" s="4" t="s">
        <v>143</v>
      </c>
      <c r="B239" s="197">
        <v>818</v>
      </c>
    </row>
    <row r="240" ht="16.9" customHeight="1" spans="1:2">
      <c r="A240" s="4" t="s">
        <v>145</v>
      </c>
      <c r="B240" s="197">
        <v>0</v>
      </c>
    </row>
    <row r="241" ht="16.9" customHeight="1" spans="1:2">
      <c r="A241" s="4" t="s">
        <v>160</v>
      </c>
      <c r="B241" s="197">
        <v>11</v>
      </c>
    </row>
    <row r="242" ht="16.9" customHeight="1" spans="1:2">
      <c r="A242" s="4" t="s">
        <v>512</v>
      </c>
      <c r="B242" s="197">
        <v>2251</v>
      </c>
    </row>
    <row r="243" ht="16.9" customHeight="1" spans="1:2">
      <c r="A243" s="4" t="s">
        <v>514</v>
      </c>
      <c r="B243" s="197">
        <v>0</v>
      </c>
    </row>
    <row r="244" ht="16.9" customHeight="1" spans="1:2">
      <c r="A244" s="4" t="s">
        <v>141</v>
      </c>
      <c r="B244" s="197">
        <v>0</v>
      </c>
    </row>
    <row r="245" ht="16.9" customHeight="1" spans="1:2">
      <c r="A245" s="4" t="s">
        <v>143</v>
      </c>
      <c r="B245" s="197">
        <v>0</v>
      </c>
    </row>
    <row r="246" ht="16.9" customHeight="1" spans="1:2">
      <c r="A246" s="4" t="s">
        <v>145</v>
      </c>
      <c r="B246" s="197">
        <v>0</v>
      </c>
    </row>
    <row r="247" ht="16.9" customHeight="1" spans="1:2">
      <c r="A247" s="4" t="s">
        <v>160</v>
      </c>
      <c r="B247" s="197">
        <v>0</v>
      </c>
    </row>
    <row r="248" ht="16.9" customHeight="1" spans="1:2">
      <c r="A248" s="4" t="s">
        <v>520</v>
      </c>
      <c r="B248" s="197">
        <v>0</v>
      </c>
    </row>
    <row r="249" ht="16.9" customHeight="1" spans="1:2">
      <c r="A249" s="4" t="s">
        <v>522</v>
      </c>
      <c r="B249" s="197">
        <v>5178</v>
      </c>
    </row>
    <row r="250" ht="16.9" customHeight="1" spans="1:2">
      <c r="A250" s="4" t="s">
        <v>141</v>
      </c>
      <c r="B250" s="197">
        <v>1567</v>
      </c>
    </row>
    <row r="251" ht="16.9" customHeight="1" spans="1:2">
      <c r="A251" s="4" t="s">
        <v>143</v>
      </c>
      <c r="B251" s="197">
        <v>510</v>
      </c>
    </row>
    <row r="252" ht="16.9" customHeight="1" spans="1:2">
      <c r="A252" s="4" t="s">
        <v>145</v>
      </c>
      <c r="B252" s="197">
        <v>0</v>
      </c>
    </row>
    <row r="253" ht="16.9" customHeight="1" spans="1:2">
      <c r="A253" s="4" t="s">
        <v>160</v>
      </c>
      <c r="B253" s="197">
        <v>27</v>
      </c>
    </row>
    <row r="254" ht="16.9" customHeight="1" spans="1:2">
      <c r="A254" s="4" t="s">
        <v>528</v>
      </c>
      <c r="B254" s="197">
        <v>3074</v>
      </c>
    </row>
    <row r="255" ht="16.9" customHeight="1" spans="1:2">
      <c r="A255" s="4" t="s">
        <v>530</v>
      </c>
      <c r="B255" s="197">
        <v>15772</v>
      </c>
    </row>
    <row r="256" ht="16.9" customHeight="1" spans="1:2">
      <c r="A256" s="4" t="s">
        <v>532</v>
      </c>
      <c r="B256" s="197">
        <v>0</v>
      </c>
    </row>
    <row r="257" ht="16.9" customHeight="1" spans="1:2">
      <c r="A257" s="4" t="s">
        <v>534</v>
      </c>
      <c r="B257" s="197">
        <v>15772</v>
      </c>
    </row>
    <row r="258" ht="16.9" customHeight="1" spans="1:2">
      <c r="A258" s="4" t="s">
        <v>536</v>
      </c>
      <c r="B258" s="197">
        <v>745</v>
      </c>
    </row>
    <row r="259" ht="16.9" customHeight="1" spans="1:2">
      <c r="A259" s="4" t="s">
        <v>3710</v>
      </c>
      <c r="B259" s="197">
        <v>745</v>
      </c>
    </row>
    <row r="260" ht="16.9" customHeight="1" spans="1:2">
      <c r="A260" s="4" t="s">
        <v>141</v>
      </c>
      <c r="B260" s="197">
        <v>0</v>
      </c>
    </row>
    <row r="261" ht="16.9" customHeight="1" spans="1:2">
      <c r="A261" s="4" t="s">
        <v>143</v>
      </c>
      <c r="B261" s="197">
        <v>0</v>
      </c>
    </row>
    <row r="262" ht="16.9" customHeight="1" spans="1:2">
      <c r="A262" s="4" t="s">
        <v>145</v>
      </c>
      <c r="B262" s="197">
        <v>0</v>
      </c>
    </row>
    <row r="263" ht="16.9" customHeight="1" spans="1:2">
      <c r="A263" s="4" t="s">
        <v>485</v>
      </c>
      <c r="B263" s="197">
        <v>0</v>
      </c>
    </row>
    <row r="264" ht="16.9" customHeight="1" spans="1:2">
      <c r="A264" s="4" t="s">
        <v>160</v>
      </c>
      <c r="B264" s="197">
        <v>0</v>
      </c>
    </row>
    <row r="265" ht="16.9" customHeight="1" spans="1:2">
      <c r="A265" s="4" t="s">
        <v>3679</v>
      </c>
      <c r="B265" s="197">
        <v>745</v>
      </c>
    </row>
    <row r="266" ht="16.9" customHeight="1" spans="1:2">
      <c r="A266" s="4" t="s">
        <v>3711</v>
      </c>
      <c r="B266" s="197">
        <v>0</v>
      </c>
    </row>
    <row r="267" ht="16.9" customHeight="1" spans="1:2">
      <c r="A267" s="4" t="s">
        <v>3712</v>
      </c>
      <c r="B267" s="197">
        <v>0</v>
      </c>
    </row>
    <row r="268" ht="16.9" customHeight="1" spans="1:2">
      <c r="A268" s="4" t="s">
        <v>3713</v>
      </c>
      <c r="B268" s="197">
        <v>0</v>
      </c>
    </row>
    <row r="269" ht="16.9" customHeight="1" spans="1:2">
      <c r="A269" s="4" t="s">
        <v>3714</v>
      </c>
      <c r="B269" s="197">
        <v>0</v>
      </c>
    </row>
    <row r="270" ht="16.9" customHeight="1" spans="1:2">
      <c r="A270" s="4" t="s">
        <v>3715</v>
      </c>
      <c r="B270" s="197">
        <v>0</v>
      </c>
    </row>
    <row r="271" ht="16.9" customHeight="1" spans="1:2">
      <c r="A271" s="4" t="s">
        <v>3716</v>
      </c>
      <c r="B271" s="197">
        <v>0</v>
      </c>
    </row>
    <row r="272" ht="16.9" customHeight="1" spans="1:2">
      <c r="A272" s="4" t="s">
        <v>3717</v>
      </c>
      <c r="B272" s="197">
        <v>0</v>
      </c>
    </row>
    <row r="273" ht="16.9" customHeight="1" spans="1:2">
      <c r="A273" s="4" t="s">
        <v>3718</v>
      </c>
      <c r="B273" s="197">
        <v>0</v>
      </c>
    </row>
    <row r="274" ht="16.9" customHeight="1" spans="1:2">
      <c r="A274" s="4" t="s">
        <v>3719</v>
      </c>
      <c r="B274" s="197">
        <v>0</v>
      </c>
    </row>
    <row r="275" ht="16.9" customHeight="1" spans="1:2">
      <c r="A275" s="4" t="s">
        <v>3720</v>
      </c>
      <c r="B275" s="197">
        <v>0</v>
      </c>
    </row>
    <row r="276" ht="16.9" customHeight="1" spans="1:2">
      <c r="A276" s="4" t="s">
        <v>3721</v>
      </c>
      <c r="B276" s="197">
        <v>0</v>
      </c>
    </row>
    <row r="277" ht="16.9" customHeight="1" spans="1:2">
      <c r="A277" s="4" t="s">
        <v>3722</v>
      </c>
      <c r="B277" s="197">
        <v>0</v>
      </c>
    </row>
    <row r="278" ht="16.9" customHeight="1" spans="1:2">
      <c r="A278" s="4" t="s">
        <v>3723</v>
      </c>
      <c r="B278" s="197">
        <v>0</v>
      </c>
    </row>
    <row r="279" ht="16.9" customHeight="1" spans="1:2">
      <c r="A279" s="4" t="s">
        <v>3724</v>
      </c>
      <c r="B279" s="197">
        <v>0</v>
      </c>
    </row>
    <row r="280" ht="16.9" customHeight="1" spans="1:2">
      <c r="A280" s="4" t="s">
        <v>3725</v>
      </c>
      <c r="B280" s="197">
        <v>0</v>
      </c>
    </row>
    <row r="281" ht="16.9" customHeight="1" spans="1:2">
      <c r="A281" s="4" t="s">
        <v>3726</v>
      </c>
      <c r="B281" s="197">
        <v>0</v>
      </c>
    </row>
    <row r="282" ht="16.9" customHeight="1" spans="1:2">
      <c r="A282" s="4" t="s">
        <v>538</v>
      </c>
      <c r="B282" s="197">
        <v>0</v>
      </c>
    </row>
    <row r="283" ht="16.9" customHeight="1" spans="1:2">
      <c r="A283" s="4" t="s">
        <v>3727</v>
      </c>
      <c r="B283" s="197">
        <v>0</v>
      </c>
    </row>
    <row r="284" ht="16.9" customHeight="1" spans="1:2">
      <c r="A284" s="4" t="s">
        <v>3728</v>
      </c>
      <c r="B284" s="197">
        <v>0</v>
      </c>
    </row>
    <row r="285" ht="16.9" customHeight="1" spans="1:2">
      <c r="A285" s="4" t="s">
        <v>3729</v>
      </c>
      <c r="B285" s="197">
        <v>0</v>
      </c>
    </row>
    <row r="286" ht="16.9" customHeight="1" spans="1:2">
      <c r="A286" s="4" t="s">
        <v>3730</v>
      </c>
      <c r="B286" s="197">
        <v>0</v>
      </c>
    </row>
    <row r="287" ht="16.9" customHeight="1" spans="1:2">
      <c r="A287" s="4" t="s">
        <v>3731</v>
      </c>
      <c r="B287" s="197">
        <v>0</v>
      </c>
    </row>
    <row r="288" ht="16.9" customHeight="1" spans="1:2">
      <c r="A288" s="4" t="s">
        <v>3732</v>
      </c>
      <c r="B288" s="197">
        <v>0</v>
      </c>
    </row>
    <row r="289" ht="16.9" customHeight="1" spans="1:2">
      <c r="A289" s="4" t="s">
        <v>3733</v>
      </c>
      <c r="B289" s="197">
        <v>0</v>
      </c>
    </row>
    <row r="290" ht="16.9" customHeight="1" spans="1:2">
      <c r="A290" s="4" t="s">
        <v>3734</v>
      </c>
      <c r="B290" s="197">
        <v>0</v>
      </c>
    </row>
    <row r="291" ht="16.9" customHeight="1" spans="1:2">
      <c r="A291" s="4" t="s">
        <v>3735</v>
      </c>
      <c r="B291" s="197">
        <v>0</v>
      </c>
    </row>
    <row r="292" ht="16.9" customHeight="1" spans="1:2">
      <c r="A292" s="4" t="s">
        <v>3506</v>
      </c>
      <c r="B292" s="197">
        <v>0</v>
      </c>
    </row>
    <row r="293" ht="16.9" customHeight="1" spans="1:2">
      <c r="A293" s="4" t="s">
        <v>3736</v>
      </c>
      <c r="B293" s="197">
        <v>0</v>
      </c>
    </row>
    <row r="294" ht="16.9" customHeight="1" spans="1:2">
      <c r="A294" s="4" t="s">
        <v>3737</v>
      </c>
      <c r="B294" s="197">
        <v>0</v>
      </c>
    </row>
    <row r="295" ht="16.9" customHeight="1" spans="1:2">
      <c r="A295" s="4" t="s">
        <v>542</v>
      </c>
      <c r="B295" s="197">
        <v>27506</v>
      </c>
    </row>
    <row r="296" ht="16.9" customHeight="1" spans="1:2">
      <c r="A296" s="4" t="s">
        <v>3739</v>
      </c>
      <c r="B296" s="197">
        <v>0</v>
      </c>
    </row>
    <row r="297" ht="16.9" customHeight="1" spans="1:2">
      <c r="A297" s="4" t="s">
        <v>3740</v>
      </c>
      <c r="B297" s="197">
        <v>0</v>
      </c>
    </row>
    <row r="298" ht="16.9" customHeight="1" spans="1:2">
      <c r="A298" s="4" t="s">
        <v>3741</v>
      </c>
      <c r="B298" s="197">
        <v>0</v>
      </c>
    </row>
    <row r="299" ht="16.9" customHeight="1" spans="1:2">
      <c r="A299" s="4" t="s">
        <v>3742</v>
      </c>
      <c r="B299" s="197">
        <v>0</v>
      </c>
    </row>
    <row r="300" ht="16.9" customHeight="1" spans="1:2">
      <c r="A300" s="4" t="s">
        <v>3743</v>
      </c>
      <c r="B300" s="197">
        <v>0</v>
      </c>
    </row>
    <row r="301" ht="16.9" customHeight="1" spans="1:2">
      <c r="A301" s="4" t="s">
        <v>3744</v>
      </c>
      <c r="B301" s="197">
        <v>0</v>
      </c>
    </row>
    <row r="302" ht="16.9" customHeight="1" spans="1:2">
      <c r="A302" s="4" t="s">
        <v>544</v>
      </c>
      <c r="B302" s="197">
        <v>16790</v>
      </c>
    </row>
    <row r="303" ht="16.9" customHeight="1" spans="1:2">
      <c r="A303" s="4" t="s">
        <v>546</v>
      </c>
      <c r="B303" s="197">
        <v>850</v>
      </c>
    </row>
    <row r="304" ht="16.9" customHeight="1" spans="1:2">
      <c r="A304" s="4" t="s">
        <v>548</v>
      </c>
      <c r="B304" s="197">
        <v>25</v>
      </c>
    </row>
    <row r="305" ht="16.9" customHeight="1" spans="1:2">
      <c r="A305" s="4" t="s">
        <v>550</v>
      </c>
      <c r="B305" s="197">
        <v>1713</v>
      </c>
    </row>
    <row r="306" ht="16.9" customHeight="1" spans="1:2">
      <c r="A306" s="4" t="s">
        <v>552</v>
      </c>
      <c r="B306" s="197">
        <v>35</v>
      </c>
    </row>
    <row r="307" ht="16.9" customHeight="1" spans="1:2">
      <c r="A307" s="4" t="s">
        <v>554</v>
      </c>
      <c r="B307" s="197">
        <v>30</v>
      </c>
    </row>
    <row r="308" ht="16.9" customHeight="1" spans="1:2">
      <c r="A308" s="4" t="s">
        <v>556</v>
      </c>
      <c r="B308" s="197">
        <v>742</v>
      </c>
    </row>
    <row r="309" ht="16.9" customHeight="1" spans="1:2">
      <c r="A309" s="4" t="s">
        <v>558</v>
      </c>
      <c r="B309" s="197">
        <v>12825</v>
      </c>
    </row>
    <row r="310" ht="16.9" customHeight="1" spans="1:2">
      <c r="A310" s="4" t="s">
        <v>560</v>
      </c>
      <c r="B310" s="197">
        <v>570</v>
      </c>
    </row>
    <row r="311" ht="16.9" customHeight="1" spans="1:2">
      <c r="A311" s="4" t="s">
        <v>562</v>
      </c>
      <c r="B311" s="197">
        <v>10716</v>
      </c>
    </row>
    <row r="312" ht="16.9" customHeight="1" spans="1:2">
      <c r="A312" s="4" t="s">
        <v>3745</v>
      </c>
      <c r="B312" s="197">
        <v>10716</v>
      </c>
    </row>
    <row r="313" ht="16.9" customHeight="1" spans="1:2">
      <c r="A313" s="4" t="s">
        <v>564</v>
      </c>
      <c r="B313" s="197">
        <v>455931</v>
      </c>
    </row>
    <row r="314" ht="16.9" customHeight="1" spans="1:2">
      <c r="A314" s="4" t="s">
        <v>566</v>
      </c>
      <c r="B314" s="197">
        <v>31589</v>
      </c>
    </row>
    <row r="315" ht="16.9" customHeight="1" spans="1:2">
      <c r="A315" s="4" t="s">
        <v>568</v>
      </c>
      <c r="B315" s="197">
        <v>7841</v>
      </c>
    </row>
    <row r="316" ht="16.9" customHeight="1" spans="1:2">
      <c r="A316" s="4" t="s">
        <v>570</v>
      </c>
      <c r="B316" s="197">
        <v>5754</v>
      </c>
    </row>
    <row r="317" ht="16.9" customHeight="1" spans="1:2">
      <c r="A317" s="4" t="s">
        <v>572</v>
      </c>
      <c r="B317" s="197">
        <v>7063</v>
      </c>
    </row>
    <row r="318" ht="16.9" customHeight="1" spans="1:2">
      <c r="A318" s="4" t="s">
        <v>574</v>
      </c>
      <c r="B318" s="197">
        <v>932</v>
      </c>
    </row>
    <row r="319" ht="16.9" customHeight="1" spans="1:2">
      <c r="A319" s="4" t="s">
        <v>576</v>
      </c>
      <c r="B319" s="197">
        <v>82</v>
      </c>
    </row>
    <row r="320" ht="16.9" customHeight="1" spans="1:2">
      <c r="A320" s="4" t="s">
        <v>578</v>
      </c>
      <c r="B320" s="197">
        <v>8417</v>
      </c>
    </row>
    <row r="321" ht="16.9" customHeight="1" spans="1:2">
      <c r="A321" s="4" t="s">
        <v>580</v>
      </c>
      <c r="B321" s="197">
        <v>0</v>
      </c>
    </row>
    <row r="322" ht="16.9" customHeight="1" spans="1:2">
      <c r="A322" s="4" t="s">
        <v>582</v>
      </c>
      <c r="B322" s="197">
        <v>0</v>
      </c>
    </row>
    <row r="323" ht="16.9" customHeight="1" spans="1:2">
      <c r="A323" s="4" t="s">
        <v>584</v>
      </c>
      <c r="B323" s="197">
        <v>0</v>
      </c>
    </row>
    <row r="324" ht="16.9" customHeight="1" spans="1:2">
      <c r="A324" s="4" t="s">
        <v>586</v>
      </c>
      <c r="B324" s="197">
        <v>1500</v>
      </c>
    </row>
    <row r="325" ht="16.9" customHeight="1" spans="1:2">
      <c r="A325" s="4" t="s">
        <v>588</v>
      </c>
      <c r="B325" s="197">
        <v>86343</v>
      </c>
    </row>
    <row r="326" ht="16.9" customHeight="1" spans="1:2">
      <c r="A326" s="4" t="s">
        <v>141</v>
      </c>
      <c r="B326" s="197">
        <v>27506</v>
      </c>
    </row>
    <row r="327" ht="16.9" customHeight="1" spans="1:2">
      <c r="A327" s="4" t="s">
        <v>143</v>
      </c>
      <c r="B327" s="197">
        <v>2932</v>
      </c>
    </row>
    <row r="328" ht="16.9" customHeight="1" spans="1:2">
      <c r="A328" s="4" t="s">
        <v>145</v>
      </c>
      <c r="B328" s="197">
        <v>0</v>
      </c>
    </row>
    <row r="329" ht="16.9" customHeight="1" spans="1:2">
      <c r="A329" s="4" t="s">
        <v>593</v>
      </c>
      <c r="B329" s="197">
        <v>398</v>
      </c>
    </row>
    <row r="330" ht="16.9" customHeight="1" spans="1:2">
      <c r="A330" s="4" t="s">
        <v>595</v>
      </c>
      <c r="B330" s="197">
        <v>717</v>
      </c>
    </row>
    <row r="331" ht="16.9" customHeight="1" spans="1:2">
      <c r="A331" s="4" t="s">
        <v>597</v>
      </c>
      <c r="B331" s="197">
        <v>1173</v>
      </c>
    </row>
    <row r="332" ht="16.9" customHeight="1" spans="1:2">
      <c r="A332" s="4" t="s">
        <v>599</v>
      </c>
      <c r="B332" s="197">
        <v>148</v>
      </c>
    </row>
    <row r="333" ht="16.9" customHeight="1" spans="1:2">
      <c r="A333" s="4" t="s">
        <v>601</v>
      </c>
      <c r="B333" s="197">
        <v>2885</v>
      </c>
    </row>
    <row r="334" ht="16.9" customHeight="1" spans="1:2">
      <c r="A334" s="4" t="s">
        <v>603</v>
      </c>
      <c r="B334" s="197">
        <v>957</v>
      </c>
    </row>
    <row r="335" ht="16.9" customHeight="1" spans="1:2">
      <c r="A335" s="4" t="s">
        <v>605</v>
      </c>
      <c r="B335" s="197">
        <v>9</v>
      </c>
    </row>
    <row r="336" ht="16.9" customHeight="1" spans="1:2">
      <c r="A336" s="4" t="s">
        <v>607</v>
      </c>
      <c r="B336" s="197">
        <v>16226</v>
      </c>
    </row>
    <row r="337" ht="16.9" customHeight="1" spans="1:2">
      <c r="A337" s="4" t="s">
        <v>609</v>
      </c>
      <c r="B337" s="197">
        <v>8372</v>
      </c>
    </row>
    <row r="338" ht="16.9" customHeight="1" spans="1:2">
      <c r="A338" s="4" t="s">
        <v>611</v>
      </c>
      <c r="B338" s="197">
        <v>4917</v>
      </c>
    </row>
    <row r="339" ht="16.9" customHeight="1" spans="1:2">
      <c r="A339" s="4" t="s">
        <v>613</v>
      </c>
      <c r="B339" s="197">
        <v>-21</v>
      </c>
    </row>
    <row r="340" ht="16.9" customHeight="1" spans="1:2">
      <c r="A340" s="4" t="s">
        <v>615</v>
      </c>
      <c r="B340" s="197">
        <v>4200</v>
      </c>
    </row>
    <row r="341" ht="16.9" customHeight="1" spans="1:2">
      <c r="A341" s="4" t="s">
        <v>617</v>
      </c>
      <c r="B341" s="197">
        <v>1500</v>
      </c>
    </row>
    <row r="342" ht="16.9" customHeight="1" spans="1:2">
      <c r="A342" s="4" t="s">
        <v>619</v>
      </c>
      <c r="B342" s="197">
        <v>330</v>
      </c>
    </row>
    <row r="343" ht="16.9" customHeight="1" spans="1:2">
      <c r="A343" s="4" t="s">
        <v>621</v>
      </c>
      <c r="B343" s="197">
        <v>0</v>
      </c>
    </row>
    <row r="344" ht="16.9" customHeight="1" spans="1:2">
      <c r="A344" s="4" t="s">
        <v>248</v>
      </c>
      <c r="B344" s="197">
        <v>410</v>
      </c>
    </row>
    <row r="345" ht="16.9" customHeight="1" spans="1:2">
      <c r="A345" s="4" t="s">
        <v>160</v>
      </c>
      <c r="B345" s="197">
        <v>195</v>
      </c>
    </row>
    <row r="346" ht="16.9" customHeight="1" spans="1:2">
      <c r="A346" s="4" t="s">
        <v>625</v>
      </c>
      <c r="B346" s="197">
        <v>13489</v>
      </c>
    </row>
    <row r="347" ht="16.9" customHeight="1" spans="1:2">
      <c r="A347" s="4" t="s">
        <v>627</v>
      </c>
      <c r="B347" s="197">
        <v>28133</v>
      </c>
    </row>
    <row r="348" ht="16.9" customHeight="1" spans="1:2">
      <c r="A348" s="4" t="s">
        <v>141</v>
      </c>
      <c r="B348" s="197">
        <v>21199</v>
      </c>
    </row>
    <row r="349" ht="16.9" customHeight="1" spans="1:2">
      <c r="A349" s="4" t="s">
        <v>143</v>
      </c>
      <c r="B349" s="197">
        <v>0</v>
      </c>
    </row>
    <row r="350" ht="16.9" customHeight="1" spans="1:2">
      <c r="A350" s="4" t="s">
        <v>145</v>
      </c>
      <c r="B350" s="197">
        <v>0</v>
      </c>
    </row>
    <row r="351" ht="16.9" customHeight="1" spans="1:2">
      <c r="A351" s="4" t="s">
        <v>632</v>
      </c>
      <c r="B351" s="197">
        <v>325</v>
      </c>
    </row>
    <row r="352" ht="16.9" customHeight="1" spans="1:2">
      <c r="A352" s="4" t="s">
        <v>160</v>
      </c>
      <c r="B352" s="197">
        <v>311</v>
      </c>
    </row>
    <row r="353" ht="16.9" customHeight="1" spans="1:2">
      <c r="A353" s="4" t="s">
        <v>635</v>
      </c>
      <c r="B353" s="197">
        <v>6298</v>
      </c>
    </row>
    <row r="354" ht="16.9" customHeight="1" spans="1:2">
      <c r="A354" s="4" t="s">
        <v>637</v>
      </c>
      <c r="B354" s="197">
        <v>14029</v>
      </c>
    </row>
    <row r="355" ht="16.9" customHeight="1" spans="1:2">
      <c r="A355" s="4" t="s">
        <v>141</v>
      </c>
      <c r="B355" s="197">
        <v>7740</v>
      </c>
    </row>
    <row r="356" ht="16.9" customHeight="1" spans="1:2">
      <c r="A356" s="4" t="s">
        <v>143</v>
      </c>
      <c r="B356" s="197">
        <v>72</v>
      </c>
    </row>
    <row r="357" ht="16.9" customHeight="1" spans="1:2">
      <c r="A357" s="4" t="s">
        <v>145</v>
      </c>
      <c r="B357" s="197">
        <v>137</v>
      </c>
    </row>
    <row r="358" ht="16.9" customHeight="1" spans="1:2">
      <c r="A358" s="4" t="s">
        <v>642</v>
      </c>
      <c r="B358" s="197">
        <v>346</v>
      </c>
    </row>
    <row r="359" ht="16.9" customHeight="1" spans="1:2">
      <c r="A359" s="4" t="s">
        <v>644</v>
      </c>
      <c r="B359" s="197">
        <v>93</v>
      </c>
    </row>
    <row r="360" ht="16.9" customHeight="1" spans="1:2">
      <c r="A360" s="4" t="s">
        <v>646</v>
      </c>
      <c r="B360" s="197">
        <v>55</v>
      </c>
    </row>
    <row r="361" ht="16.9" customHeight="1" spans="1:2">
      <c r="A361" s="4" t="s">
        <v>648</v>
      </c>
      <c r="B361" s="197">
        <v>5</v>
      </c>
    </row>
    <row r="362" ht="16.9" customHeight="1" spans="1:2">
      <c r="A362" s="4" t="s">
        <v>650</v>
      </c>
      <c r="B362" s="197">
        <v>69</v>
      </c>
    </row>
    <row r="363" ht="16.9" customHeight="1" spans="1:2">
      <c r="A363" s="4" t="s">
        <v>652</v>
      </c>
      <c r="B363" s="197">
        <v>291</v>
      </c>
    </row>
    <row r="364" ht="16.9" customHeight="1" spans="1:2">
      <c r="A364" s="4" t="s">
        <v>160</v>
      </c>
      <c r="B364" s="197">
        <v>53</v>
      </c>
    </row>
    <row r="365" ht="16.9" customHeight="1" spans="1:2">
      <c r="A365" s="4" t="s">
        <v>655</v>
      </c>
      <c r="B365" s="197">
        <v>5168</v>
      </c>
    </row>
    <row r="366" ht="16.9" customHeight="1" spans="1:2">
      <c r="A366" s="4" t="s">
        <v>657</v>
      </c>
      <c r="B366" s="197">
        <v>12029</v>
      </c>
    </row>
    <row r="367" ht="16.9" customHeight="1" spans="1:2">
      <c r="A367" s="4" t="s">
        <v>141</v>
      </c>
      <c r="B367" s="197">
        <v>7761</v>
      </c>
    </row>
    <row r="368" ht="16.9" customHeight="1" spans="1:2">
      <c r="A368" s="4" t="s">
        <v>143</v>
      </c>
      <c r="B368" s="197">
        <v>87</v>
      </c>
    </row>
    <row r="369" ht="16.9" customHeight="1" spans="1:2">
      <c r="A369" s="4" t="s">
        <v>145</v>
      </c>
      <c r="B369" s="197">
        <v>0</v>
      </c>
    </row>
    <row r="370" ht="16.9" customHeight="1" spans="1:2">
      <c r="A370" s="4" t="s">
        <v>662</v>
      </c>
      <c r="B370" s="197">
        <v>36</v>
      </c>
    </row>
    <row r="371" ht="16.9" customHeight="1" spans="1:2">
      <c r="A371" s="4" t="s">
        <v>664</v>
      </c>
      <c r="B371" s="197">
        <v>0</v>
      </c>
    </row>
    <row r="372" ht="16.9" customHeight="1" spans="1:2">
      <c r="A372" s="4" t="s">
        <v>666</v>
      </c>
      <c r="B372" s="197">
        <v>0</v>
      </c>
    </row>
    <row r="373" ht="16.9" customHeight="1" spans="1:2">
      <c r="A373" s="4" t="s">
        <v>160</v>
      </c>
      <c r="B373" s="197">
        <v>36</v>
      </c>
    </row>
    <row r="374" ht="16.9" customHeight="1" spans="1:2">
      <c r="A374" s="4" t="s">
        <v>669</v>
      </c>
      <c r="B374" s="197">
        <v>4109</v>
      </c>
    </row>
    <row r="375" ht="16.9" customHeight="1" spans="1:2">
      <c r="A375" s="4" t="s">
        <v>671</v>
      </c>
      <c r="B375" s="197">
        <v>6037</v>
      </c>
    </row>
    <row r="376" ht="16.9" customHeight="1" spans="1:2">
      <c r="A376" s="4" t="s">
        <v>141</v>
      </c>
      <c r="B376" s="197">
        <v>3055</v>
      </c>
    </row>
    <row r="377" ht="16.9" customHeight="1" spans="1:2">
      <c r="A377" s="4" t="s">
        <v>143</v>
      </c>
      <c r="B377" s="197">
        <v>0</v>
      </c>
    </row>
    <row r="378" ht="16.9" customHeight="1" spans="1:2">
      <c r="A378" s="4" t="s">
        <v>145</v>
      </c>
      <c r="B378" s="197">
        <v>0</v>
      </c>
    </row>
    <row r="379" ht="16.9" customHeight="1" spans="1:2">
      <c r="A379" s="4" t="s">
        <v>676</v>
      </c>
      <c r="B379" s="197">
        <v>200</v>
      </c>
    </row>
    <row r="380" ht="16.9" customHeight="1" spans="1:2">
      <c r="A380" s="4" t="s">
        <v>678</v>
      </c>
      <c r="B380" s="197">
        <v>300</v>
      </c>
    </row>
    <row r="381" ht="16.9" customHeight="1" spans="1:2">
      <c r="A381" s="4" t="s">
        <v>680</v>
      </c>
      <c r="B381" s="197">
        <v>0</v>
      </c>
    </row>
    <row r="382" ht="16.9" customHeight="1" spans="1:2">
      <c r="A382" s="4" t="s">
        <v>682</v>
      </c>
      <c r="B382" s="197">
        <v>359</v>
      </c>
    </row>
    <row r="383" ht="16.9" customHeight="1" spans="1:2">
      <c r="A383" s="4" t="s">
        <v>684</v>
      </c>
      <c r="B383" s="197">
        <v>105</v>
      </c>
    </row>
    <row r="384" ht="16.9" customHeight="1" spans="1:2">
      <c r="A384" s="4" t="s">
        <v>686</v>
      </c>
      <c r="B384" s="197">
        <v>0</v>
      </c>
    </row>
    <row r="385" ht="16.9" customHeight="1" spans="1:2">
      <c r="A385" s="4" t="s">
        <v>160</v>
      </c>
      <c r="B385" s="197">
        <v>0</v>
      </c>
    </row>
    <row r="386" ht="16.9" customHeight="1" spans="1:2">
      <c r="A386" s="4" t="s">
        <v>689</v>
      </c>
      <c r="B386" s="197">
        <v>2018</v>
      </c>
    </row>
    <row r="387" ht="16.9" customHeight="1" spans="1:2">
      <c r="A387" s="4" t="s">
        <v>691</v>
      </c>
      <c r="B387" s="197">
        <v>221117</v>
      </c>
    </row>
    <row r="388" ht="16.9" customHeight="1" spans="1:2">
      <c r="A388" s="4" t="s">
        <v>141</v>
      </c>
      <c r="B388" s="197">
        <v>145558</v>
      </c>
    </row>
    <row r="389" ht="16.9" customHeight="1" spans="1:2">
      <c r="A389" s="4" t="s">
        <v>143</v>
      </c>
      <c r="B389" s="197">
        <v>0</v>
      </c>
    </row>
    <row r="390" ht="16.9" customHeight="1" spans="1:2">
      <c r="A390" s="4" t="s">
        <v>145</v>
      </c>
      <c r="B390" s="197">
        <v>0</v>
      </c>
    </row>
    <row r="391" ht="16.9" customHeight="1" spans="1:2">
      <c r="A391" s="4" t="s">
        <v>696</v>
      </c>
      <c r="B391" s="197">
        <v>37871</v>
      </c>
    </row>
    <row r="392" ht="16.9" customHeight="1" spans="1:2">
      <c r="A392" s="4" t="s">
        <v>698</v>
      </c>
      <c r="B392" s="197">
        <v>6334</v>
      </c>
    </row>
    <row r="393" ht="16.9" customHeight="1" spans="1:2">
      <c r="A393" s="4" t="s">
        <v>700</v>
      </c>
      <c r="B393" s="197">
        <v>10469</v>
      </c>
    </row>
    <row r="394" ht="16.9" customHeight="1" spans="1:2">
      <c r="A394" s="4" t="s">
        <v>160</v>
      </c>
      <c r="B394" s="197">
        <v>0</v>
      </c>
    </row>
    <row r="395" ht="16.9" customHeight="1" spans="1:2">
      <c r="A395" s="4" t="s">
        <v>703</v>
      </c>
      <c r="B395" s="197">
        <v>20885</v>
      </c>
    </row>
    <row r="396" ht="16.9" customHeight="1" spans="1:2">
      <c r="A396" s="4" t="s">
        <v>705</v>
      </c>
      <c r="B396" s="197">
        <v>49470</v>
      </c>
    </row>
    <row r="397" ht="16.9" customHeight="1" spans="1:2">
      <c r="A397" s="4" t="s">
        <v>141</v>
      </c>
      <c r="B397" s="197">
        <v>19321</v>
      </c>
    </row>
    <row r="398" ht="16.9" customHeight="1" spans="1:2">
      <c r="A398" s="4" t="s">
        <v>143</v>
      </c>
      <c r="B398" s="197">
        <v>44</v>
      </c>
    </row>
    <row r="399" ht="16.9" customHeight="1" spans="1:2">
      <c r="A399" s="4" t="s">
        <v>145</v>
      </c>
      <c r="B399" s="197">
        <v>0</v>
      </c>
    </row>
    <row r="400" ht="16.9" customHeight="1" spans="1:2">
      <c r="A400" s="4" t="s">
        <v>710</v>
      </c>
      <c r="B400" s="197">
        <v>8551</v>
      </c>
    </row>
    <row r="401" ht="16.9" customHeight="1" spans="1:2">
      <c r="A401" s="4" t="s">
        <v>712</v>
      </c>
      <c r="B401" s="197">
        <v>1818</v>
      </c>
    </row>
    <row r="402" ht="16.9" customHeight="1" spans="1:2">
      <c r="A402" s="4" t="s">
        <v>714</v>
      </c>
      <c r="B402" s="197">
        <v>16081</v>
      </c>
    </row>
    <row r="403" ht="16.9" customHeight="1" spans="1:2">
      <c r="A403" s="4" t="s">
        <v>160</v>
      </c>
      <c r="B403" s="197">
        <v>0</v>
      </c>
    </row>
    <row r="404" ht="16.9" customHeight="1" spans="1:2">
      <c r="A404" s="4" t="s">
        <v>717</v>
      </c>
      <c r="B404" s="197">
        <v>3655</v>
      </c>
    </row>
    <row r="405" ht="16.9" customHeight="1" spans="1:2">
      <c r="A405" s="4" t="s">
        <v>719</v>
      </c>
      <c r="B405" s="197">
        <v>317</v>
      </c>
    </row>
    <row r="406" ht="16.9" customHeight="1" spans="1:2">
      <c r="A406" s="4" t="s">
        <v>141</v>
      </c>
      <c r="B406" s="197">
        <v>200</v>
      </c>
    </row>
    <row r="407" ht="16.9" customHeight="1" spans="1:2">
      <c r="A407" s="4" t="s">
        <v>143</v>
      </c>
      <c r="B407" s="197">
        <v>0</v>
      </c>
    </row>
    <row r="408" ht="16.9" customHeight="1" spans="1:2">
      <c r="A408" s="4" t="s">
        <v>145</v>
      </c>
      <c r="B408" s="197">
        <v>0</v>
      </c>
    </row>
    <row r="409" ht="16.9" customHeight="1" spans="1:2">
      <c r="A409" s="4" t="s">
        <v>724</v>
      </c>
      <c r="B409" s="197">
        <v>0</v>
      </c>
    </row>
    <row r="410" ht="16.9" customHeight="1" spans="1:2">
      <c r="A410" s="4" t="s">
        <v>726</v>
      </c>
      <c r="B410" s="197">
        <v>0</v>
      </c>
    </row>
    <row r="411" ht="16.9" customHeight="1" spans="1:2">
      <c r="A411" s="4" t="s">
        <v>160</v>
      </c>
      <c r="B411" s="197">
        <v>117</v>
      </c>
    </row>
    <row r="412" ht="16.9" customHeight="1" spans="1:2">
      <c r="A412" s="4" t="s">
        <v>729</v>
      </c>
      <c r="B412" s="197">
        <v>0</v>
      </c>
    </row>
    <row r="413" ht="16.9" customHeight="1" spans="1:2">
      <c r="A413" s="4" t="s">
        <v>731</v>
      </c>
      <c r="B413" s="197">
        <v>0</v>
      </c>
    </row>
    <row r="414" ht="16.9" customHeight="1" spans="1:2">
      <c r="A414" s="4" t="s">
        <v>141</v>
      </c>
      <c r="B414" s="197">
        <v>0</v>
      </c>
    </row>
    <row r="415" ht="16.9" customHeight="1" spans="1:2">
      <c r="A415" s="4" t="s">
        <v>143</v>
      </c>
      <c r="B415" s="197">
        <v>0</v>
      </c>
    </row>
    <row r="416" ht="16.9" customHeight="1" spans="1:2">
      <c r="A416" s="4" t="s">
        <v>735</v>
      </c>
      <c r="B416" s="197">
        <v>0</v>
      </c>
    </row>
    <row r="417" ht="16.9" customHeight="1" spans="1:2">
      <c r="A417" s="4" t="s">
        <v>737</v>
      </c>
      <c r="B417" s="197">
        <v>0</v>
      </c>
    </row>
    <row r="418" ht="16.9" customHeight="1" spans="1:2">
      <c r="A418" s="4" t="s">
        <v>739</v>
      </c>
      <c r="B418" s="197">
        <v>0</v>
      </c>
    </row>
    <row r="419" ht="16.9" customHeight="1" spans="1:2">
      <c r="A419" s="4" t="s">
        <v>617</v>
      </c>
      <c r="B419" s="197">
        <v>0</v>
      </c>
    </row>
    <row r="420" ht="16.9" customHeight="1" spans="1:2">
      <c r="A420" s="4" t="s">
        <v>742</v>
      </c>
      <c r="B420" s="197">
        <v>0</v>
      </c>
    </row>
    <row r="421" ht="16.9" customHeight="1" spans="1:2">
      <c r="A421" s="4" t="s">
        <v>744</v>
      </c>
      <c r="B421" s="197">
        <v>6867</v>
      </c>
    </row>
    <row r="422" ht="16.9" customHeight="1" spans="1:2">
      <c r="A422" s="4" t="s">
        <v>3746</v>
      </c>
      <c r="B422" s="197">
        <v>6867</v>
      </c>
    </row>
    <row r="423" ht="16.9" customHeight="1" spans="1:2">
      <c r="A423" s="4" t="s">
        <v>3747</v>
      </c>
      <c r="B423" s="197">
        <v>0</v>
      </c>
    </row>
    <row r="424" ht="16.9" customHeight="1" spans="1:2">
      <c r="A424" s="4" t="s">
        <v>746</v>
      </c>
      <c r="B424" s="197">
        <v>824226</v>
      </c>
    </row>
    <row r="425" ht="16.9" customHeight="1" spans="1:2">
      <c r="A425" s="4" t="s">
        <v>748</v>
      </c>
      <c r="B425" s="197">
        <v>7456</v>
      </c>
    </row>
    <row r="426" ht="16.9" customHeight="1" spans="1:2">
      <c r="A426" s="4" t="s">
        <v>141</v>
      </c>
      <c r="B426" s="197">
        <v>2471</v>
      </c>
    </row>
    <row r="427" ht="16.9" customHeight="1" spans="1:2">
      <c r="A427" s="4" t="s">
        <v>143</v>
      </c>
      <c r="B427" s="197">
        <v>920</v>
      </c>
    </row>
    <row r="428" ht="16.9" customHeight="1" spans="1:2">
      <c r="A428" s="4" t="s">
        <v>145</v>
      </c>
      <c r="B428" s="197">
        <v>145</v>
      </c>
    </row>
    <row r="429" ht="16.9" customHeight="1" spans="1:2">
      <c r="A429" s="4" t="s">
        <v>753</v>
      </c>
      <c r="B429" s="197">
        <v>3920</v>
      </c>
    </row>
    <row r="430" ht="16.9" customHeight="1" spans="1:2">
      <c r="A430" s="4" t="s">
        <v>755</v>
      </c>
      <c r="B430" s="197">
        <v>636443</v>
      </c>
    </row>
    <row r="431" ht="16.9" customHeight="1" spans="1:2">
      <c r="A431" s="4" t="s">
        <v>757</v>
      </c>
      <c r="B431" s="197">
        <v>3579</v>
      </c>
    </row>
    <row r="432" ht="16.9" customHeight="1" spans="1:2">
      <c r="A432" s="4" t="s">
        <v>759</v>
      </c>
      <c r="B432" s="197">
        <v>41319</v>
      </c>
    </row>
    <row r="433" ht="16.9" customHeight="1" spans="1:2">
      <c r="A433" s="4" t="s">
        <v>761</v>
      </c>
      <c r="B433" s="197">
        <v>39490</v>
      </c>
    </row>
    <row r="434" ht="16.9" customHeight="1" spans="1:2">
      <c r="A434" s="4" t="s">
        <v>763</v>
      </c>
      <c r="B434" s="197">
        <v>4360</v>
      </c>
    </row>
    <row r="435" ht="16.9" customHeight="1" spans="1:2">
      <c r="A435" s="4" t="s">
        <v>765</v>
      </c>
      <c r="B435" s="197">
        <v>528898</v>
      </c>
    </row>
    <row r="436" ht="16.9" customHeight="1" spans="1:2">
      <c r="A436" s="4" t="s">
        <v>767</v>
      </c>
      <c r="B436" s="197">
        <v>0</v>
      </c>
    </row>
    <row r="437" ht="16.9" customHeight="1" spans="1:2">
      <c r="A437" s="4" t="s">
        <v>769</v>
      </c>
      <c r="B437" s="197">
        <v>0</v>
      </c>
    </row>
    <row r="438" ht="16.9" customHeight="1" spans="1:2">
      <c r="A438" s="4" t="s">
        <v>771</v>
      </c>
      <c r="B438" s="197">
        <v>18797</v>
      </c>
    </row>
    <row r="439" ht="16.9" customHeight="1" spans="1:2">
      <c r="A439" s="4" t="s">
        <v>773</v>
      </c>
      <c r="B439" s="197">
        <v>165691</v>
      </c>
    </row>
    <row r="440" ht="16.9" customHeight="1" spans="1:2">
      <c r="A440" s="4" t="s">
        <v>775</v>
      </c>
      <c r="B440" s="197">
        <v>0</v>
      </c>
    </row>
    <row r="441" ht="16.9" customHeight="1" spans="1:2">
      <c r="A441" s="4" t="s">
        <v>777</v>
      </c>
      <c r="B441" s="197">
        <v>47823</v>
      </c>
    </row>
    <row r="442" ht="16.9" customHeight="1" spans="1:2">
      <c r="A442" s="4" t="s">
        <v>779</v>
      </c>
      <c r="B442" s="197">
        <v>29017</v>
      </c>
    </row>
    <row r="443" ht="16.9" customHeight="1" spans="1:2">
      <c r="A443" s="4" t="s">
        <v>781</v>
      </c>
      <c r="B443" s="197">
        <v>50</v>
      </c>
    </row>
    <row r="444" ht="16.9" customHeight="1" spans="1:2">
      <c r="A444" s="4" t="s">
        <v>783</v>
      </c>
      <c r="B444" s="197">
        <v>88054</v>
      </c>
    </row>
    <row r="445" ht="16.9" customHeight="1" spans="1:2">
      <c r="A445" s="4" t="s">
        <v>785</v>
      </c>
      <c r="B445" s="197">
        <v>747</v>
      </c>
    </row>
    <row r="446" ht="16.9" customHeight="1" spans="1:2">
      <c r="A446" s="4" t="s">
        <v>787</v>
      </c>
      <c r="B446" s="197">
        <v>715</v>
      </c>
    </row>
    <row r="447" ht="16.9" customHeight="1" spans="1:2">
      <c r="A447" s="4" t="s">
        <v>789</v>
      </c>
      <c r="B447" s="197">
        <v>0</v>
      </c>
    </row>
    <row r="448" ht="16.9" customHeight="1" spans="1:2">
      <c r="A448" s="4" t="s">
        <v>791</v>
      </c>
      <c r="B448" s="197">
        <v>133</v>
      </c>
    </row>
    <row r="449" ht="16.9" customHeight="1" spans="1:2">
      <c r="A449" s="4" t="s">
        <v>793</v>
      </c>
      <c r="B449" s="197">
        <v>582</v>
      </c>
    </row>
    <row r="450" ht="16.9" customHeight="1" spans="1:2">
      <c r="A450" s="4" t="s">
        <v>795</v>
      </c>
      <c r="B450" s="197">
        <v>0</v>
      </c>
    </row>
    <row r="451" ht="16.9" customHeight="1" spans="1:2">
      <c r="A451" s="4" t="s">
        <v>797</v>
      </c>
      <c r="B451" s="197">
        <v>0</v>
      </c>
    </row>
    <row r="452" ht="16.9" customHeight="1" spans="1:2">
      <c r="A452" s="4" t="s">
        <v>799</v>
      </c>
      <c r="B452" s="197">
        <v>2406</v>
      </c>
    </row>
    <row r="453" ht="16.9" customHeight="1" spans="1:2">
      <c r="A453" s="4" t="s">
        <v>801</v>
      </c>
      <c r="B453" s="197">
        <v>2406</v>
      </c>
    </row>
    <row r="454" ht="16.9" customHeight="1" spans="1:2">
      <c r="A454" s="4" t="s">
        <v>803</v>
      </c>
      <c r="B454" s="197">
        <v>0</v>
      </c>
    </row>
    <row r="455" ht="16.9" customHeight="1" spans="1:2">
      <c r="A455" s="4" t="s">
        <v>805</v>
      </c>
      <c r="B455" s="197">
        <v>0</v>
      </c>
    </row>
    <row r="456" ht="16.9" customHeight="1" spans="1:2">
      <c r="A456" s="4" t="s">
        <v>807</v>
      </c>
      <c r="B456" s="197">
        <v>-101</v>
      </c>
    </row>
    <row r="457" ht="16.9" customHeight="1" spans="1:2">
      <c r="A457" s="4" t="s">
        <v>809</v>
      </c>
      <c r="B457" s="197">
        <v>-101</v>
      </c>
    </row>
    <row r="458" ht="16.9" customHeight="1" spans="1:2">
      <c r="A458" s="4" t="s">
        <v>811</v>
      </c>
      <c r="B458" s="197">
        <v>0</v>
      </c>
    </row>
    <row r="459" ht="16.9" customHeight="1" spans="1:2">
      <c r="A459" s="4" t="s">
        <v>813</v>
      </c>
      <c r="B459" s="197">
        <v>0</v>
      </c>
    </row>
    <row r="460" ht="16.9" customHeight="1" spans="1:2">
      <c r="A460" s="4" t="s">
        <v>815</v>
      </c>
      <c r="B460" s="197">
        <v>284</v>
      </c>
    </row>
    <row r="461" ht="16.9" customHeight="1" spans="1:2">
      <c r="A461" s="4" t="s">
        <v>817</v>
      </c>
      <c r="B461" s="197">
        <v>284</v>
      </c>
    </row>
    <row r="462" ht="16.9" customHeight="1" spans="1:2">
      <c r="A462" s="4" t="s">
        <v>819</v>
      </c>
      <c r="B462" s="197">
        <v>0</v>
      </c>
    </row>
    <row r="463" ht="16.9" customHeight="1" spans="1:2">
      <c r="A463" s="4" t="s">
        <v>821</v>
      </c>
      <c r="B463" s="197">
        <v>0</v>
      </c>
    </row>
    <row r="464" ht="16.9" customHeight="1" spans="1:2">
      <c r="A464" s="4" t="s">
        <v>823</v>
      </c>
      <c r="B464" s="197">
        <v>10225</v>
      </c>
    </row>
    <row r="465" ht="16.9" customHeight="1" spans="1:2">
      <c r="A465" s="4" t="s">
        <v>825</v>
      </c>
      <c r="B465" s="197">
        <v>0</v>
      </c>
    </row>
    <row r="466" ht="16.9" customHeight="1" spans="1:2">
      <c r="A466" s="4" t="s">
        <v>827</v>
      </c>
      <c r="B466" s="197">
        <v>10225</v>
      </c>
    </row>
    <row r="467" ht="16.9" customHeight="1" spans="1:2">
      <c r="A467" s="4" t="s">
        <v>829</v>
      </c>
      <c r="B467" s="197">
        <v>0</v>
      </c>
    </row>
    <row r="468" ht="16.9" customHeight="1" spans="1:2">
      <c r="A468" s="4" t="s">
        <v>831</v>
      </c>
      <c r="B468" s="197">
        <v>0</v>
      </c>
    </row>
    <row r="469" ht="16.9" customHeight="1" spans="1:2">
      <c r="A469" s="4" t="s">
        <v>833</v>
      </c>
      <c r="B469" s="197">
        <v>0</v>
      </c>
    </row>
    <row r="470" ht="16.9" customHeight="1" spans="1:2">
      <c r="A470" s="4" t="s">
        <v>835</v>
      </c>
      <c r="B470" s="197">
        <v>300</v>
      </c>
    </row>
    <row r="471" ht="16.9" customHeight="1" spans="1:2">
      <c r="A471" s="4" t="s">
        <v>837</v>
      </c>
      <c r="B471" s="197">
        <v>0</v>
      </c>
    </row>
    <row r="472" ht="16.9" customHeight="1" spans="1:2">
      <c r="A472" s="4" t="s">
        <v>839</v>
      </c>
      <c r="B472" s="197">
        <v>0</v>
      </c>
    </row>
    <row r="473" ht="16.9" customHeight="1" spans="1:2">
      <c r="A473" s="4" t="s">
        <v>841</v>
      </c>
      <c r="B473" s="197">
        <v>0</v>
      </c>
    </row>
    <row r="474" ht="16.9" customHeight="1" spans="1:2">
      <c r="A474" s="4" t="s">
        <v>843</v>
      </c>
      <c r="B474" s="197">
        <v>300</v>
      </c>
    </row>
    <row r="475" ht="16.9" customHeight="1" spans="1:2">
      <c r="A475" s="4" t="s">
        <v>845</v>
      </c>
      <c r="B475" s="197">
        <v>0</v>
      </c>
    </row>
    <row r="476" ht="16.9" customHeight="1" spans="1:2">
      <c r="A476" s="4" t="s">
        <v>847</v>
      </c>
      <c r="B476" s="197">
        <v>0</v>
      </c>
    </row>
    <row r="477" ht="16.9" customHeight="1" spans="1:2">
      <c r="A477" s="4" t="s">
        <v>849</v>
      </c>
      <c r="B477" s="197">
        <v>807</v>
      </c>
    </row>
    <row r="478" ht="16.9" customHeight="1" spans="1:2">
      <c r="A478" s="4" t="s">
        <v>3748</v>
      </c>
      <c r="B478" s="197">
        <v>807</v>
      </c>
    </row>
    <row r="479" ht="16.9" customHeight="1" spans="1:2">
      <c r="A479" s="4" t="s">
        <v>851</v>
      </c>
      <c r="B479" s="197">
        <v>173439</v>
      </c>
    </row>
    <row r="480" ht="16.9" customHeight="1" spans="1:2">
      <c r="A480" s="4" t="s">
        <v>853</v>
      </c>
      <c r="B480" s="197">
        <v>1843</v>
      </c>
    </row>
    <row r="481" ht="16.9" customHeight="1" spans="1:2">
      <c r="A481" s="4" t="s">
        <v>141</v>
      </c>
      <c r="B481" s="197">
        <v>1343</v>
      </c>
    </row>
    <row r="482" ht="16.9" customHeight="1" spans="1:2">
      <c r="A482" s="4" t="s">
        <v>143</v>
      </c>
      <c r="B482" s="197">
        <v>0</v>
      </c>
    </row>
    <row r="483" ht="16.9" customHeight="1" spans="1:2">
      <c r="A483" s="4" t="s">
        <v>145</v>
      </c>
      <c r="B483" s="197">
        <v>307</v>
      </c>
    </row>
    <row r="484" ht="16.9" customHeight="1" spans="1:2">
      <c r="A484" s="4" t="s">
        <v>858</v>
      </c>
      <c r="B484" s="197">
        <v>193</v>
      </c>
    </row>
    <row r="485" ht="16.9" customHeight="1" spans="1:2">
      <c r="A485" s="4" t="s">
        <v>860</v>
      </c>
      <c r="B485" s="197">
        <v>10867</v>
      </c>
    </row>
    <row r="486" ht="16.9" customHeight="1" spans="1:2">
      <c r="A486" s="4" t="s">
        <v>862</v>
      </c>
      <c r="B486" s="197">
        <v>0</v>
      </c>
    </row>
    <row r="487" ht="16.9" customHeight="1" spans="1:2">
      <c r="A487" s="4" t="s">
        <v>864</v>
      </c>
      <c r="B487" s="197">
        <v>0</v>
      </c>
    </row>
    <row r="488" ht="16.9" customHeight="1" spans="1:2">
      <c r="A488" s="4" t="s">
        <v>866</v>
      </c>
      <c r="B488" s="197">
        <v>0</v>
      </c>
    </row>
    <row r="489" ht="16.9" customHeight="1" spans="1:2">
      <c r="A489" s="4" t="s">
        <v>868</v>
      </c>
      <c r="B489" s="197">
        <v>3219</v>
      </c>
    </row>
    <row r="490" ht="16.9" customHeight="1" spans="1:2">
      <c r="A490" s="4" t="s">
        <v>870</v>
      </c>
      <c r="B490" s="197">
        <v>0</v>
      </c>
    </row>
    <row r="491" ht="16.9" customHeight="1" spans="1:2">
      <c r="A491" s="4" t="s">
        <v>872</v>
      </c>
      <c r="B491" s="197">
        <v>4018</v>
      </c>
    </row>
    <row r="492" ht="16.9" customHeight="1" spans="1:2">
      <c r="A492" s="4" t="s">
        <v>874</v>
      </c>
      <c r="B492" s="197">
        <v>0</v>
      </c>
    </row>
    <row r="493" ht="16.9" customHeight="1" spans="1:2">
      <c r="A493" s="4" t="s">
        <v>876</v>
      </c>
      <c r="B493" s="197">
        <v>3630</v>
      </c>
    </row>
    <row r="494" ht="16.9" customHeight="1" spans="1:2">
      <c r="A494" s="4" t="s">
        <v>878</v>
      </c>
      <c r="B494" s="197">
        <v>31112</v>
      </c>
    </row>
    <row r="495" ht="16.9" customHeight="1" spans="1:2">
      <c r="A495" s="4" t="s">
        <v>862</v>
      </c>
      <c r="B495" s="197">
        <v>16669</v>
      </c>
    </row>
    <row r="496" ht="16.9" customHeight="1" spans="1:2">
      <c r="A496" s="4" t="s">
        <v>881</v>
      </c>
      <c r="B496" s="197">
        <v>8721</v>
      </c>
    </row>
    <row r="497" ht="16.9" customHeight="1" spans="1:2">
      <c r="A497" s="4" t="s">
        <v>883</v>
      </c>
      <c r="B497" s="197">
        <v>5732</v>
      </c>
    </row>
    <row r="498" ht="16.9" customHeight="1" spans="1:2">
      <c r="A498" s="4" t="s">
        <v>885</v>
      </c>
      <c r="B498" s="197">
        <v>0</v>
      </c>
    </row>
    <row r="499" ht="16.9" customHeight="1" spans="1:2">
      <c r="A499" s="4" t="s">
        <v>887</v>
      </c>
      <c r="B499" s="197">
        <v>-10</v>
      </c>
    </row>
    <row r="500" ht="16.9" customHeight="1" spans="1:2">
      <c r="A500" s="4" t="s">
        <v>889</v>
      </c>
      <c r="B500" s="197">
        <v>30504</v>
      </c>
    </row>
    <row r="501" ht="16.9" customHeight="1" spans="1:2">
      <c r="A501" s="4" t="s">
        <v>862</v>
      </c>
      <c r="B501" s="197">
        <v>2314</v>
      </c>
    </row>
    <row r="502" ht="16.9" customHeight="1" spans="1:2">
      <c r="A502" s="4" t="s">
        <v>892</v>
      </c>
      <c r="B502" s="197">
        <v>18192</v>
      </c>
    </row>
    <row r="503" ht="16.9" customHeight="1" spans="1:2">
      <c r="A503" s="4" t="s">
        <v>894</v>
      </c>
      <c r="B503" s="197">
        <v>3599</v>
      </c>
    </row>
    <row r="504" ht="16.9" customHeight="1" spans="1:2">
      <c r="A504" s="4" t="s">
        <v>896</v>
      </c>
      <c r="B504" s="197">
        <v>1500</v>
      </c>
    </row>
    <row r="505" ht="16.9" customHeight="1" spans="1:2">
      <c r="A505" s="4" t="s">
        <v>898</v>
      </c>
      <c r="B505" s="197">
        <v>4899</v>
      </c>
    </row>
    <row r="506" ht="16.9" customHeight="1" spans="1:2">
      <c r="A506" s="4" t="s">
        <v>900</v>
      </c>
      <c r="B506" s="197">
        <v>9770</v>
      </c>
    </row>
    <row r="507" ht="16.9" customHeight="1" spans="1:2">
      <c r="A507" s="4" t="s">
        <v>862</v>
      </c>
      <c r="B507" s="197">
        <v>1212</v>
      </c>
    </row>
    <row r="508" ht="16.9" customHeight="1" spans="1:2">
      <c r="A508" s="4" t="s">
        <v>903</v>
      </c>
      <c r="B508" s="197">
        <v>80</v>
      </c>
    </row>
    <row r="509" ht="16.9" customHeight="1" spans="1:2">
      <c r="A509" s="4" t="s">
        <v>905</v>
      </c>
      <c r="B509" s="197">
        <v>6442</v>
      </c>
    </row>
    <row r="510" ht="16.9" customHeight="1" spans="1:2">
      <c r="A510" s="4" t="s">
        <v>907</v>
      </c>
      <c r="B510" s="197">
        <v>2036</v>
      </c>
    </row>
    <row r="511" ht="16.9" customHeight="1" spans="1:2">
      <c r="A511" s="4" t="s">
        <v>909</v>
      </c>
      <c r="B511" s="197">
        <v>5102</v>
      </c>
    </row>
    <row r="512" ht="16.9" customHeight="1" spans="1:2">
      <c r="A512" s="4" t="s">
        <v>911</v>
      </c>
      <c r="B512" s="197">
        <v>2703</v>
      </c>
    </row>
    <row r="513" ht="16.9" customHeight="1" spans="1:2">
      <c r="A513" s="4" t="s">
        <v>913</v>
      </c>
      <c r="B513" s="197">
        <v>498</v>
      </c>
    </row>
    <row r="514" ht="16.9" customHeight="1" spans="1:2">
      <c r="A514" s="4" t="s">
        <v>915</v>
      </c>
      <c r="B514" s="197">
        <v>0</v>
      </c>
    </row>
    <row r="515" ht="16.9" customHeight="1" spans="1:2">
      <c r="A515" s="4" t="s">
        <v>917</v>
      </c>
      <c r="B515" s="197">
        <v>1901</v>
      </c>
    </row>
    <row r="516" ht="16.9" customHeight="1" spans="1:2">
      <c r="A516" s="4" t="s">
        <v>919</v>
      </c>
      <c r="B516" s="197">
        <v>5488</v>
      </c>
    </row>
    <row r="517" ht="16.9" customHeight="1" spans="1:2">
      <c r="A517" s="4" t="s">
        <v>862</v>
      </c>
      <c r="B517" s="197">
        <v>1270</v>
      </c>
    </row>
    <row r="518" ht="16.9" customHeight="1" spans="1:2">
      <c r="A518" s="4" t="s">
        <v>922</v>
      </c>
      <c r="B518" s="197">
        <v>3968</v>
      </c>
    </row>
    <row r="519" ht="16.9" customHeight="1" spans="1:2">
      <c r="A519" s="4" t="s">
        <v>924</v>
      </c>
      <c r="B519" s="197">
        <v>0</v>
      </c>
    </row>
    <row r="520" ht="16.9" customHeight="1" spans="1:2">
      <c r="A520" s="4" t="s">
        <v>926</v>
      </c>
      <c r="B520" s="197">
        <v>100</v>
      </c>
    </row>
    <row r="521" ht="16.9" customHeight="1" spans="1:2">
      <c r="A521" s="4" t="s">
        <v>928</v>
      </c>
      <c r="B521" s="197">
        <v>150</v>
      </c>
    </row>
    <row r="522" ht="16.9" customHeight="1" spans="1:2">
      <c r="A522" s="4" t="s">
        <v>930</v>
      </c>
      <c r="B522" s="197">
        <v>0</v>
      </c>
    </row>
    <row r="523" ht="16.9" customHeight="1" spans="1:2">
      <c r="A523" s="4" t="s">
        <v>932</v>
      </c>
      <c r="B523" s="197">
        <v>2664</v>
      </c>
    </row>
    <row r="524" ht="16.9" customHeight="1" spans="1:2">
      <c r="A524" s="4" t="s">
        <v>934</v>
      </c>
      <c r="B524" s="197">
        <v>1849</v>
      </c>
    </row>
    <row r="525" ht="16.9" customHeight="1" spans="1:2">
      <c r="A525" s="4" t="s">
        <v>936</v>
      </c>
      <c r="B525" s="197">
        <v>0</v>
      </c>
    </row>
    <row r="526" ht="16.9" customHeight="1" spans="1:2">
      <c r="A526" s="4" t="s">
        <v>938</v>
      </c>
      <c r="B526" s="197">
        <v>815</v>
      </c>
    </row>
    <row r="527" ht="16.9" customHeight="1" spans="1:2">
      <c r="A527" s="4" t="s">
        <v>940</v>
      </c>
      <c r="B527" s="197">
        <v>1653</v>
      </c>
    </row>
    <row r="528" ht="16.9" customHeight="1" spans="1:2">
      <c r="A528" s="4" t="s">
        <v>3749</v>
      </c>
      <c r="B528" s="197">
        <v>1653</v>
      </c>
    </row>
    <row r="529" ht="16.9" customHeight="1" spans="1:2">
      <c r="A529" s="4" t="s">
        <v>942</v>
      </c>
      <c r="B529" s="197">
        <v>74436</v>
      </c>
    </row>
    <row r="530" ht="16.9" customHeight="1" spans="1:2">
      <c r="A530" s="4" t="s">
        <v>944</v>
      </c>
      <c r="B530" s="197">
        <v>1771</v>
      </c>
    </row>
    <row r="531" ht="16.9" customHeight="1" spans="1:2">
      <c r="A531" s="4" t="s">
        <v>946</v>
      </c>
      <c r="B531" s="197">
        <v>0</v>
      </c>
    </row>
    <row r="532" ht="16.9" customHeight="1" spans="1:2">
      <c r="A532" s="4" t="s">
        <v>948</v>
      </c>
      <c r="B532" s="197">
        <v>9143</v>
      </c>
    </row>
    <row r="533" ht="16.9" customHeight="1" spans="1:2">
      <c r="A533" s="4" t="s">
        <v>950</v>
      </c>
      <c r="B533" s="197">
        <v>63522</v>
      </c>
    </row>
    <row r="534" ht="16.9" customHeight="1" spans="1:2">
      <c r="A534" s="4" t="s">
        <v>952</v>
      </c>
      <c r="B534" s="197">
        <v>89185</v>
      </c>
    </row>
    <row r="535" ht="16.9" customHeight="1" spans="1:2">
      <c r="A535" s="4" t="s">
        <v>954</v>
      </c>
      <c r="B535" s="197">
        <v>29213</v>
      </c>
    </row>
    <row r="536" ht="16.9" customHeight="1" spans="1:2">
      <c r="A536" s="4" t="s">
        <v>141</v>
      </c>
      <c r="B536" s="197">
        <v>1412</v>
      </c>
    </row>
    <row r="537" ht="16.9" customHeight="1" spans="1:2">
      <c r="A537" s="4" t="s">
        <v>143</v>
      </c>
      <c r="B537" s="197">
        <v>119</v>
      </c>
    </row>
    <row r="538" ht="16.9" customHeight="1" spans="1:2">
      <c r="A538" s="4" t="s">
        <v>145</v>
      </c>
      <c r="B538" s="197">
        <v>168</v>
      </c>
    </row>
    <row r="539" ht="16.9" customHeight="1" spans="1:2">
      <c r="A539" s="4" t="s">
        <v>959</v>
      </c>
      <c r="B539" s="197">
        <v>2782</v>
      </c>
    </row>
    <row r="540" ht="16.9" customHeight="1" spans="1:2">
      <c r="A540" s="4" t="s">
        <v>961</v>
      </c>
      <c r="B540" s="197">
        <v>290</v>
      </c>
    </row>
    <row r="541" ht="16.9" customHeight="1" spans="1:2">
      <c r="A541" s="4" t="s">
        <v>963</v>
      </c>
      <c r="B541" s="197">
        <v>0</v>
      </c>
    </row>
    <row r="542" ht="16.9" customHeight="1" spans="1:2">
      <c r="A542" s="4" t="s">
        <v>965</v>
      </c>
      <c r="B542" s="197">
        <v>6707</v>
      </c>
    </row>
    <row r="543" ht="16.9" customHeight="1" spans="1:2">
      <c r="A543" s="4" t="s">
        <v>967</v>
      </c>
      <c r="B543" s="197">
        <v>1167</v>
      </c>
    </row>
    <row r="544" ht="16.9" customHeight="1" spans="1:2">
      <c r="A544" s="4" t="s">
        <v>969</v>
      </c>
      <c r="B544" s="197">
        <v>2029</v>
      </c>
    </row>
    <row r="545" ht="16.9" customHeight="1" spans="1:2">
      <c r="A545" s="4" t="s">
        <v>971</v>
      </c>
      <c r="B545" s="197">
        <v>300</v>
      </c>
    </row>
    <row r="546" ht="16.9" customHeight="1" spans="1:2">
      <c r="A546" s="4" t="s">
        <v>973</v>
      </c>
      <c r="B546" s="197">
        <v>3799</v>
      </c>
    </row>
    <row r="547" ht="16.9" customHeight="1" spans="1:2">
      <c r="A547" s="4" t="s">
        <v>975</v>
      </c>
      <c r="B547" s="197">
        <v>100</v>
      </c>
    </row>
    <row r="548" ht="16.9" customHeight="1" spans="1:2">
      <c r="A548" s="4" t="s">
        <v>977</v>
      </c>
      <c r="B548" s="197">
        <v>10340</v>
      </c>
    </row>
    <row r="549" ht="16.9" customHeight="1" spans="1:2">
      <c r="A549" s="4" t="s">
        <v>979</v>
      </c>
      <c r="B549" s="197">
        <v>4375</v>
      </c>
    </row>
    <row r="550" ht="16.9" customHeight="1" spans="1:2">
      <c r="A550" s="4" t="s">
        <v>141</v>
      </c>
      <c r="B550" s="197">
        <v>0</v>
      </c>
    </row>
    <row r="551" ht="16.9" customHeight="1" spans="1:2">
      <c r="A551" s="4" t="s">
        <v>143</v>
      </c>
      <c r="B551" s="197">
        <v>0</v>
      </c>
    </row>
    <row r="552" ht="16.9" customHeight="1" spans="1:2">
      <c r="A552" s="4" t="s">
        <v>145</v>
      </c>
      <c r="B552" s="197">
        <v>0</v>
      </c>
    </row>
    <row r="553" ht="16.9" customHeight="1" spans="1:2">
      <c r="A553" s="4" t="s">
        <v>984</v>
      </c>
      <c r="B553" s="197">
        <v>1369</v>
      </c>
    </row>
    <row r="554" ht="16.9" customHeight="1" spans="1:2">
      <c r="A554" s="4" t="s">
        <v>986</v>
      </c>
      <c r="B554" s="197">
        <v>2795</v>
      </c>
    </row>
    <row r="555" ht="16.9" customHeight="1" spans="1:2">
      <c r="A555" s="4" t="s">
        <v>988</v>
      </c>
      <c r="B555" s="197">
        <v>0</v>
      </c>
    </row>
    <row r="556" ht="16.9" customHeight="1" spans="1:2">
      <c r="A556" s="4" t="s">
        <v>990</v>
      </c>
      <c r="B556" s="197">
        <v>211</v>
      </c>
    </row>
    <row r="557" ht="16.9" customHeight="1" spans="1:2">
      <c r="A557" s="4" t="s">
        <v>992</v>
      </c>
      <c r="B557" s="197">
        <v>8943</v>
      </c>
    </row>
    <row r="558" ht="16.9" customHeight="1" spans="1:2">
      <c r="A558" s="4" t="s">
        <v>141</v>
      </c>
      <c r="B558" s="197">
        <v>637</v>
      </c>
    </row>
    <row r="559" ht="16.9" customHeight="1" spans="1:2">
      <c r="A559" s="4" t="s">
        <v>143</v>
      </c>
      <c r="B559" s="197">
        <v>0</v>
      </c>
    </row>
    <row r="560" ht="16.9" customHeight="1" spans="1:2">
      <c r="A560" s="4" t="s">
        <v>145</v>
      </c>
      <c r="B560" s="197">
        <v>338</v>
      </c>
    </row>
    <row r="561" ht="16.9" customHeight="1" spans="1:2">
      <c r="A561" s="4" t="s">
        <v>997</v>
      </c>
      <c r="B561" s="197">
        <v>620</v>
      </c>
    </row>
    <row r="562" ht="16.9" customHeight="1" spans="1:2">
      <c r="A562" s="4" t="s">
        <v>999</v>
      </c>
      <c r="B562" s="197">
        <v>0</v>
      </c>
    </row>
    <row r="563" ht="16.9" customHeight="1" spans="1:2">
      <c r="A563" s="4" t="s">
        <v>1001</v>
      </c>
      <c r="B563" s="197">
        <v>7648</v>
      </c>
    </row>
    <row r="564" ht="16.9" customHeight="1" spans="1:2">
      <c r="A564" s="4" t="s">
        <v>1003</v>
      </c>
      <c r="B564" s="197">
        <v>-607</v>
      </c>
    </row>
    <row r="565" ht="16.9" customHeight="1" spans="1:2">
      <c r="A565" s="4" t="s">
        <v>1005</v>
      </c>
      <c r="B565" s="197">
        <v>335</v>
      </c>
    </row>
    <row r="566" ht="16.9" customHeight="1" spans="1:2">
      <c r="A566" s="4" t="s">
        <v>1007</v>
      </c>
      <c r="B566" s="197">
        <v>33</v>
      </c>
    </row>
    <row r="567" ht="16.9" customHeight="1" spans="1:2">
      <c r="A567" s="4" t="s">
        <v>1009</v>
      </c>
      <c r="B567" s="197">
        <v>-61</v>
      </c>
    </row>
    <row r="568" ht="16.9" customHeight="1" spans="1:2">
      <c r="A568" s="4" t="s">
        <v>1011</v>
      </c>
      <c r="B568" s="197">
        <v>20720</v>
      </c>
    </row>
    <row r="569" ht="16.9" customHeight="1" spans="1:2">
      <c r="A569" s="4" t="s">
        <v>141</v>
      </c>
      <c r="B569" s="197">
        <v>916</v>
      </c>
    </row>
    <row r="570" ht="16.9" customHeight="1" spans="1:2">
      <c r="A570" s="4" t="s">
        <v>143</v>
      </c>
      <c r="B570" s="197">
        <v>0</v>
      </c>
    </row>
    <row r="571" ht="16.9" customHeight="1" spans="1:2">
      <c r="A571" s="4" t="s">
        <v>145</v>
      </c>
      <c r="B571" s="197">
        <v>0</v>
      </c>
    </row>
    <row r="572" ht="16.9" customHeight="1" spans="1:2">
      <c r="A572" s="4" t="s">
        <v>1016</v>
      </c>
      <c r="B572" s="197">
        <v>4913</v>
      </c>
    </row>
    <row r="573" ht="16.9" customHeight="1" spans="1:2">
      <c r="A573" s="4" t="s">
        <v>1018</v>
      </c>
      <c r="B573" s="197">
        <v>1127</v>
      </c>
    </row>
    <row r="574" ht="16.9" customHeight="1" spans="1:2">
      <c r="A574" s="4" t="s">
        <v>1020</v>
      </c>
      <c r="B574" s="197">
        <v>73</v>
      </c>
    </row>
    <row r="575" ht="16.9" customHeight="1" spans="1:2">
      <c r="A575" s="4" t="s">
        <v>1022</v>
      </c>
      <c r="B575" s="197">
        <v>13691</v>
      </c>
    </row>
    <row r="576" ht="16.9" customHeight="1" spans="1:2">
      <c r="A576" s="4" t="s">
        <v>1024</v>
      </c>
      <c r="B576" s="197">
        <v>5353</v>
      </c>
    </row>
    <row r="577" ht="16.9" customHeight="1" spans="1:2">
      <c r="A577" s="4" t="s">
        <v>141</v>
      </c>
      <c r="B577" s="197">
        <v>797</v>
      </c>
    </row>
    <row r="578" ht="16.9" customHeight="1" spans="1:2">
      <c r="A578" s="4" t="s">
        <v>143</v>
      </c>
      <c r="B578" s="197">
        <v>120</v>
      </c>
    </row>
    <row r="579" ht="16.9" customHeight="1" spans="1:2">
      <c r="A579" s="4" t="s">
        <v>145</v>
      </c>
      <c r="B579" s="197">
        <v>49</v>
      </c>
    </row>
    <row r="580" ht="16.9" customHeight="1" spans="1:2">
      <c r="A580" s="4" t="s">
        <v>1029</v>
      </c>
      <c r="B580" s="197">
        <v>0</v>
      </c>
    </row>
    <row r="581" ht="16.9" customHeight="1" spans="1:2">
      <c r="A581" s="4" t="s">
        <v>1031</v>
      </c>
      <c r="B581" s="197">
        <v>4131</v>
      </c>
    </row>
    <row r="582" ht="16.9" customHeight="1" spans="1:2">
      <c r="A582" s="4" t="s">
        <v>1033</v>
      </c>
      <c r="B582" s="197">
        <v>57</v>
      </c>
    </row>
    <row r="583" ht="16.9" customHeight="1" spans="1:2">
      <c r="A583" s="4" t="s">
        <v>1035</v>
      </c>
      <c r="B583" s="197">
        <v>59</v>
      </c>
    </row>
    <row r="584" ht="16.9" customHeight="1" spans="1:2">
      <c r="A584" s="4" t="s">
        <v>1037</v>
      </c>
      <c r="B584" s="197">
        <v>140</v>
      </c>
    </row>
    <row r="585" ht="16.9" customHeight="1" spans="1:2">
      <c r="A585" s="4" t="s">
        <v>1039</v>
      </c>
      <c r="B585" s="197">
        <v>20581</v>
      </c>
    </row>
    <row r="586" ht="16.9" customHeight="1" spans="1:2">
      <c r="A586" s="4" t="s">
        <v>1041</v>
      </c>
      <c r="B586" s="197">
        <v>3656</v>
      </c>
    </row>
    <row r="587" ht="16.9" customHeight="1" spans="1:2">
      <c r="A587" s="4" t="s">
        <v>1043</v>
      </c>
      <c r="B587" s="197">
        <v>15570</v>
      </c>
    </row>
    <row r="588" ht="16.9" customHeight="1" spans="1:2">
      <c r="A588" s="4" t="s">
        <v>1045</v>
      </c>
      <c r="B588" s="197">
        <v>1355</v>
      </c>
    </row>
    <row r="589" ht="16.9" customHeight="1" spans="1:2">
      <c r="A589" s="4" t="s">
        <v>1047</v>
      </c>
      <c r="B589" s="197">
        <v>1187282</v>
      </c>
    </row>
    <row r="590" ht="16.9" customHeight="1" spans="1:2">
      <c r="A590" s="4" t="s">
        <v>1049</v>
      </c>
      <c r="B590" s="197">
        <v>8342</v>
      </c>
    </row>
    <row r="591" ht="16.9" customHeight="1" spans="1:2">
      <c r="A591" s="4" t="s">
        <v>141</v>
      </c>
      <c r="B591" s="197">
        <v>1319</v>
      </c>
    </row>
    <row r="592" ht="16.9" customHeight="1" spans="1:2">
      <c r="A592" s="4" t="s">
        <v>143</v>
      </c>
      <c r="B592" s="197">
        <v>22</v>
      </c>
    </row>
    <row r="593" ht="16.9" customHeight="1" spans="1:2">
      <c r="A593" s="4" t="s">
        <v>145</v>
      </c>
      <c r="B593" s="197">
        <v>354</v>
      </c>
    </row>
    <row r="594" ht="16.9" customHeight="1" spans="1:2">
      <c r="A594" s="4" t="s">
        <v>1054</v>
      </c>
      <c r="B594" s="197">
        <v>0</v>
      </c>
    </row>
    <row r="595" ht="16.9" customHeight="1" spans="1:2">
      <c r="A595" s="4" t="s">
        <v>1056</v>
      </c>
      <c r="B595" s="197">
        <v>100</v>
      </c>
    </row>
    <row r="596" ht="16.9" customHeight="1" spans="1:2">
      <c r="A596" s="4" t="s">
        <v>1058</v>
      </c>
      <c r="B596" s="197">
        <v>53</v>
      </c>
    </row>
    <row r="597" ht="16.9" customHeight="1" spans="1:2">
      <c r="A597" s="4" t="s">
        <v>1060</v>
      </c>
      <c r="B597" s="197">
        <v>2309</v>
      </c>
    </row>
    <row r="598" ht="16.9" customHeight="1" spans="1:2">
      <c r="A598" s="4" t="s">
        <v>248</v>
      </c>
      <c r="B598" s="197">
        <v>1412</v>
      </c>
    </row>
    <row r="599" ht="16.9" customHeight="1" spans="1:2">
      <c r="A599" s="4" t="s">
        <v>1063</v>
      </c>
      <c r="B599" s="197">
        <v>555</v>
      </c>
    </row>
    <row r="600" ht="16.9" customHeight="1" spans="1:2">
      <c r="A600" s="4" t="s">
        <v>1065</v>
      </c>
      <c r="B600" s="197">
        <v>0</v>
      </c>
    </row>
    <row r="601" ht="16.9" customHeight="1" spans="1:2">
      <c r="A601" s="4" t="s">
        <v>1067</v>
      </c>
      <c r="B601" s="197">
        <v>169</v>
      </c>
    </row>
    <row r="602" ht="16.9" customHeight="1" spans="1:2">
      <c r="A602" s="4" t="s">
        <v>1069</v>
      </c>
      <c r="B602" s="197">
        <v>115</v>
      </c>
    </row>
    <row r="603" ht="16.9" customHeight="1" spans="1:2">
      <c r="A603" s="4" t="s">
        <v>1071</v>
      </c>
      <c r="B603" s="197">
        <v>1934</v>
      </c>
    </row>
    <row r="604" ht="16.9" customHeight="1" spans="1:2">
      <c r="A604" s="4" t="s">
        <v>1073</v>
      </c>
      <c r="B604" s="197">
        <v>13372</v>
      </c>
    </row>
    <row r="605" ht="16.9" customHeight="1" spans="1:2">
      <c r="A605" s="4" t="s">
        <v>141</v>
      </c>
      <c r="B605" s="197">
        <v>1952</v>
      </c>
    </row>
    <row r="606" ht="16.9" customHeight="1" spans="1:2">
      <c r="A606" s="4" t="s">
        <v>143</v>
      </c>
      <c r="B606" s="197">
        <v>0</v>
      </c>
    </row>
    <row r="607" ht="16.9" customHeight="1" spans="1:2">
      <c r="A607" s="4" t="s">
        <v>145</v>
      </c>
      <c r="B607" s="197">
        <v>156</v>
      </c>
    </row>
    <row r="608" ht="16.9" customHeight="1" spans="1:2">
      <c r="A608" s="4" t="s">
        <v>1078</v>
      </c>
      <c r="B608" s="197">
        <v>1349</v>
      </c>
    </row>
    <row r="609" ht="16.9" customHeight="1" spans="1:2">
      <c r="A609" s="4" t="s">
        <v>1080</v>
      </c>
      <c r="B609" s="197">
        <v>4377</v>
      </c>
    </row>
    <row r="610" ht="16.9" customHeight="1" spans="1:2">
      <c r="A610" s="4" t="s">
        <v>1082</v>
      </c>
      <c r="B610" s="197">
        <v>0</v>
      </c>
    </row>
    <row r="611" ht="16.9" customHeight="1" spans="1:2">
      <c r="A611" s="4" t="s">
        <v>1084</v>
      </c>
      <c r="B611" s="197">
        <v>3239</v>
      </c>
    </row>
    <row r="612" ht="16.9" customHeight="1" spans="1:2">
      <c r="A612" s="4" t="s">
        <v>1086</v>
      </c>
      <c r="B612" s="197">
        <v>93</v>
      </c>
    </row>
    <row r="613" ht="16.9" customHeight="1" spans="1:2">
      <c r="A613" s="4" t="s">
        <v>1088</v>
      </c>
      <c r="B613" s="197">
        <v>33</v>
      </c>
    </row>
    <row r="614" ht="16.9" customHeight="1" spans="1:2">
      <c r="A614" s="4" t="s">
        <v>1090</v>
      </c>
      <c r="B614" s="197">
        <v>2173</v>
      </c>
    </row>
    <row r="615" ht="16.9" customHeight="1" spans="1:2">
      <c r="A615" s="4" t="s">
        <v>1092</v>
      </c>
      <c r="B615" s="197">
        <v>692401</v>
      </c>
    </row>
    <row r="616" ht="16.9" customHeight="1" spans="1:2">
      <c r="A616" s="4" t="s">
        <v>1094</v>
      </c>
      <c r="B616" s="197">
        <v>692401</v>
      </c>
    </row>
    <row r="617" ht="16.9" customHeight="1" spans="1:2">
      <c r="A617" s="4" t="s">
        <v>1096</v>
      </c>
      <c r="B617" s="197">
        <v>0</v>
      </c>
    </row>
    <row r="618" ht="16.9" customHeight="1" spans="1:2">
      <c r="A618" s="4" t="s">
        <v>1098</v>
      </c>
      <c r="B618" s="197">
        <v>0</v>
      </c>
    </row>
    <row r="619" ht="16.9" customHeight="1" spans="1:2">
      <c r="A619" s="4" t="s">
        <v>1100</v>
      </c>
      <c r="B619" s="197">
        <v>0</v>
      </c>
    </row>
    <row r="620" ht="16.9" customHeight="1" spans="1:2">
      <c r="A620" s="4" t="s">
        <v>1102</v>
      </c>
      <c r="B620" s="197">
        <v>0</v>
      </c>
    </row>
    <row r="621" ht="16.9" customHeight="1" spans="1:2">
      <c r="A621" s="4" t="s">
        <v>1104</v>
      </c>
      <c r="B621" s="197">
        <v>0</v>
      </c>
    </row>
    <row r="622" ht="16.9" customHeight="1" spans="1:2">
      <c r="A622" s="4" t="s">
        <v>1106</v>
      </c>
      <c r="B622" s="197">
        <v>0</v>
      </c>
    </row>
    <row r="623" ht="16.9" customHeight="1" spans="1:2">
      <c r="A623" s="4" t="s">
        <v>1108</v>
      </c>
      <c r="B623" s="197">
        <v>422335</v>
      </c>
    </row>
    <row r="624" ht="16.9" customHeight="1" spans="1:2">
      <c r="A624" s="4" t="s">
        <v>1110</v>
      </c>
      <c r="B624" s="197">
        <v>101609</v>
      </c>
    </row>
    <row r="625" ht="16.9" customHeight="1" spans="1:2">
      <c r="A625" s="4" t="s">
        <v>1112</v>
      </c>
      <c r="B625" s="197">
        <v>296700</v>
      </c>
    </row>
    <row r="626" ht="16.9" customHeight="1" spans="1:2">
      <c r="A626" s="4" t="s">
        <v>1114</v>
      </c>
      <c r="B626" s="197">
        <v>1809</v>
      </c>
    </row>
    <row r="627" ht="16.9" customHeight="1" spans="1:2">
      <c r="A627" s="4" t="s">
        <v>1116</v>
      </c>
      <c r="B627" s="197">
        <v>0</v>
      </c>
    </row>
    <row r="628" ht="16.9" customHeight="1" spans="1:2">
      <c r="A628" s="4" t="s">
        <v>1118</v>
      </c>
      <c r="B628" s="197">
        <v>22217</v>
      </c>
    </row>
    <row r="629" ht="16.9" customHeight="1" spans="1:2">
      <c r="A629" s="4" t="s">
        <v>1120</v>
      </c>
      <c r="B629" s="197">
        <v>0</v>
      </c>
    </row>
    <row r="630" ht="16.9" customHeight="1" spans="1:2">
      <c r="A630" s="4" t="s">
        <v>1122</v>
      </c>
      <c r="B630" s="197">
        <v>0</v>
      </c>
    </row>
    <row r="631" ht="16.9" customHeight="1" spans="1:2">
      <c r="A631" s="4" t="s">
        <v>1124</v>
      </c>
      <c r="B631" s="197">
        <v>0</v>
      </c>
    </row>
    <row r="632" ht="16.9" customHeight="1" spans="1:2">
      <c r="A632" s="4" t="s">
        <v>1126</v>
      </c>
      <c r="B632" s="197">
        <v>0</v>
      </c>
    </row>
    <row r="633" ht="16.9" customHeight="1" spans="1:2">
      <c r="A633" s="4" t="s">
        <v>1128</v>
      </c>
      <c r="B633" s="197">
        <v>29867</v>
      </c>
    </row>
    <row r="634" ht="16.9" customHeight="1" spans="1:2">
      <c r="A634" s="4" t="s">
        <v>1130</v>
      </c>
      <c r="B634" s="197">
        <v>0</v>
      </c>
    </row>
    <row r="635" ht="16.9" customHeight="1" spans="1:2">
      <c r="A635" s="4" t="s">
        <v>1132</v>
      </c>
      <c r="B635" s="197">
        <v>0</v>
      </c>
    </row>
    <row r="636" ht="16.9" customHeight="1" spans="1:2">
      <c r="A636" s="4" t="s">
        <v>1134</v>
      </c>
      <c r="B636" s="197">
        <v>0</v>
      </c>
    </row>
    <row r="637" ht="16.9" customHeight="1" spans="1:2">
      <c r="A637" s="4" t="s">
        <v>1136</v>
      </c>
      <c r="B637" s="197">
        <v>0</v>
      </c>
    </row>
    <row r="638" ht="16.9" customHeight="1" spans="1:2">
      <c r="A638" s="4" t="s">
        <v>1138</v>
      </c>
      <c r="B638" s="197">
        <v>0</v>
      </c>
    </row>
    <row r="639" ht="16.9" customHeight="1" spans="1:2">
      <c r="A639" s="4" t="s">
        <v>1140</v>
      </c>
      <c r="B639" s="197">
        <v>4695</v>
      </c>
    </row>
    <row r="640" ht="16.9" customHeight="1" spans="1:2">
      <c r="A640" s="4" t="s">
        <v>1142</v>
      </c>
      <c r="B640" s="197">
        <v>0</v>
      </c>
    </row>
    <row r="641" ht="16.9" customHeight="1" spans="1:2">
      <c r="A641" s="4" t="s">
        <v>1144</v>
      </c>
      <c r="B641" s="197">
        <v>0</v>
      </c>
    </row>
    <row r="642" ht="16.9" customHeight="1" spans="1:2">
      <c r="A642" s="4" t="s">
        <v>1146</v>
      </c>
      <c r="B642" s="197">
        <v>0</v>
      </c>
    </row>
    <row r="643" ht="16.9" customHeight="1" spans="1:2">
      <c r="A643" s="4" t="s">
        <v>1148</v>
      </c>
      <c r="B643" s="197">
        <v>222</v>
      </c>
    </row>
    <row r="644" ht="16.9" customHeight="1" spans="1:2">
      <c r="A644" s="4" t="s">
        <v>1150</v>
      </c>
      <c r="B644" s="197">
        <v>2250</v>
      </c>
    </row>
    <row r="645" ht="16.9" customHeight="1" spans="1:2">
      <c r="A645" s="4" t="s">
        <v>1152</v>
      </c>
      <c r="B645" s="197">
        <v>0</v>
      </c>
    </row>
    <row r="646" ht="16.9" customHeight="1" spans="1:2">
      <c r="A646" s="4" t="s">
        <v>1154</v>
      </c>
      <c r="B646" s="197">
        <v>22700</v>
      </c>
    </row>
    <row r="647" ht="16.9" customHeight="1" spans="1:2">
      <c r="A647" s="4" t="s">
        <v>1156</v>
      </c>
      <c r="B647" s="197">
        <v>1183</v>
      </c>
    </row>
    <row r="648" ht="16.9" customHeight="1" spans="1:2">
      <c r="A648" s="4" t="s">
        <v>1158</v>
      </c>
      <c r="B648" s="197">
        <v>25</v>
      </c>
    </row>
    <row r="649" ht="16.9" customHeight="1" spans="1:2">
      <c r="A649" s="4" t="s">
        <v>1160</v>
      </c>
      <c r="B649" s="197">
        <v>419</v>
      </c>
    </row>
    <row r="650" ht="16.9" customHeight="1" spans="1:2">
      <c r="A650" s="4" t="s">
        <v>1162</v>
      </c>
      <c r="B650" s="197">
        <v>0</v>
      </c>
    </row>
    <row r="651" ht="16.9" customHeight="1" spans="1:2">
      <c r="A651" s="4" t="s">
        <v>1164</v>
      </c>
      <c r="B651" s="197">
        <v>640</v>
      </c>
    </row>
    <row r="652" ht="16.9" customHeight="1" spans="1:2">
      <c r="A652" s="4" t="s">
        <v>1166</v>
      </c>
      <c r="B652" s="197">
        <v>0</v>
      </c>
    </row>
    <row r="653" ht="16.9" customHeight="1" spans="1:2">
      <c r="A653" s="4" t="s">
        <v>1168</v>
      </c>
      <c r="B653" s="197">
        <v>0</v>
      </c>
    </row>
    <row r="654" ht="16.9" customHeight="1" spans="1:2">
      <c r="A654" s="4" t="s">
        <v>1170</v>
      </c>
      <c r="B654" s="197">
        <v>99</v>
      </c>
    </row>
    <row r="655" ht="16.9" customHeight="1" spans="1:2">
      <c r="A655" s="4" t="s">
        <v>1172</v>
      </c>
      <c r="B655" s="197">
        <v>139</v>
      </c>
    </row>
    <row r="656" ht="16.9" customHeight="1" spans="1:2">
      <c r="A656" s="4" t="s">
        <v>1174</v>
      </c>
      <c r="B656" s="197">
        <v>-1</v>
      </c>
    </row>
    <row r="657" ht="16.9" customHeight="1" spans="1:2">
      <c r="A657" s="4" t="s">
        <v>1176</v>
      </c>
      <c r="B657" s="197">
        <v>-117</v>
      </c>
    </row>
    <row r="658" ht="16.9" customHeight="1" spans="1:2">
      <c r="A658" s="4" t="s">
        <v>1178</v>
      </c>
      <c r="B658" s="197">
        <v>232</v>
      </c>
    </row>
    <row r="659" ht="16.9" customHeight="1" spans="1:2">
      <c r="A659" s="4" t="s">
        <v>1180</v>
      </c>
      <c r="B659" s="197">
        <v>25</v>
      </c>
    </row>
    <row r="660" ht="16.9" customHeight="1" spans="1:2">
      <c r="A660" s="4" t="s">
        <v>1182</v>
      </c>
      <c r="B660" s="197">
        <v>0</v>
      </c>
    </row>
    <row r="661" ht="16.9" customHeight="1" spans="1:2">
      <c r="A661" s="4" t="s">
        <v>1184</v>
      </c>
      <c r="B661" s="197">
        <v>201</v>
      </c>
    </row>
    <row r="662" ht="16.9" customHeight="1" spans="1:2">
      <c r="A662" s="4" t="s">
        <v>1186</v>
      </c>
      <c r="B662" s="197">
        <v>0</v>
      </c>
    </row>
    <row r="663" ht="16.9" customHeight="1" spans="1:2">
      <c r="A663" s="4" t="s">
        <v>1188</v>
      </c>
      <c r="B663" s="197">
        <v>0</v>
      </c>
    </row>
    <row r="664" ht="16.9" customHeight="1" spans="1:2">
      <c r="A664" s="4" t="s">
        <v>1190</v>
      </c>
      <c r="B664" s="197">
        <v>0</v>
      </c>
    </row>
    <row r="665" ht="16.9" customHeight="1" spans="1:2">
      <c r="A665" s="4" t="s">
        <v>1192</v>
      </c>
      <c r="B665" s="197">
        <v>-12</v>
      </c>
    </row>
    <row r="666" ht="16.9" customHeight="1" spans="1:2">
      <c r="A666" s="4" t="s">
        <v>1194</v>
      </c>
      <c r="B666" s="197">
        <v>213</v>
      </c>
    </row>
    <row r="667" ht="16.9" customHeight="1" spans="1:2">
      <c r="A667" s="4" t="s">
        <v>1196</v>
      </c>
      <c r="B667" s="197">
        <v>0</v>
      </c>
    </row>
    <row r="668" ht="16.9" customHeight="1" spans="1:2">
      <c r="A668" s="4" t="s">
        <v>1198</v>
      </c>
      <c r="B668" s="197">
        <v>8391</v>
      </c>
    </row>
    <row r="669" ht="16.9" customHeight="1" spans="1:2">
      <c r="A669" s="4" t="s">
        <v>141</v>
      </c>
      <c r="B669" s="197">
        <v>709</v>
      </c>
    </row>
    <row r="670" ht="16.9" customHeight="1" spans="1:2">
      <c r="A670" s="4" t="s">
        <v>143</v>
      </c>
      <c r="B670" s="197">
        <v>0</v>
      </c>
    </row>
    <row r="671" ht="16.9" customHeight="1" spans="1:2">
      <c r="A671" s="4" t="s">
        <v>145</v>
      </c>
      <c r="B671" s="197">
        <v>0</v>
      </c>
    </row>
    <row r="672" ht="16.9" customHeight="1" spans="1:2">
      <c r="A672" s="4" t="s">
        <v>1203</v>
      </c>
      <c r="B672" s="197">
        <v>1881</v>
      </c>
    </row>
    <row r="673" ht="16.9" customHeight="1" spans="1:2">
      <c r="A673" s="4" t="s">
        <v>1205</v>
      </c>
      <c r="B673" s="197">
        <v>2175</v>
      </c>
    </row>
    <row r="674" ht="16.9" customHeight="1" spans="1:2">
      <c r="A674" s="4" t="s">
        <v>1207</v>
      </c>
      <c r="B674" s="197">
        <v>2723</v>
      </c>
    </row>
    <row r="675" ht="16.9" customHeight="1" spans="1:2">
      <c r="A675" s="4" t="s">
        <v>1209</v>
      </c>
      <c r="B675" s="197">
        <v>903</v>
      </c>
    </row>
    <row r="676" ht="16.9" customHeight="1" spans="1:2">
      <c r="A676" s="4" t="s">
        <v>1211</v>
      </c>
      <c r="B676" s="197">
        <v>514</v>
      </c>
    </row>
    <row r="677" ht="16.9" customHeight="1" spans="1:2">
      <c r="A677" s="4" t="s">
        <v>1213</v>
      </c>
      <c r="B677" s="197">
        <v>334</v>
      </c>
    </row>
    <row r="678" ht="16.9" customHeight="1" spans="1:2">
      <c r="A678" s="4" t="s">
        <v>1215</v>
      </c>
      <c r="B678" s="197">
        <v>0</v>
      </c>
    </row>
    <row r="679" ht="16.9" customHeight="1" spans="1:2">
      <c r="A679" s="4" t="s">
        <v>1217</v>
      </c>
      <c r="B679" s="197">
        <v>180</v>
      </c>
    </row>
    <row r="680" ht="16.9" customHeight="1" spans="1:2">
      <c r="A680" s="4" t="s">
        <v>1219</v>
      </c>
      <c r="B680" s="197">
        <v>0</v>
      </c>
    </row>
    <row r="681" ht="16.9" customHeight="1" spans="1:2">
      <c r="A681" s="4" t="s">
        <v>1221</v>
      </c>
      <c r="B681" s="197">
        <v>1358</v>
      </c>
    </row>
    <row r="682" ht="16.9" customHeight="1" spans="1:2">
      <c r="A682" s="4" t="s">
        <v>141</v>
      </c>
      <c r="B682" s="197">
        <v>466</v>
      </c>
    </row>
    <row r="683" ht="16.9" customHeight="1" spans="1:2">
      <c r="A683" s="4" t="s">
        <v>143</v>
      </c>
      <c r="B683" s="197">
        <v>0</v>
      </c>
    </row>
    <row r="684" ht="16.9" customHeight="1" spans="1:2">
      <c r="A684" s="4" t="s">
        <v>145</v>
      </c>
      <c r="B684" s="197">
        <v>0</v>
      </c>
    </row>
    <row r="685" ht="16.9" customHeight="1" spans="1:2">
      <c r="A685" s="4" t="s">
        <v>1226</v>
      </c>
      <c r="B685" s="197">
        <v>892</v>
      </c>
    </row>
    <row r="686" ht="16.9" customHeight="1" spans="1:2">
      <c r="A686" s="4" t="s">
        <v>1228</v>
      </c>
      <c r="B686" s="197">
        <v>0</v>
      </c>
    </row>
    <row r="687" ht="16.9" customHeight="1" spans="1:2">
      <c r="A687" s="4" t="s">
        <v>1230</v>
      </c>
      <c r="B687" s="197">
        <v>0</v>
      </c>
    </row>
    <row r="688" ht="16.9" customHeight="1" spans="1:2">
      <c r="A688" s="4" t="s">
        <v>1232</v>
      </c>
      <c r="B688" s="197">
        <v>0</v>
      </c>
    </row>
    <row r="689" ht="16.9" customHeight="1" spans="1:2">
      <c r="A689" s="4" t="s">
        <v>1234</v>
      </c>
      <c r="B689" s="197">
        <v>44</v>
      </c>
    </row>
    <row r="690" ht="16.9" customHeight="1" spans="1:2">
      <c r="A690" s="4" t="s">
        <v>1236</v>
      </c>
      <c r="B690" s="197">
        <v>0</v>
      </c>
    </row>
    <row r="691" ht="16.9" customHeight="1" spans="1:2">
      <c r="A691" s="4" t="s">
        <v>1238</v>
      </c>
      <c r="B691" s="197">
        <v>44</v>
      </c>
    </row>
    <row r="692" ht="16.9" customHeight="1" spans="1:2">
      <c r="A692" s="4" t="s">
        <v>1240</v>
      </c>
      <c r="B692" s="197">
        <v>0</v>
      </c>
    </row>
    <row r="693" ht="16.9" customHeight="1" spans="1:2">
      <c r="A693" s="4" t="s">
        <v>1242</v>
      </c>
      <c r="B693" s="197">
        <v>0</v>
      </c>
    </row>
    <row r="694" ht="16.9" customHeight="1" spans="1:2">
      <c r="A694" s="4" t="s">
        <v>1244</v>
      </c>
      <c r="B694" s="197">
        <v>0</v>
      </c>
    </row>
    <row r="695" ht="16.9" customHeight="1" spans="1:2">
      <c r="A695" s="4" t="s">
        <v>1246</v>
      </c>
      <c r="B695" s="197">
        <v>3000</v>
      </c>
    </row>
    <row r="696" ht="16.9" customHeight="1" spans="1:2">
      <c r="A696" s="4" t="s">
        <v>1247</v>
      </c>
      <c r="B696" s="197">
        <v>3000</v>
      </c>
    </row>
    <row r="697" ht="16.9" customHeight="1" spans="1:2">
      <c r="A697" s="4" t="s">
        <v>1249</v>
      </c>
      <c r="B697" s="197">
        <v>0</v>
      </c>
    </row>
    <row r="698" ht="16.9" customHeight="1" spans="1:2">
      <c r="A698" s="4" t="s">
        <v>1251</v>
      </c>
      <c r="B698" s="197">
        <v>0</v>
      </c>
    </row>
    <row r="699" ht="16.9" customHeight="1" spans="1:2">
      <c r="A699" s="4" t="s">
        <v>1253</v>
      </c>
      <c r="B699" s="197">
        <v>0</v>
      </c>
    </row>
    <row r="700" ht="16.9" customHeight="1" spans="1:2">
      <c r="A700" s="4" t="s">
        <v>1255</v>
      </c>
      <c r="B700" s="197">
        <v>0</v>
      </c>
    </row>
    <row r="701" ht="16.9" customHeight="1" spans="1:2">
      <c r="A701" s="4" t="s">
        <v>1257</v>
      </c>
      <c r="B701" s="197">
        <v>6135</v>
      </c>
    </row>
    <row r="702" ht="16.9" customHeight="1" spans="1:2">
      <c r="A702" s="4" t="s">
        <v>1259</v>
      </c>
      <c r="B702" s="197">
        <v>6135</v>
      </c>
    </row>
    <row r="703" ht="16.9" customHeight="1" spans="1:2">
      <c r="A703" s="4" t="s">
        <v>1261</v>
      </c>
      <c r="B703" s="197">
        <v>351019</v>
      </c>
    </row>
    <row r="704" ht="16.9" customHeight="1" spans="1:2">
      <c r="A704" s="4" t="s">
        <v>1263</v>
      </c>
      <c r="B704" s="197">
        <v>2534</v>
      </c>
    </row>
    <row r="705" ht="16.9" customHeight="1" spans="1:2">
      <c r="A705" s="4" t="s">
        <v>141</v>
      </c>
      <c r="B705" s="197">
        <v>2406</v>
      </c>
    </row>
    <row r="706" ht="16.9" customHeight="1" spans="1:2">
      <c r="A706" s="4" t="s">
        <v>143</v>
      </c>
      <c r="B706" s="197">
        <v>0</v>
      </c>
    </row>
    <row r="707" ht="16.9" customHeight="1" spans="1:2">
      <c r="A707" s="4" t="s">
        <v>145</v>
      </c>
      <c r="B707" s="197">
        <v>128</v>
      </c>
    </row>
    <row r="708" ht="16.9" customHeight="1" spans="1:2">
      <c r="A708" s="4" t="s">
        <v>1268</v>
      </c>
      <c r="B708" s="197">
        <v>0</v>
      </c>
    </row>
    <row r="709" ht="16.9" customHeight="1" spans="1:2">
      <c r="A709" s="4" t="s">
        <v>1270</v>
      </c>
      <c r="B709" s="197">
        <v>106567</v>
      </c>
    </row>
    <row r="710" ht="16.9" customHeight="1" spans="1:2">
      <c r="A710" s="4" t="s">
        <v>1272</v>
      </c>
      <c r="B710" s="197">
        <v>83123</v>
      </c>
    </row>
    <row r="711" ht="16.9" customHeight="1" spans="1:2">
      <c r="A711" s="4" t="s">
        <v>1274</v>
      </c>
      <c r="B711" s="197">
        <v>7115</v>
      </c>
    </row>
    <row r="712" ht="16.9" customHeight="1" spans="1:2">
      <c r="A712" s="4" t="s">
        <v>1276</v>
      </c>
      <c r="B712" s="197">
        <v>3461</v>
      </c>
    </row>
    <row r="713" ht="16.9" customHeight="1" spans="1:2">
      <c r="A713" s="4" t="s">
        <v>1278</v>
      </c>
      <c r="B713" s="197">
        <v>0</v>
      </c>
    </row>
    <row r="714" ht="16.9" customHeight="1" spans="1:2">
      <c r="A714" s="4" t="s">
        <v>1280</v>
      </c>
      <c r="B714" s="197">
        <v>0</v>
      </c>
    </row>
    <row r="715" ht="16.9" customHeight="1" spans="1:2">
      <c r="A715" s="4" t="s">
        <v>1282</v>
      </c>
      <c r="B715" s="197">
        <v>0</v>
      </c>
    </row>
    <row r="716" ht="16.9" customHeight="1" spans="1:2">
      <c r="A716" s="4" t="s">
        <v>1284</v>
      </c>
      <c r="B716" s="197">
        <v>8</v>
      </c>
    </row>
    <row r="717" ht="16.9" customHeight="1" spans="1:2">
      <c r="A717" s="4" t="s">
        <v>1286</v>
      </c>
      <c r="B717" s="197">
        <v>9731</v>
      </c>
    </row>
    <row r="718" ht="16.9" customHeight="1" spans="1:2">
      <c r="A718" s="4" t="s">
        <v>1288</v>
      </c>
      <c r="B718" s="197">
        <v>0</v>
      </c>
    </row>
    <row r="719" ht="16.9" customHeight="1" spans="1:2">
      <c r="A719" s="4" t="s">
        <v>1290</v>
      </c>
      <c r="B719" s="197">
        <v>475</v>
      </c>
    </row>
    <row r="720" ht="16.9" customHeight="1" spans="1:2">
      <c r="A720" s="4" t="s">
        <v>1292</v>
      </c>
      <c r="B720" s="197">
        <v>0</v>
      </c>
    </row>
    <row r="721" ht="16.9" customHeight="1" spans="1:2">
      <c r="A721" s="4" t="s">
        <v>1294</v>
      </c>
      <c r="B721" s="197">
        <v>2654</v>
      </c>
    </row>
    <row r="722" ht="16.9" customHeight="1" spans="1:2">
      <c r="A722" s="4" t="s">
        <v>1296</v>
      </c>
      <c r="B722" s="197">
        <v>-7050</v>
      </c>
    </row>
    <row r="723" ht="16.9" customHeight="1" spans="1:2">
      <c r="A723" s="4" t="s">
        <v>1298</v>
      </c>
      <c r="B723" s="197">
        <v>0</v>
      </c>
    </row>
    <row r="724" ht="16.9" customHeight="1" spans="1:2">
      <c r="A724" s="4" t="s">
        <v>1300</v>
      </c>
      <c r="B724" s="197">
        <v>0</v>
      </c>
    </row>
    <row r="725" ht="16.9" customHeight="1" spans="1:2">
      <c r="A725" s="4" t="s">
        <v>1302</v>
      </c>
      <c r="B725" s="197">
        <v>-7050</v>
      </c>
    </row>
    <row r="726" ht="16.9" customHeight="1" spans="1:2">
      <c r="A726" s="4" t="s">
        <v>1304</v>
      </c>
      <c r="B726" s="197">
        <v>68910</v>
      </c>
    </row>
    <row r="727" ht="16.9" customHeight="1" spans="1:2">
      <c r="A727" s="4" t="s">
        <v>1306</v>
      </c>
      <c r="B727" s="197">
        <v>7258</v>
      </c>
    </row>
    <row r="728" ht="16.9" customHeight="1" spans="1:2">
      <c r="A728" s="4" t="s">
        <v>1308</v>
      </c>
      <c r="B728" s="197">
        <v>666</v>
      </c>
    </row>
    <row r="729" ht="16.9" customHeight="1" spans="1:2">
      <c r="A729" s="4" t="s">
        <v>1310</v>
      </c>
      <c r="B729" s="197">
        <v>1559</v>
      </c>
    </row>
    <row r="730" ht="16.9" customHeight="1" spans="1:2">
      <c r="A730" s="4" t="s">
        <v>1312</v>
      </c>
      <c r="B730" s="197">
        <v>0</v>
      </c>
    </row>
    <row r="731" ht="16.9" customHeight="1" spans="1:2">
      <c r="A731" s="4" t="s">
        <v>1314</v>
      </c>
      <c r="B731" s="197">
        <v>708</v>
      </c>
    </row>
    <row r="732" ht="16.9" customHeight="1" spans="1:2">
      <c r="A732" s="4" t="s">
        <v>1316</v>
      </c>
      <c r="B732" s="197">
        <v>0</v>
      </c>
    </row>
    <row r="733" ht="16.9" customHeight="1" spans="1:2">
      <c r="A733" s="4" t="s">
        <v>1318</v>
      </c>
      <c r="B733" s="197">
        <v>0</v>
      </c>
    </row>
    <row r="734" ht="16.9" customHeight="1" spans="1:2">
      <c r="A734" s="4" t="s">
        <v>1320</v>
      </c>
      <c r="B734" s="197">
        <v>0</v>
      </c>
    </row>
    <row r="735" ht="16.9" customHeight="1" spans="1:2">
      <c r="A735" s="4" t="s">
        <v>1322</v>
      </c>
      <c r="B735" s="197">
        <v>58480</v>
      </c>
    </row>
    <row r="736" ht="16.9" customHeight="1" spans="1:2">
      <c r="A736" s="4" t="s">
        <v>1324</v>
      </c>
      <c r="B736" s="197">
        <v>239</v>
      </c>
    </row>
    <row r="737" ht="16.9" customHeight="1" spans="1:2">
      <c r="A737" s="4" t="s">
        <v>1326</v>
      </c>
      <c r="B737" s="197">
        <v>0</v>
      </c>
    </row>
    <row r="738" ht="16.9" customHeight="1" spans="1:2">
      <c r="A738" s="4" t="s">
        <v>1328</v>
      </c>
      <c r="B738" s="197">
        <v>137862</v>
      </c>
    </row>
    <row r="739" ht="16.9" customHeight="1" spans="1:2">
      <c r="A739" s="4" t="s">
        <v>1330</v>
      </c>
      <c r="B739" s="197">
        <v>31940</v>
      </c>
    </row>
    <row r="740" ht="16.9" customHeight="1" spans="1:2">
      <c r="A740" s="4" t="s">
        <v>1332</v>
      </c>
      <c r="B740" s="197">
        <v>28207</v>
      </c>
    </row>
    <row r="741" ht="16.9" customHeight="1" spans="1:2">
      <c r="A741" s="4" t="s">
        <v>1334</v>
      </c>
      <c r="B741" s="197">
        <v>31107</v>
      </c>
    </row>
    <row r="742" ht="16.9" customHeight="1" spans="1:2">
      <c r="A742" s="4" t="s">
        <v>1336</v>
      </c>
      <c r="B742" s="197">
        <v>209</v>
      </c>
    </row>
    <row r="743" ht="16.9" customHeight="1" spans="1:2">
      <c r="A743" s="4" t="s">
        <v>1338</v>
      </c>
      <c r="B743" s="197">
        <v>20</v>
      </c>
    </row>
    <row r="744" ht="16.9" customHeight="1" spans="1:2">
      <c r="A744" s="4" t="s">
        <v>1340</v>
      </c>
      <c r="B744" s="197">
        <v>16854</v>
      </c>
    </row>
    <row r="745" ht="16.9" customHeight="1" spans="1:2">
      <c r="A745" s="4" t="s">
        <v>1342</v>
      </c>
      <c r="B745" s="197">
        <v>600</v>
      </c>
    </row>
    <row r="746" ht="16.9" customHeight="1" spans="1:2">
      <c r="A746" s="4" t="s">
        <v>1344</v>
      </c>
      <c r="B746" s="197">
        <v>180</v>
      </c>
    </row>
    <row r="747" ht="16.9" customHeight="1" spans="1:2">
      <c r="A747" s="4" t="s">
        <v>1346</v>
      </c>
      <c r="B747" s="197">
        <v>28745</v>
      </c>
    </row>
    <row r="748" ht="16.9" customHeight="1" spans="1:2">
      <c r="A748" s="4" t="s">
        <v>1348</v>
      </c>
      <c r="B748" s="197">
        <v>1721</v>
      </c>
    </row>
    <row r="749" ht="16.9" customHeight="1" spans="1:2">
      <c r="A749" s="4" t="s">
        <v>1350</v>
      </c>
      <c r="B749" s="197">
        <v>1721</v>
      </c>
    </row>
    <row r="750" ht="16.9" customHeight="1" spans="1:2">
      <c r="A750" s="4" t="s">
        <v>1352</v>
      </c>
      <c r="B750" s="197">
        <v>0</v>
      </c>
    </row>
    <row r="751" ht="16.9" customHeight="1" spans="1:2">
      <c r="A751" s="4" t="s">
        <v>1354</v>
      </c>
      <c r="B751" s="197">
        <v>22756</v>
      </c>
    </row>
    <row r="752" ht="16.9" customHeight="1" spans="1:2">
      <c r="A752" s="4" t="s">
        <v>1356</v>
      </c>
      <c r="B752" s="197">
        <v>293</v>
      </c>
    </row>
    <row r="753" ht="16.9" customHeight="1" spans="1:2">
      <c r="A753" s="4" t="s">
        <v>1358</v>
      </c>
      <c r="B753" s="197">
        <v>464</v>
      </c>
    </row>
    <row r="754" ht="16.9" customHeight="1" spans="1:2">
      <c r="A754" s="4" t="s">
        <v>1360</v>
      </c>
      <c r="B754" s="197">
        <v>21999</v>
      </c>
    </row>
    <row r="755" ht="16.9" customHeight="1" spans="1:2">
      <c r="A755" s="4" t="s">
        <v>1362</v>
      </c>
      <c r="B755" s="197">
        <v>8856</v>
      </c>
    </row>
    <row r="756" ht="16.9" customHeight="1" spans="1:2">
      <c r="A756" s="4" t="s">
        <v>141</v>
      </c>
      <c r="B756" s="197">
        <v>2669</v>
      </c>
    </row>
    <row r="757" ht="16.9" customHeight="1" spans="1:2">
      <c r="A757" s="4" t="s">
        <v>143</v>
      </c>
      <c r="B757" s="197">
        <v>0</v>
      </c>
    </row>
    <row r="758" ht="16.9" customHeight="1" spans="1:2">
      <c r="A758" s="4" t="s">
        <v>145</v>
      </c>
      <c r="B758" s="197">
        <v>82</v>
      </c>
    </row>
    <row r="759" ht="16.9" customHeight="1" spans="1:2">
      <c r="A759" s="4" t="s">
        <v>1367</v>
      </c>
      <c r="B759" s="197">
        <v>793</v>
      </c>
    </row>
    <row r="760" ht="16.9" customHeight="1" spans="1:2">
      <c r="A760" s="4" t="s">
        <v>1369</v>
      </c>
      <c r="B760" s="197">
        <v>49</v>
      </c>
    </row>
    <row r="761" ht="16.9" customHeight="1" spans="1:2">
      <c r="A761" s="4" t="s">
        <v>1371</v>
      </c>
      <c r="B761" s="197">
        <v>1160</v>
      </c>
    </row>
    <row r="762" ht="16.9" customHeight="1" spans="1:2">
      <c r="A762" s="4" t="s">
        <v>1373</v>
      </c>
      <c r="B762" s="197">
        <v>2108</v>
      </c>
    </row>
    <row r="763" ht="16.9" customHeight="1" spans="1:2">
      <c r="A763" s="4" t="s">
        <v>160</v>
      </c>
      <c r="B763" s="197">
        <v>1317</v>
      </c>
    </row>
    <row r="764" ht="16.9" customHeight="1" spans="1:2">
      <c r="A764" s="4" t="s">
        <v>1376</v>
      </c>
      <c r="B764" s="197">
        <v>678</v>
      </c>
    </row>
    <row r="765" ht="16.9" customHeight="1" spans="1:2">
      <c r="A765" s="4" t="s">
        <v>3750</v>
      </c>
      <c r="B765" s="197">
        <v>8863</v>
      </c>
    </row>
    <row r="766" ht="16.9" customHeight="1" spans="1:2">
      <c r="A766" s="4" t="s">
        <v>1378</v>
      </c>
      <c r="B766" s="197">
        <v>8863</v>
      </c>
    </row>
    <row r="767" ht="16.9" customHeight="1" spans="1:2">
      <c r="A767" s="4" t="s">
        <v>1380</v>
      </c>
      <c r="B767" s="197">
        <v>30012</v>
      </c>
    </row>
    <row r="768" ht="16.9" customHeight="1" spans="1:2">
      <c r="A768" s="4" t="s">
        <v>1382</v>
      </c>
      <c r="B768" s="197">
        <v>7317</v>
      </c>
    </row>
    <row r="769" ht="16.9" customHeight="1" spans="1:2">
      <c r="A769" s="4" t="s">
        <v>141</v>
      </c>
      <c r="B769" s="197">
        <v>1856</v>
      </c>
    </row>
    <row r="770" ht="16.9" customHeight="1" spans="1:2">
      <c r="A770" s="4" t="s">
        <v>143</v>
      </c>
      <c r="B770" s="197">
        <v>0</v>
      </c>
    </row>
    <row r="771" ht="16.9" customHeight="1" spans="1:2">
      <c r="A771" s="4" t="s">
        <v>145</v>
      </c>
      <c r="B771" s="197">
        <v>89</v>
      </c>
    </row>
    <row r="772" ht="16.9" customHeight="1" spans="1:2">
      <c r="A772" s="4" t="s">
        <v>1387</v>
      </c>
      <c r="B772" s="197">
        <v>476</v>
      </c>
    </row>
    <row r="773" ht="16.9" customHeight="1" spans="1:2">
      <c r="A773" s="4" t="s">
        <v>1389</v>
      </c>
      <c r="B773" s="197">
        <v>0</v>
      </c>
    </row>
    <row r="774" ht="16.9" customHeight="1" spans="1:2">
      <c r="A774" s="4" t="s">
        <v>1391</v>
      </c>
      <c r="B774" s="197">
        <v>248</v>
      </c>
    </row>
    <row r="775" ht="16.9" customHeight="1" spans="1:2">
      <c r="A775" s="4" t="s">
        <v>1393</v>
      </c>
      <c r="B775" s="197">
        <v>0</v>
      </c>
    </row>
    <row r="776" ht="16.9" customHeight="1" spans="1:2">
      <c r="A776" s="4" t="s">
        <v>1395</v>
      </c>
      <c r="B776" s="197">
        <v>4648</v>
      </c>
    </row>
    <row r="777" ht="16.9" customHeight="1" spans="1:2">
      <c r="A777" s="4" t="s">
        <v>1397</v>
      </c>
      <c r="B777" s="197">
        <v>1307</v>
      </c>
    </row>
    <row r="778" ht="16.9" customHeight="1" spans="1:2">
      <c r="A778" s="4" t="s">
        <v>1399</v>
      </c>
      <c r="B778" s="197">
        <v>0</v>
      </c>
    </row>
    <row r="779" ht="16.9" customHeight="1" spans="1:2">
      <c r="A779" s="4" t="s">
        <v>1401</v>
      </c>
      <c r="B779" s="197">
        <v>429</v>
      </c>
    </row>
    <row r="780" ht="16.9" customHeight="1" spans="1:2">
      <c r="A780" s="4" t="s">
        <v>1403</v>
      </c>
      <c r="B780" s="197">
        <v>878</v>
      </c>
    </row>
    <row r="781" ht="16.9" customHeight="1" spans="1:2">
      <c r="A781" s="4" t="s">
        <v>1405</v>
      </c>
      <c r="B781" s="197">
        <v>541</v>
      </c>
    </row>
    <row r="782" ht="16.9" customHeight="1" spans="1:2">
      <c r="A782" s="4" t="s">
        <v>1407</v>
      </c>
      <c r="B782" s="197">
        <v>0</v>
      </c>
    </row>
    <row r="783" ht="16.9" customHeight="1" spans="1:2">
      <c r="A783" s="4" t="s">
        <v>1409</v>
      </c>
      <c r="B783" s="197">
        <v>-1009</v>
      </c>
    </row>
    <row r="784" ht="16.9" customHeight="1" spans="1:2">
      <c r="A784" s="4" t="s">
        <v>1411</v>
      </c>
      <c r="B784" s="197">
        <v>0</v>
      </c>
    </row>
    <row r="785" ht="16.9" customHeight="1" spans="1:2">
      <c r="A785" s="4" t="s">
        <v>1413</v>
      </c>
      <c r="B785" s="197">
        <v>96</v>
      </c>
    </row>
    <row r="786" ht="16.9" customHeight="1" spans="1:2">
      <c r="A786" s="4" t="s">
        <v>1415</v>
      </c>
      <c r="B786" s="197">
        <v>0</v>
      </c>
    </row>
    <row r="787" ht="16.9" customHeight="1" spans="1:2">
      <c r="A787" s="4" t="s">
        <v>1417</v>
      </c>
      <c r="B787" s="197">
        <v>0</v>
      </c>
    </row>
    <row r="788" ht="16.9" customHeight="1" spans="1:2">
      <c r="A788" s="4" t="s">
        <v>1419</v>
      </c>
      <c r="B788" s="197">
        <v>1345</v>
      </c>
    </row>
    <row r="789" ht="16.9" customHeight="1" spans="1:2">
      <c r="A789" s="4" t="s">
        <v>1421</v>
      </c>
      <c r="B789" s="197">
        <v>109</v>
      </c>
    </row>
    <row r="790" ht="16.9" customHeight="1" spans="1:2">
      <c r="A790" s="4" t="s">
        <v>1423</v>
      </c>
      <c r="B790" s="197">
        <v>95</v>
      </c>
    </row>
    <row r="791" ht="16.9" customHeight="1" spans="1:2">
      <c r="A791" s="4" t="s">
        <v>1425</v>
      </c>
      <c r="B791" s="197">
        <v>261</v>
      </c>
    </row>
    <row r="792" ht="16.9" customHeight="1" spans="1:2">
      <c r="A792" s="4" t="s">
        <v>1427</v>
      </c>
      <c r="B792" s="197">
        <v>34</v>
      </c>
    </row>
    <row r="793" ht="16.9" customHeight="1" spans="1:2">
      <c r="A793" s="4" t="s">
        <v>1429</v>
      </c>
      <c r="B793" s="197">
        <v>0</v>
      </c>
    </row>
    <row r="794" ht="16.9" customHeight="1" spans="1:2">
      <c r="A794" s="4" t="s">
        <v>1431</v>
      </c>
      <c r="B794" s="197">
        <v>-200</v>
      </c>
    </row>
    <row r="795" ht="16.9" customHeight="1" spans="1:2">
      <c r="A795" s="4" t="s">
        <v>1433</v>
      </c>
      <c r="B795" s="197">
        <v>0</v>
      </c>
    </row>
    <row r="796" ht="16.9" customHeight="1" spans="1:2">
      <c r="A796" s="4" t="s">
        <v>1435</v>
      </c>
      <c r="B796" s="197">
        <v>2612</v>
      </c>
    </row>
    <row r="797" ht="16.9" customHeight="1" spans="1:2">
      <c r="A797" s="4" t="s">
        <v>1437</v>
      </c>
      <c r="B797" s="197">
        <v>1776</v>
      </c>
    </row>
    <row r="798" ht="16.9" customHeight="1" spans="1:2">
      <c r="A798" s="4" t="s">
        <v>1439</v>
      </c>
      <c r="B798" s="197">
        <v>110</v>
      </c>
    </row>
    <row r="799" ht="16.9" customHeight="1" spans="1:2">
      <c r="A799" s="4" t="s">
        <v>1441</v>
      </c>
      <c r="B799" s="197">
        <v>726</v>
      </c>
    </row>
    <row r="800" ht="16.9" customHeight="1" spans="1:2">
      <c r="A800" s="4" t="s">
        <v>1443</v>
      </c>
      <c r="B800" s="197">
        <v>0</v>
      </c>
    </row>
    <row r="801" ht="16.9" customHeight="1" spans="1:2">
      <c r="A801" s="4" t="s">
        <v>1445</v>
      </c>
      <c r="B801" s="197">
        <v>0</v>
      </c>
    </row>
    <row r="802" ht="16.9" customHeight="1" spans="1:2">
      <c r="A802" s="4" t="s">
        <v>1447</v>
      </c>
      <c r="B802" s="197">
        <v>140</v>
      </c>
    </row>
    <row r="803" ht="16.9" customHeight="1" spans="1:2">
      <c r="A803" s="4" t="s">
        <v>1449</v>
      </c>
      <c r="B803" s="197">
        <v>0</v>
      </c>
    </row>
    <row r="804" ht="16.9" customHeight="1" spans="1:2">
      <c r="A804" s="4" t="s">
        <v>1451</v>
      </c>
      <c r="B804" s="197">
        <v>0</v>
      </c>
    </row>
    <row r="805" ht="16.9" customHeight="1" spans="1:2">
      <c r="A805" s="4" t="s">
        <v>1453</v>
      </c>
      <c r="B805" s="197">
        <v>0</v>
      </c>
    </row>
    <row r="806" ht="16.9" customHeight="1" spans="1:2">
      <c r="A806" s="4" t="s">
        <v>1455</v>
      </c>
      <c r="B806" s="197">
        <v>0</v>
      </c>
    </row>
    <row r="807" ht="16.9" customHeight="1" spans="1:2">
      <c r="A807" s="4" t="s">
        <v>1457</v>
      </c>
      <c r="B807" s="197">
        <v>140</v>
      </c>
    </row>
    <row r="808" ht="16.9" customHeight="1" spans="1:2">
      <c r="A808" s="4" t="s">
        <v>1459</v>
      </c>
      <c r="B808" s="197">
        <v>0</v>
      </c>
    </row>
    <row r="809" ht="16.9" customHeight="1" spans="1:2">
      <c r="A809" s="4" t="s">
        <v>1461</v>
      </c>
      <c r="B809" s="197">
        <v>0</v>
      </c>
    </row>
    <row r="810" ht="16.9" customHeight="1" spans="1:2">
      <c r="A810" s="4" t="s">
        <v>1463</v>
      </c>
      <c r="B810" s="197">
        <v>0</v>
      </c>
    </row>
    <row r="811" ht="16.9" customHeight="1" spans="1:2">
      <c r="A811" s="4" t="s">
        <v>1465</v>
      </c>
      <c r="B811" s="197">
        <v>0</v>
      </c>
    </row>
    <row r="812" ht="16.9" customHeight="1" spans="1:2">
      <c r="A812" s="4" t="s">
        <v>1467</v>
      </c>
      <c r="B812" s="197">
        <v>0</v>
      </c>
    </row>
    <row r="813" ht="16.9" customHeight="1" spans="1:2">
      <c r="A813" s="4" t="s">
        <v>1469</v>
      </c>
      <c r="B813" s="197">
        <v>0</v>
      </c>
    </row>
    <row r="814" ht="16.9" customHeight="1" spans="1:2">
      <c r="A814" s="4" t="s">
        <v>1471</v>
      </c>
      <c r="B814" s="197">
        <v>0</v>
      </c>
    </row>
    <row r="815" ht="16.9" customHeight="1" spans="1:2">
      <c r="A815" s="4" t="s">
        <v>3751</v>
      </c>
      <c r="B815" s="197">
        <v>0</v>
      </c>
    </row>
    <row r="816" ht="16.9" customHeight="1" spans="1:2">
      <c r="A816" s="4" t="s">
        <v>1473</v>
      </c>
      <c r="B816" s="197">
        <v>734</v>
      </c>
    </row>
    <row r="817" ht="16.9" customHeight="1" spans="1:2">
      <c r="A817" s="4" t="s">
        <v>3752</v>
      </c>
      <c r="B817" s="197">
        <v>734</v>
      </c>
    </row>
    <row r="818" ht="16.9" customHeight="1" spans="1:2">
      <c r="A818" s="4" t="s">
        <v>1475</v>
      </c>
      <c r="B818" s="197">
        <v>2254</v>
      </c>
    </row>
    <row r="819" ht="16.9" customHeight="1" spans="1:2">
      <c r="A819" s="4" t="s">
        <v>1477</v>
      </c>
      <c r="B819" s="197">
        <v>2272</v>
      </c>
    </row>
    <row r="820" ht="16.9" customHeight="1" spans="1:2">
      <c r="A820" s="4" t="s">
        <v>1479</v>
      </c>
      <c r="B820" s="197">
        <v>-18</v>
      </c>
    </row>
    <row r="821" ht="16.9" customHeight="1" spans="1:2">
      <c r="A821" s="4" t="s">
        <v>1481</v>
      </c>
      <c r="B821" s="197">
        <v>0</v>
      </c>
    </row>
    <row r="822" ht="16.9" customHeight="1" spans="1:2">
      <c r="A822" s="4" t="s">
        <v>1483</v>
      </c>
      <c r="B822" s="197">
        <v>0</v>
      </c>
    </row>
    <row r="823" ht="16.9" customHeight="1" spans="1:2">
      <c r="A823" s="4" t="s">
        <v>1485</v>
      </c>
      <c r="B823" s="197">
        <v>0</v>
      </c>
    </row>
    <row r="824" ht="16.9" customHeight="1" spans="1:2">
      <c r="A824" s="4" t="s">
        <v>1487</v>
      </c>
      <c r="B824" s="197">
        <v>12609</v>
      </c>
    </row>
    <row r="825" ht="16.9" customHeight="1" spans="1:2">
      <c r="A825" s="4" t="s">
        <v>3753</v>
      </c>
      <c r="B825" s="197">
        <v>12609</v>
      </c>
    </row>
    <row r="826" ht="16.9" customHeight="1" spans="1:2">
      <c r="A826" s="4" t="s">
        <v>1489</v>
      </c>
      <c r="B826" s="197">
        <v>0</v>
      </c>
    </row>
    <row r="827" ht="16.9" customHeight="1" spans="1:2">
      <c r="A827" s="4" t="s">
        <v>3754</v>
      </c>
      <c r="B827" s="197">
        <v>0</v>
      </c>
    </row>
    <row r="828" ht="16.9" customHeight="1" spans="1:2">
      <c r="A828" s="4" t="s">
        <v>1491</v>
      </c>
      <c r="B828" s="197">
        <v>1469</v>
      </c>
    </row>
    <row r="829" ht="16.9" customHeight="1" spans="1:2">
      <c r="A829" s="4" t="s">
        <v>141</v>
      </c>
      <c r="B829" s="197">
        <v>0</v>
      </c>
    </row>
    <row r="830" ht="16.9" customHeight="1" spans="1:2">
      <c r="A830" s="4" t="s">
        <v>143</v>
      </c>
      <c r="B830" s="197">
        <v>0</v>
      </c>
    </row>
    <row r="831" ht="16.9" customHeight="1" spans="1:2">
      <c r="A831" s="4" t="s">
        <v>145</v>
      </c>
      <c r="B831" s="197">
        <v>0</v>
      </c>
    </row>
    <row r="832" ht="16.9" customHeight="1" spans="1:2">
      <c r="A832" s="4" t="s">
        <v>1496</v>
      </c>
      <c r="B832" s="197">
        <v>0</v>
      </c>
    </row>
    <row r="833" ht="16.9" customHeight="1" spans="1:2">
      <c r="A833" s="4" t="s">
        <v>1498</v>
      </c>
      <c r="B833" s="197">
        <v>0</v>
      </c>
    </row>
    <row r="834" ht="16.9" customHeight="1" spans="1:2">
      <c r="A834" s="4" t="s">
        <v>1500</v>
      </c>
      <c r="B834" s="197">
        <v>0</v>
      </c>
    </row>
    <row r="835" ht="16.9" customHeight="1" spans="1:2">
      <c r="A835" s="4" t="s">
        <v>1502</v>
      </c>
      <c r="B835" s="197">
        <v>18</v>
      </c>
    </row>
    <row r="836" ht="16.9" customHeight="1" spans="1:2">
      <c r="A836" s="4" t="s">
        <v>1504</v>
      </c>
      <c r="B836" s="197">
        <v>0</v>
      </c>
    </row>
    <row r="837" ht="16.9" customHeight="1" spans="1:2">
      <c r="A837" s="4" t="s">
        <v>1506</v>
      </c>
      <c r="B837" s="197">
        <v>0</v>
      </c>
    </row>
    <row r="838" ht="16.9" customHeight="1" spans="1:2">
      <c r="A838" s="4" t="s">
        <v>1508</v>
      </c>
      <c r="B838" s="197">
        <v>0</v>
      </c>
    </row>
    <row r="839" ht="16.9" customHeight="1" spans="1:2">
      <c r="A839" s="4" t="s">
        <v>248</v>
      </c>
      <c r="B839" s="197">
        <v>1451</v>
      </c>
    </row>
    <row r="840" ht="16.9" customHeight="1" spans="1:2">
      <c r="A840" s="4" t="s">
        <v>1511</v>
      </c>
      <c r="B840" s="197">
        <v>0</v>
      </c>
    </row>
    <row r="841" ht="16.9" customHeight="1" spans="1:2">
      <c r="A841" s="4" t="s">
        <v>1513</v>
      </c>
      <c r="B841" s="197">
        <v>0</v>
      </c>
    </row>
    <row r="842" ht="16.9" customHeight="1" spans="1:2">
      <c r="A842" s="4" t="s">
        <v>160</v>
      </c>
      <c r="B842" s="197">
        <v>0</v>
      </c>
    </row>
    <row r="843" ht="16.9" customHeight="1" spans="1:2">
      <c r="A843" s="4" t="s">
        <v>1514</v>
      </c>
      <c r="B843" s="197">
        <v>0</v>
      </c>
    </row>
    <row r="844" ht="16.9" customHeight="1" spans="1:2">
      <c r="A844" s="4" t="s">
        <v>1516</v>
      </c>
      <c r="B844" s="197">
        <v>0</v>
      </c>
    </row>
    <row r="845" ht="16.9" customHeight="1" spans="1:2">
      <c r="A845" s="4" t="s">
        <v>1518</v>
      </c>
      <c r="B845" s="197">
        <v>0</v>
      </c>
    </row>
    <row r="846" ht="16.9" customHeight="1" spans="1:2">
      <c r="A846" s="4" t="s">
        <v>1520</v>
      </c>
      <c r="B846" s="197">
        <v>0</v>
      </c>
    </row>
    <row r="847" ht="16.9" customHeight="1" spans="1:2">
      <c r="A847" s="4" t="s">
        <v>1522</v>
      </c>
      <c r="B847" s="197">
        <v>0</v>
      </c>
    </row>
    <row r="848" ht="16.9" customHeight="1" spans="1:2">
      <c r="A848" s="4" t="s">
        <v>1524</v>
      </c>
      <c r="B848" s="197">
        <v>0</v>
      </c>
    </row>
    <row r="849" ht="16.9" customHeight="1" spans="1:2">
      <c r="A849" s="4" t="s">
        <v>1526</v>
      </c>
      <c r="B849" s="197">
        <v>0</v>
      </c>
    </row>
    <row r="850" ht="16.9" customHeight="1" spans="1:2">
      <c r="A850" s="4" t="s">
        <v>1528</v>
      </c>
      <c r="B850" s="197">
        <v>934</v>
      </c>
    </row>
    <row r="851" ht="16.9" customHeight="1" spans="1:2">
      <c r="A851" s="4" t="s">
        <v>3755</v>
      </c>
      <c r="B851" s="197">
        <v>934</v>
      </c>
    </row>
    <row r="852" ht="16.9" customHeight="1" spans="1:2">
      <c r="A852" s="4" t="s">
        <v>1530</v>
      </c>
      <c r="B852" s="197">
        <v>6960</v>
      </c>
    </row>
    <row r="853" ht="16.9" customHeight="1" spans="1:2">
      <c r="A853" s="4" t="s">
        <v>1532</v>
      </c>
      <c r="B853" s="197">
        <v>2944</v>
      </c>
    </row>
    <row r="854" ht="16.9" customHeight="1" spans="1:2">
      <c r="A854" s="4" t="s">
        <v>141</v>
      </c>
      <c r="B854" s="197">
        <v>2225</v>
      </c>
    </row>
    <row r="855" ht="16.9" customHeight="1" spans="1:2">
      <c r="A855" s="4" t="s">
        <v>143</v>
      </c>
      <c r="B855" s="197">
        <v>0</v>
      </c>
    </row>
    <row r="856" ht="16.9" customHeight="1" spans="1:2">
      <c r="A856" s="4" t="s">
        <v>145</v>
      </c>
      <c r="B856" s="197">
        <v>107</v>
      </c>
    </row>
    <row r="857" ht="16.9" customHeight="1" spans="1:2">
      <c r="A857" s="4" t="s">
        <v>1537</v>
      </c>
      <c r="B857" s="197">
        <v>0</v>
      </c>
    </row>
    <row r="858" ht="16.9" customHeight="1" spans="1:2">
      <c r="A858" s="4" t="s">
        <v>1539</v>
      </c>
      <c r="B858" s="197">
        <v>178</v>
      </c>
    </row>
    <row r="859" ht="16.9" customHeight="1" spans="1:2">
      <c r="A859" s="4" t="s">
        <v>1541</v>
      </c>
      <c r="B859" s="197">
        <v>264</v>
      </c>
    </row>
    <row r="860" ht="16.9" customHeight="1" spans="1:2">
      <c r="A860" s="4" t="s">
        <v>1543</v>
      </c>
      <c r="B860" s="197">
        <v>0</v>
      </c>
    </row>
    <row r="861" ht="16.9" customHeight="1" spans="1:2">
      <c r="A861" s="4" t="s">
        <v>1545</v>
      </c>
      <c r="B861" s="197">
        <v>9</v>
      </c>
    </row>
    <row r="862" ht="16.9" customHeight="1" spans="1:2">
      <c r="A862" s="4" t="s">
        <v>1547</v>
      </c>
      <c r="B862" s="197">
        <v>44</v>
      </c>
    </row>
    <row r="863" ht="16.9" customHeight="1" spans="1:2">
      <c r="A863" s="4" t="s">
        <v>1549</v>
      </c>
      <c r="B863" s="197">
        <v>0</v>
      </c>
    </row>
    <row r="864" ht="16.9" customHeight="1" spans="1:2">
      <c r="A864" s="4" t="s">
        <v>1551</v>
      </c>
      <c r="B864" s="197">
        <v>117</v>
      </c>
    </row>
    <row r="865" ht="16.9" customHeight="1" spans="1:2">
      <c r="A865" s="4" t="s">
        <v>1553</v>
      </c>
      <c r="B865" s="197">
        <v>438</v>
      </c>
    </row>
    <row r="866" ht="16.9" customHeight="1" spans="1:2">
      <c r="A866" s="4" t="s">
        <v>3756</v>
      </c>
      <c r="B866" s="197">
        <v>438</v>
      </c>
    </row>
    <row r="867" ht="16.9" customHeight="1" spans="1:2">
      <c r="A867" s="4" t="s">
        <v>1555</v>
      </c>
      <c r="B867" s="197">
        <v>185</v>
      </c>
    </row>
    <row r="868" ht="16.9" customHeight="1" spans="1:2">
      <c r="A868" s="4" t="s">
        <v>1557</v>
      </c>
      <c r="B868" s="197">
        <v>0</v>
      </c>
    </row>
    <row r="869" ht="16.9" customHeight="1" spans="1:2">
      <c r="A869" s="4" t="s">
        <v>1559</v>
      </c>
      <c r="B869" s="197">
        <v>185</v>
      </c>
    </row>
    <row r="870" ht="16.9" customHeight="1" spans="1:2">
      <c r="A870" s="4" t="s">
        <v>1561</v>
      </c>
      <c r="B870" s="197">
        <v>0</v>
      </c>
    </row>
    <row r="871" ht="16.9" customHeight="1" spans="1:2">
      <c r="A871" s="4" t="s">
        <v>3757</v>
      </c>
      <c r="B871" s="197">
        <v>0</v>
      </c>
    </row>
    <row r="872" ht="16.9" customHeight="1" spans="1:2">
      <c r="A872" s="4" t="s">
        <v>1563</v>
      </c>
      <c r="B872" s="197">
        <v>2695</v>
      </c>
    </row>
    <row r="873" ht="16.9" customHeight="1" spans="1:2">
      <c r="A873" s="4" t="s">
        <v>3758</v>
      </c>
      <c r="B873" s="197">
        <v>2695</v>
      </c>
    </row>
    <row r="874" ht="16.9" customHeight="1" spans="1:2">
      <c r="A874" s="4" t="s">
        <v>1565</v>
      </c>
      <c r="B874" s="197">
        <v>698</v>
      </c>
    </row>
    <row r="875" ht="16.9" customHeight="1" spans="1:2">
      <c r="A875" s="4" t="s">
        <v>3759</v>
      </c>
      <c r="B875" s="197">
        <v>698</v>
      </c>
    </row>
    <row r="876" ht="16.9" customHeight="1" spans="1:2">
      <c r="A876" s="4" t="s">
        <v>1567</v>
      </c>
      <c r="B876" s="197">
        <v>780215</v>
      </c>
    </row>
    <row r="877" ht="16.9" customHeight="1" spans="1:2">
      <c r="A877" s="4" t="s">
        <v>1569</v>
      </c>
      <c r="B877" s="197">
        <v>614793</v>
      </c>
    </row>
    <row r="878" ht="16.9" customHeight="1" spans="1:2">
      <c r="A878" s="4" t="s">
        <v>141</v>
      </c>
      <c r="B878" s="197">
        <v>2703</v>
      </c>
    </row>
    <row r="879" ht="16.9" customHeight="1" spans="1:2">
      <c r="A879" s="4" t="s">
        <v>143</v>
      </c>
      <c r="B879" s="197">
        <v>0</v>
      </c>
    </row>
    <row r="880" ht="16.9" customHeight="1" spans="1:2">
      <c r="A880" s="4" t="s">
        <v>145</v>
      </c>
      <c r="B880" s="197">
        <v>8</v>
      </c>
    </row>
    <row r="881" ht="16.9" customHeight="1" spans="1:2">
      <c r="A881" s="4" t="s">
        <v>160</v>
      </c>
      <c r="B881" s="197">
        <v>7370</v>
      </c>
    </row>
    <row r="882" ht="16.9" customHeight="1" spans="1:2">
      <c r="A882" s="4" t="s">
        <v>1575</v>
      </c>
      <c r="B882" s="197">
        <v>1506</v>
      </c>
    </row>
    <row r="883" ht="16.9" customHeight="1" spans="1:2">
      <c r="A883" s="4" t="s">
        <v>1577</v>
      </c>
      <c r="B883" s="197">
        <v>2790</v>
      </c>
    </row>
    <row r="884" ht="16.9" customHeight="1" spans="1:2">
      <c r="A884" s="4" t="s">
        <v>1579</v>
      </c>
      <c r="B884" s="197">
        <v>30821</v>
      </c>
    </row>
    <row r="885" ht="16.9" customHeight="1" spans="1:2">
      <c r="A885" s="4" t="s">
        <v>1581</v>
      </c>
      <c r="B885" s="197">
        <v>1288</v>
      </c>
    </row>
    <row r="886" ht="16.9" customHeight="1" spans="1:2">
      <c r="A886" s="4" t="s">
        <v>1583</v>
      </c>
      <c r="B886" s="197">
        <v>0</v>
      </c>
    </row>
    <row r="887" ht="16.9" customHeight="1" spans="1:2">
      <c r="A887" s="4" t="s">
        <v>1585</v>
      </c>
      <c r="B887" s="197">
        <v>334</v>
      </c>
    </row>
    <row r="888" ht="16.9" customHeight="1" spans="1:2">
      <c r="A888" s="4" t="s">
        <v>1587</v>
      </c>
      <c r="B888" s="197">
        <v>51</v>
      </c>
    </row>
    <row r="889" ht="16.9" customHeight="1" spans="1:2">
      <c r="A889" s="4" t="s">
        <v>1589</v>
      </c>
      <c r="B889" s="197">
        <v>0</v>
      </c>
    </row>
    <row r="890" ht="16.9" customHeight="1" spans="1:2">
      <c r="A890" s="4" t="s">
        <v>1591</v>
      </c>
      <c r="B890" s="197">
        <v>450</v>
      </c>
    </row>
    <row r="891" ht="16.9" customHeight="1" spans="1:2">
      <c r="A891" s="4" t="s">
        <v>1593</v>
      </c>
      <c r="B891" s="197">
        <v>0</v>
      </c>
    </row>
    <row r="892" ht="16.9" customHeight="1" spans="1:2">
      <c r="A892" s="4" t="s">
        <v>1595</v>
      </c>
      <c r="B892" s="197">
        <v>0</v>
      </c>
    </row>
    <row r="893" ht="16.9" customHeight="1" spans="1:2">
      <c r="A893" s="4" t="s">
        <v>1597</v>
      </c>
      <c r="B893" s="197">
        <v>3896</v>
      </c>
    </row>
    <row r="894" ht="16.9" customHeight="1" spans="1:2">
      <c r="A894" s="4" t="s">
        <v>1599</v>
      </c>
      <c r="B894" s="197">
        <v>0</v>
      </c>
    </row>
    <row r="895" ht="16.9" customHeight="1" spans="1:2">
      <c r="A895" s="4" t="s">
        <v>1601</v>
      </c>
      <c r="B895" s="197">
        <v>621</v>
      </c>
    </row>
    <row r="896" ht="16.9" customHeight="1" spans="1:2">
      <c r="A896" s="4" t="s">
        <v>1603</v>
      </c>
      <c r="B896" s="197">
        <v>989</v>
      </c>
    </row>
    <row r="897" ht="16.9" customHeight="1" spans="1:2">
      <c r="A897" s="4" t="s">
        <v>1605</v>
      </c>
      <c r="B897" s="197">
        <v>614</v>
      </c>
    </row>
    <row r="898" ht="16.9" customHeight="1" spans="1:2">
      <c r="A898" s="4" t="s">
        <v>1607</v>
      </c>
      <c r="B898" s="197">
        <v>0</v>
      </c>
    </row>
    <row r="899" ht="16.9" customHeight="1" spans="1:2">
      <c r="A899" s="4" t="s">
        <v>1609</v>
      </c>
      <c r="B899" s="197">
        <v>100</v>
      </c>
    </row>
    <row r="900" ht="16.9" customHeight="1" spans="1:2">
      <c r="A900" s="4" t="s">
        <v>1611</v>
      </c>
      <c r="B900" s="197">
        <v>63300</v>
      </c>
    </row>
    <row r="901" ht="16.9" customHeight="1" spans="1:2">
      <c r="A901" s="4" t="s">
        <v>1613</v>
      </c>
      <c r="B901" s="197">
        <v>492846</v>
      </c>
    </row>
    <row r="902" ht="16.9" customHeight="1" spans="1:2">
      <c r="A902" s="4" t="s">
        <v>1615</v>
      </c>
      <c r="B902" s="197">
        <v>0</v>
      </c>
    </row>
    <row r="903" ht="16.9" customHeight="1" spans="1:2">
      <c r="A903" s="4" t="s">
        <v>1617</v>
      </c>
      <c r="B903" s="197">
        <v>0</v>
      </c>
    </row>
    <row r="904" ht="16.9" customHeight="1" spans="1:2">
      <c r="A904" s="4" t="s">
        <v>1619</v>
      </c>
      <c r="B904" s="197">
        <v>0</v>
      </c>
    </row>
    <row r="905" ht="16.9" customHeight="1" spans="1:2">
      <c r="A905" s="4" t="s">
        <v>1621</v>
      </c>
      <c r="B905" s="197">
        <v>5106</v>
      </c>
    </row>
    <row r="906" ht="16.9" customHeight="1" spans="1:2">
      <c r="A906" s="4" t="s">
        <v>1623</v>
      </c>
      <c r="B906" s="197">
        <v>23675</v>
      </c>
    </row>
    <row r="907" ht="16.9" customHeight="1" spans="1:2">
      <c r="A907" s="4" t="s">
        <v>141</v>
      </c>
      <c r="B907" s="197">
        <v>3532</v>
      </c>
    </row>
    <row r="908" ht="16.9" customHeight="1" spans="1:2">
      <c r="A908" s="4" t="s">
        <v>143</v>
      </c>
      <c r="B908" s="197">
        <v>0</v>
      </c>
    </row>
    <row r="909" ht="16.9" customHeight="1" spans="1:2">
      <c r="A909" s="4" t="s">
        <v>145</v>
      </c>
      <c r="B909" s="197">
        <v>165</v>
      </c>
    </row>
    <row r="910" ht="16.9" customHeight="1" spans="1:2">
      <c r="A910" s="4" t="s">
        <v>1628</v>
      </c>
      <c r="B910" s="197">
        <v>6266</v>
      </c>
    </row>
    <row r="911" ht="16.9" customHeight="1" spans="1:2">
      <c r="A911" s="4" t="s">
        <v>1630</v>
      </c>
      <c r="B911" s="197">
        <v>0</v>
      </c>
    </row>
    <row r="912" ht="16.9" customHeight="1" spans="1:2">
      <c r="A912" s="4" t="s">
        <v>1632</v>
      </c>
      <c r="B912" s="197">
        <v>289</v>
      </c>
    </row>
    <row r="913" ht="16.9" customHeight="1" spans="1:2">
      <c r="A913" s="4" t="s">
        <v>1634</v>
      </c>
      <c r="B913" s="197">
        <v>4738</v>
      </c>
    </row>
    <row r="914" ht="16.9" customHeight="1" spans="1:2">
      <c r="A914" s="4" t="s">
        <v>1636</v>
      </c>
      <c r="B914" s="197">
        <v>-169</v>
      </c>
    </row>
    <row r="915" ht="16.9" customHeight="1" spans="1:2">
      <c r="A915" s="4" t="s">
        <v>1638</v>
      </c>
      <c r="B915" s="197">
        <v>-184</v>
      </c>
    </row>
    <row r="916" ht="16.9" customHeight="1" spans="1:2">
      <c r="A916" s="4" t="s">
        <v>1640</v>
      </c>
      <c r="B916" s="197">
        <v>0</v>
      </c>
    </row>
    <row r="917" ht="16.9" customHeight="1" spans="1:2">
      <c r="A917" s="4" t="s">
        <v>1642</v>
      </c>
      <c r="B917" s="197">
        <v>338</v>
      </c>
    </row>
    <row r="918" ht="16.9" customHeight="1" spans="1:2">
      <c r="A918" s="4" t="s">
        <v>1644</v>
      </c>
      <c r="B918" s="197">
        <v>97</v>
      </c>
    </row>
    <row r="919" ht="16.9" customHeight="1" spans="1:2">
      <c r="A919" s="4" t="s">
        <v>1646</v>
      </c>
      <c r="B919" s="197">
        <v>1693</v>
      </c>
    </row>
    <row r="920" ht="16.9" customHeight="1" spans="1:2">
      <c r="A920" s="4" t="s">
        <v>1648</v>
      </c>
      <c r="B920" s="197">
        <v>0</v>
      </c>
    </row>
    <row r="921" ht="16.9" customHeight="1" spans="1:2">
      <c r="A921" s="4" t="s">
        <v>1650</v>
      </c>
      <c r="B921" s="197">
        <v>-25</v>
      </c>
    </row>
    <row r="922" ht="16.9" customHeight="1" spans="1:2">
      <c r="A922" s="4" t="s">
        <v>1652</v>
      </c>
      <c r="B922" s="197">
        <v>0</v>
      </c>
    </row>
    <row r="923" ht="16.9" customHeight="1" spans="1:2">
      <c r="A923" s="4" t="s">
        <v>1654</v>
      </c>
      <c r="B923" s="197">
        <v>0</v>
      </c>
    </row>
    <row r="924" ht="16.9" customHeight="1" spans="1:2">
      <c r="A924" s="4" t="s">
        <v>1656</v>
      </c>
      <c r="B924" s="197">
        <v>0</v>
      </c>
    </row>
    <row r="925" ht="16.9" customHeight="1" spans="1:2">
      <c r="A925" s="4" t="s">
        <v>1658</v>
      </c>
      <c r="B925" s="197">
        <v>165</v>
      </c>
    </row>
    <row r="926" ht="16.9" customHeight="1" spans="1:2">
      <c r="A926" s="4" t="s">
        <v>1660</v>
      </c>
      <c r="B926" s="197">
        <v>0</v>
      </c>
    </row>
    <row r="927" ht="16.9" customHeight="1" spans="1:2">
      <c r="A927" s="4" t="s">
        <v>1662</v>
      </c>
      <c r="B927" s="197">
        <v>0</v>
      </c>
    </row>
    <row r="928" ht="16.9" customHeight="1" spans="1:2">
      <c r="A928" s="4" t="s">
        <v>1664</v>
      </c>
      <c r="B928" s="197">
        <v>0</v>
      </c>
    </row>
    <row r="929" ht="16.9" customHeight="1" spans="1:2">
      <c r="A929" s="4" t="s">
        <v>1666</v>
      </c>
      <c r="B929" s="197">
        <v>-89</v>
      </c>
    </row>
    <row r="930" ht="16.9" customHeight="1" spans="1:2">
      <c r="A930" s="4" t="s">
        <v>1668</v>
      </c>
      <c r="B930" s="197">
        <v>0</v>
      </c>
    </row>
    <row r="931" ht="16.9" customHeight="1" spans="1:2">
      <c r="A931" s="4" t="s">
        <v>1670</v>
      </c>
      <c r="B931" s="197">
        <v>151</v>
      </c>
    </row>
    <row r="932" ht="16.9" customHeight="1" spans="1:2">
      <c r="A932" s="4" t="s">
        <v>1672</v>
      </c>
      <c r="B932" s="197">
        <v>0</v>
      </c>
    </row>
    <row r="933" ht="16.9" customHeight="1" spans="1:2">
      <c r="A933" s="4" t="s">
        <v>1674</v>
      </c>
      <c r="B933" s="197">
        <v>5348</v>
      </c>
    </row>
    <row r="934" ht="16.9" customHeight="1" spans="1:2">
      <c r="A934" s="4" t="s">
        <v>1676</v>
      </c>
      <c r="B934" s="197">
        <v>1360</v>
      </c>
    </row>
    <row r="935" ht="16.9" customHeight="1" spans="1:2">
      <c r="A935" s="4" t="s">
        <v>1678</v>
      </c>
      <c r="B935" s="197">
        <v>135161</v>
      </c>
    </row>
    <row r="936" ht="16.9" customHeight="1" spans="1:2">
      <c r="A936" s="4" t="s">
        <v>141</v>
      </c>
      <c r="B936" s="197">
        <v>2776</v>
      </c>
    </row>
    <row r="937" ht="16.9" customHeight="1" spans="1:2">
      <c r="A937" s="4" t="s">
        <v>143</v>
      </c>
      <c r="B937" s="197">
        <v>0</v>
      </c>
    </row>
    <row r="938" ht="16.9" customHeight="1" spans="1:2">
      <c r="A938" s="4" t="s">
        <v>145</v>
      </c>
      <c r="B938" s="197">
        <v>159</v>
      </c>
    </row>
    <row r="939" ht="16.9" customHeight="1" spans="1:2">
      <c r="A939" s="4" t="s">
        <v>1683</v>
      </c>
      <c r="B939" s="197">
        <v>481</v>
      </c>
    </row>
    <row r="940" ht="16.9" customHeight="1" spans="1:2">
      <c r="A940" s="4" t="s">
        <v>1685</v>
      </c>
      <c r="B940" s="197">
        <v>12596</v>
      </c>
    </row>
    <row r="941" ht="16.9" customHeight="1" spans="1:2">
      <c r="A941" s="4" t="s">
        <v>1687</v>
      </c>
      <c r="B941" s="197">
        <v>0</v>
      </c>
    </row>
    <row r="942" ht="16.9" customHeight="1" spans="1:2">
      <c r="A942" s="4" t="s">
        <v>1689</v>
      </c>
      <c r="B942" s="197">
        <v>0</v>
      </c>
    </row>
    <row r="943" ht="16.9" customHeight="1" spans="1:2">
      <c r="A943" s="4" t="s">
        <v>1691</v>
      </c>
      <c r="B943" s="197">
        <v>0</v>
      </c>
    </row>
    <row r="944" ht="16.9" customHeight="1" spans="1:2">
      <c r="A944" s="4" t="s">
        <v>1693</v>
      </c>
      <c r="B944" s="197">
        <v>0</v>
      </c>
    </row>
    <row r="945" ht="16.9" customHeight="1" spans="1:2">
      <c r="A945" s="4" t="s">
        <v>1695</v>
      </c>
      <c r="B945" s="197">
        <v>1118</v>
      </c>
    </row>
    <row r="946" ht="16.9" customHeight="1" spans="1:2">
      <c r="A946" s="4" t="s">
        <v>1697</v>
      </c>
      <c r="B946" s="197">
        <v>81</v>
      </c>
    </row>
    <row r="947" ht="16.9" customHeight="1" spans="1:2">
      <c r="A947" s="4" t="s">
        <v>1699</v>
      </c>
      <c r="B947" s="197">
        <v>200</v>
      </c>
    </row>
    <row r="948" ht="16.9" customHeight="1" spans="1:2">
      <c r="A948" s="4" t="s">
        <v>1701</v>
      </c>
      <c r="B948" s="197">
        <v>9222</v>
      </c>
    </row>
    <row r="949" ht="16.9" customHeight="1" spans="1:2">
      <c r="A949" s="4" t="s">
        <v>1703</v>
      </c>
      <c r="B949" s="197">
        <v>3240</v>
      </c>
    </row>
    <row r="950" ht="16.9" customHeight="1" spans="1:2">
      <c r="A950" s="4" t="s">
        <v>1705</v>
      </c>
      <c r="B950" s="197">
        <v>51</v>
      </c>
    </row>
    <row r="951" ht="16.9" customHeight="1" spans="1:2">
      <c r="A951" s="4" t="s">
        <v>1707</v>
      </c>
      <c r="B951" s="197">
        <v>481</v>
      </c>
    </row>
    <row r="952" ht="16.9" customHeight="1" spans="1:2">
      <c r="A952" s="4" t="s">
        <v>1709</v>
      </c>
      <c r="B952" s="197">
        <v>0</v>
      </c>
    </row>
    <row r="953" ht="16.9" customHeight="1" spans="1:2">
      <c r="A953" s="4" t="s">
        <v>1711</v>
      </c>
      <c r="B953" s="197">
        <v>0</v>
      </c>
    </row>
    <row r="954" ht="16.9" customHeight="1" spans="1:2">
      <c r="A954" s="4" t="s">
        <v>1713</v>
      </c>
      <c r="B954" s="197">
        <v>0</v>
      </c>
    </row>
    <row r="955" ht="16.9" customHeight="1" spans="1:2">
      <c r="A955" s="4" t="s">
        <v>1715</v>
      </c>
      <c r="B955" s="197">
        <v>0</v>
      </c>
    </row>
    <row r="956" ht="16.9" customHeight="1" spans="1:2">
      <c r="A956" s="4" t="s">
        <v>1717</v>
      </c>
      <c r="B956" s="197">
        <v>5848</v>
      </c>
    </row>
    <row r="957" ht="16.9" customHeight="1" spans="1:2">
      <c r="A957" s="4" t="s">
        <v>1719</v>
      </c>
      <c r="B957" s="197">
        <v>0</v>
      </c>
    </row>
    <row r="958" ht="16.9" customHeight="1" spans="1:2">
      <c r="A958" s="4" t="s">
        <v>1660</v>
      </c>
      <c r="B958" s="197">
        <v>0</v>
      </c>
    </row>
    <row r="959" ht="16.9" customHeight="1" spans="1:2">
      <c r="A959" s="4" t="s">
        <v>1722</v>
      </c>
      <c r="B959" s="197">
        <v>470</v>
      </c>
    </row>
    <row r="960" ht="16.9" customHeight="1" spans="1:2">
      <c r="A960" s="4" t="s">
        <v>1724</v>
      </c>
      <c r="B960" s="197">
        <v>506</v>
      </c>
    </row>
    <row r="961" ht="16.9" customHeight="1" spans="1:2">
      <c r="A961" s="4" t="s">
        <v>1726</v>
      </c>
      <c r="B961" s="197">
        <v>97932</v>
      </c>
    </row>
    <row r="962" ht="16.9" customHeight="1" spans="1:2">
      <c r="A962" s="4" t="s">
        <v>1728</v>
      </c>
      <c r="B962" s="197">
        <v>0</v>
      </c>
    </row>
    <row r="963" ht="16.9" customHeight="1" spans="1:2">
      <c r="A963" s="4" t="s">
        <v>141</v>
      </c>
      <c r="B963" s="197">
        <v>0</v>
      </c>
    </row>
    <row r="964" ht="16.9" customHeight="1" spans="1:2">
      <c r="A964" s="4" t="s">
        <v>143</v>
      </c>
      <c r="B964" s="197">
        <v>0</v>
      </c>
    </row>
    <row r="965" ht="16.9" customHeight="1" spans="1:2">
      <c r="A965" s="4" t="s">
        <v>145</v>
      </c>
      <c r="B965" s="197">
        <v>0</v>
      </c>
    </row>
    <row r="966" ht="16.9" customHeight="1" spans="1:2">
      <c r="A966" s="4" t="s">
        <v>1733</v>
      </c>
      <c r="B966" s="197">
        <v>0</v>
      </c>
    </row>
    <row r="967" ht="16.9" customHeight="1" spans="1:2">
      <c r="A967" s="4" t="s">
        <v>1735</v>
      </c>
      <c r="B967" s="197">
        <v>0</v>
      </c>
    </row>
    <row r="968" ht="16.9" customHeight="1" spans="1:2">
      <c r="A968" s="4" t="s">
        <v>1737</v>
      </c>
      <c r="B968" s="197">
        <v>0</v>
      </c>
    </row>
    <row r="969" ht="16.9" customHeight="1" spans="1:2">
      <c r="A969" s="4" t="s">
        <v>1739</v>
      </c>
      <c r="B969" s="197">
        <v>0</v>
      </c>
    </row>
    <row r="970" ht="16.9" customHeight="1" spans="1:2">
      <c r="A970" s="4" t="s">
        <v>1741</v>
      </c>
      <c r="B970" s="197">
        <v>0</v>
      </c>
    </row>
    <row r="971" ht="16.9" customHeight="1" spans="1:2">
      <c r="A971" s="4" t="s">
        <v>1743</v>
      </c>
      <c r="B971" s="197">
        <v>0</v>
      </c>
    </row>
    <row r="972" ht="16.9" customHeight="1" spans="1:2">
      <c r="A972" s="4" t="s">
        <v>1745</v>
      </c>
      <c r="B972" s="197">
        <v>0</v>
      </c>
    </row>
    <row r="973" ht="16.9" customHeight="1" spans="1:2">
      <c r="A973" s="4" t="s">
        <v>1747</v>
      </c>
      <c r="B973" s="197">
        <v>1575</v>
      </c>
    </row>
    <row r="974" ht="16.9" customHeight="1" spans="1:2">
      <c r="A974" s="4" t="s">
        <v>141</v>
      </c>
      <c r="B974" s="197">
        <v>1359</v>
      </c>
    </row>
    <row r="975" ht="16.9" customHeight="1" spans="1:2">
      <c r="A975" s="4" t="s">
        <v>143</v>
      </c>
      <c r="B975" s="197">
        <v>49</v>
      </c>
    </row>
    <row r="976" ht="16.9" customHeight="1" spans="1:2">
      <c r="A976" s="4" t="s">
        <v>145</v>
      </c>
      <c r="B976" s="197">
        <v>0</v>
      </c>
    </row>
    <row r="977" ht="16.9" customHeight="1" spans="1:2">
      <c r="A977" s="4" t="s">
        <v>1752</v>
      </c>
      <c r="B977" s="197">
        <v>43</v>
      </c>
    </row>
    <row r="978" ht="16.9" customHeight="1" spans="1:2">
      <c r="A978" s="4" t="s">
        <v>1754</v>
      </c>
      <c r="B978" s="197">
        <v>0</v>
      </c>
    </row>
    <row r="979" ht="16.9" customHeight="1" spans="1:2">
      <c r="A979" s="4" t="s">
        <v>1756</v>
      </c>
      <c r="B979" s="197">
        <v>0</v>
      </c>
    </row>
    <row r="980" ht="16.9" customHeight="1" spans="1:2">
      <c r="A980" s="4" t="s">
        <v>1758</v>
      </c>
      <c r="B980" s="197">
        <v>0</v>
      </c>
    </row>
    <row r="981" ht="16.9" customHeight="1" spans="1:2">
      <c r="A981" s="4" t="s">
        <v>1760</v>
      </c>
      <c r="B981" s="197">
        <v>0</v>
      </c>
    </row>
    <row r="982" ht="16.9" customHeight="1" spans="1:2">
      <c r="A982" s="4" t="s">
        <v>1762</v>
      </c>
      <c r="B982" s="197">
        <v>33</v>
      </c>
    </row>
    <row r="983" ht="16.9" customHeight="1" spans="1:2">
      <c r="A983" s="4" t="s">
        <v>1764</v>
      </c>
      <c r="B983" s="197">
        <v>91</v>
      </c>
    </row>
    <row r="984" ht="16.9" customHeight="1" spans="1:2">
      <c r="A984" s="4" t="s">
        <v>1766</v>
      </c>
      <c r="B984" s="197">
        <v>2775</v>
      </c>
    </row>
    <row r="985" ht="16.9" customHeight="1" spans="1:2">
      <c r="A985" s="4" t="s">
        <v>862</v>
      </c>
      <c r="B985" s="197">
        <v>-50</v>
      </c>
    </row>
    <row r="986" ht="16.9" customHeight="1" spans="1:2">
      <c r="A986" s="4" t="s">
        <v>1769</v>
      </c>
      <c r="B986" s="197">
        <v>774</v>
      </c>
    </row>
    <row r="987" ht="16.9" customHeight="1" spans="1:2">
      <c r="A987" s="4" t="s">
        <v>1771</v>
      </c>
      <c r="B987" s="197">
        <v>0</v>
      </c>
    </row>
    <row r="988" ht="16.9" customHeight="1" spans="1:2">
      <c r="A988" s="4" t="s">
        <v>1773</v>
      </c>
      <c r="B988" s="197">
        <v>0</v>
      </c>
    </row>
    <row r="989" ht="16.9" customHeight="1" spans="1:2">
      <c r="A989" s="4" t="s">
        <v>1775</v>
      </c>
      <c r="B989" s="197">
        <v>2051</v>
      </c>
    </row>
    <row r="990" ht="16.9" customHeight="1" spans="1:2">
      <c r="A990" s="4" t="s">
        <v>1777</v>
      </c>
      <c r="B990" s="197">
        <v>22</v>
      </c>
    </row>
    <row r="991" ht="16.9" customHeight="1" spans="1:2">
      <c r="A991" s="4" t="s">
        <v>1779</v>
      </c>
      <c r="B991" s="197">
        <v>22</v>
      </c>
    </row>
    <row r="992" ht="16.9" customHeight="1" spans="1:2">
      <c r="A992" s="4" t="s">
        <v>1781</v>
      </c>
      <c r="B992" s="197">
        <v>0</v>
      </c>
    </row>
    <row r="993" ht="16.9" customHeight="1" spans="1:2">
      <c r="A993" s="4" t="s">
        <v>1783</v>
      </c>
      <c r="B993" s="197">
        <v>0</v>
      </c>
    </row>
    <row r="994" ht="16.9" customHeight="1" spans="1:2">
      <c r="A994" s="4" t="s">
        <v>1785</v>
      </c>
      <c r="B994" s="197">
        <v>0</v>
      </c>
    </row>
    <row r="995" ht="16.9" customHeight="1" spans="1:2">
      <c r="A995" s="4" t="s">
        <v>1787</v>
      </c>
      <c r="B995" s="197">
        <v>0</v>
      </c>
    </row>
    <row r="996" ht="16.9" customHeight="1" spans="1:2">
      <c r="A996" s="4" t="s">
        <v>1789</v>
      </c>
      <c r="B996" s="197">
        <v>0</v>
      </c>
    </row>
    <row r="997" ht="16.9" customHeight="1" spans="1:2">
      <c r="A997" s="4" t="s">
        <v>1791</v>
      </c>
      <c r="B997" s="197">
        <v>198</v>
      </c>
    </row>
    <row r="998" ht="16.9" customHeight="1" spans="1:2">
      <c r="A998" s="4" t="s">
        <v>1793</v>
      </c>
      <c r="B998" s="197">
        <v>0</v>
      </c>
    </row>
    <row r="999" ht="16.9" customHeight="1" spans="1:2">
      <c r="A999" s="4" t="s">
        <v>1795</v>
      </c>
      <c r="B999" s="197">
        <v>0</v>
      </c>
    </row>
    <row r="1000" ht="16.9" customHeight="1" spans="1:2">
      <c r="A1000" s="4" t="s">
        <v>1797</v>
      </c>
      <c r="B1000" s="197">
        <v>198</v>
      </c>
    </row>
    <row r="1001" ht="16.9" customHeight="1" spans="1:2">
      <c r="A1001" s="4" t="s">
        <v>1799</v>
      </c>
      <c r="B1001" s="197">
        <v>0</v>
      </c>
    </row>
    <row r="1002" ht="16.9" customHeight="1" spans="1:2">
      <c r="A1002" s="4" t="s">
        <v>1801</v>
      </c>
      <c r="B1002" s="197">
        <v>0</v>
      </c>
    </row>
    <row r="1003" ht="16.9" customHeight="1" spans="1:2">
      <c r="A1003" s="4" t="s">
        <v>1803</v>
      </c>
      <c r="B1003" s="197">
        <v>0</v>
      </c>
    </row>
    <row r="1004" ht="16.9" customHeight="1" spans="1:2">
      <c r="A1004" s="4" t="s">
        <v>1805</v>
      </c>
      <c r="B1004" s="197">
        <v>0</v>
      </c>
    </row>
    <row r="1005" ht="16.9" customHeight="1" spans="1:2">
      <c r="A1005" s="4" t="s">
        <v>1806</v>
      </c>
      <c r="B1005" s="197">
        <v>2016</v>
      </c>
    </row>
    <row r="1006" ht="16.9" customHeight="1" spans="1:2">
      <c r="A1006" s="4" t="s">
        <v>1807</v>
      </c>
      <c r="B1006" s="197">
        <v>0</v>
      </c>
    </row>
    <row r="1007" ht="16.9" customHeight="1" spans="1:2">
      <c r="A1007" s="4" t="s">
        <v>1808</v>
      </c>
      <c r="B1007" s="197">
        <v>2016</v>
      </c>
    </row>
    <row r="1008" ht="16.9" customHeight="1" spans="1:2">
      <c r="A1008" s="4" t="s">
        <v>1810</v>
      </c>
      <c r="B1008" s="197">
        <v>3080936</v>
      </c>
    </row>
    <row r="1009" ht="16.9" customHeight="1" spans="1:2">
      <c r="A1009" s="4" t="s">
        <v>1812</v>
      </c>
      <c r="B1009" s="197">
        <v>1424205</v>
      </c>
    </row>
    <row r="1010" ht="16.9" customHeight="1" spans="1:2">
      <c r="A1010" s="4" t="s">
        <v>141</v>
      </c>
      <c r="B1010" s="197">
        <v>2555</v>
      </c>
    </row>
    <row r="1011" ht="16.9" customHeight="1" spans="1:2">
      <c r="A1011" s="4" t="s">
        <v>143</v>
      </c>
      <c r="B1011" s="197">
        <v>0</v>
      </c>
    </row>
    <row r="1012" ht="16.9" customHeight="1" spans="1:2">
      <c r="A1012" s="4" t="s">
        <v>145</v>
      </c>
      <c r="B1012" s="197">
        <v>73</v>
      </c>
    </row>
    <row r="1013" ht="16.9" customHeight="1" spans="1:2">
      <c r="A1013" s="4" t="s">
        <v>1817</v>
      </c>
      <c r="B1013" s="197">
        <v>400000</v>
      </c>
    </row>
    <row r="1014" ht="16.9" customHeight="1" spans="1:2">
      <c r="A1014" s="4" t="s">
        <v>1819</v>
      </c>
      <c r="B1014" s="197">
        <v>28158</v>
      </c>
    </row>
    <row r="1015" ht="16.9" customHeight="1" spans="1:2">
      <c r="A1015" s="4" t="s">
        <v>1821</v>
      </c>
      <c r="B1015" s="197">
        <v>388891</v>
      </c>
    </row>
    <row r="1016" ht="16.9" customHeight="1" spans="1:2">
      <c r="A1016" s="4" t="s">
        <v>1823</v>
      </c>
      <c r="B1016" s="197">
        <v>0</v>
      </c>
    </row>
    <row r="1017" ht="16.9" customHeight="1" spans="1:2">
      <c r="A1017" s="4" t="s">
        <v>1825</v>
      </c>
      <c r="B1017" s="197">
        <v>40113</v>
      </c>
    </row>
    <row r="1018" ht="16.9" customHeight="1" spans="1:2">
      <c r="A1018" s="4" t="s">
        <v>1827</v>
      </c>
      <c r="B1018" s="197">
        <v>813</v>
      </c>
    </row>
    <row r="1019" ht="16.9" customHeight="1" spans="1:2">
      <c r="A1019" s="4" t="s">
        <v>1829</v>
      </c>
      <c r="B1019" s="197">
        <v>4506</v>
      </c>
    </row>
    <row r="1020" ht="16.9" customHeight="1" spans="1:2">
      <c r="A1020" s="4" t="s">
        <v>1831</v>
      </c>
      <c r="B1020" s="197">
        <v>22445</v>
      </c>
    </row>
    <row r="1021" ht="16.9" customHeight="1" spans="1:2">
      <c r="A1021" s="4" t="s">
        <v>1833</v>
      </c>
      <c r="B1021" s="197">
        <v>55373</v>
      </c>
    </row>
    <row r="1022" ht="16.9" customHeight="1" spans="1:2">
      <c r="A1022" s="4" t="s">
        <v>1835</v>
      </c>
      <c r="B1022" s="197">
        <v>0</v>
      </c>
    </row>
    <row r="1023" ht="16.9" customHeight="1" spans="1:2">
      <c r="A1023" s="4" t="s">
        <v>1837</v>
      </c>
      <c r="B1023" s="197">
        <v>0</v>
      </c>
    </row>
    <row r="1024" ht="16.9" customHeight="1" spans="1:2">
      <c r="A1024" s="4" t="s">
        <v>1839</v>
      </c>
      <c r="B1024" s="197">
        <v>3000</v>
      </c>
    </row>
    <row r="1025" ht="16.9" customHeight="1" spans="1:2">
      <c r="A1025" s="4" t="s">
        <v>1841</v>
      </c>
      <c r="B1025" s="197">
        <v>1058</v>
      </c>
    </row>
    <row r="1026" ht="16.9" customHeight="1" spans="1:2">
      <c r="A1026" s="4" t="s">
        <v>1843</v>
      </c>
      <c r="B1026" s="197">
        <v>0</v>
      </c>
    </row>
    <row r="1027" ht="16.9" customHeight="1" spans="1:2">
      <c r="A1027" s="4" t="s">
        <v>1845</v>
      </c>
      <c r="B1027" s="197">
        <v>0</v>
      </c>
    </row>
    <row r="1028" ht="16.9" customHeight="1" spans="1:2">
      <c r="A1028" s="4" t="s">
        <v>1847</v>
      </c>
      <c r="B1028" s="197">
        <v>277</v>
      </c>
    </row>
    <row r="1029" ht="16.9" customHeight="1" spans="1:2">
      <c r="A1029" s="4" t="s">
        <v>1849</v>
      </c>
      <c r="B1029" s="197">
        <v>0</v>
      </c>
    </row>
    <row r="1030" ht="16.9" customHeight="1" spans="1:2">
      <c r="A1030" s="4" t="s">
        <v>1851</v>
      </c>
      <c r="B1030" s="197">
        <v>0</v>
      </c>
    </row>
    <row r="1031" ht="16.9" customHeight="1" spans="1:2">
      <c r="A1031" s="4" t="s">
        <v>1853</v>
      </c>
      <c r="B1031" s="197">
        <v>0</v>
      </c>
    </row>
    <row r="1032" ht="16.9" customHeight="1" spans="1:2">
      <c r="A1032" s="4" t="s">
        <v>1855</v>
      </c>
      <c r="B1032" s="197">
        <v>0</v>
      </c>
    </row>
    <row r="1033" ht="16.9" customHeight="1" spans="1:2">
      <c r="A1033" s="4" t="s">
        <v>1857</v>
      </c>
      <c r="B1033" s="197">
        <v>0</v>
      </c>
    </row>
    <row r="1034" ht="16.9" customHeight="1" spans="1:2">
      <c r="A1034" s="4" t="s">
        <v>1859</v>
      </c>
      <c r="B1034" s="197">
        <v>0</v>
      </c>
    </row>
    <row r="1035" ht="16.9" customHeight="1" spans="1:2">
      <c r="A1035" s="4" t="s">
        <v>1861</v>
      </c>
      <c r="B1035" s="197">
        <v>0</v>
      </c>
    </row>
    <row r="1036" ht="16.9" customHeight="1" spans="1:2">
      <c r="A1036" s="4" t="s">
        <v>1863</v>
      </c>
      <c r="B1036" s="197">
        <v>0</v>
      </c>
    </row>
    <row r="1037" ht="16.9" customHeight="1" spans="1:2">
      <c r="A1037" s="4" t="s">
        <v>1865</v>
      </c>
      <c r="B1037" s="197">
        <v>419311</v>
      </c>
    </row>
    <row r="1038" ht="16.9" customHeight="1" spans="1:2">
      <c r="A1038" s="4" t="s">
        <v>1867</v>
      </c>
      <c r="B1038" s="197">
        <v>57632</v>
      </c>
    </row>
    <row r="1039" ht="16.9" customHeight="1" spans="1:2">
      <c r="A1039" s="4" t="s">
        <v>1869</v>
      </c>
      <c r="B1039" s="197">
        <v>401736</v>
      </c>
    </row>
    <row r="1040" ht="16.9" customHeight="1" spans="1:2">
      <c r="A1040" s="4" t="s">
        <v>141</v>
      </c>
      <c r="B1040" s="197">
        <v>0</v>
      </c>
    </row>
    <row r="1041" ht="16.9" customHeight="1" spans="1:2">
      <c r="A1041" s="4" t="s">
        <v>143</v>
      </c>
      <c r="B1041" s="197">
        <v>0</v>
      </c>
    </row>
    <row r="1042" ht="16.9" customHeight="1" spans="1:2">
      <c r="A1042" s="4" t="s">
        <v>145</v>
      </c>
      <c r="B1042" s="197">
        <v>0</v>
      </c>
    </row>
    <row r="1043" ht="16.9" customHeight="1" spans="1:2">
      <c r="A1043" s="4" t="s">
        <v>1874</v>
      </c>
      <c r="B1043" s="197">
        <v>400236</v>
      </c>
    </row>
    <row r="1044" ht="16.9" customHeight="1" spans="1:2">
      <c r="A1044" s="4" t="s">
        <v>1876</v>
      </c>
      <c r="B1044" s="197">
        <v>0</v>
      </c>
    </row>
    <row r="1045" ht="16.9" customHeight="1" spans="1:2">
      <c r="A1045" s="4" t="s">
        <v>1878</v>
      </c>
      <c r="B1045" s="197">
        <v>1500</v>
      </c>
    </row>
    <row r="1046" ht="16.9" customHeight="1" spans="1:2">
      <c r="A1046" s="4" t="s">
        <v>1880</v>
      </c>
      <c r="B1046" s="197">
        <v>0</v>
      </c>
    </row>
    <row r="1047" ht="16.9" customHeight="1" spans="1:2">
      <c r="A1047" s="4" t="s">
        <v>1882</v>
      </c>
      <c r="B1047" s="197">
        <v>0</v>
      </c>
    </row>
    <row r="1048" ht="16.9" customHeight="1" spans="1:2">
      <c r="A1048" s="4" t="s">
        <v>1884</v>
      </c>
      <c r="B1048" s="197">
        <v>0</v>
      </c>
    </row>
    <row r="1049" ht="16.9" customHeight="1" spans="1:2">
      <c r="A1049" s="4" t="s">
        <v>1886</v>
      </c>
      <c r="B1049" s="197">
        <v>24912</v>
      </c>
    </row>
    <row r="1050" ht="16.9" customHeight="1" spans="1:2">
      <c r="A1050" s="4" t="s">
        <v>141</v>
      </c>
      <c r="B1050" s="197">
        <v>0</v>
      </c>
    </row>
    <row r="1051" ht="16.9" customHeight="1" spans="1:2">
      <c r="A1051" s="4" t="s">
        <v>143</v>
      </c>
      <c r="B1051" s="197">
        <v>0</v>
      </c>
    </row>
    <row r="1052" ht="16.9" customHeight="1" spans="1:2">
      <c r="A1052" s="4" t="s">
        <v>145</v>
      </c>
      <c r="B1052" s="197">
        <v>0</v>
      </c>
    </row>
    <row r="1053" ht="16.9" customHeight="1" spans="1:2">
      <c r="A1053" s="4" t="s">
        <v>1891</v>
      </c>
      <c r="B1053" s="197">
        <v>23400</v>
      </c>
    </row>
    <row r="1054" ht="16.9" customHeight="1" spans="1:2">
      <c r="A1054" s="4" t="s">
        <v>1893</v>
      </c>
      <c r="B1054" s="197">
        <v>0</v>
      </c>
    </row>
    <row r="1055" ht="16.9" customHeight="1" spans="1:2">
      <c r="A1055" s="4" t="s">
        <v>1895</v>
      </c>
      <c r="B1055" s="197">
        <v>0</v>
      </c>
    </row>
    <row r="1056" ht="16.9" customHeight="1" spans="1:2">
      <c r="A1056" s="4" t="s">
        <v>1897</v>
      </c>
      <c r="B1056" s="197">
        <v>120</v>
      </c>
    </row>
    <row r="1057" ht="16.9" customHeight="1" spans="1:2">
      <c r="A1057" s="4" t="s">
        <v>1899</v>
      </c>
      <c r="B1057" s="197">
        <v>0</v>
      </c>
    </row>
    <row r="1058" ht="16.9" customHeight="1" spans="1:2">
      <c r="A1058" s="4" t="s">
        <v>1901</v>
      </c>
      <c r="B1058" s="197">
        <v>1392</v>
      </c>
    </row>
    <row r="1059" ht="16.9" customHeight="1" spans="1:2">
      <c r="A1059" s="4" t="s">
        <v>1903</v>
      </c>
      <c r="B1059" s="197">
        <v>46</v>
      </c>
    </row>
    <row r="1060" ht="16.9" customHeight="1" spans="1:2">
      <c r="A1060" s="4" t="s">
        <v>1905</v>
      </c>
      <c r="B1060" s="197">
        <v>0</v>
      </c>
    </row>
    <row r="1061" ht="16.9" customHeight="1" spans="1:2">
      <c r="A1061" s="4" t="s">
        <v>1907</v>
      </c>
      <c r="B1061" s="197">
        <v>0</v>
      </c>
    </row>
    <row r="1062" ht="16.9" customHeight="1" spans="1:2">
      <c r="A1062" s="4" t="s">
        <v>1909</v>
      </c>
      <c r="B1062" s="197">
        <v>0</v>
      </c>
    </row>
    <row r="1063" ht="16.9" customHeight="1" spans="1:2">
      <c r="A1063" s="4" t="s">
        <v>1911</v>
      </c>
      <c r="B1063" s="197">
        <v>46</v>
      </c>
    </row>
    <row r="1064" ht="16.9" customHeight="1" spans="1:2">
      <c r="A1064" s="4" t="s">
        <v>1913</v>
      </c>
      <c r="B1064" s="197">
        <v>300</v>
      </c>
    </row>
    <row r="1065" ht="16.9" customHeight="1" spans="1:2">
      <c r="A1065" s="4" t="s">
        <v>141</v>
      </c>
      <c r="B1065" s="197">
        <v>0</v>
      </c>
    </row>
    <row r="1066" ht="16.9" customHeight="1" spans="1:2">
      <c r="A1066" s="4" t="s">
        <v>143</v>
      </c>
      <c r="B1066" s="197">
        <v>0</v>
      </c>
    </row>
    <row r="1067" ht="16.9" customHeight="1" spans="1:2">
      <c r="A1067" s="4" t="s">
        <v>145</v>
      </c>
      <c r="B1067" s="197">
        <v>0</v>
      </c>
    </row>
    <row r="1068" ht="16.9" customHeight="1" spans="1:2">
      <c r="A1068" s="4" t="s">
        <v>1882</v>
      </c>
      <c r="B1068" s="197">
        <v>0</v>
      </c>
    </row>
    <row r="1069" ht="16.9" customHeight="1" spans="1:2">
      <c r="A1069" s="4" t="s">
        <v>1919</v>
      </c>
      <c r="B1069" s="197">
        <v>300</v>
      </c>
    </row>
    <row r="1070" ht="16.9" customHeight="1" spans="1:2">
      <c r="A1070" s="4" t="s">
        <v>1921</v>
      </c>
      <c r="B1070" s="197">
        <v>0</v>
      </c>
    </row>
    <row r="1071" ht="16.9" customHeight="1" spans="1:2">
      <c r="A1071" s="4" t="s">
        <v>1923</v>
      </c>
      <c r="B1071" s="197">
        <v>1212899</v>
      </c>
    </row>
    <row r="1072" ht="16.9" customHeight="1" spans="1:2">
      <c r="A1072" s="4" t="s">
        <v>1925</v>
      </c>
      <c r="B1072" s="197">
        <v>1158061</v>
      </c>
    </row>
    <row r="1073" ht="16.9" customHeight="1" spans="1:2">
      <c r="A1073" s="4" t="s">
        <v>1927</v>
      </c>
      <c r="B1073" s="197">
        <v>53500</v>
      </c>
    </row>
    <row r="1074" ht="16.9" customHeight="1" spans="1:2">
      <c r="A1074" s="4" t="s">
        <v>1929</v>
      </c>
      <c r="B1074" s="197">
        <v>0</v>
      </c>
    </row>
    <row r="1075" ht="16.9" customHeight="1" spans="1:2">
      <c r="A1075" s="4" t="s">
        <v>1931</v>
      </c>
      <c r="B1075" s="197">
        <v>1338</v>
      </c>
    </row>
    <row r="1076" ht="16.9" customHeight="1" spans="1:2">
      <c r="A1076" s="4" t="s">
        <v>1933</v>
      </c>
      <c r="B1076" s="197">
        <v>16838</v>
      </c>
    </row>
    <row r="1077" ht="16.9" customHeight="1" spans="1:2">
      <c r="A1077" s="4" t="s">
        <v>1935</v>
      </c>
      <c r="B1077" s="197">
        <v>0</v>
      </c>
    </row>
    <row r="1078" ht="16.9" customHeight="1" spans="1:2">
      <c r="A1078" s="4" t="s">
        <v>1937</v>
      </c>
      <c r="B1078" s="197">
        <v>16838</v>
      </c>
    </row>
    <row r="1079" ht="16.9" customHeight="1" spans="1:2">
      <c r="A1079" s="4" t="s">
        <v>1939</v>
      </c>
      <c r="B1079" s="197">
        <v>286505</v>
      </c>
    </row>
    <row r="1080" ht="16.9" customHeight="1" spans="1:2">
      <c r="A1080" s="4" t="s">
        <v>1941</v>
      </c>
      <c r="B1080" s="197">
        <v>30279</v>
      </c>
    </row>
    <row r="1081" ht="16.9" customHeight="1" spans="1:2">
      <c r="A1081" s="4" t="s">
        <v>141</v>
      </c>
      <c r="B1081" s="197">
        <v>423</v>
      </c>
    </row>
    <row r="1082" ht="16.9" customHeight="1" spans="1:2">
      <c r="A1082" s="4" t="s">
        <v>143</v>
      </c>
      <c r="B1082" s="197">
        <v>61</v>
      </c>
    </row>
    <row r="1083" ht="16.9" customHeight="1" spans="1:2">
      <c r="A1083" s="4" t="s">
        <v>145</v>
      </c>
      <c r="B1083" s="197">
        <v>0</v>
      </c>
    </row>
    <row r="1084" ht="16.9" customHeight="1" spans="1:2">
      <c r="A1084" s="4" t="s">
        <v>1946</v>
      </c>
      <c r="B1084" s="197">
        <v>2024</v>
      </c>
    </row>
    <row r="1085" ht="16.9" customHeight="1" spans="1:2">
      <c r="A1085" s="4" t="s">
        <v>1948</v>
      </c>
      <c r="B1085" s="197">
        <v>0</v>
      </c>
    </row>
    <row r="1086" ht="16.9" customHeight="1" spans="1:2">
      <c r="A1086" s="4" t="s">
        <v>1950</v>
      </c>
      <c r="B1086" s="197">
        <v>0</v>
      </c>
    </row>
    <row r="1087" ht="16.9" customHeight="1" spans="1:2">
      <c r="A1087" s="4" t="s">
        <v>1952</v>
      </c>
      <c r="B1087" s="197">
        <v>10823</v>
      </c>
    </row>
    <row r="1088" ht="16.9" customHeight="1" spans="1:2">
      <c r="A1088" s="4" t="s">
        <v>1954</v>
      </c>
      <c r="B1088" s="197">
        <v>0</v>
      </c>
    </row>
    <row r="1089" ht="16.9" customHeight="1" spans="1:2">
      <c r="A1089" s="4" t="s">
        <v>1956</v>
      </c>
      <c r="B1089" s="197">
        <v>16948</v>
      </c>
    </row>
    <row r="1090" ht="16.9" customHeight="1" spans="1:2">
      <c r="A1090" s="4" t="s">
        <v>1958</v>
      </c>
      <c r="B1090" s="197">
        <v>10937</v>
      </c>
    </row>
    <row r="1091" ht="16.9" customHeight="1" spans="1:2">
      <c r="A1091" s="4" t="s">
        <v>141</v>
      </c>
      <c r="B1091" s="197">
        <v>1156</v>
      </c>
    </row>
    <row r="1092" ht="16.9" customHeight="1" spans="1:2">
      <c r="A1092" s="4" t="s">
        <v>143</v>
      </c>
      <c r="B1092" s="197">
        <v>0</v>
      </c>
    </row>
    <row r="1093" ht="16.9" customHeight="1" spans="1:2">
      <c r="A1093" s="4" t="s">
        <v>145</v>
      </c>
      <c r="B1093" s="197">
        <v>74</v>
      </c>
    </row>
    <row r="1094" ht="16.9" customHeight="1" spans="1:2">
      <c r="A1094" s="4" t="s">
        <v>1963</v>
      </c>
      <c r="B1094" s="197">
        <v>110</v>
      </c>
    </row>
    <row r="1095" ht="16.9" customHeight="1" spans="1:2">
      <c r="A1095" s="4" t="s">
        <v>1965</v>
      </c>
      <c r="B1095" s="197">
        <v>0</v>
      </c>
    </row>
    <row r="1096" ht="16.9" customHeight="1" spans="1:2">
      <c r="A1096" s="4" t="s">
        <v>1967</v>
      </c>
      <c r="B1096" s="197">
        <v>0</v>
      </c>
    </row>
    <row r="1097" ht="16.9" customHeight="1" spans="1:2">
      <c r="A1097" s="4" t="s">
        <v>1969</v>
      </c>
      <c r="B1097" s="197">
        <v>640</v>
      </c>
    </row>
    <row r="1098" ht="16.9" customHeight="1" spans="1:2">
      <c r="A1098" s="4" t="s">
        <v>1971</v>
      </c>
      <c r="B1098" s="197">
        <v>0</v>
      </c>
    </row>
    <row r="1099" ht="16.9" customHeight="1" spans="1:2">
      <c r="A1099" s="4" t="s">
        <v>1973</v>
      </c>
      <c r="B1099" s="197">
        <v>0</v>
      </c>
    </row>
    <row r="1100" ht="16.9" customHeight="1" spans="1:2">
      <c r="A1100" s="4" t="s">
        <v>1975</v>
      </c>
      <c r="B1100" s="197">
        <v>0</v>
      </c>
    </row>
    <row r="1101" ht="16.9" customHeight="1" spans="1:2">
      <c r="A1101" s="4" t="s">
        <v>1977</v>
      </c>
      <c r="B1101" s="197">
        <v>0</v>
      </c>
    </row>
    <row r="1102" ht="16.9" customHeight="1" spans="1:2">
      <c r="A1102" s="4" t="s">
        <v>1979</v>
      </c>
      <c r="B1102" s="197">
        <v>0</v>
      </c>
    </row>
    <row r="1103" ht="16.9" customHeight="1" spans="1:2">
      <c r="A1103" s="4" t="s">
        <v>1981</v>
      </c>
      <c r="B1103" s="197">
        <v>0</v>
      </c>
    </row>
    <row r="1104" ht="16.9" customHeight="1" spans="1:2">
      <c r="A1104" s="4" t="s">
        <v>1983</v>
      </c>
      <c r="B1104" s="197">
        <v>0</v>
      </c>
    </row>
    <row r="1105" ht="16.9" customHeight="1" spans="1:2">
      <c r="A1105" s="4" t="s">
        <v>1985</v>
      </c>
      <c r="B1105" s="197">
        <v>8957</v>
      </c>
    </row>
    <row r="1106" ht="16.9" customHeight="1" spans="1:2">
      <c r="A1106" s="4" t="s">
        <v>1987</v>
      </c>
      <c r="B1106" s="197">
        <v>90</v>
      </c>
    </row>
    <row r="1107" ht="16.9" customHeight="1" spans="1:2">
      <c r="A1107" s="4" t="s">
        <v>141</v>
      </c>
      <c r="B1107" s="197">
        <v>60</v>
      </c>
    </row>
    <row r="1108" ht="16.9" customHeight="1" spans="1:2">
      <c r="A1108" s="4" t="s">
        <v>143</v>
      </c>
      <c r="B1108" s="197">
        <v>0</v>
      </c>
    </row>
    <row r="1109" ht="16.9" customHeight="1" spans="1:2">
      <c r="A1109" s="4" t="s">
        <v>145</v>
      </c>
      <c r="B1109" s="197">
        <v>30</v>
      </c>
    </row>
    <row r="1110" ht="16.9" customHeight="1" spans="1:2">
      <c r="A1110" s="4" t="s">
        <v>1992</v>
      </c>
      <c r="B1110" s="197">
        <v>0</v>
      </c>
    </row>
    <row r="1111" ht="16.9" customHeight="1" spans="1:2">
      <c r="A1111" s="4" t="s">
        <v>1994</v>
      </c>
      <c r="B1111" s="197">
        <v>13730</v>
      </c>
    </row>
    <row r="1112" ht="16.9" customHeight="1" spans="1:2">
      <c r="A1112" s="4" t="s">
        <v>141</v>
      </c>
      <c r="B1112" s="197">
        <v>3067</v>
      </c>
    </row>
    <row r="1113" ht="16.9" customHeight="1" spans="1:2">
      <c r="A1113" s="4" t="s">
        <v>143</v>
      </c>
      <c r="B1113" s="197">
        <v>55</v>
      </c>
    </row>
    <row r="1114" ht="16.9" customHeight="1" spans="1:2">
      <c r="A1114" s="4" t="s">
        <v>145</v>
      </c>
      <c r="B1114" s="197">
        <v>223</v>
      </c>
    </row>
    <row r="1115" ht="16.9" customHeight="1" spans="1:2">
      <c r="A1115" s="4" t="s">
        <v>1999</v>
      </c>
      <c r="B1115" s="197">
        <v>0</v>
      </c>
    </row>
    <row r="1116" ht="16.9" customHeight="1" spans="1:2">
      <c r="A1116" s="4" t="s">
        <v>2001</v>
      </c>
      <c r="B1116" s="197">
        <v>0</v>
      </c>
    </row>
    <row r="1117" ht="16.9" customHeight="1" spans="1:2">
      <c r="A1117" s="4" t="s">
        <v>2003</v>
      </c>
      <c r="B1117" s="197">
        <v>1392</v>
      </c>
    </row>
    <row r="1118" ht="16.9" customHeight="1" spans="1:2">
      <c r="A1118" s="4" t="s">
        <v>2005</v>
      </c>
      <c r="B1118" s="197">
        <v>198</v>
      </c>
    </row>
    <row r="1119" ht="16.9" customHeight="1" spans="1:2">
      <c r="A1119" s="4" t="s">
        <v>2007</v>
      </c>
      <c r="B1119" s="197">
        <v>0</v>
      </c>
    </row>
    <row r="1120" ht="16.9" customHeight="1" spans="1:2">
      <c r="A1120" s="4" t="s">
        <v>2009</v>
      </c>
      <c r="B1120" s="197">
        <v>5262</v>
      </c>
    </row>
    <row r="1121" ht="16.9" customHeight="1" spans="1:2">
      <c r="A1121" s="4" t="s">
        <v>2011</v>
      </c>
      <c r="B1121" s="197">
        <v>2926</v>
      </c>
    </row>
    <row r="1122" ht="16.9" customHeight="1" spans="1:2">
      <c r="A1122" s="4" t="s">
        <v>1882</v>
      </c>
      <c r="B1122" s="197">
        <v>0</v>
      </c>
    </row>
    <row r="1123" ht="16.9" customHeight="1" spans="1:2">
      <c r="A1123" s="4" t="s">
        <v>2014</v>
      </c>
      <c r="B1123" s="197">
        <v>0</v>
      </c>
    </row>
    <row r="1124" ht="16.9" customHeight="1" spans="1:2">
      <c r="A1124" s="4" t="s">
        <v>2016</v>
      </c>
      <c r="B1124" s="197">
        <v>607</v>
      </c>
    </row>
    <row r="1125" ht="16.9" customHeight="1" spans="1:2">
      <c r="A1125" s="4" t="s">
        <v>2018</v>
      </c>
      <c r="B1125" s="197">
        <v>6433</v>
      </c>
    </row>
    <row r="1126" ht="16.9" customHeight="1" spans="1:2">
      <c r="A1126" s="4" t="s">
        <v>141</v>
      </c>
      <c r="B1126" s="197">
        <v>1122</v>
      </c>
    </row>
    <row r="1127" ht="16.9" customHeight="1" spans="1:2">
      <c r="A1127" s="4" t="s">
        <v>143</v>
      </c>
      <c r="B1127" s="197">
        <v>0</v>
      </c>
    </row>
    <row r="1128" ht="16.9" customHeight="1" spans="1:2">
      <c r="A1128" s="4" t="s">
        <v>145</v>
      </c>
      <c r="B1128" s="197">
        <v>0</v>
      </c>
    </row>
    <row r="1129" ht="16.9" customHeight="1" spans="1:2">
      <c r="A1129" s="4" t="s">
        <v>3760</v>
      </c>
      <c r="B1129" s="197">
        <v>0</v>
      </c>
    </row>
    <row r="1130" ht="16.9" customHeight="1" spans="1:2">
      <c r="A1130" s="4" t="s">
        <v>2023</v>
      </c>
      <c r="B1130" s="197">
        <v>3232</v>
      </c>
    </row>
    <row r="1131" ht="16.9" customHeight="1" spans="1:2">
      <c r="A1131" s="4" t="s">
        <v>2025</v>
      </c>
      <c r="B1131" s="197">
        <v>456</v>
      </c>
    </row>
    <row r="1132" ht="16.9" customHeight="1" spans="1:2">
      <c r="A1132" s="4" t="s">
        <v>2027</v>
      </c>
      <c r="B1132" s="197">
        <v>1466</v>
      </c>
    </row>
    <row r="1133" ht="16.9" customHeight="1" spans="1:2">
      <c r="A1133" s="4" t="s">
        <v>2029</v>
      </c>
      <c r="B1133" s="197">
        <v>157</v>
      </c>
    </row>
    <row r="1134" ht="16.9" customHeight="1" spans="1:2">
      <c r="A1134" s="4" t="s">
        <v>2031</v>
      </c>
      <c r="B1134" s="197">
        <v>2177</v>
      </c>
    </row>
    <row r="1135" ht="16.9" customHeight="1" spans="1:2">
      <c r="A1135" s="4" t="s">
        <v>141</v>
      </c>
      <c r="B1135" s="197">
        <v>2156</v>
      </c>
    </row>
    <row r="1136" ht="16.9" customHeight="1" spans="1:2">
      <c r="A1136" s="4" t="s">
        <v>143</v>
      </c>
      <c r="B1136" s="197">
        <v>0</v>
      </c>
    </row>
    <row r="1137" ht="16.9" customHeight="1" spans="1:2">
      <c r="A1137" s="4" t="s">
        <v>145</v>
      </c>
      <c r="B1137" s="197">
        <v>0</v>
      </c>
    </row>
    <row r="1138" ht="16.9" customHeight="1" spans="1:2">
      <c r="A1138" s="4" t="s">
        <v>2036</v>
      </c>
      <c r="B1138" s="197">
        <v>0</v>
      </c>
    </row>
    <row r="1139" ht="16.9" customHeight="1" spans="1:2">
      <c r="A1139" s="4" t="s">
        <v>3761</v>
      </c>
      <c r="B1139" s="197">
        <v>0</v>
      </c>
    </row>
    <row r="1140" ht="16.9" customHeight="1" spans="1:2">
      <c r="A1140" s="4" t="s">
        <v>2038</v>
      </c>
      <c r="B1140" s="197">
        <v>21</v>
      </c>
    </row>
    <row r="1141" ht="16.9" customHeight="1" spans="1:2">
      <c r="A1141" s="4" t="s">
        <v>2040</v>
      </c>
      <c r="B1141" s="197">
        <v>161413</v>
      </c>
    </row>
    <row r="1142" ht="16.9" customHeight="1" spans="1:2">
      <c r="A1142" s="4" t="s">
        <v>141</v>
      </c>
      <c r="B1142" s="197">
        <v>0</v>
      </c>
    </row>
    <row r="1143" ht="16.9" customHeight="1" spans="1:2">
      <c r="A1143" s="4" t="s">
        <v>143</v>
      </c>
      <c r="B1143" s="197">
        <v>0</v>
      </c>
    </row>
    <row r="1144" ht="16.9" customHeight="1" spans="1:2">
      <c r="A1144" s="4" t="s">
        <v>145</v>
      </c>
      <c r="B1144" s="197">
        <v>0</v>
      </c>
    </row>
    <row r="1145" ht="16.9" customHeight="1" spans="1:2">
      <c r="A1145" s="4" t="s">
        <v>2045</v>
      </c>
      <c r="B1145" s="197">
        <v>0</v>
      </c>
    </row>
    <row r="1146" ht="16.9" customHeight="1" spans="1:2">
      <c r="A1146" s="4" t="s">
        <v>2047</v>
      </c>
      <c r="B1146" s="197">
        <v>111204</v>
      </c>
    </row>
    <row r="1147" ht="16.9" customHeight="1" spans="1:2">
      <c r="A1147" s="4" t="s">
        <v>2049</v>
      </c>
      <c r="B1147" s="197">
        <v>50209</v>
      </c>
    </row>
    <row r="1148" ht="16.9" customHeight="1" spans="1:2">
      <c r="A1148" s="4" t="s">
        <v>2051</v>
      </c>
      <c r="B1148" s="197">
        <v>61446</v>
      </c>
    </row>
    <row r="1149" ht="16.9" customHeight="1" spans="1:2">
      <c r="A1149" s="4" t="s">
        <v>2053</v>
      </c>
      <c r="B1149" s="197">
        <v>0</v>
      </c>
    </row>
    <row r="1150" ht="16.9" customHeight="1" spans="1:2">
      <c r="A1150" s="4" t="s">
        <v>2055</v>
      </c>
      <c r="B1150" s="197">
        <v>3900</v>
      </c>
    </row>
    <row r="1151" ht="16.9" customHeight="1" spans="1:2">
      <c r="A1151" s="4" t="s">
        <v>2057</v>
      </c>
      <c r="B1151" s="197">
        <v>3644</v>
      </c>
    </row>
    <row r="1152" ht="16.9" customHeight="1" spans="1:2">
      <c r="A1152" s="4" t="s">
        <v>2059</v>
      </c>
      <c r="B1152" s="197">
        <v>0</v>
      </c>
    </row>
    <row r="1153" ht="16.9" customHeight="1" spans="1:2">
      <c r="A1153" s="4" t="s">
        <v>2061</v>
      </c>
      <c r="B1153" s="197">
        <v>0</v>
      </c>
    </row>
    <row r="1154" ht="16.9" customHeight="1" spans="1:2">
      <c r="A1154" s="4" t="s">
        <v>2063</v>
      </c>
      <c r="B1154" s="197">
        <v>53902</v>
      </c>
    </row>
    <row r="1155" ht="16.9" customHeight="1" spans="1:2">
      <c r="A1155" s="4" t="s">
        <v>2065</v>
      </c>
      <c r="B1155" s="197">
        <v>52079</v>
      </c>
    </row>
    <row r="1156" ht="16.9" customHeight="1" spans="1:2">
      <c r="A1156" s="4" t="s">
        <v>2067</v>
      </c>
      <c r="B1156" s="197">
        <v>28693</v>
      </c>
    </row>
    <row r="1157" ht="16.9" customHeight="1" spans="1:2">
      <c r="A1157" s="4" t="s">
        <v>141</v>
      </c>
      <c r="B1157" s="197">
        <v>605</v>
      </c>
    </row>
    <row r="1158" ht="16.9" customHeight="1" spans="1:2">
      <c r="A1158" s="4" t="s">
        <v>143</v>
      </c>
      <c r="B1158" s="197">
        <v>0</v>
      </c>
    </row>
    <row r="1159" ht="16.9" customHeight="1" spans="1:2">
      <c r="A1159" s="4" t="s">
        <v>145</v>
      </c>
      <c r="B1159" s="197">
        <v>0</v>
      </c>
    </row>
    <row r="1160" ht="16.9" customHeight="1" spans="1:2">
      <c r="A1160" s="4" t="s">
        <v>2072</v>
      </c>
      <c r="B1160" s="197">
        <v>0</v>
      </c>
    </row>
    <row r="1161" ht="16.9" customHeight="1" spans="1:2">
      <c r="A1161" s="4" t="s">
        <v>2074</v>
      </c>
      <c r="B1161" s="197">
        <v>0</v>
      </c>
    </row>
    <row r="1162" ht="16.9" customHeight="1" spans="1:2">
      <c r="A1162" s="4" t="s">
        <v>2076</v>
      </c>
      <c r="B1162" s="197">
        <v>0</v>
      </c>
    </row>
    <row r="1163" ht="16.9" customHeight="1" spans="1:2">
      <c r="A1163" s="4" t="s">
        <v>2078</v>
      </c>
      <c r="B1163" s="197">
        <v>0</v>
      </c>
    </row>
    <row r="1164" ht="16.9" customHeight="1" spans="1:2">
      <c r="A1164" s="4" t="s">
        <v>160</v>
      </c>
      <c r="B1164" s="197">
        <v>-3</v>
      </c>
    </row>
    <row r="1165" ht="16.9" customHeight="1" spans="1:2">
      <c r="A1165" s="4" t="s">
        <v>2081</v>
      </c>
      <c r="B1165" s="197">
        <v>28091</v>
      </c>
    </row>
    <row r="1166" ht="16.9" customHeight="1" spans="1:2">
      <c r="A1166" s="4" t="s">
        <v>2083</v>
      </c>
      <c r="B1166" s="197">
        <v>9989</v>
      </c>
    </row>
    <row r="1167" ht="16.9" customHeight="1" spans="1:2">
      <c r="A1167" s="4" t="s">
        <v>141</v>
      </c>
      <c r="B1167" s="197">
        <v>981</v>
      </c>
    </row>
    <row r="1168" ht="16.9" customHeight="1" spans="1:2">
      <c r="A1168" s="4" t="s">
        <v>143</v>
      </c>
      <c r="B1168" s="197">
        <v>0</v>
      </c>
    </row>
    <row r="1169" ht="16.9" customHeight="1" spans="1:2">
      <c r="A1169" s="4" t="s">
        <v>145</v>
      </c>
      <c r="B1169" s="197">
        <v>41</v>
      </c>
    </row>
    <row r="1170" ht="16.9" customHeight="1" spans="1:2">
      <c r="A1170" s="4" t="s">
        <v>2088</v>
      </c>
      <c r="B1170" s="197">
        <v>4191</v>
      </c>
    </row>
    <row r="1171" ht="16.9" customHeight="1" spans="1:2">
      <c r="A1171" s="4" t="s">
        <v>2090</v>
      </c>
      <c r="B1171" s="197">
        <v>0</v>
      </c>
    </row>
    <row r="1172" ht="16.9" customHeight="1" spans="1:2">
      <c r="A1172" s="4" t="s">
        <v>2092</v>
      </c>
      <c r="B1172" s="197">
        <v>4776</v>
      </c>
    </row>
    <row r="1173" ht="16.9" customHeight="1" spans="1:2">
      <c r="A1173" s="4" t="s">
        <v>2094</v>
      </c>
      <c r="B1173" s="197">
        <v>12586</v>
      </c>
    </row>
    <row r="1174" ht="16.9" customHeight="1" spans="1:2">
      <c r="A1174" s="4" t="s">
        <v>141</v>
      </c>
      <c r="B1174" s="197">
        <v>0</v>
      </c>
    </row>
    <row r="1175" ht="16.9" customHeight="1" spans="1:2">
      <c r="A1175" s="4" t="s">
        <v>143</v>
      </c>
      <c r="B1175" s="197">
        <v>0</v>
      </c>
    </row>
    <row r="1176" ht="16.9" customHeight="1" spans="1:2">
      <c r="A1176" s="4" t="s">
        <v>145</v>
      </c>
      <c r="B1176" s="197">
        <v>0</v>
      </c>
    </row>
    <row r="1177" ht="16.9" customHeight="1" spans="1:2">
      <c r="A1177" s="4" t="s">
        <v>2099</v>
      </c>
      <c r="B1177" s="197">
        <v>0</v>
      </c>
    </row>
    <row r="1178" ht="16.9" customHeight="1" spans="1:2">
      <c r="A1178" s="4" t="s">
        <v>2101</v>
      </c>
      <c r="B1178" s="197">
        <v>12586</v>
      </c>
    </row>
    <row r="1179" ht="16.9" customHeight="1" spans="1:2">
      <c r="A1179" s="4" t="s">
        <v>2103</v>
      </c>
      <c r="B1179" s="197">
        <v>811</v>
      </c>
    </row>
    <row r="1180" ht="16.9" customHeight="1" spans="1:2">
      <c r="A1180" s="4" t="s">
        <v>2105</v>
      </c>
      <c r="B1180" s="197">
        <v>580</v>
      </c>
    </row>
    <row r="1181" ht="16.9" customHeight="1" spans="1:2">
      <c r="A1181" s="4" t="s">
        <v>2107</v>
      </c>
      <c r="B1181" s="197">
        <v>231</v>
      </c>
    </row>
    <row r="1182" ht="16.9" customHeight="1" spans="1:2">
      <c r="A1182" s="4" t="s">
        <v>2109</v>
      </c>
      <c r="B1182" s="197">
        <v>1264</v>
      </c>
    </row>
    <row r="1183" ht="16.9" customHeight="1" spans="1:2">
      <c r="A1183" s="4" t="s">
        <v>2110</v>
      </c>
      <c r="B1183" s="197">
        <v>0</v>
      </c>
    </row>
    <row r="1184" ht="16.9" customHeight="1" spans="1:2">
      <c r="A1184" s="4" t="s">
        <v>141</v>
      </c>
      <c r="B1184" s="197">
        <v>0</v>
      </c>
    </row>
    <row r="1185" ht="16.9" customHeight="1" spans="1:2">
      <c r="A1185" s="4" t="s">
        <v>143</v>
      </c>
      <c r="B1185" s="197">
        <v>0</v>
      </c>
    </row>
    <row r="1186" ht="16.9" customHeight="1" spans="1:2">
      <c r="A1186" s="4" t="s">
        <v>145</v>
      </c>
      <c r="B1186" s="197">
        <v>0</v>
      </c>
    </row>
    <row r="1187" ht="16.9" customHeight="1" spans="1:2">
      <c r="A1187" s="4" t="s">
        <v>3762</v>
      </c>
      <c r="B1187" s="197">
        <v>0</v>
      </c>
    </row>
    <row r="1188" ht="16.9" customHeight="1" spans="1:2">
      <c r="A1188" s="4" t="s">
        <v>160</v>
      </c>
      <c r="B1188" s="197">
        <v>0</v>
      </c>
    </row>
    <row r="1189" ht="16.9" customHeight="1" spans="1:2">
      <c r="A1189" s="4" t="s">
        <v>3763</v>
      </c>
      <c r="B1189" s="197">
        <v>0</v>
      </c>
    </row>
    <row r="1190" ht="16.9" customHeight="1" spans="1:2">
      <c r="A1190" s="4" t="s">
        <v>3764</v>
      </c>
      <c r="B1190" s="197">
        <v>50</v>
      </c>
    </row>
    <row r="1191" ht="16.9" customHeight="1" spans="1:2">
      <c r="A1191" s="4" t="s">
        <v>3765</v>
      </c>
      <c r="B1191" s="197">
        <v>0</v>
      </c>
    </row>
    <row r="1192" ht="16.9" customHeight="1" spans="1:2">
      <c r="A1192" s="4" t="s">
        <v>3766</v>
      </c>
      <c r="B1192" s="197">
        <v>0</v>
      </c>
    </row>
    <row r="1193" ht="16.9" customHeight="1" spans="1:2">
      <c r="A1193" s="4" t="s">
        <v>3767</v>
      </c>
      <c r="B1193" s="197">
        <v>0</v>
      </c>
    </row>
    <row r="1194" ht="16.9" customHeight="1" spans="1:2">
      <c r="A1194" s="4" t="s">
        <v>3768</v>
      </c>
      <c r="B1194" s="197">
        <v>0</v>
      </c>
    </row>
    <row r="1195" ht="16.9" customHeight="1" spans="1:2">
      <c r="A1195" s="4" t="s">
        <v>3769</v>
      </c>
      <c r="B1195" s="197">
        <v>50</v>
      </c>
    </row>
    <row r="1196" ht="16.9" customHeight="1" spans="1:2">
      <c r="A1196" s="4" t="s">
        <v>3770</v>
      </c>
      <c r="B1196" s="197">
        <v>0</v>
      </c>
    </row>
    <row r="1197" ht="16.9" customHeight="1" spans="1:2">
      <c r="A1197" s="4" t="s">
        <v>3771</v>
      </c>
      <c r="B1197" s="197">
        <v>0</v>
      </c>
    </row>
    <row r="1198" ht="16.9" customHeight="1" spans="1:2">
      <c r="A1198" s="4" t="s">
        <v>3772</v>
      </c>
      <c r="B1198" s="197">
        <v>0</v>
      </c>
    </row>
    <row r="1199" ht="16.9" customHeight="1" spans="1:2">
      <c r="A1199" s="4" t="s">
        <v>3773</v>
      </c>
      <c r="B1199" s="197">
        <v>0</v>
      </c>
    </row>
    <row r="1200" ht="16.9" customHeight="1" spans="1:2">
      <c r="A1200" s="4" t="s">
        <v>2111</v>
      </c>
      <c r="B1200" s="197">
        <v>0</v>
      </c>
    </row>
    <row r="1201" ht="16.9" customHeight="1" spans="1:2">
      <c r="A1201" s="4" t="s">
        <v>3774</v>
      </c>
      <c r="B1201" s="197">
        <v>0</v>
      </c>
    </row>
    <row r="1202" ht="16.9" customHeight="1" spans="1:2">
      <c r="A1202" s="4" t="s">
        <v>3775</v>
      </c>
      <c r="B1202" s="197">
        <v>0</v>
      </c>
    </row>
    <row r="1203" ht="16.9" customHeight="1" spans="1:2">
      <c r="A1203" s="4" t="s">
        <v>3776</v>
      </c>
      <c r="B1203" s="197">
        <v>0</v>
      </c>
    </row>
    <row r="1204" ht="16.9" customHeight="1" spans="1:2">
      <c r="A1204" s="4" t="s">
        <v>3777</v>
      </c>
      <c r="B1204" s="197">
        <v>0</v>
      </c>
    </row>
    <row r="1205" ht="16.9" customHeight="1" spans="1:2">
      <c r="A1205" s="4" t="s">
        <v>3778</v>
      </c>
      <c r="B1205" s="197">
        <v>0</v>
      </c>
    </row>
    <row r="1206" ht="16.9" customHeight="1" spans="1:2">
      <c r="A1206" s="4" t="s">
        <v>3696</v>
      </c>
      <c r="B1206" s="197">
        <v>0</v>
      </c>
    </row>
    <row r="1207" ht="16.9" customHeight="1" spans="1:2">
      <c r="A1207" s="4" t="s">
        <v>3779</v>
      </c>
      <c r="B1207" s="197">
        <v>0</v>
      </c>
    </row>
    <row r="1208" ht="16.9" customHeight="1" spans="1:2">
      <c r="A1208" s="4" t="s">
        <v>3780</v>
      </c>
      <c r="B1208" s="197">
        <v>0</v>
      </c>
    </row>
    <row r="1209" ht="16.9" customHeight="1" spans="1:2">
      <c r="A1209" s="4" t="s">
        <v>2113</v>
      </c>
      <c r="B1209" s="197">
        <v>1214</v>
      </c>
    </row>
    <row r="1210" ht="16.9" customHeight="1" spans="1:2">
      <c r="A1210" s="4" t="s">
        <v>3781</v>
      </c>
      <c r="B1210" s="197">
        <v>1214</v>
      </c>
    </row>
    <row r="1211" ht="16.9" customHeight="1" spans="1:2">
      <c r="A1211" s="4" t="s">
        <v>2115</v>
      </c>
      <c r="B1211" s="197">
        <v>300</v>
      </c>
    </row>
    <row r="1212" ht="16.9" customHeight="1" spans="1:2">
      <c r="A1212" s="4" t="s">
        <v>2117</v>
      </c>
      <c r="B1212" s="197">
        <v>0</v>
      </c>
    </row>
    <row r="1213" ht="16.9" customHeight="1" spans="1:2">
      <c r="A1213" s="4" t="s">
        <v>2119</v>
      </c>
      <c r="B1213" s="197">
        <v>0</v>
      </c>
    </row>
    <row r="1214" ht="16.9" customHeight="1" spans="1:2">
      <c r="A1214" s="4" t="s">
        <v>2121</v>
      </c>
      <c r="B1214" s="197">
        <v>0</v>
      </c>
    </row>
    <row r="1215" ht="16.9" customHeight="1" spans="1:2">
      <c r="A1215" s="4" t="s">
        <v>2123</v>
      </c>
      <c r="B1215" s="197">
        <v>0</v>
      </c>
    </row>
    <row r="1216" ht="16.9" customHeight="1" spans="1:2">
      <c r="A1216" s="4" t="s">
        <v>2125</v>
      </c>
      <c r="B1216" s="197">
        <v>0</v>
      </c>
    </row>
    <row r="1217" ht="16.9" customHeight="1" spans="1:2">
      <c r="A1217" s="4" t="s">
        <v>1569</v>
      </c>
      <c r="B1217" s="197">
        <v>0</v>
      </c>
    </row>
    <row r="1218" ht="16.9" customHeight="1" spans="1:2">
      <c r="A1218" s="4" t="s">
        <v>2129</v>
      </c>
      <c r="B1218" s="197">
        <v>0</v>
      </c>
    </row>
    <row r="1219" ht="16.9" customHeight="1" spans="1:2">
      <c r="A1219" s="4" t="s">
        <v>2131</v>
      </c>
      <c r="B1219" s="197">
        <v>0</v>
      </c>
    </row>
    <row r="1220" ht="16.9" customHeight="1" spans="1:2">
      <c r="A1220" s="4" t="s">
        <v>2133</v>
      </c>
      <c r="B1220" s="197">
        <v>300</v>
      </c>
    </row>
    <row r="1221" ht="16.9" customHeight="1" spans="1:2">
      <c r="A1221" s="4" t="s">
        <v>2135</v>
      </c>
      <c r="B1221" s="197">
        <v>78591</v>
      </c>
    </row>
    <row r="1222" ht="16.9" customHeight="1" spans="1:2">
      <c r="A1222" s="4" t="s">
        <v>2137</v>
      </c>
      <c r="B1222" s="197">
        <v>49316</v>
      </c>
    </row>
    <row r="1223" ht="16.9" customHeight="1" spans="1:2">
      <c r="A1223" s="4" t="s">
        <v>141</v>
      </c>
      <c r="B1223" s="197">
        <v>1589</v>
      </c>
    </row>
    <row r="1224" ht="16.9" customHeight="1" spans="1:2">
      <c r="A1224" s="4" t="s">
        <v>143</v>
      </c>
      <c r="B1224" s="197">
        <v>45</v>
      </c>
    </row>
    <row r="1225" ht="16.9" customHeight="1" spans="1:2">
      <c r="A1225" s="4" t="s">
        <v>145</v>
      </c>
      <c r="B1225" s="197">
        <v>121</v>
      </c>
    </row>
    <row r="1226" ht="16.9" customHeight="1" spans="1:2">
      <c r="A1226" s="4" t="s">
        <v>2142</v>
      </c>
      <c r="B1226" s="197">
        <v>1199</v>
      </c>
    </row>
    <row r="1227" ht="16.9" customHeight="1" spans="1:2">
      <c r="A1227" s="4" t="s">
        <v>2144</v>
      </c>
      <c r="B1227" s="197">
        <v>0</v>
      </c>
    </row>
    <row r="1228" ht="16.9" customHeight="1" spans="1:2">
      <c r="A1228" s="4" t="s">
        <v>2146</v>
      </c>
      <c r="B1228" s="197">
        <v>0</v>
      </c>
    </row>
    <row r="1229" ht="16.9" customHeight="1" spans="1:2">
      <c r="A1229" s="4" t="s">
        <v>2148</v>
      </c>
      <c r="B1229" s="197">
        <v>0</v>
      </c>
    </row>
    <row r="1230" ht="16.9" customHeight="1" spans="1:2">
      <c r="A1230" s="4" t="s">
        <v>2150</v>
      </c>
      <c r="B1230" s="197">
        <v>0</v>
      </c>
    </row>
    <row r="1231" ht="16.9" customHeight="1" spans="1:2">
      <c r="A1231" s="4" t="s">
        <v>2152</v>
      </c>
      <c r="B1231" s="197">
        <v>106</v>
      </c>
    </row>
    <row r="1232" ht="16.9" customHeight="1" spans="1:2">
      <c r="A1232" s="4" t="s">
        <v>2154</v>
      </c>
      <c r="B1232" s="197">
        <v>0</v>
      </c>
    </row>
    <row r="1233" ht="16.9" customHeight="1" spans="1:2">
      <c r="A1233" s="4" t="s">
        <v>2156</v>
      </c>
      <c r="B1233" s="197">
        <v>10087</v>
      </c>
    </row>
    <row r="1234" ht="16.9" customHeight="1" spans="1:2">
      <c r="A1234" s="4" t="s">
        <v>2158</v>
      </c>
      <c r="B1234" s="197">
        <v>25000</v>
      </c>
    </row>
    <row r="1235" ht="16.9" customHeight="1" spans="1:2">
      <c r="A1235" s="4" t="s">
        <v>2160</v>
      </c>
      <c r="B1235" s="197">
        <v>-222</v>
      </c>
    </row>
    <row r="1236" ht="16.9" customHeight="1" spans="1:2">
      <c r="A1236" s="4" t="s">
        <v>2162</v>
      </c>
      <c r="B1236" s="197">
        <v>0</v>
      </c>
    </row>
    <row r="1237" ht="16.9" customHeight="1" spans="1:2">
      <c r="A1237" s="4" t="s">
        <v>2164</v>
      </c>
      <c r="B1237" s="197">
        <v>0</v>
      </c>
    </row>
    <row r="1238" ht="16.9" customHeight="1" spans="1:2">
      <c r="A1238" s="4" t="s">
        <v>2166</v>
      </c>
      <c r="B1238" s="197">
        <v>-724</v>
      </c>
    </row>
    <row r="1239" ht="16.9" customHeight="1" spans="1:2">
      <c r="A1239" s="4" t="s">
        <v>2168</v>
      </c>
      <c r="B1239" s="197">
        <v>5493</v>
      </c>
    </row>
    <row r="1240" ht="16.9" customHeight="1" spans="1:2">
      <c r="A1240" s="4" t="s">
        <v>2170</v>
      </c>
      <c r="B1240" s="197">
        <v>4928</v>
      </c>
    </row>
    <row r="1241" ht="16.9" customHeight="1" spans="1:2">
      <c r="A1241" s="4" t="s">
        <v>160</v>
      </c>
      <c r="B1241" s="197">
        <v>2245</v>
      </c>
    </row>
    <row r="1242" ht="16.9" customHeight="1" spans="1:2">
      <c r="A1242" s="4" t="s">
        <v>2173</v>
      </c>
      <c r="B1242" s="197">
        <v>-551</v>
      </c>
    </row>
    <row r="1243" ht="16.9" customHeight="1" spans="1:2">
      <c r="A1243" s="4" t="s">
        <v>2175</v>
      </c>
      <c r="B1243" s="197">
        <v>0</v>
      </c>
    </row>
    <row r="1244" ht="16.9" customHeight="1" spans="1:2">
      <c r="A1244" s="4" t="s">
        <v>141</v>
      </c>
      <c r="B1244" s="197">
        <v>0</v>
      </c>
    </row>
    <row r="1245" ht="16.9" customHeight="1" spans="1:2">
      <c r="A1245" s="4" t="s">
        <v>143</v>
      </c>
      <c r="B1245" s="197">
        <v>0</v>
      </c>
    </row>
    <row r="1246" ht="16.9" customHeight="1" spans="1:2">
      <c r="A1246" s="4" t="s">
        <v>145</v>
      </c>
      <c r="B1246" s="197">
        <v>0</v>
      </c>
    </row>
    <row r="1247" ht="16.9" customHeight="1" spans="1:2">
      <c r="A1247" s="4" t="s">
        <v>2180</v>
      </c>
      <c r="B1247" s="197">
        <v>0</v>
      </c>
    </row>
    <row r="1248" ht="16.9" customHeight="1" spans="1:2">
      <c r="A1248" s="4" t="s">
        <v>2182</v>
      </c>
      <c r="B1248" s="197">
        <v>0</v>
      </c>
    </row>
    <row r="1249" ht="16.9" customHeight="1" spans="1:2">
      <c r="A1249" s="4" t="s">
        <v>2184</v>
      </c>
      <c r="B1249" s="197">
        <v>0</v>
      </c>
    </row>
    <row r="1250" ht="16.9" customHeight="1" spans="1:2">
      <c r="A1250" s="4" t="s">
        <v>2186</v>
      </c>
      <c r="B1250" s="197">
        <v>0</v>
      </c>
    </row>
    <row r="1251" ht="16.9" customHeight="1" spans="1:2">
      <c r="A1251" s="4" t="s">
        <v>2188</v>
      </c>
      <c r="B1251" s="197">
        <v>0</v>
      </c>
    </row>
    <row r="1252" ht="16.9" customHeight="1" spans="1:2">
      <c r="A1252" s="4" t="s">
        <v>2190</v>
      </c>
      <c r="B1252" s="197">
        <v>0</v>
      </c>
    </row>
    <row r="1253" ht="16.9" customHeight="1" spans="1:2">
      <c r="A1253" s="4" t="s">
        <v>2192</v>
      </c>
      <c r="B1253" s="197">
        <v>0</v>
      </c>
    </row>
    <row r="1254" ht="16.9" customHeight="1" spans="1:2">
      <c r="A1254" s="4" t="s">
        <v>2194</v>
      </c>
      <c r="B1254" s="197">
        <v>0</v>
      </c>
    </row>
    <row r="1255" ht="16.9" customHeight="1" spans="1:2">
      <c r="A1255" s="4" t="s">
        <v>2196</v>
      </c>
      <c r="B1255" s="197">
        <v>0</v>
      </c>
    </row>
    <row r="1256" ht="16.9" customHeight="1" spans="1:2">
      <c r="A1256" s="4" t="s">
        <v>2198</v>
      </c>
      <c r="B1256" s="197">
        <v>0</v>
      </c>
    </row>
    <row r="1257" ht="16.9" customHeight="1" spans="1:2">
      <c r="A1257" s="4" t="s">
        <v>2200</v>
      </c>
      <c r="B1257" s="197">
        <v>0</v>
      </c>
    </row>
    <row r="1258" ht="16.9" customHeight="1" spans="1:2">
      <c r="A1258" s="4" t="s">
        <v>2202</v>
      </c>
      <c r="B1258" s="197">
        <v>0</v>
      </c>
    </row>
    <row r="1259" ht="16.9" customHeight="1" spans="1:2">
      <c r="A1259" s="4" t="s">
        <v>2204</v>
      </c>
      <c r="B1259" s="197">
        <v>0</v>
      </c>
    </row>
    <row r="1260" ht="16.9" customHeight="1" spans="1:2">
      <c r="A1260" s="4" t="s">
        <v>2206</v>
      </c>
      <c r="B1260" s="197">
        <v>0</v>
      </c>
    </row>
    <row r="1261" ht="16.9" customHeight="1" spans="1:2">
      <c r="A1261" s="4" t="s">
        <v>160</v>
      </c>
      <c r="B1261" s="197">
        <v>0</v>
      </c>
    </row>
    <row r="1262" ht="16.9" customHeight="1" spans="1:2">
      <c r="A1262" s="4" t="s">
        <v>2209</v>
      </c>
      <c r="B1262" s="197">
        <v>0</v>
      </c>
    </row>
    <row r="1263" ht="16.9" customHeight="1" spans="1:2">
      <c r="A1263" s="4" t="s">
        <v>2211</v>
      </c>
      <c r="B1263" s="197">
        <v>10501</v>
      </c>
    </row>
    <row r="1264" ht="16.9" customHeight="1" spans="1:2">
      <c r="A1264" s="4" t="s">
        <v>141</v>
      </c>
      <c r="B1264" s="197">
        <v>361</v>
      </c>
    </row>
    <row r="1265" ht="16.9" customHeight="1" spans="1:2">
      <c r="A1265" s="4" t="s">
        <v>143</v>
      </c>
      <c r="B1265" s="197">
        <v>0</v>
      </c>
    </row>
    <row r="1266" ht="16.9" customHeight="1" spans="1:2">
      <c r="A1266" s="4" t="s">
        <v>145</v>
      </c>
      <c r="B1266" s="197">
        <v>37</v>
      </c>
    </row>
    <row r="1267" ht="16.9" customHeight="1" spans="1:2">
      <c r="A1267" s="4" t="s">
        <v>2216</v>
      </c>
      <c r="B1267" s="197">
        <v>2128</v>
      </c>
    </row>
    <row r="1268" ht="16.9" customHeight="1" spans="1:2">
      <c r="A1268" s="4" t="s">
        <v>2218</v>
      </c>
      <c r="B1268" s="197">
        <v>0</v>
      </c>
    </row>
    <row r="1269" ht="16.9" customHeight="1" spans="1:2">
      <c r="A1269" s="4" t="s">
        <v>2220</v>
      </c>
      <c r="B1269" s="197">
        <v>-50</v>
      </c>
    </row>
    <row r="1270" ht="16.9" customHeight="1" spans="1:2">
      <c r="A1270" s="4" t="s">
        <v>160</v>
      </c>
      <c r="B1270" s="197">
        <v>2492</v>
      </c>
    </row>
    <row r="1271" ht="16.9" customHeight="1" spans="1:2">
      <c r="A1271" s="4" t="s">
        <v>2223</v>
      </c>
      <c r="B1271" s="197">
        <v>5533</v>
      </c>
    </row>
    <row r="1272" ht="16.9" customHeight="1" spans="1:2">
      <c r="A1272" s="4" t="s">
        <v>2225</v>
      </c>
      <c r="B1272" s="197">
        <v>14875</v>
      </c>
    </row>
    <row r="1273" ht="16.9" customHeight="1" spans="1:2">
      <c r="A1273" s="4" t="s">
        <v>141</v>
      </c>
      <c r="B1273" s="197">
        <v>0</v>
      </c>
    </row>
    <row r="1274" ht="16.9" customHeight="1" spans="1:2">
      <c r="A1274" s="4" t="s">
        <v>143</v>
      </c>
      <c r="B1274" s="197">
        <v>0</v>
      </c>
    </row>
    <row r="1275" ht="16.9" customHeight="1" spans="1:2">
      <c r="A1275" s="4" t="s">
        <v>145</v>
      </c>
      <c r="B1275" s="197">
        <v>0</v>
      </c>
    </row>
    <row r="1276" ht="16.9" customHeight="1" spans="1:2">
      <c r="A1276" s="4" t="s">
        <v>2230</v>
      </c>
      <c r="B1276" s="197">
        <v>555</v>
      </c>
    </row>
    <row r="1277" ht="16.9" customHeight="1" spans="1:2">
      <c r="A1277" s="4" t="s">
        <v>2232</v>
      </c>
      <c r="B1277" s="197">
        <v>98</v>
      </c>
    </row>
    <row r="1278" ht="16.9" customHeight="1" spans="1:2">
      <c r="A1278" s="4" t="s">
        <v>2234</v>
      </c>
      <c r="B1278" s="197">
        <v>0</v>
      </c>
    </row>
    <row r="1279" ht="16.9" customHeight="1" spans="1:2">
      <c r="A1279" s="4" t="s">
        <v>2236</v>
      </c>
      <c r="B1279" s="197">
        <v>14292</v>
      </c>
    </row>
    <row r="1280" ht="16.9" customHeight="1" spans="1:2">
      <c r="A1280" s="4" t="s">
        <v>2238</v>
      </c>
      <c r="B1280" s="197">
        <v>-178</v>
      </c>
    </row>
    <row r="1281" ht="16.9" customHeight="1" spans="1:2">
      <c r="A1281" s="4" t="s">
        <v>2240</v>
      </c>
      <c r="B1281" s="197">
        <v>24</v>
      </c>
    </row>
    <row r="1282" ht="16.9" customHeight="1" spans="1:2">
      <c r="A1282" s="4" t="s">
        <v>2242</v>
      </c>
      <c r="B1282" s="197">
        <v>-54</v>
      </c>
    </row>
    <row r="1283" ht="16.9" customHeight="1" spans="1:2">
      <c r="A1283" s="4" t="s">
        <v>2244</v>
      </c>
      <c r="B1283" s="197">
        <v>168</v>
      </c>
    </row>
    <row r="1284" ht="16.9" customHeight="1" spans="1:2">
      <c r="A1284" s="4" t="s">
        <v>2246</v>
      </c>
      <c r="B1284" s="197">
        <v>-30</v>
      </c>
    </row>
    <row r="1285" ht="16.9" customHeight="1" spans="1:2">
      <c r="A1285" s="4" t="s">
        <v>2248</v>
      </c>
      <c r="B1285" s="197">
        <v>3893</v>
      </c>
    </row>
    <row r="1286" ht="16.9" customHeight="1" spans="1:2">
      <c r="A1286" s="4" t="s">
        <v>141</v>
      </c>
      <c r="B1286" s="197">
        <v>0</v>
      </c>
    </row>
    <row r="1287" ht="16.9" customHeight="1" spans="1:2">
      <c r="A1287" s="4" t="s">
        <v>143</v>
      </c>
      <c r="B1287" s="197">
        <v>0</v>
      </c>
    </row>
    <row r="1288" ht="16.9" customHeight="1" spans="1:2">
      <c r="A1288" s="4" t="s">
        <v>145</v>
      </c>
      <c r="B1288" s="197">
        <v>0</v>
      </c>
    </row>
    <row r="1289" ht="16.9" customHeight="1" spans="1:2">
      <c r="A1289" s="4" t="s">
        <v>2253</v>
      </c>
      <c r="B1289" s="197">
        <v>0</v>
      </c>
    </row>
    <row r="1290" ht="16.9" customHeight="1" spans="1:2">
      <c r="A1290" s="4" t="s">
        <v>2255</v>
      </c>
      <c r="B1290" s="197">
        <v>0</v>
      </c>
    </row>
    <row r="1291" ht="16.9" customHeight="1" spans="1:2">
      <c r="A1291" s="4" t="s">
        <v>2257</v>
      </c>
      <c r="B1291" s="197">
        <v>0</v>
      </c>
    </row>
    <row r="1292" ht="16.9" customHeight="1" spans="1:2">
      <c r="A1292" s="4" t="s">
        <v>2259</v>
      </c>
      <c r="B1292" s="197">
        <v>51</v>
      </c>
    </row>
    <row r="1293" ht="16.9" customHeight="1" spans="1:2">
      <c r="A1293" s="4" t="s">
        <v>2261</v>
      </c>
      <c r="B1293" s="197">
        <v>118</v>
      </c>
    </row>
    <row r="1294" ht="16.9" customHeight="1" spans="1:2">
      <c r="A1294" s="4" t="s">
        <v>2263</v>
      </c>
      <c r="B1294" s="197">
        <v>2667</v>
      </c>
    </row>
    <row r="1295" ht="16.9" customHeight="1" spans="1:2">
      <c r="A1295" s="4" t="s">
        <v>2265</v>
      </c>
      <c r="B1295" s="197">
        <v>0</v>
      </c>
    </row>
    <row r="1296" ht="16.9" customHeight="1" spans="1:2">
      <c r="A1296" s="4" t="s">
        <v>2267</v>
      </c>
      <c r="B1296" s="197">
        <v>557</v>
      </c>
    </row>
    <row r="1297" ht="16.9" customHeight="1" spans="1:2">
      <c r="A1297" s="4" t="s">
        <v>2269</v>
      </c>
      <c r="B1297" s="197">
        <v>0</v>
      </c>
    </row>
    <row r="1298" ht="16.9" customHeight="1" spans="1:2">
      <c r="A1298" s="4" t="s">
        <v>2271</v>
      </c>
      <c r="B1298" s="197">
        <v>0</v>
      </c>
    </row>
    <row r="1299" ht="16.9" customHeight="1" spans="1:2">
      <c r="A1299" s="4" t="s">
        <v>2273</v>
      </c>
      <c r="B1299" s="197">
        <v>0</v>
      </c>
    </row>
    <row r="1300" ht="16.9" customHeight="1" spans="1:2">
      <c r="A1300" s="4" t="s">
        <v>2275</v>
      </c>
      <c r="B1300" s="197">
        <v>500</v>
      </c>
    </row>
    <row r="1301" ht="16.9" customHeight="1" spans="1:2">
      <c r="A1301" s="4" t="s">
        <v>2277</v>
      </c>
      <c r="B1301" s="197">
        <v>6</v>
      </c>
    </row>
    <row r="1302" ht="16.9" customHeight="1" spans="1:2">
      <c r="A1302" s="4" t="s">
        <v>2279</v>
      </c>
      <c r="B1302" s="197">
        <v>61260</v>
      </c>
    </row>
    <row r="1303" ht="16.9" customHeight="1" spans="1:2">
      <c r="A1303" s="4" t="s">
        <v>2281</v>
      </c>
      <c r="B1303" s="197">
        <v>6082</v>
      </c>
    </row>
    <row r="1304" ht="16.9" customHeight="1" spans="1:2">
      <c r="A1304" s="4" t="s">
        <v>2283</v>
      </c>
      <c r="B1304" s="197">
        <v>0</v>
      </c>
    </row>
    <row r="1305" ht="16.9" customHeight="1" spans="1:2">
      <c r="A1305" s="4" t="s">
        <v>2285</v>
      </c>
      <c r="B1305" s="197">
        <v>0</v>
      </c>
    </row>
    <row r="1306" ht="16.9" customHeight="1" spans="1:2">
      <c r="A1306" s="4" t="s">
        <v>2287</v>
      </c>
      <c r="B1306" s="197">
        <v>0</v>
      </c>
    </row>
    <row r="1307" ht="16.9" customHeight="1" spans="1:2">
      <c r="A1307" s="4" t="s">
        <v>2289</v>
      </c>
      <c r="B1307" s="197">
        <v>0</v>
      </c>
    </row>
    <row r="1308" ht="16.9" customHeight="1" spans="1:2">
      <c r="A1308" s="4" t="s">
        <v>2291</v>
      </c>
      <c r="B1308" s="197">
        <v>3045</v>
      </c>
    </row>
    <row r="1309" ht="16.9" customHeight="1" spans="1:2">
      <c r="A1309" s="4" t="s">
        <v>2293</v>
      </c>
      <c r="B1309" s="197">
        <v>0</v>
      </c>
    </row>
    <row r="1310" ht="16.9" customHeight="1" spans="1:2">
      <c r="A1310" s="4" t="s">
        <v>2295</v>
      </c>
      <c r="B1310" s="197">
        <v>0</v>
      </c>
    </row>
    <row r="1311" ht="16.9" customHeight="1" spans="1:2">
      <c r="A1311" s="4" t="s">
        <v>2297</v>
      </c>
      <c r="B1311" s="197">
        <v>3037</v>
      </c>
    </row>
    <row r="1312" ht="16.9" customHeight="1" spans="1:2">
      <c r="A1312" s="4" t="s">
        <v>2299</v>
      </c>
      <c r="B1312" s="197">
        <v>55178</v>
      </c>
    </row>
    <row r="1313" ht="16.9" customHeight="1" spans="1:2">
      <c r="A1313" s="4" t="s">
        <v>2301</v>
      </c>
      <c r="B1313" s="197">
        <v>55203</v>
      </c>
    </row>
    <row r="1314" ht="16.9" customHeight="1" spans="1:2">
      <c r="A1314" s="4" t="s">
        <v>2303</v>
      </c>
      <c r="B1314" s="197">
        <v>0</v>
      </c>
    </row>
    <row r="1315" ht="16.9" customHeight="1" spans="1:2">
      <c r="A1315" s="4" t="s">
        <v>2305</v>
      </c>
      <c r="B1315" s="197">
        <v>-25</v>
      </c>
    </row>
    <row r="1316" ht="16.9" customHeight="1" spans="1:2">
      <c r="A1316" s="4" t="s">
        <v>2307</v>
      </c>
      <c r="B1316" s="197">
        <v>0</v>
      </c>
    </row>
    <row r="1317" ht="16.9" customHeight="1" spans="1:2">
      <c r="A1317" s="4" t="s">
        <v>2309</v>
      </c>
      <c r="B1317" s="197">
        <v>0</v>
      </c>
    </row>
    <row r="1318" ht="16.9" customHeight="1" spans="1:2">
      <c r="A1318" s="4" t="s">
        <v>2311</v>
      </c>
      <c r="B1318" s="197">
        <v>0</v>
      </c>
    </row>
    <row r="1319" ht="16.9" customHeight="1" spans="1:2">
      <c r="A1319" s="4" t="s">
        <v>2313</v>
      </c>
      <c r="B1319" s="197">
        <v>68097</v>
      </c>
    </row>
    <row r="1320" ht="16.9" customHeight="1" spans="1:2">
      <c r="A1320" s="4" t="s">
        <v>2315</v>
      </c>
      <c r="B1320" s="197">
        <v>57782</v>
      </c>
    </row>
    <row r="1321" ht="16.9" customHeight="1" spans="1:2">
      <c r="A1321" s="4" t="s">
        <v>141</v>
      </c>
      <c r="B1321" s="197">
        <v>685</v>
      </c>
    </row>
    <row r="1322" ht="16.9" customHeight="1" spans="1:2">
      <c r="A1322" s="4" t="s">
        <v>143</v>
      </c>
      <c r="B1322" s="197">
        <v>0</v>
      </c>
    </row>
    <row r="1323" ht="16.9" customHeight="1" spans="1:2">
      <c r="A1323" s="4" t="s">
        <v>145</v>
      </c>
      <c r="B1323" s="197">
        <v>296</v>
      </c>
    </row>
    <row r="1324" ht="16.9" customHeight="1" spans="1:2">
      <c r="A1324" s="4" t="s">
        <v>2320</v>
      </c>
      <c r="B1324" s="197">
        <v>0</v>
      </c>
    </row>
    <row r="1325" ht="16.9" customHeight="1" spans="1:2">
      <c r="A1325" s="4" t="s">
        <v>2322</v>
      </c>
      <c r="B1325" s="197">
        <v>0</v>
      </c>
    </row>
    <row r="1326" ht="16.9" customHeight="1" spans="1:2">
      <c r="A1326" s="4" t="s">
        <v>2324</v>
      </c>
      <c r="B1326" s="197">
        <v>44</v>
      </c>
    </row>
    <row r="1327" ht="16.9" customHeight="1" spans="1:2">
      <c r="A1327" s="4" t="s">
        <v>2326</v>
      </c>
      <c r="B1327" s="197">
        <v>0</v>
      </c>
    </row>
    <row r="1328" ht="16.9" customHeight="1" spans="1:2">
      <c r="A1328" s="4" t="s">
        <v>2328</v>
      </c>
      <c r="B1328" s="197">
        <v>2412</v>
      </c>
    </row>
    <row r="1329" ht="16.9" customHeight="1" spans="1:2">
      <c r="A1329" s="4" t="s">
        <v>2330</v>
      </c>
      <c r="B1329" s="197">
        <v>0</v>
      </c>
    </row>
    <row r="1330" ht="16.9" customHeight="1" spans="1:2">
      <c r="A1330" s="4" t="s">
        <v>2332</v>
      </c>
      <c r="B1330" s="197">
        <v>0</v>
      </c>
    </row>
    <row r="1331" ht="16.9" customHeight="1" spans="1:2">
      <c r="A1331" s="4" t="s">
        <v>2334</v>
      </c>
      <c r="B1331" s="197">
        <v>49094</v>
      </c>
    </row>
    <row r="1332" ht="16.9" customHeight="1" spans="1:2">
      <c r="A1332" s="4" t="s">
        <v>2336</v>
      </c>
      <c r="B1332" s="197">
        <v>3030</v>
      </c>
    </row>
    <row r="1333" ht="16.9" customHeight="1" spans="1:2">
      <c r="A1333" s="4" t="s">
        <v>160</v>
      </c>
      <c r="B1333" s="197">
        <v>0</v>
      </c>
    </row>
    <row r="1334" ht="16.9" customHeight="1" spans="1:2">
      <c r="A1334" s="4" t="s">
        <v>2339</v>
      </c>
      <c r="B1334" s="197">
        <v>2221</v>
      </c>
    </row>
    <row r="1335" ht="16.9" customHeight="1" spans="1:2">
      <c r="A1335" s="4" t="s">
        <v>2341</v>
      </c>
      <c r="B1335" s="197">
        <v>0</v>
      </c>
    </row>
    <row r="1336" ht="16.9" customHeight="1" spans="1:2">
      <c r="A1336" s="4" t="s">
        <v>141</v>
      </c>
      <c r="B1336" s="197">
        <v>0</v>
      </c>
    </row>
    <row r="1337" ht="16.9" customHeight="1" spans="1:2">
      <c r="A1337" s="4" t="s">
        <v>143</v>
      </c>
      <c r="B1337" s="197">
        <v>0</v>
      </c>
    </row>
    <row r="1338" ht="16.9" customHeight="1" spans="1:2">
      <c r="A1338" s="4" t="s">
        <v>145</v>
      </c>
      <c r="B1338" s="197">
        <v>0</v>
      </c>
    </row>
    <row r="1339" ht="16.9" customHeight="1" spans="1:2">
      <c r="A1339" s="4" t="s">
        <v>2346</v>
      </c>
      <c r="B1339" s="197">
        <v>0</v>
      </c>
    </row>
    <row r="1340" ht="16.9" customHeight="1" spans="1:2">
      <c r="A1340" s="4" t="s">
        <v>2348</v>
      </c>
      <c r="B1340" s="197">
        <v>0</v>
      </c>
    </row>
    <row r="1341" ht="16.9" customHeight="1" spans="1:2">
      <c r="A1341" s="4" t="s">
        <v>2350</v>
      </c>
      <c r="B1341" s="197">
        <v>0</v>
      </c>
    </row>
    <row r="1342" ht="16.9" customHeight="1" spans="1:2">
      <c r="A1342" s="4" t="s">
        <v>2352</v>
      </c>
      <c r="B1342" s="197">
        <v>0</v>
      </c>
    </row>
    <row r="1343" ht="16.9" customHeight="1" spans="1:2">
      <c r="A1343" s="4" t="s">
        <v>2354</v>
      </c>
      <c r="B1343" s="197">
        <v>0</v>
      </c>
    </row>
    <row r="1344" ht="16.9" customHeight="1" spans="1:2">
      <c r="A1344" s="4" t="s">
        <v>2356</v>
      </c>
      <c r="B1344" s="197">
        <v>0</v>
      </c>
    </row>
    <row r="1345" ht="16.9" customHeight="1" spans="1:2">
      <c r="A1345" s="4" t="s">
        <v>2358</v>
      </c>
      <c r="B1345" s="197">
        <v>0</v>
      </c>
    </row>
    <row r="1346" ht="16.9" customHeight="1" spans="1:2">
      <c r="A1346" s="90" t="s">
        <v>2360</v>
      </c>
      <c r="B1346" s="197">
        <v>0</v>
      </c>
    </row>
    <row r="1347" ht="16.9" customHeight="1" spans="1:2">
      <c r="A1347" s="90" t="s">
        <v>160</v>
      </c>
      <c r="B1347" s="197">
        <v>0</v>
      </c>
    </row>
    <row r="1348" ht="16.9" customHeight="1" spans="1:2">
      <c r="A1348" s="90" t="s">
        <v>2363</v>
      </c>
      <c r="B1348" s="197">
        <v>0</v>
      </c>
    </row>
    <row r="1349" ht="16.9" customHeight="1" spans="1:2">
      <c r="A1349" s="90" t="s">
        <v>2365</v>
      </c>
      <c r="B1349" s="197">
        <v>0</v>
      </c>
    </row>
    <row r="1350" ht="16.9" customHeight="1" spans="1:2">
      <c r="A1350" s="90" t="s">
        <v>2367</v>
      </c>
      <c r="B1350" s="197">
        <v>0</v>
      </c>
    </row>
    <row r="1351" ht="16.9" customHeight="1" spans="1:2">
      <c r="A1351" s="90" t="s">
        <v>2369</v>
      </c>
      <c r="B1351" s="197">
        <v>0</v>
      </c>
    </row>
    <row r="1352" ht="16.9" customHeight="1" spans="1:2">
      <c r="A1352" s="90" t="s">
        <v>2371</v>
      </c>
      <c r="B1352" s="197">
        <v>0</v>
      </c>
    </row>
    <row r="1353" ht="16.9" customHeight="1" spans="1:2">
      <c r="A1353" s="90" t="s">
        <v>2373</v>
      </c>
      <c r="B1353" s="197">
        <v>0</v>
      </c>
    </row>
    <row r="1354" ht="16.9" customHeight="1" spans="1:2">
      <c r="A1354" s="90" t="s">
        <v>2375</v>
      </c>
      <c r="B1354" s="197">
        <v>0</v>
      </c>
    </row>
    <row r="1355" ht="16.9" customHeight="1" spans="1:2">
      <c r="A1355" s="90" t="s">
        <v>2377</v>
      </c>
      <c r="B1355" s="197">
        <v>3663</v>
      </c>
    </row>
    <row r="1356" ht="16.9" customHeight="1" spans="1:2">
      <c r="A1356" s="90" t="s">
        <v>2379</v>
      </c>
      <c r="B1356" s="197">
        <v>0</v>
      </c>
    </row>
    <row r="1357" ht="16.9" customHeight="1" spans="1:2">
      <c r="A1357" s="90" t="s">
        <v>2381</v>
      </c>
      <c r="B1357" s="197">
        <v>0</v>
      </c>
    </row>
    <row r="1358" ht="16.9" customHeight="1" spans="1:2">
      <c r="A1358" s="90" t="s">
        <v>2383</v>
      </c>
      <c r="B1358" s="197">
        <v>3663</v>
      </c>
    </row>
    <row r="1359" ht="16.9" customHeight="1" spans="1:2">
      <c r="A1359" s="90" t="s">
        <v>2385</v>
      </c>
      <c r="B1359" s="197">
        <v>0</v>
      </c>
    </row>
    <row r="1360" ht="16.9" customHeight="1" spans="1:2">
      <c r="A1360" s="90" t="s">
        <v>2387</v>
      </c>
      <c r="B1360" s="197">
        <v>0</v>
      </c>
    </row>
    <row r="1361" ht="16.9" customHeight="1" spans="1:2">
      <c r="A1361" s="90" t="s">
        <v>2389</v>
      </c>
      <c r="B1361" s="197">
        <v>6652</v>
      </c>
    </row>
    <row r="1362" ht="16.9" customHeight="1" spans="1:2">
      <c r="A1362" s="90" t="s">
        <v>2391</v>
      </c>
      <c r="B1362" s="197">
        <v>0</v>
      </c>
    </row>
    <row r="1363" ht="16.9" customHeight="1" spans="1:2">
      <c r="A1363" s="90" t="s">
        <v>2393</v>
      </c>
      <c r="B1363" s="197">
        <v>0</v>
      </c>
    </row>
    <row r="1364" ht="16.9" customHeight="1" spans="1:2">
      <c r="A1364" s="90" t="s">
        <v>2395</v>
      </c>
      <c r="B1364" s="197">
        <v>33</v>
      </c>
    </row>
    <row r="1365" ht="16.9" customHeight="1" spans="1:2">
      <c r="A1365" s="90" t="s">
        <v>2397</v>
      </c>
      <c r="B1365" s="197">
        <v>6551</v>
      </c>
    </row>
    <row r="1366" ht="16.9" customHeight="1" spans="1:2">
      <c r="A1366" s="90" t="s">
        <v>2399</v>
      </c>
      <c r="B1366" s="197">
        <v>0</v>
      </c>
    </row>
    <row r="1367" ht="16.9" customHeight="1" spans="1:2">
      <c r="A1367" s="90" t="s">
        <v>2401</v>
      </c>
      <c r="B1367" s="197">
        <v>0</v>
      </c>
    </row>
    <row r="1368" ht="16.9" customHeight="1" spans="1:2">
      <c r="A1368" s="90" t="s">
        <v>2403</v>
      </c>
      <c r="B1368" s="197">
        <v>0</v>
      </c>
    </row>
    <row r="1369" ht="16.9" customHeight="1" spans="1:2">
      <c r="A1369" s="90" t="s">
        <v>2405</v>
      </c>
      <c r="B1369" s="197">
        <v>68</v>
      </c>
    </row>
    <row r="1370" ht="16.9" customHeight="1" spans="1:2">
      <c r="A1370" s="90" t="s">
        <v>2407</v>
      </c>
      <c r="B1370" s="197">
        <v>0</v>
      </c>
    </row>
    <row r="1371" ht="16.9" customHeight="1" spans="1:2">
      <c r="A1371" s="90" t="s">
        <v>2409</v>
      </c>
      <c r="B1371" s="197">
        <v>0</v>
      </c>
    </row>
    <row r="1372" ht="16.9" customHeight="1" spans="1:2">
      <c r="A1372" s="90" t="s">
        <v>2411</v>
      </c>
      <c r="B1372" s="197">
        <v>0</v>
      </c>
    </row>
    <row r="1373" ht="16.9" customHeight="1" spans="1:2">
      <c r="A1373" s="56" t="s">
        <v>2427</v>
      </c>
      <c r="B1373" s="197">
        <v>42821</v>
      </c>
    </row>
    <row r="1374" ht="16.9" customHeight="1" spans="1:2">
      <c r="A1374" s="90" t="s">
        <v>3697</v>
      </c>
      <c r="B1374" s="197">
        <v>42821</v>
      </c>
    </row>
    <row r="1375" ht="16.9" customHeight="1" spans="1:2">
      <c r="A1375" s="90" t="s">
        <v>3783</v>
      </c>
      <c r="B1375" s="197">
        <v>42821</v>
      </c>
    </row>
    <row r="1376" ht="16.9" customHeight="1" spans="1:2">
      <c r="A1376" s="90" t="s">
        <v>2415</v>
      </c>
      <c r="B1376" s="197">
        <v>53482</v>
      </c>
    </row>
    <row r="1377" ht="16.9" customHeight="1" spans="1:2">
      <c r="A1377" s="90" t="s">
        <v>3703</v>
      </c>
      <c r="B1377" s="197">
        <v>50000</v>
      </c>
    </row>
    <row r="1378" ht="16.9" customHeight="1" spans="1:2">
      <c r="A1378" s="90" t="s">
        <v>3785</v>
      </c>
      <c r="B1378" s="197">
        <v>50000</v>
      </c>
    </row>
    <row r="1379" ht="16.9" customHeight="1" spans="1:2">
      <c r="A1379" s="90" t="s">
        <v>3786</v>
      </c>
      <c r="B1379" s="197">
        <v>50000</v>
      </c>
    </row>
    <row r="1380" ht="16.9" customHeight="1" spans="1:2">
      <c r="A1380" s="90" t="s">
        <v>3787</v>
      </c>
      <c r="B1380" s="197">
        <v>0</v>
      </c>
    </row>
    <row r="1381" ht="16.9" customHeight="1" spans="1:2">
      <c r="A1381" s="90" t="s">
        <v>3788</v>
      </c>
      <c r="B1381" s="197">
        <v>0</v>
      </c>
    </row>
    <row r="1382" ht="16.9" customHeight="1" spans="1:2">
      <c r="A1382" s="90" t="s">
        <v>3789</v>
      </c>
      <c r="B1382" s="197">
        <v>0</v>
      </c>
    </row>
    <row r="1383" ht="16.9" customHeight="1" spans="1:2">
      <c r="A1383" s="90" t="s">
        <v>3704</v>
      </c>
      <c r="B1383" s="197">
        <v>3482</v>
      </c>
    </row>
    <row r="1384" ht="16.9" customHeight="1" spans="1:2">
      <c r="A1384" s="90" t="s">
        <v>3705</v>
      </c>
      <c r="B1384" s="197">
        <v>3482</v>
      </c>
    </row>
    <row r="1385" ht="16.9" customHeight="1" spans="1:2">
      <c r="A1385" s="98" t="s">
        <v>3792</v>
      </c>
      <c r="B1385" s="233">
        <v>3482</v>
      </c>
    </row>
    <row r="1386" ht="17.25" customHeight="1" spans="1:2">
      <c r="A1386" s="90"/>
      <c r="B1386" s="6"/>
    </row>
    <row r="1387" ht="17.25" customHeight="1" spans="1:2">
      <c r="A1387" s="90"/>
      <c r="B1387" s="6"/>
    </row>
    <row r="1388" ht="17.25" customHeight="1" spans="1:2">
      <c r="A1388" s="90"/>
      <c r="B1388" s="6"/>
    </row>
    <row r="1389" ht="17.25" customHeight="1" spans="1:2">
      <c r="A1389" s="90"/>
      <c r="B1389" s="6"/>
    </row>
    <row r="1390" ht="17.25" customHeight="1" spans="1:2">
      <c r="A1390" s="90"/>
      <c r="B1390" s="6"/>
    </row>
    <row r="1391" ht="17.25" customHeight="1" spans="1:2">
      <c r="A1391" s="90"/>
      <c r="B1391" s="6"/>
    </row>
    <row r="1392" ht="17.25" customHeight="1" spans="1:2">
      <c r="A1392" s="90"/>
      <c r="B1392" s="6"/>
    </row>
    <row r="1393" ht="17.25" customHeight="1" spans="1:2">
      <c r="A1393" s="90"/>
      <c r="B1393" s="6"/>
    </row>
    <row r="1394" ht="17.25" customHeight="1" spans="1:2">
      <c r="A1394" s="90"/>
      <c r="B1394" s="6"/>
    </row>
    <row r="1395" ht="17.25" customHeight="1" spans="1:2">
      <c r="A1395" s="90"/>
      <c r="B1395" s="6"/>
    </row>
    <row r="1396" ht="17.25" customHeight="1" spans="1:2">
      <c r="A1396" s="90"/>
      <c r="B1396" s="6"/>
    </row>
    <row r="1397" ht="17.25" customHeight="1" spans="1:2">
      <c r="A1397" s="90"/>
      <c r="B1397" s="6"/>
    </row>
    <row r="1398" ht="17.25" customHeight="1" spans="1:2">
      <c r="A1398" s="90"/>
      <c r="B1398" s="6"/>
    </row>
    <row r="1399" ht="17.25" customHeight="1" spans="1:2">
      <c r="A1399" s="90"/>
      <c r="B1399" s="6"/>
    </row>
    <row r="1400" ht="17.25" customHeight="1" spans="1:2">
      <c r="A1400" s="90"/>
      <c r="B1400" s="6"/>
    </row>
    <row r="1401" ht="17.25" customHeight="1" spans="1:2">
      <c r="A1401" s="90"/>
      <c r="B1401" s="6"/>
    </row>
    <row r="1402" ht="17.25" customHeight="1" spans="1:2">
      <c r="A1402" s="90"/>
      <c r="B1402" s="6"/>
    </row>
    <row r="1403" ht="17.25" customHeight="1" spans="1:2">
      <c r="A1403" s="90"/>
      <c r="B1403" s="6"/>
    </row>
    <row r="1404" ht="17.25" customHeight="1" spans="1:2">
      <c r="A1404" s="90"/>
      <c r="B1404" s="6"/>
    </row>
    <row r="1405" ht="17.25" customHeight="1" spans="1:2">
      <c r="A1405" s="90"/>
      <c r="B1405" s="6"/>
    </row>
    <row r="1406" ht="17.25" customHeight="1" spans="1:2">
      <c r="A1406" s="90"/>
      <c r="B1406" s="6"/>
    </row>
    <row r="1407" ht="17.25" customHeight="1" spans="1:2">
      <c r="A1407" s="90"/>
      <c r="B1407" s="6"/>
    </row>
    <row r="1408" ht="17.25" customHeight="1" spans="1:2">
      <c r="A1408" s="90"/>
      <c r="B1408" s="6"/>
    </row>
    <row r="1409" ht="17.25" customHeight="1" spans="1:2">
      <c r="A1409" s="90"/>
      <c r="B1409" s="6"/>
    </row>
    <row r="1410" ht="17.25" customHeight="1" spans="1:2">
      <c r="A1410" s="90"/>
      <c r="B1410" s="6"/>
    </row>
    <row r="1411" ht="17.25" customHeight="1" spans="1:2">
      <c r="A1411" s="90"/>
      <c r="B1411" s="6"/>
    </row>
    <row r="1412" ht="17.25" customHeight="1" spans="1:2">
      <c r="A1412" s="90"/>
      <c r="B1412" s="6"/>
    </row>
    <row r="1413" ht="17.25" customHeight="1" spans="1:2">
      <c r="A1413" s="90"/>
      <c r="B1413" s="6"/>
    </row>
    <row r="1414" ht="17.25" customHeight="1" spans="1:2">
      <c r="A1414" s="90"/>
      <c r="B1414" s="6"/>
    </row>
    <row r="1415" ht="17.25" customHeight="1" spans="1:2">
      <c r="A1415" s="90"/>
      <c r="B1415" s="6"/>
    </row>
    <row r="1416" ht="17.25" customHeight="1" spans="1:2">
      <c r="A1416" s="90"/>
      <c r="B1416" s="6"/>
    </row>
    <row r="1417" ht="17.25" customHeight="1" spans="1:2">
      <c r="A1417" s="90"/>
      <c r="B1417" s="6"/>
    </row>
    <row r="1418" ht="17.25" customHeight="1" spans="1:2">
      <c r="A1418" s="90"/>
      <c r="B1418" s="6"/>
    </row>
    <row r="1419" ht="17.25" customHeight="1" spans="1:2">
      <c r="A1419" s="90"/>
      <c r="B1419" s="6"/>
    </row>
    <row r="1420" ht="17.25" customHeight="1" spans="1:2">
      <c r="A1420" s="90"/>
      <c r="B1420" s="6"/>
    </row>
    <row r="1421" ht="17.25" customHeight="1" spans="1:2">
      <c r="A1421" s="90"/>
      <c r="B1421" s="6"/>
    </row>
    <row r="1422" ht="17.25" customHeight="1" spans="1:2">
      <c r="A1422" s="90"/>
      <c r="B1422" s="6"/>
    </row>
    <row r="1423" ht="17.25" customHeight="1" spans="1:2">
      <c r="A1423" s="90"/>
      <c r="B1423" s="6"/>
    </row>
    <row r="1424" ht="17.25" customHeight="1" spans="1:2">
      <c r="A1424" s="90"/>
      <c r="B1424" s="6"/>
    </row>
    <row r="1425" ht="17.25" customHeight="1" spans="1:2">
      <c r="A1425" s="90"/>
      <c r="B1425" s="6"/>
    </row>
    <row r="1426" ht="17.25" customHeight="1" spans="1:2">
      <c r="A1426" s="90"/>
      <c r="B1426" s="6"/>
    </row>
    <row r="1427" ht="17.25" customHeight="1" spans="1:2">
      <c r="A1427" s="90"/>
      <c r="B1427" s="6"/>
    </row>
    <row r="1428" ht="17.25" customHeight="1" spans="1:2">
      <c r="A1428" s="90"/>
      <c r="B1428" s="6"/>
    </row>
    <row r="1429" ht="17.25" customHeight="1" spans="1:2">
      <c r="A1429" s="90"/>
      <c r="B1429" s="6"/>
    </row>
    <row r="1430" ht="17.25" customHeight="1" spans="1:2">
      <c r="A1430" s="90"/>
      <c r="B1430" s="6"/>
    </row>
    <row r="1431" ht="17.25" customHeight="1" spans="1:2">
      <c r="A1431" s="90"/>
      <c r="B1431" s="6"/>
    </row>
    <row r="1432" ht="17.25" customHeight="1" spans="1:2">
      <c r="A1432" s="90"/>
      <c r="B1432" s="6"/>
    </row>
    <row r="1433" ht="17.25" customHeight="1" spans="1:2">
      <c r="A1433" s="90"/>
      <c r="B1433" s="6"/>
    </row>
    <row r="1434" ht="17.25" customHeight="1" spans="1:2">
      <c r="A1434" s="90"/>
      <c r="B1434" s="6"/>
    </row>
    <row r="1435" ht="17.25" customHeight="1" spans="1:2">
      <c r="A1435" s="90"/>
      <c r="B1435" s="6"/>
    </row>
    <row r="1436" ht="17.25" customHeight="1" spans="1:2">
      <c r="A1436" s="90"/>
      <c r="B1436" s="6"/>
    </row>
    <row r="1437" ht="17.25" customHeight="1" spans="1:2">
      <c r="A1437" s="90"/>
      <c r="B1437" s="6"/>
    </row>
    <row r="1438" ht="17.25" customHeight="1" spans="1:2">
      <c r="A1438" s="90"/>
      <c r="B1438" s="6"/>
    </row>
    <row r="1439" ht="17.25" customHeight="1" spans="1:2">
      <c r="A1439" s="90"/>
      <c r="B1439" s="6"/>
    </row>
    <row r="1440" ht="17.25" customHeight="1" spans="1:2">
      <c r="A1440" s="90"/>
      <c r="B1440" s="6"/>
    </row>
    <row r="1441" ht="17.25" customHeight="1" spans="1:2">
      <c r="A1441" s="90"/>
      <c r="B1441" s="6"/>
    </row>
    <row r="1442" ht="17.25" customHeight="1" spans="1:2">
      <c r="A1442" s="90"/>
      <c r="B1442" s="6"/>
    </row>
    <row r="1443" ht="17.25" customHeight="1" spans="1:2">
      <c r="A1443" s="90"/>
      <c r="B1443" s="6"/>
    </row>
    <row r="1444" ht="17.25" customHeight="1" spans="1:2">
      <c r="A1444" s="90"/>
      <c r="B1444" s="6"/>
    </row>
    <row r="1445" ht="17.25" customHeight="1" spans="1:2">
      <c r="A1445" s="90"/>
      <c r="B1445" s="6"/>
    </row>
    <row r="1446" ht="17.25" customHeight="1" spans="1:2">
      <c r="A1446" s="90"/>
      <c r="B1446" s="6"/>
    </row>
    <row r="1447" ht="17.25" customHeight="1" spans="1:2">
      <c r="A1447" s="90"/>
      <c r="B1447" s="6"/>
    </row>
    <row r="1448" ht="17.25" customHeight="1" spans="1:2">
      <c r="A1448" s="90"/>
      <c r="B1448" s="6"/>
    </row>
    <row r="1449" ht="17.25" customHeight="1" spans="1:2">
      <c r="A1449" s="90"/>
      <c r="B1449" s="6"/>
    </row>
    <row r="1450" ht="17.25" customHeight="1" spans="1:2">
      <c r="A1450" s="90"/>
      <c r="B1450" s="6"/>
    </row>
    <row r="1451" ht="17.25" customHeight="1" spans="1:2">
      <c r="A1451" s="90"/>
      <c r="B1451" s="6"/>
    </row>
    <row r="1452" ht="17.25" customHeight="1" spans="1:2">
      <c r="A1452" s="90"/>
      <c r="B1452" s="6"/>
    </row>
    <row r="1453" ht="17.25" customHeight="1" spans="1:2">
      <c r="A1453" s="90"/>
      <c r="B1453" s="6"/>
    </row>
    <row r="1454" ht="17.25" customHeight="1" spans="1:2">
      <c r="A1454" s="90"/>
      <c r="B1454" s="6"/>
    </row>
    <row r="1455" ht="17.25" customHeight="1" spans="1:2">
      <c r="A1455" s="90"/>
      <c r="B1455" s="6"/>
    </row>
    <row r="1456" ht="17.25" customHeight="1" spans="1:2">
      <c r="A1456" s="90"/>
      <c r="B1456" s="6"/>
    </row>
    <row r="1457" ht="17.25" customHeight="1" spans="1:2">
      <c r="A1457" s="90"/>
      <c r="B1457" s="6"/>
    </row>
    <row r="1458" ht="17.25" customHeight="1" spans="1:2">
      <c r="A1458" s="90"/>
      <c r="B1458" s="6"/>
    </row>
    <row r="1459" ht="17.25" customHeight="1" spans="1:2">
      <c r="A1459" s="90"/>
      <c r="B1459" s="6"/>
    </row>
    <row r="1460" ht="17.25" customHeight="1" spans="1:2">
      <c r="A1460" s="90"/>
      <c r="B1460" s="6"/>
    </row>
    <row r="1461" ht="17.25" customHeight="1" spans="1:2">
      <c r="A1461" s="90"/>
      <c r="B1461" s="6"/>
    </row>
    <row r="1462" ht="17.25" customHeight="1" spans="1:2">
      <c r="A1462" s="90"/>
      <c r="B1462" s="6"/>
    </row>
    <row r="1463" ht="17.25" customHeight="1" spans="1:2">
      <c r="A1463" s="90"/>
      <c r="B1463" s="6"/>
    </row>
    <row r="1464" ht="17.25" customHeight="1" spans="1:2">
      <c r="A1464" s="90"/>
      <c r="B1464" s="6"/>
    </row>
    <row r="1465" ht="17.25" customHeight="1" spans="1:2">
      <c r="A1465" s="90"/>
      <c r="B1465" s="6"/>
    </row>
    <row r="1466" ht="17.25" customHeight="1" spans="1:2">
      <c r="A1466" s="90"/>
      <c r="B1466" s="6"/>
    </row>
    <row r="1467" ht="17.25" customHeight="1" spans="1:2">
      <c r="A1467" s="90"/>
      <c r="B1467" s="6"/>
    </row>
    <row r="1468" ht="17.25" customHeight="1" spans="1:2">
      <c r="A1468" s="90"/>
      <c r="B1468" s="6"/>
    </row>
    <row r="1469" ht="17.25" customHeight="1" spans="1:2">
      <c r="A1469" s="90"/>
      <c r="B1469" s="6"/>
    </row>
    <row r="1470" ht="17.25" customHeight="1" spans="1:2">
      <c r="A1470" s="90"/>
      <c r="B1470" s="6"/>
    </row>
    <row r="1471" ht="17.25" customHeight="1" spans="1:2">
      <c r="A1471" s="90"/>
      <c r="B1471" s="6"/>
    </row>
    <row r="1472" ht="17.25" customHeight="1" spans="1:2">
      <c r="A1472" s="90"/>
      <c r="B1472" s="6"/>
    </row>
    <row r="1473" ht="17.25" customHeight="1" spans="1:2">
      <c r="A1473" s="90"/>
      <c r="B1473" s="6"/>
    </row>
    <row r="1474" ht="17.25" customHeight="1" spans="1:2">
      <c r="A1474" s="90"/>
      <c r="B1474" s="6"/>
    </row>
    <row r="1475" ht="17.25" customHeight="1" spans="1:2">
      <c r="A1475" s="90"/>
      <c r="B1475" s="6"/>
    </row>
    <row r="1476" ht="17.25" customHeight="1" spans="1:2">
      <c r="A1476" s="90"/>
      <c r="B1476" s="6"/>
    </row>
    <row r="1477" ht="17.25" customHeight="1" spans="1:2">
      <c r="A1477" s="90"/>
      <c r="B1477" s="6"/>
    </row>
    <row r="1478" ht="17.25" customHeight="1" spans="1:2">
      <c r="A1478" s="93"/>
      <c r="B1478" s="108"/>
    </row>
    <row r="1479" ht="17.25" customHeight="1" spans="1:2">
      <c r="A1479" s="90"/>
      <c r="B1479" s="6"/>
    </row>
    <row r="1480" ht="17.25" customHeight="1" spans="1:2">
      <c r="A1480" s="90"/>
      <c r="B1480" s="6"/>
    </row>
    <row r="1481" ht="17.25" customHeight="1" spans="1:2">
      <c r="A1481" s="90"/>
      <c r="B1481" s="6"/>
    </row>
    <row r="1482" ht="17.25" customHeight="1" spans="1:2">
      <c r="A1482" s="90"/>
      <c r="B1482" s="6"/>
    </row>
    <row r="1483" ht="17.25" customHeight="1" spans="1:2">
      <c r="A1483" s="90"/>
      <c r="B1483" s="6"/>
    </row>
    <row r="1484" ht="17.25" customHeight="1" spans="1:2">
      <c r="A1484" s="90"/>
      <c r="B1484" s="6"/>
    </row>
    <row r="1485" ht="17.25" customHeight="1" spans="1:2">
      <c r="A1485" s="90"/>
      <c r="B1485" s="6"/>
    </row>
    <row r="1486" ht="17.25" customHeight="1" spans="1:2">
      <c r="A1486" s="90"/>
      <c r="B1486" s="6"/>
    </row>
    <row r="1487" ht="17.25" customHeight="1" spans="1:2">
      <c r="A1487" s="90"/>
      <c r="B1487" s="6"/>
    </row>
    <row r="1488" ht="17.25" customHeight="1" spans="1:2">
      <c r="A1488" s="90"/>
      <c r="B1488" s="6"/>
    </row>
    <row r="1489" ht="17.25" customHeight="1" spans="1:2">
      <c r="A1489" s="90"/>
      <c r="B1489" s="6"/>
    </row>
    <row r="1490" ht="17.25" customHeight="1" spans="1:2">
      <c r="A1490" s="90"/>
      <c r="B1490" s="6"/>
    </row>
    <row r="1491" ht="16.9" customHeight="1" spans="1:2">
      <c r="A1491" s="90"/>
      <c r="B1491" s="6"/>
    </row>
    <row r="1492" ht="16.9" customHeight="1" spans="1:2">
      <c r="A1492" s="3" t="s">
        <v>3793</v>
      </c>
      <c r="B1492" s="5">
        <v>8139710</v>
      </c>
    </row>
  </sheetData>
  <mergeCells count="3">
    <mergeCell ref="A1:B1"/>
    <mergeCell ref="A2:B2"/>
    <mergeCell ref="A3:B3"/>
  </mergeCells>
  <printOptions horizontalCentered="1" verticalCentered="1" gridLines="1"/>
  <pageMargins left="3" right="2" top="1" bottom="1" header="0" footer="0"/>
  <pageSetup paperSize="1" scale="64" orientation="landscape" blackAndWhite="1"/>
  <headerFooter alignWithMargins="0">
    <oddHeader>&amp;C@$</oddHeader>
    <oddFooter>&amp;C@&amp;- &amp;P&amp;-$</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00B050"/>
  </sheetPr>
  <dimension ref="A1:H1129"/>
  <sheetViews>
    <sheetView showZeros="0" workbookViewId="0">
      <pane ySplit="3" topLeftCell="A33" activePane="bottomLeft" state="frozen"/>
      <selection/>
      <selection pane="bottomLeft" activeCell="H52" sqref="H52"/>
    </sheetView>
  </sheetViews>
  <sheetFormatPr defaultColWidth="9" defaultRowHeight="15" outlineLevelCol="7"/>
  <cols>
    <col min="1" max="1" width="42.75" customWidth="1"/>
    <col min="2" max="4" width="14.625" customWidth="1"/>
    <col min="5" max="5" width="7.125" customWidth="1"/>
    <col min="6" max="6" width="13.875" customWidth="1"/>
    <col min="257" max="257" width="42.75" customWidth="1"/>
    <col min="258" max="260" width="14.625" customWidth="1"/>
    <col min="261" max="261" width="7.125" customWidth="1"/>
    <col min="262" max="262" width="13.875" customWidth="1"/>
    <col min="513" max="513" width="42.75" customWidth="1"/>
    <col min="514" max="516" width="14.625" customWidth="1"/>
    <col min="517" max="517" width="7.125" customWidth="1"/>
    <col min="518" max="518" width="13.875" customWidth="1"/>
    <col min="769" max="769" width="42.75" customWidth="1"/>
    <col min="770" max="772" width="14.625" customWidth="1"/>
    <col min="773" max="773" width="7.125" customWidth="1"/>
    <col min="774" max="774" width="13.875" customWidth="1"/>
    <col min="1025" max="1025" width="42.75" customWidth="1"/>
    <col min="1026" max="1028" width="14.625" customWidth="1"/>
    <col min="1029" max="1029" width="7.125" customWidth="1"/>
    <col min="1030" max="1030" width="13.875" customWidth="1"/>
    <col min="1281" max="1281" width="42.75" customWidth="1"/>
    <col min="1282" max="1284" width="14.625" customWidth="1"/>
    <col min="1285" max="1285" width="7.125" customWidth="1"/>
    <col min="1286" max="1286" width="13.875" customWidth="1"/>
    <col min="1537" max="1537" width="42.75" customWidth="1"/>
    <col min="1538" max="1540" width="14.625" customWidth="1"/>
    <col min="1541" max="1541" width="7.125" customWidth="1"/>
    <col min="1542" max="1542" width="13.875" customWidth="1"/>
    <col min="1793" max="1793" width="42.75" customWidth="1"/>
    <col min="1794" max="1796" width="14.625" customWidth="1"/>
    <col min="1797" max="1797" width="7.125" customWidth="1"/>
    <col min="1798" max="1798" width="13.875" customWidth="1"/>
    <col min="2049" max="2049" width="42.75" customWidth="1"/>
    <col min="2050" max="2052" width="14.625" customWidth="1"/>
    <col min="2053" max="2053" width="7.125" customWidth="1"/>
    <col min="2054" max="2054" width="13.875" customWidth="1"/>
    <col min="2305" max="2305" width="42.75" customWidth="1"/>
    <col min="2306" max="2308" width="14.625" customWidth="1"/>
    <col min="2309" max="2309" width="7.125" customWidth="1"/>
    <col min="2310" max="2310" width="13.875" customWidth="1"/>
    <col min="2561" max="2561" width="42.75" customWidth="1"/>
    <col min="2562" max="2564" width="14.625" customWidth="1"/>
    <col min="2565" max="2565" width="7.125" customWidth="1"/>
    <col min="2566" max="2566" width="13.875" customWidth="1"/>
    <col min="2817" max="2817" width="42.75" customWidth="1"/>
    <col min="2818" max="2820" width="14.625" customWidth="1"/>
    <col min="2821" max="2821" width="7.125" customWidth="1"/>
    <col min="2822" max="2822" width="13.875" customWidth="1"/>
    <col min="3073" max="3073" width="42.75" customWidth="1"/>
    <col min="3074" max="3076" width="14.625" customWidth="1"/>
    <col min="3077" max="3077" width="7.125" customWidth="1"/>
    <col min="3078" max="3078" width="13.875" customWidth="1"/>
    <col min="3329" max="3329" width="42.75" customWidth="1"/>
    <col min="3330" max="3332" width="14.625" customWidth="1"/>
    <col min="3333" max="3333" width="7.125" customWidth="1"/>
    <col min="3334" max="3334" width="13.875" customWidth="1"/>
    <col min="3585" max="3585" width="42.75" customWidth="1"/>
    <col min="3586" max="3588" width="14.625" customWidth="1"/>
    <col min="3589" max="3589" width="7.125" customWidth="1"/>
    <col min="3590" max="3590" width="13.875" customWidth="1"/>
    <col min="3841" max="3841" width="42.75" customWidth="1"/>
    <col min="3842" max="3844" width="14.625" customWidth="1"/>
    <col min="3845" max="3845" width="7.125" customWidth="1"/>
    <col min="3846" max="3846" width="13.875" customWidth="1"/>
    <col min="4097" max="4097" width="42.75" customWidth="1"/>
    <col min="4098" max="4100" width="14.625" customWidth="1"/>
    <col min="4101" max="4101" width="7.125" customWidth="1"/>
    <col min="4102" max="4102" width="13.875" customWidth="1"/>
    <col min="4353" max="4353" width="42.75" customWidth="1"/>
    <col min="4354" max="4356" width="14.625" customWidth="1"/>
    <col min="4357" max="4357" width="7.125" customWidth="1"/>
    <col min="4358" max="4358" width="13.875" customWidth="1"/>
    <col min="4609" max="4609" width="42.75" customWidth="1"/>
    <col min="4610" max="4612" width="14.625" customWidth="1"/>
    <col min="4613" max="4613" width="7.125" customWidth="1"/>
    <col min="4614" max="4614" width="13.875" customWidth="1"/>
    <col min="4865" max="4865" width="42.75" customWidth="1"/>
    <col min="4866" max="4868" width="14.625" customWidth="1"/>
    <col min="4869" max="4869" width="7.125" customWidth="1"/>
    <col min="4870" max="4870" width="13.875" customWidth="1"/>
    <col min="5121" max="5121" width="42.75" customWidth="1"/>
    <col min="5122" max="5124" width="14.625" customWidth="1"/>
    <col min="5125" max="5125" width="7.125" customWidth="1"/>
    <col min="5126" max="5126" width="13.875" customWidth="1"/>
    <col min="5377" max="5377" width="42.75" customWidth="1"/>
    <col min="5378" max="5380" width="14.625" customWidth="1"/>
    <col min="5381" max="5381" width="7.125" customWidth="1"/>
    <col min="5382" max="5382" width="13.875" customWidth="1"/>
    <col min="5633" max="5633" width="42.75" customWidth="1"/>
    <col min="5634" max="5636" width="14.625" customWidth="1"/>
    <col min="5637" max="5637" width="7.125" customWidth="1"/>
    <col min="5638" max="5638" width="13.875" customWidth="1"/>
    <col min="5889" max="5889" width="42.75" customWidth="1"/>
    <col min="5890" max="5892" width="14.625" customWidth="1"/>
    <col min="5893" max="5893" width="7.125" customWidth="1"/>
    <col min="5894" max="5894" width="13.875" customWidth="1"/>
    <col min="6145" max="6145" width="42.75" customWidth="1"/>
    <col min="6146" max="6148" width="14.625" customWidth="1"/>
    <col min="6149" max="6149" width="7.125" customWidth="1"/>
    <col min="6150" max="6150" width="13.875" customWidth="1"/>
    <col min="6401" max="6401" width="42.75" customWidth="1"/>
    <col min="6402" max="6404" width="14.625" customWidth="1"/>
    <col min="6405" max="6405" width="7.125" customWidth="1"/>
    <col min="6406" max="6406" width="13.875" customWidth="1"/>
    <col min="6657" max="6657" width="42.75" customWidth="1"/>
    <col min="6658" max="6660" width="14.625" customWidth="1"/>
    <col min="6661" max="6661" width="7.125" customWidth="1"/>
    <col min="6662" max="6662" width="13.875" customWidth="1"/>
    <col min="6913" max="6913" width="42.75" customWidth="1"/>
    <col min="6914" max="6916" width="14.625" customWidth="1"/>
    <col min="6917" max="6917" width="7.125" customWidth="1"/>
    <col min="6918" max="6918" width="13.875" customWidth="1"/>
    <col min="7169" max="7169" width="42.75" customWidth="1"/>
    <col min="7170" max="7172" width="14.625" customWidth="1"/>
    <col min="7173" max="7173" width="7.125" customWidth="1"/>
    <col min="7174" max="7174" width="13.875" customWidth="1"/>
    <col min="7425" max="7425" width="42.75" customWidth="1"/>
    <col min="7426" max="7428" width="14.625" customWidth="1"/>
    <col min="7429" max="7429" width="7.125" customWidth="1"/>
    <col min="7430" max="7430" width="13.875" customWidth="1"/>
    <col min="7681" max="7681" width="42.75" customWidth="1"/>
    <col min="7682" max="7684" width="14.625" customWidth="1"/>
    <col min="7685" max="7685" width="7.125" customWidth="1"/>
    <col min="7686" max="7686" width="13.875" customWidth="1"/>
    <col min="7937" max="7937" width="42.75" customWidth="1"/>
    <col min="7938" max="7940" width="14.625" customWidth="1"/>
    <col min="7941" max="7941" width="7.125" customWidth="1"/>
    <col min="7942" max="7942" width="13.875" customWidth="1"/>
    <col min="8193" max="8193" width="42.75" customWidth="1"/>
    <col min="8194" max="8196" width="14.625" customWidth="1"/>
    <col min="8197" max="8197" width="7.125" customWidth="1"/>
    <col min="8198" max="8198" width="13.875" customWidth="1"/>
    <col min="8449" max="8449" width="42.75" customWidth="1"/>
    <col min="8450" max="8452" width="14.625" customWidth="1"/>
    <col min="8453" max="8453" width="7.125" customWidth="1"/>
    <col min="8454" max="8454" width="13.875" customWidth="1"/>
    <col min="8705" max="8705" width="42.75" customWidth="1"/>
    <col min="8706" max="8708" width="14.625" customWidth="1"/>
    <col min="8709" max="8709" width="7.125" customWidth="1"/>
    <col min="8710" max="8710" width="13.875" customWidth="1"/>
    <col min="8961" max="8961" width="42.75" customWidth="1"/>
    <col min="8962" max="8964" width="14.625" customWidth="1"/>
    <col min="8965" max="8965" width="7.125" customWidth="1"/>
    <col min="8966" max="8966" width="13.875" customWidth="1"/>
    <col min="9217" max="9217" width="42.75" customWidth="1"/>
    <col min="9218" max="9220" width="14.625" customWidth="1"/>
    <col min="9221" max="9221" width="7.125" customWidth="1"/>
    <col min="9222" max="9222" width="13.875" customWidth="1"/>
    <col min="9473" max="9473" width="42.75" customWidth="1"/>
    <col min="9474" max="9476" width="14.625" customWidth="1"/>
    <col min="9477" max="9477" width="7.125" customWidth="1"/>
    <col min="9478" max="9478" width="13.875" customWidth="1"/>
    <col min="9729" max="9729" width="42.75" customWidth="1"/>
    <col min="9730" max="9732" width="14.625" customWidth="1"/>
    <col min="9733" max="9733" width="7.125" customWidth="1"/>
    <col min="9734" max="9734" width="13.875" customWidth="1"/>
    <col min="9985" max="9985" width="42.75" customWidth="1"/>
    <col min="9986" max="9988" width="14.625" customWidth="1"/>
    <col min="9989" max="9989" width="7.125" customWidth="1"/>
    <col min="9990" max="9990" width="13.875" customWidth="1"/>
    <col min="10241" max="10241" width="42.75" customWidth="1"/>
    <col min="10242" max="10244" width="14.625" customWidth="1"/>
    <col min="10245" max="10245" width="7.125" customWidth="1"/>
    <col min="10246" max="10246" width="13.875" customWidth="1"/>
    <col min="10497" max="10497" width="42.75" customWidth="1"/>
    <col min="10498" max="10500" width="14.625" customWidth="1"/>
    <col min="10501" max="10501" width="7.125" customWidth="1"/>
    <col min="10502" max="10502" width="13.875" customWidth="1"/>
    <col min="10753" max="10753" width="42.75" customWidth="1"/>
    <col min="10754" max="10756" width="14.625" customWidth="1"/>
    <col min="10757" max="10757" width="7.125" customWidth="1"/>
    <col min="10758" max="10758" width="13.875" customWidth="1"/>
    <col min="11009" max="11009" width="42.75" customWidth="1"/>
    <col min="11010" max="11012" width="14.625" customWidth="1"/>
    <col min="11013" max="11013" width="7.125" customWidth="1"/>
    <col min="11014" max="11014" width="13.875" customWidth="1"/>
    <col min="11265" max="11265" width="42.75" customWidth="1"/>
    <col min="11266" max="11268" width="14.625" customWidth="1"/>
    <col min="11269" max="11269" width="7.125" customWidth="1"/>
    <col min="11270" max="11270" width="13.875" customWidth="1"/>
    <col min="11521" max="11521" width="42.75" customWidth="1"/>
    <col min="11522" max="11524" width="14.625" customWidth="1"/>
    <col min="11525" max="11525" width="7.125" customWidth="1"/>
    <col min="11526" max="11526" width="13.875" customWidth="1"/>
    <col min="11777" max="11777" width="42.75" customWidth="1"/>
    <col min="11778" max="11780" width="14.625" customWidth="1"/>
    <col min="11781" max="11781" width="7.125" customWidth="1"/>
    <col min="11782" max="11782" width="13.875" customWidth="1"/>
    <col min="12033" max="12033" width="42.75" customWidth="1"/>
    <col min="12034" max="12036" width="14.625" customWidth="1"/>
    <col min="12037" max="12037" width="7.125" customWidth="1"/>
    <col min="12038" max="12038" width="13.875" customWidth="1"/>
    <col min="12289" max="12289" width="42.75" customWidth="1"/>
    <col min="12290" max="12292" width="14.625" customWidth="1"/>
    <col min="12293" max="12293" width="7.125" customWidth="1"/>
    <col min="12294" max="12294" width="13.875" customWidth="1"/>
    <col min="12545" max="12545" width="42.75" customWidth="1"/>
    <col min="12546" max="12548" width="14.625" customWidth="1"/>
    <col min="12549" max="12549" width="7.125" customWidth="1"/>
    <col min="12550" max="12550" width="13.875" customWidth="1"/>
    <col min="12801" max="12801" width="42.75" customWidth="1"/>
    <col min="12802" max="12804" width="14.625" customWidth="1"/>
    <col min="12805" max="12805" width="7.125" customWidth="1"/>
    <col min="12806" max="12806" width="13.875" customWidth="1"/>
    <col min="13057" max="13057" width="42.75" customWidth="1"/>
    <col min="13058" max="13060" width="14.625" customWidth="1"/>
    <col min="13061" max="13061" width="7.125" customWidth="1"/>
    <col min="13062" max="13062" width="13.875" customWidth="1"/>
    <col min="13313" max="13313" width="42.75" customWidth="1"/>
    <col min="13314" max="13316" width="14.625" customWidth="1"/>
    <col min="13317" max="13317" width="7.125" customWidth="1"/>
    <col min="13318" max="13318" width="13.875" customWidth="1"/>
    <col min="13569" max="13569" width="42.75" customWidth="1"/>
    <col min="13570" max="13572" width="14.625" customWidth="1"/>
    <col min="13573" max="13573" width="7.125" customWidth="1"/>
    <col min="13574" max="13574" width="13.875" customWidth="1"/>
    <col min="13825" max="13825" width="42.75" customWidth="1"/>
    <col min="13826" max="13828" width="14.625" customWidth="1"/>
    <col min="13829" max="13829" width="7.125" customWidth="1"/>
    <col min="13830" max="13830" width="13.875" customWidth="1"/>
    <col min="14081" max="14081" width="42.75" customWidth="1"/>
    <col min="14082" max="14084" width="14.625" customWidth="1"/>
    <col min="14085" max="14085" width="7.125" customWidth="1"/>
    <col min="14086" max="14086" width="13.875" customWidth="1"/>
    <col min="14337" max="14337" width="42.75" customWidth="1"/>
    <col min="14338" max="14340" width="14.625" customWidth="1"/>
    <col min="14341" max="14341" width="7.125" customWidth="1"/>
    <col min="14342" max="14342" width="13.875" customWidth="1"/>
    <col min="14593" max="14593" width="42.75" customWidth="1"/>
    <col min="14594" max="14596" width="14.625" customWidth="1"/>
    <col min="14597" max="14597" width="7.125" customWidth="1"/>
    <col min="14598" max="14598" width="13.875" customWidth="1"/>
    <col min="14849" max="14849" width="42.75" customWidth="1"/>
    <col min="14850" max="14852" width="14.625" customWidth="1"/>
    <col min="14853" max="14853" width="7.125" customWidth="1"/>
    <col min="14854" max="14854" width="13.875" customWidth="1"/>
    <col min="15105" max="15105" width="42.75" customWidth="1"/>
    <col min="15106" max="15108" width="14.625" customWidth="1"/>
    <col min="15109" max="15109" width="7.125" customWidth="1"/>
    <col min="15110" max="15110" width="13.875" customWidth="1"/>
    <col min="15361" max="15361" width="42.75" customWidth="1"/>
    <col min="15362" max="15364" width="14.625" customWidth="1"/>
    <col min="15365" max="15365" width="7.125" customWidth="1"/>
    <col min="15366" max="15366" width="13.875" customWidth="1"/>
    <col min="15617" max="15617" width="42.75" customWidth="1"/>
    <col min="15618" max="15620" width="14.625" customWidth="1"/>
    <col min="15621" max="15621" width="7.125" customWidth="1"/>
    <col min="15622" max="15622" width="13.875" customWidth="1"/>
    <col min="15873" max="15873" width="42.75" customWidth="1"/>
    <col min="15874" max="15876" width="14.625" customWidth="1"/>
    <col min="15877" max="15877" width="7.125" customWidth="1"/>
    <col min="15878" max="15878" width="13.875" customWidth="1"/>
    <col min="16129" max="16129" width="42.75" customWidth="1"/>
    <col min="16130" max="16132" width="14.625" customWidth="1"/>
    <col min="16133" max="16133" width="7.125" customWidth="1"/>
    <col min="16134" max="16134" width="13.875" customWidth="1"/>
  </cols>
  <sheetData>
    <row r="1" ht="42" customHeight="1" spans="1:4">
      <c r="A1" s="118" t="s">
        <v>3795</v>
      </c>
      <c r="B1" s="118"/>
      <c r="C1" s="118"/>
      <c r="D1" s="118"/>
    </row>
    <row r="2" ht="18.95" customHeight="1" spans="1:4">
      <c r="A2" s="119" t="s">
        <v>3796</v>
      </c>
      <c r="B2" s="120"/>
      <c r="D2" s="121" t="s">
        <v>30</v>
      </c>
    </row>
    <row r="3" ht="32.25" customHeight="1" spans="1:5">
      <c r="A3" s="226" t="s">
        <v>3797</v>
      </c>
      <c r="B3" s="204" t="s">
        <v>3798</v>
      </c>
      <c r="C3" s="204" t="s">
        <v>2723</v>
      </c>
      <c r="D3" s="205" t="s">
        <v>3799</v>
      </c>
      <c r="E3" s="32" t="s">
        <v>2725</v>
      </c>
    </row>
    <row r="4" ht="18.95" customHeight="1" spans="1:5">
      <c r="A4" s="195" t="s">
        <v>3800</v>
      </c>
      <c r="B4" s="206">
        <v>21950</v>
      </c>
      <c r="C4" s="206">
        <v>2800</v>
      </c>
      <c r="D4" s="72">
        <v>-0.872</v>
      </c>
      <c r="E4" s="36" t="s">
        <v>147</v>
      </c>
    </row>
    <row r="5" ht="18.95" customHeight="1" spans="1:5">
      <c r="A5" s="202" t="s">
        <v>3801</v>
      </c>
      <c r="B5" s="207">
        <v>2850</v>
      </c>
      <c r="C5" s="227">
        <v>2800</v>
      </c>
      <c r="D5" s="209">
        <v>-0.018</v>
      </c>
      <c r="E5" s="36" t="s">
        <v>147</v>
      </c>
    </row>
    <row r="6" ht="18.95" customHeight="1" spans="1:5">
      <c r="A6" s="195" t="s">
        <v>3802</v>
      </c>
      <c r="B6" s="206">
        <v>100013</v>
      </c>
      <c r="C6" s="228">
        <v>76300</v>
      </c>
      <c r="D6" s="72">
        <v>-0.237</v>
      </c>
      <c r="E6" s="36" t="s">
        <v>147</v>
      </c>
    </row>
    <row r="7" ht="18.95" customHeight="1" spans="1:5">
      <c r="A7" s="202" t="s">
        <v>3803</v>
      </c>
      <c r="B7" s="207">
        <v>68172</v>
      </c>
      <c r="C7" s="227">
        <v>71800</v>
      </c>
      <c r="D7" s="209">
        <v>0.053</v>
      </c>
      <c r="E7" s="36" t="s">
        <v>147</v>
      </c>
    </row>
    <row r="8" ht="18.95" customHeight="1" spans="1:5">
      <c r="A8" s="202" t="s">
        <v>3804</v>
      </c>
      <c r="B8" s="207">
        <v>1</v>
      </c>
      <c r="C8" s="227">
        <v>4500</v>
      </c>
      <c r="D8" s="209">
        <v>4499</v>
      </c>
      <c r="E8" s="36" t="s">
        <v>147</v>
      </c>
    </row>
    <row r="9" ht="18.95" hidden="1" customHeight="1" spans="1:5">
      <c r="A9" s="202" t="s">
        <v>3805</v>
      </c>
      <c r="B9" s="207">
        <v>0</v>
      </c>
      <c r="C9" s="227"/>
      <c r="D9" s="209" t="s">
        <v>135</v>
      </c>
      <c r="E9" s="36" t="s">
        <v>2729</v>
      </c>
    </row>
    <row r="10" ht="18.95" hidden="1" customHeight="1" spans="1:5">
      <c r="A10" s="202" t="s">
        <v>3806</v>
      </c>
      <c r="B10" s="207">
        <v>0</v>
      </c>
      <c r="C10" s="227"/>
      <c r="D10" s="209"/>
      <c r="E10" s="36" t="s">
        <v>2729</v>
      </c>
    </row>
    <row r="11" ht="18.95" hidden="1" customHeight="1" spans="1:5">
      <c r="A11" s="202" t="s">
        <v>3807</v>
      </c>
      <c r="B11" s="207">
        <v>0</v>
      </c>
      <c r="C11" s="227"/>
      <c r="D11" s="209" t="s">
        <v>135</v>
      </c>
      <c r="E11" s="36" t="s">
        <v>2729</v>
      </c>
    </row>
    <row r="12" ht="18.95" customHeight="1" spans="1:5">
      <c r="A12" s="195" t="s">
        <v>3808</v>
      </c>
      <c r="B12" s="206">
        <v>5232972</v>
      </c>
      <c r="C12" s="206">
        <v>6202350</v>
      </c>
      <c r="D12" s="72">
        <v>0.185</v>
      </c>
      <c r="E12" s="36" t="s">
        <v>147</v>
      </c>
    </row>
    <row r="13" ht="18.95" customHeight="1" spans="1:5">
      <c r="A13" s="202" t="s">
        <v>3809</v>
      </c>
      <c r="B13" s="207">
        <v>152079</v>
      </c>
      <c r="C13" s="227">
        <v>104000</v>
      </c>
      <c r="D13" s="209">
        <v>-0.316</v>
      </c>
      <c r="E13" s="36" t="s">
        <v>147</v>
      </c>
    </row>
    <row r="14" ht="18.95" customHeight="1" spans="1:5">
      <c r="A14" s="202" t="s">
        <v>3810</v>
      </c>
      <c r="B14" s="207">
        <v>4567592</v>
      </c>
      <c r="C14" s="227">
        <v>5775500</v>
      </c>
      <c r="D14" s="209">
        <v>0.264</v>
      </c>
      <c r="E14" s="36" t="s">
        <v>147</v>
      </c>
    </row>
    <row r="15" ht="18.95" customHeight="1" spans="1:5">
      <c r="A15" s="202" t="s">
        <v>3811</v>
      </c>
      <c r="B15" s="207">
        <v>0</v>
      </c>
      <c r="C15" s="227">
        <v>3450</v>
      </c>
      <c r="D15" s="209" t="s">
        <v>135</v>
      </c>
      <c r="E15" s="36" t="s">
        <v>147</v>
      </c>
    </row>
    <row r="16" ht="18.95" customHeight="1" spans="1:5">
      <c r="A16" s="202" t="s">
        <v>3812</v>
      </c>
      <c r="B16" s="207">
        <v>40477</v>
      </c>
      <c r="C16" s="227">
        <v>28700</v>
      </c>
      <c r="D16" s="209">
        <v>-0.291</v>
      </c>
      <c r="E16" s="36" t="s">
        <v>147</v>
      </c>
    </row>
    <row r="17" ht="18.95" customHeight="1" spans="1:5">
      <c r="A17" s="202" t="s">
        <v>3813</v>
      </c>
      <c r="B17" s="207">
        <v>38543</v>
      </c>
      <c r="C17" s="227">
        <v>67000</v>
      </c>
      <c r="D17" s="209">
        <v>0.738</v>
      </c>
      <c r="E17" s="36" t="s">
        <v>147</v>
      </c>
    </row>
    <row r="18" ht="18.95" customHeight="1" spans="1:5">
      <c r="A18" s="202" t="s">
        <v>3814</v>
      </c>
      <c r="B18" s="207">
        <v>214943</v>
      </c>
      <c r="C18" s="227">
        <v>140000</v>
      </c>
      <c r="D18" s="209">
        <v>-0.349</v>
      </c>
      <c r="E18" s="36" t="s">
        <v>147</v>
      </c>
    </row>
    <row r="19" ht="18.95" customHeight="1" spans="1:5">
      <c r="A19" s="202" t="s">
        <v>3815</v>
      </c>
      <c r="B19" s="207">
        <v>219338</v>
      </c>
      <c r="C19" s="227">
        <v>83700</v>
      </c>
      <c r="D19" s="209">
        <v>-0.618</v>
      </c>
      <c r="E19" s="36" t="s">
        <v>147</v>
      </c>
    </row>
    <row r="20" ht="18.95" customHeight="1" spans="1:5">
      <c r="A20" s="195" t="s">
        <v>3816</v>
      </c>
      <c r="B20" s="206">
        <v>437786</v>
      </c>
      <c r="C20" s="228">
        <v>154100</v>
      </c>
      <c r="D20" s="72">
        <v>-0.648</v>
      </c>
      <c r="E20" s="36" t="s">
        <v>147</v>
      </c>
    </row>
    <row r="21" ht="18.95" customHeight="1" spans="1:5">
      <c r="A21" s="202" t="s">
        <v>3817</v>
      </c>
      <c r="B21" s="207">
        <v>126</v>
      </c>
      <c r="C21" s="227">
        <v>300</v>
      </c>
      <c r="D21" s="209">
        <v>1.381</v>
      </c>
      <c r="E21" s="36" t="s">
        <v>147</v>
      </c>
    </row>
    <row r="22" ht="18.95" customHeight="1" spans="1:5">
      <c r="A22" s="202" t="s">
        <v>3818</v>
      </c>
      <c r="B22" s="207">
        <v>126748</v>
      </c>
      <c r="C22" s="227">
        <v>101800</v>
      </c>
      <c r="D22" s="209">
        <v>-0.197</v>
      </c>
      <c r="E22" s="36" t="s">
        <v>147</v>
      </c>
    </row>
    <row r="23" ht="18.95" customHeight="1" spans="1:5">
      <c r="A23" s="202" t="s">
        <v>3819</v>
      </c>
      <c r="B23" s="207">
        <v>0</v>
      </c>
      <c r="C23" s="227"/>
      <c r="D23" s="209" t="s">
        <v>135</v>
      </c>
      <c r="E23" s="36" t="s">
        <v>2729</v>
      </c>
    </row>
    <row r="24" ht="18.95" customHeight="1" spans="1:5">
      <c r="A24" s="202" t="s">
        <v>3820</v>
      </c>
      <c r="B24" s="207">
        <v>0</v>
      </c>
      <c r="C24" s="227"/>
      <c r="D24" s="209" t="s">
        <v>135</v>
      </c>
      <c r="E24" s="36" t="s">
        <v>2729</v>
      </c>
    </row>
    <row r="25" ht="18.95" customHeight="1" spans="1:5">
      <c r="A25" s="202" t="s">
        <v>3821</v>
      </c>
      <c r="B25" s="207">
        <v>30104</v>
      </c>
      <c r="C25" s="207">
        <v>40000</v>
      </c>
      <c r="D25" s="209">
        <v>0.329</v>
      </c>
      <c r="E25" s="36" t="s">
        <v>147</v>
      </c>
    </row>
    <row r="26" ht="18.95" customHeight="1" spans="1:5">
      <c r="A26" s="202" t="s">
        <v>3822</v>
      </c>
      <c r="B26" s="207">
        <v>0</v>
      </c>
      <c r="C26" s="227">
        <v>12000</v>
      </c>
      <c r="D26" s="209" t="s">
        <v>135</v>
      </c>
      <c r="E26" s="36" t="s">
        <v>147</v>
      </c>
    </row>
    <row r="27" ht="18.95" customHeight="1" spans="1:5">
      <c r="A27" s="195" t="s">
        <v>3823</v>
      </c>
      <c r="B27" s="206">
        <v>115113</v>
      </c>
      <c r="C27" s="228">
        <v>88000</v>
      </c>
      <c r="D27" s="72">
        <v>-0.236</v>
      </c>
      <c r="E27" s="36" t="s">
        <v>147</v>
      </c>
    </row>
    <row r="28" ht="18.95" customHeight="1" spans="1:5">
      <c r="A28" s="202" t="s">
        <v>3398</v>
      </c>
      <c r="B28" s="207">
        <v>0</v>
      </c>
      <c r="C28" s="227"/>
      <c r="D28" s="209" t="s">
        <v>135</v>
      </c>
      <c r="E28" s="36" t="s">
        <v>2729</v>
      </c>
    </row>
    <row r="29" ht="18.95" customHeight="1" spans="1:5">
      <c r="A29" s="202" t="s">
        <v>3824</v>
      </c>
      <c r="B29" s="207">
        <v>0</v>
      </c>
      <c r="C29" s="227"/>
      <c r="D29" s="209" t="s">
        <v>135</v>
      </c>
      <c r="E29" s="36" t="s">
        <v>2729</v>
      </c>
    </row>
    <row r="30" ht="18.95" customHeight="1" spans="1:5">
      <c r="A30" s="202" t="s">
        <v>3825</v>
      </c>
      <c r="B30" s="207">
        <v>5864</v>
      </c>
      <c r="C30" s="227">
        <v>30000</v>
      </c>
      <c r="D30" s="209">
        <v>4.116</v>
      </c>
      <c r="E30" s="36" t="s">
        <v>147</v>
      </c>
    </row>
    <row r="31" ht="18.95" customHeight="1" spans="1:5">
      <c r="A31" s="202" t="s">
        <v>3826</v>
      </c>
      <c r="B31" s="207">
        <v>0</v>
      </c>
      <c r="C31" s="227"/>
      <c r="D31" s="209" t="s">
        <v>135</v>
      </c>
      <c r="E31" s="36" t="s">
        <v>2729</v>
      </c>
    </row>
    <row r="32" ht="18.95" customHeight="1" spans="1:5">
      <c r="A32" s="202" t="s">
        <v>3827</v>
      </c>
      <c r="B32" s="207">
        <v>0</v>
      </c>
      <c r="C32" s="227"/>
      <c r="D32" s="209" t="s">
        <v>135</v>
      </c>
      <c r="E32" s="36" t="s">
        <v>2729</v>
      </c>
    </row>
    <row r="33" ht="18.95" customHeight="1" spans="1:5">
      <c r="A33" s="202" t="s">
        <v>3828</v>
      </c>
      <c r="B33" s="207">
        <v>0</v>
      </c>
      <c r="C33" s="227"/>
      <c r="D33" s="209" t="s">
        <v>135</v>
      </c>
      <c r="E33" s="36" t="s">
        <v>2729</v>
      </c>
    </row>
    <row r="34" ht="18.95" customHeight="1" spans="1:5">
      <c r="A34" s="202" t="s">
        <v>3829</v>
      </c>
      <c r="B34" s="207">
        <v>109185</v>
      </c>
      <c r="C34" s="227">
        <v>58000</v>
      </c>
      <c r="D34" s="209">
        <v>-0.469</v>
      </c>
      <c r="E34" s="36" t="s">
        <v>147</v>
      </c>
    </row>
    <row r="35" ht="18.95" customHeight="1" spans="1:5">
      <c r="A35" s="195" t="s">
        <v>3830</v>
      </c>
      <c r="B35" s="206">
        <v>18327</v>
      </c>
      <c r="C35" s="228">
        <v>27450</v>
      </c>
      <c r="D35" s="72">
        <v>0.498</v>
      </c>
      <c r="E35" s="36" t="s">
        <v>147</v>
      </c>
    </row>
    <row r="36" ht="18.95" customHeight="1" spans="1:5">
      <c r="A36" s="202" t="s">
        <v>3450</v>
      </c>
      <c r="B36" s="207">
        <v>0</v>
      </c>
      <c r="C36" s="227">
        <v>7000</v>
      </c>
      <c r="D36" s="209" t="s">
        <v>135</v>
      </c>
      <c r="E36" s="36" t="s">
        <v>147</v>
      </c>
    </row>
    <row r="37" ht="18.95" customHeight="1" spans="1:5">
      <c r="A37" s="202" t="s">
        <v>3831</v>
      </c>
      <c r="B37" s="207">
        <v>1707</v>
      </c>
      <c r="C37" s="227">
        <v>5490</v>
      </c>
      <c r="D37" s="209">
        <v>2.216</v>
      </c>
      <c r="E37" s="36" t="s">
        <v>147</v>
      </c>
    </row>
    <row r="38" ht="18.95" customHeight="1" spans="1:5">
      <c r="A38" s="202" t="s">
        <v>3832</v>
      </c>
      <c r="B38" s="207">
        <v>2321</v>
      </c>
      <c r="C38" s="227">
        <v>1960</v>
      </c>
      <c r="D38" s="209">
        <v>-0.156</v>
      </c>
      <c r="E38" s="36" t="s">
        <v>147</v>
      </c>
    </row>
    <row r="39" ht="18.95" customHeight="1" spans="1:5">
      <c r="A39" s="202" t="s">
        <v>3833</v>
      </c>
      <c r="B39" s="207">
        <v>7708</v>
      </c>
      <c r="C39" s="227">
        <v>13000</v>
      </c>
      <c r="D39" s="209">
        <v>0.687</v>
      </c>
      <c r="E39" s="36" t="s">
        <v>147</v>
      </c>
    </row>
    <row r="40" ht="18.95" customHeight="1" spans="1:5">
      <c r="A40" s="202" t="s">
        <v>3834</v>
      </c>
      <c r="B40" s="207">
        <v>0</v>
      </c>
      <c r="C40" s="207"/>
      <c r="D40" s="209" t="s">
        <v>135</v>
      </c>
      <c r="E40" s="36" t="s">
        <v>2729</v>
      </c>
    </row>
    <row r="41" ht="18.95" customHeight="1" spans="1:5">
      <c r="A41" s="195" t="s">
        <v>3835</v>
      </c>
      <c r="B41" s="206">
        <v>2690</v>
      </c>
      <c r="C41" s="228">
        <v>3000</v>
      </c>
      <c r="D41" s="72">
        <v>0.115</v>
      </c>
      <c r="E41" s="36" t="s">
        <v>147</v>
      </c>
    </row>
    <row r="42" ht="18.95" customHeight="1" spans="1:5">
      <c r="A42" s="202" t="s">
        <v>3836</v>
      </c>
      <c r="B42" s="207">
        <v>2690</v>
      </c>
      <c r="C42" s="227">
        <v>3000</v>
      </c>
      <c r="D42" s="209">
        <v>0.115</v>
      </c>
      <c r="E42" s="36" t="s">
        <v>147</v>
      </c>
    </row>
    <row r="43" ht="18.95" customHeight="1" spans="1:5">
      <c r="A43" s="195" t="s">
        <v>3837</v>
      </c>
      <c r="B43" s="206">
        <v>346155</v>
      </c>
      <c r="C43" s="228">
        <v>650000</v>
      </c>
      <c r="D43" s="72">
        <v>0.878</v>
      </c>
      <c r="E43" s="36" t="s">
        <v>147</v>
      </c>
    </row>
    <row r="44" ht="18.95" customHeight="1" spans="1:5">
      <c r="A44" s="202" t="s">
        <v>3838</v>
      </c>
      <c r="B44" s="207">
        <v>152257</v>
      </c>
      <c r="C44" s="227">
        <v>410000</v>
      </c>
      <c r="D44" s="209">
        <v>1.693</v>
      </c>
      <c r="E44" s="36" t="s">
        <v>147</v>
      </c>
    </row>
    <row r="45" ht="18.95" customHeight="1" spans="1:5">
      <c r="A45" s="202" t="s">
        <v>3839</v>
      </c>
      <c r="B45" s="207">
        <v>0</v>
      </c>
      <c r="C45" s="227">
        <v>0</v>
      </c>
      <c r="D45" s="209" t="s">
        <v>135</v>
      </c>
      <c r="E45" s="36" t="s">
        <v>2729</v>
      </c>
    </row>
    <row r="46" ht="18.95" customHeight="1" spans="1:5">
      <c r="A46" s="202" t="s">
        <v>3840</v>
      </c>
      <c r="B46" s="207">
        <v>193838</v>
      </c>
      <c r="C46" s="227">
        <v>240000</v>
      </c>
      <c r="D46" s="209">
        <v>0.238</v>
      </c>
      <c r="E46" s="36" t="s">
        <v>147</v>
      </c>
    </row>
    <row r="47" ht="18.95" customHeight="1" spans="1:5">
      <c r="A47" s="229"/>
      <c r="B47" s="227"/>
      <c r="C47" s="227"/>
      <c r="D47" s="209"/>
      <c r="E47" s="36" t="s">
        <v>3660</v>
      </c>
    </row>
    <row r="48" ht="18.95" customHeight="1" spans="1:5">
      <c r="A48" s="229"/>
      <c r="B48" s="230"/>
      <c r="C48" s="230"/>
      <c r="D48" s="209" t="s">
        <v>135</v>
      </c>
      <c r="E48" s="36" t="s">
        <v>3660</v>
      </c>
    </row>
    <row r="49" ht="18.95" customHeight="1" spans="1:5">
      <c r="A49" s="216" t="s">
        <v>2432</v>
      </c>
      <c r="B49" s="217">
        <v>6275006</v>
      </c>
      <c r="C49" s="217">
        <v>7204000</v>
      </c>
      <c r="D49" s="222">
        <v>0.148</v>
      </c>
      <c r="E49" s="36" t="s">
        <v>147</v>
      </c>
    </row>
    <row r="50" ht="18.95" customHeight="1" spans="1:6">
      <c r="A50" s="153" t="s">
        <v>18</v>
      </c>
      <c r="B50" s="219"/>
      <c r="C50" s="219"/>
      <c r="D50" s="219"/>
      <c r="E50" s="36" t="s">
        <v>2729</v>
      </c>
      <c r="F50" s="231"/>
    </row>
    <row r="51" ht="18.95" customHeight="1" spans="1:5">
      <c r="A51" s="150" t="s">
        <v>2439</v>
      </c>
      <c r="B51" s="220">
        <v>3000329</v>
      </c>
      <c r="C51" s="220">
        <v>1784068</v>
      </c>
      <c r="D51" s="220"/>
      <c r="E51" s="36" t="s">
        <v>147</v>
      </c>
    </row>
    <row r="52" ht="18.95" customHeight="1" spans="1:5">
      <c r="A52" s="154" t="s">
        <v>3841</v>
      </c>
      <c r="B52" s="219"/>
      <c r="C52" s="219"/>
      <c r="D52" s="219"/>
      <c r="E52" s="36" t="s">
        <v>2729</v>
      </c>
    </row>
    <row r="53" ht="18.95" customHeight="1" spans="1:5">
      <c r="A53" s="154" t="s">
        <v>2447</v>
      </c>
      <c r="B53" s="219">
        <v>1145761</v>
      </c>
      <c r="C53" s="232">
        <v>440000</v>
      </c>
      <c r="D53" s="219"/>
      <c r="E53" s="36" t="s">
        <v>147</v>
      </c>
    </row>
    <row r="54" ht="18.95" customHeight="1" spans="1:5">
      <c r="A54" s="154" t="s">
        <v>3669</v>
      </c>
      <c r="B54" s="219">
        <v>1854568</v>
      </c>
      <c r="C54" s="219">
        <v>1344068</v>
      </c>
      <c r="D54" s="219"/>
      <c r="E54" s="36" t="s">
        <v>147</v>
      </c>
    </row>
    <row r="55" ht="18.95" customHeight="1" spans="1:5">
      <c r="A55" s="153" t="s">
        <v>18</v>
      </c>
      <c r="B55" s="219"/>
      <c r="C55" s="219"/>
      <c r="D55" s="219"/>
      <c r="E55" s="36" t="s">
        <v>2729</v>
      </c>
    </row>
    <row r="56" ht="18.95" customHeight="1" spans="1:5">
      <c r="A56" s="216" t="s">
        <v>2455</v>
      </c>
      <c r="B56" s="220">
        <v>9275335</v>
      </c>
      <c r="C56" s="220">
        <v>8988068</v>
      </c>
      <c r="D56" s="222"/>
      <c r="E56" s="36" t="s">
        <v>147</v>
      </c>
    </row>
    <row r="1129" spans="3:8">
      <c r="C1129" s="223"/>
      <c r="D1129" s="224"/>
      <c r="E1129" s="225"/>
      <c r="F1129" s="223"/>
      <c r="G1129" s="223"/>
      <c r="H1129" s="223"/>
    </row>
  </sheetData>
  <autoFilter ref="A3:E56">
    <extLst/>
  </autoFilter>
  <mergeCells count="1">
    <mergeCell ref="A1:D1"/>
  </mergeCells>
  <conditionalFormatting sqref="D4:D50">
    <cfRule type="cellIs" dxfId="2" priority="1" stopIfTrue="1" operator="greaterThan">
      <formula>10</formula>
    </cfRule>
    <cfRule type="cellIs" dxfId="2" priority="2" stopIfTrue="1" operator="lessThanOrEqual">
      <formula>-1</formula>
    </cfRule>
  </conditionalFormatting>
  <dataValidations count="1">
    <dataValidation type="custom" allowBlank="1" showInputMessage="1" showErrorMessage="1" errorTitle="提示" error="对不起，此处只能输入数字。" sqref="B4 C4 IX4:IY4 ST4:SU4 ACP4:ACQ4 AML4:AMM4 AWH4:AWI4 BGD4:BGE4 BPZ4:BQA4 BZV4:BZW4 CJR4:CJS4 CTN4:CTO4 DDJ4:DDK4 DNF4:DNG4 DXB4:DXC4 EGX4:EGY4 EQT4:EQU4 FAP4:FAQ4 FKL4:FKM4 FUH4:FUI4 GED4:GEE4 GNZ4:GOA4 GXV4:GXW4 HHR4:HHS4 HRN4:HRO4 IBJ4:IBK4 ILF4:ILG4 IVB4:IVC4 JEX4:JEY4 JOT4:JOU4 JYP4:JYQ4 KIL4:KIM4 KSH4:KSI4 LCD4:LCE4 LLZ4:LMA4 LVV4:LVW4 MFR4:MFS4 MPN4:MPO4 MZJ4:MZK4 NJF4:NJG4 NTB4:NTC4 OCX4:OCY4 OMT4:OMU4 OWP4:OWQ4 PGL4:PGM4 PQH4:PQI4 QAD4:QAE4 QJZ4:QKA4 QTV4:QTW4 RDR4:RDS4 RNN4:RNO4 RXJ4:RXK4 SHF4:SHG4 SRB4:SRC4 TAX4:TAY4 TKT4:TKU4 TUP4:TUQ4 UEL4:UEM4 UOH4:UOI4 UYD4:UYE4 VHZ4:VIA4 VRV4:VRW4 WBR4:WBS4 WLN4:WLO4 WVJ4:WVK4 B7 IX7 ST7 ACP7 AML7 AWH7 BGD7 BPZ7 BZV7 CJR7 CTN7 DDJ7 DNF7 DXB7 EGX7 EQT7 FAP7 FKL7 FUH7 GED7 GNZ7 GXV7 HHR7 HRN7 IBJ7 ILF7 IVB7 JEX7 JOT7 JYP7 KIL7 KSH7 LCD7 LLZ7 LVV7 MFR7 MPN7 MZJ7 NJF7 NTB7 OCX7 OMT7 OWP7 PGL7 PQH7 QAD7 QJZ7 QTV7 RDR7 RNN7 RXJ7 SHF7 SRB7 TAX7 TKT7 TUP7 UEL7 UOH7 UYD7 VHZ7 VRV7 WBR7 WLN7 WVJ7 B8 IX8 ST8 ACP8 AML8 AWH8 BGD8 BPZ8 BZV8 CJR8 CTN8 DDJ8 DNF8 DXB8 EGX8 EQT8 FAP8 FKL8 FUH8 GED8 GNZ8 GXV8 HHR8 HRN8 IBJ8 ILF8 IVB8 JEX8 JOT8 JYP8 KIL8 KSH8 LCD8 LLZ8 LVV8 MFR8 MPN8 MZJ8 NJF8 NTB8 OCX8 OMT8 OWP8 PGL8 PQH8 QAD8 QJZ8 QTV8 RDR8 RNN8 RXJ8 SHF8 SRB8 TAX8 TKT8 TUP8 UEL8 UOH8 UYD8 VHZ8 VRV8 WBR8 WLN8 WVJ8 B9 IX9 ST9 ACP9 AML9 AWH9 BGD9 BPZ9 BZV9 CJR9 CTN9 DDJ9 DNF9 DXB9 EGX9 EQT9 FAP9 FKL9 FUH9 GED9 GNZ9 GXV9 HHR9 HRN9 IBJ9 ILF9 IVB9 JEX9 JOT9 JYP9 KIL9 KSH9 LCD9 LLZ9 LVV9 MFR9 MPN9 MZJ9 NJF9 NTB9 OCX9 OMT9 OWP9 PGL9 PQH9 QAD9 QJZ9 QTV9 RDR9 RNN9 RXJ9 SHF9 SRB9 TAX9 TKT9 TUP9 UEL9 UOH9 UYD9 VHZ9 VRV9 WBR9 WLN9 WVJ9 B12 C12 IX12 IY12 ST12 SU12 ACP12 ACQ12 AML12 AMM12 AWH12 AWI12 BGD12 BGE12 BPZ12 BQA12 BZV12 BZW12 CJR12 CJS12 CTN12 CTO12 DDJ12 DDK12 DNF12 DNG12 DXB12 DXC12 EGX12 EGY12 EQT12 EQU12 FAP12 FAQ12 FKL12 FKM12 FUH12 FUI12 GED12 GEE12 GNZ12 GOA12 GXV12 GXW12 HHR12 HHS12 HRN12 HRO12 IBJ12 IBK12 ILF12 ILG12 IVB12 IVC12 JEX12 JEY12 JOT12 JOU12 JYP12 JYQ12 KIL12 KIM12 KSH12 KSI12 LCD12 LCE12 LLZ12 LMA12 LVV12 LVW12 MFR12 MFS12 MPN12 MPO12 MZJ12 MZK12 NJF12 NJG12 NTB12 NTC12 OCX12 OCY12 OMT12 OMU12 OWP12 OWQ12 PGL12 PGM12 PQH12 PQI12 QAD12 QAE12 QJZ12 QKA12 QTV12 QTW12 RDR12 RDS12 RNN12 RNO12 RXJ12 RXK12 SHF12 SHG12 SRB12 SRC12 TAX12 TAY12 TKT12 TKU12 TUP12 TUQ12 UEL12 UEM12 UOH12 UOI12 UYD12 UYE12 VHZ12 VIA12 VRV12 VRW12 WBR12 WBS12 WLN12 WLO12 WVJ12 WVK12 B13 IX13 ST13 ACP13 AML13 AWH13 BGD13 BPZ13 BZV13 CJR13 CTN13 DDJ13 DNF13 DXB13 EGX13 EQT13 FAP13 FKL13 FUH13 GED13 GNZ13 GXV13 HHR13 HRN13 IBJ13 ILF13 IVB13 JEX13 JOT13 JYP13 KIL13 KSH13 LCD13 LLZ13 LVV13 MFR13 MPN13 MZJ13 NJF13 NTB13 OCX13 OMT13 OWP13 PGL13 PQH13 QAD13 QJZ13 QTV13 RDR13 RNN13 RXJ13 SHF13 SRB13 TAX13 TKT13 TUP13 UEL13 UOH13 UYD13 VHZ13 VRV13 WBR13 WLN13 WVJ13 B14 IX14 ST14 ACP14 AML14 AWH14 BGD14 BPZ14 BZV14 CJR14 CTN14 DDJ14 DNF14 DXB14 EGX14 EQT14 FAP14 FKL14 FUH14 GED14 GNZ14 GXV14 HHR14 HRN14 IBJ14 ILF14 IVB14 JEX14 JOT14 JYP14 KIL14 KSH14 LCD14 LLZ14 LVV14 MFR14 MPN14 MZJ14 NJF14 NTB14 OCX14 OMT14 OWP14 PGL14 PQH14 QAD14 QJZ14 QTV14 RDR14 RNN14 RXJ14 SHF14 SRB14 TAX14 TKT14 TUP14 UEL14 UOH14 UYD14 VHZ14 VRV14 WBR14 WLN14 WVJ14 B15 IX15 ST15 ACP15 AML15 AWH15 BGD15 BPZ15 BZV15 CJR15 CTN15 DDJ15 DNF15 DXB15 EGX15 EQT15 FAP15 FKL15 FUH15 GED15 GNZ15 GXV15 HHR15 HRN15 IBJ15 ILF15 IVB15 JEX15 JOT15 JYP15 KIL15 KSH15 LCD15 LLZ15 LVV15 MFR15 MPN15 MZJ15 NJF15 NTB15 OCX15 OMT15 OWP15 PGL15 PQH15 QAD15 QJZ15 QTV15 RDR15 RNN15 RXJ15 SHF15 SRB15 TAX15 TKT15 TUP15 UEL15 UOH15 UYD15 VHZ15 VRV15 WBR15 WLN15 WVJ15 B16 IX16 ST16 ACP16 AML16 AWH16 BGD16 BPZ16 BZV16 CJR16 CTN16 DDJ16 DNF16 DXB16 EGX16 EQT16 FAP16 FKL16 FUH16 GED16 GNZ16 GXV16 HHR16 HRN16 IBJ16 ILF16 IVB16 JEX16 JOT16 JYP16 KIL16 KSH16 LCD16 LLZ16 LVV16 MFR16 MPN16 MZJ16 NJF16 NTB16 OCX16 OMT16 OWP16 PGL16 PQH16 QAD16 QJZ16 QTV16 RDR16 RNN16 RXJ16 SHF16 SRB16 TAX16 TKT16 TUP16 UEL16 UOH16 UYD16 VHZ16 VRV16 WBR16 WLN16 WVJ16 B20 IX20 ST20 ACP20 AML20 AWH20 BGD20 BPZ20 BZV20 CJR20 CTN20 DDJ20 DNF20 DXB20 EGX20 EQT20 FAP20 FKL20 FUH20 GED20 GNZ20 GXV20 HHR20 HRN20 IBJ20 ILF20 IVB20 JEX20 JOT20 JYP20 KIL20 KSH20 LCD20 LLZ20 LVV20 MFR20 MPN20 MZJ20 NJF20 NTB20 OCX20 OMT20 OWP20 PGL20 PQH20 QAD20 QJZ20 QTV20 RDR20 RNN20 RXJ20 SHF20 SRB20 TAX20 TKT20 TUP20 UEL20 UOH20 UYD20 VHZ20 VRV20 WBR20 WLN20 WVJ20 B21 IX21 ST21 ACP21 AML21 AWH21 BGD21 BPZ21 BZV21 CJR21 CTN21 DDJ21 DNF21 DXB21 EGX21 EQT21 FAP21 FKL21 FUH21 GED21 GNZ21 GXV21 HHR21 HRN21 IBJ21 ILF21 IVB21 JEX21 JOT21 JYP21 KIL21 KSH21 LCD21 LLZ21 LVV21 MFR21 MPN21 MZJ21 NJF21 NTB21 OCX21 OMT21 OWP21 PGL21 PQH21 QAD21 QJZ21 QTV21 RDR21 RNN21 RXJ21 SHF21 SRB21 TAX21 TKT21 TUP21 UEL21 UOH21 UYD21 VHZ21 VRV21 WBR21 WLN21 WVJ21 B24 IX24 ST24 ACP24 AML24 AWH24 BGD24 BPZ24 BZV24 CJR24 CTN24 DDJ24 DNF24 DXB24 EGX24 EQT24 FAP24 FKL24 FUH24 GED24 GNZ24 GXV24 HHR24 HRN24 IBJ24 ILF24 IVB24 JEX24 JOT24 JYP24 KIL24 KSH24 LCD24 LLZ24 LVV24 MFR24 MPN24 MZJ24 NJF24 NTB24 OCX24 OMT24 OWP24 PGL24 PQH24 QAD24 QJZ24 QTV24 RDR24 RNN24 RXJ24 SHF24 SRB24 TAX24 TKT24 TUP24 UEL24 UOH24 UYD24 VHZ24 VRV24 WBR24 WLN24 WVJ24 B25 C25 IX25:IY25 ST25:SU25 ACP25:ACQ25 AML25:AMM25 AWH25:AWI25 BGD25:BGE25 BPZ25:BQA25 BZV25:BZW25 CJR25:CJS25 CTN25:CTO25 DDJ25:DDK25 DNF25:DNG25 DXB25:DXC25 EGX25:EGY25 EQT25:EQU25 FAP25:FAQ25 FKL25:FKM25 FUH25:FUI25 GED25:GEE25 GNZ25:GOA25 GXV25:GXW25 HHR25:HHS25 HRN25:HRO25 IBJ25:IBK25 ILF25:ILG25 IVB25:IVC25 JEX25:JEY25 JOT25:JOU25 JYP25:JYQ25 KIL25:KIM25 KSH25:KSI25 LCD25:LCE25 LLZ25:LMA25 LVV25:LVW25 MFR25:MFS25 MPN25:MPO25 MZJ25:MZK25 NJF25:NJG25 NTB25:NTC25 OCX25:OCY25 OMT25:OMU25 OWP25:OWQ25 PGL25:PGM25 PQH25:PQI25 QAD25:QAE25 QJZ25:QKA25 QTV25:QTW25 RDR25:RDS25 RNN25:RNO25 RXJ25:RXK25 SHF25:SHG25 SRB25:SRC25 TAX25:TAY25 TKT25:TKU25 TUP25:TUQ25 UEL25:UEM25 UOH25:UOI25 UYD25:UYE25 VHZ25:VIA25 VRV25:VRW25 WBR25:WBS25 WLN25:WLO25 WVJ25:WVK25 B26 IX26 ST26 ACP26 AML26 AWH26 BGD26 BPZ26 BZV26 CJR26 CTN26 DDJ26 DNF26 DXB26 EGX26 EQT26 FAP26 FKL26 FUH26 GED26 GNZ26 GXV26 HHR26 HRN26 IBJ26 ILF26 IVB26 JEX26 JOT26 JYP26 KIL26 KSH26 LCD26 LLZ26 LVV26 MFR26 MPN26 MZJ26 NJF26 NTB26 OCX26 OMT26 OWP26 PGL26 PQH26 QAD26 QJZ26 QTV26 RDR26 RNN26 RXJ26 SHF26 SRB26 TAX26 TKT26 TUP26 UEL26 UOH26 UYD26 VHZ26 VRV26 WBR26 WLN26 WVJ26 B27 IX27 ST27 ACP27 AML27 AWH27 BGD27 BPZ27 BZV27 CJR27 CTN27 DDJ27 DNF27 DXB27 EGX27 EQT27 FAP27 FKL27 FUH27 GED27 GNZ27 GXV27 HHR27 HRN27 IBJ27 ILF27 IVB27 JEX27 JOT27 JYP27 KIL27 KSH27 LCD27 LLZ27 LVV27 MFR27 MPN27 MZJ27 NJF27 NTB27 OCX27 OMT27 OWP27 PGL27 PQH27 QAD27 QJZ27 QTV27 RDR27 RNN27 RXJ27 SHF27 SRB27 TAX27 TKT27 TUP27 UEL27 UOH27 UYD27 VHZ27 VRV27 WBR27 WLN27 WVJ27 B28 IX28 ST28 ACP28 AML28 AWH28 BGD28 BPZ28 BZV28 CJR28 CTN28 DDJ28 DNF28 DXB28 EGX28 EQT28 FAP28 FKL28 FUH28 GED28 GNZ28 GXV28 HHR28 HRN28 IBJ28 ILF28 IVB28 JEX28 JOT28 JYP28 KIL28 KSH28 LCD28 LLZ28 LVV28 MFR28 MPN28 MZJ28 NJF28 NTB28 OCX28 OMT28 OWP28 PGL28 PQH28 QAD28 QJZ28 QTV28 RDR28 RNN28 RXJ28 SHF28 SRB28 TAX28 TKT28 TUP28 UEL28 UOH28 UYD28 VHZ28 VRV28 WBR28 WLN28 WVJ28 B29 IX29 ST29 ACP29 AML29 AWH29 BGD29 BPZ29 BZV29 CJR29 CTN29 DDJ29 DNF29 DXB29 EGX29 EQT29 FAP29 FKL29 FUH29 GED29 GNZ29 GXV29 HHR29 HRN29 IBJ29 ILF29 IVB29 JEX29 JOT29 JYP29 KIL29 KSH29 LCD29 LLZ29 LVV29 MFR29 MPN29 MZJ29 NJF29 NTB29 OCX29 OMT29 OWP29 PGL29 PQH29 QAD29 QJZ29 QTV29 RDR29 RNN29 RXJ29 SHF29 SRB29 TAX29 TKT29 TUP29 UEL29 UOH29 UYD29 VHZ29 VRV29 WBR29 WLN29 WVJ29 B30 IX30 ST30 ACP30 AML30 AWH30 BGD30 BPZ30 BZV30 CJR30 CTN30 DDJ30 DNF30 DXB30 EGX30 EQT30 FAP30 FKL30 FUH30 GED30 GNZ30 GXV30 HHR30 HRN30 IBJ30 ILF30 IVB30 JEX30 JOT30 JYP30 KIL30 KSH30 LCD30 LLZ30 LVV30 MFR30 MPN30 MZJ30 NJF30 NTB30 OCX30 OMT30 OWP30 PGL30 PQH30 QAD30 QJZ30 QTV30 RDR30 RNN30 RXJ30 SHF30 SRB30 TAX30 TKT30 TUP30 UEL30 UOH30 UYD30 VHZ30 VRV30 WBR30 WLN30 WVJ30 B31 IX31 ST31 ACP31 AML31 AWH31 BGD31 BPZ31 BZV31 CJR31 CTN31 DDJ31 DNF31 DXB31 EGX31 EQT31 FAP31 FKL31 FUH31 GED31 GNZ31 GXV31 HHR31 HRN31 IBJ31 ILF31 IVB31 JEX31 JOT31 JYP31 KIL31 KSH31 LCD31 LLZ31 LVV31 MFR31 MPN31 MZJ31 NJF31 NTB31 OCX31 OMT31 OWP31 PGL31 PQH31 QAD31 QJZ31 QTV31 RDR31 RNN31 RXJ31 SHF31 SRB31 TAX31 TKT31 TUP31 UEL31 UOH31 UYD31 VHZ31 VRV31 WBR31 WLN31 WVJ31 B32 IX32 ST32 ACP32 AML32 AWH32 BGD32 BPZ32 BZV32 CJR32 CTN32 DDJ32 DNF32 DXB32 EGX32 EQT32 FAP32 FKL32 FUH32 GED32 GNZ32 GXV32 HHR32 HRN32 IBJ32 ILF32 IVB32 JEX32 JOT32 JYP32 KIL32 KSH32 LCD32 LLZ32 LVV32 MFR32 MPN32 MZJ32 NJF32 NTB32 OCX32 OMT32 OWP32 PGL32 PQH32 QAD32 QJZ32 QTV32 RDR32 RNN32 RXJ32 SHF32 SRB32 TAX32 TKT32 TUP32 UEL32 UOH32 UYD32 VHZ32 VRV32 WBR32 WLN32 WVJ32 B33 IX33 ST33 ACP33 AML33 AWH33 BGD33 BPZ33 BZV33 CJR33 CTN33 DDJ33 DNF33 DXB33 EGX33 EQT33 FAP33 FKL33 FUH33 GED33 GNZ33 GXV33 HHR33 HRN33 IBJ33 ILF33 IVB33 JEX33 JOT33 JYP33 KIL33 KSH33 LCD33 LLZ33 LVV33 MFR33 MPN33 MZJ33 NJF33 NTB33 OCX33 OMT33 OWP33 PGL33 PQH33 QAD33 QJZ33 QTV33 RDR33 RNN33 RXJ33 SHF33 SRB33 TAX33 TKT33 TUP33 UEL33 UOH33 UYD33 VHZ33 VRV33 WBR33 WLN33 WVJ33 B34 IX34 ST34 ACP34 AML34 AWH34 BGD34 BPZ34 BZV34 CJR34 CTN34 DDJ34 DNF34 DXB34 EGX34 EQT34 FAP34 FKL34 FUH34 GED34 GNZ34 GXV34 HHR34 HRN34 IBJ34 ILF34 IVB34 JEX34 JOT34 JYP34 KIL34 KSH34 LCD34 LLZ34 LVV34 MFR34 MPN34 MZJ34 NJF34 NTB34 OCX34 OMT34 OWP34 PGL34 PQH34 QAD34 QJZ34 QTV34 RDR34 RNN34 RXJ34 SHF34 SRB34 TAX34 TKT34 TUP34 UEL34 UOH34 UYD34 VHZ34 VRV34 WBR34 WLN34 WVJ34 B35 IX35 ST35 ACP35 AML35 AWH35 BGD35 BPZ35 BZV35 CJR35 CTN35 DDJ35 DNF35 DXB35 EGX35 EQT35 FAP35 FKL35 FUH35 GED35 GNZ35 GXV35 HHR35 HRN35 IBJ35 ILF35 IVB35 JEX35 JOT35 JYP35 KIL35 KSH35 LCD35 LLZ35 LVV35 MFR35 MPN35 MZJ35 NJF35 NTB35 OCX35 OMT35 OWP35 PGL35 PQH35 QAD35 QJZ35 QTV35 RDR35 RNN35 RXJ35 SHF35 SRB35 TAX35 TKT35 TUP35 UEL35 UOH35 UYD35 VHZ35 VRV35 WBR35 WLN35 WVJ35 B36 IX36 ST36 ACP36 AML36 AWH36 BGD36 BPZ36 BZV36 CJR36 CTN36 DDJ36 DNF36 DXB36 EGX36 EQT36 FAP36 FKL36 FUH36 GED36 GNZ36 GXV36 HHR36 HRN36 IBJ36 ILF36 IVB36 JEX36 JOT36 JYP36 KIL36 KSH36 LCD36 LLZ36 LVV36 MFR36 MPN36 MZJ36 NJF36 NTB36 OCX36 OMT36 OWP36 PGL36 PQH36 QAD36 QJZ36 QTV36 RDR36 RNN36 RXJ36 SHF36 SRB36 TAX36 TKT36 TUP36 UEL36 UOH36 UYD36 VHZ36 VRV36 WBR36 WLN36 WVJ36 B37 IX37 ST37 ACP37 AML37 AWH37 BGD37 BPZ37 BZV37 CJR37 CTN37 DDJ37 DNF37 DXB37 EGX37 EQT37 FAP37 FKL37 FUH37 GED37 GNZ37 GXV37 HHR37 HRN37 IBJ37 ILF37 IVB37 JEX37 JOT37 JYP37 KIL37 KSH37 LCD37 LLZ37 LVV37 MFR37 MPN37 MZJ37 NJF37 NTB37 OCX37 OMT37 OWP37 PGL37 PQH37 QAD37 QJZ37 QTV37 RDR37 RNN37 RXJ37 SHF37 SRB37 TAX37 TKT37 TUP37 UEL37 UOH37 UYD37 VHZ37 VRV37 WBR37 WLN37 WVJ37 B38 IX38 ST38 ACP38 AML38 AWH38 BGD38 BPZ38 BZV38 CJR38 CTN38 DDJ38 DNF38 DXB38 EGX38 EQT38 FAP38 FKL38 FUH38 GED38 GNZ38 GXV38 HHR38 HRN38 IBJ38 ILF38 IVB38 JEX38 JOT38 JYP38 KIL38 KSH38 LCD38 LLZ38 LVV38 MFR38 MPN38 MZJ38 NJF38 NTB38 OCX38 OMT38 OWP38 PGL38 PQH38 QAD38 QJZ38 QTV38 RDR38 RNN38 RXJ38 SHF38 SRB38 TAX38 TKT38 TUP38 UEL38 UOH38 UYD38 VHZ38 VRV38 WBR38 WLN38 WVJ38 B39 IX39 ST39 ACP39 AML39 AWH39 BGD39 BPZ39 BZV39 CJR39 CTN39 DDJ39 DNF39 DXB39 EGX39 EQT39 FAP39 FKL39 FUH39 GED39 GNZ39 GXV39 HHR39 HRN39 IBJ39 ILF39 IVB39 JEX39 JOT39 JYP39 KIL39 KSH39 LCD39 LLZ39 LVV39 MFR39 MPN39 MZJ39 NJF39 NTB39 OCX39 OMT39 OWP39 PGL39 PQH39 QAD39 QJZ39 QTV39 RDR39 RNN39 RXJ39 SHF39 SRB39 TAX39 TKT39 TUP39 UEL39 UOH39 UYD39 VHZ39 VRV39 WBR39 WLN39 WVJ39 B40 C40 IX40 IY40 ST40 SU40 ACP40 ACQ40 AML40 AMM40 AWH40 AWI40 BGD40 BGE40 BPZ40 BQA40 BZV40 BZW40 CJR40 CJS40 CTN40 CTO40 DDJ40 DDK40 DNF40 DNG40 DXB40 DXC40 EGX40 EGY40 EQT40 EQU40 FAP40 FAQ40 FKL40 FKM40 FUH40 FUI40 GED40 GEE40 GNZ40 GOA40 GXV40 GXW40 HHR40 HHS40 HRN40 HRO40 IBJ40 IBK40 ILF40 ILG40 IVB40 IVC40 JEX40 JEY40 JOT40 JOU40 JYP40 JYQ40 KIL40 KIM40 KSH40 KSI40 LCD40 LCE40 LLZ40 LMA40 LVV40 LVW40 MFR40 MFS40 MPN40 MPO40 MZJ40 MZK40 NJF40 NJG40 NTB40 NTC40 OCX40 OCY40 OMT40 OMU40 OWP40 OWQ40 PGL40 PGM40 PQH40 PQI40 QAD40 QAE40 QJZ40 QKA40 QTV40 QTW40 RDR40 RDS40 RNN40 RNO40 RXJ40 RXK40 SHF40 SHG40 SRB40 SRC40 TAX40 TAY40 TKT40 TKU40 TUP40 TUQ40 UEL40 UEM40 UOH40 UOI40 UYD40 UYE40 VHZ40 VIA40 VRV40 VRW40 WBR40 WBS40 WLN40 WLO40 WVJ40 WVK40 B41 IX41 ST41 ACP41 AML41 AWH41 BGD41 BPZ41 BZV41 CJR41 CTN41 DDJ41 DNF41 DXB41 EGX41 EQT41 FAP41 FKL41 FUH41 GED41 GNZ41 GXV41 HHR41 HRN41 IBJ41 ILF41 IVB41 JEX41 JOT41 JYP41 KIL41 KSH41 LCD41 LLZ41 LVV41 MFR41 MPN41 MZJ41 NJF41 NTB41 OCX41 OMT41 OWP41 PGL41 PQH41 QAD41 QJZ41 QTV41 RDR41 RNN41 RXJ41 SHF41 SRB41 TAX41 TKT41 TUP41 UEL41 UOH41 UYD41 VHZ41 VRV41 WBR41 WLN41 WVJ41 B42 IX42 ST42 ACP42 AML42 AWH42 BGD42 BPZ42 BZV42 CJR42 CTN42 DDJ42 DNF42 DXB42 EGX42 EQT42 FAP42 FKL42 FUH42 GED42 GNZ42 GXV42 HHR42 HRN42 IBJ42 ILF42 IVB42 JEX42 JOT42 JYP42 KIL42 KSH42 LCD42 LLZ42 LVV42 MFR42 MPN42 MZJ42 NJF42 NTB42 OCX42 OMT42 OWP42 PGL42 PQH42 QAD42 QJZ42 QTV42 RDR42 RNN42 RXJ42 SHF42 SRB42 TAX42 TKT42 TUP42 UEL42 UOH42 UYD42 VHZ42 VRV42 WBR42 WLN42 WVJ42 B43 IX43 ST43 ACP43 AML43 AWH43 BGD43 BPZ43 BZV43 CJR43 CTN43 DDJ43 DNF43 DXB43 EGX43 EQT43 FAP43 FKL43 FUH43 GED43 GNZ43 GXV43 HHR43 HRN43 IBJ43 ILF43 IVB43 JEX43 JOT43 JYP43 KIL43 KSH43 LCD43 LLZ43 LVV43 MFR43 MPN43 MZJ43 NJF43 NTB43 OCX43 OMT43 OWP43 PGL43 PQH43 QAD43 QJZ43 QTV43 RDR43 RNN43 RXJ43 SHF43 SRB43 TAX43 TKT43 TUP43 UEL43 UOH43 UYD43 VHZ43 VRV43 WBR43 WLN43 WVJ43 B44 IX44 ST44 ACP44 AML44 AWH44 BGD44 BPZ44 BZV44 CJR44 CTN44 DDJ44 DNF44 DXB44 EGX44 EQT44 FAP44 FKL44 FUH44 GED44 GNZ44 GXV44 HHR44 HRN44 IBJ44 ILF44 IVB44 JEX44 JOT44 JYP44 KIL44 KSH44 LCD44 LLZ44 LVV44 MFR44 MPN44 MZJ44 NJF44 NTB44 OCX44 OMT44 OWP44 PGL44 PQH44 QAD44 QJZ44 QTV44 RDR44 RNN44 RXJ44 SHF44 SRB44 TAX44 TKT44 TUP44 UEL44 UOH44 UYD44 VHZ44 VRV44 WBR44 WLN44 WVJ44 B45 IX45 ST45 ACP45 AML45 AWH45 BGD45 BPZ45 BZV45 CJR45 CTN45 DDJ45 DNF45 DXB45 EGX45 EQT45 FAP45 FKL45 FUH45 GED45 GNZ45 GXV45 HHR45 HRN45 IBJ45 ILF45 IVB45 JEX45 JOT45 JYP45 KIL45 KSH45 LCD45 LLZ45 LVV45 MFR45 MPN45 MZJ45 NJF45 NTB45 OCX45 OMT45 OWP45 PGL45 PQH45 QAD45 QJZ45 QTV45 RDR45 RNN45 RXJ45 SHF45 SRB45 TAX45 TKT45 TUP45 UEL45 UOH45 UYD45 VHZ45 VRV45 WBR45 WLN45 WVJ45 B46 IX46 ST46 ACP46 AML46 AWH46 BGD46 BPZ46 BZV46 CJR46 CTN46 DDJ46 DNF46 DXB46 EGX46 EQT46 FAP46 FKL46 FUH46 GED46 GNZ46 GXV46 HHR46 HRN46 IBJ46 ILF46 IVB46 JEX46 JOT46 JYP46 KIL46 KSH46 LCD46 LLZ46 LVV46 MFR46 MPN46 MZJ46 NJF46 NTB46 OCX46 OMT46 OWP46 PGL46 PQH46 QAD46 QJZ46 QTV46 RDR46 RNN46 RXJ46 SHF46 SRB46 TAX46 TKT46 TUP46 UEL46 UOH46 UYD46 VHZ46 VRV46 WBR46 WLN46 WVJ46 B65540 C65540 IX65540:IY65540 ST65540:SU65540 ACP65540:ACQ65540 AML65540:AMM65540 AWH65540:AWI65540 BGD65540:BGE65540 BPZ65540:BQA65540 BZV65540:BZW65540 CJR65540:CJS65540 CTN65540:CTO65540 DDJ65540:DDK65540 DNF65540:DNG65540 DXB65540:DXC65540 EGX65540:EGY65540 EQT65540:EQU65540 FAP65540:FAQ65540 FKL65540:FKM65540 FUH65540:FUI65540 GED65540:GEE65540 GNZ65540:GOA65540 GXV65540:GXW65540 HHR65540:HHS65540 HRN65540:HRO65540 IBJ65540:IBK65540 ILF65540:ILG65540 IVB65540:IVC65540 JEX65540:JEY65540 JOT65540:JOU65540 JYP65540:JYQ65540 KIL65540:KIM65540 KSH65540:KSI65540 LCD65540:LCE65540 LLZ65540:LMA65540 LVV65540:LVW65540 MFR65540:MFS65540 MPN65540:MPO65540 MZJ65540:MZK65540 NJF65540:NJG65540 NTB65540:NTC65540 OCX65540:OCY65540 OMT65540:OMU65540 OWP65540:OWQ65540 PGL65540:PGM65540 PQH65540:PQI65540 QAD65540:QAE65540 QJZ65540:QKA65540 QTV65540:QTW65540 RDR65540:RDS65540 RNN65540:RNO65540 RXJ65540:RXK65540 SHF65540:SHG65540 SRB65540:SRC65540 TAX65540:TAY65540 TKT65540:TKU65540 TUP65540:TUQ65540 UEL65540:UEM65540 UOH65540:UOI65540 UYD65540:UYE65540 VHZ65540:VIA65540 VRV65540:VRW65540 WBR65540:WBS65540 WLN65540:WLO65540 WVJ65540:WVK65540 C65548 IY65548 SU65548 ACQ65548 AMM65548 AWI65548 BGE65548 BQA65548 BZW65548 CJS65548 CTO65548 DDK65548 DNG65548 DXC65548 EGY65548 EQU65548 FAQ65548 FKM65548 FUI65548 GEE65548 GOA65548 GXW65548 HHS65548 HRO65548 IBK65548 ILG65548 IVC65548 JEY65548 JOU65548 JYQ65548 KIM65548 KSI65548 LCE65548 LMA65548 LVW65548 MFS65548 MPO65548 MZK65548 NJG65548 NTC65548 OCY65548 OMU65548 OWQ65548 PGM65548 PQI65548 QAE65548 QKA65548 QTW65548 RDS65548 RNO65548 RXK65548 SHG65548 SRC65548 TAY65548 TKU65548 TUQ65548 UEM65548 UOI65548 UYE65548 VIA65548 VRW65548 WBS65548 WLO65548 WVK65548 B65561 C65561 IX65561:IY65561 ST65561:SU65561 ACP65561:ACQ65561 AML65561:AMM65561 AWH65561:AWI65561 BGD65561:BGE65561 BPZ65561:BQA65561 BZV65561:BZW65561 CJR65561:CJS65561 CTN65561:CTO65561 DDJ65561:DDK65561 DNF65561:DNG65561 DXB65561:DXC65561 EGX65561:EGY65561 EQT65561:EQU65561 FAP65561:FAQ65561 FKL65561:FKM65561 FUH65561:FUI65561 GED65561:GEE65561 GNZ65561:GOA65561 GXV65561:GXW65561 HHR65561:HHS65561 HRN65561:HRO65561 IBJ65561:IBK65561 ILF65561:ILG65561 IVB65561:IVC65561 JEX65561:JEY65561 JOT65561:JOU65561 JYP65561:JYQ65561 KIL65561:KIM65561 KSH65561:KSI65561 LCD65561:LCE65561 LLZ65561:LMA65561 LVV65561:LVW65561 MFR65561:MFS65561 MPN65561:MPO65561 MZJ65561:MZK65561 NJF65561:NJG65561 NTB65561:NTC65561 OCX65561:OCY65561 OMT65561:OMU65561 OWP65561:OWQ65561 PGL65561:PGM65561 PQH65561:PQI65561 QAD65561:QAE65561 QJZ65561:QKA65561 QTV65561:QTW65561 RDR65561:RDS65561 RNN65561:RNO65561 RXJ65561:RXK65561 SHF65561:SHG65561 SRB65561:SRC65561 TAX65561:TAY65561 TKT65561:TKU65561 TUP65561:TUQ65561 UEL65561:UEM65561 UOH65561:UOI65561 UYD65561:UYE65561 VHZ65561:VIA65561 VRV65561:VRW65561 WBR65561:WBS65561 WLN65561:WLO65561 WVJ65561:WVK65561 C65576 IY65576 SU65576 ACQ65576 AMM65576 AWI65576 BGE65576 BQA65576 BZW65576 CJS65576 CTO65576 DDK65576 DNG65576 DXC65576 EGY65576 EQU65576 FAQ65576 FKM65576 FUI65576 GEE65576 GOA65576 GXW65576 HHS65576 HRO65576 IBK65576 ILG65576 IVC65576 JEY65576 JOU65576 JYQ65576 KIM65576 KSI65576 LCE65576 LMA65576 LVW65576 MFS65576 MPO65576 MZK65576 NJG65576 NTC65576 OCY65576 OMU65576 OWQ65576 PGM65576 PQI65576 QAE65576 QKA65576 QTW65576 RDS65576 RNO65576 RXK65576 SHG65576 SRC65576 TAY65576 TKU65576 TUQ65576 UEM65576 UOI65576 UYE65576 VIA65576 VRW65576 WBS65576 WLO65576 WVK65576 B131076 C131076 IX131076:IY131076 ST131076:SU131076 ACP131076:ACQ131076 AML131076:AMM131076 AWH131076:AWI131076 BGD131076:BGE131076 BPZ131076:BQA131076 BZV131076:BZW131076 CJR131076:CJS131076 CTN131076:CTO131076 DDJ131076:DDK131076 DNF131076:DNG131076 DXB131076:DXC131076 EGX131076:EGY131076 EQT131076:EQU131076 FAP131076:FAQ131076 FKL131076:FKM131076 FUH131076:FUI131076 GED131076:GEE131076 GNZ131076:GOA131076 GXV131076:GXW131076 HHR131076:HHS131076 HRN131076:HRO131076 IBJ131076:IBK131076 ILF131076:ILG131076 IVB131076:IVC131076 JEX131076:JEY131076 JOT131076:JOU131076 JYP131076:JYQ131076 KIL131076:KIM131076 KSH131076:KSI131076 LCD131076:LCE131076 LLZ131076:LMA131076 LVV131076:LVW131076 MFR131076:MFS131076 MPN131076:MPO131076 MZJ131076:MZK131076 NJF131076:NJG131076 NTB131076:NTC131076 OCX131076:OCY131076 OMT131076:OMU131076 OWP131076:OWQ131076 PGL131076:PGM131076 PQH131076:PQI131076 QAD131076:QAE131076 QJZ131076:QKA131076 QTV131076:QTW131076 RDR131076:RDS131076 RNN131076:RNO131076 RXJ131076:RXK131076 SHF131076:SHG131076 SRB131076:SRC131076 TAX131076:TAY131076 TKT131076:TKU131076 TUP131076:TUQ131076 UEL131076:UEM131076 UOH131076:UOI131076 UYD131076:UYE131076 VHZ131076:VIA131076 VRV131076:VRW131076 WBR131076:WBS131076 WLN131076:WLO131076 WVJ131076:WVK131076 C131084 IY131084 SU131084 ACQ131084 AMM131084 AWI131084 BGE131084 BQA131084 BZW131084 CJS131084 CTO131084 DDK131084 DNG131084 DXC131084 EGY131084 EQU131084 FAQ131084 FKM131084 FUI131084 GEE131084 GOA131084 GXW131084 HHS131084 HRO131084 IBK131084 ILG131084 IVC131084 JEY131084 JOU131084 JYQ131084 KIM131084 KSI131084 LCE131084 LMA131084 LVW131084 MFS131084 MPO131084 MZK131084 NJG131084 NTC131084 OCY131084 OMU131084 OWQ131084 PGM131084 PQI131084 QAE131084 QKA131084 QTW131084 RDS131084 RNO131084 RXK131084 SHG131084 SRC131084 TAY131084 TKU131084 TUQ131084 UEM131084 UOI131084 UYE131084 VIA131084 VRW131084 WBS131084 WLO131084 WVK131084 B131097 C131097 IX131097:IY131097 ST131097:SU131097 ACP131097:ACQ131097 AML131097:AMM131097 AWH131097:AWI131097 BGD131097:BGE131097 BPZ131097:BQA131097 BZV131097:BZW131097 CJR131097:CJS131097 CTN131097:CTO131097 DDJ131097:DDK131097 DNF131097:DNG131097 DXB131097:DXC131097 EGX131097:EGY131097 EQT131097:EQU131097 FAP131097:FAQ131097 FKL131097:FKM131097 FUH131097:FUI131097 GED131097:GEE131097 GNZ131097:GOA131097 GXV131097:GXW131097 HHR131097:HHS131097 HRN131097:HRO131097 IBJ131097:IBK131097 ILF131097:ILG131097 IVB131097:IVC131097 JEX131097:JEY131097 JOT131097:JOU131097 JYP131097:JYQ131097 KIL131097:KIM131097 KSH131097:KSI131097 LCD131097:LCE131097 LLZ131097:LMA131097 LVV131097:LVW131097 MFR131097:MFS131097 MPN131097:MPO131097 MZJ131097:MZK131097 NJF131097:NJG131097 NTB131097:NTC131097 OCX131097:OCY131097 OMT131097:OMU131097 OWP131097:OWQ131097 PGL131097:PGM131097 PQH131097:PQI131097 QAD131097:QAE131097 QJZ131097:QKA131097 QTV131097:QTW131097 RDR131097:RDS131097 RNN131097:RNO131097 RXJ131097:RXK131097 SHF131097:SHG131097 SRB131097:SRC131097 TAX131097:TAY131097 TKT131097:TKU131097 TUP131097:TUQ131097 UEL131097:UEM131097 UOH131097:UOI131097 UYD131097:UYE131097 VHZ131097:VIA131097 VRV131097:VRW131097 WBR131097:WBS131097 WLN131097:WLO131097 WVJ131097:WVK131097 C131112 IY131112 SU131112 ACQ131112 AMM131112 AWI131112 BGE131112 BQA131112 BZW131112 CJS131112 CTO131112 DDK131112 DNG131112 DXC131112 EGY131112 EQU131112 FAQ131112 FKM131112 FUI131112 GEE131112 GOA131112 GXW131112 HHS131112 HRO131112 IBK131112 ILG131112 IVC131112 JEY131112 JOU131112 JYQ131112 KIM131112 KSI131112 LCE131112 LMA131112 LVW131112 MFS131112 MPO131112 MZK131112 NJG131112 NTC131112 OCY131112 OMU131112 OWQ131112 PGM131112 PQI131112 QAE131112 QKA131112 QTW131112 RDS131112 RNO131112 RXK131112 SHG131112 SRC131112 TAY131112 TKU131112 TUQ131112 UEM131112 UOI131112 UYE131112 VIA131112 VRW131112 WBS131112 WLO131112 WVK131112 B196612 C196612 IX196612:IY196612 ST196612:SU196612 ACP196612:ACQ196612 AML196612:AMM196612 AWH196612:AWI196612 BGD196612:BGE196612 BPZ196612:BQA196612 BZV196612:BZW196612 CJR196612:CJS196612 CTN196612:CTO196612 DDJ196612:DDK196612 DNF196612:DNG196612 DXB196612:DXC196612 EGX196612:EGY196612 EQT196612:EQU196612 FAP196612:FAQ196612 FKL196612:FKM196612 FUH196612:FUI196612 GED196612:GEE196612 GNZ196612:GOA196612 GXV196612:GXW196612 HHR196612:HHS196612 HRN196612:HRO196612 IBJ196612:IBK196612 ILF196612:ILG196612 IVB196612:IVC196612 JEX196612:JEY196612 JOT196612:JOU196612 JYP196612:JYQ196612 KIL196612:KIM196612 KSH196612:KSI196612 LCD196612:LCE196612 LLZ196612:LMA196612 LVV196612:LVW196612 MFR196612:MFS196612 MPN196612:MPO196612 MZJ196612:MZK196612 NJF196612:NJG196612 NTB196612:NTC196612 OCX196612:OCY196612 OMT196612:OMU196612 OWP196612:OWQ196612 PGL196612:PGM196612 PQH196612:PQI196612 QAD196612:QAE196612 QJZ196612:QKA196612 QTV196612:QTW196612 RDR196612:RDS196612 RNN196612:RNO196612 RXJ196612:RXK196612 SHF196612:SHG196612 SRB196612:SRC196612 TAX196612:TAY196612 TKT196612:TKU196612 TUP196612:TUQ196612 UEL196612:UEM196612 UOH196612:UOI196612 UYD196612:UYE196612 VHZ196612:VIA196612 VRV196612:VRW196612 WBR196612:WBS196612 WLN196612:WLO196612 WVJ196612:WVK196612 C196620 IY196620 SU196620 ACQ196620 AMM196620 AWI196620 BGE196620 BQA196620 BZW196620 CJS196620 CTO196620 DDK196620 DNG196620 DXC196620 EGY196620 EQU196620 FAQ196620 FKM196620 FUI196620 GEE196620 GOA196620 GXW196620 HHS196620 HRO196620 IBK196620 ILG196620 IVC196620 JEY196620 JOU196620 JYQ196620 KIM196620 KSI196620 LCE196620 LMA196620 LVW196620 MFS196620 MPO196620 MZK196620 NJG196620 NTC196620 OCY196620 OMU196620 OWQ196620 PGM196620 PQI196620 QAE196620 QKA196620 QTW196620 RDS196620 RNO196620 RXK196620 SHG196620 SRC196620 TAY196620 TKU196620 TUQ196620 UEM196620 UOI196620 UYE196620 VIA196620 VRW196620 WBS196620 WLO196620 WVK196620 B196633 C196633 IX196633:IY196633 ST196633:SU196633 ACP196633:ACQ196633 AML196633:AMM196633 AWH196633:AWI196633 BGD196633:BGE196633 BPZ196633:BQA196633 BZV196633:BZW196633 CJR196633:CJS196633 CTN196633:CTO196633 DDJ196633:DDK196633 DNF196633:DNG196633 DXB196633:DXC196633 EGX196633:EGY196633 EQT196633:EQU196633 FAP196633:FAQ196633 FKL196633:FKM196633 FUH196633:FUI196633 GED196633:GEE196633 GNZ196633:GOA196633 GXV196633:GXW196633 HHR196633:HHS196633 HRN196633:HRO196633 IBJ196633:IBK196633 ILF196633:ILG196633 IVB196633:IVC196633 JEX196633:JEY196633 JOT196633:JOU196633 JYP196633:JYQ196633 KIL196633:KIM196633 KSH196633:KSI196633 LCD196633:LCE196633 LLZ196633:LMA196633 LVV196633:LVW196633 MFR196633:MFS196633 MPN196633:MPO196633 MZJ196633:MZK196633 NJF196633:NJG196633 NTB196633:NTC196633 OCX196633:OCY196633 OMT196633:OMU196633 OWP196633:OWQ196633 PGL196633:PGM196633 PQH196633:PQI196633 QAD196633:QAE196633 QJZ196633:QKA196633 QTV196633:QTW196633 RDR196633:RDS196633 RNN196633:RNO196633 RXJ196633:RXK196633 SHF196633:SHG196633 SRB196633:SRC196633 TAX196633:TAY196633 TKT196633:TKU196633 TUP196633:TUQ196633 UEL196633:UEM196633 UOH196633:UOI196633 UYD196633:UYE196633 VHZ196633:VIA196633 VRV196633:VRW196633 WBR196633:WBS196633 WLN196633:WLO196633 WVJ196633:WVK196633 C196648 IY196648 SU196648 ACQ196648 AMM196648 AWI196648 BGE196648 BQA196648 BZW196648 CJS196648 CTO196648 DDK196648 DNG196648 DXC196648 EGY196648 EQU196648 FAQ196648 FKM196648 FUI196648 GEE196648 GOA196648 GXW196648 HHS196648 HRO196648 IBK196648 ILG196648 IVC196648 JEY196648 JOU196648 JYQ196648 KIM196648 KSI196648 LCE196648 LMA196648 LVW196648 MFS196648 MPO196648 MZK196648 NJG196648 NTC196648 OCY196648 OMU196648 OWQ196648 PGM196648 PQI196648 QAE196648 QKA196648 QTW196648 RDS196648 RNO196648 RXK196648 SHG196648 SRC196648 TAY196648 TKU196648 TUQ196648 UEM196648 UOI196648 UYE196648 VIA196648 VRW196648 WBS196648 WLO196648 WVK196648 B262148 C262148 IX262148:IY262148 ST262148:SU262148 ACP262148:ACQ262148 AML262148:AMM262148 AWH262148:AWI262148 BGD262148:BGE262148 BPZ262148:BQA262148 BZV262148:BZW262148 CJR262148:CJS262148 CTN262148:CTO262148 DDJ262148:DDK262148 DNF262148:DNG262148 DXB262148:DXC262148 EGX262148:EGY262148 EQT262148:EQU262148 FAP262148:FAQ262148 FKL262148:FKM262148 FUH262148:FUI262148 GED262148:GEE262148 GNZ262148:GOA262148 GXV262148:GXW262148 HHR262148:HHS262148 HRN262148:HRO262148 IBJ262148:IBK262148 ILF262148:ILG262148 IVB262148:IVC262148 JEX262148:JEY262148 JOT262148:JOU262148 JYP262148:JYQ262148 KIL262148:KIM262148 KSH262148:KSI262148 LCD262148:LCE262148 LLZ262148:LMA262148 LVV262148:LVW262148 MFR262148:MFS262148 MPN262148:MPO262148 MZJ262148:MZK262148 NJF262148:NJG262148 NTB262148:NTC262148 OCX262148:OCY262148 OMT262148:OMU262148 OWP262148:OWQ262148 PGL262148:PGM262148 PQH262148:PQI262148 QAD262148:QAE262148 QJZ262148:QKA262148 QTV262148:QTW262148 RDR262148:RDS262148 RNN262148:RNO262148 RXJ262148:RXK262148 SHF262148:SHG262148 SRB262148:SRC262148 TAX262148:TAY262148 TKT262148:TKU262148 TUP262148:TUQ262148 UEL262148:UEM262148 UOH262148:UOI262148 UYD262148:UYE262148 VHZ262148:VIA262148 VRV262148:VRW262148 WBR262148:WBS262148 WLN262148:WLO262148 WVJ262148:WVK262148 C262156 IY262156 SU262156 ACQ262156 AMM262156 AWI262156 BGE262156 BQA262156 BZW262156 CJS262156 CTO262156 DDK262156 DNG262156 DXC262156 EGY262156 EQU262156 FAQ262156 FKM262156 FUI262156 GEE262156 GOA262156 GXW262156 HHS262156 HRO262156 IBK262156 ILG262156 IVC262156 JEY262156 JOU262156 JYQ262156 KIM262156 KSI262156 LCE262156 LMA262156 LVW262156 MFS262156 MPO262156 MZK262156 NJG262156 NTC262156 OCY262156 OMU262156 OWQ262156 PGM262156 PQI262156 QAE262156 QKA262156 QTW262156 RDS262156 RNO262156 RXK262156 SHG262156 SRC262156 TAY262156 TKU262156 TUQ262156 UEM262156 UOI262156 UYE262156 VIA262156 VRW262156 WBS262156 WLO262156 WVK262156 B262169 C262169 IX262169:IY262169 ST262169:SU262169 ACP262169:ACQ262169 AML262169:AMM262169 AWH262169:AWI262169 BGD262169:BGE262169 BPZ262169:BQA262169 BZV262169:BZW262169 CJR262169:CJS262169 CTN262169:CTO262169 DDJ262169:DDK262169 DNF262169:DNG262169 DXB262169:DXC262169 EGX262169:EGY262169 EQT262169:EQU262169 FAP262169:FAQ262169 FKL262169:FKM262169 FUH262169:FUI262169 GED262169:GEE262169 GNZ262169:GOA262169 GXV262169:GXW262169 HHR262169:HHS262169 HRN262169:HRO262169 IBJ262169:IBK262169 ILF262169:ILG262169 IVB262169:IVC262169 JEX262169:JEY262169 JOT262169:JOU262169 JYP262169:JYQ262169 KIL262169:KIM262169 KSH262169:KSI262169 LCD262169:LCE262169 LLZ262169:LMA262169 LVV262169:LVW262169 MFR262169:MFS262169 MPN262169:MPO262169 MZJ262169:MZK262169 NJF262169:NJG262169 NTB262169:NTC262169 OCX262169:OCY262169 OMT262169:OMU262169 OWP262169:OWQ262169 PGL262169:PGM262169 PQH262169:PQI262169 QAD262169:QAE262169 QJZ262169:QKA262169 QTV262169:QTW262169 RDR262169:RDS262169 RNN262169:RNO262169 RXJ262169:RXK262169 SHF262169:SHG262169 SRB262169:SRC262169 TAX262169:TAY262169 TKT262169:TKU262169 TUP262169:TUQ262169 UEL262169:UEM262169 UOH262169:UOI262169 UYD262169:UYE262169 VHZ262169:VIA262169 VRV262169:VRW262169 WBR262169:WBS262169 WLN262169:WLO262169 WVJ262169:WVK262169 C262184 IY262184 SU262184 ACQ262184 AMM262184 AWI262184 BGE262184 BQA262184 BZW262184 CJS262184 CTO262184 DDK262184 DNG262184 DXC262184 EGY262184 EQU262184 FAQ262184 FKM262184 FUI262184 GEE262184 GOA262184 GXW262184 HHS262184 HRO262184 IBK262184 ILG262184 IVC262184 JEY262184 JOU262184 JYQ262184 KIM262184 KSI262184 LCE262184 LMA262184 LVW262184 MFS262184 MPO262184 MZK262184 NJG262184 NTC262184 OCY262184 OMU262184 OWQ262184 PGM262184 PQI262184 QAE262184 QKA262184 QTW262184 RDS262184 RNO262184 RXK262184 SHG262184 SRC262184 TAY262184 TKU262184 TUQ262184 UEM262184 UOI262184 UYE262184 VIA262184 VRW262184 WBS262184 WLO262184 WVK262184 B327684 C327684 IX327684:IY327684 ST327684:SU327684 ACP327684:ACQ327684 AML327684:AMM327684 AWH327684:AWI327684 BGD327684:BGE327684 BPZ327684:BQA327684 BZV327684:BZW327684 CJR327684:CJS327684 CTN327684:CTO327684 DDJ327684:DDK327684 DNF327684:DNG327684 DXB327684:DXC327684 EGX327684:EGY327684 EQT327684:EQU327684 FAP327684:FAQ327684 FKL327684:FKM327684 FUH327684:FUI327684 GED327684:GEE327684 GNZ327684:GOA327684 GXV327684:GXW327684 HHR327684:HHS327684 HRN327684:HRO327684 IBJ327684:IBK327684 ILF327684:ILG327684 IVB327684:IVC327684 JEX327684:JEY327684 JOT327684:JOU327684 JYP327684:JYQ327684 KIL327684:KIM327684 KSH327684:KSI327684 LCD327684:LCE327684 LLZ327684:LMA327684 LVV327684:LVW327684 MFR327684:MFS327684 MPN327684:MPO327684 MZJ327684:MZK327684 NJF327684:NJG327684 NTB327684:NTC327684 OCX327684:OCY327684 OMT327684:OMU327684 OWP327684:OWQ327684 PGL327684:PGM327684 PQH327684:PQI327684 QAD327684:QAE327684 QJZ327684:QKA327684 QTV327684:QTW327684 RDR327684:RDS327684 RNN327684:RNO327684 RXJ327684:RXK327684 SHF327684:SHG327684 SRB327684:SRC327684 TAX327684:TAY327684 TKT327684:TKU327684 TUP327684:TUQ327684 UEL327684:UEM327684 UOH327684:UOI327684 UYD327684:UYE327684 VHZ327684:VIA327684 VRV327684:VRW327684 WBR327684:WBS327684 WLN327684:WLO327684 WVJ327684:WVK327684 C327692 IY327692 SU327692 ACQ327692 AMM327692 AWI327692 BGE327692 BQA327692 BZW327692 CJS327692 CTO327692 DDK327692 DNG327692 DXC327692 EGY327692 EQU327692 FAQ327692 FKM327692 FUI327692 GEE327692 GOA327692 GXW327692 HHS327692 HRO327692 IBK327692 ILG327692 IVC327692 JEY327692 JOU327692 JYQ327692 KIM327692 KSI327692 LCE327692 LMA327692 LVW327692 MFS327692 MPO327692 MZK327692 NJG327692 NTC327692 OCY327692 OMU327692 OWQ327692 PGM327692 PQI327692 QAE327692 QKA327692 QTW327692 RDS327692 RNO327692 RXK327692 SHG327692 SRC327692 TAY327692 TKU327692 TUQ327692 UEM327692 UOI327692 UYE327692 VIA327692 VRW327692 WBS327692 WLO327692 WVK327692 B327705 C327705 IX327705:IY327705 ST327705:SU327705 ACP327705:ACQ327705 AML327705:AMM327705 AWH327705:AWI327705 BGD327705:BGE327705 BPZ327705:BQA327705 BZV327705:BZW327705 CJR327705:CJS327705 CTN327705:CTO327705 DDJ327705:DDK327705 DNF327705:DNG327705 DXB327705:DXC327705 EGX327705:EGY327705 EQT327705:EQU327705 FAP327705:FAQ327705 FKL327705:FKM327705 FUH327705:FUI327705 GED327705:GEE327705 GNZ327705:GOA327705 GXV327705:GXW327705 HHR327705:HHS327705 HRN327705:HRO327705 IBJ327705:IBK327705 ILF327705:ILG327705 IVB327705:IVC327705 JEX327705:JEY327705 JOT327705:JOU327705 JYP327705:JYQ327705 KIL327705:KIM327705 KSH327705:KSI327705 LCD327705:LCE327705 LLZ327705:LMA327705 LVV327705:LVW327705 MFR327705:MFS327705 MPN327705:MPO327705 MZJ327705:MZK327705 NJF327705:NJG327705 NTB327705:NTC327705 OCX327705:OCY327705 OMT327705:OMU327705 OWP327705:OWQ327705 PGL327705:PGM327705 PQH327705:PQI327705 QAD327705:QAE327705 QJZ327705:QKA327705 QTV327705:QTW327705 RDR327705:RDS327705 RNN327705:RNO327705 RXJ327705:RXK327705 SHF327705:SHG327705 SRB327705:SRC327705 TAX327705:TAY327705 TKT327705:TKU327705 TUP327705:TUQ327705 UEL327705:UEM327705 UOH327705:UOI327705 UYD327705:UYE327705 VHZ327705:VIA327705 VRV327705:VRW327705 WBR327705:WBS327705 WLN327705:WLO327705 WVJ327705:WVK327705 C327720 IY327720 SU327720 ACQ327720 AMM327720 AWI327720 BGE327720 BQA327720 BZW327720 CJS327720 CTO327720 DDK327720 DNG327720 DXC327720 EGY327720 EQU327720 FAQ327720 FKM327720 FUI327720 GEE327720 GOA327720 GXW327720 HHS327720 HRO327720 IBK327720 ILG327720 IVC327720 JEY327720 JOU327720 JYQ327720 KIM327720 KSI327720 LCE327720 LMA327720 LVW327720 MFS327720 MPO327720 MZK327720 NJG327720 NTC327720 OCY327720 OMU327720 OWQ327720 PGM327720 PQI327720 QAE327720 QKA327720 QTW327720 RDS327720 RNO327720 RXK327720 SHG327720 SRC327720 TAY327720 TKU327720 TUQ327720 UEM327720 UOI327720 UYE327720 VIA327720 VRW327720 WBS327720 WLO327720 WVK327720 B393220 C393220 IX393220:IY393220 ST393220:SU393220 ACP393220:ACQ393220 AML393220:AMM393220 AWH393220:AWI393220 BGD393220:BGE393220 BPZ393220:BQA393220 BZV393220:BZW393220 CJR393220:CJS393220 CTN393220:CTO393220 DDJ393220:DDK393220 DNF393220:DNG393220 DXB393220:DXC393220 EGX393220:EGY393220 EQT393220:EQU393220 FAP393220:FAQ393220 FKL393220:FKM393220 FUH393220:FUI393220 GED393220:GEE393220 GNZ393220:GOA393220 GXV393220:GXW393220 HHR393220:HHS393220 HRN393220:HRO393220 IBJ393220:IBK393220 ILF393220:ILG393220 IVB393220:IVC393220 JEX393220:JEY393220 JOT393220:JOU393220 JYP393220:JYQ393220 KIL393220:KIM393220 KSH393220:KSI393220 LCD393220:LCE393220 LLZ393220:LMA393220 LVV393220:LVW393220 MFR393220:MFS393220 MPN393220:MPO393220 MZJ393220:MZK393220 NJF393220:NJG393220 NTB393220:NTC393220 OCX393220:OCY393220 OMT393220:OMU393220 OWP393220:OWQ393220 PGL393220:PGM393220 PQH393220:PQI393220 QAD393220:QAE393220 QJZ393220:QKA393220 QTV393220:QTW393220 RDR393220:RDS393220 RNN393220:RNO393220 RXJ393220:RXK393220 SHF393220:SHG393220 SRB393220:SRC393220 TAX393220:TAY393220 TKT393220:TKU393220 TUP393220:TUQ393220 UEL393220:UEM393220 UOH393220:UOI393220 UYD393220:UYE393220 VHZ393220:VIA393220 VRV393220:VRW393220 WBR393220:WBS393220 WLN393220:WLO393220 WVJ393220:WVK393220 C393228 IY393228 SU393228 ACQ393228 AMM393228 AWI393228 BGE393228 BQA393228 BZW393228 CJS393228 CTO393228 DDK393228 DNG393228 DXC393228 EGY393228 EQU393228 FAQ393228 FKM393228 FUI393228 GEE393228 GOA393228 GXW393228 HHS393228 HRO393228 IBK393228 ILG393228 IVC393228 JEY393228 JOU393228 JYQ393228 KIM393228 KSI393228 LCE393228 LMA393228 LVW393228 MFS393228 MPO393228 MZK393228 NJG393228 NTC393228 OCY393228 OMU393228 OWQ393228 PGM393228 PQI393228 QAE393228 QKA393228 QTW393228 RDS393228 RNO393228 RXK393228 SHG393228 SRC393228 TAY393228 TKU393228 TUQ393228 UEM393228 UOI393228 UYE393228 VIA393228 VRW393228 WBS393228 WLO393228 WVK393228 B393241 C393241 IX393241:IY393241 ST393241:SU393241 ACP393241:ACQ393241 AML393241:AMM393241 AWH393241:AWI393241 BGD393241:BGE393241 BPZ393241:BQA393241 BZV393241:BZW393241 CJR393241:CJS393241 CTN393241:CTO393241 DDJ393241:DDK393241 DNF393241:DNG393241 DXB393241:DXC393241 EGX393241:EGY393241 EQT393241:EQU393241 FAP393241:FAQ393241 FKL393241:FKM393241 FUH393241:FUI393241 GED393241:GEE393241 GNZ393241:GOA393241 GXV393241:GXW393241 HHR393241:HHS393241 HRN393241:HRO393241 IBJ393241:IBK393241 ILF393241:ILG393241 IVB393241:IVC393241 JEX393241:JEY393241 JOT393241:JOU393241 JYP393241:JYQ393241 KIL393241:KIM393241 KSH393241:KSI393241 LCD393241:LCE393241 LLZ393241:LMA393241 LVV393241:LVW393241 MFR393241:MFS393241 MPN393241:MPO393241 MZJ393241:MZK393241 NJF393241:NJG393241 NTB393241:NTC393241 OCX393241:OCY393241 OMT393241:OMU393241 OWP393241:OWQ393241 PGL393241:PGM393241 PQH393241:PQI393241 QAD393241:QAE393241 QJZ393241:QKA393241 QTV393241:QTW393241 RDR393241:RDS393241 RNN393241:RNO393241 RXJ393241:RXK393241 SHF393241:SHG393241 SRB393241:SRC393241 TAX393241:TAY393241 TKT393241:TKU393241 TUP393241:TUQ393241 UEL393241:UEM393241 UOH393241:UOI393241 UYD393241:UYE393241 VHZ393241:VIA393241 VRV393241:VRW393241 WBR393241:WBS393241 WLN393241:WLO393241 WVJ393241:WVK393241 C393256 IY393256 SU393256 ACQ393256 AMM393256 AWI393256 BGE393256 BQA393256 BZW393256 CJS393256 CTO393256 DDK393256 DNG393256 DXC393256 EGY393256 EQU393256 FAQ393256 FKM393256 FUI393256 GEE393256 GOA393256 GXW393256 HHS393256 HRO393256 IBK393256 ILG393256 IVC393256 JEY393256 JOU393256 JYQ393256 KIM393256 KSI393256 LCE393256 LMA393256 LVW393256 MFS393256 MPO393256 MZK393256 NJG393256 NTC393256 OCY393256 OMU393256 OWQ393256 PGM393256 PQI393256 QAE393256 QKA393256 QTW393256 RDS393256 RNO393256 RXK393256 SHG393256 SRC393256 TAY393256 TKU393256 TUQ393256 UEM393256 UOI393256 UYE393256 VIA393256 VRW393256 WBS393256 WLO393256 WVK393256 B458756 C458756 IX458756:IY458756 ST458756:SU458756 ACP458756:ACQ458756 AML458756:AMM458756 AWH458756:AWI458756 BGD458756:BGE458756 BPZ458756:BQA458756 BZV458756:BZW458756 CJR458756:CJS458756 CTN458756:CTO458756 DDJ458756:DDK458756 DNF458756:DNG458756 DXB458756:DXC458756 EGX458756:EGY458756 EQT458756:EQU458756 FAP458756:FAQ458756 FKL458756:FKM458756 FUH458756:FUI458756 GED458756:GEE458756 GNZ458756:GOA458756 GXV458756:GXW458756 HHR458756:HHS458756 HRN458756:HRO458756 IBJ458756:IBK458756 ILF458756:ILG458756 IVB458756:IVC458756 JEX458756:JEY458756 JOT458756:JOU458756 JYP458756:JYQ458756 KIL458756:KIM458756 KSH458756:KSI458756 LCD458756:LCE458756 LLZ458756:LMA458756 LVV458756:LVW458756 MFR458756:MFS458756 MPN458756:MPO458756 MZJ458756:MZK458756 NJF458756:NJG458756 NTB458756:NTC458756 OCX458756:OCY458756 OMT458756:OMU458756 OWP458756:OWQ458756 PGL458756:PGM458756 PQH458756:PQI458756 QAD458756:QAE458756 QJZ458756:QKA458756 QTV458756:QTW458756 RDR458756:RDS458756 RNN458756:RNO458756 RXJ458756:RXK458756 SHF458756:SHG458756 SRB458756:SRC458756 TAX458756:TAY458756 TKT458756:TKU458756 TUP458756:TUQ458756 UEL458756:UEM458756 UOH458756:UOI458756 UYD458756:UYE458756 VHZ458756:VIA458756 VRV458756:VRW458756 WBR458756:WBS458756 WLN458756:WLO458756 WVJ458756:WVK458756 C458764 IY458764 SU458764 ACQ458764 AMM458764 AWI458764 BGE458764 BQA458764 BZW458764 CJS458764 CTO458764 DDK458764 DNG458764 DXC458764 EGY458764 EQU458764 FAQ458764 FKM458764 FUI458764 GEE458764 GOA458764 GXW458764 HHS458764 HRO458764 IBK458764 ILG458764 IVC458764 JEY458764 JOU458764 JYQ458764 KIM458764 KSI458764 LCE458764 LMA458764 LVW458764 MFS458764 MPO458764 MZK458764 NJG458764 NTC458764 OCY458764 OMU458764 OWQ458764 PGM458764 PQI458764 QAE458764 QKA458764 QTW458764 RDS458764 RNO458764 RXK458764 SHG458764 SRC458764 TAY458764 TKU458764 TUQ458764 UEM458764 UOI458764 UYE458764 VIA458764 VRW458764 WBS458764 WLO458764 WVK458764 B458777 C458777 IX458777:IY458777 ST458777:SU458777 ACP458777:ACQ458777 AML458777:AMM458777 AWH458777:AWI458777 BGD458777:BGE458777 BPZ458777:BQA458777 BZV458777:BZW458777 CJR458777:CJS458777 CTN458777:CTO458777 DDJ458777:DDK458777 DNF458777:DNG458777 DXB458777:DXC458777 EGX458777:EGY458777 EQT458777:EQU458777 FAP458777:FAQ458777 FKL458777:FKM458777 FUH458777:FUI458777 GED458777:GEE458777 GNZ458777:GOA458777 GXV458777:GXW458777 HHR458777:HHS458777 HRN458777:HRO458777 IBJ458777:IBK458777 ILF458777:ILG458777 IVB458777:IVC458777 JEX458777:JEY458777 JOT458777:JOU458777 JYP458777:JYQ458777 KIL458777:KIM458777 KSH458777:KSI458777 LCD458777:LCE458777 LLZ458777:LMA458777 LVV458777:LVW458777 MFR458777:MFS458777 MPN458777:MPO458777 MZJ458777:MZK458777 NJF458777:NJG458777 NTB458777:NTC458777 OCX458777:OCY458777 OMT458777:OMU458777 OWP458777:OWQ458777 PGL458777:PGM458777 PQH458777:PQI458777 QAD458777:QAE458777 QJZ458777:QKA458777 QTV458777:QTW458777 RDR458777:RDS458777 RNN458777:RNO458777 RXJ458777:RXK458777 SHF458777:SHG458777 SRB458777:SRC458777 TAX458777:TAY458777 TKT458777:TKU458777 TUP458777:TUQ458777 UEL458777:UEM458777 UOH458777:UOI458777 UYD458777:UYE458777 VHZ458777:VIA458777 VRV458777:VRW458777 WBR458777:WBS458777 WLN458777:WLO458777 WVJ458777:WVK458777 C458792 IY458792 SU458792 ACQ458792 AMM458792 AWI458792 BGE458792 BQA458792 BZW458792 CJS458792 CTO458792 DDK458792 DNG458792 DXC458792 EGY458792 EQU458792 FAQ458792 FKM458792 FUI458792 GEE458792 GOA458792 GXW458792 HHS458792 HRO458792 IBK458792 ILG458792 IVC458792 JEY458792 JOU458792 JYQ458792 KIM458792 KSI458792 LCE458792 LMA458792 LVW458792 MFS458792 MPO458792 MZK458792 NJG458792 NTC458792 OCY458792 OMU458792 OWQ458792 PGM458792 PQI458792 QAE458792 QKA458792 QTW458792 RDS458792 RNO458792 RXK458792 SHG458792 SRC458792 TAY458792 TKU458792 TUQ458792 UEM458792 UOI458792 UYE458792 VIA458792 VRW458792 WBS458792 WLO458792 WVK458792 B524292 C524292 IX524292:IY524292 ST524292:SU524292 ACP524292:ACQ524292 AML524292:AMM524292 AWH524292:AWI524292 BGD524292:BGE524292 BPZ524292:BQA524292 BZV524292:BZW524292 CJR524292:CJS524292 CTN524292:CTO524292 DDJ524292:DDK524292 DNF524292:DNG524292 DXB524292:DXC524292 EGX524292:EGY524292 EQT524292:EQU524292 FAP524292:FAQ524292 FKL524292:FKM524292 FUH524292:FUI524292 GED524292:GEE524292 GNZ524292:GOA524292 GXV524292:GXW524292 HHR524292:HHS524292 HRN524292:HRO524292 IBJ524292:IBK524292 ILF524292:ILG524292 IVB524292:IVC524292 JEX524292:JEY524292 JOT524292:JOU524292 JYP524292:JYQ524292 KIL524292:KIM524292 KSH524292:KSI524292 LCD524292:LCE524292 LLZ524292:LMA524292 LVV524292:LVW524292 MFR524292:MFS524292 MPN524292:MPO524292 MZJ524292:MZK524292 NJF524292:NJG524292 NTB524292:NTC524292 OCX524292:OCY524292 OMT524292:OMU524292 OWP524292:OWQ524292 PGL524292:PGM524292 PQH524292:PQI524292 QAD524292:QAE524292 QJZ524292:QKA524292 QTV524292:QTW524292 RDR524292:RDS524292 RNN524292:RNO524292 RXJ524292:RXK524292 SHF524292:SHG524292 SRB524292:SRC524292 TAX524292:TAY524292 TKT524292:TKU524292 TUP524292:TUQ524292 UEL524292:UEM524292 UOH524292:UOI524292 UYD524292:UYE524292 VHZ524292:VIA524292 VRV524292:VRW524292 WBR524292:WBS524292 WLN524292:WLO524292 WVJ524292:WVK524292 C524300 IY524300 SU524300 ACQ524300 AMM524300 AWI524300 BGE524300 BQA524300 BZW524300 CJS524300 CTO524300 DDK524300 DNG524300 DXC524300 EGY524300 EQU524300 FAQ524300 FKM524300 FUI524300 GEE524300 GOA524300 GXW524300 HHS524300 HRO524300 IBK524300 ILG524300 IVC524300 JEY524300 JOU524300 JYQ524300 KIM524300 KSI524300 LCE524300 LMA524300 LVW524300 MFS524300 MPO524300 MZK524300 NJG524300 NTC524300 OCY524300 OMU524300 OWQ524300 PGM524300 PQI524300 QAE524300 QKA524300 QTW524300 RDS524300 RNO524300 RXK524300 SHG524300 SRC524300 TAY524300 TKU524300 TUQ524300 UEM524300 UOI524300 UYE524300 VIA524300 VRW524300 WBS524300 WLO524300 WVK524300 B524313 C524313 IX524313:IY524313 ST524313:SU524313 ACP524313:ACQ524313 AML524313:AMM524313 AWH524313:AWI524313 BGD524313:BGE524313 BPZ524313:BQA524313 BZV524313:BZW524313 CJR524313:CJS524313 CTN524313:CTO524313 DDJ524313:DDK524313 DNF524313:DNG524313 DXB524313:DXC524313 EGX524313:EGY524313 EQT524313:EQU524313 FAP524313:FAQ524313 FKL524313:FKM524313 FUH524313:FUI524313 GED524313:GEE524313 GNZ524313:GOA524313 GXV524313:GXW524313 HHR524313:HHS524313 HRN524313:HRO524313 IBJ524313:IBK524313 ILF524313:ILG524313 IVB524313:IVC524313 JEX524313:JEY524313 JOT524313:JOU524313 JYP524313:JYQ524313 KIL524313:KIM524313 KSH524313:KSI524313 LCD524313:LCE524313 LLZ524313:LMA524313 LVV524313:LVW524313 MFR524313:MFS524313 MPN524313:MPO524313 MZJ524313:MZK524313 NJF524313:NJG524313 NTB524313:NTC524313 OCX524313:OCY524313 OMT524313:OMU524313 OWP524313:OWQ524313 PGL524313:PGM524313 PQH524313:PQI524313 QAD524313:QAE524313 QJZ524313:QKA524313 QTV524313:QTW524313 RDR524313:RDS524313 RNN524313:RNO524313 RXJ524313:RXK524313 SHF524313:SHG524313 SRB524313:SRC524313 TAX524313:TAY524313 TKT524313:TKU524313 TUP524313:TUQ524313 UEL524313:UEM524313 UOH524313:UOI524313 UYD524313:UYE524313 VHZ524313:VIA524313 VRV524313:VRW524313 WBR524313:WBS524313 WLN524313:WLO524313 WVJ524313:WVK524313 C524328 IY524328 SU524328 ACQ524328 AMM524328 AWI524328 BGE524328 BQA524328 BZW524328 CJS524328 CTO524328 DDK524328 DNG524328 DXC524328 EGY524328 EQU524328 FAQ524328 FKM524328 FUI524328 GEE524328 GOA524328 GXW524328 HHS524328 HRO524328 IBK524328 ILG524328 IVC524328 JEY524328 JOU524328 JYQ524328 KIM524328 KSI524328 LCE524328 LMA524328 LVW524328 MFS524328 MPO524328 MZK524328 NJG524328 NTC524328 OCY524328 OMU524328 OWQ524328 PGM524328 PQI524328 QAE524328 QKA524328 QTW524328 RDS524328 RNO524328 RXK524328 SHG524328 SRC524328 TAY524328 TKU524328 TUQ524328 UEM524328 UOI524328 UYE524328 VIA524328 VRW524328 WBS524328 WLO524328 WVK524328 B589828 C589828 IX589828:IY589828 ST589828:SU589828 ACP589828:ACQ589828 AML589828:AMM589828 AWH589828:AWI589828 BGD589828:BGE589828 BPZ589828:BQA589828 BZV589828:BZW589828 CJR589828:CJS589828 CTN589828:CTO589828 DDJ589828:DDK589828 DNF589828:DNG589828 DXB589828:DXC589828 EGX589828:EGY589828 EQT589828:EQU589828 FAP589828:FAQ589828 FKL589828:FKM589828 FUH589828:FUI589828 GED589828:GEE589828 GNZ589828:GOA589828 GXV589828:GXW589828 HHR589828:HHS589828 HRN589828:HRO589828 IBJ589828:IBK589828 ILF589828:ILG589828 IVB589828:IVC589828 JEX589828:JEY589828 JOT589828:JOU589828 JYP589828:JYQ589828 KIL589828:KIM589828 KSH589828:KSI589828 LCD589828:LCE589828 LLZ589828:LMA589828 LVV589828:LVW589828 MFR589828:MFS589828 MPN589828:MPO589828 MZJ589828:MZK589828 NJF589828:NJG589828 NTB589828:NTC589828 OCX589828:OCY589828 OMT589828:OMU589828 OWP589828:OWQ589828 PGL589828:PGM589828 PQH589828:PQI589828 QAD589828:QAE589828 QJZ589828:QKA589828 QTV589828:QTW589828 RDR589828:RDS589828 RNN589828:RNO589828 RXJ589828:RXK589828 SHF589828:SHG589828 SRB589828:SRC589828 TAX589828:TAY589828 TKT589828:TKU589828 TUP589828:TUQ589828 UEL589828:UEM589828 UOH589828:UOI589828 UYD589828:UYE589828 VHZ589828:VIA589828 VRV589828:VRW589828 WBR589828:WBS589828 WLN589828:WLO589828 WVJ589828:WVK589828 C589836 IY589836 SU589836 ACQ589836 AMM589836 AWI589836 BGE589836 BQA589836 BZW589836 CJS589836 CTO589836 DDK589836 DNG589836 DXC589836 EGY589836 EQU589836 FAQ589836 FKM589836 FUI589836 GEE589836 GOA589836 GXW589836 HHS589836 HRO589836 IBK589836 ILG589836 IVC589836 JEY589836 JOU589836 JYQ589836 KIM589836 KSI589836 LCE589836 LMA589836 LVW589836 MFS589836 MPO589836 MZK589836 NJG589836 NTC589836 OCY589836 OMU589836 OWQ589836 PGM589836 PQI589836 QAE589836 QKA589836 QTW589836 RDS589836 RNO589836 RXK589836 SHG589836 SRC589836 TAY589836 TKU589836 TUQ589836 UEM589836 UOI589836 UYE589836 VIA589836 VRW589836 WBS589836 WLO589836 WVK589836 B589849 C589849 IX589849:IY589849 ST589849:SU589849 ACP589849:ACQ589849 AML589849:AMM589849 AWH589849:AWI589849 BGD589849:BGE589849 BPZ589849:BQA589849 BZV589849:BZW589849 CJR589849:CJS589849 CTN589849:CTO589849 DDJ589849:DDK589849 DNF589849:DNG589849 DXB589849:DXC589849 EGX589849:EGY589849 EQT589849:EQU589849 FAP589849:FAQ589849 FKL589849:FKM589849 FUH589849:FUI589849 GED589849:GEE589849 GNZ589849:GOA589849 GXV589849:GXW589849 HHR589849:HHS589849 HRN589849:HRO589849 IBJ589849:IBK589849 ILF589849:ILG589849 IVB589849:IVC589849 JEX589849:JEY589849 JOT589849:JOU589849 JYP589849:JYQ589849 KIL589849:KIM589849 KSH589849:KSI589849 LCD589849:LCE589849 LLZ589849:LMA589849 LVV589849:LVW589849 MFR589849:MFS589849 MPN589849:MPO589849 MZJ589849:MZK589849 NJF589849:NJG589849 NTB589849:NTC589849 OCX589849:OCY589849 OMT589849:OMU589849 OWP589849:OWQ589849 PGL589849:PGM589849 PQH589849:PQI589849 QAD589849:QAE589849 QJZ589849:QKA589849 QTV589849:QTW589849 RDR589849:RDS589849 RNN589849:RNO589849 RXJ589849:RXK589849 SHF589849:SHG589849 SRB589849:SRC589849 TAX589849:TAY589849 TKT589849:TKU589849 TUP589849:TUQ589849 UEL589849:UEM589849 UOH589849:UOI589849 UYD589849:UYE589849 VHZ589849:VIA589849 VRV589849:VRW589849 WBR589849:WBS589849 WLN589849:WLO589849 WVJ589849:WVK589849 C589864 IY589864 SU589864 ACQ589864 AMM589864 AWI589864 BGE589864 BQA589864 BZW589864 CJS589864 CTO589864 DDK589864 DNG589864 DXC589864 EGY589864 EQU589864 FAQ589864 FKM589864 FUI589864 GEE589864 GOA589864 GXW589864 HHS589864 HRO589864 IBK589864 ILG589864 IVC589864 JEY589864 JOU589864 JYQ589864 KIM589864 KSI589864 LCE589864 LMA589864 LVW589864 MFS589864 MPO589864 MZK589864 NJG589864 NTC589864 OCY589864 OMU589864 OWQ589864 PGM589864 PQI589864 QAE589864 QKA589864 QTW589864 RDS589864 RNO589864 RXK589864 SHG589864 SRC589864 TAY589864 TKU589864 TUQ589864 UEM589864 UOI589864 UYE589864 VIA589864 VRW589864 WBS589864 WLO589864 WVK589864 B655364 C655364 IX655364:IY655364 ST655364:SU655364 ACP655364:ACQ655364 AML655364:AMM655364 AWH655364:AWI655364 BGD655364:BGE655364 BPZ655364:BQA655364 BZV655364:BZW655364 CJR655364:CJS655364 CTN655364:CTO655364 DDJ655364:DDK655364 DNF655364:DNG655364 DXB655364:DXC655364 EGX655364:EGY655364 EQT655364:EQU655364 FAP655364:FAQ655364 FKL655364:FKM655364 FUH655364:FUI655364 GED655364:GEE655364 GNZ655364:GOA655364 GXV655364:GXW655364 HHR655364:HHS655364 HRN655364:HRO655364 IBJ655364:IBK655364 ILF655364:ILG655364 IVB655364:IVC655364 JEX655364:JEY655364 JOT655364:JOU655364 JYP655364:JYQ655364 KIL655364:KIM655364 KSH655364:KSI655364 LCD655364:LCE655364 LLZ655364:LMA655364 LVV655364:LVW655364 MFR655364:MFS655364 MPN655364:MPO655364 MZJ655364:MZK655364 NJF655364:NJG655364 NTB655364:NTC655364 OCX655364:OCY655364 OMT655364:OMU655364 OWP655364:OWQ655364 PGL655364:PGM655364 PQH655364:PQI655364 QAD655364:QAE655364 QJZ655364:QKA655364 QTV655364:QTW655364 RDR655364:RDS655364 RNN655364:RNO655364 RXJ655364:RXK655364 SHF655364:SHG655364 SRB655364:SRC655364 TAX655364:TAY655364 TKT655364:TKU655364 TUP655364:TUQ655364 UEL655364:UEM655364 UOH655364:UOI655364 UYD655364:UYE655364 VHZ655364:VIA655364 VRV655364:VRW655364 WBR655364:WBS655364 WLN655364:WLO655364 WVJ655364:WVK655364 C655372 IY655372 SU655372 ACQ655372 AMM655372 AWI655372 BGE655372 BQA655372 BZW655372 CJS655372 CTO655372 DDK655372 DNG655372 DXC655372 EGY655372 EQU655372 FAQ655372 FKM655372 FUI655372 GEE655372 GOA655372 GXW655372 HHS655372 HRO655372 IBK655372 ILG655372 IVC655372 JEY655372 JOU655372 JYQ655372 KIM655372 KSI655372 LCE655372 LMA655372 LVW655372 MFS655372 MPO655372 MZK655372 NJG655372 NTC655372 OCY655372 OMU655372 OWQ655372 PGM655372 PQI655372 QAE655372 QKA655372 QTW655372 RDS655372 RNO655372 RXK655372 SHG655372 SRC655372 TAY655372 TKU655372 TUQ655372 UEM655372 UOI655372 UYE655372 VIA655372 VRW655372 WBS655372 WLO655372 WVK655372 B655385 C655385 IX655385:IY655385 ST655385:SU655385 ACP655385:ACQ655385 AML655385:AMM655385 AWH655385:AWI655385 BGD655385:BGE655385 BPZ655385:BQA655385 BZV655385:BZW655385 CJR655385:CJS655385 CTN655385:CTO655385 DDJ655385:DDK655385 DNF655385:DNG655385 DXB655385:DXC655385 EGX655385:EGY655385 EQT655385:EQU655385 FAP655385:FAQ655385 FKL655385:FKM655385 FUH655385:FUI655385 GED655385:GEE655385 GNZ655385:GOA655385 GXV655385:GXW655385 HHR655385:HHS655385 HRN655385:HRO655385 IBJ655385:IBK655385 ILF655385:ILG655385 IVB655385:IVC655385 JEX655385:JEY655385 JOT655385:JOU655385 JYP655385:JYQ655385 KIL655385:KIM655385 KSH655385:KSI655385 LCD655385:LCE655385 LLZ655385:LMA655385 LVV655385:LVW655385 MFR655385:MFS655385 MPN655385:MPO655385 MZJ655385:MZK655385 NJF655385:NJG655385 NTB655385:NTC655385 OCX655385:OCY655385 OMT655385:OMU655385 OWP655385:OWQ655385 PGL655385:PGM655385 PQH655385:PQI655385 QAD655385:QAE655385 QJZ655385:QKA655385 QTV655385:QTW655385 RDR655385:RDS655385 RNN655385:RNO655385 RXJ655385:RXK655385 SHF655385:SHG655385 SRB655385:SRC655385 TAX655385:TAY655385 TKT655385:TKU655385 TUP655385:TUQ655385 UEL655385:UEM655385 UOH655385:UOI655385 UYD655385:UYE655385 VHZ655385:VIA655385 VRV655385:VRW655385 WBR655385:WBS655385 WLN655385:WLO655385 WVJ655385:WVK655385 C655400 IY655400 SU655400 ACQ655400 AMM655400 AWI655400 BGE655400 BQA655400 BZW655400 CJS655400 CTO655400 DDK655400 DNG655400 DXC655400 EGY655400 EQU655400 FAQ655400 FKM655400 FUI655400 GEE655400 GOA655400 GXW655400 HHS655400 HRO655400 IBK655400 ILG655400 IVC655400 JEY655400 JOU655400 JYQ655400 KIM655400 KSI655400 LCE655400 LMA655400 LVW655400 MFS655400 MPO655400 MZK655400 NJG655400 NTC655400 OCY655400 OMU655400 OWQ655400 PGM655400 PQI655400 QAE655400 QKA655400 QTW655400 RDS655400 RNO655400 RXK655400 SHG655400 SRC655400 TAY655400 TKU655400 TUQ655400 UEM655400 UOI655400 UYE655400 VIA655400 VRW655400 WBS655400 WLO655400 WVK655400 B720900 C720900 IX720900:IY720900 ST720900:SU720900 ACP720900:ACQ720900 AML720900:AMM720900 AWH720900:AWI720900 BGD720900:BGE720900 BPZ720900:BQA720900 BZV720900:BZW720900 CJR720900:CJS720900 CTN720900:CTO720900 DDJ720900:DDK720900 DNF720900:DNG720900 DXB720900:DXC720900 EGX720900:EGY720900 EQT720900:EQU720900 FAP720900:FAQ720900 FKL720900:FKM720900 FUH720900:FUI720900 GED720900:GEE720900 GNZ720900:GOA720900 GXV720900:GXW720900 HHR720900:HHS720900 HRN720900:HRO720900 IBJ720900:IBK720900 ILF720900:ILG720900 IVB720900:IVC720900 JEX720900:JEY720900 JOT720900:JOU720900 JYP720900:JYQ720900 KIL720900:KIM720900 KSH720900:KSI720900 LCD720900:LCE720900 LLZ720900:LMA720900 LVV720900:LVW720900 MFR720900:MFS720900 MPN720900:MPO720900 MZJ720900:MZK720900 NJF720900:NJG720900 NTB720900:NTC720900 OCX720900:OCY720900 OMT720900:OMU720900 OWP720900:OWQ720900 PGL720900:PGM720900 PQH720900:PQI720900 QAD720900:QAE720900 QJZ720900:QKA720900 QTV720900:QTW720900 RDR720900:RDS720900 RNN720900:RNO720900 RXJ720900:RXK720900 SHF720900:SHG720900 SRB720900:SRC720900 TAX720900:TAY720900 TKT720900:TKU720900 TUP720900:TUQ720900 UEL720900:UEM720900 UOH720900:UOI720900 UYD720900:UYE720900 VHZ720900:VIA720900 VRV720900:VRW720900 WBR720900:WBS720900 WLN720900:WLO720900 WVJ720900:WVK720900 C720908 IY720908 SU720908 ACQ720908 AMM720908 AWI720908 BGE720908 BQA720908 BZW720908 CJS720908 CTO720908 DDK720908 DNG720908 DXC720908 EGY720908 EQU720908 FAQ720908 FKM720908 FUI720908 GEE720908 GOA720908 GXW720908 HHS720908 HRO720908 IBK720908 ILG720908 IVC720908 JEY720908 JOU720908 JYQ720908 KIM720908 KSI720908 LCE720908 LMA720908 LVW720908 MFS720908 MPO720908 MZK720908 NJG720908 NTC720908 OCY720908 OMU720908 OWQ720908 PGM720908 PQI720908 QAE720908 QKA720908 QTW720908 RDS720908 RNO720908 RXK720908 SHG720908 SRC720908 TAY720908 TKU720908 TUQ720908 UEM720908 UOI720908 UYE720908 VIA720908 VRW720908 WBS720908 WLO720908 WVK720908 B720921 C720921 IX720921:IY720921 ST720921:SU720921 ACP720921:ACQ720921 AML720921:AMM720921 AWH720921:AWI720921 BGD720921:BGE720921 BPZ720921:BQA720921 BZV720921:BZW720921 CJR720921:CJS720921 CTN720921:CTO720921 DDJ720921:DDK720921 DNF720921:DNG720921 DXB720921:DXC720921 EGX720921:EGY720921 EQT720921:EQU720921 FAP720921:FAQ720921 FKL720921:FKM720921 FUH720921:FUI720921 GED720921:GEE720921 GNZ720921:GOA720921 GXV720921:GXW720921 HHR720921:HHS720921 HRN720921:HRO720921 IBJ720921:IBK720921 ILF720921:ILG720921 IVB720921:IVC720921 JEX720921:JEY720921 JOT720921:JOU720921 JYP720921:JYQ720921 KIL720921:KIM720921 KSH720921:KSI720921 LCD720921:LCE720921 LLZ720921:LMA720921 LVV720921:LVW720921 MFR720921:MFS720921 MPN720921:MPO720921 MZJ720921:MZK720921 NJF720921:NJG720921 NTB720921:NTC720921 OCX720921:OCY720921 OMT720921:OMU720921 OWP720921:OWQ720921 PGL720921:PGM720921 PQH720921:PQI720921 QAD720921:QAE720921 QJZ720921:QKA720921 QTV720921:QTW720921 RDR720921:RDS720921 RNN720921:RNO720921 RXJ720921:RXK720921 SHF720921:SHG720921 SRB720921:SRC720921 TAX720921:TAY720921 TKT720921:TKU720921 TUP720921:TUQ720921 UEL720921:UEM720921 UOH720921:UOI720921 UYD720921:UYE720921 VHZ720921:VIA720921 VRV720921:VRW720921 WBR720921:WBS720921 WLN720921:WLO720921 WVJ720921:WVK720921 C720936 IY720936 SU720936 ACQ720936 AMM720936 AWI720936 BGE720936 BQA720936 BZW720936 CJS720936 CTO720936 DDK720936 DNG720936 DXC720936 EGY720936 EQU720936 FAQ720936 FKM720936 FUI720936 GEE720936 GOA720936 GXW720936 HHS720936 HRO720936 IBK720936 ILG720936 IVC720936 JEY720936 JOU720936 JYQ720936 KIM720936 KSI720936 LCE720936 LMA720936 LVW720936 MFS720936 MPO720936 MZK720936 NJG720936 NTC720936 OCY720936 OMU720936 OWQ720936 PGM720936 PQI720936 QAE720936 QKA720936 QTW720936 RDS720936 RNO720936 RXK720936 SHG720936 SRC720936 TAY720936 TKU720936 TUQ720936 UEM720936 UOI720936 UYE720936 VIA720936 VRW720936 WBS720936 WLO720936 WVK720936 B786436 C786436 IX786436:IY786436 ST786436:SU786436 ACP786436:ACQ786436 AML786436:AMM786436 AWH786436:AWI786436 BGD786436:BGE786436 BPZ786436:BQA786436 BZV786436:BZW786436 CJR786436:CJS786436 CTN786436:CTO786436 DDJ786436:DDK786436 DNF786436:DNG786436 DXB786436:DXC786436 EGX786436:EGY786436 EQT786436:EQU786436 FAP786436:FAQ786436 FKL786436:FKM786436 FUH786436:FUI786436 GED786436:GEE786436 GNZ786436:GOA786436 GXV786436:GXW786436 HHR786436:HHS786436 HRN786436:HRO786436 IBJ786436:IBK786436 ILF786436:ILG786436 IVB786436:IVC786436 JEX786436:JEY786436 JOT786436:JOU786436 JYP786436:JYQ786436 KIL786436:KIM786436 KSH786436:KSI786436 LCD786436:LCE786436 LLZ786436:LMA786436 LVV786436:LVW786436 MFR786436:MFS786436 MPN786436:MPO786436 MZJ786436:MZK786436 NJF786436:NJG786436 NTB786436:NTC786436 OCX786436:OCY786436 OMT786436:OMU786436 OWP786436:OWQ786436 PGL786436:PGM786436 PQH786436:PQI786436 QAD786436:QAE786436 QJZ786436:QKA786436 QTV786436:QTW786436 RDR786436:RDS786436 RNN786436:RNO786436 RXJ786436:RXK786436 SHF786436:SHG786436 SRB786436:SRC786436 TAX786436:TAY786436 TKT786436:TKU786436 TUP786436:TUQ786436 UEL786436:UEM786436 UOH786436:UOI786436 UYD786436:UYE786436 VHZ786436:VIA786436 VRV786436:VRW786436 WBR786436:WBS786436 WLN786436:WLO786436 WVJ786436:WVK786436 C786444 IY786444 SU786444 ACQ786444 AMM786444 AWI786444 BGE786444 BQA786444 BZW786444 CJS786444 CTO786444 DDK786444 DNG786444 DXC786444 EGY786444 EQU786444 FAQ786444 FKM786444 FUI786444 GEE786444 GOA786444 GXW786444 HHS786444 HRO786444 IBK786444 ILG786444 IVC786444 JEY786444 JOU786444 JYQ786444 KIM786444 KSI786444 LCE786444 LMA786444 LVW786444 MFS786444 MPO786444 MZK786444 NJG786444 NTC786444 OCY786444 OMU786444 OWQ786444 PGM786444 PQI786444 QAE786444 QKA786444 QTW786444 RDS786444 RNO786444 RXK786444 SHG786444 SRC786444 TAY786444 TKU786444 TUQ786444 UEM786444 UOI786444 UYE786444 VIA786444 VRW786444 WBS786444 WLO786444 WVK786444 B786457 C786457 IX786457:IY786457 ST786457:SU786457 ACP786457:ACQ786457 AML786457:AMM786457 AWH786457:AWI786457 BGD786457:BGE786457 BPZ786457:BQA786457 BZV786457:BZW786457 CJR786457:CJS786457 CTN786457:CTO786457 DDJ786457:DDK786457 DNF786457:DNG786457 DXB786457:DXC786457 EGX786457:EGY786457 EQT786457:EQU786457 FAP786457:FAQ786457 FKL786457:FKM786457 FUH786457:FUI786457 GED786457:GEE786457 GNZ786457:GOA786457 GXV786457:GXW786457 HHR786457:HHS786457 HRN786457:HRO786457 IBJ786457:IBK786457 ILF786457:ILG786457 IVB786457:IVC786457 JEX786457:JEY786457 JOT786457:JOU786457 JYP786457:JYQ786457 KIL786457:KIM786457 KSH786457:KSI786457 LCD786457:LCE786457 LLZ786457:LMA786457 LVV786457:LVW786457 MFR786457:MFS786457 MPN786457:MPO786457 MZJ786457:MZK786457 NJF786457:NJG786457 NTB786457:NTC786457 OCX786457:OCY786457 OMT786457:OMU786457 OWP786457:OWQ786457 PGL786457:PGM786457 PQH786457:PQI786457 QAD786457:QAE786457 QJZ786457:QKA786457 QTV786457:QTW786457 RDR786457:RDS786457 RNN786457:RNO786457 RXJ786457:RXK786457 SHF786457:SHG786457 SRB786457:SRC786457 TAX786457:TAY786457 TKT786457:TKU786457 TUP786457:TUQ786457 UEL786457:UEM786457 UOH786457:UOI786457 UYD786457:UYE786457 VHZ786457:VIA786457 VRV786457:VRW786457 WBR786457:WBS786457 WLN786457:WLO786457 WVJ786457:WVK786457 C786472 IY786472 SU786472 ACQ786472 AMM786472 AWI786472 BGE786472 BQA786472 BZW786472 CJS786472 CTO786472 DDK786472 DNG786472 DXC786472 EGY786472 EQU786472 FAQ786472 FKM786472 FUI786472 GEE786472 GOA786472 GXW786472 HHS786472 HRO786472 IBK786472 ILG786472 IVC786472 JEY786472 JOU786472 JYQ786472 KIM786472 KSI786472 LCE786472 LMA786472 LVW786472 MFS786472 MPO786472 MZK786472 NJG786472 NTC786472 OCY786472 OMU786472 OWQ786472 PGM786472 PQI786472 QAE786472 QKA786472 QTW786472 RDS786472 RNO786472 RXK786472 SHG786472 SRC786472 TAY786472 TKU786472 TUQ786472 UEM786472 UOI786472 UYE786472 VIA786472 VRW786472 WBS786472 WLO786472 WVK786472 B851972 C851972 IX851972:IY851972 ST851972:SU851972 ACP851972:ACQ851972 AML851972:AMM851972 AWH851972:AWI851972 BGD851972:BGE851972 BPZ851972:BQA851972 BZV851972:BZW851972 CJR851972:CJS851972 CTN851972:CTO851972 DDJ851972:DDK851972 DNF851972:DNG851972 DXB851972:DXC851972 EGX851972:EGY851972 EQT851972:EQU851972 FAP851972:FAQ851972 FKL851972:FKM851972 FUH851972:FUI851972 GED851972:GEE851972 GNZ851972:GOA851972 GXV851972:GXW851972 HHR851972:HHS851972 HRN851972:HRO851972 IBJ851972:IBK851972 ILF851972:ILG851972 IVB851972:IVC851972 JEX851972:JEY851972 JOT851972:JOU851972 JYP851972:JYQ851972 KIL851972:KIM851972 KSH851972:KSI851972 LCD851972:LCE851972 LLZ851972:LMA851972 LVV851972:LVW851972 MFR851972:MFS851972 MPN851972:MPO851972 MZJ851972:MZK851972 NJF851972:NJG851972 NTB851972:NTC851972 OCX851972:OCY851972 OMT851972:OMU851972 OWP851972:OWQ851972 PGL851972:PGM851972 PQH851972:PQI851972 QAD851972:QAE851972 QJZ851972:QKA851972 QTV851972:QTW851972 RDR851972:RDS851972 RNN851972:RNO851972 RXJ851972:RXK851972 SHF851972:SHG851972 SRB851972:SRC851972 TAX851972:TAY851972 TKT851972:TKU851972 TUP851972:TUQ851972 UEL851972:UEM851972 UOH851972:UOI851972 UYD851972:UYE851972 VHZ851972:VIA851972 VRV851972:VRW851972 WBR851972:WBS851972 WLN851972:WLO851972 WVJ851972:WVK851972 C851980 IY851980 SU851980 ACQ851980 AMM851980 AWI851980 BGE851980 BQA851980 BZW851980 CJS851980 CTO851980 DDK851980 DNG851980 DXC851980 EGY851980 EQU851980 FAQ851980 FKM851980 FUI851980 GEE851980 GOA851980 GXW851980 HHS851980 HRO851980 IBK851980 ILG851980 IVC851980 JEY851980 JOU851980 JYQ851980 KIM851980 KSI851980 LCE851980 LMA851980 LVW851980 MFS851980 MPO851980 MZK851980 NJG851980 NTC851980 OCY851980 OMU851980 OWQ851980 PGM851980 PQI851980 QAE851980 QKA851980 QTW851980 RDS851980 RNO851980 RXK851980 SHG851980 SRC851980 TAY851980 TKU851980 TUQ851980 UEM851980 UOI851980 UYE851980 VIA851980 VRW851980 WBS851980 WLO851980 WVK851980 B851993 C851993 IX851993:IY851993 ST851993:SU851993 ACP851993:ACQ851993 AML851993:AMM851993 AWH851993:AWI851993 BGD851993:BGE851993 BPZ851993:BQA851993 BZV851993:BZW851993 CJR851993:CJS851993 CTN851993:CTO851993 DDJ851993:DDK851993 DNF851993:DNG851993 DXB851993:DXC851993 EGX851993:EGY851993 EQT851993:EQU851993 FAP851993:FAQ851993 FKL851993:FKM851993 FUH851993:FUI851993 GED851993:GEE851993 GNZ851993:GOA851993 GXV851993:GXW851993 HHR851993:HHS851993 HRN851993:HRO851993 IBJ851993:IBK851993 ILF851993:ILG851993 IVB851993:IVC851993 JEX851993:JEY851993 JOT851993:JOU851993 JYP851993:JYQ851993 KIL851993:KIM851993 KSH851993:KSI851993 LCD851993:LCE851993 LLZ851993:LMA851993 LVV851993:LVW851993 MFR851993:MFS851993 MPN851993:MPO851993 MZJ851993:MZK851993 NJF851993:NJG851993 NTB851993:NTC851993 OCX851993:OCY851993 OMT851993:OMU851993 OWP851993:OWQ851993 PGL851993:PGM851993 PQH851993:PQI851993 QAD851993:QAE851993 QJZ851993:QKA851993 QTV851993:QTW851993 RDR851993:RDS851993 RNN851993:RNO851993 RXJ851993:RXK851993 SHF851993:SHG851993 SRB851993:SRC851993 TAX851993:TAY851993 TKT851993:TKU851993 TUP851993:TUQ851993 UEL851993:UEM851993 UOH851993:UOI851993 UYD851993:UYE851993 VHZ851993:VIA851993 VRV851993:VRW851993 WBR851993:WBS851993 WLN851993:WLO851993 WVJ851993:WVK851993 C852008 IY852008 SU852008 ACQ852008 AMM852008 AWI852008 BGE852008 BQA852008 BZW852008 CJS852008 CTO852008 DDK852008 DNG852008 DXC852008 EGY852008 EQU852008 FAQ852008 FKM852008 FUI852008 GEE852008 GOA852008 GXW852008 HHS852008 HRO852008 IBK852008 ILG852008 IVC852008 JEY852008 JOU852008 JYQ852008 KIM852008 KSI852008 LCE852008 LMA852008 LVW852008 MFS852008 MPO852008 MZK852008 NJG852008 NTC852008 OCY852008 OMU852008 OWQ852008 PGM852008 PQI852008 QAE852008 QKA852008 QTW852008 RDS852008 RNO852008 RXK852008 SHG852008 SRC852008 TAY852008 TKU852008 TUQ852008 UEM852008 UOI852008 UYE852008 VIA852008 VRW852008 WBS852008 WLO852008 WVK852008 B917508 C917508 IX917508:IY917508 ST917508:SU917508 ACP917508:ACQ917508 AML917508:AMM917508 AWH917508:AWI917508 BGD917508:BGE917508 BPZ917508:BQA917508 BZV917508:BZW917508 CJR917508:CJS917508 CTN917508:CTO917508 DDJ917508:DDK917508 DNF917508:DNG917508 DXB917508:DXC917508 EGX917508:EGY917508 EQT917508:EQU917508 FAP917508:FAQ917508 FKL917508:FKM917508 FUH917508:FUI917508 GED917508:GEE917508 GNZ917508:GOA917508 GXV917508:GXW917508 HHR917508:HHS917508 HRN917508:HRO917508 IBJ917508:IBK917508 ILF917508:ILG917508 IVB917508:IVC917508 JEX917508:JEY917508 JOT917508:JOU917508 JYP917508:JYQ917508 KIL917508:KIM917508 KSH917508:KSI917508 LCD917508:LCE917508 LLZ917508:LMA917508 LVV917508:LVW917508 MFR917508:MFS917508 MPN917508:MPO917508 MZJ917508:MZK917508 NJF917508:NJG917508 NTB917508:NTC917508 OCX917508:OCY917508 OMT917508:OMU917508 OWP917508:OWQ917508 PGL917508:PGM917508 PQH917508:PQI917508 QAD917508:QAE917508 QJZ917508:QKA917508 QTV917508:QTW917508 RDR917508:RDS917508 RNN917508:RNO917508 RXJ917508:RXK917508 SHF917508:SHG917508 SRB917508:SRC917508 TAX917508:TAY917508 TKT917508:TKU917508 TUP917508:TUQ917508 UEL917508:UEM917508 UOH917508:UOI917508 UYD917508:UYE917508 VHZ917508:VIA917508 VRV917508:VRW917508 WBR917508:WBS917508 WLN917508:WLO917508 WVJ917508:WVK917508 C917516 IY917516 SU917516 ACQ917516 AMM917516 AWI917516 BGE917516 BQA917516 BZW917516 CJS917516 CTO917516 DDK917516 DNG917516 DXC917516 EGY917516 EQU917516 FAQ917516 FKM917516 FUI917516 GEE917516 GOA917516 GXW917516 HHS917516 HRO917516 IBK917516 ILG917516 IVC917516 JEY917516 JOU917516 JYQ917516 KIM917516 KSI917516 LCE917516 LMA917516 LVW917516 MFS917516 MPO917516 MZK917516 NJG917516 NTC917516 OCY917516 OMU917516 OWQ917516 PGM917516 PQI917516 QAE917516 QKA917516 QTW917516 RDS917516 RNO917516 RXK917516 SHG917516 SRC917516 TAY917516 TKU917516 TUQ917516 UEM917516 UOI917516 UYE917516 VIA917516 VRW917516 WBS917516 WLO917516 WVK917516 B917529 C917529 IX917529:IY917529 ST917529:SU917529 ACP917529:ACQ917529 AML917529:AMM917529 AWH917529:AWI917529 BGD917529:BGE917529 BPZ917529:BQA917529 BZV917529:BZW917529 CJR917529:CJS917529 CTN917529:CTO917529 DDJ917529:DDK917529 DNF917529:DNG917529 DXB917529:DXC917529 EGX917529:EGY917529 EQT917529:EQU917529 FAP917529:FAQ917529 FKL917529:FKM917529 FUH917529:FUI917529 GED917529:GEE917529 GNZ917529:GOA917529 GXV917529:GXW917529 HHR917529:HHS917529 HRN917529:HRO917529 IBJ917529:IBK917529 ILF917529:ILG917529 IVB917529:IVC917529 JEX917529:JEY917529 JOT917529:JOU917529 JYP917529:JYQ917529 KIL917529:KIM917529 KSH917529:KSI917529 LCD917529:LCE917529 LLZ917529:LMA917529 LVV917529:LVW917529 MFR917529:MFS917529 MPN917529:MPO917529 MZJ917529:MZK917529 NJF917529:NJG917529 NTB917529:NTC917529 OCX917529:OCY917529 OMT917529:OMU917529 OWP917529:OWQ917529 PGL917529:PGM917529 PQH917529:PQI917529 QAD917529:QAE917529 QJZ917529:QKA917529 QTV917529:QTW917529 RDR917529:RDS917529 RNN917529:RNO917529 RXJ917529:RXK917529 SHF917529:SHG917529 SRB917529:SRC917529 TAX917529:TAY917529 TKT917529:TKU917529 TUP917529:TUQ917529 UEL917529:UEM917529 UOH917529:UOI917529 UYD917529:UYE917529 VHZ917529:VIA917529 VRV917529:VRW917529 WBR917529:WBS917529 WLN917529:WLO917529 WVJ917529:WVK917529 C917544 IY917544 SU917544 ACQ917544 AMM917544 AWI917544 BGE917544 BQA917544 BZW917544 CJS917544 CTO917544 DDK917544 DNG917544 DXC917544 EGY917544 EQU917544 FAQ917544 FKM917544 FUI917544 GEE917544 GOA917544 GXW917544 HHS917544 HRO917544 IBK917544 ILG917544 IVC917544 JEY917544 JOU917544 JYQ917544 KIM917544 KSI917544 LCE917544 LMA917544 LVW917544 MFS917544 MPO917544 MZK917544 NJG917544 NTC917544 OCY917544 OMU917544 OWQ917544 PGM917544 PQI917544 QAE917544 QKA917544 QTW917544 RDS917544 RNO917544 RXK917544 SHG917544 SRC917544 TAY917544 TKU917544 TUQ917544 UEM917544 UOI917544 UYE917544 VIA917544 VRW917544 WBS917544 WLO917544 WVK917544 B983044 C983044 IX983044:IY983044 ST983044:SU983044 ACP983044:ACQ983044 AML983044:AMM983044 AWH983044:AWI983044 BGD983044:BGE983044 BPZ983044:BQA983044 BZV983044:BZW983044 CJR983044:CJS983044 CTN983044:CTO983044 DDJ983044:DDK983044 DNF983044:DNG983044 DXB983044:DXC983044 EGX983044:EGY983044 EQT983044:EQU983044 FAP983044:FAQ983044 FKL983044:FKM983044 FUH983044:FUI983044 GED983044:GEE983044 GNZ983044:GOA983044 GXV983044:GXW983044 HHR983044:HHS983044 HRN983044:HRO983044 IBJ983044:IBK983044 ILF983044:ILG983044 IVB983044:IVC983044 JEX983044:JEY983044 JOT983044:JOU983044 JYP983044:JYQ983044 KIL983044:KIM983044 KSH983044:KSI983044 LCD983044:LCE983044 LLZ983044:LMA983044 LVV983044:LVW983044 MFR983044:MFS983044 MPN983044:MPO983044 MZJ983044:MZK983044 NJF983044:NJG983044 NTB983044:NTC983044 OCX983044:OCY983044 OMT983044:OMU983044 OWP983044:OWQ983044 PGL983044:PGM983044 PQH983044:PQI983044 QAD983044:QAE983044 QJZ983044:QKA983044 QTV983044:QTW983044 RDR983044:RDS983044 RNN983044:RNO983044 RXJ983044:RXK983044 SHF983044:SHG983044 SRB983044:SRC983044 TAX983044:TAY983044 TKT983044:TKU983044 TUP983044:TUQ983044 UEL983044:UEM983044 UOH983044:UOI983044 UYD983044:UYE983044 VHZ983044:VIA983044 VRV983044:VRW983044 WBR983044:WBS983044 WLN983044:WLO983044 WVJ983044:WVK983044 C983052 IY983052 SU983052 ACQ983052 AMM983052 AWI983052 BGE983052 BQA983052 BZW983052 CJS983052 CTO983052 DDK983052 DNG983052 DXC983052 EGY983052 EQU983052 FAQ983052 FKM983052 FUI983052 GEE983052 GOA983052 GXW983052 HHS983052 HRO983052 IBK983052 ILG983052 IVC983052 JEY983052 JOU983052 JYQ983052 KIM983052 KSI983052 LCE983052 LMA983052 LVW983052 MFS983052 MPO983052 MZK983052 NJG983052 NTC983052 OCY983052 OMU983052 OWQ983052 PGM983052 PQI983052 QAE983052 QKA983052 QTW983052 RDS983052 RNO983052 RXK983052 SHG983052 SRC983052 TAY983052 TKU983052 TUQ983052 UEM983052 UOI983052 UYE983052 VIA983052 VRW983052 WBS983052 WLO983052 WVK983052 B983065 C983065 IX983065:IY983065 ST983065:SU983065 ACP983065:ACQ983065 AML983065:AMM983065 AWH983065:AWI983065 BGD983065:BGE983065 BPZ983065:BQA983065 BZV983065:BZW983065 CJR983065:CJS983065 CTN983065:CTO983065 DDJ983065:DDK983065 DNF983065:DNG983065 DXB983065:DXC983065 EGX983065:EGY983065 EQT983065:EQU983065 FAP983065:FAQ983065 FKL983065:FKM983065 FUH983065:FUI983065 GED983065:GEE983065 GNZ983065:GOA983065 GXV983065:GXW983065 HHR983065:HHS983065 HRN983065:HRO983065 IBJ983065:IBK983065 ILF983065:ILG983065 IVB983065:IVC983065 JEX983065:JEY983065 JOT983065:JOU983065 JYP983065:JYQ983065 KIL983065:KIM983065 KSH983065:KSI983065 LCD983065:LCE983065 LLZ983065:LMA983065 LVV983065:LVW983065 MFR983065:MFS983065 MPN983065:MPO983065 MZJ983065:MZK983065 NJF983065:NJG983065 NTB983065:NTC983065 OCX983065:OCY983065 OMT983065:OMU983065 OWP983065:OWQ983065 PGL983065:PGM983065 PQH983065:PQI983065 QAD983065:QAE983065 QJZ983065:QKA983065 QTV983065:QTW983065 RDR983065:RDS983065 RNN983065:RNO983065 RXJ983065:RXK983065 SHF983065:SHG983065 SRB983065:SRC983065 TAX983065:TAY983065 TKT983065:TKU983065 TUP983065:TUQ983065 UEL983065:UEM983065 UOH983065:UOI983065 UYD983065:UYE983065 VHZ983065:VIA983065 VRV983065:VRW983065 WBR983065:WBS983065 WLN983065:WLO983065 WVJ983065:WVK983065 C983080 IY983080 SU983080 ACQ983080 AMM983080 AWI983080 BGE983080 BQA983080 BZW983080 CJS983080 CTO983080 DDK983080 DNG983080 DXC983080 EGY983080 EQU983080 FAQ983080 FKM983080 FUI983080 GEE983080 GOA983080 GXW983080 HHS983080 HRO983080 IBK983080 ILG983080 IVC983080 JEY983080 JOU983080 JYQ983080 KIM983080 KSI983080 LCE983080 LMA983080 LVW983080 MFS983080 MPO983080 MZK983080 NJG983080 NTC983080 OCY983080 OMU983080 OWQ983080 PGM983080 PQI983080 QAE983080 QKA983080 QTW983080 RDS983080 RNO983080 RXK983080 SHG983080 SRC983080 TAY983080 TKU983080 TUQ983080 UEM983080 UOI983080 UYE983080 VIA983080 VRW983080 WBS983080 WLO983080 WVK983080 B5:B6 B10:B11 B17:B19 B22:B23 B65541:B65560 B65562:B65582 B131077:B131096 B131098:B131118 B196613:B196632 B196634:B196654 B262149:B262168 B262170:B262190 B327685:B327704 B327706:B327726 B393221:B393240 B393242:B393262 B458757:B458776 B458778:B458798 B524293:B524312 B524314:B524334 B589829:B589848 B589850:B589870 B655365:B655384 B655386:B655406 B720901:B720920 B720922:B720942 B786437:B786456 B786458:B786478 B851973:B851992 B851994:B852014 B917509:B917528 B917530:B917550 B983045:B983064 B983066:B983086 IX5:IX6 IX10:IX11 IX17:IX19 IX22:IX23 IX65541:IX65560 IX65562:IX65582 IX131077:IX131096 IX131098:IX131118 IX196613:IX196632 IX196634:IX196654 IX262149:IX262168 IX262170:IX262190 IX327685:IX327704 IX327706:IX327726 IX393221:IX393240 IX393242:IX393262 IX458757:IX458776 IX458778:IX458798 IX524293:IX524312 IX524314:IX524334 IX589829:IX589848 IX589850:IX589870 IX655365:IX655384 IX655386:IX655406 IX720901:IX720920 IX720922:IX720942 IX786437:IX786456 IX786458:IX786478 IX851973:IX851992 IX851994:IX852014 IX917509:IX917528 IX917530:IX917550 IX983045:IX983064 IX983066:IX983086 ST5:ST6 ST10:ST11 ST17:ST19 ST22:ST23 ST65541:ST65560 ST65562:ST65582 ST131077:ST131096 ST131098:ST131118 ST196613:ST196632 ST196634:ST196654 ST262149:ST262168 ST262170:ST262190 ST327685:ST327704 ST327706:ST327726 ST393221:ST393240 ST393242:ST393262 ST458757:ST458776 ST458778:ST458798 ST524293:ST524312 ST524314:ST524334 ST589829:ST589848 ST589850:ST589870 ST655365:ST655384 ST655386:ST655406 ST720901:ST720920 ST720922:ST720942 ST786437:ST786456 ST786458:ST786478 ST851973:ST851992 ST851994:ST852014 ST917509:ST917528 ST917530:ST917550 ST983045:ST983064 ST983066:ST983086 ACP5:ACP6 ACP10:ACP11 ACP17:ACP19 ACP22:ACP23 ACP65541:ACP65560 ACP65562:ACP65582 ACP131077:ACP131096 ACP131098:ACP131118 ACP196613:ACP196632 ACP196634:ACP196654 ACP262149:ACP262168 ACP262170:ACP262190 ACP327685:ACP327704 ACP327706:ACP327726 ACP393221:ACP393240 ACP393242:ACP393262 ACP458757:ACP458776 ACP458778:ACP458798 ACP524293:ACP524312 ACP524314:ACP524334 ACP589829:ACP589848 ACP589850:ACP589870 ACP655365:ACP655384 ACP655386:ACP655406 ACP720901:ACP720920 ACP720922:ACP720942 ACP786437:ACP786456 ACP786458:ACP786478 ACP851973:ACP851992 ACP851994:ACP852014 ACP917509:ACP917528 ACP917530:ACP917550 ACP983045:ACP983064 ACP983066:ACP983086 AML5:AML6 AML10:AML11 AML17:AML19 AML22:AML23 AML65541:AML65560 AML65562:AML65582 AML131077:AML131096 AML131098:AML131118 AML196613:AML196632 AML196634:AML196654 AML262149:AML262168 AML262170:AML262190 AML327685:AML327704 AML327706:AML327726 AML393221:AML393240 AML393242:AML393262 AML458757:AML458776 AML458778:AML458798 AML524293:AML524312 AML524314:AML524334 AML589829:AML589848 AML589850:AML589870 AML655365:AML655384 AML655386:AML655406 AML720901:AML720920 AML720922:AML720942 AML786437:AML786456 AML786458:AML786478 AML851973:AML851992 AML851994:AML852014 AML917509:AML917528 AML917530:AML917550 AML983045:AML983064 AML983066:AML983086 AWH5:AWH6 AWH10:AWH11 AWH17:AWH19 AWH22:AWH23 AWH65541:AWH65560 AWH65562:AWH65582 AWH131077:AWH131096 AWH131098:AWH131118 AWH196613:AWH196632 AWH196634:AWH196654 AWH262149:AWH262168 AWH262170:AWH262190 AWH327685:AWH327704 AWH327706:AWH327726 AWH393221:AWH393240 AWH393242:AWH393262 AWH458757:AWH458776 AWH458778:AWH458798 AWH524293:AWH524312 AWH524314:AWH524334 AWH589829:AWH589848 AWH589850:AWH589870 AWH655365:AWH655384 AWH655386:AWH655406 AWH720901:AWH720920 AWH720922:AWH720942 AWH786437:AWH786456 AWH786458:AWH786478 AWH851973:AWH851992 AWH851994:AWH852014 AWH917509:AWH917528 AWH917530:AWH917550 AWH983045:AWH983064 AWH983066:AWH983086 BGD5:BGD6 BGD10:BGD11 BGD17:BGD19 BGD22:BGD23 BGD65541:BGD65560 BGD65562:BGD65582 BGD131077:BGD131096 BGD131098:BGD131118 BGD196613:BGD196632 BGD196634:BGD196654 BGD262149:BGD262168 BGD262170:BGD262190 BGD327685:BGD327704 BGD327706:BGD327726 BGD393221:BGD393240 BGD393242:BGD393262 BGD458757:BGD458776 BGD458778:BGD458798 BGD524293:BGD524312 BGD524314:BGD524334 BGD589829:BGD589848 BGD589850:BGD589870 BGD655365:BGD655384 BGD655386:BGD655406 BGD720901:BGD720920 BGD720922:BGD720942 BGD786437:BGD786456 BGD786458:BGD786478 BGD851973:BGD851992 BGD851994:BGD852014 BGD917509:BGD917528 BGD917530:BGD917550 BGD983045:BGD983064 BGD983066:BGD983086 BPZ5:BPZ6 BPZ10:BPZ11 BPZ17:BPZ19 BPZ22:BPZ23 BPZ65541:BPZ65560 BPZ65562:BPZ65582 BPZ131077:BPZ131096 BPZ131098:BPZ131118 BPZ196613:BPZ196632 BPZ196634:BPZ196654 BPZ262149:BPZ262168 BPZ262170:BPZ262190 BPZ327685:BPZ327704 BPZ327706:BPZ327726 BPZ393221:BPZ393240 BPZ393242:BPZ393262 BPZ458757:BPZ458776 BPZ458778:BPZ458798 BPZ524293:BPZ524312 BPZ524314:BPZ524334 BPZ589829:BPZ589848 BPZ589850:BPZ589870 BPZ655365:BPZ655384 BPZ655386:BPZ655406 BPZ720901:BPZ720920 BPZ720922:BPZ720942 BPZ786437:BPZ786456 BPZ786458:BPZ786478 BPZ851973:BPZ851992 BPZ851994:BPZ852014 BPZ917509:BPZ917528 BPZ917530:BPZ917550 BPZ983045:BPZ983064 BPZ983066:BPZ983086 BZV5:BZV6 BZV10:BZV11 BZV17:BZV19 BZV22:BZV23 BZV65541:BZV65560 BZV65562:BZV65582 BZV131077:BZV131096 BZV131098:BZV131118 BZV196613:BZV196632 BZV196634:BZV196654 BZV262149:BZV262168 BZV262170:BZV262190 BZV327685:BZV327704 BZV327706:BZV327726 BZV393221:BZV393240 BZV393242:BZV393262 BZV458757:BZV458776 BZV458778:BZV458798 BZV524293:BZV524312 BZV524314:BZV524334 BZV589829:BZV589848 BZV589850:BZV589870 BZV655365:BZV655384 BZV655386:BZV655406 BZV720901:BZV720920 BZV720922:BZV720942 BZV786437:BZV786456 BZV786458:BZV786478 BZV851973:BZV851992 BZV851994:BZV852014 BZV917509:BZV917528 BZV917530:BZV917550 BZV983045:BZV983064 BZV983066:BZV983086 CJR5:CJR6 CJR10:CJR11 CJR17:CJR19 CJR22:CJR23 CJR65541:CJR65560 CJR65562:CJR65582 CJR131077:CJR131096 CJR131098:CJR131118 CJR196613:CJR196632 CJR196634:CJR196654 CJR262149:CJR262168 CJR262170:CJR262190 CJR327685:CJR327704 CJR327706:CJR327726 CJR393221:CJR393240 CJR393242:CJR393262 CJR458757:CJR458776 CJR458778:CJR458798 CJR524293:CJR524312 CJR524314:CJR524334 CJR589829:CJR589848 CJR589850:CJR589870 CJR655365:CJR655384 CJR655386:CJR655406 CJR720901:CJR720920 CJR720922:CJR720942 CJR786437:CJR786456 CJR786458:CJR786478 CJR851973:CJR851992 CJR851994:CJR852014 CJR917509:CJR917528 CJR917530:CJR917550 CJR983045:CJR983064 CJR983066:CJR983086 CTN5:CTN6 CTN10:CTN11 CTN17:CTN19 CTN22:CTN23 CTN65541:CTN65560 CTN65562:CTN65582 CTN131077:CTN131096 CTN131098:CTN131118 CTN196613:CTN196632 CTN196634:CTN196654 CTN262149:CTN262168 CTN262170:CTN262190 CTN327685:CTN327704 CTN327706:CTN327726 CTN393221:CTN393240 CTN393242:CTN393262 CTN458757:CTN458776 CTN458778:CTN458798 CTN524293:CTN524312 CTN524314:CTN524334 CTN589829:CTN589848 CTN589850:CTN589870 CTN655365:CTN655384 CTN655386:CTN655406 CTN720901:CTN720920 CTN720922:CTN720942 CTN786437:CTN786456 CTN786458:CTN786478 CTN851973:CTN851992 CTN851994:CTN852014 CTN917509:CTN917528 CTN917530:CTN917550 CTN983045:CTN983064 CTN983066:CTN983086 DDJ5:DDJ6 DDJ10:DDJ11 DDJ17:DDJ19 DDJ22:DDJ23 DDJ65541:DDJ65560 DDJ65562:DDJ65582 DDJ131077:DDJ131096 DDJ131098:DDJ131118 DDJ196613:DDJ196632 DDJ196634:DDJ196654 DDJ262149:DDJ262168 DDJ262170:DDJ262190 DDJ327685:DDJ327704 DDJ327706:DDJ327726 DDJ393221:DDJ393240 DDJ393242:DDJ393262 DDJ458757:DDJ458776 DDJ458778:DDJ458798 DDJ524293:DDJ524312 DDJ524314:DDJ524334 DDJ589829:DDJ589848 DDJ589850:DDJ589870 DDJ655365:DDJ655384 DDJ655386:DDJ655406 DDJ720901:DDJ720920 DDJ720922:DDJ720942 DDJ786437:DDJ786456 DDJ786458:DDJ786478 DDJ851973:DDJ851992 DDJ851994:DDJ852014 DDJ917509:DDJ917528 DDJ917530:DDJ917550 DDJ983045:DDJ983064 DDJ983066:DDJ983086 DNF5:DNF6 DNF10:DNF11 DNF17:DNF19 DNF22:DNF23 DNF65541:DNF65560 DNF65562:DNF65582 DNF131077:DNF131096 DNF131098:DNF131118 DNF196613:DNF196632 DNF196634:DNF196654 DNF262149:DNF262168 DNF262170:DNF262190 DNF327685:DNF327704 DNF327706:DNF327726 DNF393221:DNF393240 DNF393242:DNF393262 DNF458757:DNF458776 DNF458778:DNF458798 DNF524293:DNF524312 DNF524314:DNF524334 DNF589829:DNF589848 DNF589850:DNF589870 DNF655365:DNF655384 DNF655386:DNF655406 DNF720901:DNF720920 DNF720922:DNF720942 DNF786437:DNF786456 DNF786458:DNF786478 DNF851973:DNF851992 DNF851994:DNF852014 DNF917509:DNF917528 DNF917530:DNF917550 DNF983045:DNF983064 DNF983066:DNF983086 DXB5:DXB6 DXB10:DXB11 DXB17:DXB19 DXB22:DXB23 DXB65541:DXB65560 DXB65562:DXB65582 DXB131077:DXB131096 DXB131098:DXB131118 DXB196613:DXB196632 DXB196634:DXB196654 DXB262149:DXB262168 DXB262170:DXB262190 DXB327685:DXB327704 DXB327706:DXB327726 DXB393221:DXB393240 DXB393242:DXB393262 DXB458757:DXB458776 DXB458778:DXB458798 DXB524293:DXB524312 DXB524314:DXB524334 DXB589829:DXB589848 DXB589850:DXB589870 DXB655365:DXB655384 DXB655386:DXB655406 DXB720901:DXB720920 DXB720922:DXB720942 DXB786437:DXB786456 DXB786458:DXB786478 DXB851973:DXB851992 DXB851994:DXB852014 DXB917509:DXB917528 DXB917530:DXB917550 DXB983045:DXB983064 DXB983066:DXB983086 EGX5:EGX6 EGX10:EGX11 EGX17:EGX19 EGX22:EGX23 EGX65541:EGX65560 EGX65562:EGX65582 EGX131077:EGX131096 EGX131098:EGX131118 EGX196613:EGX196632 EGX196634:EGX196654 EGX262149:EGX262168 EGX262170:EGX262190 EGX327685:EGX327704 EGX327706:EGX327726 EGX393221:EGX393240 EGX393242:EGX393262 EGX458757:EGX458776 EGX458778:EGX458798 EGX524293:EGX524312 EGX524314:EGX524334 EGX589829:EGX589848 EGX589850:EGX589870 EGX655365:EGX655384 EGX655386:EGX655406 EGX720901:EGX720920 EGX720922:EGX720942 EGX786437:EGX786456 EGX786458:EGX786478 EGX851973:EGX851992 EGX851994:EGX852014 EGX917509:EGX917528 EGX917530:EGX917550 EGX983045:EGX983064 EGX983066:EGX983086 EQT5:EQT6 EQT10:EQT11 EQT17:EQT19 EQT22:EQT23 EQT65541:EQT65560 EQT65562:EQT65582 EQT131077:EQT131096 EQT131098:EQT131118 EQT196613:EQT196632 EQT196634:EQT196654 EQT262149:EQT262168 EQT262170:EQT262190 EQT327685:EQT327704 EQT327706:EQT327726 EQT393221:EQT393240 EQT393242:EQT393262 EQT458757:EQT458776 EQT458778:EQT458798 EQT524293:EQT524312 EQT524314:EQT524334 EQT589829:EQT589848 EQT589850:EQT589870 EQT655365:EQT655384 EQT655386:EQT655406 EQT720901:EQT720920 EQT720922:EQT720942 EQT786437:EQT786456 EQT786458:EQT786478 EQT851973:EQT851992 EQT851994:EQT852014 EQT917509:EQT917528 EQT917530:EQT917550 EQT983045:EQT983064 EQT983066:EQT983086 FAP5:FAP6 FAP10:FAP11 FAP17:FAP19 FAP22:FAP23 FAP65541:FAP65560 FAP65562:FAP65582 FAP131077:FAP131096 FAP131098:FAP131118 FAP196613:FAP196632 FAP196634:FAP196654 FAP262149:FAP262168 FAP262170:FAP262190 FAP327685:FAP327704 FAP327706:FAP327726 FAP393221:FAP393240 FAP393242:FAP393262 FAP458757:FAP458776 FAP458778:FAP458798 FAP524293:FAP524312 FAP524314:FAP524334 FAP589829:FAP589848 FAP589850:FAP589870 FAP655365:FAP655384 FAP655386:FAP655406 FAP720901:FAP720920 FAP720922:FAP720942 FAP786437:FAP786456 FAP786458:FAP786478 FAP851973:FAP851992 FAP851994:FAP852014 FAP917509:FAP917528 FAP917530:FAP917550 FAP983045:FAP983064 FAP983066:FAP983086 FKL5:FKL6 FKL10:FKL11 FKL17:FKL19 FKL22:FKL23 FKL65541:FKL65560 FKL65562:FKL65582 FKL131077:FKL131096 FKL131098:FKL131118 FKL196613:FKL196632 FKL196634:FKL196654 FKL262149:FKL262168 FKL262170:FKL262190 FKL327685:FKL327704 FKL327706:FKL327726 FKL393221:FKL393240 FKL393242:FKL393262 FKL458757:FKL458776 FKL458778:FKL458798 FKL524293:FKL524312 FKL524314:FKL524334 FKL589829:FKL589848 FKL589850:FKL589870 FKL655365:FKL655384 FKL655386:FKL655406 FKL720901:FKL720920 FKL720922:FKL720942 FKL786437:FKL786456 FKL786458:FKL786478 FKL851973:FKL851992 FKL851994:FKL852014 FKL917509:FKL917528 FKL917530:FKL917550 FKL983045:FKL983064 FKL983066:FKL983086 FUH5:FUH6 FUH10:FUH11 FUH17:FUH19 FUH22:FUH23 FUH65541:FUH65560 FUH65562:FUH65582 FUH131077:FUH131096 FUH131098:FUH131118 FUH196613:FUH196632 FUH196634:FUH196654 FUH262149:FUH262168 FUH262170:FUH262190 FUH327685:FUH327704 FUH327706:FUH327726 FUH393221:FUH393240 FUH393242:FUH393262 FUH458757:FUH458776 FUH458778:FUH458798 FUH524293:FUH524312 FUH524314:FUH524334 FUH589829:FUH589848 FUH589850:FUH589870 FUH655365:FUH655384 FUH655386:FUH655406 FUH720901:FUH720920 FUH720922:FUH720942 FUH786437:FUH786456 FUH786458:FUH786478 FUH851973:FUH851992 FUH851994:FUH852014 FUH917509:FUH917528 FUH917530:FUH917550 FUH983045:FUH983064 FUH983066:FUH983086 GED5:GED6 GED10:GED11 GED17:GED19 GED22:GED23 GED65541:GED65560 GED65562:GED65582 GED131077:GED131096 GED131098:GED131118 GED196613:GED196632 GED196634:GED196654 GED262149:GED262168 GED262170:GED262190 GED327685:GED327704 GED327706:GED327726 GED393221:GED393240 GED393242:GED393262 GED458757:GED458776 GED458778:GED458798 GED524293:GED524312 GED524314:GED524334 GED589829:GED589848 GED589850:GED589870 GED655365:GED655384 GED655386:GED655406 GED720901:GED720920 GED720922:GED720942 GED786437:GED786456 GED786458:GED786478 GED851973:GED851992 GED851994:GED852014 GED917509:GED917528 GED917530:GED917550 GED983045:GED983064 GED983066:GED983086 GNZ5:GNZ6 GNZ10:GNZ11 GNZ17:GNZ19 GNZ22:GNZ23 GNZ65541:GNZ65560 GNZ65562:GNZ65582 GNZ131077:GNZ131096 GNZ131098:GNZ131118 GNZ196613:GNZ196632 GNZ196634:GNZ196654 GNZ262149:GNZ262168 GNZ262170:GNZ262190 GNZ327685:GNZ327704 GNZ327706:GNZ327726 GNZ393221:GNZ393240 GNZ393242:GNZ393262 GNZ458757:GNZ458776 GNZ458778:GNZ458798 GNZ524293:GNZ524312 GNZ524314:GNZ524334 GNZ589829:GNZ589848 GNZ589850:GNZ589870 GNZ655365:GNZ655384 GNZ655386:GNZ655406 GNZ720901:GNZ720920 GNZ720922:GNZ720942 GNZ786437:GNZ786456 GNZ786458:GNZ786478 GNZ851973:GNZ851992 GNZ851994:GNZ852014 GNZ917509:GNZ917528 GNZ917530:GNZ917550 GNZ983045:GNZ983064 GNZ983066:GNZ983086 GXV5:GXV6 GXV10:GXV11 GXV17:GXV19 GXV22:GXV23 GXV65541:GXV65560 GXV65562:GXV65582 GXV131077:GXV131096 GXV131098:GXV131118 GXV196613:GXV196632 GXV196634:GXV196654 GXV262149:GXV262168 GXV262170:GXV262190 GXV327685:GXV327704 GXV327706:GXV327726 GXV393221:GXV393240 GXV393242:GXV393262 GXV458757:GXV458776 GXV458778:GXV458798 GXV524293:GXV524312 GXV524314:GXV524334 GXV589829:GXV589848 GXV589850:GXV589870 GXV655365:GXV655384 GXV655386:GXV655406 GXV720901:GXV720920 GXV720922:GXV720942 GXV786437:GXV786456 GXV786458:GXV786478 GXV851973:GXV851992 GXV851994:GXV852014 GXV917509:GXV917528 GXV917530:GXV917550 GXV983045:GXV983064 GXV983066:GXV983086 HHR5:HHR6 HHR10:HHR11 HHR17:HHR19 HHR22:HHR23 HHR65541:HHR65560 HHR65562:HHR65582 HHR131077:HHR131096 HHR131098:HHR131118 HHR196613:HHR196632 HHR196634:HHR196654 HHR262149:HHR262168 HHR262170:HHR262190 HHR327685:HHR327704 HHR327706:HHR327726 HHR393221:HHR393240 HHR393242:HHR393262 HHR458757:HHR458776 HHR458778:HHR458798 HHR524293:HHR524312 HHR524314:HHR524334 HHR589829:HHR589848 HHR589850:HHR589870 HHR655365:HHR655384 HHR655386:HHR655406 HHR720901:HHR720920 HHR720922:HHR720942 HHR786437:HHR786456 HHR786458:HHR786478 HHR851973:HHR851992 HHR851994:HHR852014 HHR917509:HHR917528 HHR917530:HHR917550 HHR983045:HHR983064 HHR983066:HHR983086 HRN5:HRN6 HRN10:HRN11 HRN17:HRN19 HRN22:HRN23 HRN65541:HRN65560 HRN65562:HRN65582 HRN131077:HRN131096 HRN131098:HRN131118 HRN196613:HRN196632 HRN196634:HRN196654 HRN262149:HRN262168 HRN262170:HRN262190 HRN327685:HRN327704 HRN327706:HRN327726 HRN393221:HRN393240 HRN393242:HRN393262 HRN458757:HRN458776 HRN458778:HRN458798 HRN524293:HRN524312 HRN524314:HRN524334 HRN589829:HRN589848 HRN589850:HRN589870 HRN655365:HRN655384 HRN655386:HRN655406 HRN720901:HRN720920 HRN720922:HRN720942 HRN786437:HRN786456 HRN786458:HRN786478 HRN851973:HRN851992 HRN851994:HRN852014 HRN917509:HRN917528 HRN917530:HRN917550 HRN983045:HRN983064 HRN983066:HRN983086 IBJ5:IBJ6 IBJ10:IBJ11 IBJ17:IBJ19 IBJ22:IBJ23 IBJ65541:IBJ65560 IBJ65562:IBJ65582 IBJ131077:IBJ131096 IBJ131098:IBJ131118 IBJ196613:IBJ196632 IBJ196634:IBJ196654 IBJ262149:IBJ262168 IBJ262170:IBJ262190 IBJ327685:IBJ327704 IBJ327706:IBJ327726 IBJ393221:IBJ393240 IBJ393242:IBJ393262 IBJ458757:IBJ458776 IBJ458778:IBJ458798 IBJ524293:IBJ524312 IBJ524314:IBJ524334 IBJ589829:IBJ589848 IBJ589850:IBJ589870 IBJ655365:IBJ655384 IBJ655386:IBJ655406 IBJ720901:IBJ720920 IBJ720922:IBJ720942 IBJ786437:IBJ786456 IBJ786458:IBJ786478 IBJ851973:IBJ851992 IBJ851994:IBJ852014 IBJ917509:IBJ917528 IBJ917530:IBJ917550 IBJ983045:IBJ983064 IBJ983066:IBJ983086 ILF5:ILF6 ILF10:ILF11 ILF17:ILF19 ILF22:ILF23 ILF65541:ILF65560 ILF65562:ILF65582 ILF131077:ILF131096 ILF131098:ILF131118 ILF196613:ILF196632 ILF196634:ILF196654 ILF262149:ILF262168 ILF262170:ILF262190 ILF327685:ILF327704 ILF327706:ILF327726 ILF393221:ILF393240 ILF393242:ILF393262 ILF458757:ILF458776 ILF458778:ILF458798 ILF524293:ILF524312 ILF524314:ILF524334 ILF589829:ILF589848 ILF589850:ILF589870 ILF655365:ILF655384 ILF655386:ILF655406 ILF720901:ILF720920 ILF720922:ILF720942 ILF786437:ILF786456 ILF786458:ILF786478 ILF851973:ILF851992 ILF851994:ILF852014 ILF917509:ILF917528 ILF917530:ILF917550 ILF983045:ILF983064 ILF983066:ILF983086 IVB5:IVB6 IVB10:IVB11 IVB17:IVB19 IVB22:IVB23 IVB65541:IVB65560 IVB65562:IVB65582 IVB131077:IVB131096 IVB131098:IVB131118 IVB196613:IVB196632 IVB196634:IVB196654 IVB262149:IVB262168 IVB262170:IVB262190 IVB327685:IVB327704 IVB327706:IVB327726 IVB393221:IVB393240 IVB393242:IVB393262 IVB458757:IVB458776 IVB458778:IVB458798 IVB524293:IVB524312 IVB524314:IVB524334 IVB589829:IVB589848 IVB589850:IVB589870 IVB655365:IVB655384 IVB655386:IVB655406 IVB720901:IVB720920 IVB720922:IVB720942 IVB786437:IVB786456 IVB786458:IVB786478 IVB851973:IVB851992 IVB851994:IVB852014 IVB917509:IVB917528 IVB917530:IVB917550 IVB983045:IVB983064 IVB983066:IVB983086 JEX5:JEX6 JEX10:JEX11 JEX17:JEX19 JEX22:JEX23 JEX65541:JEX65560 JEX65562:JEX65582 JEX131077:JEX131096 JEX131098:JEX131118 JEX196613:JEX196632 JEX196634:JEX196654 JEX262149:JEX262168 JEX262170:JEX262190 JEX327685:JEX327704 JEX327706:JEX327726 JEX393221:JEX393240 JEX393242:JEX393262 JEX458757:JEX458776 JEX458778:JEX458798 JEX524293:JEX524312 JEX524314:JEX524334 JEX589829:JEX589848 JEX589850:JEX589870 JEX655365:JEX655384 JEX655386:JEX655406 JEX720901:JEX720920 JEX720922:JEX720942 JEX786437:JEX786456 JEX786458:JEX786478 JEX851973:JEX851992 JEX851994:JEX852014 JEX917509:JEX917528 JEX917530:JEX917550 JEX983045:JEX983064 JEX983066:JEX983086 JOT5:JOT6 JOT10:JOT11 JOT17:JOT19 JOT22:JOT23 JOT65541:JOT65560 JOT65562:JOT65582 JOT131077:JOT131096 JOT131098:JOT131118 JOT196613:JOT196632 JOT196634:JOT196654 JOT262149:JOT262168 JOT262170:JOT262190 JOT327685:JOT327704 JOT327706:JOT327726 JOT393221:JOT393240 JOT393242:JOT393262 JOT458757:JOT458776 JOT458778:JOT458798 JOT524293:JOT524312 JOT524314:JOT524334 JOT589829:JOT589848 JOT589850:JOT589870 JOT655365:JOT655384 JOT655386:JOT655406 JOT720901:JOT720920 JOT720922:JOT720942 JOT786437:JOT786456 JOT786458:JOT786478 JOT851973:JOT851992 JOT851994:JOT852014 JOT917509:JOT917528 JOT917530:JOT917550 JOT983045:JOT983064 JOT983066:JOT983086 JYP5:JYP6 JYP10:JYP11 JYP17:JYP19 JYP22:JYP23 JYP65541:JYP65560 JYP65562:JYP65582 JYP131077:JYP131096 JYP131098:JYP131118 JYP196613:JYP196632 JYP196634:JYP196654 JYP262149:JYP262168 JYP262170:JYP262190 JYP327685:JYP327704 JYP327706:JYP327726 JYP393221:JYP393240 JYP393242:JYP393262 JYP458757:JYP458776 JYP458778:JYP458798 JYP524293:JYP524312 JYP524314:JYP524334 JYP589829:JYP589848 JYP589850:JYP589870 JYP655365:JYP655384 JYP655386:JYP655406 JYP720901:JYP720920 JYP720922:JYP720942 JYP786437:JYP786456 JYP786458:JYP786478 JYP851973:JYP851992 JYP851994:JYP852014 JYP917509:JYP917528 JYP917530:JYP917550 JYP983045:JYP983064 JYP983066:JYP983086 KIL5:KIL6 KIL10:KIL11 KIL17:KIL19 KIL22:KIL23 KIL65541:KIL65560 KIL65562:KIL65582 KIL131077:KIL131096 KIL131098:KIL131118 KIL196613:KIL196632 KIL196634:KIL196654 KIL262149:KIL262168 KIL262170:KIL262190 KIL327685:KIL327704 KIL327706:KIL327726 KIL393221:KIL393240 KIL393242:KIL393262 KIL458757:KIL458776 KIL458778:KIL458798 KIL524293:KIL524312 KIL524314:KIL524334 KIL589829:KIL589848 KIL589850:KIL589870 KIL655365:KIL655384 KIL655386:KIL655406 KIL720901:KIL720920 KIL720922:KIL720942 KIL786437:KIL786456 KIL786458:KIL786478 KIL851973:KIL851992 KIL851994:KIL852014 KIL917509:KIL917528 KIL917530:KIL917550 KIL983045:KIL983064 KIL983066:KIL983086 KSH5:KSH6 KSH10:KSH11 KSH17:KSH19 KSH22:KSH23 KSH65541:KSH65560 KSH65562:KSH65582 KSH131077:KSH131096 KSH131098:KSH131118 KSH196613:KSH196632 KSH196634:KSH196654 KSH262149:KSH262168 KSH262170:KSH262190 KSH327685:KSH327704 KSH327706:KSH327726 KSH393221:KSH393240 KSH393242:KSH393262 KSH458757:KSH458776 KSH458778:KSH458798 KSH524293:KSH524312 KSH524314:KSH524334 KSH589829:KSH589848 KSH589850:KSH589870 KSH655365:KSH655384 KSH655386:KSH655406 KSH720901:KSH720920 KSH720922:KSH720942 KSH786437:KSH786456 KSH786458:KSH786478 KSH851973:KSH851992 KSH851994:KSH852014 KSH917509:KSH917528 KSH917530:KSH917550 KSH983045:KSH983064 KSH983066:KSH983086 LCD5:LCD6 LCD10:LCD11 LCD17:LCD19 LCD22:LCD23 LCD65541:LCD65560 LCD65562:LCD65582 LCD131077:LCD131096 LCD131098:LCD131118 LCD196613:LCD196632 LCD196634:LCD196654 LCD262149:LCD262168 LCD262170:LCD262190 LCD327685:LCD327704 LCD327706:LCD327726 LCD393221:LCD393240 LCD393242:LCD393262 LCD458757:LCD458776 LCD458778:LCD458798 LCD524293:LCD524312 LCD524314:LCD524334 LCD589829:LCD589848 LCD589850:LCD589870 LCD655365:LCD655384 LCD655386:LCD655406 LCD720901:LCD720920 LCD720922:LCD720942 LCD786437:LCD786456 LCD786458:LCD786478 LCD851973:LCD851992 LCD851994:LCD852014 LCD917509:LCD917528 LCD917530:LCD917550 LCD983045:LCD983064 LCD983066:LCD983086 LLZ5:LLZ6 LLZ10:LLZ11 LLZ17:LLZ19 LLZ22:LLZ23 LLZ65541:LLZ65560 LLZ65562:LLZ65582 LLZ131077:LLZ131096 LLZ131098:LLZ131118 LLZ196613:LLZ196632 LLZ196634:LLZ196654 LLZ262149:LLZ262168 LLZ262170:LLZ262190 LLZ327685:LLZ327704 LLZ327706:LLZ327726 LLZ393221:LLZ393240 LLZ393242:LLZ393262 LLZ458757:LLZ458776 LLZ458778:LLZ458798 LLZ524293:LLZ524312 LLZ524314:LLZ524334 LLZ589829:LLZ589848 LLZ589850:LLZ589870 LLZ655365:LLZ655384 LLZ655386:LLZ655406 LLZ720901:LLZ720920 LLZ720922:LLZ720942 LLZ786437:LLZ786456 LLZ786458:LLZ786478 LLZ851973:LLZ851992 LLZ851994:LLZ852014 LLZ917509:LLZ917528 LLZ917530:LLZ917550 LLZ983045:LLZ983064 LLZ983066:LLZ983086 LVV5:LVV6 LVV10:LVV11 LVV17:LVV19 LVV22:LVV23 LVV65541:LVV65560 LVV65562:LVV65582 LVV131077:LVV131096 LVV131098:LVV131118 LVV196613:LVV196632 LVV196634:LVV196654 LVV262149:LVV262168 LVV262170:LVV262190 LVV327685:LVV327704 LVV327706:LVV327726 LVV393221:LVV393240 LVV393242:LVV393262 LVV458757:LVV458776 LVV458778:LVV458798 LVV524293:LVV524312 LVV524314:LVV524334 LVV589829:LVV589848 LVV589850:LVV589870 LVV655365:LVV655384 LVV655386:LVV655406 LVV720901:LVV720920 LVV720922:LVV720942 LVV786437:LVV786456 LVV786458:LVV786478 LVV851973:LVV851992 LVV851994:LVV852014 LVV917509:LVV917528 LVV917530:LVV917550 LVV983045:LVV983064 LVV983066:LVV983086 MFR5:MFR6 MFR10:MFR11 MFR17:MFR19 MFR22:MFR23 MFR65541:MFR65560 MFR65562:MFR65582 MFR131077:MFR131096 MFR131098:MFR131118 MFR196613:MFR196632 MFR196634:MFR196654 MFR262149:MFR262168 MFR262170:MFR262190 MFR327685:MFR327704 MFR327706:MFR327726 MFR393221:MFR393240 MFR393242:MFR393262 MFR458757:MFR458776 MFR458778:MFR458798 MFR524293:MFR524312 MFR524314:MFR524334 MFR589829:MFR589848 MFR589850:MFR589870 MFR655365:MFR655384 MFR655386:MFR655406 MFR720901:MFR720920 MFR720922:MFR720942 MFR786437:MFR786456 MFR786458:MFR786478 MFR851973:MFR851992 MFR851994:MFR852014 MFR917509:MFR917528 MFR917530:MFR917550 MFR983045:MFR983064 MFR983066:MFR983086 MPN5:MPN6 MPN10:MPN11 MPN17:MPN19 MPN22:MPN23 MPN65541:MPN65560 MPN65562:MPN65582 MPN131077:MPN131096 MPN131098:MPN131118 MPN196613:MPN196632 MPN196634:MPN196654 MPN262149:MPN262168 MPN262170:MPN262190 MPN327685:MPN327704 MPN327706:MPN327726 MPN393221:MPN393240 MPN393242:MPN393262 MPN458757:MPN458776 MPN458778:MPN458798 MPN524293:MPN524312 MPN524314:MPN524334 MPN589829:MPN589848 MPN589850:MPN589870 MPN655365:MPN655384 MPN655386:MPN655406 MPN720901:MPN720920 MPN720922:MPN720942 MPN786437:MPN786456 MPN786458:MPN786478 MPN851973:MPN851992 MPN851994:MPN852014 MPN917509:MPN917528 MPN917530:MPN917550 MPN983045:MPN983064 MPN983066:MPN983086 MZJ5:MZJ6 MZJ10:MZJ11 MZJ17:MZJ19 MZJ22:MZJ23 MZJ65541:MZJ65560 MZJ65562:MZJ65582 MZJ131077:MZJ131096 MZJ131098:MZJ131118 MZJ196613:MZJ196632 MZJ196634:MZJ196654 MZJ262149:MZJ262168 MZJ262170:MZJ262190 MZJ327685:MZJ327704 MZJ327706:MZJ327726 MZJ393221:MZJ393240 MZJ393242:MZJ393262 MZJ458757:MZJ458776 MZJ458778:MZJ458798 MZJ524293:MZJ524312 MZJ524314:MZJ524334 MZJ589829:MZJ589848 MZJ589850:MZJ589870 MZJ655365:MZJ655384 MZJ655386:MZJ655406 MZJ720901:MZJ720920 MZJ720922:MZJ720942 MZJ786437:MZJ786456 MZJ786458:MZJ786478 MZJ851973:MZJ851992 MZJ851994:MZJ852014 MZJ917509:MZJ917528 MZJ917530:MZJ917550 MZJ983045:MZJ983064 MZJ983066:MZJ983086 NJF5:NJF6 NJF10:NJF11 NJF17:NJF19 NJF22:NJF23 NJF65541:NJF65560 NJF65562:NJF65582 NJF131077:NJF131096 NJF131098:NJF131118 NJF196613:NJF196632 NJF196634:NJF196654 NJF262149:NJF262168 NJF262170:NJF262190 NJF327685:NJF327704 NJF327706:NJF327726 NJF393221:NJF393240 NJF393242:NJF393262 NJF458757:NJF458776 NJF458778:NJF458798 NJF524293:NJF524312 NJF524314:NJF524334 NJF589829:NJF589848 NJF589850:NJF589870 NJF655365:NJF655384 NJF655386:NJF655406 NJF720901:NJF720920 NJF720922:NJF720942 NJF786437:NJF786456 NJF786458:NJF786478 NJF851973:NJF851992 NJF851994:NJF852014 NJF917509:NJF917528 NJF917530:NJF917550 NJF983045:NJF983064 NJF983066:NJF983086 NTB5:NTB6 NTB10:NTB11 NTB17:NTB19 NTB22:NTB23 NTB65541:NTB65560 NTB65562:NTB65582 NTB131077:NTB131096 NTB131098:NTB131118 NTB196613:NTB196632 NTB196634:NTB196654 NTB262149:NTB262168 NTB262170:NTB262190 NTB327685:NTB327704 NTB327706:NTB327726 NTB393221:NTB393240 NTB393242:NTB393262 NTB458757:NTB458776 NTB458778:NTB458798 NTB524293:NTB524312 NTB524314:NTB524334 NTB589829:NTB589848 NTB589850:NTB589870 NTB655365:NTB655384 NTB655386:NTB655406 NTB720901:NTB720920 NTB720922:NTB720942 NTB786437:NTB786456 NTB786458:NTB786478 NTB851973:NTB851992 NTB851994:NTB852014 NTB917509:NTB917528 NTB917530:NTB917550 NTB983045:NTB983064 NTB983066:NTB983086 OCX5:OCX6 OCX10:OCX11 OCX17:OCX19 OCX22:OCX23 OCX65541:OCX65560 OCX65562:OCX65582 OCX131077:OCX131096 OCX131098:OCX131118 OCX196613:OCX196632 OCX196634:OCX196654 OCX262149:OCX262168 OCX262170:OCX262190 OCX327685:OCX327704 OCX327706:OCX327726 OCX393221:OCX393240 OCX393242:OCX393262 OCX458757:OCX458776 OCX458778:OCX458798 OCX524293:OCX524312 OCX524314:OCX524334 OCX589829:OCX589848 OCX589850:OCX589870 OCX655365:OCX655384 OCX655386:OCX655406 OCX720901:OCX720920 OCX720922:OCX720942 OCX786437:OCX786456 OCX786458:OCX786478 OCX851973:OCX851992 OCX851994:OCX852014 OCX917509:OCX917528 OCX917530:OCX917550 OCX983045:OCX983064 OCX983066:OCX983086 OMT5:OMT6 OMT10:OMT11 OMT17:OMT19 OMT22:OMT23 OMT65541:OMT65560 OMT65562:OMT65582 OMT131077:OMT131096 OMT131098:OMT131118 OMT196613:OMT196632 OMT196634:OMT196654 OMT262149:OMT262168 OMT262170:OMT262190 OMT327685:OMT327704 OMT327706:OMT327726 OMT393221:OMT393240 OMT393242:OMT393262 OMT458757:OMT458776 OMT458778:OMT458798 OMT524293:OMT524312 OMT524314:OMT524334 OMT589829:OMT589848 OMT589850:OMT589870 OMT655365:OMT655384 OMT655386:OMT655406 OMT720901:OMT720920 OMT720922:OMT720942 OMT786437:OMT786456 OMT786458:OMT786478 OMT851973:OMT851992 OMT851994:OMT852014 OMT917509:OMT917528 OMT917530:OMT917550 OMT983045:OMT983064 OMT983066:OMT983086 OWP5:OWP6 OWP10:OWP11 OWP17:OWP19 OWP22:OWP23 OWP65541:OWP65560 OWP65562:OWP65582 OWP131077:OWP131096 OWP131098:OWP131118 OWP196613:OWP196632 OWP196634:OWP196654 OWP262149:OWP262168 OWP262170:OWP262190 OWP327685:OWP327704 OWP327706:OWP327726 OWP393221:OWP393240 OWP393242:OWP393262 OWP458757:OWP458776 OWP458778:OWP458798 OWP524293:OWP524312 OWP524314:OWP524334 OWP589829:OWP589848 OWP589850:OWP589870 OWP655365:OWP655384 OWP655386:OWP655406 OWP720901:OWP720920 OWP720922:OWP720942 OWP786437:OWP786456 OWP786458:OWP786478 OWP851973:OWP851992 OWP851994:OWP852014 OWP917509:OWP917528 OWP917530:OWP917550 OWP983045:OWP983064 OWP983066:OWP983086 PGL5:PGL6 PGL10:PGL11 PGL17:PGL19 PGL22:PGL23 PGL65541:PGL65560 PGL65562:PGL65582 PGL131077:PGL131096 PGL131098:PGL131118 PGL196613:PGL196632 PGL196634:PGL196654 PGL262149:PGL262168 PGL262170:PGL262190 PGL327685:PGL327704 PGL327706:PGL327726 PGL393221:PGL393240 PGL393242:PGL393262 PGL458757:PGL458776 PGL458778:PGL458798 PGL524293:PGL524312 PGL524314:PGL524334 PGL589829:PGL589848 PGL589850:PGL589870 PGL655365:PGL655384 PGL655386:PGL655406 PGL720901:PGL720920 PGL720922:PGL720942 PGL786437:PGL786456 PGL786458:PGL786478 PGL851973:PGL851992 PGL851994:PGL852014 PGL917509:PGL917528 PGL917530:PGL917550 PGL983045:PGL983064 PGL983066:PGL983086 PQH5:PQH6 PQH10:PQH11 PQH17:PQH19 PQH22:PQH23 PQH65541:PQH65560 PQH65562:PQH65582 PQH131077:PQH131096 PQH131098:PQH131118 PQH196613:PQH196632 PQH196634:PQH196654 PQH262149:PQH262168 PQH262170:PQH262190 PQH327685:PQH327704 PQH327706:PQH327726 PQH393221:PQH393240 PQH393242:PQH393262 PQH458757:PQH458776 PQH458778:PQH458798 PQH524293:PQH524312 PQH524314:PQH524334 PQH589829:PQH589848 PQH589850:PQH589870 PQH655365:PQH655384 PQH655386:PQH655406 PQH720901:PQH720920 PQH720922:PQH720942 PQH786437:PQH786456 PQH786458:PQH786478 PQH851973:PQH851992 PQH851994:PQH852014 PQH917509:PQH917528 PQH917530:PQH917550 PQH983045:PQH983064 PQH983066:PQH983086 QAD5:QAD6 QAD10:QAD11 QAD17:QAD19 QAD22:QAD23 QAD65541:QAD65560 QAD65562:QAD65582 QAD131077:QAD131096 QAD131098:QAD131118 QAD196613:QAD196632 QAD196634:QAD196654 QAD262149:QAD262168 QAD262170:QAD262190 QAD327685:QAD327704 QAD327706:QAD327726 QAD393221:QAD393240 QAD393242:QAD393262 QAD458757:QAD458776 QAD458778:QAD458798 QAD524293:QAD524312 QAD524314:QAD524334 QAD589829:QAD589848 QAD589850:QAD589870 QAD655365:QAD655384 QAD655386:QAD655406 QAD720901:QAD720920 QAD720922:QAD720942 QAD786437:QAD786456 QAD786458:QAD786478 QAD851973:QAD851992 QAD851994:QAD852014 QAD917509:QAD917528 QAD917530:QAD917550 QAD983045:QAD983064 QAD983066:QAD983086 QJZ5:QJZ6 QJZ10:QJZ11 QJZ17:QJZ19 QJZ22:QJZ23 QJZ65541:QJZ65560 QJZ65562:QJZ65582 QJZ131077:QJZ131096 QJZ131098:QJZ131118 QJZ196613:QJZ196632 QJZ196634:QJZ196654 QJZ262149:QJZ262168 QJZ262170:QJZ262190 QJZ327685:QJZ327704 QJZ327706:QJZ327726 QJZ393221:QJZ393240 QJZ393242:QJZ393262 QJZ458757:QJZ458776 QJZ458778:QJZ458798 QJZ524293:QJZ524312 QJZ524314:QJZ524334 QJZ589829:QJZ589848 QJZ589850:QJZ589870 QJZ655365:QJZ655384 QJZ655386:QJZ655406 QJZ720901:QJZ720920 QJZ720922:QJZ720942 QJZ786437:QJZ786456 QJZ786458:QJZ786478 QJZ851973:QJZ851992 QJZ851994:QJZ852014 QJZ917509:QJZ917528 QJZ917530:QJZ917550 QJZ983045:QJZ983064 QJZ983066:QJZ983086 QTV5:QTV6 QTV10:QTV11 QTV17:QTV19 QTV22:QTV23 QTV65541:QTV65560 QTV65562:QTV65582 QTV131077:QTV131096 QTV131098:QTV131118 QTV196613:QTV196632 QTV196634:QTV196654 QTV262149:QTV262168 QTV262170:QTV262190 QTV327685:QTV327704 QTV327706:QTV327726 QTV393221:QTV393240 QTV393242:QTV393262 QTV458757:QTV458776 QTV458778:QTV458798 QTV524293:QTV524312 QTV524314:QTV524334 QTV589829:QTV589848 QTV589850:QTV589870 QTV655365:QTV655384 QTV655386:QTV655406 QTV720901:QTV720920 QTV720922:QTV720942 QTV786437:QTV786456 QTV786458:QTV786478 QTV851973:QTV851992 QTV851994:QTV852014 QTV917509:QTV917528 QTV917530:QTV917550 QTV983045:QTV983064 QTV983066:QTV983086 RDR5:RDR6 RDR10:RDR11 RDR17:RDR19 RDR22:RDR23 RDR65541:RDR65560 RDR65562:RDR65582 RDR131077:RDR131096 RDR131098:RDR131118 RDR196613:RDR196632 RDR196634:RDR196654 RDR262149:RDR262168 RDR262170:RDR262190 RDR327685:RDR327704 RDR327706:RDR327726 RDR393221:RDR393240 RDR393242:RDR393262 RDR458757:RDR458776 RDR458778:RDR458798 RDR524293:RDR524312 RDR524314:RDR524334 RDR589829:RDR589848 RDR589850:RDR589870 RDR655365:RDR655384 RDR655386:RDR655406 RDR720901:RDR720920 RDR720922:RDR720942 RDR786437:RDR786456 RDR786458:RDR786478 RDR851973:RDR851992 RDR851994:RDR852014 RDR917509:RDR917528 RDR917530:RDR917550 RDR983045:RDR983064 RDR983066:RDR983086 RNN5:RNN6 RNN10:RNN11 RNN17:RNN19 RNN22:RNN23 RNN65541:RNN65560 RNN65562:RNN65582 RNN131077:RNN131096 RNN131098:RNN131118 RNN196613:RNN196632 RNN196634:RNN196654 RNN262149:RNN262168 RNN262170:RNN262190 RNN327685:RNN327704 RNN327706:RNN327726 RNN393221:RNN393240 RNN393242:RNN393262 RNN458757:RNN458776 RNN458778:RNN458798 RNN524293:RNN524312 RNN524314:RNN524334 RNN589829:RNN589848 RNN589850:RNN589870 RNN655365:RNN655384 RNN655386:RNN655406 RNN720901:RNN720920 RNN720922:RNN720942 RNN786437:RNN786456 RNN786458:RNN786478 RNN851973:RNN851992 RNN851994:RNN852014 RNN917509:RNN917528 RNN917530:RNN917550 RNN983045:RNN983064 RNN983066:RNN983086 RXJ5:RXJ6 RXJ10:RXJ11 RXJ17:RXJ19 RXJ22:RXJ23 RXJ65541:RXJ65560 RXJ65562:RXJ65582 RXJ131077:RXJ131096 RXJ131098:RXJ131118 RXJ196613:RXJ196632 RXJ196634:RXJ196654 RXJ262149:RXJ262168 RXJ262170:RXJ262190 RXJ327685:RXJ327704 RXJ327706:RXJ327726 RXJ393221:RXJ393240 RXJ393242:RXJ393262 RXJ458757:RXJ458776 RXJ458778:RXJ458798 RXJ524293:RXJ524312 RXJ524314:RXJ524334 RXJ589829:RXJ589848 RXJ589850:RXJ589870 RXJ655365:RXJ655384 RXJ655386:RXJ655406 RXJ720901:RXJ720920 RXJ720922:RXJ720942 RXJ786437:RXJ786456 RXJ786458:RXJ786478 RXJ851973:RXJ851992 RXJ851994:RXJ852014 RXJ917509:RXJ917528 RXJ917530:RXJ917550 RXJ983045:RXJ983064 RXJ983066:RXJ983086 SHF5:SHF6 SHF10:SHF11 SHF17:SHF19 SHF22:SHF23 SHF65541:SHF65560 SHF65562:SHF65582 SHF131077:SHF131096 SHF131098:SHF131118 SHF196613:SHF196632 SHF196634:SHF196654 SHF262149:SHF262168 SHF262170:SHF262190 SHF327685:SHF327704 SHF327706:SHF327726 SHF393221:SHF393240 SHF393242:SHF393262 SHF458757:SHF458776 SHF458778:SHF458798 SHF524293:SHF524312 SHF524314:SHF524334 SHF589829:SHF589848 SHF589850:SHF589870 SHF655365:SHF655384 SHF655386:SHF655406 SHF720901:SHF720920 SHF720922:SHF720942 SHF786437:SHF786456 SHF786458:SHF786478 SHF851973:SHF851992 SHF851994:SHF852014 SHF917509:SHF917528 SHF917530:SHF917550 SHF983045:SHF983064 SHF983066:SHF983086 SRB5:SRB6 SRB10:SRB11 SRB17:SRB19 SRB22:SRB23 SRB65541:SRB65560 SRB65562:SRB65582 SRB131077:SRB131096 SRB131098:SRB131118 SRB196613:SRB196632 SRB196634:SRB196654 SRB262149:SRB262168 SRB262170:SRB262190 SRB327685:SRB327704 SRB327706:SRB327726 SRB393221:SRB393240 SRB393242:SRB393262 SRB458757:SRB458776 SRB458778:SRB458798 SRB524293:SRB524312 SRB524314:SRB524334 SRB589829:SRB589848 SRB589850:SRB589870 SRB655365:SRB655384 SRB655386:SRB655406 SRB720901:SRB720920 SRB720922:SRB720942 SRB786437:SRB786456 SRB786458:SRB786478 SRB851973:SRB851992 SRB851994:SRB852014 SRB917509:SRB917528 SRB917530:SRB917550 SRB983045:SRB983064 SRB983066:SRB983086 TAX5:TAX6 TAX10:TAX11 TAX17:TAX19 TAX22:TAX23 TAX65541:TAX65560 TAX65562:TAX65582 TAX131077:TAX131096 TAX131098:TAX131118 TAX196613:TAX196632 TAX196634:TAX196654 TAX262149:TAX262168 TAX262170:TAX262190 TAX327685:TAX327704 TAX327706:TAX327726 TAX393221:TAX393240 TAX393242:TAX393262 TAX458757:TAX458776 TAX458778:TAX458798 TAX524293:TAX524312 TAX524314:TAX524334 TAX589829:TAX589848 TAX589850:TAX589870 TAX655365:TAX655384 TAX655386:TAX655406 TAX720901:TAX720920 TAX720922:TAX720942 TAX786437:TAX786456 TAX786458:TAX786478 TAX851973:TAX851992 TAX851994:TAX852014 TAX917509:TAX917528 TAX917530:TAX917550 TAX983045:TAX983064 TAX983066:TAX983086 TKT5:TKT6 TKT10:TKT11 TKT17:TKT19 TKT22:TKT23 TKT65541:TKT65560 TKT65562:TKT65582 TKT131077:TKT131096 TKT131098:TKT131118 TKT196613:TKT196632 TKT196634:TKT196654 TKT262149:TKT262168 TKT262170:TKT262190 TKT327685:TKT327704 TKT327706:TKT327726 TKT393221:TKT393240 TKT393242:TKT393262 TKT458757:TKT458776 TKT458778:TKT458798 TKT524293:TKT524312 TKT524314:TKT524334 TKT589829:TKT589848 TKT589850:TKT589870 TKT655365:TKT655384 TKT655386:TKT655406 TKT720901:TKT720920 TKT720922:TKT720942 TKT786437:TKT786456 TKT786458:TKT786478 TKT851973:TKT851992 TKT851994:TKT852014 TKT917509:TKT917528 TKT917530:TKT917550 TKT983045:TKT983064 TKT983066:TKT983086 TUP5:TUP6 TUP10:TUP11 TUP17:TUP19 TUP22:TUP23 TUP65541:TUP65560 TUP65562:TUP65582 TUP131077:TUP131096 TUP131098:TUP131118 TUP196613:TUP196632 TUP196634:TUP196654 TUP262149:TUP262168 TUP262170:TUP262190 TUP327685:TUP327704 TUP327706:TUP327726 TUP393221:TUP393240 TUP393242:TUP393262 TUP458757:TUP458776 TUP458778:TUP458798 TUP524293:TUP524312 TUP524314:TUP524334 TUP589829:TUP589848 TUP589850:TUP589870 TUP655365:TUP655384 TUP655386:TUP655406 TUP720901:TUP720920 TUP720922:TUP720942 TUP786437:TUP786456 TUP786458:TUP786478 TUP851973:TUP851992 TUP851994:TUP852014 TUP917509:TUP917528 TUP917530:TUP917550 TUP983045:TUP983064 TUP983066:TUP983086 UEL5:UEL6 UEL10:UEL11 UEL17:UEL19 UEL22:UEL23 UEL65541:UEL65560 UEL65562:UEL65582 UEL131077:UEL131096 UEL131098:UEL131118 UEL196613:UEL196632 UEL196634:UEL196654 UEL262149:UEL262168 UEL262170:UEL262190 UEL327685:UEL327704 UEL327706:UEL327726 UEL393221:UEL393240 UEL393242:UEL393262 UEL458757:UEL458776 UEL458778:UEL458798 UEL524293:UEL524312 UEL524314:UEL524334 UEL589829:UEL589848 UEL589850:UEL589870 UEL655365:UEL655384 UEL655386:UEL655406 UEL720901:UEL720920 UEL720922:UEL720942 UEL786437:UEL786456 UEL786458:UEL786478 UEL851973:UEL851992 UEL851994:UEL852014 UEL917509:UEL917528 UEL917530:UEL917550 UEL983045:UEL983064 UEL983066:UEL983086 UOH5:UOH6 UOH10:UOH11 UOH17:UOH19 UOH22:UOH23 UOH65541:UOH65560 UOH65562:UOH65582 UOH131077:UOH131096 UOH131098:UOH131118 UOH196613:UOH196632 UOH196634:UOH196654 UOH262149:UOH262168 UOH262170:UOH262190 UOH327685:UOH327704 UOH327706:UOH327726 UOH393221:UOH393240 UOH393242:UOH393262 UOH458757:UOH458776 UOH458778:UOH458798 UOH524293:UOH524312 UOH524314:UOH524334 UOH589829:UOH589848 UOH589850:UOH589870 UOH655365:UOH655384 UOH655386:UOH655406 UOH720901:UOH720920 UOH720922:UOH720942 UOH786437:UOH786456 UOH786458:UOH786478 UOH851973:UOH851992 UOH851994:UOH852014 UOH917509:UOH917528 UOH917530:UOH917550 UOH983045:UOH983064 UOH983066:UOH983086 UYD5:UYD6 UYD10:UYD11 UYD17:UYD19 UYD22:UYD23 UYD65541:UYD65560 UYD65562:UYD65582 UYD131077:UYD131096 UYD131098:UYD131118 UYD196613:UYD196632 UYD196634:UYD196654 UYD262149:UYD262168 UYD262170:UYD262190 UYD327685:UYD327704 UYD327706:UYD327726 UYD393221:UYD393240 UYD393242:UYD393262 UYD458757:UYD458776 UYD458778:UYD458798 UYD524293:UYD524312 UYD524314:UYD524334 UYD589829:UYD589848 UYD589850:UYD589870 UYD655365:UYD655384 UYD655386:UYD655406 UYD720901:UYD720920 UYD720922:UYD720942 UYD786437:UYD786456 UYD786458:UYD786478 UYD851973:UYD851992 UYD851994:UYD852014 UYD917509:UYD917528 UYD917530:UYD917550 UYD983045:UYD983064 UYD983066:UYD983086 VHZ5:VHZ6 VHZ10:VHZ11 VHZ17:VHZ19 VHZ22:VHZ23 VHZ65541:VHZ65560 VHZ65562:VHZ65582 VHZ131077:VHZ131096 VHZ131098:VHZ131118 VHZ196613:VHZ196632 VHZ196634:VHZ196654 VHZ262149:VHZ262168 VHZ262170:VHZ262190 VHZ327685:VHZ327704 VHZ327706:VHZ327726 VHZ393221:VHZ393240 VHZ393242:VHZ393262 VHZ458757:VHZ458776 VHZ458778:VHZ458798 VHZ524293:VHZ524312 VHZ524314:VHZ524334 VHZ589829:VHZ589848 VHZ589850:VHZ589870 VHZ655365:VHZ655384 VHZ655386:VHZ655406 VHZ720901:VHZ720920 VHZ720922:VHZ720942 VHZ786437:VHZ786456 VHZ786458:VHZ786478 VHZ851973:VHZ851992 VHZ851994:VHZ852014 VHZ917509:VHZ917528 VHZ917530:VHZ917550 VHZ983045:VHZ983064 VHZ983066:VHZ983086 VRV5:VRV6 VRV10:VRV11 VRV17:VRV19 VRV22:VRV23 VRV65541:VRV65560 VRV65562:VRV65582 VRV131077:VRV131096 VRV131098:VRV131118 VRV196613:VRV196632 VRV196634:VRV196654 VRV262149:VRV262168 VRV262170:VRV262190 VRV327685:VRV327704 VRV327706:VRV327726 VRV393221:VRV393240 VRV393242:VRV393262 VRV458757:VRV458776 VRV458778:VRV458798 VRV524293:VRV524312 VRV524314:VRV524334 VRV589829:VRV589848 VRV589850:VRV589870 VRV655365:VRV655384 VRV655386:VRV655406 VRV720901:VRV720920 VRV720922:VRV720942 VRV786437:VRV786456 VRV786458:VRV786478 VRV851973:VRV851992 VRV851994:VRV852014 VRV917509:VRV917528 VRV917530:VRV917550 VRV983045:VRV983064 VRV983066:VRV983086 WBR5:WBR6 WBR10:WBR11 WBR17:WBR19 WBR22:WBR23 WBR65541:WBR65560 WBR65562:WBR65582 WBR131077:WBR131096 WBR131098:WBR131118 WBR196613:WBR196632 WBR196634:WBR196654 WBR262149:WBR262168 WBR262170:WBR262190 WBR327685:WBR327704 WBR327706:WBR327726 WBR393221:WBR393240 WBR393242:WBR393262 WBR458757:WBR458776 WBR458778:WBR458798 WBR524293:WBR524312 WBR524314:WBR524334 WBR589829:WBR589848 WBR589850:WBR589870 WBR655365:WBR655384 WBR655386:WBR655406 WBR720901:WBR720920 WBR720922:WBR720942 WBR786437:WBR786456 WBR786458:WBR786478 WBR851973:WBR851992 WBR851994:WBR852014 WBR917509:WBR917528 WBR917530:WBR917550 WBR983045:WBR983064 WBR983066:WBR983086 WLN5:WLN6 WLN10:WLN11 WLN17:WLN19 WLN22:WLN23 WLN65541:WLN65560 WLN65562:WLN65582 WLN131077:WLN131096 WLN131098:WLN131118 WLN196613:WLN196632 WLN196634:WLN196654 WLN262149:WLN262168 WLN262170:WLN262190 WLN327685:WLN327704 WLN327706:WLN327726 WLN393221:WLN393240 WLN393242:WLN393262 WLN458757:WLN458776 WLN458778:WLN458798 WLN524293:WLN524312 WLN524314:WLN524334 WLN589829:WLN589848 WLN589850:WLN589870 WLN655365:WLN655384 WLN655386:WLN655406 WLN720901:WLN720920 WLN720922:WLN720942 WLN786437:WLN786456 WLN786458:WLN786478 WLN851973:WLN851992 WLN851994:WLN852014 WLN917509:WLN917528 WLN917530:WLN917550 WLN983045:WLN983064 WLN983066:WLN983086 WVJ5:WVJ6 WVJ10:WVJ11 WVJ17:WVJ19 WVJ22:WVJ23 WVJ65541:WVJ65560 WVJ65562:WVJ65582 WVJ131077:WVJ131096 WVJ131098:WVJ131118 WVJ196613:WVJ196632 WVJ196634:WVJ196654 WVJ262149:WVJ262168 WVJ262170:WVJ262190 WVJ327685:WVJ327704 WVJ327706:WVJ327726 WVJ393221:WVJ393240 WVJ393242:WVJ393262 WVJ458757:WVJ458776 WVJ458778:WVJ458798 WVJ524293:WVJ524312 WVJ524314:WVJ524334 WVJ589829:WVJ589848 WVJ589850:WVJ589870 WVJ655365:WVJ655384 WVJ655386:WVJ655406 WVJ720901:WVJ720920 WVJ720922:WVJ720942 WVJ786437:WVJ786456 WVJ786458:WVJ786478 WVJ851973:WVJ851992 WVJ851994:WVJ852014 WVJ917509:WVJ917528 WVJ917530:WVJ917550 WVJ983045:WVJ983064 WVJ983066:WVJ983086">
      <formula1>OR(B4="",ISNUMBER(B4))</formula1>
    </dataValidation>
  </dataValidations>
  <printOptions horizontalCentered="1"/>
  <pageMargins left="0.432638888888889" right="0.432638888888889" top="0.786805555555556" bottom="0.590277777777778" header="0.393055555555556" footer="0.393055555555556"/>
  <pageSetup paperSize="9" scale="91" orientation="portrait"/>
  <headerFooter alignWithMargins="0">
    <oddFooter>&amp;C— &amp;P —</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25">
    <tabColor rgb="FF00B050"/>
  </sheetPr>
  <dimension ref="A1:H1268"/>
  <sheetViews>
    <sheetView showZeros="0" workbookViewId="0">
      <pane ySplit="3" topLeftCell="A146" activePane="bottomLeft" state="frozen"/>
      <selection/>
      <selection pane="bottomLeft" activeCell="I198" sqref="I198"/>
    </sheetView>
  </sheetViews>
  <sheetFormatPr defaultColWidth="9" defaultRowHeight="15" outlineLevelCol="7"/>
  <cols>
    <col min="1" max="1" width="46.625" customWidth="1"/>
    <col min="2" max="2" width="16.25" customWidth="1"/>
    <col min="3" max="4" width="14.625" customWidth="1"/>
    <col min="5" max="5" width="5.75" customWidth="1"/>
    <col min="12" max="12" width="14.625" customWidth="1"/>
    <col min="257" max="257" width="46.625" customWidth="1"/>
    <col min="258" max="258" width="16.25" customWidth="1"/>
    <col min="259" max="260" width="14.625" customWidth="1"/>
    <col min="261" max="261" width="5.75" customWidth="1"/>
    <col min="268" max="268" width="14.625" customWidth="1"/>
    <col min="513" max="513" width="46.625" customWidth="1"/>
    <col min="514" max="514" width="16.25" customWidth="1"/>
    <col min="515" max="516" width="14.625" customWidth="1"/>
    <col min="517" max="517" width="5.75" customWidth="1"/>
    <col min="524" max="524" width="14.625" customWidth="1"/>
    <col min="769" max="769" width="46.625" customWidth="1"/>
    <col min="770" max="770" width="16.25" customWidth="1"/>
    <col min="771" max="772" width="14.625" customWidth="1"/>
    <col min="773" max="773" width="5.75" customWidth="1"/>
    <col min="780" max="780" width="14.625" customWidth="1"/>
    <col min="1025" max="1025" width="46.625" customWidth="1"/>
    <col min="1026" max="1026" width="16.25" customWidth="1"/>
    <col min="1027" max="1028" width="14.625" customWidth="1"/>
    <col min="1029" max="1029" width="5.75" customWidth="1"/>
    <col min="1036" max="1036" width="14.625" customWidth="1"/>
    <col min="1281" max="1281" width="46.625" customWidth="1"/>
    <col min="1282" max="1282" width="16.25" customWidth="1"/>
    <col min="1283" max="1284" width="14.625" customWidth="1"/>
    <col min="1285" max="1285" width="5.75" customWidth="1"/>
    <col min="1292" max="1292" width="14.625" customWidth="1"/>
    <col min="1537" max="1537" width="46.625" customWidth="1"/>
    <col min="1538" max="1538" width="16.25" customWidth="1"/>
    <col min="1539" max="1540" width="14.625" customWidth="1"/>
    <col min="1541" max="1541" width="5.75" customWidth="1"/>
    <col min="1548" max="1548" width="14.625" customWidth="1"/>
    <col min="1793" max="1793" width="46.625" customWidth="1"/>
    <col min="1794" max="1794" width="16.25" customWidth="1"/>
    <col min="1795" max="1796" width="14.625" customWidth="1"/>
    <col min="1797" max="1797" width="5.75" customWidth="1"/>
    <col min="1804" max="1804" width="14.625" customWidth="1"/>
    <col min="2049" max="2049" width="46.625" customWidth="1"/>
    <col min="2050" max="2050" width="16.25" customWidth="1"/>
    <col min="2051" max="2052" width="14.625" customWidth="1"/>
    <col min="2053" max="2053" width="5.75" customWidth="1"/>
    <col min="2060" max="2060" width="14.625" customWidth="1"/>
    <col min="2305" max="2305" width="46.625" customWidth="1"/>
    <col min="2306" max="2306" width="16.25" customWidth="1"/>
    <col min="2307" max="2308" width="14.625" customWidth="1"/>
    <col min="2309" max="2309" width="5.75" customWidth="1"/>
    <col min="2316" max="2316" width="14.625" customWidth="1"/>
    <col min="2561" max="2561" width="46.625" customWidth="1"/>
    <col min="2562" max="2562" width="16.25" customWidth="1"/>
    <col min="2563" max="2564" width="14.625" customWidth="1"/>
    <col min="2565" max="2565" width="5.75" customWidth="1"/>
    <col min="2572" max="2572" width="14.625" customWidth="1"/>
    <col min="2817" max="2817" width="46.625" customWidth="1"/>
    <col min="2818" max="2818" width="16.25" customWidth="1"/>
    <col min="2819" max="2820" width="14.625" customWidth="1"/>
    <col min="2821" max="2821" width="5.75" customWidth="1"/>
    <col min="2828" max="2828" width="14.625" customWidth="1"/>
    <col min="3073" max="3073" width="46.625" customWidth="1"/>
    <col min="3074" max="3074" width="16.25" customWidth="1"/>
    <col min="3075" max="3076" width="14.625" customWidth="1"/>
    <col min="3077" max="3077" width="5.75" customWidth="1"/>
    <col min="3084" max="3084" width="14.625" customWidth="1"/>
    <col min="3329" max="3329" width="46.625" customWidth="1"/>
    <col min="3330" max="3330" width="16.25" customWidth="1"/>
    <col min="3331" max="3332" width="14.625" customWidth="1"/>
    <col min="3333" max="3333" width="5.75" customWidth="1"/>
    <col min="3340" max="3340" width="14.625" customWidth="1"/>
    <col min="3585" max="3585" width="46.625" customWidth="1"/>
    <col min="3586" max="3586" width="16.25" customWidth="1"/>
    <col min="3587" max="3588" width="14.625" customWidth="1"/>
    <col min="3589" max="3589" width="5.75" customWidth="1"/>
    <col min="3596" max="3596" width="14.625" customWidth="1"/>
    <col min="3841" max="3841" width="46.625" customWidth="1"/>
    <col min="3842" max="3842" width="16.25" customWidth="1"/>
    <col min="3843" max="3844" width="14.625" customWidth="1"/>
    <col min="3845" max="3845" width="5.75" customWidth="1"/>
    <col min="3852" max="3852" width="14.625" customWidth="1"/>
    <col min="4097" max="4097" width="46.625" customWidth="1"/>
    <col min="4098" max="4098" width="16.25" customWidth="1"/>
    <col min="4099" max="4100" width="14.625" customWidth="1"/>
    <col min="4101" max="4101" width="5.75" customWidth="1"/>
    <col min="4108" max="4108" width="14.625" customWidth="1"/>
    <col min="4353" max="4353" width="46.625" customWidth="1"/>
    <col min="4354" max="4354" width="16.25" customWidth="1"/>
    <col min="4355" max="4356" width="14.625" customWidth="1"/>
    <col min="4357" max="4357" width="5.75" customWidth="1"/>
    <col min="4364" max="4364" width="14.625" customWidth="1"/>
    <col min="4609" max="4609" width="46.625" customWidth="1"/>
    <col min="4610" max="4610" width="16.25" customWidth="1"/>
    <col min="4611" max="4612" width="14.625" customWidth="1"/>
    <col min="4613" max="4613" width="5.75" customWidth="1"/>
    <col min="4620" max="4620" width="14.625" customWidth="1"/>
    <col min="4865" max="4865" width="46.625" customWidth="1"/>
    <col min="4866" max="4866" width="16.25" customWidth="1"/>
    <col min="4867" max="4868" width="14.625" customWidth="1"/>
    <col min="4869" max="4869" width="5.75" customWidth="1"/>
    <col min="4876" max="4876" width="14.625" customWidth="1"/>
    <col min="5121" max="5121" width="46.625" customWidth="1"/>
    <col min="5122" max="5122" width="16.25" customWidth="1"/>
    <col min="5123" max="5124" width="14.625" customWidth="1"/>
    <col min="5125" max="5125" width="5.75" customWidth="1"/>
    <col min="5132" max="5132" width="14.625" customWidth="1"/>
    <col min="5377" max="5377" width="46.625" customWidth="1"/>
    <col min="5378" max="5378" width="16.25" customWidth="1"/>
    <col min="5379" max="5380" width="14.625" customWidth="1"/>
    <col min="5381" max="5381" width="5.75" customWidth="1"/>
    <col min="5388" max="5388" width="14.625" customWidth="1"/>
    <col min="5633" max="5633" width="46.625" customWidth="1"/>
    <col min="5634" max="5634" width="16.25" customWidth="1"/>
    <col min="5635" max="5636" width="14.625" customWidth="1"/>
    <col min="5637" max="5637" width="5.75" customWidth="1"/>
    <col min="5644" max="5644" width="14.625" customWidth="1"/>
    <col min="5889" max="5889" width="46.625" customWidth="1"/>
    <col min="5890" max="5890" width="16.25" customWidth="1"/>
    <col min="5891" max="5892" width="14.625" customWidth="1"/>
    <col min="5893" max="5893" width="5.75" customWidth="1"/>
    <col min="5900" max="5900" width="14.625" customWidth="1"/>
    <col min="6145" max="6145" width="46.625" customWidth="1"/>
    <col min="6146" max="6146" width="16.25" customWidth="1"/>
    <col min="6147" max="6148" width="14.625" customWidth="1"/>
    <col min="6149" max="6149" width="5.75" customWidth="1"/>
    <col min="6156" max="6156" width="14.625" customWidth="1"/>
    <col min="6401" max="6401" width="46.625" customWidth="1"/>
    <col min="6402" max="6402" width="16.25" customWidth="1"/>
    <col min="6403" max="6404" width="14.625" customWidth="1"/>
    <col min="6405" max="6405" width="5.75" customWidth="1"/>
    <col min="6412" max="6412" width="14.625" customWidth="1"/>
    <col min="6657" max="6657" width="46.625" customWidth="1"/>
    <col min="6658" max="6658" width="16.25" customWidth="1"/>
    <col min="6659" max="6660" width="14.625" customWidth="1"/>
    <col min="6661" max="6661" width="5.75" customWidth="1"/>
    <col min="6668" max="6668" width="14.625" customWidth="1"/>
    <col min="6913" max="6913" width="46.625" customWidth="1"/>
    <col min="6914" max="6914" width="16.25" customWidth="1"/>
    <col min="6915" max="6916" width="14.625" customWidth="1"/>
    <col min="6917" max="6917" width="5.75" customWidth="1"/>
    <col min="6924" max="6924" width="14.625" customWidth="1"/>
    <col min="7169" max="7169" width="46.625" customWidth="1"/>
    <col min="7170" max="7170" width="16.25" customWidth="1"/>
    <col min="7171" max="7172" width="14.625" customWidth="1"/>
    <col min="7173" max="7173" width="5.75" customWidth="1"/>
    <col min="7180" max="7180" width="14.625" customWidth="1"/>
    <col min="7425" max="7425" width="46.625" customWidth="1"/>
    <col min="7426" max="7426" width="16.25" customWidth="1"/>
    <col min="7427" max="7428" width="14.625" customWidth="1"/>
    <col min="7429" max="7429" width="5.75" customWidth="1"/>
    <col min="7436" max="7436" width="14.625" customWidth="1"/>
    <col min="7681" max="7681" width="46.625" customWidth="1"/>
    <col min="7682" max="7682" width="16.25" customWidth="1"/>
    <col min="7683" max="7684" width="14.625" customWidth="1"/>
    <col min="7685" max="7685" width="5.75" customWidth="1"/>
    <col min="7692" max="7692" width="14.625" customWidth="1"/>
    <col min="7937" max="7937" width="46.625" customWidth="1"/>
    <col min="7938" max="7938" width="16.25" customWidth="1"/>
    <col min="7939" max="7940" width="14.625" customWidth="1"/>
    <col min="7941" max="7941" width="5.75" customWidth="1"/>
    <col min="7948" max="7948" width="14.625" customWidth="1"/>
    <col min="8193" max="8193" width="46.625" customWidth="1"/>
    <col min="8194" max="8194" width="16.25" customWidth="1"/>
    <col min="8195" max="8196" width="14.625" customWidth="1"/>
    <col min="8197" max="8197" width="5.75" customWidth="1"/>
    <col min="8204" max="8204" width="14.625" customWidth="1"/>
    <col min="8449" max="8449" width="46.625" customWidth="1"/>
    <col min="8450" max="8450" width="16.25" customWidth="1"/>
    <col min="8451" max="8452" width="14.625" customWidth="1"/>
    <col min="8453" max="8453" width="5.75" customWidth="1"/>
    <col min="8460" max="8460" width="14.625" customWidth="1"/>
    <col min="8705" max="8705" width="46.625" customWidth="1"/>
    <col min="8706" max="8706" width="16.25" customWidth="1"/>
    <col min="8707" max="8708" width="14.625" customWidth="1"/>
    <col min="8709" max="8709" width="5.75" customWidth="1"/>
    <col min="8716" max="8716" width="14.625" customWidth="1"/>
    <col min="8961" max="8961" width="46.625" customWidth="1"/>
    <col min="8962" max="8962" width="16.25" customWidth="1"/>
    <col min="8963" max="8964" width="14.625" customWidth="1"/>
    <col min="8965" max="8965" width="5.75" customWidth="1"/>
    <col min="8972" max="8972" width="14.625" customWidth="1"/>
    <col min="9217" max="9217" width="46.625" customWidth="1"/>
    <col min="9218" max="9218" width="16.25" customWidth="1"/>
    <col min="9219" max="9220" width="14.625" customWidth="1"/>
    <col min="9221" max="9221" width="5.75" customWidth="1"/>
    <col min="9228" max="9228" width="14.625" customWidth="1"/>
    <col min="9473" max="9473" width="46.625" customWidth="1"/>
    <col min="9474" max="9474" width="16.25" customWidth="1"/>
    <col min="9475" max="9476" width="14.625" customWidth="1"/>
    <col min="9477" max="9477" width="5.75" customWidth="1"/>
    <col min="9484" max="9484" width="14.625" customWidth="1"/>
    <col min="9729" max="9729" width="46.625" customWidth="1"/>
    <col min="9730" max="9730" width="16.25" customWidth="1"/>
    <col min="9731" max="9732" width="14.625" customWidth="1"/>
    <col min="9733" max="9733" width="5.75" customWidth="1"/>
    <col min="9740" max="9740" width="14.625" customWidth="1"/>
    <col min="9985" max="9985" width="46.625" customWidth="1"/>
    <col min="9986" max="9986" width="16.25" customWidth="1"/>
    <col min="9987" max="9988" width="14.625" customWidth="1"/>
    <col min="9989" max="9989" width="5.75" customWidth="1"/>
    <col min="9996" max="9996" width="14.625" customWidth="1"/>
    <col min="10241" max="10241" width="46.625" customWidth="1"/>
    <col min="10242" max="10242" width="16.25" customWidth="1"/>
    <col min="10243" max="10244" width="14.625" customWidth="1"/>
    <col min="10245" max="10245" width="5.75" customWidth="1"/>
    <col min="10252" max="10252" width="14.625" customWidth="1"/>
    <col min="10497" max="10497" width="46.625" customWidth="1"/>
    <col min="10498" max="10498" width="16.25" customWidth="1"/>
    <col min="10499" max="10500" width="14.625" customWidth="1"/>
    <col min="10501" max="10501" width="5.75" customWidth="1"/>
    <col min="10508" max="10508" width="14.625" customWidth="1"/>
    <col min="10753" max="10753" width="46.625" customWidth="1"/>
    <col min="10754" max="10754" width="16.25" customWidth="1"/>
    <col min="10755" max="10756" width="14.625" customWidth="1"/>
    <col min="10757" max="10757" width="5.75" customWidth="1"/>
    <col min="10764" max="10764" width="14.625" customWidth="1"/>
    <col min="11009" max="11009" width="46.625" customWidth="1"/>
    <col min="11010" max="11010" width="16.25" customWidth="1"/>
    <col min="11011" max="11012" width="14.625" customWidth="1"/>
    <col min="11013" max="11013" width="5.75" customWidth="1"/>
    <col min="11020" max="11020" width="14.625" customWidth="1"/>
    <col min="11265" max="11265" width="46.625" customWidth="1"/>
    <col min="11266" max="11266" width="16.25" customWidth="1"/>
    <col min="11267" max="11268" width="14.625" customWidth="1"/>
    <col min="11269" max="11269" width="5.75" customWidth="1"/>
    <col min="11276" max="11276" width="14.625" customWidth="1"/>
    <col min="11521" max="11521" width="46.625" customWidth="1"/>
    <col min="11522" max="11522" width="16.25" customWidth="1"/>
    <col min="11523" max="11524" width="14.625" customWidth="1"/>
    <col min="11525" max="11525" width="5.75" customWidth="1"/>
    <col min="11532" max="11532" width="14.625" customWidth="1"/>
    <col min="11777" max="11777" width="46.625" customWidth="1"/>
    <col min="11778" max="11778" width="16.25" customWidth="1"/>
    <col min="11779" max="11780" width="14.625" customWidth="1"/>
    <col min="11781" max="11781" width="5.75" customWidth="1"/>
    <col min="11788" max="11788" width="14.625" customWidth="1"/>
    <col min="12033" max="12033" width="46.625" customWidth="1"/>
    <col min="12034" max="12034" width="16.25" customWidth="1"/>
    <col min="12035" max="12036" width="14.625" customWidth="1"/>
    <col min="12037" max="12037" width="5.75" customWidth="1"/>
    <col min="12044" max="12044" width="14.625" customWidth="1"/>
    <col min="12289" max="12289" width="46.625" customWidth="1"/>
    <col min="12290" max="12290" width="16.25" customWidth="1"/>
    <col min="12291" max="12292" width="14.625" customWidth="1"/>
    <col min="12293" max="12293" width="5.75" customWidth="1"/>
    <col min="12300" max="12300" width="14.625" customWidth="1"/>
    <col min="12545" max="12545" width="46.625" customWidth="1"/>
    <col min="12546" max="12546" width="16.25" customWidth="1"/>
    <col min="12547" max="12548" width="14.625" customWidth="1"/>
    <col min="12549" max="12549" width="5.75" customWidth="1"/>
    <col min="12556" max="12556" width="14.625" customWidth="1"/>
    <col min="12801" max="12801" width="46.625" customWidth="1"/>
    <col min="12802" max="12802" width="16.25" customWidth="1"/>
    <col min="12803" max="12804" width="14.625" customWidth="1"/>
    <col min="12805" max="12805" width="5.75" customWidth="1"/>
    <col min="12812" max="12812" width="14.625" customWidth="1"/>
    <col min="13057" max="13057" width="46.625" customWidth="1"/>
    <col min="13058" max="13058" width="16.25" customWidth="1"/>
    <col min="13059" max="13060" width="14.625" customWidth="1"/>
    <col min="13061" max="13061" width="5.75" customWidth="1"/>
    <col min="13068" max="13068" width="14.625" customWidth="1"/>
    <col min="13313" max="13313" width="46.625" customWidth="1"/>
    <col min="13314" max="13314" width="16.25" customWidth="1"/>
    <col min="13315" max="13316" width="14.625" customWidth="1"/>
    <col min="13317" max="13317" width="5.75" customWidth="1"/>
    <col min="13324" max="13324" width="14.625" customWidth="1"/>
    <col min="13569" max="13569" width="46.625" customWidth="1"/>
    <col min="13570" max="13570" width="16.25" customWidth="1"/>
    <col min="13571" max="13572" width="14.625" customWidth="1"/>
    <col min="13573" max="13573" width="5.75" customWidth="1"/>
    <col min="13580" max="13580" width="14.625" customWidth="1"/>
    <col min="13825" max="13825" width="46.625" customWidth="1"/>
    <col min="13826" max="13826" width="16.25" customWidth="1"/>
    <col min="13827" max="13828" width="14.625" customWidth="1"/>
    <col min="13829" max="13829" width="5.75" customWidth="1"/>
    <col min="13836" max="13836" width="14.625" customWidth="1"/>
    <col min="14081" max="14081" width="46.625" customWidth="1"/>
    <col min="14082" max="14082" width="16.25" customWidth="1"/>
    <col min="14083" max="14084" width="14.625" customWidth="1"/>
    <col min="14085" max="14085" width="5.75" customWidth="1"/>
    <col min="14092" max="14092" width="14.625" customWidth="1"/>
    <col min="14337" max="14337" width="46.625" customWidth="1"/>
    <col min="14338" max="14338" width="16.25" customWidth="1"/>
    <col min="14339" max="14340" width="14.625" customWidth="1"/>
    <col min="14341" max="14341" width="5.75" customWidth="1"/>
    <col min="14348" max="14348" width="14.625" customWidth="1"/>
    <col min="14593" max="14593" width="46.625" customWidth="1"/>
    <col min="14594" max="14594" width="16.25" customWidth="1"/>
    <col min="14595" max="14596" width="14.625" customWidth="1"/>
    <col min="14597" max="14597" width="5.75" customWidth="1"/>
    <col min="14604" max="14604" width="14.625" customWidth="1"/>
    <col min="14849" max="14849" width="46.625" customWidth="1"/>
    <col min="14850" max="14850" width="16.25" customWidth="1"/>
    <col min="14851" max="14852" width="14.625" customWidth="1"/>
    <col min="14853" max="14853" width="5.75" customWidth="1"/>
    <col min="14860" max="14860" width="14.625" customWidth="1"/>
    <col min="15105" max="15105" width="46.625" customWidth="1"/>
    <col min="15106" max="15106" width="16.25" customWidth="1"/>
    <col min="15107" max="15108" width="14.625" customWidth="1"/>
    <col min="15109" max="15109" width="5.75" customWidth="1"/>
    <col min="15116" max="15116" width="14.625" customWidth="1"/>
    <col min="15361" max="15361" width="46.625" customWidth="1"/>
    <col min="15362" max="15362" width="16.25" customWidth="1"/>
    <col min="15363" max="15364" width="14.625" customWidth="1"/>
    <col min="15365" max="15365" width="5.75" customWidth="1"/>
    <col min="15372" max="15372" width="14.625" customWidth="1"/>
    <col min="15617" max="15617" width="46.625" customWidth="1"/>
    <col min="15618" max="15618" width="16.25" customWidth="1"/>
    <col min="15619" max="15620" width="14.625" customWidth="1"/>
    <col min="15621" max="15621" width="5.75" customWidth="1"/>
    <col min="15628" max="15628" width="14.625" customWidth="1"/>
    <col min="15873" max="15873" width="46.625" customWidth="1"/>
    <col min="15874" max="15874" width="16.25" customWidth="1"/>
    <col min="15875" max="15876" width="14.625" customWidth="1"/>
    <col min="15877" max="15877" width="5.75" customWidth="1"/>
    <col min="15884" max="15884" width="14.625" customWidth="1"/>
    <col min="16129" max="16129" width="46.625" customWidth="1"/>
    <col min="16130" max="16130" width="16.25" customWidth="1"/>
    <col min="16131" max="16132" width="14.625" customWidth="1"/>
    <col min="16133" max="16133" width="5.75" customWidth="1"/>
    <col min="16140" max="16140" width="14.625" customWidth="1"/>
  </cols>
  <sheetData>
    <row r="1" ht="42" customHeight="1" spans="1:4">
      <c r="A1" s="118" t="s">
        <v>3842</v>
      </c>
      <c r="B1" s="118"/>
      <c r="C1" s="118"/>
      <c r="D1" s="118"/>
    </row>
    <row r="2" ht="18.95" customHeight="1" spans="1:4">
      <c r="A2" s="119" t="s">
        <v>3843</v>
      </c>
      <c r="B2" s="120"/>
      <c r="C2" s="121"/>
      <c r="D2" s="121" t="s">
        <v>30</v>
      </c>
    </row>
    <row r="3" ht="34.5" customHeight="1" spans="1:5">
      <c r="A3" s="203" t="s">
        <v>125</v>
      </c>
      <c r="B3" s="204" t="s">
        <v>3844</v>
      </c>
      <c r="C3" s="204" t="s">
        <v>2723</v>
      </c>
      <c r="D3" s="205" t="s">
        <v>3845</v>
      </c>
      <c r="E3" s="32" t="s">
        <v>2725</v>
      </c>
    </row>
    <row r="4" ht="18.95" customHeight="1" spans="1:5">
      <c r="A4" s="194" t="s">
        <v>3800</v>
      </c>
      <c r="B4" s="206">
        <v>13600</v>
      </c>
      <c r="C4" s="206">
        <v>2800</v>
      </c>
      <c r="D4" s="72">
        <v>-0.794</v>
      </c>
      <c r="E4" s="36" t="s">
        <v>147</v>
      </c>
    </row>
    <row r="5" ht="18.95" customHeight="1" spans="1:5">
      <c r="A5" s="41" t="s">
        <v>3801</v>
      </c>
      <c r="B5" s="207">
        <v>0</v>
      </c>
      <c r="C5" s="208">
        <v>2800</v>
      </c>
      <c r="D5" s="209"/>
      <c r="E5" s="36" t="s">
        <v>147</v>
      </c>
    </row>
    <row r="6" ht="18.95" hidden="1" customHeight="1" spans="1:5">
      <c r="A6" s="41" t="s">
        <v>3846</v>
      </c>
      <c r="B6" s="206">
        <v>0</v>
      </c>
      <c r="C6" s="210"/>
      <c r="D6" s="72" t="s">
        <v>135</v>
      </c>
      <c r="E6" s="36" t="s">
        <v>2729</v>
      </c>
    </row>
    <row r="7" ht="18.95" customHeight="1" spans="1:5">
      <c r="A7" s="41" t="s">
        <v>3847</v>
      </c>
      <c r="B7" s="207">
        <v>2600</v>
      </c>
      <c r="C7" s="208">
        <v>2800</v>
      </c>
      <c r="D7" s="209">
        <v>0.077</v>
      </c>
      <c r="E7" s="36" t="s">
        <v>147</v>
      </c>
    </row>
    <row r="8" ht="18.95" hidden="1" customHeight="1" spans="1:5">
      <c r="A8" s="41" t="s">
        <v>3848</v>
      </c>
      <c r="B8" s="207">
        <v>0</v>
      </c>
      <c r="C8" s="208"/>
      <c r="D8" s="209" t="s">
        <v>135</v>
      </c>
      <c r="E8" s="36" t="s">
        <v>2729</v>
      </c>
    </row>
    <row r="9" ht="18.95" hidden="1" customHeight="1" spans="1:5">
      <c r="A9" s="41" t="s">
        <v>3849</v>
      </c>
      <c r="B9" s="207">
        <v>0</v>
      </c>
      <c r="C9" s="208"/>
      <c r="D9" s="209" t="s">
        <v>135</v>
      </c>
      <c r="E9" s="36" t="s">
        <v>2729</v>
      </c>
    </row>
    <row r="10" ht="18.95" customHeight="1" spans="1:5">
      <c r="A10" s="43" t="s">
        <v>3802</v>
      </c>
      <c r="B10" s="206">
        <v>1900</v>
      </c>
      <c r="C10" s="210">
        <v>0</v>
      </c>
      <c r="D10" s="72"/>
      <c r="E10" s="36" t="s">
        <v>147</v>
      </c>
    </row>
    <row r="11" ht="18.95" hidden="1" customHeight="1" spans="1:5">
      <c r="A11" s="41" t="s">
        <v>3803</v>
      </c>
      <c r="B11" s="207">
        <v>0</v>
      </c>
      <c r="C11" s="208">
        <v>0</v>
      </c>
      <c r="D11" s="209" t="s">
        <v>135</v>
      </c>
      <c r="E11" s="36" t="s">
        <v>2729</v>
      </c>
    </row>
    <row r="12" ht="18.95" hidden="1" customHeight="1" spans="1:5">
      <c r="A12" s="41" t="s">
        <v>3850</v>
      </c>
      <c r="B12" s="206">
        <v>0</v>
      </c>
      <c r="C12" s="206"/>
      <c r="D12" s="72" t="s">
        <v>135</v>
      </c>
      <c r="E12" s="36" t="s">
        <v>2729</v>
      </c>
    </row>
    <row r="13" ht="18.95" hidden="1" customHeight="1" spans="1:5">
      <c r="A13" s="41" t="s">
        <v>3851</v>
      </c>
      <c r="B13" s="207">
        <v>0</v>
      </c>
      <c r="C13" s="208"/>
      <c r="D13" s="209" t="s">
        <v>135</v>
      </c>
      <c r="E13" s="36" t="s">
        <v>2729</v>
      </c>
    </row>
    <row r="14" ht="18.95" hidden="1" customHeight="1" spans="1:5">
      <c r="A14" s="41" t="s">
        <v>3852</v>
      </c>
      <c r="B14" s="207">
        <v>0</v>
      </c>
      <c r="C14" s="208"/>
      <c r="D14" s="209" t="s">
        <v>135</v>
      </c>
      <c r="E14" s="36" t="s">
        <v>2729</v>
      </c>
    </row>
    <row r="15" ht="18.95" hidden="1" customHeight="1" spans="1:5">
      <c r="A15" s="41" t="s">
        <v>3804</v>
      </c>
      <c r="B15" s="207">
        <v>0</v>
      </c>
      <c r="C15" s="208">
        <v>0</v>
      </c>
      <c r="D15" s="209" t="s">
        <v>135</v>
      </c>
      <c r="E15" s="36" t="s">
        <v>2729</v>
      </c>
    </row>
    <row r="16" ht="18.95" hidden="1" customHeight="1" spans="1:5">
      <c r="A16" s="41" t="s">
        <v>3850</v>
      </c>
      <c r="B16" s="207">
        <v>0</v>
      </c>
      <c r="C16" s="208"/>
      <c r="D16" s="209" t="s">
        <v>135</v>
      </c>
      <c r="E16" s="36" t="s">
        <v>2729</v>
      </c>
    </row>
    <row r="17" ht="18.95" hidden="1" customHeight="1" spans="1:5">
      <c r="A17" s="41" t="s">
        <v>3851</v>
      </c>
      <c r="B17" s="207">
        <v>0</v>
      </c>
      <c r="C17" s="208"/>
      <c r="D17" s="72" t="s">
        <v>135</v>
      </c>
      <c r="E17" s="36" t="s">
        <v>2729</v>
      </c>
    </row>
    <row r="18" ht="18.95" hidden="1" customHeight="1" spans="1:5">
      <c r="A18" s="41" t="s">
        <v>3853</v>
      </c>
      <c r="B18" s="207">
        <v>0</v>
      </c>
      <c r="C18" s="208"/>
      <c r="D18" s="209" t="s">
        <v>135</v>
      </c>
      <c r="E18" s="36" t="s">
        <v>2729</v>
      </c>
    </row>
    <row r="19" ht="18.95" hidden="1" customHeight="1" spans="1:5">
      <c r="A19" s="43" t="s">
        <v>3805</v>
      </c>
      <c r="B19" s="206">
        <v>0</v>
      </c>
      <c r="C19" s="210">
        <v>0</v>
      </c>
      <c r="D19" s="72" t="s">
        <v>135</v>
      </c>
      <c r="E19" s="36" t="s">
        <v>2729</v>
      </c>
    </row>
    <row r="20" ht="18.95" hidden="1" customHeight="1" spans="1:5">
      <c r="A20" s="41" t="s">
        <v>3806</v>
      </c>
      <c r="B20" s="206">
        <v>0</v>
      </c>
      <c r="C20" s="210">
        <v>0</v>
      </c>
      <c r="D20" s="72" t="s">
        <v>135</v>
      </c>
      <c r="E20" s="36" t="s">
        <v>2729</v>
      </c>
    </row>
    <row r="21" ht="18.95" hidden="1" customHeight="1" spans="1:5">
      <c r="A21" s="41" t="s">
        <v>3854</v>
      </c>
      <c r="B21" s="207">
        <v>0</v>
      </c>
      <c r="C21" s="208"/>
      <c r="D21" s="209" t="s">
        <v>135</v>
      </c>
      <c r="E21" s="36" t="s">
        <v>2729</v>
      </c>
    </row>
    <row r="22" ht="18.95" hidden="1" customHeight="1" spans="1:5">
      <c r="A22" s="41" t="s">
        <v>3807</v>
      </c>
      <c r="B22" s="207">
        <v>0</v>
      </c>
      <c r="C22" s="208">
        <v>0</v>
      </c>
      <c r="D22" s="209" t="s">
        <v>135</v>
      </c>
      <c r="E22" s="36" t="s">
        <v>2729</v>
      </c>
    </row>
    <row r="23" ht="18.95" hidden="1" customHeight="1" spans="1:5">
      <c r="A23" s="211" t="s">
        <v>3855</v>
      </c>
      <c r="B23" s="207">
        <v>0</v>
      </c>
      <c r="C23" s="208"/>
      <c r="D23" s="209" t="s">
        <v>135</v>
      </c>
      <c r="E23" s="36" t="s">
        <v>2729</v>
      </c>
    </row>
    <row r="24" ht="18.95" hidden="1" customHeight="1" spans="1:5">
      <c r="A24" s="41" t="s">
        <v>3856</v>
      </c>
      <c r="B24" s="207">
        <v>0</v>
      </c>
      <c r="C24" s="208"/>
      <c r="D24" s="209" t="s">
        <v>135</v>
      </c>
      <c r="E24" s="36" t="s">
        <v>2729</v>
      </c>
    </row>
    <row r="25" ht="18.95" hidden="1" customHeight="1" spans="1:5">
      <c r="A25" s="41" t="s">
        <v>3857</v>
      </c>
      <c r="B25" s="207">
        <v>0</v>
      </c>
      <c r="C25" s="206"/>
      <c r="D25" s="72" t="s">
        <v>135</v>
      </c>
      <c r="E25" s="36" t="s">
        <v>2729</v>
      </c>
    </row>
    <row r="26" ht="18.95" hidden="1" customHeight="1" spans="1:5">
      <c r="A26" s="41" t="s">
        <v>3858</v>
      </c>
      <c r="B26" s="207">
        <v>0</v>
      </c>
      <c r="C26" s="208"/>
      <c r="D26" s="209" t="s">
        <v>135</v>
      </c>
      <c r="E26" s="36" t="s">
        <v>2729</v>
      </c>
    </row>
    <row r="27" ht="18.95" customHeight="1" spans="1:5">
      <c r="A27" s="43" t="s">
        <v>3808</v>
      </c>
      <c r="B27" s="206">
        <v>10100</v>
      </c>
      <c r="C27" s="210">
        <v>8294</v>
      </c>
      <c r="D27" s="72">
        <v>-0.179</v>
      </c>
      <c r="E27" s="36" t="s">
        <v>147</v>
      </c>
    </row>
    <row r="28" ht="18.95" customHeight="1" spans="1:5">
      <c r="A28" s="41" t="s">
        <v>3809</v>
      </c>
      <c r="B28" s="207">
        <v>0</v>
      </c>
      <c r="C28" s="208">
        <v>1764</v>
      </c>
      <c r="D28" s="209"/>
      <c r="E28" s="36" t="s">
        <v>147</v>
      </c>
    </row>
    <row r="29" ht="18.95" customHeight="1" spans="1:5">
      <c r="A29" s="41" t="s">
        <v>3859</v>
      </c>
      <c r="B29" s="207">
        <v>1600</v>
      </c>
      <c r="C29" s="208">
        <v>1464.11</v>
      </c>
      <c r="D29" s="209">
        <v>-0.085</v>
      </c>
      <c r="E29" s="36" t="s">
        <v>147</v>
      </c>
    </row>
    <row r="30" ht="18.95" hidden="1" customHeight="1" spans="1:5">
      <c r="A30" s="41" t="s">
        <v>3860</v>
      </c>
      <c r="B30" s="207">
        <v>0</v>
      </c>
      <c r="C30" s="208"/>
      <c r="D30" s="72" t="s">
        <v>135</v>
      </c>
      <c r="E30" s="36" t="s">
        <v>2729</v>
      </c>
    </row>
    <row r="31" ht="18.95" hidden="1" customHeight="1" spans="1:5">
      <c r="A31" s="41" t="s">
        <v>3861</v>
      </c>
      <c r="B31" s="207">
        <v>0</v>
      </c>
      <c r="C31" s="208"/>
      <c r="D31" s="209" t="s">
        <v>135</v>
      </c>
      <c r="E31" s="36" t="s">
        <v>2729</v>
      </c>
    </row>
    <row r="32" ht="18.95" hidden="1" customHeight="1" spans="1:5">
      <c r="A32" s="41" t="s">
        <v>3862</v>
      </c>
      <c r="B32" s="207">
        <v>0</v>
      </c>
      <c r="C32" s="208"/>
      <c r="D32" s="209" t="s">
        <v>135</v>
      </c>
      <c r="E32" s="36" t="s">
        <v>2729</v>
      </c>
    </row>
    <row r="33" ht="18.95" hidden="1" customHeight="1" spans="1:5">
      <c r="A33" s="41" t="s">
        <v>3863</v>
      </c>
      <c r="B33" s="207">
        <v>0</v>
      </c>
      <c r="C33" s="208"/>
      <c r="D33" s="209" t="s">
        <v>135</v>
      </c>
      <c r="E33" s="36" t="s">
        <v>2729</v>
      </c>
    </row>
    <row r="34" ht="18.95" customHeight="1" spans="1:5">
      <c r="A34" s="41" t="s">
        <v>3864</v>
      </c>
      <c r="B34" s="207">
        <v>0</v>
      </c>
      <c r="C34" s="208">
        <v>300</v>
      </c>
      <c r="D34" s="209"/>
      <c r="E34" s="36" t="s">
        <v>147</v>
      </c>
    </row>
    <row r="35" ht="18.95" hidden="1" customHeight="1" spans="1:5">
      <c r="A35" s="41" t="s">
        <v>3810</v>
      </c>
      <c r="B35" s="206">
        <v>0</v>
      </c>
      <c r="C35" s="210">
        <v>0</v>
      </c>
      <c r="D35" s="72" t="s">
        <v>135</v>
      </c>
      <c r="E35" s="36" t="s">
        <v>2729</v>
      </c>
    </row>
    <row r="36" ht="18.95" hidden="1" customHeight="1" spans="1:5">
      <c r="A36" s="41" t="s">
        <v>3865</v>
      </c>
      <c r="B36" s="207">
        <v>0</v>
      </c>
      <c r="C36" s="208"/>
      <c r="D36" s="209" t="s">
        <v>135</v>
      </c>
      <c r="E36" s="36" t="s">
        <v>2729</v>
      </c>
    </row>
    <row r="37" ht="18.95" hidden="1" customHeight="1" spans="1:5">
      <c r="A37" s="41" t="s">
        <v>3866</v>
      </c>
      <c r="B37" s="207">
        <v>0</v>
      </c>
      <c r="C37" s="208"/>
      <c r="D37" s="209" t="s">
        <v>135</v>
      </c>
      <c r="E37" s="36" t="s">
        <v>2729</v>
      </c>
    </row>
    <row r="38" ht="18.95" hidden="1" customHeight="1" spans="1:5">
      <c r="A38" s="41" t="s">
        <v>3867</v>
      </c>
      <c r="B38" s="207">
        <v>0</v>
      </c>
      <c r="C38" s="208"/>
      <c r="D38" s="209" t="s">
        <v>135</v>
      </c>
      <c r="E38" s="36" t="s">
        <v>2729</v>
      </c>
    </row>
    <row r="39" ht="18.95" hidden="1" customHeight="1" spans="1:5">
      <c r="A39" s="41" t="s">
        <v>3868</v>
      </c>
      <c r="B39" s="207">
        <v>0</v>
      </c>
      <c r="C39" s="208"/>
      <c r="D39" s="209" t="s">
        <v>135</v>
      </c>
      <c r="E39" s="36" t="s">
        <v>2729</v>
      </c>
    </row>
    <row r="40" ht="18.95" hidden="1" customHeight="1" spans="1:5">
      <c r="A40" s="41" t="s">
        <v>3869</v>
      </c>
      <c r="B40" s="207">
        <v>0</v>
      </c>
      <c r="C40" s="206"/>
      <c r="D40" s="72" t="s">
        <v>135</v>
      </c>
      <c r="E40" s="36" t="s">
        <v>2729</v>
      </c>
    </row>
    <row r="41" ht="18.95" hidden="1" customHeight="1" spans="1:5">
      <c r="A41" s="41" t="s">
        <v>3870</v>
      </c>
      <c r="B41" s="206">
        <v>0</v>
      </c>
      <c r="C41" s="208"/>
      <c r="D41" s="209" t="s">
        <v>135</v>
      </c>
      <c r="E41" s="36" t="s">
        <v>2729</v>
      </c>
    </row>
    <row r="42" ht="18.95" hidden="1" customHeight="1" spans="1:5">
      <c r="A42" s="41" t="s">
        <v>3860</v>
      </c>
      <c r="B42" s="207">
        <v>0</v>
      </c>
      <c r="C42" s="208"/>
      <c r="D42" s="209" t="s">
        <v>135</v>
      </c>
      <c r="E42" s="36" t="s">
        <v>2729</v>
      </c>
    </row>
    <row r="43" ht="18.95" hidden="1" customHeight="1" spans="1:5">
      <c r="A43" s="41" t="s">
        <v>3871</v>
      </c>
      <c r="B43" s="206">
        <v>0</v>
      </c>
      <c r="C43" s="210"/>
      <c r="D43" s="72" t="s">
        <v>135</v>
      </c>
      <c r="E43" s="36" t="s">
        <v>2729</v>
      </c>
    </row>
    <row r="44" ht="18.95" hidden="1" customHeight="1" spans="1:5">
      <c r="A44" s="41" t="s">
        <v>3872</v>
      </c>
      <c r="B44" s="207">
        <v>0</v>
      </c>
      <c r="C44" s="208"/>
      <c r="D44" s="209" t="s">
        <v>135</v>
      </c>
      <c r="E44" s="36" t="s">
        <v>2729</v>
      </c>
    </row>
    <row r="45" ht="18.95" hidden="1" customHeight="1" spans="1:5">
      <c r="A45" s="41" t="s">
        <v>3861</v>
      </c>
      <c r="B45" s="207">
        <v>0</v>
      </c>
      <c r="C45" s="208"/>
      <c r="D45" s="209" t="s">
        <v>135</v>
      </c>
      <c r="E45" s="36" t="s">
        <v>2729</v>
      </c>
    </row>
    <row r="46" ht="18.95" hidden="1" customHeight="1" spans="1:5">
      <c r="A46" s="41" t="s">
        <v>3863</v>
      </c>
      <c r="B46" s="207">
        <v>0</v>
      </c>
      <c r="C46" s="208"/>
      <c r="D46" s="209" t="s">
        <v>135</v>
      </c>
      <c r="E46" s="36" t="s">
        <v>2729</v>
      </c>
    </row>
    <row r="47" ht="18.95" hidden="1" customHeight="1" spans="1:5">
      <c r="A47" s="41" t="s">
        <v>3873</v>
      </c>
      <c r="B47" s="212">
        <v>0</v>
      </c>
      <c r="C47" s="208"/>
      <c r="D47" s="209"/>
      <c r="E47" s="36" t="s">
        <v>2729</v>
      </c>
    </row>
    <row r="48" ht="18.95" hidden="1" customHeight="1" spans="1:5">
      <c r="A48" s="41" t="s">
        <v>3811</v>
      </c>
      <c r="B48" s="212">
        <v>0</v>
      </c>
      <c r="C48" s="208">
        <v>0</v>
      </c>
      <c r="D48" s="209"/>
      <c r="E48" s="36" t="s">
        <v>2729</v>
      </c>
    </row>
    <row r="49" ht="18.95" hidden="1" customHeight="1" spans="1:5">
      <c r="A49" s="41" t="s">
        <v>3874</v>
      </c>
      <c r="B49" s="212">
        <v>0</v>
      </c>
      <c r="C49" s="208"/>
      <c r="D49" s="209"/>
      <c r="E49" s="36" t="s">
        <v>2729</v>
      </c>
    </row>
    <row r="50" ht="18.95" hidden="1" customHeight="1" spans="1:5">
      <c r="A50" s="41" t="s">
        <v>3875</v>
      </c>
      <c r="B50" s="212">
        <v>0</v>
      </c>
      <c r="C50" s="208"/>
      <c r="D50" s="209"/>
      <c r="E50" s="36" t="s">
        <v>2729</v>
      </c>
    </row>
    <row r="51" ht="18.95" hidden="1" customHeight="1" spans="1:5">
      <c r="A51" s="41" t="s">
        <v>3876</v>
      </c>
      <c r="B51" s="212">
        <v>0</v>
      </c>
      <c r="C51" s="208"/>
      <c r="D51" s="209"/>
      <c r="E51" s="36" t="s">
        <v>2729</v>
      </c>
    </row>
    <row r="52" ht="18.95" hidden="1" customHeight="1" spans="1:5">
      <c r="A52" s="41" t="s">
        <v>3877</v>
      </c>
      <c r="B52" s="212">
        <v>0</v>
      </c>
      <c r="C52" s="208"/>
      <c r="D52" s="209"/>
      <c r="E52" s="36" t="s">
        <v>2729</v>
      </c>
    </row>
    <row r="53" ht="18.95" hidden="1" customHeight="1" spans="1:5">
      <c r="A53" s="41" t="s">
        <v>3878</v>
      </c>
      <c r="B53" s="212">
        <v>0</v>
      </c>
      <c r="C53" s="208"/>
      <c r="D53" s="209"/>
      <c r="E53" s="36" t="s">
        <v>2729</v>
      </c>
    </row>
    <row r="54" ht="18.95" hidden="1" customHeight="1" spans="1:5">
      <c r="A54" s="41" t="s">
        <v>3812</v>
      </c>
      <c r="B54" s="212">
        <v>0</v>
      </c>
      <c r="C54" s="208">
        <v>0</v>
      </c>
      <c r="D54" s="209"/>
      <c r="E54" s="36" t="s">
        <v>2729</v>
      </c>
    </row>
    <row r="55" ht="18.95" hidden="1" customHeight="1" spans="1:5">
      <c r="A55" s="41" t="s">
        <v>3879</v>
      </c>
      <c r="B55" s="212">
        <v>0</v>
      </c>
      <c r="C55" s="208"/>
      <c r="D55" s="209"/>
      <c r="E55" s="36" t="s">
        <v>2729</v>
      </c>
    </row>
    <row r="56" ht="18.95" hidden="1" customHeight="1" spans="1:5">
      <c r="A56" s="41" t="s">
        <v>3880</v>
      </c>
      <c r="B56" s="212">
        <v>0</v>
      </c>
      <c r="C56" s="208"/>
      <c r="D56" s="209"/>
      <c r="E56" s="36" t="s">
        <v>2729</v>
      </c>
    </row>
    <row r="57" ht="18.95" hidden="1" customHeight="1" spans="1:5">
      <c r="A57" s="41" t="s">
        <v>3881</v>
      </c>
      <c r="B57" s="212">
        <v>0</v>
      </c>
      <c r="C57" s="208"/>
      <c r="D57" s="209"/>
      <c r="E57" s="36" t="s">
        <v>2729</v>
      </c>
    </row>
    <row r="58" ht="18.95" hidden="1" customHeight="1" spans="1:5">
      <c r="A58" s="41" t="s">
        <v>3813</v>
      </c>
      <c r="B58" s="212">
        <v>0</v>
      </c>
      <c r="C58" s="208"/>
      <c r="D58" s="209"/>
      <c r="E58" s="36" t="s">
        <v>2729</v>
      </c>
    </row>
    <row r="59" ht="18.95" customHeight="1" spans="1:5">
      <c r="A59" s="41" t="s">
        <v>3814</v>
      </c>
      <c r="B59" s="212">
        <v>8500</v>
      </c>
      <c r="C59" s="208">
        <v>6530</v>
      </c>
      <c r="D59" s="209">
        <v>-0.232</v>
      </c>
      <c r="E59" s="36" t="s">
        <v>147</v>
      </c>
    </row>
    <row r="60" ht="18.95" customHeight="1" spans="1:5">
      <c r="A60" s="41" t="s">
        <v>3882</v>
      </c>
      <c r="B60" s="212">
        <v>950</v>
      </c>
      <c r="C60" s="208">
        <v>359</v>
      </c>
      <c r="D60" s="209">
        <v>-0.622</v>
      </c>
      <c r="E60" s="36" t="s">
        <v>147</v>
      </c>
    </row>
    <row r="61" ht="18.95" customHeight="1" spans="1:5">
      <c r="A61" s="41" t="s">
        <v>3883</v>
      </c>
      <c r="B61" s="212">
        <v>6770</v>
      </c>
      <c r="C61" s="208">
        <v>2603</v>
      </c>
      <c r="D61" s="209">
        <v>-0.616</v>
      </c>
      <c r="E61" s="36" t="s">
        <v>147</v>
      </c>
    </row>
    <row r="62" ht="18.95" customHeight="1" spans="1:5">
      <c r="A62" s="41" t="s">
        <v>3884</v>
      </c>
      <c r="B62" s="212">
        <v>780</v>
      </c>
      <c r="C62" s="208">
        <v>3568</v>
      </c>
      <c r="D62" s="209">
        <v>3.574</v>
      </c>
      <c r="E62" s="36" t="s">
        <v>147</v>
      </c>
    </row>
    <row r="63" ht="18.95" hidden="1" customHeight="1" spans="1:5">
      <c r="A63" s="41" t="s">
        <v>3885</v>
      </c>
      <c r="B63" s="212">
        <v>0</v>
      </c>
      <c r="C63" s="208"/>
      <c r="D63" s="209"/>
      <c r="E63" s="36" t="s">
        <v>2729</v>
      </c>
    </row>
    <row r="64" ht="18.95" hidden="1" customHeight="1" spans="1:5">
      <c r="A64" s="41" t="s">
        <v>3815</v>
      </c>
      <c r="B64" s="212">
        <v>0</v>
      </c>
      <c r="C64" s="208">
        <v>0</v>
      </c>
      <c r="D64" s="209"/>
      <c r="E64" s="36" t="s">
        <v>2729</v>
      </c>
    </row>
    <row r="65" ht="18.95" hidden="1" customHeight="1" spans="1:5">
      <c r="A65" s="41" t="s">
        <v>3874</v>
      </c>
      <c r="B65" s="212">
        <v>0</v>
      </c>
      <c r="C65" s="208"/>
      <c r="D65" s="209"/>
      <c r="E65" s="36" t="s">
        <v>2729</v>
      </c>
    </row>
    <row r="66" ht="18.95" hidden="1" customHeight="1" spans="1:5">
      <c r="A66" s="41" t="s">
        <v>3875</v>
      </c>
      <c r="B66" s="212">
        <v>0</v>
      </c>
      <c r="C66" s="208"/>
      <c r="D66" s="209"/>
      <c r="E66" s="36" t="s">
        <v>2729</v>
      </c>
    </row>
    <row r="67" ht="18.95" hidden="1" customHeight="1" spans="1:5">
      <c r="A67" s="41" t="s">
        <v>3876</v>
      </c>
      <c r="B67" s="212">
        <v>0</v>
      </c>
      <c r="C67" s="208"/>
      <c r="D67" s="209"/>
      <c r="E67" s="36" t="s">
        <v>2729</v>
      </c>
    </row>
    <row r="68" ht="18.95" hidden="1" customHeight="1" spans="1:5">
      <c r="A68" s="41" t="s">
        <v>3877</v>
      </c>
      <c r="B68" s="212">
        <v>0</v>
      </c>
      <c r="C68" s="208"/>
      <c r="D68" s="209"/>
      <c r="E68" s="36" t="s">
        <v>2729</v>
      </c>
    </row>
    <row r="69" ht="18.95" hidden="1" customHeight="1" spans="1:5">
      <c r="A69" s="41" t="s">
        <v>3886</v>
      </c>
      <c r="B69" s="212">
        <v>0</v>
      </c>
      <c r="C69" s="208"/>
      <c r="D69" s="209"/>
      <c r="E69" s="36" t="s">
        <v>2729</v>
      </c>
    </row>
    <row r="70" ht="18.95" customHeight="1" spans="1:5">
      <c r="A70" s="194" t="s">
        <v>3816</v>
      </c>
      <c r="B70" s="213">
        <v>27370</v>
      </c>
      <c r="C70" s="210">
        <v>5663</v>
      </c>
      <c r="D70" s="72">
        <v>-0.793</v>
      </c>
      <c r="E70" s="36" t="s">
        <v>147</v>
      </c>
    </row>
    <row r="71" ht="18.95" hidden="1" customHeight="1" spans="1:5">
      <c r="A71" s="41" t="s">
        <v>3817</v>
      </c>
      <c r="B71" s="212">
        <v>0</v>
      </c>
      <c r="C71" s="208">
        <v>0</v>
      </c>
      <c r="D71" s="209"/>
      <c r="E71" s="36" t="s">
        <v>2729</v>
      </c>
    </row>
    <row r="72" ht="18.95" hidden="1" customHeight="1" spans="1:5">
      <c r="A72" s="41" t="s">
        <v>3887</v>
      </c>
      <c r="B72" s="212">
        <v>0</v>
      </c>
      <c r="C72" s="208"/>
      <c r="D72" s="209"/>
      <c r="E72" s="36" t="s">
        <v>2729</v>
      </c>
    </row>
    <row r="73" ht="18.95" hidden="1" customHeight="1" spans="1:5">
      <c r="A73" s="41" t="s">
        <v>3888</v>
      </c>
      <c r="B73" s="212">
        <v>0</v>
      </c>
      <c r="C73" s="208"/>
      <c r="D73" s="209"/>
      <c r="E73" s="36" t="s">
        <v>2729</v>
      </c>
    </row>
    <row r="74" ht="18.95" hidden="1" customHeight="1" spans="1:5">
      <c r="A74" s="41" t="s">
        <v>3889</v>
      </c>
      <c r="B74" s="212">
        <v>0</v>
      </c>
      <c r="C74" s="208"/>
      <c r="D74" s="209"/>
      <c r="E74" s="36" t="s">
        <v>2729</v>
      </c>
    </row>
    <row r="75" ht="18.95" hidden="1" customHeight="1" spans="1:5">
      <c r="A75" s="41" t="s">
        <v>3890</v>
      </c>
      <c r="B75" s="212">
        <v>0</v>
      </c>
      <c r="C75" s="208"/>
      <c r="D75" s="209"/>
      <c r="E75" s="36" t="s">
        <v>2729</v>
      </c>
    </row>
    <row r="76" ht="18.95" hidden="1" customHeight="1" spans="1:5">
      <c r="A76" s="41" t="s">
        <v>3891</v>
      </c>
      <c r="B76" s="212">
        <v>0</v>
      </c>
      <c r="C76" s="208"/>
      <c r="D76" s="209"/>
      <c r="E76" s="36" t="s">
        <v>2729</v>
      </c>
    </row>
    <row r="77" ht="18.95" customHeight="1" spans="1:5">
      <c r="A77" s="41" t="s">
        <v>3818</v>
      </c>
      <c r="B77" s="212">
        <v>5200</v>
      </c>
      <c r="C77" s="208">
        <v>5663</v>
      </c>
      <c r="D77" s="209">
        <v>0.089</v>
      </c>
      <c r="E77" s="36" t="s">
        <v>147</v>
      </c>
    </row>
    <row r="78" ht="18.95" hidden="1" customHeight="1" spans="1:5">
      <c r="A78" s="41" t="s">
        <v>3851</v>
      </c>
      <c r="B78" s="212">
        <v>0</v>
      </c>
      <c r="C78" s="208"/>
      <c r="D78" s="209"/>
      <c r="E78" s="36" t="s">
        <v>2729</v>
      </c>
    </row>
    <row r="79" ht="18.95" hidden="1" customHeight="1" spans="1:5">
      <c r="A79" s="41" t="s">
        <v>3892</v>
      </c>
      <c r="B79" s="212">
        <v>0</v>
      </c>
      <c r="C79" s="208"/>
      <c r="D79" s="209"/>
      <c r="E79" s="36" t="s">
        <v>2729</v>
      </c>
    </row>
    <row r="80" ht="18.95" hidden="1" customHeight="1" spans="1:5">
      <c r="A80" s="41" t="s">
        <v>3893</v>
      </c>
      <c r="B80" s="212">
        <v>0</v>
      </c>
      <c r="C80" s="208"/>
      <c r="D80" s="209"/>
      <c r="E80" s="36" t="s">
        <v>2729</v>
      </c>
    </row>
    <row r="81" ht="18.95" customHeight="1" spans="1:5">
      <c r="A81" s="41" t="s">
        <v>3894</v>
      </c>
      <c r="B81" s="212">
        <v>5200</v>
      </c>
      <c r="C81" s="208">
        <v>5662.75</v>
      </c>
      <c r="D81" s="209">
        <v>0.089</v>
      </c>
      <c r="E81" s="36" t="s">
        <v>147</v>
      </c>
    </row>
    <row r="82" ht="18.95" hidden="1" customHeight="1" spans="1:5">
      <c r="A82" s="41" t="s">
        <v>3819</v>
      </c>
      <c r="B82" s="212">
        <v>0</v>
      </c>
      <c r="C82" s="208">
        <v>0</v>
      </c>
      <c r="D82" s="209"/>
      <c r="E82" s="36" t="s">
        <v>2729</v>
      </c>
    </row>
    <row r="83" ht="18.95" hidden="1" customHeight="1" spans="1:5">
      <c r="A83" s="41" t="s">
        <v>3851</v>
      </c>
      <c r="B83" s="212">
        <v>0</v>
      </c>
      <c r="C83" s="208"/>
      <c r="D83" s="209"/>
      <c r="E83" s="36" t="s">
        <v>2729</v>
      </c>
    </row>
    <row r="84" ht="18.95" hidden="1" customHeight="1" spans="1:5">
      <c r="A84" s="41" t="s">
        <v>3892</v>
      </c>
      <c r="B84" s="212">
        <v>0</v>
      </c>
      <c r="C84" s="208"/>
      <c r="D84" s="209"/>
      <c r="E84" s="36" t="s">
        <v>2729</v>
      </c>
    </row>
    <row r="85" ht="18.95" hidden="1" customHeight="1" spans="1:5">
      <c r="A85" s="41" t="s">
        <v>3895</v>
      </c>
      <c r="B85" s="212">
        <v>0</v>
      </c>
      <c r="C85" s="208"/>
      <c r="D85" s="209"/>
      <c r="E85" s="36" t="s">
        <v>2729</v>
      </c>
    </row>
    <row r="86" ht="18.95" hidden="1" customHeight="1" spans="1:5">
      <c r="A86" s="41" t="s">
        <v>3896</v>
      </c>
      <c r="B86" s="212">
        <v>0</v>
      </c>
      <c r="C86" s="208"/>
      <c r="D86" s="209"/>
      <c r="E86" s="36" t="s">
        <v>2729</v>
      </c>
    </row>
    <row r="87" ht="18.95" hidden="1" customHeight="1" spans="1:5">
      <c r="A87" s="41" t="s">
        <v>3820</v>
      </c>
      <c r="B87" s="212">
        <v>0</v>
      </c>
      <c r="C87" s="208">
        <v>0</v>
      </c>
      <c r="D87" s="209"/>
      <c r="E87" s="36" t="s">
        <v>2729</v>
      </c>
    </row>
    <row r="88" ht="18.95" hidden="1" customHeight="1" spans="1:5">
      <c r="A88" s="41" t="s">
        <v>3897</v>
      </c>
      <c r="B88" s="212">
        <v>0</v>
      </c>
      <c r="C88" s="208"/>
      <c r="D88" s="209"/>
      <c r="E88" s="36" t="s">
        <v>2729</v>
      </c>
    </row>
    <row r="89" ht="18.95" hidden="1" customHeight="1" spans="1:5">
      <c r="A89" s="41" t="s">
        <v>3898</v>
      </c>
      <c r="B89" s="212">
        <v>0</v>
      </c>
      <c r="C89" s="208"/>
      <c r="D89" s="209"/>
      <c r="E89" s="36" t="s">
        <v>2729</v>
      </c>
    </row>
    <row r="90" ht="18.95" hidden="1" customHeight="1" spans="1:5">
      <c r="A90" s="41" t="s">
        <v>3821</v>
      </c>
      <c r="B90" s="212">
        <v>0</v>
      </c>
      <c r="C90" s="208">
        <v>0</v>
      </c>
      <c r="D90" s="209"/>
      <c r="E90" s="36" t="s">
        <v>2729</v>
      </c>
    </row>
    <row r="91" ht="18.95" hidden="1" customHeight="1" spans="1:5">
      <c r="A91" s="41" t="s">
        <v>3897</v>
      </c>
      <c r="B91" s="212">
        <v>0</v>
      </c>
      <c r="C91" s="208"/>
      <c r="D91" s="209"/>
      <c r="E91" s="36" t="s">
        <v>2729</v>
      </c>
    </row>
    <row r="92" ht="18.95" hidden="1" customHeight="1" spans="1:5">
      <c r="A92" s="41" t="s">
        <v>3899</v>
      </c>
      <c r="B92" s="212">
        <v>0</v>
      </c>
      <c r="C92" s="208"/>
      <c r="D92" s="209"/>
      <c r="E92" s="36" t="s">
        <v>2729</v>
      </c>
    </row>
    <row r="93" ht="18.95" hidden="1" customHeight="1" spans="1:5">
      <c r="A93" s="41" t="s">
        <v>3900</v>
      </c>
      <c r="B93" s="212">
        <v>0</v>
      </c>
      <c r="C93" s="208"/>
      <c r="D93" s="209"/>
      <c r="E93" s="36" t="s">
        <v>2729</v>
      </c>
    </row>
    <row r="94" ht="18.95" hidden="1" customHeight="1" spans="1:5">
      <c r="A94" s="41" t="s">
        <v>3901</v>
      </c>
      <c r="B94" s="212">
        <v>0</v>
      </c>
      <c r="C94" s="208"/>
      <c r="D94" s="209"/>
      <c r="E94" s="36" t="s">
        <v>2729</v>
      </c>
    </row>
    <row r="95" ht="18.95" hidden="1" customHeight="1" spans="1:5">
      <c r="A95" s="41" t="s">
        <v>3822</v>
      </c>
      <c r="B95" s="212">
        <v>0</v>
      </c>
      <c r="C95" s="208">
        <v>0</v>
      </c>
      <c r="D95" s="209"/>
      <c r="E95" s="36" t="s">
        <v>2729</v>
      </c>
    </row>
    <row r="96" ht="18.95" hidden="1" customHeight="1" spans="1:5">
      <c r="A96" s="41" t="s">
        <v>3902</v>
      </c>
      <c r="B96" s="212">
        <v>0</v>
      </c>
      <c r="C96" s="208"/>
      <c r="D96" s="209"/>
      <c r="E96" s="36" t="s">
        <v>2729</v>
      </c>
    </row>
    <row r="97" ht="18.95" hidden="1" customHeight="1" spans="1:5">
      <c r="A97" s="41" t="s">
        <v>3903</v>
      </c>
      <c r="B97" s="212">
        <v>0</v>
      </c>
      <c r="C97" s="208"/>
      <c r="D97" s="209"/>
      <c r="E97" s="36" t="s">
        <v>2729</v>
      </c>
    </row>
    <row r="98" ht="18.95" hidden="1" customHeight="1" spans="1:5">
      <c r="A98" s="41" t="s">
        <v>3904</v>
      </c>
      <c r="B98" s="212">
        <v>0</v>
      </c>
      <c r="C98" s="208"/>
      <c r="D98" s="209"/>
      <c r="E98" s="36" t="s">
        <v>2729</v>
      </c>
    </row>
    <row r="99" ht="18.95" customHeight="1" spans="1:5">
      <c r="A99" s="43" t="s">
        <v>3823</v>
      </c>
      <c r="B99" s="213">
        <v>57000</v>
      </c>
      <c r="C99" s="210">
        <v>59000</v>
      </c>
      <c r="D99" s="72">
        <v>0.035</v>
      </c>
      <c r="E99" s="36" t="s">
        <v>147</v>
      </c>
    </row>
    <row r="100" ht="18.95" hidden="1" customHeight="1" spans="1:5">
      <c r="A100" s="41" t="s">
        <v>3905</v>
      </c>
      <c r="B100" s="212">
        <v>0</v>
      </c>
      <c r="C100" s="208">
        <v>0</v>
      </c>
      <c r="D100" s="209"/>
      <c r="E100" s="36" t="s">
        <v>2729</v>
      </c>
    </row>
    <row r="101" ht="18.95" hidden="1" customHeight="1" spans="1:5">
      <c r="A101" s="41" t="s">
        <v>3906</v>
      </c>
      <c r="B101" s="212">
        <v>0</v>
      </c>
      <c r="C101" s="208"/>
      <c r="D101" s="209"/>
      <c r="E101" s="36" t="s">
        <v>2729</v>
      </c>
    </row>
    <row r="102" ht="18.95" hidden="1" customHeight="1" spans="1:5">
      <c r="A102" s="41" t="s">
        <v>3824</v>
      </c>
      <c r="B102" s="212">
        <v>0</v>
      </c>
      <c r="C102" s="208">
        <v>0</v>
      </c>
      <c r="D102" s="209"/>
      <c r="E102" s="36" t="s">
        <v>2729</v>
      </c>
    </row>
    <row r="103" ht="18.95" hidden="1" customHeight="1" spans="1:5">
      <c r="A103" s="41" t="s">
        <v>3907</v>
      </c>
      <c r="B103" s="208">
        <v>0</v>
      </c>
      <c r="C103" s="208"/>
      <c r="D103" s="209"/>
      <c r="E103" s="36" t="s">
        <v>2729</v>
      </c>
    </row>
    <row r="104" ht="18.95" hidden="1" customHeight="1" spans="1:5">
      <c r="A104" s="41" t="s">
        <v>3908</v>
      </c>
      <c r="B104" s="208">
        <v>0</v>
      </c>
      <c r="C104" s="208"/>
      <c r="D104" s="209"/>
      <c r="E104" s="36" t="s">
        <v>2729</v>
      </c>
    </row>
    <row r="105" ht="18.95" hidden="1" customHeight="1" spans="1:5">
      <c r="A105" s="41" t="s">
        <v>3909</v>
      </c>
      <c r="B105" s="208">
        <v>0</v>
      </c>
      <c r="C105" s="208"/>
      <c r="D105" s="209"/>
      <c r="E105" s="36" t="s">
        <v>2729</v>
      </c>
    </row>
    <row r="106" ht="18.95" hidden="1" customHeight="1" spans="1:5">
      <c r="A106" s="41" t="s">
        <v>3910</v>
      </c>
      <c r="B106" s="208">
        <v>0</v>
      </c>
      <c r="C106" s="208"/>
      <c r="D106" s="209"/>
      <c r="E106" s="36" t="s">
        <v>2729</v>
      </c>
    </row>
    <row r="107" ht="18.95" customHeight="1" spans="1:5">
      <c r="A107" s="41" t="s">
        <v>3825</v>
      </c>
      <c r="B107" s="208">
        <v>0</v>
      </c>
      <c r="C107" s="208">
        <v>1000</v>
      </c>
      <c r="D107" s="209"/>
      <c r="E107" s="36" t="s">
        <v>147</v>
      </c>
    </row>
    <row r="108" ht="18.95" hidden="1" customHeight="1" spans="1:5">
      <c r="A108" s="41" t="s">
        <v>3909</v>
      </c>
      <c r="B108" s="208">
        <v>0</v>
      </c>
      <c r="C108" s="208"/>
      <c r="D108" s="209"/>
      <c r="E108" s="36" t="s">
        <v>2729</v>
      </c>
    </row>
    <row r="109" ht="18.95" hidden="1" customHeight="1" spans="1:5">
      <c r="A109" s="41" t="s">
        <v>3911</v>
      </c>
      <c r="B109" s="208">
        <v>0</v>
      </c>
      <c r="C109" s="208"/>
      <c r="D109" s="209"/>
      <c r="E109" s="36" t="s">
        <v>2729</v>
      </c>
    </row>
    <row r="110" ht="18.95" hidden="1" customHeight="1" spans="1:5">
      <c r="A110" s="41" t="s">
        <v>3912</v>
      </c>
      <c r="B110" s="208">
        <v>0</v>
      </c>
      <c r="C110" s="208"/>
      <c r="D110" s="209"/>
      <c r="E110" s="36" t="s">
        <v>2729</v>
      </c>
    </row>
    <row r="111" ht="18.95" customHeight="1" spans="1:5">
      <c r="A111" s="41" t="s">
        <v>3913</v>
      </c>
      <c r="B111" s="208">
        <v>0</v>
      </c>
      <c r="C111" s="208">
        <v>1000</v>
      </c>
      <c r="D111" s="209"/>
      <c r="E111" s="36" t="s">
        <v>147</v>
      </c>
    </row>
    <row r="112" ht="18.95" customHeight="1" spans="1:5">
      <c r="A112" s="41" t="s">
        <v>3826</v>
      </c>
      <c r="B112" s="208">
        <v>2300</v>
      </c>
      <c r="C112" s="208">
        <v>0</v>
      </c>
      <c r="D112" s="209"/>
      <c r="E112" s="36" t="s">
        <v>147</v>
      </c>
    </row>
    <row r="113" ht="18.95" hidden="1" customHeight="1" spans="1:5">
      <c r="A113" s="41" t="s">
        <v>3914</v>
      </c>
      <c r="B113" s="208">
        <v>0</v>
      </c>
      <c r="C113" s="208"/>
      <c r="D113" s="209"/>
      <c r="E113" s="36" t="s">
        <v>2729</v>
      </c>
    </row>
    <row r="114" ht="18.95" hidden="1" customHeight="1" spans="1:5">
      <c r="A114" s="41" t="s">
        <v>3915</v>
      </c>
      <c r="B114" s="208">
        <v>0</v>
      </c>
      <c r="C114" s="208"/>
      <c r="D114" s="209"/>
      <c r="E114" s="36" t="s">
        <v>2729</v>
      </c>
    </row>
    <row r="115" ht="18.95" customHeight="1" spans="1:5">
      <c r="A115" s="41" t="s">
        <v>3916</v>
      </c>
      <c r="B115" s="208">
        <v>2300</v>
      </c>
      <c r="C115" s="208"/>
      <c r="D115" s="209"/>
      <c r="E115" s="36" t="s">
        <v>147</v>
      </c>
    </row>
    <row r="116" ht="18.95" hidden="1" customHeight="1" spans="1:5">
      <c r="A116" s="41" t="s">
        <v>3917</v>
      </c>
      <c r="B116" s="208">
        <v>0</v>
      </c>
      <c r="C116" s="208"/>
      <c r="D116" s="209"/>
      <c r="E116" s="36" t="s">
        <v>2729</v>
      </c>
    </row>
    <row r="117" ht="18.95" hidden="1" customHeight="1" spans="1:5">
      <c r="A117" s="41" t="s">
        <v>3827</v>
      </c>
      <c r="B117" s="212">
        <v>0</v>
      </c>
      <c r="C117" s="208">
        <v>0</v>
      </c>
      <c r="D117" s="209"/>
      <c r="E117" s="36" t="s">
        <v>2729</v>
      </c>
    </row>
    <row r="118" ht="18.95" hidden="1" customHeight="1" spans="1:5">
      <c r="A118" s="41" t="s">
        <v>3918</v>
      </c>
      <c r="B118" s="212">
        <v>0</v>
      </c>
      <c r="C118" s="208"/>
      <c r="D118" s="209"/>
      <c r="E118" s="36" t="s">
        <v>2729</v>
      </c>
    </row>
    <row r="119" ht="18.95" hidden="1" customHeight="1" spans="1:5">
      <c r="A119" s="41" t="s">
        <v>3919</v>
      </c>
      <c r="B119" s="212">
        <v>0</v>
      </c>
      <c r="C119" s="208"/>
      <c r="D119" s="209"/>
      <c r="E119" s="36" t="s">
        <v>2729</v>
      </c>
    </row>
    <row r="120" ht="18.95" hidden="1" customHeight="1" spans="1:5">
      <c r="A120" s="41" t="s">
        <v>3920</v>
      </c>
      <c r="B120" s="212">
        <v>0</v>
      </c>
      <c r="C120" s="208"/>
      <c r="D120" s="209"/>
      <c r="E120" s="36" t="s">
        <v>2729</v>
      </c>
    </row>
    <row r="121" ht="18.95" hidden="1" customHeight="1" spans="1:5">
      <c r="A121" s="41" t="s">
        <v>3921</v>
      </c>
      <c r="B121" s="212">
        <v>0</v>
      </c>
      <c r="C121" s="208"/>
      <c r="D121" s="209"/>
      <c r="E121" s="36" t="s">
        <v>2729</v>
      </c>
    </row>
    <row r="122" ht="18.95" hidden="1" customHeight="1" spans="1:5">
      <c r="A122" s="41" t="s">
        <v>3922</v>
      </c>
      <c r="B122" s="212">
        <v>0</v>
      </c>
      <c r="C122" s="208"/>
      <c r="D122" s="209"/>
      <c r="E122" s="36" t="s">
        <v>2729</v>
      </c>
    </row>
    <row r="123" ht="18.95" hidden="1" customHeight="1" spans="1:5">
      <c r="A123" s="41" t="s">
        <v>3923</v>
      </c>
      <c r="B123" s="212">
        <v>0</v>
      </c>
      <c r="C123" s="208"/>
      <c r="D123" s="209"/>
      <c r="E123" s="36" t="s">
        <v>2729</v>
      </c>
    </row>
    <row r="124" ht="18.95" hidden="1" customHeight="1" spans="1:5">
      <c r="A124" s="41" t="s">
        <v>3924</v>
      </c>
      <c r="B124" s="212">
        <v>0</v>
      </c>
      <c r="C124" s="208"/>
      <c r="D124" s="209"/>
      <c r="E124" s="36" t="s">
        <v>2729</v>
      </c>
    </row>
    <row r="125" ht="18.95" hidden="1" customHeight="1" spans="1:5">
      <c r="A125" s="41" t="s">
        <v>3925</v>
      </c>
      <c r="B125" s="212">
        <v>0</v>
      </c>
      <c r="C125" s="208"/>
      <c r="D125" s="209"/>
      <c r="E125" s="36" t="s">
        <v>2729</v>
      </c>
    </row>
    <row r="126" ht="18.95" hidden="1" customHeight="1" spans="1:5">
      <c r="A126" s="41" t="s">
        <v>3828</v>
      </c>
      <c r="B126" s="212">
        <v>0</v>
      </c>
      <c r="C126" s="208">
        <v>0</v>
      </c>
      <c r="D126" s="209"/>
      <c r="E126" s="36" t="s">
        <v>2729</v>
      </c>
    </row>
    <row r="127" ht="18.95" hidden="1" customHeight="1" spans="1:5">
      <c r="A127" s="41" t="s">
        <v>3926</v>
      </c>
      <c r="B127" s="212">
        <v>0</v>
      </c>
      <c r="C127" s="208"/>
      <c r="D127" s="209"/>
      <c r="E127" s="36" t="s">
        <v>2729</v>
      </c>
    </row>
    <row r="128" ht="18.95" hidden="1" customHeight="1" spans="1:5">
      <c r="A128" s="41" t="s">
        <v>3927</v>
      </c>
      <c r="B128" s="212">
        <v>0</v>
      </c>
      <c r="C128" s="208"/>
      <c r="D128" s="209"/>
      <c r="E128" s="36" t="s">
        <v>2729</v>
      </c>
    </row>
    <row r="129" ht="18.95" hidden="1" customHeight="1" spans="1:5">
      <c r="A129" s="41" t="s">
        <v>3928</v>
      </c>
      <c r="B129" s="212">
        <v>0</v>
      </c>
      <c r="C129" s="208"/>
      <c r="D129" s="209"/>
      <c r="E129" s="36" t="s">
        <v>2729</v>
      </c>
    </row>
    <row r="130" ht="18.95" hidden="1" customHeight="1" spans="1:5">
      <c r="A130" s="41" t="s">
        <v>3929</v>
      </c>
      <c r="B130" s="212">
        <v>0</v>
      </c>
      <c r="C130" s="208"/>
      <c r="D130" s="209"/>
      <c r="E130" s="36" t="s">
        <v>2729</v>
      </c>
    </row>
    <row r="131" ht="18.95" hidden="1" customHeight="1" spans="1:5">
      <c r="A131" s="41" t="s">
        <v>3930</v>
      </c>
      <c r="B131" s="212">
        <v>0</v>
      </c>
      <c r="C131" s="208"/>
      <c r="D131" s="209"/>
      <c r="E131" s="36" t="s">
        <v>2729</v>
      </c>
    </row>
    <row r="132" ht="18.95" hidden="1" customHeight="1" spans="1:5">
      <c r="A132" s="41" t="s">
        <v>3931</v>
      </c>
      <c r="B132" s="212">
        <v>0</v>
      </c>
      <c r="C132" s="208"/>
      <c r="D132" s="209"/>
      <c r="E132" s="36" t="s">
        <v>2729</v>
      </c>
    </row>
    <row r="133" ht="18.95" customHeight="1" spans="1:5">
      <c r="A133" s="41" t="s">
        <v>3829</v>
      </c>
      <c r="B133" s="212">
        <v>54700</v>
      </c>
      <c r="C133" s="208">
        <v>58000</v>
      </c>
      <c r="D133" s="209">
        <v>0.06</v>
      </c>
      <c r="E133" s="36" t="s">
        <v>147</v>
      </c>
    </row>
    <row r="134" ht="18.95" customHeight="1" spans="1:5">
      <c r="A134" s="41" t="s">
        <v>3932</v>
      </c>
      <c r="B134" s="212">
        <v>50000</v>
      </c>
      <c r="C134" s="208">
        <v>50000</v>
      </c>
      <c r="D134" s="209">
        <v>0</v>
      </c>
      <c r="E134" s="36" t="s">
        <v>147</v>
      </c>
    </row>
    <row r="135" ht="18.95" hidden="1" customHeight="1" spans="1:5">
      <c r="A135" s="41" t="s">
        <v>3933</v>
      </c>
      <c r="B135" s="212">
        <v>0</v>
      </c>
      <c r="C135" s="208"/>
      <c r="D135" s="209"/>
      <c r="E135" s="36" t="s">
        <v>2729</v>
      </c>
    </row>
    <row r="136" ht="18.95" hidden="1" customHeight="1" spans="1:5">
      <c r="A136" s="41" t="s">
        <v>3934</v>
      </c>
      <c r="B136" s="212">
        <v>0</v>
      </c>
      <c r="C136" s="208"/>
      <c r="D136" s="209"/>
      <c r="E136" s="36" t="s">
        <v>2729</v>
      </c>
    </row>
    <row r="137" ht="18.95" customHeight="1" spans="1:5">
      <c r="A137" s="41" t="s">
        <v>3935</v>
      </c>
      <c r="B137" s="212">
        <v>4700</v>
      </c>
      <c r="C137" s="208">
        <v>8000</v>
      </c>
      <c r="D137" s="209">
        <v>0.702</v>
      </c>
      <c r="E137" s="36" t="s">
        <v>147</v>
      </c>
    </row>
    <row r="138" ht="18.95" hidden="1" customHeight="1" spans="1:5">
      <c r="A138" s="41" t="s">
        <v>3936</v>
      </c>
      <c r="B138" s="208">
        <v>0</v>
      </c>
      <c r="C138" s="208"/>
      <c r="D138" s="209"/>
      <c r="E138" s="36" t="s">
        <v>2729</v>
      </c>
    </row>
    <row r="139" ht="18.95" hidden="1" customHeight="1" spans="1:5">
      <c r="A139" s="41" t="s">
        <v>3937</v>
      </c>
      <c r="B139" s="208">
        <v>0</v>
      </c>
      <c r="C139" s="208"/>
      <c r="D139" s="209"/>
      <c r="E139" s="36" t="s">
        <v>2729</v>
      </c>
    </row>
    <row r="140" ht="18.95" hidden="1" customHeight="1" spans="1:5">
      <c r="A140" s="41" t="s">
        <v>3938</v>
      </c>
      <c r="B140" s="208">
        <v>0</v>
      </c>
      <c r="C140" s="208"/>
      <c r="D140" s="209"/>
      <c r="E140" s="36" t="s">
        <v>2729</v>
      </c>
    </row>
    <row r="141" ht="18.95" hidden="1" customHeight="1" spans="1:5">
      <c r="A141" s="41" t="s">
        <v>3939</v>
      </c>
      <c r="B141" s="208">
        <v>0</v>
      </c>
      <c r="C141" s="208"/>
      <c r="D141" s="209"/>
      <c r="E141" s="36" t="s">
        <v>2729</v>
      </c>
    </row>
    <row r="142" ht="18.95" hidden="1" customHeight="1" spans="1:5">
      <c r="A142" s="41" t="s">
        <v>3940</v>
      </c>
      <c r="B142" s="208">
        <v>0</v>
      </c>
      <c r="C142" s="208"/>
      <c r="D142" s="209"/>
      <c r="E142" s="36" t="s">
        <v>2729</v>
      </c>
    </row>
    <row r="143" ht="18.95" customHeight="1" spans="1:5">
      <c r="A143" s="43" t="s">
        <v>3830</v>
      </c>
      <c r="B143" s="210">
        <v>17000</v>
      </c>
      <c r="C143" s="210">
        <v>13155</v>
      </c>
      <c r="D143" s="72">
        <v>-0.226</v>
      </c>
      <c r="E143" s="36" t="s">
        <v>147</v>
      </c>
    </row>
    <row r="144" ht="18.95" customHeight="1" spans="1:5">
      <c r="A144" s="41" t="s">
        <v>3450</v>
      </c>
      <c r="B144" s="208">
        <v>7800</v>
      </c>
      <c r="C144" s="208">
        <v>0</v>
      </c>
      <c r="D144" s="209"/>
      <c r="E144" s="36" t="s">
        <v>147</v>
      </c>
    </row>
    <row r="145" ht="18.95" customHeight="1" spans="1:5">
      <c r="A145" s="41" t="s">
        <v>3941</v>
      </c>
      <c r="B145" s="208">
        <v>7800</v>
      </c>
      <c r="C145" s="208"/>
      <c r="D145" s="209"/>
      <c r="E145" s="36" t="s">
        <v>147</v>
      </c>
    </row>
    <row r="146" ht="18.95" customHeight="1" spans="1:5">
      <c r="A146" s="41" t="s">
        <v>3831</v>
      </c>
      <c r="B146" s="208">
        <v>80</v>
      </c>
      <c r="C146" s="208">
        <v>80</v>
      </c>
      <c r="D146" s="209"/>
      <c r="E146" s="36" t="s">
        <v>147</v>
      </c>
    </row>
    <row r="147" ht="18.95" customHeight="1" spans="1:5">
      <c r="A147" s="41" t="s">
        <v>3942</v>
      </c>
      <c r="B147" s="208">
        <v>0</v>
      </c>
      <c r="C147" s="208">
        <v>24</v>
      </c>
      <c r="D147" s="209"/>
      <c r="E147" s="36" t="s">
        <v>147</v>
      </c>
    </row>
    <row r="148" ht="18.95" hidden="1" customHeight="1" spans="1:5">
      <c r="A148" s="41" t="s">
        <v>3943</v>
      </c>
      <c r="B148" s="208">
        <v>0</v>
      </c>
      <c r="C148" s="208"/>
      <c r="D148" s="209"/>
      <c r="E148" s="36" t="s">
        <v>2729</v>
      </c>
    </row>
    <row r="149" ht="18.95" hidden="1" customHeight="1" spans="1:5">
      <c r="A149" s="41" t="s">
        <v>3944</v>
      </c>
      <c r="B149" s="208">
        <v>0</v>
      </c>
      <c r="C149" s="208"/>
      <c r="D149" s="209"/>
      <c r="E149" s="36" t="s">
        <v>2729</v>
      </c>
    </row>
    <row r="150" ht="18.95" hidden="1" customHeight="1" spans="1:5">
      <c r="A150" s="41" t="s">
        <v>3945</v>
      </c>
      <c r="B150" s="208">
        <v>0</v>
      </c>
      <c r="C150" s="208"/>
      <c r="D150" s="209"/>
      <c r="E150" s="36" t="s">
        <v>2729</v>
      </c>
    </row>
    <row r="151" ht="18.95" hidden="1" customHeight="1" spans="1:5">
      <c r="A151" s="41" t="s">
        <v>3946</v>
      </c>
      <c r="B151" s="208">
        <v>0</v>
      </c>
      <c r="C151" s="208"/>
      <c r="D151" s="209"/>
      <c r="E151" s="36" t="s">
        <v>2729</v>
      </c>
    </row>
    <row r="152" ht="18.95" customHeight="1" spans="1:5">
      <c r="A152" s="41" t="s">
        <v>3947</v>
      </c>
      <c r="B152" s="208">
        <v>80</v>
      </c>
      <c r="C152" s="208">
        <v>56</v>
      </c>
      <c r="D152" s="209">
        <v>-0.3</v>
      </c>
      <c r="E152" s="36" t="s">
        <v>147</v>
      </c>
    </row>
    <row r="153" ht="18.95" customHeight="1" spans="1:5">
      <c r="A153" s="41" t="s">
        <v>3832</v>
      </c>
      <c r="B153" s="208">
        <v>120</v>
      </c>
      <c r="C153" s="208">
        <v>75</v>
      </c>
      <c r="D153" s="209">
        <v>-0.375</v>
      </c>
      <c r="E153" s="36" t="s">
        <v>147</v>
      </c>
    </row>
    <row r="154" ht="18.95" hidden="1" customHeight="1" spans="1:5">
      <c r="A154" s="41" t="s">
        <v>3948</v>
      </c>
      <c r="B154" s="208">
        <v>0</v>
      </c>
      <c r="C154" s="208"/>
      <c r="D154" s="209"/>
      <c r="E154" s="36" t="s">
        <v>2729</v>
      </c>
    </row>
    <row r="155" ht="18.95" hidden="1" customHeight="1" spans="1:5">
      <c r="A155" s="41" t="s">
        <v>3949</v>
      </c>
      <c r="B155" s="208">
        <v>0</v>
      </c>
      <c r="C155" s="208"/>
      <c r="D155" s="209"/>
      <c r="E155" s="36" t="s">
        <v>2729</v>
      </c>
    </row>
    <row r="156" ht="18.95" hidden="1" customHeight="1" spans="1:5">
      <c r="A156" s="41" t="s">
        <v>3950</v>
      </c>
      <c r="B156" s="208">
        <v>0</v>
      </c>
      <c r="C156" s="208"/>
      <c r="D156" s="209"/>
      <c r="E156" s="36" t="s">
        <v>2729</v>
      </c>
    </row>
    <row r="157" ht="18.95" customHeight="1" spans="1:5">
      <c r="A157" s="41" t="s">
        <v>3951</v>
      </c>
      <c r="B157" s="208">
        <v>40</v>
      </c>
      <c r="C157" s="208">
        <v>20</v>
      </c>
      <c r="D157" s="209">
        <v>-0.5</v>
      </c>
      <c r="E157" s="36" t="s">
        <v>147</v>
      </c>
    </row>
    <row r="158" ht="18.95" customHeight="1" spans="1:5">
      <c r="A158" s="41" t="s">
        <v>3952</v>
      </c>
      <c r="B158" s="208">
        <v>80</v>
      </c>
      <c r="C158" s="208">
        <v>55</v>
      </c>
      <c r="D158" s="209">
        <v>-0.3125</v>
      </c>
      <c r="E158" s="36" t="s">
        <v>147</v>
      </c>
    </row>
    <row r="159" ht="18.95" customHeight="1" spans="1:5">
      <c r="A159" s="41" t="s">
        <v>3833</v>
      </c>
      <c r="B159" s="208">
        <v>9000</v>
      </c>
      <c r="C159" s="208">
        <v>13000</v>
      </c>
      <c r="D159" s="209">
        <v>0.444</v>
      </c>
      <c r="E159" s="36" t="s">
        <v>147</v>
      </c>
    </row>
    <row r="160" ht="18.95" customHeight="1" spans="1:5">
      <c r="A160" s="41" t="s">
        <v>3953</v>
      </c>
      <c r="B160" s="208">
        <v>9000</v>
      </c>
      <c r="C160" s="208">
        <v>13000</v>
      </c>
      <c r="D160" s="209">
        <v>0.444</v>
      </c>
      <c r="E160" s="36" t="s">
        <v>147</v>
      </c>
    </row>
    <row r="161" ht="18.95" hidden="1" customHeight="1" spans="1:5">
      <c r="A161" s="41" t="s">
        <v>3954</v>
      </c>
      <c r="B161" s="208">
        <v>0</v>
      </c>
      <c r="C161" s="208"/>
      <c r="D161" s="209"/>
      <c r="E161" s="36" t="s">
        <v>2729</v>
      </c>
    </row>
    <row r="162" ht="18.95" hidden="1" customHeight="1" spans="1:5">
      <c r="A162" s="41" t="s">
        <v>3834</v>
      </c>
      <c r="B162" s="208">
        <v>0</v>
      </c>
      <c r="C162" s="208"/>
      <c r="D162" s="209"/>
      <c r="E162" s="36" t="s">
        <v>2729</v>
      </c>
    </row>
    <row r="163" ht="18.95" hidden="1" customHeight="1" spans="1:5">
      <c r="A163" s="43" t="s">
        <v>3835</v>
      </c>
      <c r="B163" s="208">
        <v>0</v>
      </c>
      <c r="C163" s="208">
        <v>0</v>
      </c>
      <c r="D163" s="209"/>
      <c r="E163" s="36" t="s">
        <v>2729</v>
      </c>
    </row>
    <row r="164" ht="18.95" hidden="1" customHeight="1" spans="1:5">
      <c r="A164" s="41" t="s">
        <v>3836</v>
      </c>
      <c r="B164" s="208">
        <v>0</v>
      </c>
      <c r="C164" s="208">
        <v>0</v>
      </c>
      <c r="D164" s="209"/>
      <c r="E164" s="36" t="s">
        <v>2729</v>
      </c>
    </row>
    <row r="165" ht="18.95" hidden="1" customHeight="1" spans="1:5">
      <c r="A165" s="41" t="s">
        <v>3955</v>
      </c>
      <c r="B165" s="208">
        <v>0</v>
      </c>
      <c r="C165" s="208"/>
      <c r="D165" s="209"/>
      <c r="E165" s="36" t="s">
        <v>2729</v>
      </c>
    </row>
    <row r="166" ht="18.95" hidden="1" customHeight="1" spans="1:5">
      <c r="A166" s="41" t="s">
        <v>3956</v>
      </c>
      <c r="B166" s="208">
        <v>0</v>
      </c>
      <c r="C166" s="208"/>
      <c r="D166" s="209"/>
      <c r="E166" s="36" t="s">
        <v>2729</v>
      </c>
    </row>
    <row r="167" ht="18.95" hidden="1" customHeight="1" spans="1:5">
      <c r="A167" s="41" t="s">
        <v>3957</v>
      </c>
      <c r="B167" s="208">
        <v>0</v>
      </c>
      <c r="C167" s="208"/>
      <c r="D167" s="209"/>
      <c r="E167" s="36" t="s">
        <v>2729</v>
      </c>
    </row>
    <row r="168" ht="18.95" hidden="1" customHeight="1" spans="1:5">
      <c r="A168" s="41" t="s">
        <v>3958</v>
      </c>
      <c r="B168" s="208">
        <v>0</v>
      </c>
      <c r="C168" s="208"/>
      <c r="D168" s="209"/>
      <c r="E168" s="36" t="s">
        <v>2729</v>
      </c>
    </row>
    <row r="169" ht="18.95" hidden="1" customHeight="1" spans="1:5">
      <c r="A169" s="41" t="s">
        <v>3959</v>
      </c>
      <c r="B169" s="208">
        <v>0</v>
      </c>
      <c r="C169" s="208"/>
      <c r="D169" s="209"/>
      <c r="E169" s="36" t="s">
        <v>2729</v>
      </c>
    </row>
    <row r="170" ht="18.95" customHeight="1" spans="1:5">
      <c r="A170" s="43" t="s">
        <v>3837</v>
      </c>
      <c r="B170" s="210">
        <v>309030</v>
      </c>
      <c r="C170" s="210">
        <v>318854</v>
      </c>
      <c r="D170" s="72">
        <v>0.032</v>
      </c>
      <c r="E170" s="36" t="s">
        <v>147</v>
      </c>
    </row>
    <row r="171" ht="18.95" customHeight="1" spans="1:5">
      <c r="A171" s="211" t="s">
        <v>3838</v>
      </c>
      <c r="B171" s="208">
        <v>283000</v>
      </c>
      <c r="C171" s="208">
        <v>283000</v>
      </c>
      <c r="D171" s="209">
        <v>0</v>
      </c>
      <c r="E171" s="36" t="s">
        <v>147</v>
      </c>
    </row>
    <row r="172" ht="18.95" hidden="1" customHeight="1" spans="1:5">
      <c r="A172" s="41" t="s">
        <v>3839</v>
      </c>
      <c r="B172" s="208">
        <v>0</v>
      </c>
      <c r="C172" s="208">
        <v>0</v>
      </c>
      <c r="D172" s="209"/>
      <c r="E172" s="36" t="s">
        <v>2729</v>
      </c>
    </row>
    <row r="173" ht="18.95" hidden="1" customHeight="1" spans="1:5">
      <c r="A173" s="214" t="s">
        <v>3960</v>
      </c>
      <c r="B173" s="208">
        <v>0</v>
      </c>
      <c r="C173" s="208"/>
      <c r="D173" s="209"/>
      <c r="E173" s="36" t="s">
        <v>2729</v>
      </c>
    </row>
    <row r="174" ht="18.95" hidden="1" customHeight="1" spans="1:5">
      <c r="A174" s="41" t="s">
        <v>3961</v>
      </c>
      <c r="B174" s="208">
        <v>0</v>
      </c>
      <c r="C174" s="208"/>
      <c r="D174" s="209"/>
      <c r="E174" s="36" t="s">
        <v>2729</v>
      </c>
    </row>
    <row r="175" ht="18.95" hidden="1" customHeight="1" spans="1:5">
      <c r="A175" s="41" t="s">
        <v>3962</v>
      </c>
      <c r="B175" s="208">
        <v>0</v>
      </c>
      <c r="C175" s="208"/>
      <c r="D175" s="209"/>
      <c r="E175" s="36" t="s">
        <v>2729</v>
      </c>
    </row>
    <row r="176" ht="18.95" hidden="1" customHeight="1" spans="1:5">
      <c r="A176" s="41" t="s">
        <v>3963</v>
      </c>
      <c r="B176" s="208">
        <v>0</v>
      </c>
      <c r="C176" s="208"/>
      <c r="D176" s="209"/>
      <c r="E176" s="36" t="s">
        <v>2729</v>
      </c>
    </row>
    <row r="177" ht="18.95" hidden="1" customHeight="1" spans="1:5">
      <c r="A177" s="41" t="s">
        <v>3964</v>
      </c>
      <c r="B177" s="208">
        <v>0</v>
      </c>
      <c r="C177" s="208"/>
      <c r="D177" s="209"/>
      <c r="E177" s="36" t="s">
        <v>2729</v>
      </c>
    </row>
    <row r="178" ht="18.95" hidden="1" customHeight="1" spans="1:5">
      <c r="A178" s="41" t="s">
        <v>3965</v>
      </c>
      <c r="B178" s="208">
        <v>0</v>
      </c>
      <c r="C178" s="208"/>
      <c r="D178" s="209"/>
      <c r="E178" s="36" t="s">
        <v>2729</v>
      </c>
    </row>
    <row r="179" ht="18.95" hidden="1" customHeight="1" spans="1:5">
      <c r="A179" s="41" t="s">
        <v>3966</v>
      </c>
      <c r="B179" s="208">
        <v>0</v>
      </c>
      <c r="C179" s="208"/>
      <c r="D179" s="209"/>
      <c r="E179" s="36" t="s">
        <v>2729</v>
      </c>
    </row>
    <row r="180" ht="18.95" hidden="1" customHeight="1" spans="1:5">
      <c r="A180" s="41" t="s">
        <v>3967</v>
      </c>
      <c r="B180" s="208">
        <v>0</v>
      </c>
      <c r="C180" s="208"/>
      <c r="D180" s="209"/>
      <c r="E180" s="36" t="s">
        <v>2729</v>
      </c>
    </row>
    <row r="181" ht="18.95" customHeight="1" spans="1:5">
      <c r="A181" s="211" t="s">
        <v>3840</v>
      </c>
      <c r="B181" s="208">
        <v>26030</v>
      </c>
      <c r="C181" s="208">
        <v>35854</v>
      </c>
      <c r="D181" s="209">
        <v>0.377</v>
      </c>
      <c r="E181" s="36" t="s">
        <v>147</v>
      </c>
    </row>
    <row r="182" ht="18.95" customHeight="1" spans="1:5">
      <c r="A182" s="211" t="s">
        <v>3968</v>
      </c>
      <c r="B182" s="208">
        <v>8430</v>
      </c>
      <c r="C182" s="208">
        <v>3650</v>
      </c>
      <c r="D182" s="209">
        <v>-0.567</v>
      </c>
      <c r="E182" s="36" t="s">
        <v>147</v>
      </c>
    </row>
    <row r="183" ht="18.95" customHeight="1" spans="1:5">
      <c r="A183" s="211" t="s">
        <v>3969</v>
      </c>
      <c r="B183" s="208">
        <v>15000</v>
      </c>
      <c r="C183" s="208">
        <v>29384</v>
      </c>
      <c r="D183" s="209">
        <v>0.959</v>
      </c>
      <c r="E183" s="36" t="s">
        <v>147</v>
      </c>
    </row>
    <row r="184" ht="18.95" hidden="1" customHeight="1" spans="1:5">
      <c r="A184" s="211" t="s">
        <v>3970</v>
      </c>
      <c r="B184" s="208">
        <v>0</v>
      </c>
      <c r="C184" s="208"/>
      <c r="D184" s="209"/>
      <c r="E184" s="36" t="s">
        <v>2729</v>
      </c>
    </row>
    <row r="185" ht="18.95" hidden="1" customHeight="1" spans="1:5">
      <c r="A185" s="211" t="s">
        <v>3971</v>
      </c>
      <c r="B185" s="208">
        <v>0</v>
      </c>
      <c r="C185" s="208"/>
      <c r="D185" s="209"/>
      <c r="E185" s="36" t="s">
        <v>2729</v>
      </c>
    </row>
    <row r="186" ht="18.95" customHeight="1" spans="1:5">
      <c r="A186" s="211" t="s">
        <v>3972</v>
      </c>
      <c r="B186" s="208">
        <v>2600</v>
      </c>
      <c r="C186" s="208">
        <v>2820</v>
      </c>
      <c r="D186" s="209">
        <v>0.085</v>
      </c>
      <c r="E186" s="36" t="s">
        <v>147</v>
      </c>
    </row>
    <row r="187" ht="18.95" hidden="1" customHeight="1" spans="1:5">
      <c r="A187" s="211" t="s">
        <v>3973</v>
      </c>
      <c r="B187" s="208">
        <v>0</v>
      </c>
      <c r="C187" s="208"/>
      <c r="D187" s="209"/>
      <c r="E187" s="36" t="s">
        <v>2729</v>
      </c>
    </row>
    <row r="188" ht="18.95" hidden="1" customHeight="1" spans="1:5">
      <c r="A188" s="211" t="s">
        <v>3974</v>
      </c>
      <c r="B188" s="208">
        <v>0</v>
      </c>
      <c r="C188" s="208"/>
      <c r="D188" s="209"/>
      <c r="E188" s="36" t="s">
        <v>2729</v>
      </c>
    </row>
    <row r="189" ht="18.95" hidden="1" customHeight="1" spans="1:5">
      <c r="A189" s="211" t="s">
        <v>3975</v>
      </c>
      <c r="B189" s="208">
        <v>0</v>
      </c>
      <c r="C189" s="208"/>
      <c r="D189" s="209"/>
      <c r="E189" s="36" t="s">
        <v>2729</v>
      </c>
    </row>
    <row r="190" ht="18.95" hidden="1" customHeight="1" spans="1:5">
      <c r="A190" s="211" t="s">
        <v>3976</v>
      </c>
      <c r="B190" s="208">
        <v>0</v>
      </c>
      <c r="C190" s="208"/>
      <c r="D190" s="209"/>
      <c r="E190" s="36" t="s">
        <v>2729</v>
      </c>
    </row>
    <row r="191" ht="18.95" hidden="1" customHeight="1" spans="1:5">
      <c r="A191" s="211" t="s">
        <v>3977</v>
      </c>
      <c r="B191" s="208">
        <v>0</v>
      </c>
      <c r="C191" s="208"/>
      <c r="D191" s="209"/>
      <c r="E191" s="36" t="s">
        <v>2729</v>
      </c>
    </row>
    <row r="192" ht="18.95" customHeight="1" spans="1:5">
      <c r="A192" s="215"/>
      <c r="B192" s="208"/>
      <c r="C192" s="208"/>
      <c r="D192" s="209"/>
      <c r="E192" s="36" t="s">
        <v>3660</v>
      </c>
    </row>
    <row r="193" ht="18.95" customHeight="1" spans="1:5">
      <c r="A193" s="216" t="s">
        <v>2432</v>
      </c>
      <c r="B193" s="217">
        <v>436000</v>
      </c>
      <c r="C193" s="217">
        <v>407766</v>
      </c>
      <c r="D193" s="72">
        <v>-0.065</v>
      </c>
      <c r="E193" s="36" t="s">
        <v>3660</v>
      </c>
    </row>
    <row r="194" ht="18.95" customHeight="1" spans="1:5">
      <c r="A194" s="218"/>
      <c r="B194" s="219"/>
      <c r="C194" s="219"/>
      <c r="D194" s="219"/>
      <c r="E194" s="36" t="s">
        <v>3660</v>
      </c>
    </row>
    <row r="195" ht="18.95" customHeight="1" spans="1:5">
      <c r="A195" s="65" t="s">
        <v>2439</v>
      </c>
      <c r="B195" s="220">
        <v>2183017</v>
      </c>
      <c r="C195" s="220">
        <v>1464537</v>
      </c>
      <c r="D195" s="220"/>
      <c r="E195" s="36" t="s">
        <v>147</v>
      </c>
    </row>
    <row r="196" ht="18.95" customHeight="1" spans="1:7">
      <c r="A196" s="61" t="s">
        <v>3978</v>
      </c>
      <c r="B196" s="219">
        <v>1320462</v>
      </c>
      <c r="C196" s="219">
        <v>680271</v>
      </c>
      <c r="D196" s="219"/>
      <c r="E196" s="36" t="s">
        <v>147</v>
      </c>
      <c r="G196" s="221">
        <v>0</v>
      </c>
    </row>
    <row r="197" ht="18.95" customHeight="1" spans="1:5">
      <c r="A197" s="61" t="s">
        <v>2447</v>
      </c>
      <c r="B197" s="219">
        <v>393000</v>
      </c>
      <c r="C197" s="219">
        <v>140000</v>
      </c>
      <c r="D197" s="219"/>
      <c r="E197" s="36" t="s">
        <v>147</v>
      </c>
    </row>
    <row r="198" ht="18.95" customHeight="1" spans="1:5">
      <c r="A198" s="61" t="s">
        <v>3669</v>
      </c>
      <c r="B198" s="219">
        <v>469555</v>
      </c>
      <c r="C198" s="219">
        <v>644266</v>
      </c>
      <c r="D198" s="219"/>
      <c r="E198" s="36" t="s">
        <v>147</v>
      </c>
    </row>
    <row r="199" ht="18.95" customHeight="1" spans="1:5">
      <c r="A199" s="153"/>
      <c r="B199" s="219"/>
      <c r="C199" s="219"/>
      <c r="D199" s="219"/>
      <c r="E199" s="36" t="s">
        <v>3660</v>
      </c>
    </row>
    <row r="200" ht="18.95" customHeight="1" spans="1:5">
      <c r="A200" s="216" t="s">
        <v>2455</v>
      </c>
      <c r="B200" s="220">
        <v>2619017</v>
      </c>
      <c r="C200" s="220">
        <v>1872303</v>
      </c>
      <c r="D200" s="222"/>
      <c r="E200" s="36" t="s">
        <v>147</v>
      </c>
    </row>
    <row r="1268" spans="3:8">
      <c r="C1268" s="223"/>
      <c r="D1268" s="224"/>
      <c r="E1268" s="225"/>
      <c r="F1268" s="223"/>
      <c r="G1268" s="223"/>
      <c r="H1268" s="223"/>
    </row>
  </sheetData>
  <autoFilter ref="A3:E200">
    <filterColumn colId="4">
      <customFilters>
        <customFilter operator="equal" val="空"/>
        <customFilter operator="equal" val="是"/>
      </customFilters>
    </filterColumn>
    <extLst/>
  </autoFilter>
  <mergeCells count="1">
    <mergeCell ref="A1:D1"/>
  </mergeCells>
  <conditionalFormatting sqref="D165">
    <cfRule type="cellIs" dxfId="1" priority="3" stopIfTrue="1" operator="greaterThanOrEqual">
      <formula>10</formula>
    </cfRule>
    <cfRule type="cellIs" dxfId="1" priority="4" stopIfTrue="1" operator="lessThanOrEqual">
      <formula>-1</formula>
    </cfRule>
  </conditionalFormatting>
  <conditionalFormatting sqref="D188">
    <cfRule type="cellIs" dxfId="1" priority="9" stopIfTrue="1" operator="greaterThanOrEqual">
      <formula>10</formula>
    </cfRule>
    <cfRule type="cellIs" dxfId="1" priority="10" stopIfTrue="1" operator="lessThanOrEqual">
      <formula>-1</formula>
    </cfRule>
  </conditionalFormatting>
  <conditionalFormatting sqref="D192">
    <cfRule type="cellIs" dxfId="1" priority="29" stopIfTrue="1" operator="greaterThanOrEqual">
      <formula>10</formula>
    </cfRule>
    <cfRule type="cellIs" dxfId="1" priority="30" stopIfTrue="1" operator="lessThanOrEqual">
      <formula>-1</formula>
    </cfRule>
  </conditionalFormatting>
  <conditionalFormatting sqref="D193">
    <cfRule type="cellIs" dxfId="2" priority="24" stopIfTrue="1" operator="lessThanOrEqual">
      <formula>-1</formula>
    </cfRule>
    <cfRule type="cellIs" dxfId="2" priority="23" stopIfTrue="1" operator="greaterThan">
      <formula>100</formula>
    </cfRule>
  </conditionalFormatting>
  <conditionalFormatting sqref="D103:D108">
    <cfRule type="cellIs" dxfId="2" priority="11" stopIfTrue="1" operator="greaterThan">
      <formula>10</formula>
    </cfRule>
    <cfRule type="cellIs" dxfId="2" priority="12" stopIfTrue="1" operator="lessThanOrEqual">
      <formula>-1</formula>
    </cfRule>
  </conditionalFormatting>
  <conditionalFormatting sqref="D108:D109">
    <cfRule type="cellIs" dxfId="1" priority="13" stopIfTrue="1" operator="greaterThanOrEqual">
      <formula>10</formula>
    </cfRule>
    <cfRule type="cellIs" dxfId="1" priority="14" stopIfTrue="1" operator="lessThanOrEqual">
      <formula>-1</formula>
    </cfRule>
  </conditionalFormatting>
  <conditionalFormatting sqref="D115:D116">
    <cfRule type="cellIs" dxfId="1" priority="17" stopIfTrue="1" operator="greaterThanOrEqual">
      <formula>10</formula>
    </cfRule>
    <cfRule type="cellIs" dxfId="1" priority="18" stopIfTrue="1" operator="lessThanOrEqual">
      <formula>-1</formula>
    </cfRule>
  </conditionalFormatting>
  <conditionalFormatting sqref="D138:D142">
    <cfRule type="cellIs" dxfId="2" priority="19" stopIfTrue="1" operator="greaterThan">
      <formula>10</formula>
    </cfRule>
    <cfRule type="cellIs" dxfId="2" priority="20" stopIfTrue="1" operator="lessThanOrEqual">
      <formula>-1</formula>
    </cfRule>
  </conditionalFormatting>
  <conditionalFormatting sqref="D143:D144">
    <cfRule type="cellIs" dxfId="1" priority="21" stopIfTrue="1" operator="greaterThanOrEqual">
      <formula>10</formula>
    </cfRule>
    <cfRule type="cellIs" dxfId="1" priority="22" stopIfTrue="1" operator="lessThanOrEqual">
      <formula>-1</formula>
    </cfRule>
  </conditionalFormatting>
  <conditionalFormatting sqref="D158:D164">
    <cfRule type="cellIs" dxfId="2" priority="1" stopIfTrue="1" operator="greaterThan">
      <formula>10</formula>
    </cfRule>
    <cfRule type="cellIs" dxfId="2" priority="2" stopIfTrue="1" operator="lessThanOrEqual">
      <formula>-1</formula>
    </cfRule>
  </conditionalFormatting>
  <conditionalFormatting sqref="D181:D187">
    <cfRule type="cellIs" dxfId="2" priority="7" stopIfTrue="1" operator="greaterThan">
      <formula>10</formula>
    </cfRule>
    <cfRule type="cellIs" dxfId="2" priority="8" stopIfTrue="1" operator="lessThanOrEqual">
      <formula>-1</formula>
    </cfRule>
  </conditionalFormatting>
  <conditionalFormatting sqref="D194:D200">
    <cfRule type="cellIs" dxfId="2" priority="27" stopIfTrue="1" operator="greaterThan">
      <formula>20</formula>
    </cfRule>
  </conditionalFormatting>
  <conditionalFormatting sqref="D194:D65536 D2:D4">
    <cfRule type="cellIs" dxfId="1" priority="28" stopIfTrue="1" operator="lessThanOrEqual">
      <formula>-1</formula>
    </cfRule>
  </conditionalFormatting>
  <conditionalFormatting sqref="D4:D81 D145:D149 D117:D137 D189:D191 D173:D180">
    <cfRule type="cellIs" dxfId="2" priority="25" stopIfTrue="1" operator="greaterThan">
      <formula>10</formula>
    </cfRule>
    <cfRule type="cellIs" dxfId="2" priority="26" stopIfTrue="1" operator="lessThanOrEqual">
      <formula>-1</formula>
    </cfRule>
  </conditionalFormatting>
  <conditionalFormatting sqref="D110:D114 D82:D102">
    <cfRule type="cellIs" dxfId="2" priority="15" stopIfTrue="1" operator="greaterThan">
      <formula>10</formula>
    </cfRule>
    <cfRule type="cellIs" dxfId="2" priority="16" stopIfTrue="1" operator="lessThanOrEqual">
      <formula>-1</formula>
    </cfRule>
  </conditionalFormatting>
  <conditionalFormatting sqref="D166:D172 D150:D157">
    <cfRule type="cellIs" dxfId="2" priority="5" stopIfTrue="1" operator="greaterThan">
      <formula>10</formula>
    </cfRule>
    <cfRule type="cellIs" dxfId="2" priority="6" stopIfTrue="1" operator="lessThanOrEqual">
      <formula>-1</formula>
    </cfRule>
  </conditionalFormatting>
  <dataValidations count="1">
    <dataValidation type="custom" allowBlank="1" showInputMessage="1" showErrorMessage="1" errorTitle="提示" error="对不起，此处只能输入数字。" sqref="B4 C4 IX4:IY4 ST4:SU4 ACP4:ACQ4 AML4:AMM4 AWH4:AWI4 BGD4:BGE4 BPZ4:BQA4 BZV4:BZW4 CJR4:CJS4 CTN4:CTO4 DDJ4:DDK4 DNF4:DNG4 DXB4:DXC4 EGX4:EGY4 EQT4:EQU4 FAP4:FAQ4 FKL4:FKM4 FUH4:FUI4 GED4:GEE4 GNZ4:GOA4 GXV4:GXW4 HHR4:HHS4 HRN4:HRO4 IBJ4:IBK4 ILF4:ILG4 IVB4:IVC4 JEX4:JEY4 JOT4:JOU4 JYP4:JYQ4 KIL4:KIM4 KSH4:KSI4 LCD4:LCE4 LLZ4:LMA4 LVV4:LVW4 MFR4:MFS4 MPN4:MPO4 MZJ4:MZK4 NJF4:NJG4 NTB4:NTC4 OCX4:OCY4 OMT4:OMU4 OWP4:OWQ4 PGL4:PGM4 PQH4:PQI4 QAD4:QAE4 QJZ4:QKA4 QTV4:QTW4 RDR4:RDS4 RNN4:RNO4 RXJ4:RXK4 SHF4:SHG4 SRB4:SRC4 TAX4:TAY4 TKT4:TKU4 TUP4:TUQ4 UEL4:UEM4 UOH4:UOI4 UYD4:UYE4 VHZ4:VIA4 VRV4:VRW4 WBR4:WBS4 WLN4:WLO4 WVJ4:WVK4 B7 IX7 ST7 ACP7 AML7 AWH7 BGD7 BPZ7 BZV7 CJR7 CTN7 DDJ7 DNF7 DXB7 EGX7 EQT7 FAP7 FKL7 FUH7 GED7 GNZ7 GXV7 HHR7 HRN7 IBJ7 ILF7 IVB7 JEX7 JOT7 JYP7 KIL7 KSH7 LCD7 LLZ7 LVV7 MFR7 MPN7 MZJ7 NJF7 NTB7 OCX7 OMT7 OWP7 PGL7 PQH7 QAD7 QJZ7 QTV7 RDR7 RNN7 RXJ7 SHF7 SRB7 TAX7 TKT7 TUP7 UEL7 UOH7 UYD7 VHZ7 VRV7 WBR7 WLN7 WVJ7 B8 IX8 ST8 ACP8 AML8 AWH8 BGD8 BPZ8 BZV8 CJR8 CTN8 DDJ8 DNF8 DXB8 EGX8 EQT8 FAP8 FKL8 FUH8 GED8 GNZ8 GXV8 HHR8 HRN8 IBJ8 ILF8 IVB8 JEX8 JOT8 JYP8 KIL8 KSH8 LCD8 LLZ8 LVV8 MFR8 MPN8 MZJ8 NJF8 NTB8 OCX8 OMT8 OWP8 PGL8 PQH8 QAD8 QJZ8 QTV8 RDR8 RNN8 RXJ8 SHF8 SRB8 TAX8 TKT8 TUP8 UEL8 UOH8 UYD8 VHZ8 VRV8 WBR8 WLN8 WVJ8 B9 IX9 ST9 ACP9 AML9 AWH9 BGD9 BPZ9 BZV9 CJR9 CTN9 DDJ9 DNF9 DXB9 EGX9 EQT9 FAP9 FKL9 FUH9 GED9 GNZ9 GXV9 HHR9 HRN9 IBJ9 ILF9 IVB9 JEX9 JOT9 JYP9 KIL9 KSH9 LCD9 LLZ9 LVV9 MFR9 MPN9 MZJ9 NJF9 NTB9 OCX9 OMT9 OWP9 PGL9 PQH9 QAD9 QJZ9 QTV9 RDR9 RNN9 RXJ9 SHF9 SRB9 TAX9 TKT9 TUP9 UEL9 UOH9 UYD9 VHZ9 VRV9 WBR9 WLN9 WVJ9 B12 C12 IX12 IY12 ST12 SU12 ACP12 ACQ12 AML12 AMM12 AWH12 AWI12 BGD12 BGE12 BPZ12 BQA12 BZV12 BZW12 CJR12 CJS12 CTN12 CTO12 DDJ12 DDK12 DNF12 DNG12 DXB12 DXC12 EGX12 EGY12 EQT12 EQU12 FAP12 FAQ12 FKL12 FKM12 FUH12 FUI12 GED12 GEE12 GNZ12 GOA12 GXV12 GXW12 HHR12 HHS12 HRN12 HRO12 IBJ12 IBK12 ILF12 ILG12 IVB12 IVC12 JEX12 JEY12 JOT12 JOU12 JYP12 JYQ12 KIL12 KIM12 KSH12 KSI12 LCD12 LCE12 LLZ12 LMA12 LVV12 LVW12 MFR12 MFS12 MPN12 MPO12 MZJ12 MZK12 NJF12 NJG12 NTB12 NTC12 OCX12 OCY12 OMT12 OMU12 OWP12 OWQ12 PGL12 PGM12 PQH12 PQI12 QAD12 QAE12 QJZ12 QKA12 QTV12 QTW12 RDR12 RDS12 RNN12 RNO12 RXJ12 RXK12 SHF12 SHG12 SRB12 SRC12 TAX12 TAY12 TKT12 TKU12 TUP12 TUQ12 UEL12 UEM12 UOH12 UOI12 UYD12 UYE12 VHZ12 VIA12 VRV12 VRW12 WBR12 WBS12 WLN12 WLO12 WVJ12 WVK12 B13 IX13 ST13 ACP13 AML13 AWH13 BGD13 BPZ13 BZV13 CJR13 CTN13 DDJ13 DNF13 DXB13 EGX13 EQT13 FAP13 FKL13 FUH13 GED13 GNZ13 GXV13 HHR13 HRN13 IBJ13 ILF13 IVB13 JEX13 JOT13 JYP13 KIL13 KSH13 LCD13 LLZ13 LVV13 MFR13 MPN13 MZJ13 NJF13 NTB13 OCX13 OMT13 OWP13 PGL13 PQH13 QAD13 QJZ13 QTV13 RDR13 RNN13 RXJ13 SHF13 SRB13 TAX13 TKT13 TUP13 UEL13 UOH13 UYD13 VHZ13 VRV13 WBR13 WLN13 WVJ13 B14 IX14 ST14 ACP14 AML14 AWH14 BGD14 BPZ14 BZV14 CJR14 CTN14 DDJ14 DNF14 DXB14 EGX14 EQT14 FAP14 FKL14 FUH14 GED14 GNZ14 GXV14 HHR14 HRN14 IBJ14 ILF14 IVB14 JEX14 JOT14 JYP14 KIL14 KSH14 LCD14 LLZ14 LVV14 MFR14 MPN14 MZJ14 NJF14 NTB14 OCX14 OMT14 OWP14 PGL14 PQH14 QAD14 QJZ14 QTV14 RDR14 RNN14 RXJ14 SHF14 SRB14 TAX14 TKT14 TUP14 UEL14 UOH14 UYD14 VHZ14 VRV14 WBR14 WLN14 WVJ14 B15 IX15 ST15 ACP15 AML15 AWH15 BGD15 BPZ15 BZV15 CJR15 CTN15 DDJ15 DNF15 DXB15 EGX15 EQT15 FAP15 FKL15 FUH15 GED15 GNZ15 GXV15 HHR15 HRN15 IBJ15 ILF15 IVB15 JEX15 JOT15 JYP15 KIL15 KSH15 LCD15 LLZ15 LVV15 MFR15 MPN15 MZJ15 NJF15 NTB15 OCX15 OMT15 OWP15 PGL15 PQH15 QAD15 QJZ15 QTV15 RDR15 RNN15 RXJ15 SHF15 SRB15 TAX15 TKT15 TUP15 UEL15 UOH15 UYD15 VHZ15 VRV15 WBR15 WLN15 WVJ15 B16 IX16 ST16 ACP16 AML16 AWH16 BGD16 BPZ16 BZV16 CJR16 CTN16 DDJ16 DNF16 DXB16 EGX16 EQT16 FAP16 FKL16 FUH16 GED16 GNZ16 GXV16 HHR16 HRN16 IBJ16 ILF16 IVB16 JEX16 JOT16 JYP16 KIL16 KSH16 LCD16 LLZ16 LVV16 MFR16 MPN16 MZJ16 NJF16 NTB16 OCX16 OMT16 OWP16 PGL16 PQH16 QAD16 QJZ16 QTV16 RDR16 RNN16 RXJ16 SHF16 SRB16 TAX16 TKT16 TUP16 UEL16 UOH16 UYD16 VHZ16 VRV16 WBR16 WLN16 WVJ16 B20 IX20 ST20 ACP20 AML20 AWH20 BGD20 BPZ20 BZV20 CJR20 CTN20 DDJ20 DNF20 DXB20 EGX20 EQT20 FAP20 FKL20 FUH20 GED20 GNZ20 GXV20 HHR20 HRN20 IBJ20 ILF20 IVB20 JEX20 JOT20 JYP20 KIL20 KSH20 LCD20 LLZ20 LVV20 MFR20 MPN20 MZJ20 NJF20 NTB20 OCX20 OMT20 OWP20 PGL20 PQH20 QAD20 QJZ20 QTV20 RDR20 RNN20 RXJ20 SHF20 SRB20 TAX20 TKT20 TUP20 UEL20 UOH20 UYD20 VHZ20 VRV20 WBR20 WLN20 WVJ20 B21 IX21 ST21 ACP21 AML21 AWH21 BGD21 BPZ21 BZV21 CJR21 CTN21 DDJ21 DNF21 DXB21 EGX21 EQT21 FAP21 FKL21 FUH21 GED21 GNZ21 GXV21 HHR21 HRN21 IBJ21 ILF21 IVB21 JEX21 JOT21 JYP21 KIL21 KSH21 LCD21 LLZ21 LVV21 MFR21 MPN21 MZJ21 NJF21 NTB21 OCX21 OMT21 OWP21 PGL21 PQH21 QAD21 QJZ21 QTV21 RDR21 RNN21 RXJ21 SHF21 SRB21 TAX21 TKT21 TUP21 UEL21 UOH21 UYD21 VHZ21 VRV21 WBR21 WLN21 WVJ21 B24 IX24 ST24 ACP24 AML24 AWH24 BGD24 BPZ24 BZV24 CJR24 CTN24 DDJ24 DNF24 DXB24 EGX24 EQT24 FAP24 FKL24 FUH24 GED24 GNZ24 GXV24 HHR24 HRN24 IBJ24 ILF24 IVB24 JEX24 JOT24 JYP24 KIL24 KSH24 LCD24 LLZ24 LVV24 MFR24 MPN24 MZJ24 NJF24 NTB24 OCX24 OMT24 OWP24 PGL24 PQH24 QAD24 QJZ24 QTV24 RDR24 RNN24 RXJ24 SHF24 SRB24 TAX24 TKT24 TUP24 UEL24 UOH24 UYD24 VHZ24 VRV24 WBR24 WLN24 WVJ24 B25 C25 IX25 IY25 ST25 SU25 ACP25 ACQ25 AML25 AMM25 AWH25 AWI25 BGD25 BGE25 BPZ25 BQA25 BZV25 BZW25 CJR25 CJS25 CTN25 CTO25 DDJ25 DDK25 DNF25 DNG25 DXB25 DXC25 EGX25 EGY25 EQT25 EQU25 FAP25 FAQ25 FKL25 FKM25 FUH25 FUI25 GED25 GEE25 GNZ25 GOA25 GXV25 GXW25 HHR25 HHS25 HRN25 HRO25 IBJ25 IBK25 ILF25 ILG25 IVB25 IVC25 JEX25 JEY25 JOT25 JOU25 JYP25 JYQ25 KIL25 KIM25 KSH25 KSI25 LCD25 LCE25 LLZ25 LMA25 LVV25 LVW25 MFR25 MFS25 MPN25 MPO25 MZJ25 MZK25 NJF25 NJG25 NTB25 NTC25 OCX25 OCY25 OMT25 OMU25 OWP25 OWQ25 PGL25 PGM25 PQH25 PQI25 QAD25 QAE25 QJZ25 QKA25 QTV25 QTW25 RDR25 RDS25 RNN25 RNO25 RXJ25 RXK25 SHF25 SHG25 SRB25 SRC25 TAX25 TAY25 TKT25 TKU25 TUP25 TUQ25 UEL25 UEM25 UOH25 UOI25 UYD25 UYE25 VHZ25 VIA25 VRV25 VRW25 WBR25 WBS25 WLN25 WLO25 WVJ25 WVK25 B26 IX26 ST26 ACP26 AML26 AWH26 BGD26 BPZ26 BZV26 CJR26 CTN26 DDJ26 DNF26 DXB26 EGX26 EQT26 FAP26 FKL26 FUH26 GED26 GNZ26 GXV26 HHR26 HRN26 IBJ26 ILF26 IVB26 JEX26 JOT26 JYP26 KIL26 KSH26 LCD26 LLZ26 LVV26 MFR26 MPN26 MZJ26 NJF26 NTB26 OCX26 OMT26 OWP26 PGL26 PQH26 QAD26 QJZ26 QTV26 RDR26 RNN26 RXJ26 SHF26 SRB26 TAX26 TKT26 TUP26 UEL26 UOH26 UYD26 VHZ26 VRV26 WBR26 WLN26 WVJ26 B27 IX27 ST27 ACP27 AML27 AWH27 BGD27 BPZ27 BZV27 CJR27 CTN27 DDJ27 DNF27 DXB27 EGX27 EQT27 FAP27 FKL27 FUH27 GED27 GNZ27 GXV27 HHR27 HRN27 IBJ27 ILF27 IVB27 JEX27 JOT27 JYP27 KIL27 KSH27 LCD27 LLZ27 LVV27 MFR27 MPN27 MZJ27 NJF27 NTB27 OCX27 OMT27 OWP27 PGL27 PQH27 QAD27 QJZ27 QTV27 RDR27 RNN27 RXJ27 SHF27 SRB27 TAX27 TKT27 TUP27 UEL27 UOH27 UYD27 VHZ27 VRV27 WBR27 WLN27 WVJ27 B28 IX28 ST28 ACP28 AML28 AWH28 BGD28 BPZ28 BZV28 CJR28 CTN28 DDJ28 DNF28 DXB28 EGX28 EQT28 FAP28 FKL28 FUH28 GED28 GNZ28 GXV28 HHR28 HRN28 IBJ28 ILF28 IVB28 JEX28 JOT28 JYP28 KIL28 KSH28 LCD28 LLZ28 LVV28 MFR28 MPN28 MZJ28 NJF28 NTB28 OCX28 OMT28 OWP28 PGL28 PQH28 QAD28 QJZ28 QTV28 RDR28 RNN28 RXJ28 SHF28 SRB28 TAX28 TKT28 TUP28 UEL28 UOH28 UYD28 VHZ28 VRV28 WBR28 WLN28 WVJ28 B29 IX29 ST29 ACP29 AML29 AWH29 BGD29 BPZ29 BZV29 CJR29 CTN29 DDJ29 DNF29 DXB29 EGX29 EQT29 FAP29 FKL29 FUH29 GED29 GNZ29 GXV29 HHR29 HRN29 IBJ29 ILF29 IVB29 JEX29 JOT29 JYP29 KIL29 KSH29 LCD29 LLZ29 LVV29 MFR29 MPN29 MZJ29 NJF29 NTB29 OCX29 OMT29 OWP29 PGL29 PQH29 QAD29 QJZ29 QTV29 RDR29 RNN29 RXJ29 SHF29 SRB29 TAX29 TKT29 TUP29 UEL29 UOH29 UYD29 VHZ29 VRV29 WBR29 WLN29 WVJ29 B30 IX30 ST30 ACP30 AML30 AWH30 BGD30 BPZ30 BZV30 CJR30 CTN30 DDJ30 DNF30 DXB30 EGX30 EQT30 FAP30 FKL30 FUH30 GED30 GNZ30 GXV30 HHR30 HRN30 IBJ30 ILF30 IVB30 JEX30 JOT30 JYP30 KIL30 KSH30 LCD30 LLZ30 LVV30 MFR30 MPN30 MZJ30 NJF30 NTB30 OCX30 OMT30 OWP30 PGL30 PQH30 QAD30 QJZ30 QTV30 RDR30 RNN30 RXJ30 SHF30 SRB30 TAX30 TKT30 TUP30 UEL30 UOH30 UYD30 VHZ30 VRV30 WBR30 WLN30 WVJ30 B31 IX31 ST31 ACP31 AML31 AWH31 BGD31 BPZ31 BZV31 CJR31 CTN31 DDJ31 DNF31 DXB31 EGX31 EQT31 FAP31 FKL31 FUH31 GED31 GNZ31 GXV31 HHR31 HRN31 IBJ31 ILF31 IVB31 JEX31 JOT31 JYP31 KIL31 KSH31 LCD31 LLZ31 LVV31 MFR31 MPN31 MZJ31 NJF31 NTB31 OCX31 OMT31 OWP31 PGL31 PQH31 QAD31 QJZ31 QTV31 RDR31 RNN31 RXJ31 SHF31 SRB31 TAX31 TKT31 TUP31 UEL31 UOH31 UYD31 VHZ31 VRV31 WBR31 WLN31 WVJ31 B32 IX32 ST32 ACP32 AML32 AWH32 BGD32 BPZ32 BZV32 CJR32 CTN32 DDJ32 DNF32 DXB32 EGX32 EQT32 FAP32 FKL32 FUH32 GED32 GNZ32 GXV32 HHR32 HRN32 IBJ32 ILF32 IVB32 JEX32 JOT32 JYP32 KIL32 KSH32 LCD32 LLZ32 LVV32 MFR32 MPN32 MZJ32 NJF32 NTB32 OCX32 OMT32 OWP32 PGL32 PQH32 QAD32 QJZ32 QTV32 RDR32 RNN32 RXJ32 SHF32 SRB32 TAX32 TKT32 TUP32 UEL32 UOH32 UYD32 VHZ32 VRV32 WBR32 WLN32 WVJ32 B33 IX33 ST33 ACP33 AML33 AWH33 BGD33 BPZ33 BZV33 CJR33 CTN33 DDJ33 DNF33 DXB33 EGX33 EQT33 FAP33 FKL33 FUH33 GED33 GNZ33 GXV33 HHR33 HRN33 IBJ33 ILF33 IVB33 JEX33 JOT33 JYP33 KIL33 KSH33 LCD33 LLZ33 LVV33 MFR33 MPN33 MZJ33 NJF33 NTB33 OCX33 OMT33 OWP33 PGL33 PQH33 QAD33 QJZ33 QTV33 RDR33 RNN33 RXJ33 SHF33 SRB33 TAX33 TKT33 TUP33 UEL33 UOH33 UYD33 VHZ33 VRV33 WBR33 WLN33 WVJ33 B34 IX34 ST34 ACP34 AML34 AWH34 BGD34 BPZ34 BZV34 CJR34 CTN34 DDJ34 DNF34 DXB34 EGX34 EQT34 FAP34 FKL34 FUH34 GED34 GNZ34 GXV34 HHR34 HRN34 IBJ34 ILF34 IVB34 JEX34 JOT34 JYP34 KIL34 KSH34 LCD34 LLZ34 LVV34 MFR34 MPN34 MZJ34 NJF34 NTB34 OCX34 OMT34 OWP34 PGL34 PQH34 QAD34 QJZ34 QTV34 RDR34 RNN34 RXJ34 SHF34 SRB34 TAX34 TKT34 TUP34 UEL34 UOH34 UYD34 VHZ34 VRV34 WBR34 WLN34 WVJ34 B35 IX35 ST35 ACP35 AML35 AWH35 BGD35 BPZ35 BZV35 CJR35 CTN35 DDJ35 DNF35 DXB35 EGX35 EQT35 FAP35 FKL35 FUH35 GED35 GNZ35 GXV35 HHR35 HRN35 IBJ35 ILF35 IVB35 JEX35 JOT35 JYP35 KIL35 KSH35 LCD35 LLZ35 LVV35 MFR35 MPN35 MZJ35 NJF35 NTB35 OCX35 OMT35 OWP35 PGL35 PQH35 QAD35 QJZ35 QTV35 RDR35 RNN35 RXJ35 SHF35 SRB35 TAX35 TKT35 TUP35 UEL35 UOH35 UYD35 VHZ35 VRV35 WBR35 WLN35 WVJ35 B36 IX36 ST36 ACP36 AML36 AWH36 BGD36 BPZ36 BZV36 CJR36 CTN36 DDJ36 DNF36 DXB36 EGX36 EQT36 FAP36 FKL36 FUH36 GED36 GNZ36 GXV36 HHR36 HRN36 IBJ36 ILF36 IVB36 JEX36 JOT36 JYP36 KIL36 KSH36 LCD36 LLZ36 LVV36 MFR36 MPN36 MZJ36 NJF36 NTB36 OCX36 OMT36 OWP36 PGL36 PQH36 QAD36 QJZ36 QTV36 RDR36 RNN36 RXJ36 SHF36 SRB36 TAX36 TKT36 TUP36 UEL36 UOH36 UYD36 VHZ36 VRV36 WBR36 WLN36 WVJ36 B37 IX37 ST37 ACP37 AML37 AWH37 BGD37 BPZ37 BZV37 CJR37 CTN37 DDJ37 DNF37 DXB37 EGX37 EQT37 FAP37 FKL37 FUH37 GED37 GNZ37 GXV37 HHR37 HRN37 IBJ37 ILF37 IVB37 JEX37 JOT37 JYP37 KIL37 KSH37 LCD37 LLZ37 LVV37 MFR37 MPN37 MZJ37 NJF37 NTB37 OCX37 OMT37 OWP37 PGL37 PQH37 QAD37 QJZ37 QTV37 RDR37 RNN37 RXJ37 SHF37 SRB37 TAX37 TKT37 TUP37 UEL37 UOH37 UYD37 VHZ37 VRV37 WBR37 WLN37 WVJ37 B38 IX38 ST38 ACP38 AML38 AWH38 BGD38 BPZ38 BZV38 CJR38 CTN38 DDJ38 DNF38 DXB38 EGX38 EQT38 FAP38 FKL38 FUH38 GED38 GNZ38 GXV38 HHR38 HRN38 IBJ38 ILF38 IVB38 JEX38 JOT38 JYP38 KIL38 KSH38 LCD38 LLZ38 LVV38 MFR38 MPN38 MZJ38 NJF38 NTB38 OCX38 OMT38 OWP38 PGL38 PQH38 QAD38 QJZ38 QTV38 RDR38 RNN38 RXJ38 SHF38 SRB38 TAX38 TKT38 TUP38 UEL38 UOH38 UYD38 VHZ38 VRV38 WBR38 WLN38 WVJ38 B39 IX39 ST39 ACP39 AML39 AWH39 BGD39 BPZ39 BZV39 CJR39 CTN39 DDJ39 DNF39 DXB39 EGX39 EQT39 FAP39 FKL39 FUH39 GED39 GNZ39 GXV39 HHR39 HRN39 IBJ39 ILF39 IVB39 JEX39 JOT39 JYP39 KIL39 KSH39 LCD39 LLZ39 LVV39 MFR39 MPN39 MZJ39 NJF39 NTB39 OCX39 OMT39 OWP39 PGL39 PQH39 QAD39 QJZ39 QTV39 RDR39 RNN39 RXJ39 SHF39 SRB39 TAX39 TKT39 TUP39 UEL39 UOH39 UYD39 VHZ39 VRV39 WBR39 WLN39 WVJ39 B40 C40 IX40 IY40 ST40 SU40 ACP40 ACQ40 AML40 AMM40 AWH40 AWI40 BGD40 BGE40 BPZ40 BQA40 BZV40 BZW40 CJR40 CJS40 CTN40 CTO40 DDJ40 DDK40 DNF40 DNG40 DXB40 DXC40 EGX40 EGY40 EQT40 EQU40 FAP40 FAQ40 FKL40 FKM40 FUH40 FUI40 GED40 GEE40 GNZ40 GOA40 GXV40 GXW40 HHR40 HHS40 HRN40 HRO40 IBJ40 IBK40 ILF40 ILG40 IVB40 IVC40 JEX40 JEY40 JOT40 JOU40 JYP40 JYQ40 KIL40 KIM40 KSH40 KSI40 LCD40 LCE40 LLZ40 LMA40 LVV40 LVW40 MFR40 MFS40 MPN40 MPO40 MZJ40 MZK40 NJF40 NJG40 NTB40 NTC40 OCX40 OCY40 OMT40 OMU40 OWP40 OWQ40 PGL40 PGM40 PQH40 PQI40 QAD40 QAE40 QJZ40 QKA40 QTV40 QTW40 RDR40 RDS40 RNN40 RNO40 RXJ40 RXK40 SHF40 SHG40 SRB40 SRC40 TAX40 TAY40 TKT40 TKU40 TUP40 TUQ40 UEL40 UEM40 UOH40 UOI40 UYD40 UYE40 VHZ40 VIA40 VRV40 VRW40 WBR40 WBS40 WLN40 WLO40 WVJ40 WVK40 B41 IX41 ST41 ACP41 AML41 AWH41 BGD41 BPZ41 BZV41 CJR41 CTN41 DDJ41 DNF41 DXB41 EGX41 EQT41 FAP41 FKL41 FUH41 GED41 GNZ41 GXV41 HHR41 HRN41 IBJ41 ILF41 IVB41 JEX41 JOT41 JYP41 KIL41 KSH41 LCD41 LLZ41 LVV41 MFR41 MPN41 MZJ41 NJF41 NTB41 OCX41 OMT41 OWP41 PGL41 PQH41 QAD41 QJZ41 QTV41 RDR41 RNN41 RXJ41 SHF41 SRB41 TAX41 TKT41 TUP41 UEL41 UOH41 UYD41 VHZ41 VRV41 WBR41 WLN41 WVJ41 B42 IX42 ST42 ACP42 AML42 AWH42 BGD42 BPZ42 BZV42 CJR42 CTN42 DDJ42 DNF42 DXB42 EGX42 EQT42 FAP42 FKL42 FUH42 GED42 GNZ42 GXV42 HHR42 HRN42 IBJ42 ILF42 IVB42 JEX42 JOT42 JYP42 KIL42 KSH42 LCD42 LLZ42 LVV42 MFR42 MPN42 MZJ42 NJF42 NTB42 OCX42 OMT42 OWP42 PGL42 PQH42 QAD42 QJZ42 QTV42 RDR42 RNN42 RXJ42 SHF42 SRB42 TAX42 TKT42 TUP42 UEL42 UOH42 UYD42 VHZ42 VRV42 WBR42 WLN42 WVJ42 B43 IX43 ST43 ACP43 AML43 AWH43 BGD43 BPZ43 BZV43 CJR43 CTN43 DDJ43 DNF43 DXB43 EGX43 EQT43 FAP43 FKL43 FUH43 GED43 GNZ43 GXV43 HHR43 HRN43 IBJ43 ILF43 IVB43 JEX43 JOT43 JYP43 KIL43 KSH43 LCD43 LLZ43 LVV43 MFR43 MPN43 MZJ43 NJF43 NTB43 OCX43 OMT43 OWP43 PGL43 PQH43 QAD43 QJZ43 QTV43 RDR43 RNN43 RXJ43 SHF43 SRB43 TAX43 TKT43 TUP43 UEL43 UOH43 UYD43 VHZ43 VRV43 WBR43 WLN43 WVJ43 B44 IX44 ST44 ACP44 AML44 AWH44 BGD44 BPZ44 BZV44 CJR44 CTN44 DDJ44 DNF44 DXB44 EGX44 EQT44 FAP44 FKL44 FUH44 GED44 GNZ44 GXV44 HHR44 HRN44 IBJ44 ILF44 IVB44 JEX44 JOT44 JYP44 KIL44 KSH44 LCD44 LLZ44 LVV44 MFR44 MPN44 MZJ44 NJF44 NTB44 OCX44 OMT44 OWP44 PGL44 PQH44 QAD44 QJZ44 QTV44 RDR44 RNN44 RXJ44 SHF44 SRB44 TAX44 TKT44 TUP44 UEL44 UOH44 UYD44 VHZ44 VRV44 WBR44 WLN44 WVJ44 B45 IX45 ST45 ACP45 AML45 AWH45 BGD45 BPZ45 BZV45 CJR45 CTN45 DDJ45 DNF45 DXB45 EGX45 EQT45 FAP45 FKL45 FUH45 GED45 GNZ45 GXV45 HHR45 HRN45 IBJ45 ILF45 IVB45 JEX45 JOT45 JYP45 KIL45 KSH45 LCD45 LLZ45 LVV45 MFR45 MPN45 MZJ45 NJF45 NTB45 OCX45 OMT45 OWP45 PGL45 PQH45 QAD45 QJZ45 QTV45 RDR45 RNN45 RXJ45 SHF45 SRB45 TAX45 TKT45 TUP45 UEL45 UOH45 UYD45 VHZ45 VRV45 WBR45 WLN45 WVJ45 B46 IX46 ST46 ACP46 AML46 AWH46 BGD46 BPZ46 BZV46 CJR46 CTN46 DDJ46 DNF46 DXB46 EGX46 EQT46 FAP46 FKL46 FUH46 GED46 GNZ46 GXV46 HHR46 HRN46 IBJ46 ILF46 IVB46 JEX46 JOT46 JYP46 KIL46 KSH46 LCD46 LLZ46 LVV46 MFR46 MPN46 MZJ46 NJF46 NTB46 OCX46 OMT46 OWP46 PGL46 PQH46 QAD46 QJZ46 QTV46 RDR46 RNN46 RXJ46 SHF46 SRB46 TAX46 TKT46 TUP46 UEL46 UOH46 UYD46 VHZ46 VRV46 WBR46 WLN46 WVJ46 B47 IX47 ST47 ACP47 AML47 AWH47 BGD47 BPZ47 BZV47 CJR47 CTN47 DDJ47 DNF47 DXB47 EGX47 EQT47 FAP47 FKL47 FUH47 GED47 GNZ47 GXV47 HHR47 HRN47 IBJ47 ILF47 IVB47 JEX47 JOT47 JYP47 KIL47 KSH47 LCD47 LLZ47 LVV47 MFR47 MPN47 MZJ47 NJF47 NTB47 OCX47 OMT47 OWP47 PGL47 PQH47 QAD47 QJZ47 QTV47 RDR47 RNN47 RXJ47 SHF47 SRB47 TAX47 TKT47 TUP47 UEL47 UOH47 UYD47 VHZ47 VRV47 WBR47 WLN47 WVJ47 B50 IX50 ST50 ACP50 AML50 AWH50 BGD50 BPZ50 BZV50 CJR50 CTN50 DDJ50 DNF50 DXB50 EGX50 EQT50 FAP50 FKL50 FUH50 GED50 GNZ50 GXV50 HHR50 HRN50 IBJ50 ILF50 IVB50 JEX50 JOT50 JYP50 KIL50 KSH50 LCD50 LLZ50 LVV50 MFR50 MPN50 MZJ50 NJF50 NTB50 OCX50 OMT50 OWP50 PGL50 PQH50 QAD50 QJZ50 QTV50 RDR50 RNN50 RXJ50 SHF50 SRB50 TAX50 TKT50 TUP50 UEL50 UOH50 UYD50 VHZ50 VRV50 WBR50 WLN50 WVJ50 B51 IX51 ST51 ACP51 AML51 AWH51 BGD51 BPZ51 BZV51 CJR51 CTN51 DDJ51 DNF51 DXB51 EGX51 EQT51 FAP51 FKL51 FUH51 GED51 GNZ51 GXV51 HHR51 HRN51 IBJ51 ILF51 IVB51 JEX51 JOT51 JYP51 KIL51 KSH51 LCD51 LLZ51 LVV51 MFR51 MPN51 MZJ51 NJF51 NTB51 OCX51 OMT51 OWP51 PGL51 PQH51 QAD51 QJZ51 QTV51 RDR51 RNN51 RXJ51 SHF51 SRB51 TAX51 TKT51 TUP51 UEL51 UOH51 UYD51 VHZ51 VRV51 WBR51 WLN51 WVJ51 B52 IX52 ST52 ACP52 AML52 AWH52 BGD52 BPZ52 BZV52 CJR52 CTN52 DDJ52 DNF52 DXB52 EGX52 EQT52 FAP52 FKL52 FUH52 GED52 GNZ52 GXV52 HHR52 HRN52 IBJ52 ILF52 IVB52 JEX52 JOT52 JYP52 KIL52 KSH52 LCD52 LLZ52 LVV52 MFR52 MPN52 MZJ52 NJF52 NTB52 OCX52 OMT52 OWP52 PGL52 PQH52 QAD52 QJZ52 QTV52 RDR52 RNN52 RXJ52 SHF52 SRB52 TAX52 TKT52 TUP52 UEL52 UOH52 UYD52 VHZ52 VRV52 WBR52 WLN52 WVJ52 B53 IX53 ST53 ACP53 AML53 AWH53 BGD53 BPZ53 BZV53 CJR53 CTN53 DDJ53 DNF53 DXB53 EGX53 EQT53 FAP53 FKL53 FUH53 GED53 GNZ53 GXV53 HHR53 HRN53 IBJ53 ILF53 IVB53 JEX53 JOT53 JYP53 KIL53 KSH53 LCD53 LLZ53 LVV53 MFR53 MPN53 MZJ53 NJF53 NTB53 OCX53 OMT53 OWP53 PGL53 PQH53 QAD53 QJZ53 QTV53 RDR53 RNN53 RXJ53 SHF53 SRB53 TAX53 TKT53 TUP53 UEL53 UOH53 UYD53 VHZ53 VRV53 WBR53 WLN53 WVJ53 B54 IX54 ST54 ACP54 AML54 AWH54 BGD54 BPZ54 BZV54 CJR54 CTN54 DDJ54 DNF54 DXB54 EGX54 EQT54 FAP54 FKL54 FUH54 GED54 GNZ54 GXV54 HHR54 HRN54 IBJ54 ILF54 IVB54 JEX54 JOT54 JYP54 KIL54 KSH54 LCD54 LLZ54 LVV54 MFR54 MPN54 MZJ54 NJF54 NTB54 OCX54 OMT54 OWP54 PGL54 PQH54 QAD54 QJZ54 QTV54 RDR54 RNN54 RXJ54 SHF54 SRB54 TAX54 TKT54 TUP54 UEL54 UOH54 UYD54 VHZ54 VRV54 WBR54 WLN54 WVJ54 B55 IX55 ST55 ACP55 AML55 AWH55 BGD55 BPZ55 BZV55 CJR55 CTN55 DDJ55 DNF55 DXB55 EGX55 EQT55 FAP55 FKL55 FUH55 GED55 GNZ55 GXV55 HHR55 HRN55 IBJ55 ILF55 IVB55 JEX55 JOT55 JYP55 KIL55 KSH55 LCD55 LLZ55 LVV55 MFR55 MPN55 MZJ55 NJF55 NTB55 OCX55 OMT55 OWP55 PGL55 PQH55 QAD55 QJZ55 QTV55 RDR55 RNN55 RXJ55 SHF55 SRB55 TAX55 TKT55 TUP55 UEL55 UOH55 UYD55 VHZ55 VRV55 WBR55 WLN55 WVJ55 B56 IX56 ST56 ACP56 AML56 AWH56 BGD56 BPZ56 BZV56 CJR56 CTN56 DDJ56 DNF56 DXB56 EGX56 EQT56 FAP56 FKL56 FUH56 GED56 GNZ56 GXV56 HHR56 HRN56 IBJ56 ILF56 IVB56 JEX56 JOT56 JYP56 KIL56 KSH56 LCD56 LLZ56 LVV56 MFR56 MPN56 MZJ56 NJF56 NTB56 OCX56 OMT56 OWP56 PGL56 PQH56 QAD56 QJZ56 QTV56 RDR56 RNN56 RXJ56 SHF56 SRB56 TAX56 TKT56 TUP56 UEL56 UOH56 UYD56 VHZ56 VRV56 WBR56 WLN56 WVJ56 B57 IX57 ST57 ACP57 AML57 AWH57 BGD57 BPZ57 BZV57 CJR57 CTN57 DDJ57 DNF57 DXB57 EGX57 EQT57 FAP57 FKL57 FUH57 GED57 GNZ57 GXV57 HHR57 HRN57 IBJ57 ILF57 IVB57 JEX57 JOT57 JYP57 KIL57 KSH57 LCD57 LLZ57 LVV57 MFR57 MPN57 MZJ57 NJF57 NTB57 OCX57 OMT57 OWP57 PGL57 PQH57 QAD57 QJZ57 QTV57 RDR57 RNN57 RXJ57 SHF57 SRB57 TAX57 TKT57 TUP57 UEL57 UOH57 UYD57 VHZ57 VRV57 WBR57 WLN57 WVJ57 B58 IX58 ST58 ACP58 AML58 AWH58 BGD58 BPZ58 BZV58 CJR58 CTN58 DDJ58 DNF58 DXB58 EGX58 EQT58 FAP58 FKL58 FUH58 GED58 GNZ58 GXV58 HHR58 HRN58 IBJ58 ILF58 IVB58 JEX58 JOT58 JYP58 KIL58 KSH58 LCD58 LLZ58 LVV58 MFR58 MPN58 MZJ58 NJF58 NTB58 OCX58 OMT58 OWP58 PGL58 PQH58 QAD58 QJZ58 QTV58 RDR58 RNN58 RXJ58 SHF58 SRB58 TAX58 TKT58 TUP58 UEL58 UOH58 UYD58 VHZ58 VRV58 WBR58 WLN58 WVJ58 B59 IX59 ST59 ACP59 AML59 AWH59 BGD59 BPZ59 BZV59 CJR59 CTN59 DDJ59 DNF59 DXB59 EGX59 EQT59 FAP59 FKL59 FUH59 GED59 GNZ59 GXV59 HHR59 HRN59 IBJ59 ILF59 IVB59 JEX59 JOT59 JYP59 KIL59 KSH59 LCD59 LLZ59 LVV59 MFR59 MPN59 MZJ59 NJF59 NTB59 OCX59 OMT59 OWP59 PGL59 PQH59 QAD59 QJZ59 QTV59 RDR59 RNN59 RXJ59 SHF59 SRB59 TAX59 TKT59 TUP59 UEL59 UOH59 UYD59 VHZ59 VRV59 WBR59 WLN59 WVJ59 B60 IX60 ST60 ACP60 AML60 AWH60 BGD60 BPZ60 BZV60 CJR60 CTN60 DDJ60 DNF60 DXB60 EGX60 EQT60 FAP60 FKL60 FUH60 GED60 GNZ60 GXV60 HHR60 HRN60 IBJ60 ILF60 IVB60 JEX60 JOT60 JYP60 KIL60 KSH60 LCD60 LLZ60 LVV60 MFR60 MPN60 MZJ60 NJF60 NTB60 OCX60 OMT60 OWP60 PGL60 PQH60 QAD60 QJZ60 QTV60 RDR60 RNN60 RXJ60 SHF60 SRB60 TAX60 TKT60 TUP60 UEL60 UOH60 UYD60 VHZ60 VRV60 WBR60 WLN60 WVJ60 B61 IX61 ST61 ACP61 AML61 AWH61 BGD61 BPZ61 BZV61 CJR61 CTN61 DDJ61 DNF61 DXB61 EGX61 EQT61 FAP61 FKL61 FUH61 GED61 GNZ61 GXV61 HHR61 HRN61 IBJ61 ILF61 IVB61 JEX61 JOT61 JYP61 KIL61 KSH61 LCD61 LLZ61 LVV61 MFR61 MPN61 MZJ61 NJF61 NTB61 OCX61 OMT61 OWP61 PGL61 PQH61 QAD61 QJZ61 QTV61 RDR61 RNN61 RXJ61 SHF61 SRB61 TAX61 TKT61 TUP61 UEL61 UOH61 UYD61 VHZ61 VRV61 WBR61 WLN61 WVJ61 B62 IX62 ST62 ACP62 AML62 AWH62 BGD62 BPZ62 BZV62 CJR62 CTN62 DDJ62 DNF62 DXB62 EGX62 EQT62 FAP62 FKL62 FUH62 GED62 GNZ62 GXV62 HHR62 HRN62 IBJ62 ILF62 IVB62 JEX62 JOT62 JYP62 KIL62 KSH62 LCD62 LLZ62 LVV62 MFR62 MPN62 MZJ62 NJF62 NTB62 OCX62 OMT62 OWP62 PGL62 PQH62 QAD62 QJZ62 QTV62 RDR62 RNN62 RXJ62 SHF62 SRB62 TAX62 TKT62 TUP62 UEL62 UOH62 UYD62 VHZ62 VRV62 WBR62 WLN62 WVJ62 B63 IX63 ST63 ACP63 AML63 AWH63 BGD63 BPZ63 BZV63 CJR63 CTN63 DDJ63 DNF63 DXB63 EGX63 EQT63 FAP63 FKL63 FUH63 GED63 GNZ63 GXV63 HHR63 HRN63 IBJ63 ILF63 IVB63 JEX63 JOT63 JYP63 KIL63 KSH63 LCD63 LLZ63 LVV63 MFR63 MPN63 MZJ63 NJF63 NTB63 OCX63 OMT63 OWP63 PGL63 PQH63 QAD63 QJZ63 QTV63 RDR63 RNN63 RXJ63 SHF63 SRB63 TAX63 TKT63 TUP63 UEL63 UOH63 UYD63 VHZ63 VRV63 WBR63 WLN63 WVJ63 B66 IX66 ST66 ACP66 AML66 AWH66 BGD66 BPZ66 BZV66 CJR66 CTN66 DDJ66 DNF66 DXB66 EGX66 EQT66 FAP66 FKL66 FUH66 GED66 GNZ66 GXV66 HHR66 HRN66 IBJ66 ILF66 IVB66 JEX66 JOT66 JYP66 KIL66 KSH66 LCD66 LLZ66 LVV66 MFR66 MPN66 MZJ66 NJF66 NTB66 OCX66 OMT66 OWP66 PGL66 PQH66 QAD66 QJZ66 QTV66 RDR66 RNN66 RXJ66 SHF66 SRB66 TAX66 TKT66 TUP66 UEL66 UOH66 UYD66 VHZ66 VRV66 WBR66 WLN66 WVJ66 B67 IX67 ST67 ACP67 AML67 AWH67 BGD67 BPZ67 BZV67 CJR67 CTN67 DDJ67 DNF67 DXB67 EGX67 EQT67 FAP67 FKL67 FUH67 GED67 GNZ67 GXV67 HHR67 HRN67 IBJ67 ILF67 IVB67 JEX67 JOT67 JYP67 KIL67 KSH67 LCD67 LLZ67 LVV67 MFR67 MPN67 MZJ67 NJF67 NTB67 OCX67 OMT67 OWP67 PGL67 PQH67 QAD67 QJZ67 QTV67 RDR67 RNN67 RXJ67 SHF67 SRB67 TAX67 TKT67 TUP67 UEL67 UOH67 UYD67 VHZ67 VRV67 WBR67 WLN67 WVJ67 B73 IX73 ST73 ACP73 AML73 AWH73 BGD73 BPZ73 BZV73 CJR73 CTN73 DDJ73 DNF73 DXB73 EGX73 EQT73 FAP73 FKL73 FUH73 GED73 GNZ73 GXV73 HHR73 HRN73 IBJ73 ILF73 IVB73 JEX73 JOT73 JYP73 KIL73 KSH73 LCD73 LLZ73 LVV73 MFR73 MPN73 MZJ73 NJF73 NTB73 OCX73 OMT73 OWP73 PGL73 PQH73 QAD73 QJZ73 QTV73 RDR73 RNN73 RXJ73 SHF73 SRB73 TAX73 TKT73 TUP73 UEL73 UOH73 UYD73 VHZ73 VRV73 WBR73 WLN73 WVJ73 B102 IX102 ST102 ACP102 AML102 AWH102 BGD102 BPZ102 BZV102 CJR102 CTN102 DDJ102 DNF102 DXB102 EGX102 EQT102 FAP102 FKL102 FUH102 GED102 GNZ102 GXV102 HHR102 HRN102 IBJ102 ILF102 IVB102 JEX102 JOT102 JYP102 KIL102 KSH102 LCD102 LLZ102 LVV102 MFR102 MPN102 MZJ102 NJF102 NTB102 OCX102 OMT102 OWP102 PGL102 PQH102 QAD102 QJZ102 QTV102 RDR102 RNN102 RXJ102 SHF102 SRB102 TAX102 TKT102 TUP102 UEL102 UOH102 UYD102 VHZ102 VRV102 WBR102 WLN102 WVJ102 B65540 C65540 IX65540:IY65540 ST65540:SU65540 ACP65540:ACQ65540 AML65540:AMM65540 AWH65540:AWI65540 BGD65540:BGE65540 BPZ65540:BQA65540 BZV65540:BZW65540 CJR65540:CJS65540 CTN65540:CTO65540 DDJ65540:DDK65540 DNF65540:DNG65540 DXB65540:DXC65540 EGX65540:EGY65540 EQT65540:EQU65540 FAP65540:FAQ65540 FKL65540:FKM65540 FUH65540:FUI65540 GED65540:GEE65540 GNZ65540:GOA65540 GXV65540:GXW65540 HHR65540:HHS65540 HRN65540:HRO65540 IBJ65540:IBK65540 ILF65540:ILG65540 IVB65540:IVC65540 JEX65540:JEY65540 JOT65540:JOU65540 JYP65540:JYQ65540 KIL65540:KIM65540 KSH65540:KSI65540 LCD65540:LCE65540 LLZ65540:LMA65540 LVV65540:LVW65540 MFR65540:MFS65540 MPN65540:MPO65540 MZJ65540:MZK65540 NJF65540:NJG65540 NTB65540:NTC65540 OCX65540:OCY65540 OMT65540:OMU65540 OWP65540:OWQ65540 PGL65540:PGM65540 PQH65540:PQI65540 QAD65540:QAE65540 QJZ65540:QKA65540 QTV65540:QTW65540 RDR65540:RDS65540 RNN65540:RNO65540 RXJ65540:RXK65540 SHF65540:SHG65540 SRB65540:SRC65540 TAX65540:TAY65540 TKT65540:TKU65540 TUP65540:TUQ65540 UEL65540:UEM65540 UOH65540:UOI65540 UYD65540:UYE65540 VHZ65540:VIA65540 VRV65540:VRW65540 WBR65540:WBS65540 WLN65540:WLO65540 WVJ65540:WVK65540 C65548 IY65548 SU65548 ACQ65548 AMM65548 AWI65548 BGE65548 BQA65548 BZW65548 CJS65548 CTO65548 DDK65548 DNG65548 DXC65548 EGY65548 EQU65548 FAQ65548 FKM65548 FUI65548 GEE65548 GOA65548 GXW65548 HHS65548 HRO65548 IBK65548 ILG65548 IVC65548 JEY65548 JOU65548 JYQ65548 KIM65548 KSI65548 LCE65548 LMA65548 LVW65548 MFS65548 MPO65548 MZK65548 NJG65548 NTC65548 OCY65548 OMU65548 OWQ65548 PGM65548 PQI65548 QAE65548 QKA65548 QTW65548 RDS65548 RNO65548 RXK65548 SHG65548 SRC65548 TAY65548 TKU65548 TUQ65548 UEM65548 UOI65548 UYE65548 VIA65548 VRW65548 WBS65548 WLO65548 WVK65548 C65561 IY65561 SU65561 ACQ65561 AMM65561 AWI65561 BGE65561 BQA65561 BZW65561 CJS65561 CTO65561 DDK65561 DNG65561 DXC65561 EGY65561 EQU65561 FAQ65561 FKM65561 FUI65561 GEE65561 GOA65561 GXW65561 HHS65561 HRO65561 IBK65561 ILG65561 IVC65561 JEY65561 JOU65561 JYQ65561 KIM65561 KSI65561 LCE65561 LMA65561 LVW65561 MFS65561 MPO65561 MZK65561 NJG65561 NTC65561 OCY65561 OMU65561 OWQ65561 PGM65561 PQI65561 QAE65561 QKA65561 QTW65561 RDS65561 RNO65561 RXK65561 SHG65561 SRC65561 TAY65561 TKU65561 TUQ65561 UEM65561 UOI65561 UYE65561 VIA65561 VRW65561 WBS65561 WLO65561 WVK65561 C65576 IY65576 SU65576 ACQ65576 AMM65576 AWI65576 BGE65576 BQA65576 BZW65576 CJS65576 CTO65576 DDK65576 DNG65576 DXC65576 EGY65576 EQU65576 FAQ65576 FKM65576 FUI65576 GEE65576 GOA65576 GXW65576 HHS65576 HRO65576 IBK65576 ILG65576 IVC65576 JEY65576 JOU65576 JYQ65576 KIM65576 KSI65576 LCE65576 LMA65576 LVW65576 MFS65576 MPO65576 MZK65576 NJG65576 NTC65576 OCY65576 OMU65576 OWQ65576 PGM65576 PQI65576 QAE65576 QKA65576 QTW65576 RDS65576 RNO65576 RXK65576 SHG65576 SRC65576 TAY65576 TKU65576 TUQ65576 UEM65576 UOI65576 UYE65576 VIA65576 VRW65576 WBS65576 WLO65576 WVK65576 B131076 C131076 IX131076:IY131076 ST131076:SU131076 ACP131076:ACQ131076 AML131076:AMM131076 AWH131076:AWI131076 BGD131076:BGE131076 BPZ131076:BQA131076 BZV131076:BZW131076 CJR131076:CJS131076 CTN131076:CTO131076 DDJ131076:DDK131076 DNF131076:DNG131076 DXB131076:DXC131076 EGX131076:EGY131076 EQT131076:EQU131076 FAP131076:FAQ131076 FKL131076:FKM131076 FUH131076:FUI131076 GED131076:GEE131076 GNZ131076:GOA131076 GXV131076:GXW131076 HHR131076:HHS131076 HRN131076:HRO131076 IBJ131076:IBK131076 ILF131076:ILG131076 IVB131076:IVC131076 JEX131076:JEY131076 JOT131076:JOU131076 JYP131076:JYQ131076 KIL131076:KIM131076 KSH131076:KSI131076 LCD131076:LCE131076 LLZ131076:LMA131076 LVV131076:LVW131076 MFR131076:MFS131076 MPN131076:MPO131076 MZJ131076:MZK131076 NJF131076:NJG131076 NTB131076:NTC131076 OCX131076:OCY131076 OMT131076:OMU131076 OWP131076:OWQ131076 PGL131076:PGM131076 PQH131076:PQI131076 QAD131076:QAE131076 QJZ131076:QKA131076 QTV131076:QTW131076 RDR131076:RDS131076 RNN131076:RNO131076 RXJ131076:RXK131076 SHF131076:SHG131076 SRB131076:SRC131076 TAX131076:TAY131076 TKT131076:TKU131076 TUP131076:TUQ131076 UEL131076:UEM131076 UOH131076:UOI131076 UYD131076:UYE131076 VHZ131076:VIA131076 VRV131076:VRW131076 WBR131076:WBS131076 WLN131076:WLO131076 WVJ131076:WVK131076 C131084 IY131084 SU131084 ACQ131084 AMM131084 AWI131084 BGE131084 BQA131084 BZW131084 CJS131084 CTO131084 DDK131084 DNG131084 DXC131084 EGY131084 EQU131084 FAQ131084 FKM131084 FUI131084 GEE131084 GOA131084 GXW131084 HHS131084 HRO131084 IBK131084 ILG131084 IVC131084 JEY131084 JOU131084 JYQ131084 KIM131084 KSI131084 LCE131084 LMA131084 LVW131084 MFS131084 MPO131084 MZK131084 NJG131084 NTC131084 OCY131084 OMU131084 OWQ131084 PGM131084 PQI131084 QAE131084 QKA131084 QTW131084 RDS131084 RNO131084 RXK131084 SHG131084 SRC131084 TAY131084 TKU131084 TUQ131084 UEM131084 UOI131084 UYE131084 VIA131084 VRW131084 WBS131084 WLO131084 WVK131084 C131097 IY131097 SU131097 ACQ131097 AMM131097 AWI131097 BGE131097 BQA131097 BZW131097 CJS131097 CTO131097 DDK131097 DNG131097 DXC131097 EGY131097 EQU131097 FAQ131097 FKM131097 FUI131097 GEE131097 GOA131097 GXW131097 HHS131097 HRO131097 IBK131097 ILG131097 IVC131097 JEY131097 JOU131097 JYQ131097 KIM131097 KSI131097 LCE131097 LMA131097 LVW131097 MFS131097 MPO131097 MZK131097 NJG131097 NTC131097 OCY131097 OMU131097 OWQ131097 PGM131097 PQI131097 QAE131097 QKA131097 QTW131097 RDS131097 RNO131097 RXK131097 SHG131097 SRC131097 TAY131097 TKU131097 TUQ131097 UEM131097 UOI131097 UYE131097 VIA131097 VRW131097 WBS131097 WLO131097 WVK131097 C131112 IY131112 SU131112 ACQ131112 AMM131112 AWI131112 BGE131112 BQA131112 BZW131112 CJS131112 CTO131112 DDK131112 DNG131112 DXC131112 EGY131112 EQU131112 FAQ131112 FKM131112 FUI131112 GEE131112 GOA131112 GXW131112 HHS131112 HRO131112 IBK131112 ILG131112 IVC131112 JEY131112 JOU131112 JYQ131112 KIM131112 KSI131112 LCE131112 LMA131112 LVW131112 MFS131112 MPO131112 MZK131112 NJG131112 NTC131112 OCY131112 OMU131112 OWQ131112 PGM131112 PQI131112 QAE131112 QKA131112 QTW131112 RDS131112 RNO131112 RXK131112 SHG131112 SRC131112 TAY131112 TKU131112 TUQ131112 UEM131112 UOI131112 UYE131112 VIA131112 VRW131112 WBS131112 WLO131112 WVK131112 B196612 C196612 IX196612:IY196612 ST196612:SU196612 ACP196612:ACQ196612 AML196612:AMM196612 AWH196612:AWI196612 BGD196612:BGE196612 BPZ196612:BQA196612 BZV196612:BZW196612 CJR196612:CJS196612 CTN196612:CTO196612 DDJ196612:DDK196612 DNF196612:DNG196612 DXB196612:DXC196612 EGX196612:EGY196612 EQT196612:EQU196612 FAP196612:FAQ196612 FKL196612:FKM196612 FUH196612:FUI196612 GED196612:GEE196612 GNZ196612:GOA196612 GXV196612:GXW196612 HHR196612:HHS196612 HRN196612:HRO196612 IBJ196612:IBK196612 ILF196612:ILG196612 IVB196612:IVC196612 JEX196612:JEY196612 JOT196612:JOU196612 JYP196612:JYQ196612 KIL196612:KIM196612 KSH196612:KSI196612 LCD196612:LCE196612 LLZ196612:LMA196612 LVV196612:LVW196612 MFR196612:MFS196612 MPN196612:MPO196612 MZJ196612:MZK196612 NJF196612:NJG196612 NTB196612:NTC196612 OCX196612:OCY196612 OMT196612:OMU196612 OWP196612:OWQ196612 PGL196612:PGM196612 PQH196612:PQI196612 QAD196612:QAE196612 QJZ196612:QKA196612 QTV196612:QTW196612 RDR196612:RDS196612 RNN196612:RNO196612 RXJ196612:RXK196612 SHF196612:SHG196612 SRB196612:SRC196612 TAX196612:TAY196612 TKT196612:TKU196612 TUP196612:TUQ196612 UEL196612:UEM196612 UOH196612:UOI196612 UYD196612:UYE196612 VHZ196612:VIA196612 VRV196612:VRW196612 WBR196612:WBS196612 WLN196612:WLO196612 WVJ196612:WVK196612 C196620 IY196620 SU196620 ACQ196620 AMM196620 AWI196620 BGE196620 BQA196620 BZW196620 CJS196620 CTO196620 DDK196620 DNG196620 DXC196620 EGY196620 EQU196620 FAQ196620 FKM196620 FUI196620 GEE196620 GOA196620 GXW196620 HHS196620 HRO196620 IBK196620 ILG196620 IVC196620 JEY196620 JOU196620 JYQ196620 KIM196620 KSI196620 LCE196620 LMA196620 LVW196620 MFS196620 MPO196620 MZK196620 NJG196620 NTC196620 OCY196620 OMU196620 OWQ196620 PGM196620 PQI196620 QAE196620 QKA196620 QTW196620 RDS196620 RNO196620 RXK196620 SHG196620 SRC196620 TAY196620 TKU196620 TUQ196620 UEM196620 UOI196620 UYE196620 VIA196620 VRW196620 WBS196620 WLO196620 WVK196620 C196633 IY196633 SU196633 ACQ196633 AMM196633 AWI196633 BGE196633 BQA196633 BZW196633 CJS196633 CTO196633 DDK196633 DNG196633 DXC196633 EGY196633 EQU196633 FAQ196633 FKM196633 FUI196633 GEE196633 GOA196633 GXW196633 HHS196633 HRO196633 IBK196633 ILG196633 IVC196633 JEY196633 JOU196633 JYQ196633 KIM196633 KSI196633 LCE196633 LMA196633 LVW196633 MFS196633 MPO196633 MZK196633 NJG196633 NTC196633 OCY196633 OMU196633 OWQ196633 PGM196633 PQI196633 QAE196633 QKA196633 QTW196633 RDS196633 RNO196633 RXK196633 SHG196633 SRC196633 TAY196633 TKU196633 TUQ196633 UEM196633 UOI196633 UYE196633 VIA196633 VRW196633 WBS196633 WLO196633 WVK196633 C196648 IY196648 SU196648 ACQ196648 AMM196648 AWI196648 BGE196648 BQA196648 BZW196648 CJS196648 CTO196648 DDK196648 DNG196648 DXC196648 EGY196648 EQU196648 FAQ196648 FKM196648 FUI196648 GEE196648 GOA196648 GXW196648 HHS196648 HRO196648 IBK196648 ILG196648 IVC196648 JEY196648 JOU196648 JYQ196648 KIM196648 KSI196648 LCE196648 LMA196648 LVW196648 MFS196648 MPO196648 MZK196648 NJG196648 NTC196648 OCY196648 OMU196648 OWQ196648 PGM196648 PQI196648 QAE196648 QKA196648 QTW196648 RDS196648 RNO196648 RXK196648 SHG196648 SRC196648 TAY196648 TKU196648 TUQ196648 UEM196648 UOI196648 UYE196648 VIA196648 VRW196648 WBS196648 WLO196648 WVK196648 B262148 C262148 IX262148:IY262148 ST262148:SU262148 ACP262148:ACQ262148 AML262148:AMM262148 AWH262148:AWI262148 BGD262148:BGE262148 BPZ262148:BQA262148 BZV262148:BZW262148 CJR262148:CJS262148 CTN262148:CTO262148 DDJ262148:DDK262148 DNF262148:DNG262148 DXB262148:DXC262148 EGX262148:EGY262148 EQT262148:EQU262148 FAP262148:FAQ262148 FKL262148:FKM262148 FUH262148:FUI262148 GED262148:GEE262148 GNZ262148:GOA262148 GXV262148:GXW262148 HHR262148:HHS262148 HRN262148:HRO262148 IBJ262148:IBK262148 ILF262148:ILG262148 IVB262148:IVC262148 JEX262148:JEY262148 JOT262148:JOU262148 JYP262148:JYQ262148 KIL262148:KIM262148 KSH262148:KSI262148 LCD262148:LCE262148 LLZ262148:LMA262148 LVV262148:LVW262148 MFR262148:MFS262148 MPN262148:MPO262148 MZJ262148:MZK262148 NJF262148:NJG262148 NTB262148:NTC262148 OCX262148:OCY262148 OMT262148:OMU262148 OWP262148:OWQ262148 PGL262148:PGM262148 PQH262148:PQI262148 QAD262148:QAE262148 QJZ262148:QKA262148 QTV262148:QTW262148 RDR262148:RDS262148 RNN262148:RNO262148 RXJ262148:RXK262148 SHF262148:SHG262148 SRB262148:SRC262148 TAX262148:TAY262148 TKT262148:TKU262148 TUP262148:TUQ262148 UEL262148:UEM262148 UOH262148:UOI262148 UYD262148:UYE262148 VHZ262148:VIA262148 VRV262148:VRW262148 WBR262148:WBS262148 WLN262148:WLO262148 WVJ262148:WVK262148 C262156 IY262156 SU262156 ACQ262156 AMM262156 AWI262156 BGE262156 BQA262156 BZW262156 CJS262156 CTO262156 DDK262156 DNG262156 DXC262156 EGY262156 EQU262156 FAQ262156 FKM262156 FUI262156 GEE262156 GOA262156 GXW262156 HHS262156 HRO262156 IBK262156 ILG262156 IVC262156 JEY262156 JOU262156 JYQ262156 KIM262156 KSI262156 LCE262156 LMA262156 LVW262156 MFS262156 MPO262156 MZK262156 NJG262156 NTC262156 OCY262156 OMU262156 OWQ262156 PGM262156 PQI262156 QAE262156 QKA262156 QTW262156 RDS262156 RNO262156 RXK262156 SHG262156 SRC262156 TAY262156 TKU262156 TUQ262156 UEM262156 UOI262156 UYE262156 VIA262156 VRW262156 WBS262156 WLO262156 WVK262156 C262169 IY262169 SU262169 ACQ262169 AMM262169 AWI262169 BGE262169 BQA262169 BZW262169 CJS262169 CTO262169 DDK262169 DNG262169 DXC262169 EGY262169 EQU262169 FAQ262169 FKM262169 FUI262169 GEE262169 GOA262169 GXW262169 HHS262169 HRO262169 IBK262169 ILG262169 IVC262169 JEY262169 JOU262169 JYQ262169 KIM262169 KSI262169 LCE262169 LMA262169 LVW262169 MFS262169 MPO262169 MZK262169 NJG262169 NTC262169 OCY262169 OMU262169 OWQ262169 PGM262169 PQI262169 QAE262169 QKA262169 QTW262169 RDS262169 RNO262169 RXK262169 SHG262169 SRC262169 TAY262169 TKU262169 TUQ262169 UEM262169 UOI262169 UYE262169 VIA262169 VRW262169 WBS262169 WLO262169 WVK262169 C262184 IY262184 SU262184 ACQ262184 AMM262184 AWI262184 BGE262184 BQA262184 BZW262184 CJS262184 CTO262184 DDK262184 DNG262184 DXC262184 EGY262184 EQU262184 FAQ262184 FKM262184 FUI262184 GEE262184 GOA262184 GXW262184 HHS262184 HRO262184 IBK262184 ILG262184 IVC262184 JEY262184 JOU262184 JYQ262184 KIM262184 KSI262184 LCE262184 LMA262184 LVW262184 MFS262184 MPO262184 MZK262184 NJG262184 NTC262184 OCY262184 OMU262184 OWQ262184 PGM262184 PQI262184 QAE262184 QKA262184 QTW262184 RDS262184 RNO262184 RXK262184 SHG262184 SRC262184 TAY262184 TKU262184 TUQ262184 UEM262184 UOI262184 UYE262184 VIA262184 VRW262184 WBS262184 WLO262184 WVK262184 B327684 C327684 IX327684:IY327684 ST327684:SU327684 ACP327684:ACQ327684 AML327684:AMM327684 AWH327684:AWI327684 BGD327684:BGE327684 BPZ327684:BQA327684 BZV327684:BZW327684 CJR327684:CJS327684 CTN327684:CTO327684 DDJ327684:DDK327684 DNF327684:DNG327684 DXB327684:DXC327684 EGX327684:EGY327684 EQT327684:EQU327684 FAP327684:FAQ327684 FKL327684:FKM327684 FUH327684:FUI327684 GED327684:GEE327684 GNZ327684:GOA327684 GXV327684:GXW327684 HHR327684:HHS327684 HRN327684:HRO327684 IBJ327684:IBK327684 ILF327684:ILG327684 IVB327684:IVC327684 JEX327684:JEY327684 JOT327684:JOU327684 JYP327684:JYQ327684 KIL327684:KIM327684 KSH327684:KSI327684 LCD327684:LCE327684 LLZ327684:LMA327684 LVV327684:LVW327684 MFR327684:MFS327684 MPN327684:MPO327684 MZJ327684:MZK327684 NJF327684:NJG327684 NTB327684:NTC327684 OCX327684:OCY327684 OMT327684:OMU327684 OWP327684:OWQ327684 PGL327684:PGM327684 PQH327684:PQI327684 QAD327684:QAE327684 QJZ327684:QKA327684 QTV327684:QTW327684 RDR327684:RDS327684 RNN327684:RNO327684 RXJ327684:RXK327684 SHF327684:SHG327684 SRB327684:SRC327684 TAX327684:TAY327684 TKT327684:TKU327684 TUP327684:TUQ327684 UEL327684:UEM327684 UOH327684:UOI327684 UYD327684:UYE327684 VHZ327684:VIA327684 VRV327684:VRW327684 WBR327684:WBS327684 WLN327684:WLO327684 WVJ327684:WVK327684 C327692 IY327692 SU327692 ACQ327692 AMM327692 AWI327692 BGE327692 BQA327692 BZW327692 CJS327692 CTO327692 DDK327692 DNG327692 DXC327692 EGY327692 EQU327692 FAQ327692 FKM327692 FUI327692 GEE327692 GOA327692 GXW327692 HHS327692 HRO327692 IBK327692 ILG327692 IVC327692 JEY327692 JOU327692 JYQ327692 KIM327692 KSI327692 LCE327692 LMA327692 LVW327692 MFS327692 MPO327692 MZK327692 NJG327692 NTC327692 OCY327692 OMU327692 OWQ327692 PGM327692 PQI327692 QAE327692 QKA327692 QTW327692 RDS327692 RNO327692 RXK327692 SHG327692 SRC327692 TAY327692 TKU327692 TUQ327692 UEM327692 UOI327692 UYE327692 VIA327692 VRW327692 WBS327692 WLO327692 WVK327692 C327705 IY327705 SU327705 ACQ327705 AMM327705 AWI327705 BGE327705 BQA327705 BZW327705 CJS327705 CTO327705 DDK327705 DNG327705 DXC327705 EGY327705 EQU327705 FAQ327705 FKM327705 FUI327705 GEE327705 GOA327705 GXW327705 HHS327705 HRO327705 IBK327705 ILG327705 IVC327705 JEY327705 JOU327705 JYQ327705 KIM327705 KSI327705 LCE327705 LMA327705 LVW327705 MFS327705 MPO327705 MZK327705 NJG327705 NTC327705 OCY327705 OMU327705 OWQ327705 PGM327705 PQI327705 QAE327705 QKA327705 QTW327705 RDS327705 RNO327705 RXK327705 SHG327705 SRC327705 TAY327705 TKU327705 TUQ327705 UEM327705 UOI327705 UYE327705 VIA327705 VRW327705 WBS327705 WLO327705 WVK327705 C327720 IY327720 SU327720 ACQ327720 AMM327720 AWI327720 BGE327720 BQA327720 BZW327720 CJS327720 CTO327720 DDK327720 DNG327720 DXC327720 EGY327720 EQU327720 FAQ327720 FKM327720 FUI327720 GEE327720 GOA327720 GXW327720 HHS327720 HRO327720 IBK327720 ILG327720 IVC327720 JEY327720 JOU327720 JYQ327720 KIM327720 KSI327720 LCE327720 LMA327720 LVW327720 MFS327720 MPO327720 MZK327720 NJG327720 NTC327720 OCY327720 OMU327720 OWQ327720 PGM327720 PQI327720 QAE327720 QKA327720 QTW327720 RDS327720 RNO327720 RXK327720 SHG327720 SRC327720 TAY327720 TKU327720 TUQ327720 UEM327720 UOI327720 UYE327720 VIA327720 VRW327720 WBS327720 WLO327720 WVK327720 B393220 C393220 IX393220:IY393220 ST393220:SU393220 ACP393220:ACQ393220 AML393220:AMM393220 AWH393220:AWI393220 BGD393220:BGE393220 BPZ393220:BQA393220 BZV393220:BZW393220 CJR393220:CJS393220 CTN393220:CTO393220 DDJ393220:DDK393220 DNF393220:DNG393220 DXB393220:DXC393220 EGX393220:EGY393220 EQT393220:EQU393220 FAP393220:FAQ393220 FKL393220:FKM393220 FUH393220:FUI393220 GED393220:GEE393220 GNZ393220:GOA393220 GXV393220:GXW393220 HHR393220:HHS393220 HRN393220:HRO393220 IBJ393220:IBK393220 ILF393220:ILG393220 IVB393220:IVC393220 JEX393220:JEY393220 JOT393220:JOU393220 JYP393220:JYQ393220 KIL393220:KIM393220 KSH393220:KSI393220 LCD393220:LCE393220 LLZ393220:LMA393220 LVV393220:LVW393220 MFR393220:MFS393220 MPN393220:MPO393220 MZJ393220:MZK393220 NJF393220:NJG393220 NTB393220:NTC393220 OCX393220:OCY393220 OMT393220:OMU393220 OWP393220:OWQ393220 PGL393220:PGM393220 PQH393220:PQI393220 QAD393220:QAE393220 QJZ393220:QKA393220 QTV393220:QTW393220 RDR393220:RDS393220 RNN393220:RNO393220 RXJ393220:RXK393220 SHF393220:SHG393220 SRB393220:SRC393220 TAX393220:TAY393220 TKT393220:TKU393220 TUP393220:TUQ393220 UEL393220:UEM393220 UOH393220:UOI393220 UYD393220:UYE393220 VHZ393220:VIA393220 VRV393220:VRW393220 WBR393220:WBS393220 WLN393220:WLO393220 WVJ393220:WVK393220 C393228 IY393228 SU393228 ACQ393228 AMM393228 AWI393228 BGE393228 BQA393228 BZW393228 CJS393228 CTO393228 DDK393228 DNG393228 DXC393228 EGY393228 EQU393228 FAQ393228 FKM393228 FUI393228 GEE393228 GOA393228 GXW393228 HHS393228 HRO393228 IBK393228 ILG393228 IVC393228 JEY393228 JOU393228 JYQ393228 KIM393228 KSI393228 LCE393228 LMA393228 LVW393228 MFS393228 MPO393228 MZK393228 NJG393228 NTC393228 OCY393228 OMU393228 OWQ393228 PGM393228 PQI393228 QAE393228 QKA393228 QTW393228 RDS393228 RNO393228 RXK393228 SHG393228 SRC393228 TAY393228 TKU393228 TUQ393228 UEM393228 UOI393228 UYE393228 VIA393228 VRW393228 WBS393228 WLO393228 WVK393228 C393241 IY393241 SU393241 ACQ393241 AMM393241 AWI393241 BGE393241 BQA393241 BZW393241 CJS393241 CTO393241 DDK393241 DNG393241 DXC393241 EGY393241 EQU393241 FAQ393241 FKM393241 FUI393241 GEE393241 GOA393241 GXW393241 HHS393241 HRO393241 IBK393241 ILG393241 IVC393241 JEY393241 JOU393241 JYQ393241 KIM393241 KSI393241 LCE393241 LMA393241 LVW393241 MFS393241 MPO393241 MZK393241 NJG393241 NTC393241 OCY393241 OMU393241 OWQ393241 PGM393241 PQI393241 QAE393241 QKA393241 QTW393241 RDS393241 RNO393241 RXK393241 SHG393241 SRC393241 TAY393241 TKU393241 TUQ393241 UEM393241 UOI393241 UYE393241 VIA393241 VRW393241 WBS393241 WLO393241 WVK393241 C393256 IY393256 SU393256 ACQ393256 AMM393256 AWI393256 BGE393256 BQA393256 BZW393256 CJS393256 CTO393256 DDK393256 DNG393256 DXC393256 EGY393256 EQU393256 FAQ393256 FKM393256 FUI393256 GEE393256 GOA393256 GXW393256 HHS393256 HRO393256 IBK393256 ILG393256 IVC393256 JEY393256 JOU393256 JYQ393256 KIM393256 KSI393256 LCE393256 LMA393256 LVW393256 MFS393256 MPO393256 MZK393256 NJG393256 NTC393256 OCY393256 OMU393256 OWQ393256 PGM393256 PQI393256 QAE393256 QKA393256 QTW393256 RDS393256 RNO393256 RXK393256 SHG393256 SRC393256 TAY393256 TKU393256 TUQ393256 UEM393256 UOI393256 UYE393256 VIA393256 VRW393256 WBS393256 WLO393256 WVK393256 B458756 C458756 IX458756:IY458756 ST458756:SU458756 ACP458756:ACQ458756 AML458756:AMM458756 AWH458756:AWI458756 BGD458756:BGE458756 BPZ458756:BQA458756 BZV458756:BZW458756 CJR458756:CJS458756 CTN458756:CTO458756 DDJ458756:DDK458756 DNF458756:DNG458756 DXB458756:DXC458756 EGX458756:EGY458756 EQT458756:EQU458756 FAP458756:FAQ458756 FKL458756:FKM458756 FUH458756:FUI458756 GED458756:GEE458756 GNZ458756:GOA458756 GXV458756:GXW458756 HHR458756:HHS458756 HRN458756:HRO458756 IBJ458756:IBK458756 ILF458756:ILG458756 IVB458756:IVC458756 JEX458756:JEY458756 JOT458756:JOU458756 JYP458756:JYQ458756 KIL458756:KIM458756 KSH458756:KSI458756 LCD458756:LCE458756 LLZ458756:LMA458756 LVV458756:LVW458756 MFR458756:MFS458756 MPN458756:MPO458756 MZJ458756:MZK458756 NJF458756:NJG458756 NTB458756:NTC458756 OCX458756:OCY458756 OMT458756:OMU458756 OWP458756:OWQ458756 PGL458756:PGM458756 PQH458756:PQI458756 QAD458756:QAE458756 QJZ458756:QKA458756 QTV458756:QTW458756 RDR458756:RDS458756 RNN458756:RNO458756 RXJ458756:RXK458756 SHF458756:SHG458756 SRB458756:SRC458756 TAX458756:TAY458756 TKT458756:TKU458756 TUP458756:TUQ458756 UEL458756:UEM458756 UOH458756:UOI458756 UYD458756:UYE458756 VHZ458756:VIA458756 VRV458756:VRW458756 WBR458756:WBS458756 WLN458756:WLO458756 WVJ458756:WVK458756 C458764 IY458764 SU458764 ACQ458764 AMM458764 AWI458764 BGE458764 BQA458764 BZW458764 CJS458764 CTO458764 DDK458764 DNG458764 DXC458764 EGY458764 EQU458764 FAQ458764 FKM458764 FUI458764 GEE458764 GOA458764 GXW458764 HHS458764 HRO458764 IBK458764 ILG458764 IVC458764 JEY458764 JOU458764 JYQ458764 KIM458764 KSI458764 LCE458764 LMA458764 LVW458764 MFS458764 MPO458764 MZK458764 NJG458764 NTC458764 OCY458764 OMU458764 OWQ458764 PGM458764 PQI458764 QAE458764 QKA458764 QTW458764 RDS458764 RNO458764 RXK458764 SHG458764 SRC458764 TAY458764 TKU458764 TUQ458764 UEM458764 UOI458764 UYE458764 VIA458764 VRW458764 WBS458764 WLO458764 WVK458764 C458777 IY458777 SU458777 ACQ458777 AMM458777 AWI458777 BGE458777 BQA458777 BZW458777 CJS458777 CTO458777 DDK458777 DNG458777 DXC458777 EGY458777 EQU458777 FAQ458777 FKM458777 FUI458777 GEE458777 GOA458777 GXW458777 HHS458777 HRO458777 IBK458777 ILG458777 IVC458777 JEY458777 JOU458777 JYQ458777 KIM458777 KSI458777 LCE458777 LMA458777 LVW458777 MFS458777 MPO458777 MZK458777 NJG458777 NTC458777 OCY458777 OMU458777 OWQ458777 PGM458777 PQI458777 QAE458777 QKA458777 QTW458777 RDS458777 RNO458777 RXK458777 SHG458777 SRC458777 TAY458777 TKU458777 TUQ458777 UEM458777 UOI458777 UYE458777 VIA458777 VRW458777 WBS458777 WLO458777 WVK458777 C458792 IY458792 SU458792 ACQ458792 AMM458792 AWI458792 BGE458792 BQA458792 BZW458792 CJS458792 CTO458792 DDK458792 DNG458792 DXC458792 EGY458792 EQU458792 FAQ458792 FKM458792 FUI458792 GEE458792 GOA458792 GXW458792 HHS458792 HRO458792 IBK458792 ILG458792 IVC458792 JEY458792 JOU458792 JYQ458792 KIM458792 KSI458792 LCE458792 LMA458792 LVW458792 MFS458792 MPO458792 MZK458792 NJG458792 NTC458792 OCY458792 OMU458792 OWQ458792 PGM458792 PQI458792 QAE458792 QKA458792 QTW458792 RDS458792 RNO458792 RXK458792 SHG458792 SRC458792 TAY458792 TKU458792 TUQ458792 UEM458792 UOI458792 UYE458792 VIA458792 VRW458792 WBS458792 WLO458792 WVK458792 B524292 C524292 IX524292:IY524292 ST524292:SU524292 ACP524292:ACQ524292 AML524292:AMM524292 AWH524292:AWI524292 BGD524292:BGE524292 BPZ524292:BQA524292 BZV524292:BZW524292 CJR524292:CJS524292 CTN524292:CTO524292 DDJ524292:DDK524292 DNF524292:DNG524292 DXB524292:DXC524292 EGX524292:EGY524292 EQT524292:EQU524292 FAP524292:FAQ524292 FKL524292:FKM524292 FUH524292:FUI524292 GED524292:GEE524292 GNZ524292:GOA524292 GXV524292:GXW524292 HHR524292:HHS524292 HRN524292:HRO524292 IBJ524292:IBK524292 ILF524292:ILG524292 IVB524292:IVC524292 JEX524292:JEY524292 JOT524292:JOU524292 JYP524292:JYQ524292 KIL524292:KIM524292 KSH524292:KSI524292 LCD524292:LCE524292 LLZ524292:LMA524292 LVV524292:LVW524292 MFR524292:MFS524292 MPN524292:MPO524292 MZJ524292:MZK524292 NJF524292:NJG524292 NTB524292:NTC524292 OCX524292:OCY524292 OMT524292:OMU524292 OWP524292:OWQ524292 PGL524292:PGM524292 PQH524292:PQI524292 QAD524292:QAE524292 QJZ524292:QKA524292 QTV524292:QTW524292 RDR524292:RDS524292 RNN524292:RNO524292 RXJ524292:RXK524292 SHF524292:SHG524292 SRB524292:SRC524292 TAX524292:TAY524292 TKT524292:TKU524292 TUP524292:TUQ524292 UEL524292:UEM524292 UOH524292:UOI524292 UYD524292:UYE524292 VHZ524292:VIA524292 VRV524292:VRW524292 WBR524292:WBS524292 WLN524292:WLO524292 WVJ524292:WVK524292 C524300 IY524300 SU524300 ACQ524300 AMM524300 AWI524300 BGE524300 BQA524300 BZW524300 CJS524300 CTO524300 DDK524300 DNG524300 DXC524300 EGY524300 EQU524300 FAQ524300 FKM524300 FUI524300 GEE524300 GOA524300 GXW524300 HHS524300 HRO524300 IBK524300 ILG524300 IVC524300 JEY524300 JOU524300 JYQ524300 KIM524300 KSI524300 LCE524300 LMA524300 LVW524300 MFS524300 MPO524300 MZK524300 NJG524300 NTC524300 OCY524300 OMU524300 OWQ524300 PGM524300 PQI524300 QAE524300 QKA524300 QTW524300 RDS524300 RNO524300 RXK524300 SHG524300 SRC524300 TAY524300 TKU524300 TUQ524300 UEM524300 UOI524300 UYE524300 VIA524300 VRW524300 WBS524300 WLO524300 WVK524300 C524313 IY524313 SU524313 ACQ524313 AMM524313 AWI524313 BGE524313 BQA524313 BZW524313 CJS524313 CTO524313 DDK524313 DNG524313 DXC524313 EGY524313 EQU524313 FAQ524313 FKM524313 FUI524313 GEE524313 GOA524313 GXW524313 HHS524313 HRO524313 IBK524313 ILG524313 IVC524313 JEY524313 JOU524313 JYQ524313 KIM524313 KSI524313 LCE524313 LMA524313 LVW524313 MFS524313 MPO524313 MZK524313 NJG524313 NTC524313 OCY524313 OMU524313 OWQ524313 PGM524313 PQI524313 QAE524313 QKA524313 QTW524313 RDS524313 RNO524313 RXK524313 SHG524313 SRC524313 TAY524313 TKU524313 TUQ524313 UEM524313 UOI524313 UYE524313 VIA524313 VRW524313 WBS524313 WLO524313 WVK524313 C524328 IY524328 SU524328 ACQ524328 AMM524328 AWI524328 BGE524328 BQA524328 BZW524328 CJS524328 CTO524328 DDK524328 DNG524328 DXC524328 EGY524328 EQU524328 FAQ524328 FKM524328 FUI524328 GEE524328 GOA524328 GXW524328 HHS524328 HRO524328 IBK524328 ILG524328 IVC524328 JEY524328 JOU524328 JYQ524328 KIM524328 KSI524328 LCE524328 LMA524328 LVW524328 MFS524328 MPO524328 MZK524328 NJG524328 NTC524328 OCY524328 OMU524328 OWQ524328 PGM524328 PQI524328 QAE524328 QKA524328 QTW524328 RDS524328 RNO524328 RXK524328 SHG524328 SRC524328 TAY524328 TKU524328 TUQ524328 UEM524328 UOI524328 UYE524328 VIA524328 VRW524328 WBS524328 WLO524328 WVK524328 B589828 C589828 IX589828:IY589828 ST589828:SU589828 ACP589828:ACQ589828 AML589828:AMM589828 AWH589828:AWI589828 BGD589828:BGE589828 BPZ589828:BQA589828 BZV589828:BZW589828 CJR589828:CJS589828 CTN589828:CTO589828 DDJ589828:DDK589828 DNF589828:DNG589828 DXB589828:DXC589828 EGX589828:EGY589828 EQT589828:EQU589828 FAP589828:FAQ589828 FKL589828:FKM589828 FUH589828:FUI589828 GED589828:GEE589828 GNZ589828:GOA589828 GXV589828:GXW589828 HHR589828:HHS589828 HRN589828:HRO589828 IBJ589828:IBK589828 ILF589828:ILG589828 IVB589828:IVC589828 JEX589828:JEY589828 JOT589828:JOU589828 JYP589828:JYQ589828 KIL589828:KIM589828 KSH589828:KSI589828 LCD589828:LCE589828 LLZ589828:LMA589828 LVV589828:LVW589828 MFR589828:MFS589828 MPN589828:MPO589828 MZJ589828:MZK589828 NJF589828:NJG589828 NTB589828:NTC589828 OCX589828:OCY589828 OMT589828:OMU589828 OWP589828:OWQ589828 PGL589828:PGM589828 PQH589828:PQI589828 QAD589828:QAE589828 QJZ589828:QKA589828 QTV589828:QTW589828 RDR589828:RDS589828 RNN589828:RNO589828 RXJ589828:RXK589828 SHF589828:SHG589828 SRB589828:SRC589828 TAX589828:TAY589828 TKT589828:TKU589828 TUP589828:TUQ589828 UEL589828:UEM589828 UOH589828:UOI589828 UYD589828:UYE589828 VHZ589828:VIA589828 VRV589828:VRW589828 WBR589828:WBS589828 WLN589828:WLO589828 WVJ589828:WVK589828 C589836 IY589836 SU589836 ACQ589836 AMM589836 AWI589836 BGE589836 BQA589836 BZW589836 CJS589836 CTO589836 DDK589836 DNG589836 DXC589836 EGY589836 EQU589836 FAQ589836 FKM589836 FUI589836 GEE589836 GOA589836 GXW589836 HHS589836 HRO589836 IBK589836 ILG589836 IVC589836 JEY589836 JOU589836 JYQ589836 KIM589836 KSI589836 LCE589836 LMA589836 LVW589836 MFS589836 MPO589836 MZK589836 NJG589836 NTC589836 OCY589836 OMU589836 OWQ589836 PGM589836 PQI589836 QAE589836 QKA589836 QTW589836 RDS589836 RNO589836 RXK589836 SHG589836 SRC589836 TAY589836 TKU589836 TUQ589836 UEM589836 UOI589836 UYE589836 VIA589836 VRW589836 WBS589836 WLO589836 WVK589836 C589849 IY589849 SU589849 ACQ589849 AMM589849 AWI589849 BGE589849 BQA589849 BZW589849 CJS589849 CTO589849 DDK589849 DNG589849 DXC589849 EGY589849 EQU589849 FAQ589849 FKM589849 FUI589849 GEE589849 GOA589849 GXW589849 HHS589849 HRO589849 IBK589849 ILG589849 IVC589849 JEY589849 JOU589849 JYQ589849 KIM589849 KSI589849 LCE589849 LMA589849 LVW589849 MFS589849 MPO589849 MZK589849 NJG589849 NTC589849 OCY589849 OMU589849 OWQ589849 PGM589849 PQI589849 QAE589849 QKA589849 QTW589849 RDS589849 RNO589849 RXK589849 SHG589849 SRC589849 TAY589849 TKU589849 TUQ589849 UEM589849 UOI589849 UYE589849 VIA589849 VRW589849 WBS589849 WLO589849 WVK589849 C589864 IY589864 SU589864 ACQ589864 AMM589864 AWI589864 BGE589864 BQA589864 BZW589864 CJS589864 CTO589864 DDK589864 DNG589864 DXC589864 EGY589864 EQU589864 FAQ589864 FKM589864 FUI589864 GEE589864 GOA589864 GXW589864 HHS589864 HRO589864 IBK589864 ILG589864 IVC589864 JEY589864 JOU589864 JYQ589864 KIM589864 KSI589864 LCE589864 LMA589864 LVW589864 MFS589864 MPO589864 MZK589864 NJG589864 NTC589864 OCY589864 OMU589864 OWQ589864 PGM589864 PQI589864 QAE589864 QKA589864 QTW589864 RDS589864 RNO589864 RXK589864 SHG589864 SRC589864 TAY589864 TKU589864 TUQ589864 UEM589864 UOI589864 UYE589864 VIA589864 VRW589864 WBS589864 WLO589864 WVK589864 B655364 C655364 IX655364:IY655364 ST655364:SU655364 ACP655364:ACQ655364 AML655364:AMM655364 AWH655364:AWI655364 BGD655364:BGE655364 BPZ655364:BQA655364 BZV655364:BZW655364 CJR655364:CJS655364 CTN655364:CTO655364 DDJ655364:DDK655364 DNF655364:DNG655364 DXB655364:DXC655364 EGX655364:EGY655364 EQT655364:EQU655364 FAP655364:FAQ655364 FKL655364:FKM655364 FUH655364:FUI655364 GED655364:GEE655364 GNZ655364:GOA655364 GXV655364:GXW655364 HHR655364:HHS655364 HRN655364:HRO655364 IBJ655364:IBK655364 ILF655364:ILG655364 IVB655364:IVC655364 JEX655364:JEY655364 JOT655364:JOU655364 JYP655364:JYQ655364 KIL655364:KIM655364 KSH655364:KSI655364 LCD655364:LCE655364 LLZ655364:LMA655364 LVV655364:LVW655364 MFR655364:MFS655364 MPN655364:MPO655364 MZJ655364:MZK655364 NJF655364:NJG655364 NTB655364:NTC655364 OCX655364:OCY655364 OMT655364:OMU655364 OWP655364:OWQ655364 PGL655364:PGM655364 PQH655364:PQI655364 QAD655364:QAE655364 QJZ655364:QKA655364 QTV655364:QTW655364 RDR655364:RDS655364 RNN655364:RNO655364 RXJ655364:RXK655364 SHF655364:SHG655364 SRB655364:SRC655364 TAX655364:TAY655364 TKT655364:TKU655364 TUP655364:TUQ655364 UEL655364:UEM655364 UOH655364:UOI655364 UYD655364:UYE655364 VHZ655364:VIA655364 VRV655364:VRW655364 WBR655364:WBS655364 WLN655364:WLO655364 WVJ655364:WVK655364 C655372 IY655372 SU655372 ACQ655372 AMM655372 AWI655372 BGE655372 BQA655372 BZW655372 CJS655372 CTO655372 DDK655372 DNG655372 DXC655372 EGY655372 EQU655372 FAQ655372 FKM655372 FUI655372 GEE655372 GOA655372 GXW655372 HHS655372 HRO655372 IBK655372 ILG655372 IVC655372 JEY655372 JOU655372 JYQ655372 KIM655372 KSI655372 LCE655372 LMA655372 LVW655372 MFS655372 MPO655372 MZK655372 NJG655372 NTC655372 OCY655372 OMU655372 OWQ655372 PGM655372 PQI655372 QAE655372 QKA655372 QTW655372 RDS655372 RNO655372 RXK655372 SHG655372 SRC655372 TAY655372 TKU655372 TUQ655372 UEM655372 UOI655372 UYE655372 VIA655372 VRW655372 WBS655372 WLO655372 WVK655372 C655385 IY655385 SU655385 ACQ655385 AMM655385 AWI655385 BGE655385 BQA655385 BZW655385 CJS655385 CTO655385 DDK655385 DNG655385 DXC655385 EGY655385 EQU655385 FAQ655385 FKM655385 FUI655385 GEE655385 GOA655385 GXW655385 HHS655385 HRO655385 IBK655385 ILG655385 IVC655385 JEY655385 JOU655385 JYQ655385 KIM655385 KSI655385 LCE655385 LMA655385 LVW655385 MFS655385 MPO655385 MZK655385 NJG655385 NTC655385 OCY655385 OMU655385 OWQ655385 PGM655385 PQI655385 QAE655385 QKA655385 QTW655385 RDS655385 RNO655385 RXK655385 SHG655385 SRC655385 TAY655385 TKU655385 TUQ655385 UEM655385 UOI655385 UYE655385 VIA655385 VRW655385 WBS655385 WLO655385 WVK655385 C655400 IY655400 SU655400 ACQ655400 AMM655400 AWI655400 BGE655400 BQA655400 BZW655400 CJS655400 CTO655400 DDK655400 DNG655400 DXC655400 EGY655400 EQU655400 FAQ655400 FKM655400 FUI655400 GEE655400 GOA655400 GXW655400 HHS655400 HRO655400 IBK655400 ILG655400 IVC655400 JEY655400 JOU655400 JYQ655400 KIM655400 KSI655400 LCE655400 LMA655400 LVW655400 MFS655400 MPO655400 MZK655400 NJG655400 NTC655400 OCY655400 OMU655400 OWQ655400 PGM655400 PQI655400 QAE655400 QKA655400 QTW655400 RDS655400 RNO655400 RXK655400 SHG655400 SRC655400 TAY655400 TKU655400 TUQ655400 UEM655400 UOI655400 UYE655400 VIA655400 VRW655400 WBS655400 WLO655400 WVK655400 B720900 C720900 IX720900:IY720900 ST720900:SU720900 ACP720900:ACQ720900 AML720900:AMM720900 AWH720900:AWI720900 BGD720900:BGE720900 BPZ720900:BQA720900 BZV720900:BZW720900 CJR720900:CJS720900 CTN720900:CTO720900 DDJ720900:DDK720900 DNF720900:DNG720900 DXB720900:DXC720900 EGX720900:EGY720900 EQT720900:EQU720900 FAP720900:FAQ720900 FKL720900:FKM720900 FUH720900:FUI720900 GED720900:GEE720900 GNZ720900:GOA720900 GXV720900:GXW720900 HHR720900:HHS720900 HRN720900:HRO720900 IBJ720900:IBK720900 ILF720900:ILG720900 IVB720900:IVC720900 JEX720900:JEY720900 JOT720900:JOU720900 JYP720900:JYQ720900 KIL720900:KIM720900 KSH720900:KSI720900 LCD720900:LCE720900 LLZ720900:LMA720900 LVV720900:LVW720900 MFR720900:MFS720900 MPN720900:MPO720900 MZJ720900:MZK720900 NJF720900:NJG720900 NTB720900:NTC720900 OCX720900:OCY720900 OMT720900:OMU720900 OWP720900:OWQ720900 PGL720900:PGM720900 PQH720900:PQI720900 QAD720900:QAE720900 QJZ720900:QKA720900 QTV720900:QTW720900 RDR720900:RDS720900 RNN720900:RNO720900 RXJ720900:RXK720900 SHF720900:SHG720900 SRB720900:SRC720900 TAX720900:TAY720900 TKT720900:TKU720900 TUP720900:TUQ720900 UEL720900:UEM720900 UOH720900:UOI720900 UYD720900:UYE720900 VHZ720900:VIA720900 VRV720900:VRW720900 WBR720900:WBS720900 WLN720900:WLO720900 WVJ720900:WVK720900 C720908 IY720908 SU720908 ACQ720908 AMM720908 AWI720908 BGE720908 BQA720908 BZW720908 CJS720908 CTO720908 DDK720908 DNG720908 DXC720908 EGY720908 EQU720908 FAQ720908 FKM720908 FUI720908 GEE720908 GOA720908 GXW720908 HHS720908 HRO720908 IBK720908 ILG720908 IVC720908 JEY720908 JOU720908 JYQ720908 KIM720908 KSI720908 LCE720908 LMA720908 LVW720908 MFS720908 MPO720908 MZK720908 NJG720908 NTC720908 OCY720908 OMU720908 OWQ720908 PGM720908 PQI720908 QAE720908 QKA720908 QTW720908 RDS720908 RNO720908 RXK720908 SHG720908 SRC720908 TAY720908 TKU720908 TUQ720908 UEM720908 UOI720908 UYE720908 VIA720908 VRW720908 WBS720908 WLO720908 WVK720908 C720921 IY720921 SU720921 ACQ720921 AMM720921 AWI720921 BGE720921 BQA720921 BZW720921 CJS720921 CTO720921 DDK720921 DNG720921 DXC720921 EGY720921 EQU720921 FAQ720921 FKM720921 FUI720921 GEE720921 GOA720921 GXW720921 HHS720921 HRO720921 IBK720921 ILG720921 IVC720921 JEY720921 JOU720921 JYQ720921 KIM720921 KSI720921 LCE720921 LMA720921 LVW720921 MFS720921 MPO720921 MZK720921 NJG720921 NTC720921 OCY720921 OMU720921 OWQ720921 PGM720921 PQI720921 QAE720921 QKA720921 QTW720921 RDS720921 RNO720921 RXK720921 SHG720921 SRC720921 TAY720921 TKU720921 TUQ720921 UEM720921 UOI720921 UYE720921 VIA720921 VRW720921 WBS720921 WLO720921 WVK720921 C720936 IY720936 SU720936 ACQ720936 AMM720936 AWI720936 BGE720936 BQA720936 BZW720936 CJS720936 CTO720936 DDK720936 DNG720936 DXC720936 EGY720936 EQU720936 FAQ720936 FKM720936 FUI720936 GEE720936 GOA720936 GXW720936 HHS720936 HRO720936 IBK720936 ILG720936 IVC720936 JEY720936 JOU720936 JYQ720936 KIM720936 KSI720936 LCE720936 LMA720936 LVW720936 MFS720936 MPO720936 MZK720936 NJG720936 NTC720936 OCY720936 OMU720936 OWQ720936 PGM720936 PQI720936 QAE720936 QKA720936 QTW720936 RDS720936 RNO720936 RXK720936 SHG720936 SRC720936 TAY720936 TKU720936 TUQ720936 UEM720936 UOI720936 UYE720936 VIA720936 VRW720936 WBS720936 WLO720936 WVK720936 B786436 C786436 IX786436:IY786436 ST786436:SU786436 ACP786436:ACQ786436 AML786436:AMM786436 AWH786436:AWI786436 BGD786436:BGE786436 BPZ786436:BQA786436 BZV786436:BZW786436 CJR786436:CJS786436 CTN786436:CTO786436 DDJ786436:DDK786436 DNF786436:DNG786436 DXB786436:DXC786436 EGX786436:EGY786436 EQT786436:EQU786436 FAP786436:FAQ786436 FKL786436:FKM786436 FUH786436:FUI786436 GED786436:GEE786436 GNZ786436:GOA786436 GXV786436:GXW786436 HHR786436:HHS786436 HRN786436:HRO786436 IBJ786436:IBK786436 ILF786436:ILG786436 IVB786436:IVC786436 JEX786436:JEY786436 JOT786436:JOU786436 JYP786436:JYQ786436 KIL786436:KIM786436 KSH786436:KSI786436 LCD786436:LCE786436 LLZ786436:LMA786436 LVV786436:LVW786436 MFR786436:MFS786436 MPN786436:MPO786436 MZJ786436:MZK786436 NJF786436:NJG786436 NTB786436:NTC786436 OCX786436:OCY786436 OMT786436:OMU786436 OWP786436:OWQ786436 PGL786436:PGM786436 PQH786436:PQI786436 QAD786436:QAE786436 QJZ786436:QKA786436 QTV786436:QTW786436 RDR786436:RDS786436 RNN786436:RNO786436 RXJ786436:RXK786436 SHF786436:SHG786436 SRB786436:SRC786436 TAX786436:TAY786436 TKT786436:TKU786436 TUP786436:TUQ786436 UEL786436:UEM786436 UOH786436:UOI786436 UYD786436:UYE786436 VHZ786436:VIA786436 VRV786436:VRW786436 WBR786436:WBS786436 WLN786436:WLO786436 WVJ786436:WVK786436 C786444 IY786444 SU786444 ACQ786444 AMM786444 AWI786444 BGE786444 BQA786444 BZW786444 CJS786444 CTO786444 DDK786444 DNG786444 DXC786444 EGY786444 EQU786444 FAQ786444 FKM786444 FUI786444 GEE786444 GOA786444 GXW786444 HHS786444 HRO786444 IBK786444 ILG786444 IVC786444 JEY786444 JOU786444 JYQ786444 KIM786444 KSI786444 LCE786444 LMA786444 LVW786444 MFS786444 MPO786444 MZK786444 NJG786444 NTC786444 OCY786444 OMU786444 OWQ786444 PGM786444 PQI786444 QAE786444 QKA786444 QTW786444 RDS786444 RNO786444 RXK786444 SHG786444 SRC786444 TAY786444 TKU786444 TUQ786444 UEM786444 UOI786444 UYE786444 VIA786444 VRW786444 WBS786444 WLO786444 WVK786444 C786457 IY786457 SU786457 ACQ786457 AMM786457 AWI786457 BGE786457 BQA786457 BZW786457 CJS786457 CTO786457 DDK786457 DNG786457 DXC786457 EGY786457 EQU786457 FAQ786457 FKM786457 FUI786457 GEE786457 GOA786457 GXW786457 HHS786457 HRO786457 IBK786457 ILG786457 IVC786457 JEY786457 JOU786457 JYQ786457 KIM786457 KSI786457 LCE786457 LMA786457 LVW786457 MFS786457 MPO786457 MZK786457 NJG786457 NTC786457 OCY786457 OMU786457 OWQ786457 PGM786457 PQI786457 QAE786457 QKA786457 QTW786457 RDS786457 RNO786457 RXK786457 SHG786457 SRC786457 TAY786457 TKU786457 TUQ786457 UEM786457 UOI786457 UYE786457 VIA786457 VRW786457 WBS786457 WLO786457 WVK786457 C786472 IY786472 SU786472 ACQ786472 AMM786472 AWI786472 BGE786472 BQA786472 BZW786472 CJS786472 CTO786472 DDK786472 DNG786472 DXC786472 EGY786472 EQU786472 FAQ786472 FKM786472 FUI786472 GEE786472 GOA786472 GXW786472 HHS786472 HRO786472 IBK786472 ILG786472 IVC786472 JEY786472 JOU786472 JYQ786472 KIM786472 KSI786472 LCE786472 LMA786472 LVW786472 MFS786472 MPO786472 MZK786472 NJG786472 NTC786472 OCY786472 OMU786472 OWQ786472 PGM786472 PQI786472 QAE786472 QKA786472 QTW786472 RDS786472 RNO786472 RXK786472 SHG786472 SRC786472 TAY786472 TKU786472 TUQ786472 UEM786472 UOI786472 UYE786472 VIA786472 VRW786472 WBS786472 WLO786472 WVK786472 B851972 C851972 IX851972:IY851972 ST851972:SU851972 ACP851972:ACQ851972 AML851972:AMM851972 AWH851972:AWI851972 BGD851972:BGE851972 BPZ851972:BQA851972 BZV851972:BZW851972 CJR851972:CJS851972 CTN851972:CTO851972 DDJ851972:DDK851972 DNF851972:DNG851972 DXB851972:DXC851972 EGX851972:EGY851972 EQT851972:EQU851972 FAP851972:FAQ851972 FKL851972:FKM851972 FUH851972:FUI851972 GED851972:GEE851972 GNZ851972:GOA851972 GXV851972:GXW851972 HHR851972:HHS851972 HRN851972:HRO851972 IBJ851972:IBK851972 ILF851972:ILG851972 IVB851972:IVC851972 JEX851972:JEY851972 JOT851972:JOU851972 JYP851972:JYQ851972 KIL851972:KIM851972 KSH851972:KSI851972 LCD851972:LCE851972 LLZ851972:LMA851972 LVV851972:LVW851972 MFR851972:MFS851972 MPN851972:MPO851972 MZJ851972:MZK851972 NJF851972:NJG851972 NTB851972:NTC851972 OCX851972:OCY851972 OMT851972:OMU851972 OWP851972:OWQ851972 PGL851972:PGM851972 PQH851972:PQI851972 QAD851972:QAE851972 QJZ851972:QKA851972 QTV851972:QTW851972 RDR851972:RDS851972 RNN851972:RNO851972 RXJ851972:RXK851972 SHF851972:SHG851972 SRB851972:SRC851972 TAX851972:TAY851972 TKT851972:TKU851972 TUP851972:TUQ851972 UEL851972:UEM851972 UOH851972:UOI851972 UYD851972:UYE851972 VHZ851972:VIA851972 VRV851972:VRW851972 WBR851972:WBS851972 WLN851972:WLO851972 WVJ851972:WVK851972 C851980 IY851980 SU851980 ACQ851980 AMM851980 AWI851980 BGE851980 BQA851980 BZW851980 CJS851980 CTO851980 DDK851980 DNG851980 DXC851980 EGY851980 EQU851980 FAQ851980 FKM851980 FUI851980 GEE851980 GOA851980 GXW851980 HHS851980 HRO851980 IBK851980 ILG851980 IVC851980 JEY851980 JOU851980 JYQ851980 KIM851980 KSI851980 LCE851980 LMA851980 LVW851980 MFS851980 MPO851980 MZK851980 NJG851980 NTC851980 OCY851980 OMU851980 OWQ851980 PGM851980 PQI851980 QAE851980 QKA851980 QTW851980 RDS851980 RNO851980 RXK851980 SHG851980 SRC851980 TAY851980 TKU851980 TUQ851980 UEM851980 UOI851980 UYE851980 VIA851980 VRW851980 WBS851980 WLO851980 WVK851980 C851993 IY851993 SU851993 ACQ851993 AMM851993 AWI851993 BGE851993 BQA851993 BZW851993 CJS851993 CTO851993 DDK851993 DNG851993 DXC851993 EGY851993 EQU851993 FAQ851993 FKM851993 FUI851993 GEE851993 GOA851993 GXW851993 HHS851993 HRO851993 IBK851993 ILG851993 IVC851993 JEY851993 JOU851993 JYQ851993 KIM851993 KSI851993 LCE851993 LMA851993 LVW851993 MFS851993 MPO851993 MZK851993 NJG851993 NTC851993 OCY851993 OMU851993 OWQ851993 PGM851993 PQI851993 QAE851993 QKA851993 QTW851993 RDS851993 RNO851993 RXK851993 SHG851993 SRC851993 TAY851993 TKU851993 TUQ851993 UEM851993 UOI851993 UYE851993 VIA851993 VRW851993 WBS851993 WLO851993 WVK851993 C852008 IY852008 SU852008 ACQ852008 AMM852008 AWI852008 BGE852008 BQA852008 BZW852008 CJS852008 CTO852008 DDK852008 DNG852008 DXC852008 EGY852008 EQU852008 FAQ852008 FKM852008 FUI852008 GEE852008 GOA852008 GXW852008 HHS852008 HRO852008 IBK852008 ILG852008 IVC852008 JEY852008 JOU852008 JYQ852008 KIM852008 KSI852008 LCE852008 LMA852008 LVW852008 MFS852008 MPO852008 MZK852008 NJG852008 NTC852008 OCY852008 OMU852008 OWQ852008 PGM852008 PQI852008 QAE852008 QKA852008 QTW852008 RDS852008 RNO852008 RXK852008 SHG852008 SRC852008 TAY852008 TKU852008 TUQ852008 UEM852008 UOI852008 UYE852008 VIA852008 VRW852008 WBS852008 WLO852008 WVK852008 B917508 C917508 IX917508:IY917508 ST917508:SU917508 ACP917508:ACQ917508 AML917508:AMM917508 AWH917508:AWI917508 BGD917508:BGE917508 BPZ917508:BQA917508 BZV917508:BZW917508 CJR917508:CJS917508 CTN917508:CTO917508 DDJ917508:DDK917508 DNF917508:DNG917508 DXB917508:DXC917508 EGX917508:EGY917508 EQT917508:EQU917508 FAP917508:FAQ917508 FKL917508:FKM917508 FUH917508:FUI917508 GED917508:GEE917508 GNZ917508:GOA917508 GXV917508:GXW917508 HHR917508:HHS917508 HRN917508:HRO917508 IBJ917508:IBK917508 ILF917508:ILG917508 IVB917508:IVC917508 JEX917508:JEY917508 JOT917508:JOU917508 JYP917508:JYQ917508 KIL917508:KIM917508 KSH917508:KSI917508 LCD917508:LCE917508 LLZ917508:LMA917508 LVV917508:LVW917508 MFR917508:MFS917508 MPN917508:MPO917508 MZJ917508:MZK917508 NJF917508:NJG917508 NTB917508:NTC917508 OCX917508:OCY917508 OMT917508:OMU917508 OWP917508:OWQ917508 PGL917508:PGM917508 PQH917508:PQI917508 QAD917508:QAE917508 QJZ917508:QKA917508 QTV917508:QTW917508 RDR917508:RDS917508 RNN917508:RNO917508 RXJ917508:RXK917508 SHF917508:SHG917508 SRB917508:SRC917508 TAX917508:TAY917508 TKT917508:TKU917508 TUP917508:TUQ917508 UEL917508:UEM917508 UOH917508:UOI917508 UYD917508:UYE917508 VHZ917508:VIA917508 VRV917508:VRW917508 WBR917508:WBS917508 WLN917508:WLO917508 WVJ917508:WVK917508 C917516 IY917516 SU917516 ACQ917516 AMM917516 AWI917516 BGE917516 BQA917516 BZW917516 CJS917516 CTO917516 DDK917516 DNG917516 DXC917516 EGY917516 EQU917516 FAQ917516 FKM917516 FUI917516 GEE917516 GOA917516 GXW917516 HHS917516 HRO917516 IBK917516 ILG917516 IVC917516 JEY917516 JOU917516 JYQ917516 KIM917516 KSI917516 LCE917516 LMA917516 LVW917516 MFS917516 MPO917516 MZK917516 NJG917516 NTC917516 OCY917516 OMU917516 OWQ917516 PGM917516 PQI917516 QAE917516 QKA917516 QTW917516 RDS917516 RNO917516 RXK917516 SHG917516 SRC917516 TAY917516 TKU917516 TUQ917516 UEM917516 UOI917516 UYE917516 VIA917516 VRW917516 WBS917516 WLO917516 WVK917516 C917529 IY917529 SU917529 ACQ917529 AMM917529 AWI917529 BGE917529 BQA917529 BZW917529 CJS917529 CTO917529 DDK917529 DNG917529 DXC917529 EGY917529 EQU917529 FAQ917529 FKM917529 FUI917529 GEE917529 GOA917529 GXW917529 HHS917529 HRO917529 IBK917529 ILG917529 IVC917529 JEY917529 JOU917529 JYQ917529 KIM917529 KSI917529 LCE917529 LMA917529 LVW917529 MFS917529 MPO917529 MZK917529 NJG917529 NTC917529 OCY917529 OMU917529 OWQ917529 PGM917529 PQI917529 QAE917529 QKA917529 QTW917529 RDS917529 RNO917529 RXK917529 SHG917529 SRC917529 TAY917529 TKU917529 TUQ917529 UEM917529 UOI917529 UYE917529 VIA917529 VRW917529 WBS917529 WLO917529 WVK917529 C917544 IY917544 SU917544 ACQ917544 AMM917544 AWI917544 BGE917544 BQA917544 BZW917544 CJS917544 CTO917544 DDK917544 DNG917544 DXC917544 EGY917544 EQU917544 FAQ917544 FKM917544 FUI917544 GEE917544 GOA917544 GXW917544 HHS917544 HRO917544 IBK917544 ILG917544 IVC917544 JEY917544 JOU917544 JYQ917544 KIM917544 KSI917544 LCE917544 LMA917544 LVW917544 MFS917544 MPO917544 MZK917544 NJG917544 NTC917544 OCY917544 OMU917544 OWQ917544 PGM917544 PQI917544 QAE917544 QKA917544 QTW917544 RDS917544 RNO917544 RXK917544 SHG917544 SRC917544 TAY917544 TKU917544 TUQ917544 UEM917544 UOI917544 UYE917544 VIA917544 VRW917544 WBS917544 WLO917544 WVK917544 B983044 C983044 IX983044:IY983044 ST983044:SU983044 ACP983044:ACQ983044 AML983044:AMM983044 AWH983044:AWI983044 BGD983044:BGE983044 BPZ983044:BQA983044 BZV983044:BZW983044 CJR983044:CJS983044 CTN983044:CTO983044 DDJ983044:DDK983044 DNF983044:DNG983044 DXB983044:DXC983044 EGX983044:EGY983044 EQT983044:EQU983044 FAP983044:FAQ983044 FKL983044:FKM983044 FUH983044:FUI983044 GED983044:GEE983044 GNZ983044:GOA983044 GXV983044:GXW983044 HHR983044:HHS983044 HRN983044:HRO983044 IBJ983044:IBK983044 ILF983044:ILG983044 IVB983044:IVC983044 JEX983044:JEY983044 JOT983044:JOU983044 JYP983044:JYQ983044 KIL983044:KIM983044 KSH983044:KSI983044 LCD983044:LCE983044 LLZ983044:LMA983044 LVV983044:LVW983044 MFR983044:MFS983044 MPN983044:MPO983044 MZJ983044:MZK983044 NJF983044:NJG983044 NTB983044:NTC983044 OCX983044:OCY983044 OMT983044:OMU983044 OWP983044:OWQ983044 PGL983044:PGM983044 PQH983044:PQI983044 QAD983044:QAE983044 QJZ983044:QKA983044 QTV983044:QTW983044 RDR983044:RDS983044 RNN983044:RNO983044 RXJ983044:RXK983044 SHF983044:SHG983044 SRB983044:SRC983044 TAX983044:TAY983044 TKT983044:TKU983044 TUP983044:TUQ983044 UEL983044:UEM983044 UOH983044:UOI983044 UYD983044:UYE983044 VHZ983044:VIA983044 VRV983044:VRW983044 WBR983044:WBS983044 WLN983044:WLO983044 WVJ983044:WVK983044 C983052 IY983052 SU983052 ACQ983052 AMM983052 AWI983052 BGE983052 BQA983052 BZW983052 CJS983052 CTO983052 DDK983052 DNG983052 DXC983052 EGY983052 EQU983052 FAQ983052 FKM983052 FUI983052 GEE983052 GOA983052 GXW983052 HHS983052 HRO983052 IBK983052 ILG983052 IVC983052 JEY983052 JOU983052 JYQ983052 KIM983052 KSI983052 LCE983052 LMA983052 LVW983052 MFS983052 MPO983052 MZK983052 NJG983052 NTC983052 OCY983052 OMU983052 OWQ983052 PGM983052 PQI983052 QAE983052 QKA983052 QTW983052 RDS983052 RNO983052 RXK983052 SHG983052 SRC983052 TAY983052 TKU983052 TUQ983052 UEM983052 UOI983052 UYE983052 VIA983052 VRW983052 WBS983052 WLO983052 WVK983052 C983065 IY983065 SU983065 ACQ983065 AMM983065 AWI983065 BGE983065 BQA983065 BZW983065 CJS983065 CTO983065 DDK983065 DNG983065 DXC983065 EGY983065 EQU983065 FAQ983065 FKM983065 FUI983065 GEE983065 GOA983065 GXW983065 HHS983065 HRO983065 IBK983065 ILG983065 IVC983065 JEY983065 JOU983065 JYQ983065 KIM983065 KSI983065 LCE983065 LMA983065 LVW983065 MFS983065 MPO983065 MZK983065 NJG983065 NTC983065 OCY983065 OMU983065 OWQ983065 PGM983065 PQI983065 QAE983065 QKA983065 QTW983065 RDS983065 RNO983065 RXK983065 SHG983065 SRC983065 TAY983065 TKU983065 TUQ983065 UEM983065 UOI983065 UYE983065 VIA983065 VRW983065 WBS983065 WLO983065 WVK983065 C983080 IY983080 SU983080 ACQ983080 AMM983080 AWI983080 BGE983080 BQA983080 BZW983080 CJS983080 CTO983080 DDK983080 DNG983080 DXC983080 EGY983080 EQU983080 FAQ983080 FKM983080 FUI983080 GEE983080 GOA983080 GXW983080 HHS983080 HRO983080 IBK983080 ILG983080 IVC983080 JEY983080 JOU983080 JYQ983080 KIM983080 KSI983080 LCE983080 LMA983080 LVW983080 MFS983080 MPO983080 MZK983080 NJG983080 NTC983080 OCY983080 OMU983080 OWQ983080 PGM983080 PQI983080 QAE983080 QKA983080 QTW983080 RDS983080 RNO983080 RXK983080 SHG983080 SRC983080 TAY983080 TKU983080 TUQ983080 UEM983080 UOI983080 UYE983080 VIA983080 VRW983080 WBS983080 WLO983080 WVK983080 B5:B6 B10:B11 B17:B19 B22:B23 B48:B49 B64:B65 B68:B69 B70:B72 B74:B79 B80:B90 B91:B92 B93:B95 B96:B101 B117:B137 B65541:B65638 B65653:B65673 B131077:B131174 B131189:B131209 B196613:B196710 B196725:B196745 B262149:B262246 B262261:B262281 B327685:B327782 B327797:B327817 B393221:B393318 B393333:B393353 B458757:B458854 B458869:B458889 B524293:B524390 B524405:B524425 B589829:B589926 B589941:B589961 B655365:B655462 B655477:B655497 B720901:B720998 B721013:B721033 B786437:B786534 B786549:B786569 B851973:B852070 B852085:B852105 B917509:B917606 B917621:B917641 B983045:B983142 B983157:B983177 IX5:IX6 IX10:IX11 IX17:IX19 IX22:IX23 IX48:IX49 IX64:IX65 IX68:IX69 IX70:IX72 IX74:IX79 IX80:IX90 IX91:IX92 IX93:IX95 IX96:IX101 IX117:IX137 IX65541:IX65638 IX65653:IX65673 IX131077:IX131174 IX131189:IX131209 IX196613:IX196710 IX196725:IX196745 IX262149:IX262246 IX262261:IX262281 IX327685:IX327782 IX327797:IX327817 IX393221:IX393318 IX393333:IX393353 IX458757:IX458854 IX458869:IX458889 IX524293:IX524390 IX524405:IX524425 IX589829:IX589926 IX589941:IX589961 IX655365:IX655462 IX655477:IX655497 IX720901:IX720998 IX721013:IX721033 IX786437:IX786534 IX786549:IX786569 IX851973:IX852070 IX852085:IX852105 IX917509:IX917606 IX917621:IX917641 IX983045:IX983142 IX983157:IX983177 ST5:ST6 ST10:ST11 ST17:ST19 ST22:ST23 ST48:ST49 ST64:ST65 ST68:ST69 ST70:ST72 ST74:ST79 ST80:ST90 ST91:ST92 ST93:ST95 ST96:ST101 ST117:ST137 ST65541:ST65638 ST65653:ST65673 ST131077:ST131174 ST131189:ST131209 ST196613:ST196710 ST196725:ST196745 ST262149:ST262246 ST262261:ST262281 ST327685:ST327782 ST327797:ST327817 ST393221:ST393318 ST393333:ST393353 ST458757:ST458854 ST458869:ST458889 ST524293:ST524390 ST524405:ST524425 ST589829:ST589926 ST589941:ST589961 ST655365:ST655462 ST655477:ST655497 ST720901:ST720998 ST721013:ST721033 ST786437:ST786534 ST786549:ST786569 ST851973:ST852070 ST852085:ST852105 ST917509:ST917606 ST917621:ST917641 ST983045:ST983142 ST983157:ST983177 ACP5:ACP6 ACP10:ACP11 ACP17:ACP19 ACP22:ACP23 ACP48:ACP49 ACP64:ACP65 ACP68:ACP69 ACP70:ACP72 ACP74:ACP79 ACP80:ACP90 ACP91:ACP92 ACP93:ACP95 ACP96:ACP101 ACP117:ACP137 ACP65541:ACP65638 ACP65653:ACP65673 ACP131077:ACP131174 ACP131189:ACP131209 ACP196613:ACP196710 ACP196725:ACP196745 ACP262149:ACP262246 ACP262261:ACP262281 ACP327685:ACP327782 ACP327797:ACP327817 ACP393221:ACP393318 ACP393333:ACP393353 ACP458757:ACP458854 ACP458869:ACP458889 ACP524293:ACP524390 ACP524405:ACP524425 ACP589829:ACP589926 ACP589941:ACP589961 ACP655365:ACP655462 ACP655477:ACP655497 ACP720901:ACP720998 ACP721013:ACP721033 ACP786437:ACP786534 ACP786549:ACP786569 ACP851973:ACP852070 ACP852085:ACP852105 ACP917509:ACP917606 ACP917621:ACP917641 ACP983045:ACP983142 ACP983157:ACP983177 AML5:AML6 AML10:AML11 AML17:AML19 AML22:AML23 AML48:AML49 AML64:AML65 AML68:AML69 AML70:AML72 AML74:AML79 AML80:AML90 AML91:AML92 AML93:AML95 AML96:AML101 AML117:AML137 AML65541:AML65638 AML65653:AML65673 AML131077:AML131174 AML131189:AML131209 AML196613:AML196710 AML196725:AML196745 AML262149:AML262246 AML262261:AML262281 AML327685:AML327782 AML327797:AML327817 AML393221:AML393318 AML393333:AML393353 AML458757:AML458854 AML458869:AML458889 AML524293:AML524390 AML524405:AML524425 AML589829:AML589926 AML589941:AML589961 AML655365:AML655462 AML655477:AML655497 AML720901:AML720998 AML721013:AML721033 AML786437:AML786534 AML786549:AML786569 AML851973:AML852070 AML852085:AML852105 AML917509:AML917606 AML917621:AML917641 AML983045:AML983142 AML983157:AML983177 AWH5:AWH6 AWH10:AWH11 AWH17:AWH19 AWH22:AWH23 AWH48:AWH49 AWH64:AWH65 AWH68:AWH69 AWH70:AWH72 AWH74:AWH79 AWH80:AWH90 AWH91:AWH92 AWH93:AWH95 AWH96:AWH101 AWH117:AWH137 AWH65541:AWH65638 AWH65653:AWH65673 AWH131077:AWH131174 AWH131189:AWH131209 AWH196613:AWH196710 AWH196725:AWH196745 AWH262149:AWH262246 AWH262261:AWH262281 AWH327685:AWH327782 AWH327797:AWH327817 AWH393221:AWH393318 AWH393333:AWH393353 AWH458757:AWH458854 AWH458869:AWH458889 AWH524293:AWH524390 AWH524405:AWH524425 AWH589829:AWH589926 AWH589941:AWH589961 AWH655365:AWH655462 AWH655477:AWH655497 AWH720901:AWH720998 AWH721013:AWH721033 AWH786437:AWH786534 AWH786549:AWH786569 AWH851973:AWH852070 AWH852085:AWH852105 AWH917509:AWH917606 AWH917621:AWH917641 AWH983045:AWH983142 AWH983157:AWH983177 BGD5:BGD6 BGD10:BGD11 BGD17:BGD19 BGD22:BGD23 BGD48:BGD49 BGD64:BGD65 BGD68:BGD69 BGD70:BGD72 BGD74:BGD79 BGD80:BGD90 BGD91:BGD92 BGD93:BGD95 BGD96:BGD101 BGD117:BGD137 BGD65541:BGD65638 BGD65653:BGD65673 BGD131077:BGD131174 BGD131189:BGD131209 BGD196613:BGD196710 BGD196725:BGD196745 BGD262149:BGD262246 BGD262261:BGD262281 BGD327685:BGD327782 BGD327797:BGD327817 BGD393221:BGD393318 BGD393333:BGD393353 BGD458757:BGD458854 BGD458869:BGD458889 BGD524293:BGD524390 BGD524405:BGD524425 BGD589829:BGD589926 BGD589941:BGD589961 BGD655365:BGD655462 BGD655477:BGD655497 BGD720901:BGD720998 BGD721013:BGD721033 BGD786437:BGD786534 BGD786549:BGD786569 BGD851973:BGD852070 BGD852085:BGD852105 BGD917509:BGD917606 BGD917621:BGD917641 BGD983045:BGD983142 BGD983157:BGD983177 BPZ5:BPZ6 BPZ10:BPZ11 BPZ17:BPZ19 BPZ22:BPZ23 BPZ48:BPZ49 BPZ64:BPZ65 BPZ68:BPZ69 BPZ70:BPZ72 BPZ74:BPZ79 BPZ80:BPZ90 BPZ91:BPZ92 BPZ93:BPZ95 BPZ96:BPZ101 BPZ117:BPZ137 BPZ65541:BPZ65638 BPZ65653:BPZ65673 BPZ131077:BPZ131174 BPZ131189:BPZ131209 BPZ196613:BPZ196710 BPZ196725:BPZ196745 BPZ262149:BPZ262246 BPZ262261:BPZ262281 BPZ327685:BPZ327782 BPZ327797:BPZ327817 BPZ393221:BPZ393318 BPZ393333:BPZ393353 BPZ458757:BPZ458854 BPZ458869:BPZ458889 BPZ524293:BPZ524390 BPZ524405:BPZ524425 BPZ589829:BPZ589926 BPZ589941:BPZ589961 BPZ655365:BPZ655462 BPZ655477:BPZ655497 BPZ720901:BPZ720998 BPZ721013:BPZ721033 BPZ786437:BPZ786534 BPZ786549:BPZ786569 BPZ851973:BPZ852070 BPZ852085:BPZ852105 BPZ917509:BPZ917606 BPZ917621:BPZ917641 BPZ983045:BPZ983142 BPZ983157:BPZ983177 BZV5:BZV6 BZV10:BZV11 BZV17:BZV19 BZV22:BZV23 BZV48:BZV49 BZV64:BZV65 BZV68:BZV69 BZV70:BZV72 BZV74:BZV79 BZV80:BZV90 BZV91:BZV92 BZV93:BZV95 BZV96:BZV101 BZV117:BZV137 BZV65541:BZV65638 BZV65653:BZV65673 BZV131077:BZV131174 BZV131189:BZV131209 BZV196613:BZV196710 BZV196725:BZV196745 BZV262149:BZV262246 BZV262261:BZV262281 BZV327685:BZV327782 BZV327797:BZV327817 BZV393221:BZV393318 BZV393333:BZV393353 BZV458757:BZV458854 BZV458869:BZV458889 BZV524293:BZV524390 BZV524405:BZV524425 BZV589829:BZV589926 BZV589941:BZV589961 BZV655365:BZV655462 BZV655477:BZV655497 BZV720901:BZV720998 BZV721013:BZV721033 BZV786437:BZV786534 BZV786549:BZV786569 BZV851973:BZV852070 BZV852085:BZV852105 BZV917509:BZV917606 BZV917621:BZV917641 BZV983045:BZV983142 BZV983157:BZV983177 CJR5:CJR6 CJR10:CJR11 CJR17:CJR19 CJR22:CJR23 CJR48:CJR49 CJR64:CJR65 CJR68:CJR69 CJR70:CJR72 CJR74:CJR79 CJR80:CJR90 CJR91:CJR92 CJR93:CJR95 CJR96:CJR101 CJR117:CJR137 CJR65541:CJR65638 CJR65653:CJR65673 CJR131077:CJR131174 CJR131189:CJR131209 CJR196613:CJR196710 CJR196725:CJR196745 CJR262149:CJR262246 CJR262261:CJR262281 CJR327685:CJR327782 CJR327797:CJR327817 CJR393221:CJR393318 CJR393333:CJR393353 CJR458757:CJR458854 CJR458869:CJR458889 CJR524293:CJR524390 CJR524405:CJR524425 CJR589829:CJR589926 CJR589941:CJR589961 CJR655365:CJR655462 CJR655477:CJR655497 CJR720901:CJR720998 CJR721013:CJR721033 CJR786437:CJR786534 CJR786549:CJR786569 CJR851973:CJR852070 CJR852085:CJR852105 CJR917509:CJR917606 CJR917621:CJR917641 CJR983045:CJR983142 CJR983157:CJR983177 CTN5:CTN6 CTN10:CTN11 CTN17:CTN19 CTN22:CTN23 CTN48:CTN49 CTN64:CTN65 CTN68:CTN69 CTN70:CTN72 CTN74:CTN79 CTN80:CTN90 CTN91:CTN92 CTN93:CTN95 CTN96:CTN101 CTN117:CTN137 CTN65541:CTN65638 CTN65653:CTN65673 CTN131077:CTN131174 CTN131189:CTN131209 CTN196613:CTN196710 CTN196725:CTN196745 CTN262149:CTN262246 CTN262261:CTN262281 CTN327685:CTN327782 CTN327797:CTN327817 CTN393221:CTN393318 CTN393333:CTN393353 CTN458757:CTN458854 CTN458869:CTN458889 CTN524293:CTN524390 CTN524405:CTN524425 CTN589829:CTN589926 CTN589941:CTN589961 CTN655365:CTN655462 CTN655477:CTN655497 CTN720901:CTN720998 CTN721013:CTN721033 CTN786437:CTN786534 CTN786549:CTN786569 CTN851973:CTN852070 CTN852085:CTN852105 CTN917509:CTN917606 CTN917621:CTN917641 CTN983045:CTN983142 CTN983157:CTN983177 DDJ5:DDJ6 DDJ10:DDJ11 DDJ17:DDJ19 DDJ22:DDJ23 DDJ48:DDJ49 DDJ64:DDJ65 DDJ68:DDJ69 DDJ70:DDJ72 DDJ74:DDJ79 DDJ80:DDJ90 DDJ91:DDJ92 DDJ93:DDJ95 DDJ96:DDJ101 DDJ117:DDJ137 DDJ65541:DDJ65638 DDJ65653:DDJ65673 DDJ131077:DDJ131174 DDJ131189:DDJ131209 DDJ196613:DDJ196710 DDJ196725:DDJ196745 DDJ262149:DDJ262246 DDJ262261:DDJ262281 DDJ327685:DDJ327782 DDJ327797:DDJ327817 DDJ393221:DDJ393318 DDJ393333:DDJ393353 DDJ458757:DDJ458854 DDJ458869:DDJ458889 DDJ524293:DDJ524390 DDJ524405:DDJ524425 DDJ589829:DDJ589926 DDJ589941:DDJ589961 DDJ655365:DDJ655462 DDJ655477:DDJ655497 DDJ720901:DDJ720998 DDJ721013:DDJ721033 DDJ786437:DDJ786534 DDJ786549:DDJ786569 DDJ851973:DDJ852070 DDJ852085:DDJ852105 DDJ917509:DDJ917606 DDJ917621:DDJ917641 DDJ983045:DDJ983142 DDJ983157:DDJ983177 DNF5:DNF6 DNF10:DNF11 DNF17:DNF19 DNF22:DNF23 DNF48:DNF49 DNF64:DNF65 DNF68:DNF69 DNF70:DNF72 DNF74:DNF79 DNF80:DNF90 DNF91:DNF92 DNF93:DNF95 DNF96:DNF101 DNF117:DNF137 DNF65541:DNF65638 DNF65653:DNF65673 DNF131077:DNF131174 DNF131189:DNF131209 DNF196613:DNF196710 DNF196725:DNF196745 DNF262149:DNF262246 DNF262261:DNF262281 DNF327685:DNF327782 DNF327797:DNF327817 DNF393221:DNF393318 DNF393333:DNF393353 DNF458757:DNF458854 DNF458869:DNF458889 DNF524293:DNF524390 DNF524405:DNF524425 DNF589829:DNF589926 DNF589941:DNF589961 DNF655365:DNF655462 DNF655477:DNF655497 DNF720901:DNF720998 DNF721013:DNF721033 DNF786437:DNF786534 DNF786549:DNF786569 DNF851973:DNF852070 DNF852085:DNF852105 DNF917509:DNF917606 DNF917621:DNF917641 DNF983045:DNF983142 DNF983157:DNF983177 DXB5:DXB6 DXB10:DXB11 DXB17:DXB19 DXB22:DXB23 DXB48:DXB49 DXB64:DXB65 DXB68:DXB69 DXB70:DXB72 DXB74:DXB79 DXB80:DXB90 DXB91:DXB92 DXB93:DXB95 DXB96:DXB101 DXB117:DXB137 DXB65541:DXB65638 DXB65653:DXB65673 DXB131077:DXB131174 DXB131189:DXB131209 DXB196613:DXB196710 DXB196725:DXB196745 DXB262149:DXB262246 DXB262261:DXB262281 DXB327685:DXB327782 DXB327797:DXB327817 DXB393221:DXB393318 DXB393333:DXB393353 DXB458757:DXB458854 DXB458869:DXB458889 DXB524293:DXB524390 DXB524405:DXB524425 DXB589829:DXB589926 DXB589941:DXB589961 DXB655365:DXB655462 DXB655477:DXB655497 DXB720901:DXB720998 DXB721013:DXB721033 DXB786437:DXB786534 DXB786549:DXB786569 DXB851973:DXB852070 DXB852085:DXB852105 DXB917509:DXB917606 DXB917621:DXB917641 DXB983045:DXB983142 DXB983157:DXB983177 EGX5:EGX6 EGX10:EGX11 EGX17:EGX19 EGX22:EGX23 EGX48:EGX49 EGX64:EGX65 EGX68:EGX69 EGX70:EGX72 EGX74:EGX79 EGX80:EGX90 EGX91:EGX92 EGX93:EGX95 EGX96:EGX101 EGX117:EGX137 EGX65541:EGX65638 EGX65653:EGX65673 EGX131077:EGX131174 EGX131189:EGX131209 EGX196613:EGX196710 EGX196725:EGX196745 EGX262149:EGX262246 EGX262261:EGX262281 EGX327685:EGX327782 EGX327797:EGX327817 EGX393221:EGX393318 EGX393333:EGX393353 EGX458757:EGX458854 EGX458869:EGX458889 EGX524293:EGX524390 EGX524405:EGX524425 EGX589829:EGX589926 EGX589941:EGX589961 EGX655365:EGX655462 EGX655477:EGX655497 EGX720901:EGX720998 EGX721013:EGX721033 EGX786437:EGX786534 EGX786549:EGX786569 EGX851973:EGX852070 EGX852085:EGX852105 EGX917509:EGX917606 EGX917621:EGX917641 EGX983045:EGX983142 EGX983157:EGX983177 EQT5:EQT6 EQT10:EQT11 EQT17:EQT19 EQT22:EQT23 EQT48:EQT49 EQT64:EQT65 EQT68:EQT69 EQT70:EQT72 EQT74:EQT79 EQT80:EQT90 EQT91:EQT92 EQT93:EQT95 EQT96:EQT101 EQT117:EQT137 EQT65541:EQT65638 EQT65653:EQT65673 EQT131077:EQT131174 EQT131189:EQT131209 EQT196613:EQT196710 EQT196725:EQT196745 EQT262149:EQT262246 EQT262261:EQT262281 EQT327685:EQT327782 EQT327797:EQT327817 EQT393221:EQT393318 EQT393333:EQT393353 EQT458757:EQT458854 EQT458869:EQT458889 EQT524293:EQT524390 EQT524405:EQT524425 EQT589829:EQT589926 EQT589941:EQT589961 EQT655365:EQT655462 EQT655477:EQT655497 EQT720901:EQT720998 EQT721013:EQT721033 EQT786437:EQT786534 EQT786549:EQT786569 EQT851973:EQT852070 EQT852085:EQT852105 EQT917509:EQT917606 EQT917621:EQT917641 EQT983045:EQT983142 EQT983157:EQT983177 FAP5:FAP6 FAP10:FAP11 FAP17:FAP19 FAP22:FAP23 FAP48:FAP49 FAP64:FAP65 FAP68:FAP69 FAP70:FAP72 FAP74:FAP79 FAP80:FAP90 FAP91:FAP92 FAP93:FAP95 FAP96:FAP101 FAP117:FAP137 FAP65541:FAP65638 FAP65653:FAP65673 FAP131077:FAP131174 FAP131189:FAP131209 FAP196613:FAP196710 FAP196725:FAP196745 FAP262149:FAP262246 FAP262261:FAP262281 FAP327685:FAP327782 FAP327797:FAP327817 FAP393221:FAP393318 FAP393333:FAP393353 FAP458757:FAP458854 FAP458869:FAP458889 FAP524293:FAP524390 FAP524405:FAP524425 FAP589829:FAP589926 FAP589941:FAP589961 FAP655365:FAP655462 FAP655477:FAP655497 FAP720901:FAP720998 FAP721013:FAP721033 FAP786437:FAP786534 FAP786549:FAP786569 FAP851973:FAP852070 FAP852085:FAP852105 FAP917509:FAP917606 FAP917621:FAP917641 FAP983045:FAP983142 FAP983157:FAP983177 FKL5:FKL6 FKL10:FKL11 FKL17:FKL19 FKL22:FKL23 FKL48:FKL49 FKL64:FKL65 FKL68:FKL69 FKL70:FKL72 FKL74:FKL79 FKL80:FKL90 FKL91:FKL92 FKL93:FKL95 FKL96:FKL101 FKL117:FKL137 FKL65541:FKL65638 FKL65653:FKL65673 FKL131077:FKL131174 FKL131189:FKL131209 FKL196613:FKL196710 FKL196725:FKL196745 FKL262149:FKL262246 FKL262261:FKL262281 FKL327685:FKL327782 FKL327797:FKL327817 FKL393221:FKL393318 FKL393333:FKL393353 FKL458757:FKL458854 FKL458869:FKL458889 FKL524293:FKL524390 FKL524405:FKL524425 FKL589829:FKL589926 FKL589941:FKL589961 FKL655365:FKL655462 FKL655477:FKL655497 FKL720901:FKL720998 FKL721013:FKL721033 FKL786437:FKL786534 FKL786549:FKL786569 FKL851973:FKL852070 FKL852085:FKL852105 FKL917509:FKL917606 FKL917621:FKL917641 FKL983045:FKL983142 FKL983157:FKL983177 FUH5:FUH6 FUH10:FUH11 FUH17:FUH19 FUH22:FUH23 FUH48:FUH49 FUH64:FUH65 FUH68:FUH69 FUH70:FUH72 FUH74:FUH79 FUH80:FUH90 FUH91:FUH92 FUH93:FUH95 FUH96:FUH101 FUH117:FUH137 FUH65541:FUH65638 FUH65653:FUH65673 FUH131077:FUH131174 FUH131189:FUH131209 FUH196613:FUH196710 FUH196725:FUH196745 FUH262149:FUH262246 FUH262261:FUH262281 FUH327685:FUH327782 FUH327797:FUH327817 FUH393221:FUH393318 FUH393333:FUH393353 FUH458757:FUH458854 FUH458869:FUH458889 FUH524293:FUH524390 FUH524405:FUH524425 FUH589829:FUH589926 FUH589941:FUH589961 FUH655365:FUH655462 FUH655477:FUH655497 FUH720901:FUH720998 FUH721013:FUH721033 FUH786437:FUH786534 FUH786549:FUH786569 FUH851973:FUH852070 FUH852085:FUH852105 FUH917509:FUH917606 FUH917621:FUH917641 FUH983045:FUH983142 FUH983157:FUH983177 GED5:GED6 GED10:GED11 GED17:GED19 GED22:GED23 GED48:GED49 GED64:GED65 GED68:GED69 GED70:GED72 GED74:GED79 GED80:GED90 GED91:GED92 GED93:GED95 GED96:GED101 GED117:GED137 GED65541:GED65638 GED65653:GED65673 GED131077:GED131174 GED131189:GED131209 GED196613:GED196710 GED196725:GED196745 GED262149:GED262246 GED262261:GED262281 GED327685:GED327782 GED327797:GED327817 GED393221:GED393318 GED393333:GED393353 GED458757:GED458854 GED458869:GED458889 GED524293:GED524390 GED524405:GED524425 GED589829:GED589926 GED589941:GED589961 GED655365:GED655462 GED655477:GED655497 GED720901:GED720998 GED721013:GED721033 GED786437:GED786534 GED786549:GED786569 GED851973:GED852070 GED852085:GED852105 GED917509:GED917606 GED917621:GED917641 GED983045:GED983142 GED983157:GED983177 GNZ5:GNZ6 GNZ10:GNZ11 GNZ17:GNZ19 GNZ22:GNZ23 GNZ48:GNZ49 GNZ64:GNZ65 GNZ68:GNZ69 GNZ70:GNZ72 GNZ74:GNZ79 GNZ80:GNZ90 GNZ91:GNZ92 GNZ93:GNZ95 GNZ96:GNZ101 GNZ117:GNZ137 GNZ65541:GNZ65638 GNZ65653:GNZ65673 GNZ131077:GNZ131174 GNZ131189:GNZ131209 GNZ196613:GNZ196710 GNZ196725:GNZ196745 GNZ262149:GNZ262246 GNZ262261:GNZ262281 GNZ327685:GNZ327782 GNZ327797:GNZ327817 GNZ393221:GNZ393318 GNZ393333:GNZ393353 GNZ458757:GNZ458854 GNZ458869:GNZ458889 GNZ524293:GNZ524390 GNZ524405:GNZ524425 GNZ589829:GNZ589926 GNZ589941:GNZ589961 GNZ655365:GNZ655462 GNZ655477:GNZ655497 GNZ720901:GNZ720998 GNZ721013:GNZ721033 GNZ786437:GNZ786534 GNZ786549:GNZ786569 GNZ851973:GNZ852070 GNZ852085:GNZ852105 GNZ917509:GNZ917606 GNZ917621:GNZ917641 GNZ983045:GNZ983142 GNZ983157:GNZ983177 GXV5:GXV6 GXV10:GXV11 GXV17:GXV19 GXV22:GXV23 GXV48:GXV49 GXV64:GXV65 GXV68:GXV69 GXV70:GXV72 GXV74:GXV79 GXV80:GXV90 GXV91:GXV92 GXV93:GXV95 GXV96:GXV101 GXV117:GXV137 GXV65541:GXV65638 GXV65653:GXV65673 GXV131077:GXV131174 GXV131189:GXV131209 GXV196613:GXV196710 GXV196725:GXV196745 GXV262149:GXV262246 GXV262261:GXV262281 GXV327685:GXV327782 GXV327797:GXV327817 GXV393221:GXV393318 GXV393333:GXV393353 GXV458757:GXV458854 GXV458869:GXV458889 GXV524293:GXV524390 GXV524405:GXV524425 GXV589829:GXV589926 GXV589941:GXV589961 GXV655365:GXV655462 GXV655477:GXV655497 GXV720901:GXV720998 GXV721013:GXV721033 GXV786437:GXV786534 GXV786549:GXV786569 GXV851973:GXV852070 GXV852085:GXV852105 GXV917509:GXV917606 GXV917621:GXV917641 GXV983045:GXV983142 GXV983157:GXV983177 HHR5:HHR6 HHR10:HHR11 HHR17:HHR19 HHR22:HHR23 HHR48:HHR49 HHR64:HHR65 HHR68:HHR69 HHR70:HHR72 HHR74:HHR79 HHR80:HHR90 HHR91:HHR92 HHR93:HHR95 HHR96:HHR101 HHR117:HHR137 HHR65541:HHR65638 HHR65653:HHR65673 HHR131077:HHR131174 HHR131189:HHR131209 HHR196613:HHR196710 HHR196725:HHR196745 HHR262149:HHR262246 HHR262261:HHR262281 HHR327685:HHR327782 HHR327797:HHR327817 HHR393221:HHR393318 HHR393333:HHR393353 HHR458757:HHR458854 HHR458869:HHR458889 HHR524293:HHR524390 HHR524405:HHR524425 HHR589829:HHR589926 HHR589941:HHR589961 HHR655365:HHR655462 HHR655477:HHR655497 HHR720901:HHR720998 HHR721013:HHR721033 HHR786437:HHR786534 HHR786549:HHR786569 HHR851973:HHR852070 HHR852085:HHR852105 HHR917509:HHR917606 HHR917621:HHR917641 HHR983045:HHR983142 HHR983157:HHR983177 HRN5:HRN6 HRN10:HRN11 HRN17:HRN19 HRN22:HRN23 HRN48:HRN49 HRN64:HRN65 HRN68:HRN69 HRN70:HRN72 HRN74:HRN79 HRN80:HRN90 HRN91:HRN92 HRN93:HRN95 HRN96:HRN101 HRN117:HRN137 HRN65541:HRN65638 HRN65653:HRN65673 HRN131077:HRN131174 HRN131189:HRN131209 HRN196613:HRN196710 HRN196725:HRN196745 HRN262149:HRN262246 HRN262261:HRN262281 HRN327685:HRN327782 HRN327797:HRN327817 HRN393221:HRN393318 HRN393333:HRN393353 HRN458757:HRN458854 HRN458869:HRN458889 HRN524293:HRN524390 HRN524405:HRN524425 HRN589829:HRN589926 HRN589941:HRN589961 HRN655365:HRN655462 HRN655477:HRN655497 HRN720901:HRN720998 HRN721013:HRN721033 HRN786437:HRN786534 HRN786549:HRN786569 HRN851973:HRN852070 HRN852085:HRN852105 HRN917509:HRN917606 HRN917621:HRN917641 HRN983045:HRN983142 HRN983157:HRN983177 IBJ5:IBJ6 IBJ10:IBJ11 IBJ17:IBJ19 IBJ22:IBJ23 IBJ48:IBJ49 IBJ64:IBJ65 IBJ68:IBJ69 IBJ70:IBJ72 IBJ74:IBJ79 IBJ80:IBJ90 IBJ91:IBJ92 IBJ93:IBJ95 IBJ96:IBJ101 IBJ117:IBJ137 IBJ65541:IBJ65638 IBJ65653:IBJ65673 IBJ131077:IBJ131174 IBJ131189:IBJ131209 IBJ196613:IBJ196710 IBJ196725:IBJ196745 IBJ262149:IBJ262246 IBJ262261:IBJ262281 IBJ327685:IBJ327782 IBJ327797:IBJ327817 IBJ393221:IBJ393318 IBJ393333:IBJ393353 IBJ458757:IBJ458854 IBJ458869:IBJ458889 IBJ524293:IBJ524390 IBJ524405:IBJ524425 IBJ589829:IBJ589926 IBJ589941:IBJ589961 IBJ655365:IBJ655462 IBJ655477:IBJ655497 IBJ720901:IBJ720998 IBJ721013:IBJ721033 IBJ786437:IBJ786534 IBJ786549:IBJ786569 IBJ851973:IBJ852070 IBJ852085:IBJ852105 IBJ917509:IBJ917606 IBJ917621:IBJ917641 IBJ983045:IBJ983142 IBJ983157:IBJ983177 ILF5:ILF6 ILF10:ILF11 ILF17:ILF19 ILF22:ILF23 ILF48:ILF49 ILF64:ILF65 ILF68:ILF69 ILF70:ILF72 ILF74:ILF79 ILF80:ILF90 ILF91:ILF92 ILF93:ILF95 ILF96:ILF101 ILF117:ILF137 ILF65541:ILF65638 ILF65653:ILF65673 ILF131077:ILF131174 ILF131189:ILF131209 ILF196613:ILF196710 ILF196725:ILF196745 ILF262149:ILF262246 ILF262261:ILF262281 ILF327685:ILF327782 ILF327797:ILF327817 ILF393221:ILF393318 ILF393333:ILF393353 ILF458757:ILF458854 ILF458869:ILF458889 ILF524293:ILF524390 ILF524405:ILF524425 ILF589829:ILF589926 ILF589941:ILF589961 ILF655365:ILF655462 ILF655477:ILF655497 ILF720901:ILF720998 ILF721013:ILF721033 ILF786437:ILF786534 ILF786549:ILF786569 ILF851973:ILF852070 ILF852085:ILF852105 ILF917509:ILF917606 ILF917621:ILF917641 ILF983045:ILF983142 ILF983157:ILF983177 IVB5:IVB6 IVB10:IVB11 IVB17:IVB19 IVB22:IVB23 IVB48:IVB49 IVB64:IVB65 IVB68:IVB69 IVB70:IVB72 IVB74:IVB79 IVB80:IVB90 IVB91:IVB92 IVB93:IVB95 IVB96:IVB101 IVB117:IVB137 IVB65541:IVB65638 IVB65653:IVB65673 IVB131077:IVB131174 IVB131189:IVB131209 IVB196613:IVB196710 IVB196725:IVB196745 IVB262149:IVB262246 IVB262261:IVB262281 IVB327685:IVB327782 IVB327797:IVB327817 IVB393221:IVB393318 IVB393333:IVB393353 IVB458757:IVB458854 IVB458869:IVB458889 IVB524293:IVB524390 IVB524405:IVB524425 IVB589829:IVB589926 IVB589941:IVB589961 IVB655365:IVB655462 IVB655477:IVB655497 IVB720901:IVB720998 IVB721013:IVB721033 IVB786437:IVB786534 IVB786549:IVB786569 IVB851973:IVB852070 IVB852085:IVB852105 IVB917509:IVB917606 IVB917621:IVB917641 IVB983045:IVB983142 IVB983157:IVB983177 JEX5:JEX6 JEX10:JEX11 JEX17:JEX19 JEX22:JEX23 JEX48:JEX49 JEX64:JEX65 JEX68:JEX69 JEX70:JEX72 JEX74:JEX79 JEX80:JEX90 JEX91:JEX92 JEX93:JEX95 JEX96:JEX101 JEX117:JEX137 JEX65541:JEX65638 JEX65653:JEX65673 JEX131077:JEX131174 JEX131189:JEX131209 JEX196613:JEX196710 JEX196725:JEX196745 JEX262149:JEX262246 JEX262261:JEX262281 JEX327685:JEX327782 JEX327797:JEX327817 JEX393221:JEX393318 JEX393333:JEX393353 JEX458757:JEX458854 JEX458869:JEX458889 JEX524293:JEX524390 JEX524405:JEX524425 JEX589829:JEX589926 JEX589941:JEX589961 JEX655365:JEX655462 JEX655477:JEX655497 JEX720901:JEX720998 JEX721013:JEX721033 JEX786437:JEX786534 JEX786549:JEX786569 JEX851973:JEX852070 JEX852085:JEX852105 JEX917509:JEX917606 JEX917621:JEX917641 JEX983045:JEX983142 JEX983157:JEX983177 JOT5:JOT6 JOT10:JOT11 JOT17:JOT19 JOT22:JOT23 JOT48:JOT49 JOT64:JOT65 JOT68:JOT69 JOT70:JOT72 JOT74:JOT79 JOT80:JOT90 JOT91:JOT92 JOT93:JOT95 JOT96:JOT101 JOT117:JOT137 JOT65541:JOT65638 JOT65653:JOT65673 JOT131077:JOT131174 JOT131189:JOT131209 JOT196613:JOT196710 JOT196725:JOT196745 JOT262149:JOT262246 JOT262261:JOT262281 JOT327685:JOT327782 JOT327797:JOT327817 JOT393221:JOT393318 JOT393333:JOT393353 JOT458757:JOT458854 JOT458869:JOT458889 JOT524293:JOT524390 JOT524405:JOT524425 JOT589829:JOT589926 JOT589941:JOT589961 JOT655365:JOT655462 JOT655477:JOT655497 JOT720901:JOT720998 JOT721013:JOT721033 JOT786437:JOT786534 JOT786549:JOT786569 JOT851973:JOT852070 JOT852085:JOT852105 JOT917509:JOT917606 JOT917621:JOT917641 JOT983045:JOT983142 JOT983157:JOT983177 JYP5:JYP6 JYP10:JYP11 JYP17:JYP19 JYP22:JYP23 JYP48:JYP49 JYP64:JYP65 JYP68:JYP69 JYP70:JYP72 JYP74:JYP79 JYP80:JYP90 JYP91:JYP92 JYP93:JYP95 JYP96:JYP101 JYP117:JYP137 JYP65541:JYP65638 JYP65653:JYP65673 JYP131077:JYP131174 JYP131189:JYP131209 JYP196613:JYP196710 JYP196725:JYP196745 JYP262149:JYP262246 JYP262261:JYP262281 JYP327685:JYP327782 JYP327797:JYP327817 JYP393221:JYP393318 JYP393333:JYP393353 JYP458757:JYP458854 JYP458869:JYP458889 JYP524293:JYP524390 JYP524405:JYP524425 JYP589829:JYP589926 JYP589941:JYP589961 JYP655365:JYP655462 JYP655477:JYP655497 JYP720901:JYP720998 JYP721013:JYP721033 JYP786437:JYP786534 JYP786549:JYP786569 JYP851973:JYP852070 JYP852085:JYP852105 JYP917509:JYP917606 JYP917621:JYP917641 JYP983045:JYP983142 JYP983157:JYP983177 KIL5:KIL6 KIL10:KIL11 KIL17:KIL19 KIL22:KIL23 KIL48:KIL49 KIL64:KIL65 KIL68:KIL69 KIL70:KIL72 KIL74:KIL79 KIL80:KIL90 KIL91:KIL92 KIL93:KIL95 KIL96:KIL101 KIL117:KIL137 KIL65541:KIL65638 KIL65653:KIL65673 KIL131077:KIL131174 KIL131189:KIL131209 KIL196613:KIL196710 KIL196725:KIL196745 KIL262149:KIL262246 KIL262261:KIL262281 KIL327685:KIL327782 KIL327797:KIL327817 KIL393221:KIL393318 KIL393333:KIL393353 KIL458757:KIL458854 KIL458869:KIL458889 KIL524293:KIL524390 KIL524405:KIL524425 KIL589829:KIL589926 KIL589941:KIL589961 KIL655365:KIL655462 KIL655477:KIL655497 KIL720901:KIL720998 KIL721013:KIL721033 KIL786437:KIL786534 KIL786549:KIL786569 KIL851973:KIL852070 KIL852085:KIL852105 KIL917509:KIL917606 KIL917621:KIL917641 KIL983045:KIL983142 KIL983157:KIL983177 KSH5:KSH6 KSH10:KSH11 KSH17:KSH19 KSH22:KSH23 KSH48:KSH49 KSH64:KSH65 KSH68:KSH69 KSH70:KSH72 KSH74:KSH79 KSH80:KSH90 KSH91:KSH92 KSH93:KSH95 KSH96:KSH101 KSH117:KSH137 KSH65541:KSH65638 KSH65653:KSH65673 KSH131077:KSH131174 KSH131189:KSH131209 KSH196613:KSH196710 KSH196725:KSH196745 KSH262149:KSH262246 KSH262261:KSH262281 KSH327685:KSH327782 KSH327797:KSH327817 KSH393221:KSH393318 KSH393333:KSH393353 KSH458757:KSH458854 KSH458869:KSH458889 KSH524293:KSH524390 KSH524405:KSH524425 KSH589829:KSH589926 KSH589941:KSH589961 KSH655365:KSH655462 KSH655477:KSH655497 KSH720901:KSH720998 KSH721013:KSH721033 KSH786437:KSH786534 KSH786549:KSH786569 KSH851973:KSH852070 KSH852085:KSH852105 KSH917509:KSH917606 KSH917621:KSH917641 KSH983045:KSH983142 KSH983157:KSH983177 LCD5:LCD6 LCD10:LCD11 LCD17:LCD19 LCD22:LCD23 LCD48:LCD49 LCD64:LCD65 LCD68:LCD69 LCD70:LCD72 LCD74:LCD79 LCD80:LCD90 LCD91:LCD92 LCD93:LCD95 LCD96:LCD101 LCD117:LCD137 LCD65541:LCD65638 LCD65653:LCD65673 LCD131077:LCD131174 LCD131189:LCD131209 LCD196613:LCD196710 LCD196725:LCD196745 LCD262149:LCD262246 LCD262261:LCD262281 LCD327685:LCD327782 LCD327797:LCD327817 LCD393221:LCD393318 LCD393333:LCD393353 LCD458757:LCD458854 LCD458869:LCD458889 LCD524293:LCD524390 LCD524405:LCD524425 LCD589829:LCD589926 LCD589941:LCD589961 LCD655365:LCD655462 LCD655477:LCD655497 LCD720901:LCD720998 LCD721013:LCD721033 LCD786437:LCD786534 LCD786549:LCD786569 LCD851973:LCD852070 LCD852085:LCD852105 LCD917509:LCD917606 LCD917621:LCD917641 LCD983045:LCD983142 LCD983157:LCD983177 LLZ5:LLZ6 LLZ10:LLZ11 LLZ17:LLZ19 LLZ22:LLZ23 LLZ48:LLZ49 LLZ64:LLZ65 LLZ68:LLZ69 LLZ70:LLZ72 LLZ74:LLZ79 LLZ80:LLZ90 LLZ91:LLZ92 LLZ93:LLZ95 LLZ96:LLZ101 LLZ117:LLZ137 LLZ65541:LLZ65638 LLZ65653:LLZ65673 LLZ131077:LLZ131174 LLZ131189:LLZ131209 LLZ196613:LLZ196710 LLZ196725:LLZ196745 LLZ262149:LLZ262246 LLZ262261:LLZ262281 LLZ327685:LLZ327782 LLZ327797:LLZ327817 LLZ393221:LLZ393318 LLZ393333:LLZ393353 LLZ458757:LLZ458854 LLZ458869:LLZ458889 LLZ524293:LLZ524390 LLZ524405:LLZ524425 LLZ589829:LLZ589926 LLZ589941:LLZ589961 LLZ655365:LLZ655462 LLZ655477:LLZ655497 LLZ720901:LLZ720998 LLZ721013:LLZ721033 LLZ786437:LLZ786534 LLZ786549:LLZ786569 LLZ851973:LLZ852070 LLZ852085:LLZ852105 LLZ917509:LLZ917606 LLZ917621:LLZ917641 LLZ983045:LLZ983142 LLZ983157:LLZ983177 LVV5:LVV6 LVV10:LVV11 LVV17:LVV19 LVV22:LVV23 LVV48:LVV49 LVV64:LVV65 LVV68:LVV69 LVV70:LVV72 LVV74:LVV79 LVV80:LVV90 LVV91:LVV92 LVV93:LVV95 LVV96:LVV101 LVV117:LVV137 LVV65541:LVV65638 LVV65653:LVV65673 LVV131077:LVV131174 LVV131189:LVV131209 LVV196613:LVV196710 LVV196725:LVV196745 LVV262149:LVV262246 LVV262261:LVV262281 LVV327685:LVV327782 LVV327797:LVV327817 LVV393221:LVV393318 LVV393333:LVV393353 LVV458757:LVV458854 LVV458869:LVV458889 LVV524293:LVV524390 LVV524405:LVV524425 LVV589829:LVV589926 LVV589941:LVV589961 LVV655365:LVV655462 LVV655477:LVV655497 LVV720901:LVV720998 LVV721013:LVV721033 LVV786437:LVV786534 LVV786549:LVV786569 LVV851973:LVV852070 LVV852085:LVV852105 LVV917509:LVV917606 LVV917621:LVV917641 LVV983045:LVV983142 LVV983157:LVV983177 MFR5:MFR6 MFR10:MFR11 MFR17:MFR19 MFR22:MFR23 MFR48:MFR49 MFR64:MFR65 MFR68:MFR69 MFR70:MFR72 MFR74:MFR79 MFR80:MFR90 MFR91:MFR92 MFR93:MFR95 MFR96:MFR101 MFR117:MFR137 MFR65541:MFR65638 MFR65653:MFR65673 MFR131077:MFR131174 MFR131189:MFR131209 MFR196613:MFR196710 MFR196725:MFR196745 MFR262149:MFR262246 MFR262261:MFR262281 MFR327685:MFR327782 MFR327797:MFR327817 MFR393221:MFR393318 MFR393333:MFR393353 MFR458757:MFR458854 MFR458869:MFR458889 MFR524293:MFR524390 MFR524405:MFR524425 MFR589829:MFR589926 MFR589941:MFR589961 MFR655365:MFR655462 MFR655477:MFR655497 MFR720901:MFR720998 MFR721013:MFR721033 MFR786437:MFR786534 MFR786549:MFR786569 MFR851973:MFR852070 MFR852085:MFR852105 MFR917509:MFR917606 MFR917621:MFR917641 MFR983045:MFR983142 MFR983157:MFR983177 MPN5:MPN6 MPN10:MPN11 MPN17:MPN19 MPN22:MPN23 MPN48:MPN49 MPN64:MPN65 MPN68:MPN69 MPN70:MPN72 MPN74:MPN79 MPN80:MPN90 MPN91:MPN92 MPN93:MPN95 MPN96:MPN101 MPN117:MPN137 MPN65541:MPN65638 MPN65653:MPN65673 MPN131077:MPN131174 MPN131189:MPN131209 MPN196613:MPN196710 MPN196725:MPN196745 MPN262149:MPN262246 MPN262261:MPN262281 MPN327685:MPN327782 MPN327797:MPN327817 MPN393221:MPN393318 MPN393333:MPN393353 MPN458757:MPN458854 MPN458869:MPN458889 MPN524293:MPN524390 MPN524405:MPN524425 MPN589829:MPN589926 MPN589941:MPN589961 MPN655365:MPN655462 MPN655477:MPN655497 MPN720901:MPN720998 MPN721013:MPN721033 MPN786437:MPN786534 MPN786549:MPN786569 MPN851973:MPN852070 MPN852085:MPN852105 MPN917509:MPN917606 MPN917621:MPN917641 MPN983045:MPN983142 MPN983157:MPN983177 MZJ5:MZJ6 MZJ10:MZJ11 MZJ17:MZJ19 MZJ22:MZJ23 MZJ48:MZJ49 MZJ64:MZJ65 MZJ68:MZJ69 MZJ70:MZJ72 MZJ74:MZJ79 MZJ80:MZJ90 MZJ91:MZJ92 MZJ93:MZJ95 MZJ96:MZJ101 MZJ117:MZJ137 MZJ65541:MZJ65638 MZJ65653:MZJ65673 MZJ131077:MZJ131174 MZJ131189:MZJ131209 MZJ196613:MZJ196710 MZJ196725:MZJ196745 MZJ262149:MZJ262246 MZJ262261:MZJ262281 MZJ327685:MZJ327782 MZJ327797:MZJ327817 MZJ393221:MZJ393318 MZJ393333:MZJ393353 MZJ458757:MZJ458854 MZJ458869:MZJ458889 MZJ524293:MZJ524390 MZJ524405:MZJ524425 MZJ589829:MZJ589926 MZJ589941:MZJ589961 MZJ655365:MZJ655462 MZJ655477:MZJ655497 MZJ720901:MZJ720998 MZJ721013:MZJ721033 MZJ786437:MZJ786534 MZJ786549:MZJ786569 MZJ851973:MZJ852070 MZJ852085:MZJ852105 MZJ917509:MZJ917606 MZJ917621:MZJ917641 MZJ983045:MZJ983142 MZJ983157:MZJ983177 NJF5:NJF6 NJF10:NJF11 NJF17:NJF19 NJF22:NJF23 NJF48:NJF49 NJF64:NJF65 NJF68:NJF69 NJF70:NJF72 NJF74:NJF79 NJF80:NJF90 NJF91:NJF92 NJF93:NJF95 NJF96:NJF101 NJF117:NJF137 NJF65541:NJF65638 NJF65653:NJF65673 NJF131077:NJF131174 NJF131189:NJF131209 NJF196613:NJF196710 NJF196725:NJF196745 NJF262149:NJF262246 NJF262261:NJF262281 NJF327685:NJF327782 NJF327797:NJF327817 NJF393221:NJF393318 NJF393333:NJF393353 NJF458757:NJF458854 NJF458869:NJF458889 NJF524293:NJF524390 NJF524405:NJF524425 NJF589829:NJF589926 NJF589941:NJF589961 NJF655365:NJF655462 NJF655477:NJF655497 NJF720901:NJF720998 NJF721013:NJF721033 NJF786437:NJF786534 NJF786549:NJF786569 NJF851973:NJF852070 NJF852085:NJF852105 NJF917509:NJF917606 NJF917621:NJF917641 NJF983045:NJF983142 NJF983157:NJF983177 NTB5:NTB6 NTB10:NTB11 NTB17:NTB19 NTB22:NTB23 NTB48:NTB49 NTB64:NTB65 NTB68:NTB69 NTB70:NTB72 NTB74:NTB79 NTB80:NTB90 NTB91:NTB92 NTB93:NTB95 NTB96:NTB101 NTB117:NTB137 NTB65541:NTB65638 NTB65653:NTB65673 NTB131077:NTB131174 NTB131189:NTB131209 NTB196613:NTB196710 NTB196725:NTB196745 NTB262149:NTB262246 NTB262261:NTB262281 NTB327685:NTB327782 NTB327797:NTB327817 NTB393221:NTB393318 NTB393333:NTB393353 NTB458757:NTB458854 NTB458869:NTB458889 NTB524293:NTB524390 NTB524405:NTB524425 NTB589829:NTB589926 NTB589941:NTB589961 NTB655365:NTB655462 NTB655477:NTB655497 NTB720901:NTB720998 NTB721013:NTB721033 NTB786437:NTB786534 NTB786549:NTB786569 NTB851973:NTB852070 NTB852085:NTB852105 NTB917509:NTB917606 NTB917621:NTB917641 NTB983045:NTB983142 NTB983157:NTB983177 OCX5:OCX6 OCX10:OCX11 OCX17:OCX19 OCX22:OCX23 OCX48:OCX49 OCX64:OCX65 OCX68:OCX69 OCX70:OCX72 OCX74:OCX79 OCX80:OCX90 OCX91:OCX92 OCX93:OCX95 OCX96:OCX101 OCX117:OCX137 OCX65541:OCX65638 OCX65653:OCX65673 OCX131077:OCX131174 OCX131189:OCX131209 OCX196613:OCX196710 OCX196725:OCX196745 OCX262149:OCX262246 OCX262261:OCX262281 OCX327685:OCX327782 OCX327797:OCX327817 OCX393221:OCX393318 OCX393333:OCX393353 OCX458757:OCX458854 OCX458869:OCX458889 OCX524293:OCX524390 OCX524405:OCX524425 OCX589829:OCX589926 OCX589941:OCX589961 OCX655365:OCX655462 OCX655477:OCX655497 OCX720901:OCX720998 OCX721013:OCX721033 OCX786437:OCX786534 OCX786549:OCX786569 OCX851973:OCX852070 OCX852085:OCX852105 OCX917509:OCX917606 OCX917621:OCX917641 OCX983045:OCX983142 OCX983157:OCX983177 OMT5:OMT6 OMT10:OMT11 OMT17:OMT19 OMT22:OMT23 OMT48:OMT49 OMT64:OMT65 OMT68:OMT69 OMT70:OMT72 OMT74:OMT79 OMT80:OMT90 OMT91:OMT92 OMT93:OMT95 OMT96:OMT101 OMT117:OMT137 OMT65541:OMT65638 OMT65653:OMT65673 OMT131077:OMT131174 OMT131189:OMT131209 OMT196613:OMT196710 OMT196725:OMT196745 OMT262149:OMT262246 OMT262261:OMT262281 OMT327685:OMT327782 OMT327797:OMT327817 OMT393221:OMT393318 OMT393333:OMT393353 OMT458757:OMT458854 OMT458869:OMT458889 OMT524293:OMT524390 OMT524405:OMT524425 OMT589829:OMT589926 OMT589941:OMT589961 OMT655365:OMT655462 OMT655477:OMT655497 OMT720901:OMT720998 OMT721013:OMT721033 OMT786437:OMT786534 OMT786549:OMT786569 OMT851973:OMT852070 OMT852085:OMT852105 OMT917509:OMT917606 OMT917621:OMT917641 OMT983045:OMT983142 OMT983157:OMT983177 OWP5:OWP6 OWP10:OWP11 OWP17:OWP19 OWP22:OWP23 OWP48:OWP49 OWP64:OWP65 OWP68:OWP69 OWP70:OWP72 OWP74:OWP79 OWP80:OWP90 OWP91:OWP92 OWP93:OWP95 OWP96:OWP101 OWP117:OWP137 OWP65541:OWP65638 OWP65653:OWP65673 OWP131077:OWP131174 OWP131189:OWP131209 OWP196613:OWP196710 OWP196725:OWP196745 OWP262149:OWP262246 OWP262261:OWP262281 OWP327685:OWP327782 OWP327797:OWP327817 OWP393221:OWP393318 OWP393333:OWP393353 OWP458757:OWP458854 OWP458869:OWP458889 OWP524293:OWP524390 OWP524405:OWP524425 OWP589829:OWP589926 OWP589941:OWP589961 OWP655365:OWP655462 OWP655477:OWP655497 OWP720901:OWP720998 OWP721013:OWP721033 OWP786437:OWP786534 OWP786549:OWP786569 OWP851973:OWP852070 OWP852085:OWP852105 OWP917509:OWP917606 OWP917621:OWP917641 OWP983045:OWP983142 OWP983157:OWP983177 PGL5:PGL6 PGL10:PGL11 PGL17:PGL19 PGL22:PGL23 PGL48:PGL49 PGL64:PGL65 PGL68:PGL69 PGL70:PGL72 PGL74:PGL79 PGL80:PGL90 PGL91:PGL92 PGL93:PGL95 PGL96:PGL101 PGL117:PGL137 PGL65541:PGL65638 PGL65653:PGL65673 PGL131077:PGL131174 PGL131189:PGL131209 PGL196613:PGL196710 PGL196725:PGL196745 PGL262149:PGL262246 PGL262261:PGL262281 PGL327685:PGL327782 PGL327797:PGL327817 PGL393221:PGL393318 PGL393333:PGL393353 PGL458757:PGL458854 PGL458869:PGL458889 PGL524293:PGL524390 PGL524405:PGL524425 PGL589829:PGL589926 PGL589941:PGL589961 PGL655365:PGL655462 PGL655477:PGL655497 PGL720901:PGL720998 PGL721013:PGL721033 PGL786437:PGL786534 PGL786549:PGL786569 PGL851973:PGL852070 PGL852085:PGL852105 PGL917509:PGL917606 PGL917621:PGL917641 PGL983045:PGL983142 PGL983157:PGL983177 PQH5:PQH6 PQH10:PQH11 PQH17:PQH19 PQH22:PQH23 PQH48:PQH49 PQH64:PQH65 PQH68:PQH69 PQH70:PQH72 PQH74:PQH79 PQH80:PQH90 PQH91:PQH92 PQH93:PQH95 PQH96:PQH101 PQH117:PQH137 PQH65541:PQH65638 PQH65653:PQH65673 PQH131077:PQH131174 PQH131189:PQH131209 PQH196613:PQH196710 PQH196725:PQH196745 PQH262149:PQH262246 PQH262261:PQH262281 PQH327685:PQH327782 PQH327797:PQH327817 PQH393221:PQH393318 PQH393333:PQH393353 PQH458757:PQH458854 PQH458869:PQH458889 PQH524293:PQH524390 PQH524405:PQH524425 PQH589829:PQH589926 PQH589941:PQH589961 PQH655365:PQH655462 PQH655477:PQH655497 PQH720901:PQH720998 PQH721013:PQH721033 PQH786437:PQH786534 PQH786549:PQH786569 PQH851973:PQH852070 PQH852085:PQH852105 PQH917509:PQH917606 PQH917621:PQH917641 PQH983045:PQH983142 PQH983157:PQH983177 QAD5:QAD6 QAD10:QAD11 QAD17:QAD19 QAD22:QAD23 QAD48:QAD49 QAD64:QAD65 QAD68:QAD69 QAD70:QAD72 QAD74:QAD79 QAD80:QAD90 QAD91:QAD92 QAD93:QAD95 QAD96:QAD101 QAD117:QAD137 QAD65541:QAD65638 QAD65653:QAD65673 QAD131077:QAD131174 QAD131189:QAD131209 QAD196613:QAD196710 QAD196725:QAD196745 QAD262149:QAD262246 QAD262261:QAD262281 QAD327685:QAD327782 QAD327797:QAD327817 QAD393221:QAD393318 QAD393333:QAD393353 QAD458757:QAD458854 QAD458869:QAD458889 QAD524293:QAD524390 QAD524405:QAD524425 QAD589829:QAD589926 QAD589941:QAD589961 QAD655365:QAD655462 QAD655477:QAD655497 QAD720901:QAD720998 QAD721013:QAD721033 QAD786437:QAD786534 QAD786549:QAD786569 QAD851973:QAD852070 QAD852085:QAD852105 QAD917509:QAD917606 QAD917621:QAD917641 QAD983045:QAD983142 QAD983157:QAD983177 QJZ5:QJZ6 QJZ10:QJZ11 QJZ17:QJZ19 QJZ22:QJZ23 QJZ48:QJZ49 QJZ64:QJZ65 QJZ68:QJZ69 QJZ70:QJZ72 QJZ74:QJZ79 QJZ80:QJZ90 QJZ91:QJZ92 QJZ93:QJZ95 QJZ96:QJZ101 QJZ117:QJZ137 QJZ65541:QJZ65638 QJZ65653:QJZ65673 QJZ131077:QJZ131174 QJZ131189:QJZ131209 QJZ196613:QJZ196710 QJZ196725:QJZ196745 QJZ262149:QJZ262246 QJZ262261:QJZ262281 QJZ327685:QJZ327782 QJZ327797:QJZ327817 QJZ393221:QJZ393318 QJZ393333:QJZ393353 QJZ458757:QJZ458854 QJZ458869:QJZ458889 QJZ524293:QJZ524390 QJZ524405:QJZ524425 QJZ589829:QJZ589926 QJZ589941:QJZ589961 QJZ655365:QJZ655462 QJZ655477:QJZ655497 QJZ720901:QJZ720998 QJZ721013:QJZ721033 QJZ786437:QJZ786534 QJZ786549:QJZ786569 QJZ851973:QJZ852070 QJZ852085:QJZ852105 QJZ917509:QJZ917606 QJZ917621:QJZ917641 QJZ983045:QJZ983142 QJZ983157:QJZ983177 QTV5:QTV6 QTV10:QTV11 QTV17:QTV19 QTV22:QTV23 QTV48:QTV49 QTV64:QTV65 QTV68:QTV69 QTV70:QTV72 QTV74:QTV79 QTV80:QTV90 QTV91:QTV92 QTV93:QTV95 QTV96:QTV101 QTV117:QTV137 QTV65541:QTV65638 QTV65653:QTV65673 QTV131077:QTV131174 QTV131189:QTV131209 QTV196613:QTV196710 QTV196725:QTV196745 QTV262149:QTV262246 QTV262261:QTV262281 QTV327685:QTV327782 QTV327797:QTV327817 QTV393221:QTV393318 QTV393333:QTV393353 QTV458757:QTV458854 QTV458869:QTV458889 QTV524293:QTV524390 QTV524405:QTV524425 QTV589829:QTV589926 QTV589941:QTV589961 QTV655365:QTV655462 QTV655477:QTV655497 QTV720901:QTV720998 QTV721013:QTV721033 QTV786437:QTV786534 QTV786549:QTV786569 QTV851973:QTV852070 QTV852085:QTV852105 QTV917509:QTV917606 QTV917621:QTV917641 QTV983045:QTV983142 QTV983157:QTV983177 RDR5:RDR6 RDR10:RDR11 RDR17:RDR19 RDR22:RDR23 RDR48:RDR49 RDR64:RDR65 RDR68:RDR69 RDR70:RDR72 RDR74:RDR79 RDR80:RDR90 RDR91:RDR92 RDR93:RDR95 RDR96:RDR101 RDR117:RDR137 RDR65541:RDR65638 RDR65653:RDR65673 RDR131077:RDR131174 RDR131189:RDR131209 RDR196613:RDR196710 RDR196725:RDR196745 RDR262149:RDR262246 RDR262261:RDR262281 RDR327685:RDR327782 RDR327797:RDR327817 RDR393221:RDR393318 RDR393333:RDR393353 RDR458757:RDR458854 RDR458869:RDR458889 RDR524293:RDR524390 RDR524405:RDR524425 RDR589829:RDR589926 RDR589941:RDR589961 RDR655365:RDR655462 RDR655477:RDR655497 RDR720901:RDR720998 RDR721013:RDR721033 RDR786437:RDR786534 RDR786549:RDR786569 RDR851973:RDR852070 RDR852085:RDR852105 RDR917509:RDR917606 RDR917621:RDR917641 RDR983045:RDR983142 RDR983157:RDR983177 RNN5:RNN6 RNN10:RNN11 RNN17:RNN19 RNN22:RNN23 RNN48:RNN49 RNN64:RNN65 RNN68:RNN69 RNN70:RNN72 RNN74:RNN79 RNN80:RNN90 RNN91:RNN92 RNN93:RNN95 RNN96:RNN101 RNN117:RNN137 RNN65541:RNN65638 RNN65653:RNN65673 RNN131077:RNN131174 RNN131189:RNN131209 RNN196613:RNN196710 RNN196725:RNN196745 RNN262149:RNN262246 RNN262261:RNN262281 RNN327685:RNN327782 RNN327797:RNN327817 RNN393221:RNN393318 RNN393333:RNN393353 RNN458757:RNN458854 RNN458869:RNN458889 RNN524293:RNN524390 RNN524405:RNN524425 RNN589829:RNN589926 RNN589941:RNN589961 RNN655365:RNN655462 RNN655477:RNN655497 RNN720901:RNN720998 RNN721013:RNN721033 RNN786437:RNN786534 RNN786549:RNN786569 RNN851973:RNN852070 RNN852085:RNN852105 RNN917509:RNN917606 RNN917621:RNN917641 RNN983045:RNN983142 RNN983157:RNN983177 RXJ5:RXJ6 RXJ10:RXJ11 RXJ17:RXJ19 RXJ22:RXJ23 RXJ48:RXJ49 RXJ64:RXJ65 RXJ68:RXJ69 RXJ70:RXJ72 RXJ74:RXJ79 RXJ80:RXJ90 RXJ91:RXJ92 RXJ93:RXJ95 RXJ96:RXJ101 RXJ117:RXJ137 RXJ65541:RXJ65638 RXJ65653:RXJ65673 RXJ131077:RXJ131174 RXJ131189:RXJ131209 RXJ196613:RXJ196710 RXJ196725:RXJ196745 RXJ262149:RXJ262246 RXJ262261:RXJ262281 RXJ327685:RXJ327782 RXJ327797:RXJ327817 RXJ393221:RXJ393318 RXJ393333:RXJ393353 RXJ458757:RXJ458854 RXJ458869:RXJ458889 RXJ524293:RXJ524390 RXJ524405:RXJ524425 RXJ589829:RXJ589926 RXJ589941:RXJ589961 RXJ655365:RXJ655462 RXJ655477:RXJ655497 RXJ720901:RXJ720998 RXJ721013:RXJ721033 RXJ786437:RXJ786534 RXJ786549:RXJ786569 RXJ851973:RXJ852070 RXJ852085:RXJ852105 RXJ917509:RXJ917606 RXJ917621:RXJ917641 RXJ983045:RXJ983142 RXJ983157:RXJ983177 SHF5:SHF6 SHF10:SHF11 SHF17:SHF19 SHF22:SHF23 SHF48:SHF49 SHF64:SHF65 SHF68:SHF69 SHF70:SHF72 SHF74:SHF79 SHF80:SHF90 SHF91:SHF92 SHF93:SHF95 SHF96:SHF101 SHF117:SHF137 SHF65541:SHF65638 SHF65653:SHF65673 SHF131077:SHF131174 SHF131189:SHF131209 SHF196613:SHF196710 SHF196725:SHF196745 SHF262149:SHF262246 SHF262261:SHF262281 SHF327685:SHF327782 SHF327797:SHF327817 SHF393221:SHF393318 SHF393333:SHF393353 SHF458757:SHF458854 SHF458869:SHF458889 SHF524293:SHF524390 SHF524405:SHF524425 SHF589829:SHF589926 SHF589941:SHF589961 SHF655365:SHF655462 SHF655477:SHF655497 SHF720901:SHF720998 SHF721013:SHF721033 SHF786437:SHF786534 SHF786549:SHF786569 SHF851973:SHF852070 SHF852085:SHF852105 SHF917509:SHF917606 SHF917621:SHF917641 SHF983045:SHF983142 SHF983157:SHF983177 SRB5:SRB6 SRB10:SRB11 SRB17:SRB19 SRB22:SRB23 SRB48:SRB49 SRB64:SRB65 SRB68:SRB69 SRB70:SRB72 SRB74:SRB79 SRB80:SRB90 SRB91:SRB92 SRB93:SRB95 SRB96:SRB101 SRB117:SRB137 SRB65541:SRB65638 SRB65653:SRB65673 SRB131077:SRB131174 SRB131189:SRB131209 SRB196613:SRB196710 SRB196725:SRB196745 SRB262149:SRB262246 SRB262261:SRB262281 SRB327685:SRB327782 SRB327797:SRB327817 SRB393221:SRB393318 SRB393333:SRB393353 SRB458757:SRB458854 SRB458869:SRB458889 SRB524293:SRB524390 SRB524405:SRB524425 SRB589829:SRB589926 SRB589941:SRB589961 SRB655365:SRB655462 SRB655477:SRB655497 SRB720901:SRB720998 SRB721013:SRB721033 SRB786437:SRB786534 SRB786549:SRB786569 SRB851973:SRB852070 SRB852085:SRB852105 SRB917509:SRB917606 SRB917621:SRB917641 SRB983045:SRB983142 SRB983157:SRB983177 TAX5:TAX6 TAX10:TAX11 TAX17:TAX19 TAX22:TAX23 TAX48:TAX49 TAX64:TAX65 TAX68:TAX69 TAX70:TAX72 TAX74:TAX79 TAX80:TAX90 TAX91:TAX92 TAX93:TAX95 TAX96:TAX101 TAX117:TAX137 TAX65541:TAX65638 TAX65653:TAX65673 TAX131077:TAX131174 TAX131189:TAX131209 TAX196613:TAX196710 TAX196725:TAX196745 TAX262149:TAX262246 TAX262261:TAX262281 TAX327685:TAX327782 TAX327797:TAX327817 TAX393221:TAX393318 TAX393333:TAX393353 TAX458757:TAX458854 TAX458869:TAX458889 TAX524293:TAX524390 TAX524405:TAX524425 TAX589829:TAX589926 TAX589941:TAX589961 TAX655365:TAX655462 TAX655477:TAX655497 TAX720901:TAX720998 TAX721013:TAX721033 TAX786437:TAX786534 TAX786549:TAX786569 TAX851973:TAX852070 TAX852085:TAX852105 TAX917509:TAX917606 TAX917621:TAX917641 TAX983045:TAX983142 TAX983157:TAX983177 TKT5:TKT6 TKT10:TKT11 TKT17:TKT19 TKT22:TKT23 TKT48:TKT49 TKT64:TKT65 TKT68:TKT69 TKT70:TKT72 TKT74:TKT79 TKT80:TKT90 TKT91:TKT92 TKT93:TKT95 TKT96:TKT101 TKT117:TKT137 TKT65541:TKT65638 TKT65653:TKT65673 TKT131077:TKT131174 TKT131189:TKT131209 TKT196613:TKT196710 TKT196725:TKT196745 TKT262149:TKT262246 TKT262261:TKT262281 TKT327685:TKT327782 TKT327797:TKT327817 TKT393221:TKT393318 TKT393333:TKT393353 TKT458757:TKT458854 TKT458869:TKT458889 TKT524293:TKT524390 TKT524405:TKT524425 TKT589829:TKT589926 TKT589941:TKT589961 TKT655365:TKT655462 TKT655477:TKT655497 TKT720901:TKT720998 TKT721013:TKT721033 TKT786437:TKT786534 TKT786549:TKT786569 TKT851973:TKT852070 TKT852085:TKT852105 TKT917509:TKT917606 TKT917621:TKT917641 TKT983045:TKT983142 TKT983157:TKT983177 TUP5:TUP6 TUP10:TUP11 TUP17:TUP19 TUP22:TUP23 TUP48:TUP49 TUP64:TUP65 TUP68:TUP69 TUP70:TUP72 TUP74:TUP79 TUP80:TUP90 TUP91:TUP92 TUP93:TUP95 TUP96:TUP101 TUP117:TUP137 TUP65541:TUP65638 TUP65653:TUP65673 TUP131077:TUP131174 TUP131189:TUP131209 TUP196613:TUP196710 TUP196725:TUP196745 TUP262149:TUP262246 TUP262261:TUP262281 TUP327685:TUP327782 TUP327797:TUP327817 TUP393221:TUP393318 TUP393333:TUP393353 TUP458757:TUP458854 TUP458869:TUP458889 TUP524293:TUP524390 TUP524405:TUP524425 TUP589829:TUP589926 TUP589941:TUP589961 TUP655365:TUP655462 TUP655477:TUP655497 TUP720901:TUP720998 TUP721013:TUP721033 TUP786437:TUP786534 TUP786549:TUP786569 TUP851973:TUP852070 TUP852085:TUP852105 TUP917509:TUP917606 TUP917621:TUP917641 TUP983045:TUP983142 TUP983157:TUP983177 UEL5:UEL6 UEL10:UEL11 UEL17:UEL19 UEL22:UEL23 UEL48:UEL49 UEL64:UEL65 UEL68:UEL69 UEL70:UEL72 UEL74:UEL79 UEL80:UEL90 UEL91:UEL92 UEL93:UEL95 UEL96:UEL101 UEL117:UEL137 UEL65541:UEL65638 UEL65653:UEL65673 UEL131077:UEL131174 UEL131189:UEL131209 UEL196613:UEL196710 UEL196725:UEL196745 UEL262149:UEL262246 UEL262261:UEL262281 UEL327685:UEL327782 UEL327797:UEL327817 UEL393221:UEL393318 UEL393333:UEL393353 UEL458757:UEL458854 UEL458869:UEL458889 UEL524293:UEL524390 UEL524405:UEL524425 UEL589829:UEL589926 UEL589941:UEL589961 UEL655365:UEL655462 UEL655477:UEL655497 UEL720901:UEL720998 UEL721013:UEL721033 UEL786437:UEL786534 UEL786549:UEL786569 UEL851973:UEL852070 UEL852085:UEL852105 UEL917509:UEL917606 UEL917621:UEL917641 UEL983045:UEL983142 UEL983157:UEL983177 UOH5:UOH6 UOH10:UOH11 UOH17:UOH19 UOH22:UOH23 UOH48:UOH49 UOH64:UOH65 UOH68:UOH69 UOH70:UOH72 UOH74:UOH79 UOH80:UOH90 UOH91:UOH92 UOH93:UOH95 UOH96:UOH101 UOH117:UOH137 UOH65541:UOH65638 UOH65653:UOH65673 UOH131077:UOH131174 UOH131189:UOH131209 UOH196613:UOH196710 UOH196725:UOH196745 UOH262149:UOH262246 UOH262261:UOH262281 UOH327685:UOH327782 UOH327797:UOH327817 UOH393221:UOH393318 UOH393333:UOH393353 UOH458757:UOH458854 UOH458869:UOH458889 UOH524293:UOH524390 UOH524405:UOH524425 UOH589829:UOH589926 UOH589941:UOH589961 UOH655365:UOH655462 UOH655477:UOH655497 UOH720901:UOH720998 UOH721013:UOH721033 UOH786437:UOH786534 UOH786549:UOH786569 UOH851973:UOH852070 UOH852085:UOH852105 UOH917509:UOH917606 UOH917621:UOH917641 UOH983045:UOH983142 UOH983157:UOH983177 UYD5:UYD6 UYD10:UYD11 UYD17:UYD19 UYD22:UYD23 UYD48:UYD49 UYD64:UYD65 UYD68:UYD69 UYD70:UYD72 UYD74:UYD79 UYD80:UYD90 UYD91:UYD92 UYD93:UYD95 UYD96:UYD101 UYD117:UYD137 UYD65541:UYD65638 UYD65653:UYD65673 UYD131077:UYD131174 UYD131189:UYD131209 UYD196613:UYD196710 UYD196725:UYD196745 UYD262149:UYD262246 UYD262261:UYD262281 UYD327685:UYD327782 UYD327797:UYD327817 UYD393221:UYD393318 UYD393333:UYD393353 UYD458757:UYD458854 UYD458869:UYD458889 UYD524293:UYD524390 UYD524405:UYD524425 UYD589829:UYD589926 UYD589941:UYD589961 UYD655365:UYD655462 UYD655477:UYD655497 UYD720901:UYD720998 UYD721013:UYD721033 UYD786437:UYD786534 UYD786549:UYD786569 UYD851973:UYD852070 UYD852085:UYD852105 UYD917509:UYD917606 UYD917621:UYD917641 UYD983045:UYD983142 UYD983157:UYD983177 VHZ5:VHZ6 VHZ10:VHZ11 VHZ17:VHZ19 VHZ22:VHZ23 VHZ48:VHZ49 VHZ64:VHZ65 VHZ68:VHZ69 VHZ70:VHZ72 VHZ74:VHZ79 VHZ80:VHZ90 VHZ91:VHZ92 VHZ93:VHZ95 VHZ96:VHZ101 VHZ117:VHZ137 VHZ65541:VHZ65638 VHZ65653:VHZ65673 VHZ131077:VHZ131174 VHZ131189:VHZ131209 VHZ196613:VHZ196710 VHZ196725:VHZ196745 VHZ262149:VHZ262246 VHZ262261:VHZ262281 VHZ327685:VHZ327782 VHZ327797:VHZ327817 VHZ393221:VHZ393318 VHZ393333:VHZ393353 VHZ458757:VHZ458854 VHZ458869:VHZ458889 VHZ524293:VHZ524390 VHZ524405:VHZ524425 VHZ589829:VHZ589926 VHZ589941:VHZ589961 VHZ655365:VHZ655462 VHZ655477:VHZ655497 VHZ720901:VHZ720998 VHZ721013:VHZ721033 VHZ786437:VHZ786534 VHZ786549:VHZ786569 VHZ851973:VHZ852070 VHZ852085:VHZ852105 VHZ917509:VHZ917606 VHZ917621:VHZ917641 VHZ983045:VHZ983142 VHZ983157:VHZ983177 VRV5:VRV6 VRV10:VRV11 VRV17:VRV19 VRV22:VRV23 VRV48:VRV49 VRV64:VRV65 VRV68:VRV69 VRV70:VRV72 VRV74:VRV79 VRV80:VRV90 VRV91:VRV92 VRV93:VRV95 VRV96:VRV101 VRV117:VRV137 VRV65541:VRV65638 VRV65653:VRV65673 VRV131077:VRV131174 VRV131189:VRV131209 VRV196613:VRV196710 VRV196725:VRV196745 VRV262149:VRV262246 VRV262261:VRV262281 VRV327685:VRV327782 VRV327797:VRV327817 VRV393221:VRV393318 VRV393333:VRV393353 VRV458757:VRV458854 VRV458869:VRV458889 VRV524293:VRV524390 VRV524405:VRV524425 VRV589829:VRV589926 VRV589941:VRV589961 VRV655365:VRV655462 VRV655477:VRV655497 VRV720901:VRV720998 VRV721013:VRV721033 VRV786437:VRV786534 VRV786549:VRV786569 VRV851973:VRV852070 VRV852085:VRV852105 VRV917509:VRV917606 VRV917621:VRV917641 VRV983045:VRV983142 VRV983157:VRV983177 WBR5:WBR6 WBR10:WBR11 WBR17:WBR19 WBR22:WBR23 WBR48:WBR49 WBR64:WBR65 WBR68:WBR69 WBR70:WBR72 WBR74:WBR79 WBR80:WBR90 WBR91:WBR92 WBR93:WBR95 WBR96:WBR101 WBR117:WBR137 WBR65541:WBR65638 WBR65653:WBR65673 WBR131077:WBR131174 WBR131189:WBR131209 WBR196613:WBR196710 WBR196725:WBR196745 WBR262149:WBR262246 WBR262261:WBR262281 WBR327685:WBR327782 WBR327797:WBR327817 WBR393221:WBR393318 WBR393333:WBR393353 WBR458757:WBR458854 WBR458869:WBR458889 WBR524293:WBR524390 WBR524405:WBR524425 WBR589829:WBR589926 WBR589941:WBR589961 WBR655365:WBR655462 WBR655477:WBR655497 WBR720901:WBR720998 WBR721013:WBR721033 WBR786437:WBR786534 WBR786549:WBR786569 WBR851973:WBR852070 WBR852085:WBR852105 WBR917509:WBR917606 WBR917621:WBR917641 WBR983045:WBR983142 WBR983157:WBR983177 WLN5:WLN6 WLN10:WLN11 WLN17:WLN19 WLN22:WLN23 WLN48:WLN49 WLN64:WLN65 WLN68:WLN69 WLN70:WLN72 WLN74:WLN79 WLN80:WLN90 WLN91:WLN92 WLN93:WLN95 WLN96:WLN101 WLN117:WLN137 WLN65541:WLN65638 WLN65653:WLN65673 WLN131077:WLN131174 WLN131189:WLN131209 WLN196613:WLN196710 WLN196725:WLN196745 WLN262149:WLN262246 WLN262261:WLN262281 WLN327685:WLN327782 WLN327797:WLN327817 WLN393221:WLN393318 WLN393333:WLN393353 WLN458757:WLN458854 WLN458869:WLN458889 WLN524293:WLN524390 WLN524405:WLN524425 WLN589829:WLN589926 WLN589941:WLN589961 WLN655365:WLN655462 WLN655477:WLN655497 WLN720901:WLN720998 WLN721013:WLN721033 WLN786437:WLN786534 WLN786549:WLN786569 WLN851973:WLN852070 WLN852085:WLN852105 WLN917509:WLN917606 WLN917621:WLN917641 WLN983045:WLN983142 WLN983157:WLN983177 WVJ5:WVJ6 WVJ10:WVJ11 WVJ17:WVJ19 WVJ22:WVJ23 WVJ48:WVJ49 WVJ64:WVJ65 WVJ68:WVJ69 WVJ70:WVJ72 WVJ74:WVJ79 WVJ80:WVJ90 WVJ91:WVJ92 WVJ93:WVJ95 WVJ96:WVJ101 WVJ117:WVJ137 WVJ65541:WVJ65638 WVJ65653:WVJ65673 WVJ131077:WVJ131174 WVJ131189:WVJ131209 WVJ196613:WVJ196710 WVJ196725:WVJ196745 WVJ262149:WVJ262246 WVJ262261:WVJ262281 WVJ327685:WVJ327782 WVJ327797:WVJ327817 WVJ393221:WVJ393318 WVJ393333:WVJ393353 WVJ458757:WVJ458854 WVJ458869:WVJ458889 WVJ524293:WVJ524390 WVJ524405:WVJ524425 WVJ589829:WVJ589926 WVJ589941:WVJ589961 WVJ655365:WVJ655462 WVJ655477:WVJ655497 WVJ720901:WVJ720998 WVJ721013:WVJ721033 WVJ786437:WVJ786534 WVJ786549:WVJ786569 WVJ851973:WVJ852070 WVJ852085:WVJ852105 WVJ917509:WVJ917606 WVJ917621:WVJ917641 WVJ983045:WVJ983142 WVJ983157:WVJ983177">
      <formula1>OR(B4="",ISNUMBER(B4))</formula1>
    </dataValidation>
  </dataValidations>
  <printOptions horizontalCentered="1"/>
  <pageMargins left="0.432638888888889" right="0.432638888888889" top="0.786805555555556" bottom="0.590277777777778" header="0.393055555555556" footer="0.393055555555556"/>
  <pageSetup paperSize="9" scale="96" fitToHeight="0" orientation="portrait"/>
  <headerFooter alignWithMargins="0">
    <oddFooter>&amp;C— &amp;P —</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pageSetUpPr fitToPage="1"/>
  </sheetPr>
  <dimension ref="A1:D1250"/>
  <sheetViews>
    <sheetView topLeftCell="A7" workbookViewId="0">
      <selection activeCell="B4" sqref="B4:C4"/>
    </sheetView>
  </sheetViews>
  <sheetFormatPr defaultColWidth="9" defaultRowHeight="15.5" outlineLevelCol="3"/>
  <cols>
    <col min="1" max="1" width="3.875" style="444" customWidth="1"/>
    <col min="2" max="2" width="66.375" style="444" customWidth="1"/>
    <col min="3" max="3" width="9.5" style="444" customWidth="1"/>
    <col min="15" max="15" width="12.75" customWidth="1"/>
  </cols>
  <sheetData>
    <row r="1" ht="42.75" customHeight="1" spans="1:3">
      <c r="A1" s="448" t="s">
        <v>15</v>
      </c>
      <c r="B1" s="448"/>
      <c r="C1" s="449"/>
    </row>
    <row r="2" ht="117" customHeight="1" spans="2:2">
      <c r="B2" s="448"/>
    </row>
    <row r="3" ht="38.5" spans="2:3">
      <c r="B3" s="450" t="s">
        <v>16</v>
      </c>
      <c r="C3" s="450"/>
    </row>
    <row r="4" ht="95.25" customHeight="1" spans="2:3">
      <c r="B4" s="451" t="s">
        <v>17</v>
      </c>
      <c r="C4" s="451"/>
    </row>
    <row r="5" ht="318.75" customHeight="1" spans="4:4">
      <c r="D5" s="452" t="s">
        <v>18</v>
      </c>
    </row>
    <row r="6" ht="30" customHeight="1" spans="2:3">
      <c r="B6" s="453" t="s">
        <v>19</v>
      </c>
      <c r="C6" s="453"/>
    </row>
    <row r="7" ht="32.25" customHeight="1" spans="2:3">
      <c r="B7" s="454">
        <v>44876</v>
      </c>
      <c r="C7" s="454"/>
    </row>
    <row r="58" hidden="1"/>
    <row r="59" hidden="1"/>
    <row r="60" hidden="1"/>
    <row r="61" hidden="1"/>
    <row r="62" hidden="1"/>
    <row r="63" hidden="1"/>
    <row r="64" hidden="1"/>
    <row r="1207" ht="18" customHeight="1"/>
    <row r="1208" ht="18" customHeight="1"/>
    <row r="1209" ht="18" customHeight="1"/>
    <row r="1210" ht="18" customHeight="1"/>
    <row r="1211" ht="18" customHeight="1"/>
    <row r="1212" ht="18" customHeight="1"/>
    <row r="1213" ht="18" customHeight="1"/>
    <row r="1214" ht="18" customHeight="1"/>
    <row r="1215" ht="18" customHeight="1"/>
    <row r="1216" ht="18" customHeight="1"/>
    <row r="1217" ht="18" customHeight="1"/>
    <row r="1218" ht="18" customHeight="1"/>
    <row r="1219" ht="18" customHeight="1"/>
    <row r="1220" ht="18" customHeight="1"/>
    <row r="1221" ht="18" customHeight="1"/>
    <row r="1222" ht="18" customHeight="1"/>
    <row r="1223" ht="18" customHeight="1"/>
    <row r="1224" ht="18" customHeight="1"/>
    <row r="1225" ht="18" customHeight="1"/>
    <row r="1226" ht="18" customHeight="1"/>
    <row r="1227" ht="18" customHeight="1"/>
    <row r="1228" ht="18" customHeight="1"/>
    <row r="1229" ht="18" customHeight="1"/>
    <row r="1230" ht="18" customHeight="1"/>
    <row r="1231" ht="18" customHeight="1"/>
    <row r="1232" ht="18" customHeight="1"/>
    <row r="1233" ht="18" customHeight="1"/>
    <row r="1234" ht="18" customHeight="1"/>
    <row r="1235" ht="18" customHeight="1"/>
    <row r="1236" ht="18" customHeight="1"/>
    <row r="1237" ht="18" customHeight="1"/>
    <row r="1238" ht="18" customHeight="1"/>
    <row r="1239" ht="18" customHeight="1"/>
    <row r="1240" ht="18" customHeight="1"/>
    <row r="1241" ht="18" customHeight="1"/>
    <row r="1242" ht="18" customHeight="1"/>
    <row r="1243" ht="18" customHeight="1"/>
    <row r="1244" ht="18" customHeight="1"/>
    <row r="1245" ht="18" customHeight="1"/>
    <row r="1246" ht="18" customHeight="1"/>
    <row r="1247" ht="18" customHeight="1"/>
    <row r="1248" ht="18" customHeight="1"/>
    <row r="1249" ht="18" customHeight="1"/>
    <row r="1250" ht="18" customHeight="1"/>
  </sheetData>
  <mergeCells count="5">
    <mergeCell ref="A1:B1"/>
    <mergeCell ref="B3:C3"/>
    <mergeCell ref="B4:C4"/>
    <mergeCell ref="B6:C6"/>
    <mergeCell ref="B7:C7"/>
  </mergeCells>
  <printOptions horizontalCentered="1"/>
  <pageMargins left="0.747916666666667" right="0.747916666666667" top="0.786805555555556" bottom="0.786805555555556" header="0.511805555555556" footer="0.511805555555556"/>
  <pageSetup paperSize="9" fitToWidth="0" orientation="portrait"/>
  <headerFooter alignWithMargins="0"/>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pageSetUpPr fitToPage="1"/>
  </sheetPr>
  <dimension ref="A1:D73"/>
  <sheetViews>
    <sheetView showGridLines="0" showZeros="0" zoomScale="85" zoomScaleNormal="85" topLeftCell="A16" workbookViewId="0">
      <selection activeCell="C73" sqref="C73"/>
    </sheetView>
  </sheetViews>
  <sheetFormatPr defaultColWidth="9.125" defaultRowHeight="15" outlineLevelCol="3"/>
  <cols>
    <col min="1" max="1" width="50.625" customWidth="1"/>
    <col min="2" max="3" width="12.625" customWidth="1"/>
    <col min="247" max="247" width="50.625" customWidth="1"/>
    <col min="248" max="258" width="12.625" customWidth="1"/>
    <col min="503" max="503" width="50.625" customWidth="1"/>
    <col min="504" max="514" width="12.625" customWidth="1"/>
    <col min="759" max="759" width="50.625" customWidth="1"/>
    <col min="760" max="770" width="12.625" customWidth="1"/>
    <col min="1015" max="1015" width="50.625" customWidth="1"/>
    <col min="1016" max="1026" width="12.625" customWidth="1"/>
    <col min="1271" max="1271" width="50.625" customWidth="1"/>
    <col min="1272" max="1282" width="12.625" customWidth="1"/>
    <col min="1527" max="1527" width="50.625" customWidth="1"/>
    <col min="1528" max="1538" width="12.625" customWidth="1"/>
    <col min="1783" max="1783" width="50.625" customWidth="1"/>
    <col min="1784" max="1794" width="12.625" customWidth="1"/>
    <col min="2039" max="2039" width="50.625" customWidth="1"/>
    <col min="2040" max="2050" width="12.625" customWidth="1"/>
    <col min="2295" max="2295" width="50.625" customWidth="1"/>
    <col min="2296" max="2306" width="12.625" customWidth="1"/>
    <col min="2551" max="2551" width="50.625" customWidth="1"/>
    <col min="2552" max="2562" width="12.625" customWidth="1"/>
    <col min="2807" max="2807" width="50.625" customWidth="1"/>
    <col min="2808" max="2818" width="12.625" customWidth="1"/>
    <col min="3063" max="3063" width="50.625" customWidth="1"/>
    <col min="3064" max="3074" width="12.625" customWidth="1"/>
    <col min="3319" max="3319" width="50.625" customWidth="1"/>
    <col min="3320" max="3330" width="12.625" customWidth="1"/>
    <col min="3575" max="3575" width="50.625" customWidth="1"/>
    <col min="3576" max="3586" width="12.625" customWidth="1"/>
    <col min="3831" max="3831" width="50.625" customWidth="1"/>
    <col min="3832" max="3842" width="12.625" customWidth="1"/>
    <col min="4087" max="4087" width="50.625" customWidth="1"/>
    <col min="4088" max="4098" width="12.625" customWidth="1"/>
    <col min="4343" max="4343" width="50.625" customWidth="1"/>
    <col min="4344" max="4354" width="12.625" customWidth="1"/>
    <col min="4599" max="4599" width="50.625" customWidth="1"/>
    <col min="4600" max="4610" width="12.625" customWidth="1"/>
    <col min="4855" max="4855" width="50.625" customWidth="1"/>
    <col min="4856" max="4866" width="12.625" customWidth="1"/>
    <col min="5111" max="5111" width="50.625" customWidth="1"/>
    <col min="5112" max="5122" width="12.625" customWidth="1"/>
    <col min="5367" max="5367" width="50.625" customWidth="1"/>
    <col min="5368" max="5378" width="12.625" customWidth="1"/>
    <col min="5623" max="5623" width="50.625" customWidth="1"/>
    <col min="5624" max="5634" width="12.625" customWidth="1"/>
    <col min="5879" max="5879" width="50.625" customWidth="1"/>
    <col min="5880" max="5890" width="12.625" customWidth="1"/>
    <col min="6135" max="6135" width="50.625" customWidth="1"/>
    <col min="6136" max="6146" width="12.625" customWidth="1"/>
    <col min="6391" max="6391" width="50.625" customWidth="1"/>
    <col min="6392" max="6402" width="12.625" customWidth="1"/>
    <col min="6647" max="6647" width="50.625" customWidth="1"/>
    <col min="6648" max="6658" width="12.625" customWidth="1"/>
    <col min="6903" max="6903" width="50.625" customWidth="1"/>
    <col min="6904" max="6914" width="12.625" customWidth="1"/>
    <col min="7159" max="7159" width="50.625" customWidth="1"/>
    <col min="7160" max="7170" width="12.625" customWidth="1"/>
    <col min="7415" max="7415" width="50.625" customWidth="1"/>
    <col min="7416" max="7426" width="12.625" customWidth="1"/>
    <col min="7671" max="7671" width="50.625" customWidth="1"/>
    <col min="7672" max="7682" width="12.625" customWidth="1"/>
    <col min="7927" max="7927" width="50.625" customWidth="1"/>
    <col min="7928" max="7938" width="12.625" customWidth="1"/>
    <col min="8183" max="8183" width="50.625" customWidth="1"/>
    <col min="8184" max="8194" width="12.625" customWidth="1"/>
    <col min="8439" max="8439" width="50.625" customWidth="1"/>
    <col min="8440" max="8450" width="12.625" customWidth="1"/>
    <col min="8695" max="8695" width="50.625" customWidth="1"/>
    <col min="8696" max="8706" width="12.625" customWidth="1"/>
    <col min="8951" max="8951" width="50.625" customWidth="1"/>
    <col min="8952" max="8962" width="12.625" customWidth="1"/>
    <col min="9207" max="9207" width="50.625" customWidth="1"/>
    <col min="9208" max="9218" width="12.625" customWidth="1"/>
    <col min="9463" max="9463" width="50.625" customWidth="1"/>
    <col min="9464" max="9474" width="12.625" customWidth="1"/>
    <col min="9719" max="9719" width="50.625" customWidth="1"/>
    <col min="9720" max="9730" width="12.625" customWidth="1"/>
    <col min="9975" max="9975" width="50.625" customWidth="1"/>
    <col min="9976" max="9986" width="12.625" customWidth="1"/>
    <col min="10231" max="10231" width="50.625" customWidth="1"/>
    <col min="10232" max="10242" width="12.625" customWidth="1"/>
    <col min="10487" max="10487" width="50.625" customWidth="1"/>
    <col min="10488" max="10498" width="12.625" customWidth="1"/>
    <col min="10743" max="10743" width="50.625" customWidth="1"/>
    <col min="10744" max="10754" width="12.625" customWidth="1"/>
    <col min="10999" max="10999" width="50.625" customWidth="1"/>
    <col min="11000" max="11010" width="12.625" customWidth="1"/>
    <col min="11255" max="11255" width="50.625" customWidth="1"/>
    <col min="11256" max="11266" width="12.625" customWidth="1"/>
    <col min="11511" max="11511" width="50.625" customWidth="1"/>
    <col min="11512" max="11522" width="12.625" customWidth="1"/>
    <col min="11767" max="11767" width="50.625" customWidth="1"/>
    <col min="11768" max="11778" width="12.625" customWidth="1"/>
    <col min="12023" max="12023" width="50.625" customWidth="1"/>
    <col min="12024" max="12034" width="12.625" customWidth="1"/>
    <col min="12279" max="12279" width="50.625" customWidth="1"/>
    <col min="12280" max="12290" width="12.625" customWidth="1"/>
    <col min="12535" max="12535" width="50.625" customWidth="1"/>
    <col min="12536" max="12546" width="12.625" customWidth="1"/>
    <col min="12791" max="12791" width="50.625" customWidth="1"/>
    <col min="12792" max="12802" width="12.625" customWidth="1"/>
    <col min="13047" max="13047" width="50.625" customWidth="1"/>
    <col min="13048" max="13058" width="12.625" customWidth="1"/>
    <col min="13303" max="13303" width="50.625" customWidth="1"/>
    <col min="13304" max="13314" width="12.625" customWidth="1"/>
    <col min="13559" max="13559" width="50.625" customWidth="1"/>
    <col min="13560" max="13570" width="12.625" customWidth="1"/>
    <col min="13815" max="13815" width="50.625" customWidth="1"/>
    <col min="13816" max="13826" width="12.625" customWidth="1"/>
    <col min="14071" max="14071" width="50.625" customWidth="1"/>
    <col min="14072" max="14082" width="12.625" customWidth="1"/>
    <col min="14327" max="14327" width="50.625" customWidth="1"/>
    <col min="14328" max="14338" width="12.625" customWidth="1"/>
    <col min="14583" max="14583" width="50.625" customWidth="1"/>
    <col min="14584" max="14594" width="12.625" customWidth="1"/>
    <col min="14839" max="14839" width="50.625" customWidth="1"/>
    <col min="14840" max="14850" width="12.625" customWidth="1"/>
    <col min="15095" max="15095" width="50.625" customWidth="1"/>
    <col min="15096" max="15106" width="12.625" customWidth="1"/>
    <col min="15351" max="15351" width="50.625" customWidth="1"/>
    <col min="15352" max="15362" width="12.625" customWidth="1"/>
    <col min="15607" max="15607" width="50.625" customWidth="1"/>
    <col min="15608" max="15618" width="12.625" customWidth="1"/>
    <col min="15863" max="15863" width="50.625" customWidth="1"/>
    <col min="15864" max="15874" width="12.625" customWidth="1"/>
    <col min="16119" max="16119" width="50.625" customWidth="1"/>
    <col min="16120" max="16130" width="12.625" customWidth="1"/>
  </cols>
  <sheetData>
    <row r="1" ht="39.95" customHeight="1" spans="1:3">
      <c r="A1" s="1" t="s">
        <v>3979</v>
      </c>
      <c r="B1" s="1"/>
      <c r="C1" s="1"/>
    </row>
    <row r="2" ht="17.65" customHeight="1" spans="1:3">
      <c r="A2" s="2" t="s">
        <v>3980</v>
      </c>
      <c r="B2" s="2"/>
      <c r="C2" s="2"/>
    </row>
    <row r="3" ht="17.65" customHeight="1" spans="1:3">
      <c r="A3" s="2" t="s">
        <v>2607</v>
      </c>
      <c r="B3" s="2"/>
      <c r="C3" s="2"/>
    </row>
    <row r="4" ht="17.25" customHeight="1" spans="1:3">
      <c r="A4" s="3" t="s">
        <v>3672</v>
      </c>
      <c r="B4" s="3" t="s">
        <v>128</v>
      </c>
      <c r="C4" s="3" t="s">
        <v>129</v>
      </c>
    </row>
    <row r="5" ht="33.75" customHeight="1" spans="1:3">
      <c r="A5" s="3"/>
      <c r="B5" s="3"/>
      <c r="C5" s="3"/>
    </row>
    <row r="6" ht="17.25" customHeight="1" spans="1:3">
      <c r="A6" s="195" t="s">
        <v>3800</v>
      </c>
      <c r="B6" s="5">
        <v>8933</v>
      </c>
      <c r="C6" s="5">
        <v>8193</v>
      </c>
    </row>
    <row r="7" ht="17.25" customHeight="1" spans="1:3">
      <c r="A7" s="201" t="s">
        <v>3801</v>
      </c>
      <c r="B7" s="5">
        <v>8933</v>
      </c>
      <c r="C7" s="5">
        <v>8193</v>
      </c>
    </row>
    <row r="8" ht="17.25" customHeight="1" spans="1:3">
      <c r="A8" s="195" t="s">
        <v>3802</v>
      </c>
      <c r="B8" s="5">
        <v>135309</v>
      </c>
      <c r="C8" s="5">
        <v>103301</v>
      </c>
    </row>
    <row r="9" ht="17.25" customHeight="1" spans="1:3">
      <c r="A9" s="201" t="s">
        <v>3803</v>
      </c>
      <c r="B9" s="5">
        <v>121280</v>
      </c>
      <c r="C9" s="5">
        <v>96748</v>
      </c>
    </row>
    <row r="10" ht="17.25" customHeight="1" spans="1:3">
      <c r="A10" s="201" t="s">
        <v>3804</v>
      </c>
      <c r="B10" s="5">
        <v>14029</v>
      </c>
      <c r="C10" s="5">
        <v>6553</v>
      </c>
    </row>
    <row r="11" ht="17.25" customHeight="1" spans="1:3">
      <c r="A11" s="195" t="s">
        <v>3805</v>
      </c>
      <c r="B11" s="5">
        <v>0</v>
      </c>
      <c r="C11" s="5">
        <v>0</v>
      </c>
    </row>
    <row r="12" ht="17.25" customHeight="1" spans="1:3">
      <c r="A12" s="202" t="s">
        <v>3806</v>
      </c>
      <c r="B12" s="5">
        <v>0</v>
      </c>
      <c r="C12" s="5">
        <v>0</v>
      </c>
    </row>
    <row r="13" ht="17.25" customHeight="1" spans="1:3">
      <c r="A13" s="195" t="s">
        <v>3808</v>
      </c>
      <c r="B13" s="5">
        <v>4104615</v>
      </c>
      <c r="C13" s="5">
        <v>3554616</v>
      </c>
    </row>
    <row r="14" ht="17.25" customHeight="1" spans="1:3">
      <c r="A14" s="201" t="s">
        <v>3809</v>
      </c>
      <c r="B14" s="5">
        <v>186243</v>
      </c>
      <c r="C14" s="5">
        <v>112326</v>
      </c>
    </row>
    <row r="15" ht="17.25" customHeight="1" spans="1:3">
      <c r="A15" s="201" t="s">
        <v>3810</v>
      </c>
      <c r="B15" s="5">
        <v>3371657</v>
      </c>
      <c r="C15" s="5">
        <v>3064171</v>
      </c>
    </row>
    <row r="16" ht="17.25" customHeight="1" spans="1:3">
      <c r="A16" s="201" t="s">
        <v>3811</v>
      </c>
      <c r="B16" s="5">
        <v>0</v>
      </c>
      <c r="C16" s="5">
        <v>0</v>
      </c>
    </row>
    <row r="17" ht="17.25" customHeight="1" spans="1:3">
      <c r="A17" s="201" t="s">
        <v>3812</v>
      </c>
      <c r="B17" s="5">
        <v>23217</v>
      </c>
      <c r="C17" s="5">
        <v>10360</v>
      </c>
    </row>
    <row r="18" ht="17.25" customHeight="1" spans="1:3">
      <c r="A18" s="201" t="s">
        <v>3813</v>
      </c>
      <c r="B18" s="5">
        <v>39222</v>
      </c>
      <c r="C18" s="5">
        <v>22694</v>
      </c>
    </row>
    <row r="19" ht="17.25" customHeight="1" spans="1:3">
      <c r="A19" s="201" t="s">
        <v>3814</v>
      </c>
      <c r="B19" s="5">
        <v>192568</v>
      </c>
      <c r="C19" s="5">
        <v>156196</v>
      </c>
    </row>
    <row r="20" ht="17.25" customHeight="1" spans="1:3">
      <c r="A20" s="201" t="s">
        <v>3815</v>
      </c>
      <c r="B20" s="5">
        <v>282591</v>
      </c>
      <c r="C20" s="5">
        <v>181347</v>
      </c>
    </row>
    <row r="21" ht="17.1" customHeight="1" spans="1:3">
      <c r="A21" s="4" t="s">
        <v>3981</v>
      </c>
      <c r="B21" s="5">
        <v>9117</v>
      </c>
      <c r="C21" s="5">
        <v>7522</v>
      </c>
    </row>
    <row r="22" ht="17.25" customHeight="1" spans="1:3">
      <c r="A22" s="4" t="s">
        <v>3690</v>
      </c>
      <c r="B22" s="5">
        <v>251170</v>
      </c>
      <c r="C22" s="5">
        <v>171854</v>
      </c>
    </row>
    <row r="23" ht="17.1" customHeight="1" spans="1:3">
      <c r="A23" s="4" t="s">
        <v>3817</v>
      </c>
      <c r="B23" s="196">
        <v>1000</v>
      </c>
      <c r="C23" s="5">
        <v>1000</v>
      </c>
    </row>
    <row r="24" ht="17.25" customHeight="1" spans="1:3">
      <c r="A24" s="4" t="s">
        <v>3818</v>
      </c>
      <c r="B24" s="5">
        <v>172735</v>
      </c>
      <c r="C24" s="5">
        <v>114796</v>
      </c>
    </row>
    <row r="25" ht="17.25" customHeight="1" spans="1:3">
      <c r="A25" s="4" t="s">
        <v>3819</v>
      </c>
      <c r="B25" s="5">
        <v>0</v>
      </c>
      <c r="C25" s="5">
        <v>0</v>
      </c>
    </row>
    <row r="26" ht="17.25" customHeight="1" spans="1:3">
      <c r="A26" s="4" t="s">
        <v>3820</v>
      </c>
      <c r="B26" s="5">
        <v>0</v>
      </c>
      <c r="C26" s="5">
        <v>0</v>
      </c>
    </row>
    <row r="27" ht="17.25" customHeight="1" spans="1:3">
      <c r="A27" s="4" t="s">
        <v>3821</v>
      </c>
      <c r="B27" s="5">
        <v>58407</v>
      </c>
      <c r="C27" s="5">
        <v>54798</v>
      </c>
    </row>
    <row r="28" ht="17.25" customHeight="1" spans="1:3">
      <c r="A28" s="4" t="s">
        <v>3822</v>
      </c>
      <c r="B28" s="5">
        <v>19028</v>
      </c>
      <c r="C28" s="5">
        <v>1260</v>
      </c>
    </row>
    <row r="29" ht="17.25" customHeight="1" spans="1:3">
      <c r="A29" s="4" t="s">
        <v>3692</v>
      </c>
      <c r="B29" s="5">
        <v>140767</v>
      </c>
      <c r="C29" s="5">
        <v>126169</v>
      </c>
    </row>
    <row r="30" ht="17.25" customHeight="1" spans="1:3">
      <c r="A30" s="4" t="s">
        <v>3982</v>
      </c>
      <c r="B30" s="5">
        <v>0</v>
      </c>
      <c r="C30" s="5">
        <v>0</v>
      </c>
    </row>
    <row r="31" ht="17.25" customHeight="1" spans="1:3">
      <c r="A31" s="4" t="s">
        <v>3825</v>
      </c>
      <c r="B31" s="5">
        <v>18365</v>
      </c>
      <c r="C31" s="5">
        <v>3768</v>
      </c>
    </row>
    <row r="32" ht="17.25" customHeight="1" spans="1:3">
      <c r="A32" s="4" t="s">
        <v>3826</v>
      </c>
      <c r="B32" s="5">
        <v>9592</v>
      </c>
      <c r="C32" s="5">
        <v>9592</v>
      </c>
    </row>
    <row r="33" ht="17.25" customHeight="1" spans="1:3">
      <c r="A33" s="4" t="s">
        <v>3829</v>
      </c>
      <c r="B33" s="5">
        <v>112810</v>
      </c>
      <c r="C33" s="5">
        <v>112809</v>
      </c>
    </row>
    <row r="34" ht="17.25" customHeight="1" spans="1:3">
      <c r="A34" s="4" t="s">
        <v>3693</v>
      </c>
      <c r="B34" s="5">
        <v>49332</v>
      </c>
      <c r="C34" s="5">
        <v>22541</v>
      </c>
    </row>
    <row r="35" ht="17.25" customHeight="1" spans="1:3">
      <c r="A35" s="202" t="s">
        <v>3450</v>
      </c>
      <c r="B35" s="5">
        <v>32274</v>
      </c>
      <c r="C35" s="5">
        <v>8461</v>
      </c>
    </row>
    <row r="36" ht="17.25" customHeight="1" spans="1:3">
      <c r="A36" s="4" t="s">
        <v>3983</v>
      </c>
      <c r="B36" s="5">
        <v>32274</v>
      </c>
      <c r="C36" s="5">
        <v>8461</v>
      </c>
    </row>
    <row r="37" ht="17.25" customHeight="1" spans="1:3">
      <c r="A37" s="4" t="s">
        <v>3831</v>
      </c>
      <c r="B37" s="5">
        <v>2704</v>
      </c>
      <c r="C37" s="5">
        <v>1846</v>
      </c>
    </row>
    <row r="38" ht="17.25" customHeight="1" spans="1:3">
      <c r="A38" s="4" t="s">
        <v>3832</v>
      </c>
      <c r="B38" s="5">
        <v>7151</v>
      </c>
      <c r="C38" s="5">
        <v>5031</v>
      </c>
    </row>
    <row r="39" ht="17.25" customHeight="1" spans="1:3">
      <c r="A39" s="4" t="s">
        <v>3833</v>
      </c>
      <c r="B39" s="5">
        <v>7203</v>
      </c>
      <c r="C39" s="5">
        <v>7203</v>
      </c>
    </row>
    <row r="40" ht="17.25" customHeight="1" spans="1:3">
      <c r="A40" s="4" t="s">
        <v>3694</v>
      </c>
      <c r="B40" s="5">
        <v>5543</v>
      </c>
      <c r="C40" s="5">
        <v>3203</v>
      </c>
    </row>
    <row r="41" ht="17.25" customHeight="1" spans="1:3">
      <c r="A41" s="4" t="s">
        <v>3836</v>
      </c>
      <c r="B41" s="5">
        <v>5543</v>
      </c>
      <c r="C41" s="5">
        <v>3203</v>
      </c>
    </row>
    <row r="42" ht="17.25" customHeight="1" spans="1:3">
      <c r="A42" s="4" t="s">
        <v>2568</v>
      </c>
      <c r="B42" s="5">
        <v>691810</v>
      </c>
      <c r="C42" s="5">
        <v>473189</v>
      </c>
    </row>
    <row r="43" ht="17.1" customHeight="1" spans="1:3">
      <c r="A43" s="4" t="s">
        <v>3839</v>
      </c>
      <c r="B43" s="196">
        <v>41996</v>
      </c>
      <c r="C43" s="5">
        <v>13020</v>
      </c>
    </row>
    <row r="44" ht="17.25" customHeight="1" spans="1:3">
      <c r="A44" s="4" t="s">
        <v>3840</v>
      </c>
      <c r="B44" s="5">
        <v>502778</v>
      </c>
      <c r="C44" s="5">
        <v>323287</v>
      </c>
    </row>
    <row r="45" ht="17.25" customHeight="1" spans="1:3">
      <c r="A45" s="4" t="s">
        <v>3838</v>
      </c>
      <c r="B45" s="5">
        <v>147036</v>
      </c>
      <c r="C45" s="5">
        <v>136882</v>
      </c>
    </row>
    <row r="46" ht="17.25" customHeight="1" spans="1:3">
      <c r="A46" s="4" t="s">
        <v>3984</v>
      </c>
      <c r="B46" s="5">
        <v>294</v>
      </c>
      <c r="C46" s="5">
        <v>294</v>
      </c>
    </row>
    <row r="47" ht="17.25" customHeight="1" spans="1:3">
      <c r="A47" s="4" t="s">
        <v>3985</v>
      </c>
      <c r="B47" s="5">
        <v>1809</v>
      </c>
      <c r="C47" s="5">
        <v>1809</v>
      </c>
    </row>
    <row r="48" ht="14.25" hidden="1" customHeight="1" spans="1:3">
      <c r="A48" s="4"/>
      <c r="B48" s="6"/>
      <c r="C48" s="6"/>
    </row>
    <row r="49" ht="14.25" hidden="1" customHeight="1" spans="1:3">
      <c r="A49" s="4"/>
      <c r="B49" s="6"/>
      <c r="C49" s="6"/>
    </row>
    <row r="50" ht="14.25" hidden="1" customHeight="1" spans="1:3">
      <c r="A50" s="4"/>
      <c r="B50" s="6"/>
      <c r="C50" s="6"/>
    </row>
    <row r="51" ht="14.25" hidden="1" customHeight="1" spans="1:3">
      <c r="A51" s="4"/>
      <c r="B51" s="6"/>
      <c r="C51" s="6"/>
    </row>
    <row r="52" ht="14.25" hidden="1" customHeight="1" spans="1:3">
      <c r="A52" s="4"/>
      <c r="B52" s="6"/>
      <c r="C52" s="6"/>
    </row>
    <row r="53" ht="14.25" hidden="1" customHeight="1" spans="1:3">
      <c r="A53" s="4"/>
      <c r="B53" s="6"/>
      <c r="C53" s="6"/>
    </row>
    <row r="54" ht="14.25" hidden="1" customHeight="1" spans="1:3">
      <c r="A54" s="4"/>
      <c r="B54" s="6"/>
      <c r="C54" s="6"/>
    </row>
    <row r="55" ht="14.25" hidden="1" customHeight="1" spans="1:3">
      <c r="A55" s="4"/>
      <c r="B55" s="6"/>
      <c r="C55" s="6"/>
    </row>
    <row r="56" ht="14.25" hidden="1" customHeight="1" spans="1:3">
      <c r="A56" s="4"/>
      <c r="B56" s="6"/>
      <c r="C56" s="6"/>
    </row>
    <row r="57" ht="14.25" hidden="1" customHeight="1" spans="1:3">
      <c r="A57" s="4"/>
      <c r="B57" s="6"/>
      <c r="C57" s="6"/>
    </row>
    <row r="58" ht="14.25" hidden="1" customHeight="1" spans="1:3">
      <c r="A58" s="4"/>
      <c r="B58" s="6"/>
      <c r="C58" s="6"/>
    </row>
    <row r="59" ht="14.25" hidden="1" customHeight="1" spans="1:3">
      <c r="A59" s="4"/>
      <c r="B59" s="6"/>
      <c r="C59" s="6"/>
    </row>
    <row r="60" ht="14.25" hidden="1" customHeight="1" spans="1:3">
      <c r="A60" s="4" t="s">
        <v>18</v>
      </c>
      <c r="B60" s="6"/>
      <c r="C60" s="6"/>
    </row>
    <row r="61" ht="14.25" hidden="1" customHeight="1" spans="1:3">
      <c r="A61" s="4"/>
      <c r="B61" s="6"/>
      <c r="C61" s="6"/>
    </row>
    <row r="62" ht="14.25" hidden="1" customHeight="1" spans="1:3">
      <c r="A62" s="4"/>
      <c r="B62" s="6"/>
      <c r="C62" s="6"/>
    </row>
    <row r="63" ht="14.25" hidden="1" customHeight="1" spans="1:3">
      <c r="A63" s="4"/>
      <c r="B63" s="6"/>
      <c r="C63" s="6"/>
    </row>
    <row r="64" ht="14.25" hidden="1" customHeight="1" spans="1:3">
      <c r="A64" s="4"/>
      <c r="B64" s="6"/>
      <c r="C64" s="6"/>
    </row>
    <row r="65" ht="14.25" hidden="1" customHeight="1" spans="1:3">
      <c r="A65" s="4"/>
      <c r="B65" s="6"/>
      <c r="C65" s="6"/>
    </row>
    <row r="66" ht="14.25" hidden="1" customHeight="1" spans="1:3">
      <c r="A66" s="4"/>
      <c r="B66" s="6"/>
      <c r="C66" s="6"/>
    </row>
    <row r="67" ht="14.25" hidden="1" customHeight="1" spans="1:3">
      <c r="A67" s="4"/>
      <c r="B67" s="6"/>
      <c r="C67" s="6"/>
    </row>
    <row r="68" ht="14.25" hidden="1" customHeight="1" spans="1:3">
      <c r="A68" s="4"/>
      <c r="B68" s="6"/>
      <c r="C68" s="6"/>
    </row>
    <row r="69" ht="14.25" hidden="1" customHeight="1" spans="1:3">
      <c r="A69" s="4"/>
      <c r="B69" s="6"/>
      <c r="C69" s="6"/>
    </row>
    <row r="70" ht="14.25" hidden="1" customHeight="1" spans="1:3">
      <c r="A70" s="4"/>
      <c r="B70" s="6"/>
      <c r="C70" s="6"/>
    </row>
    <row r="71" ht="14.25" hidden="1" customHeight="1" spans="1:3">
      <c r="A71" s="4"/>
      <c r="B71" s="6"/>
      <c r="C71" s="6"/>
    </row>
    <row r="72" ht="14.25" hidden="1" customHeight="1" spans="1:3">
      <c r="A72" s="4"/>
      <c r="B72" s="6"/>
      <c r="C72" s="6"/>
    </row>
    <row r="73" ht="17.25" customHeight="1" spans="1:4">
      <c r="A73" s="3" t="s">
        <v>3986</v>
      </c>
      <c r="B73" s="5">
        <v>5389582</v>
      </c>
      <c r="C73" s="5">
        <v>4465169</v>
      </c>
      <c r="D73" s="200"/>
    </row>
  </sheetData>
  <mergeCells count="6">
    <mergeCell ref="A1:C1"/>
    <mergeCell ref="A2:C2"/>
    <mergeCell ref="A3:C3"/>
    <mergeCell ref="A4:A5"/>
    <mergeCell ref="B4:B5"/>
    <mergeCell ref="C4:C5"/>
  </mergeCells>
  <printOptions horizontalCentered="1" verticalCentered="1" gridLines="1"/>
  <pageMargins left="3" right="2" top="1" bottom="1" header="0" footer="0"/>
  <pageSetup paperSize="1" scale="81" orientation="landscape" blackAndWhite="1"/>
  <headerFooter alignWithMargins="0">
    <oddHeader>&amp;C@$</oddHeader>
    <oddFooter>&amp;C@&amp;- &amp;P&amp;-$</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pageSetUpPr fitToPage="1"/>
  </sheetPr>
  <dimension ref="A1:M75"/>
  <sheetViews>
    <sheetView showGridLines="0" showZeros="0" zoomScale="85" zoomScaleNormal="85" topLeftCell="A64" workbookViewId="0">
      <selection activeCell="C6" sqref="C6"/>
    </sheetView>
  </sheetViews>
  <sheetFormatPr defaultColWidth="9.125" defaultRowHeight="15"/>
  <cols>
    <col min="1" max="1" width="50.625" customWidth="1"/>
    <col min="2" max="2" width="12.625" customWidth="1"/>
    <col min="3" max="10" width="12.625" hidden="1" customWidth="1"/>
    <col min="11" max="12" width="12.625" customWidth="1"/>
    <col min="254" max="254" width="50.625" customWidth="1"/>
    <col min="255" max="265" width="12.625" customWidth="1"/>
    <col min="510" max="510" width="50.625" customWidth="1"/>
    <col min="511" max="521" width="12.625" customWidth="1"/>
    <col min="766" max="766" width="50.625" customWidth="1"/>
    <col min="767" max="777" width="12.625" customWidth="1"/>
    <col min="1022" max="1022" width="50.625" customWidth="1"/>
    <col min="1023" max="1033" width="12.625" customWidth="1"/>
    <col min="1278" max="1278" width="50.625" customWidth="1"/>
    <col min="1279" max="1289" width="12.625" customWidth="1"/>
    <col min="1534" max="1534" width="50.625" customWidth="1"/>
    <col min="1535" max="1545" width="12.625" customWidth="1"/>
    <col min="1790" max="1790" width="50.625" customWidth="1"/>
    <col min="1791" max="1801" width="12.625" customWidth="1"/>
    <col min="2046" max="2046" width="50.625" customWidth="1"/>
    <col min="2047" max="2057" width="12.625" customWidth="1"/>
    <col min="2302" max="2302" width="50.625" customWidth="1"/>
    <col min="2303" max="2313" width="12.625" customWidth="1"/>
    <col min="2558" max="2558" width="50.625" customWidth="1"/>
    <col min="2559" max="2569" width="12.625" customWidth="1"/>
    <col min="2814" max="2814" width="50.625" customWidth="1"/>
    <col min="2815" max="2825" width="12.625" customWidth="1"/>
    <col min="3070" max="3070" width="50.625" customWidth="1"/>
    <col min="3071" max="3081" width="12.625" customWidth="1"/>
    <col min="3326" max="3326" width="50.625" customWidth="1"/>
    <col min="3327" max="3337" width="12.625" customWidth="1"/>
    <col min="3582" max="3582" width="50.625" customWidth="1"/>
    <col min="3583" max="3593" width="12.625" customWidth="1"/>
    <col min="3838" max="3838" width="50.625" customWidth="1"/>
    <col min="3839" max="3849" width="12.625" customWidth="1"/>
    <col min="4094" max="4094" width="50.625" customWidth="1"/>
    <col min="4095" max="4105" width="12.625" customWidth="1"/>
    <col min="4350" max="4350" width="50.625" customWidth="1"/>
    <col min="4351" max="4361" width="12.625" customWidth="1"/>
    <col min="4606" max="4606" width="50.625" customWidth="1"/>
    <col min="4607" max="4617" width="12.625" customWidth="1"/>
    <col min="4862" max="4862" width="50.625" customWidth="1"/>
    <col min="4863" max="4873" width="12.625" customWidth="1"/>
    <col min="5118" max="5118" width="50.625" customWidth="1"/>
    <col min="5119" max="5129" width="12.625" customWidth="1"/>
    <col min="5374" max="5374" width="50.625" customWidth="1"/>
    <col min="5375" max="5385" width="12.625" customWidth="1"/>
    <col min="5630" max="5630" width="50.625" customWidth="1"/>
    <col min="5631" max="5641" width="12.625" customWidth="1"/>
    <col min="5886" max="5886" width="50.625" customWidth="1"/>
    <col min="5887" max="5897" width="12.625" customWidth="1"/>
    <col min="6142" max="6142" width="50.625" customWidth="1"/>
    <col min="6143" max="6153" width="12.625" customWidth="1"/>
    <col min="6398" max="6398" width="50.625" customWidth="1"/>
    <col min="6399" max="6409" width="12.625" customWidth="1"/>
    <col min="6654" max="6654" width="50.625" customWidth="1"/>
    <col min="6655" max="6665" width="12.625" customWidth="1"/>
    <col min="6910" max="6910" width="50.625" customWidth="1"/>
    <col min="6911" max="6921" width="12.625" customWidth="1"/>
    <col min="7166" max="7166" width="50.625" customWidth="1"/>
    <col min="7167" max="7177" width="12.625" customWidth="1"/>
    <col min="7422" max="7422" width="50.625" customWidth="1"/>
    <col min="7423" max="7433" width="12.625" customWidth="1"/>
    <col min="7678" max="7678" width="50.625" customWidth="1"/>
    <col min="7679" max="7689" width="12.625" customWidth="1"/>
    <col min="7934" max="7934" width="50.625" customWidth="1"/>
    <col min="7935" max="7945" width="12.625" customWidth="1"/>
    <col min="8190" max="8190" width="50.625" customWidth="1"/>
    <col min="8191" max="8201" width="12.625" customWidth="1"/>
    <col min="8446" max="8446" width="50.625" customWidth="1"/>
    <col min="8447" max="8457" width="12.625" customWidth="1"/>
    <col min="8702" max="8702" width="50.625" customWidth="1"/>
    <col min="8703" max="8713" width="12.625" customWidth="1"/>
    <col min="8958" max="8958" width="50.625" customWidth="1"/>
    <col min="8959" max="8969" width="12.625" customWidth="1"/>
    <col min="9214" max="9214" width="50.625" customWidth="1"/>
    <col min="9215" max="9225" width="12.625" customWidth="1"/>
    <col min="9470" max="9470" width="50.625" customWidth="1"/>
    <col min="9471" max="9481" width="12.625" customWidth="1"/>
    <col min="9726" max="9726" width="50.625" customWidth="1"/>
    <col min="9727" max="9737" width="12.625" customWidth="1"/>
    <col min="9982" max="9982" width="50.625" customWidth="1"/>
    <col min="9983" max="9993" width="12.625" customWidth="1"/>
    <col min="10238" max="10238" width="50.625" customWidth="1"/>
    <col min="10239" max="10249" width="12.625" customWidth="1"/>
    <col min="10494" max="10494" width="50.625" customWidth="1"/>
    <col min="10495" max="10505" width="12.625" customWidth="1"/>
    <col min="10750" max="10750" width="50.625" customWidth="1"/>
    <col min="10751" max="10761" width="12.625" customWidth="1"/>
    <col min="11006" max="11006" width="50.625" customWidth="1"/>
    <col min="11007" max="11017" width="12.625" customWidth="1"/>
    <col min="11262" max="11262" width="50.625" customWidth="1"/>
    <col min="11263" max="11273" width="12.625" customWidth="1"/>
    <col min="11518" max="11518" width="50.625" customWidth="1"/>
    <col min="11519" max="11529" width="12.625" customWidth="1"/>
    <col min="11774" max="11774" width="50.625" customWidth="1"/>
    <col min="11775" max="11785" width="12.625" customWidth="1"/>
    <col min="12030" max="12030" width="50.625" customWidth="1"/>
    <col min="12031" max="12041" width="12.625" customWidth="1"/>
    <col min="12286" max="12286" width="50.625" customWidth="1"/>
    <col min="12287" max="12297" width="12.625" customWidth="1"/>
    <col min="12542" max="12542" width="50.625" customWidth="1"/>
    <col min="12543" max="12553" width="12.625" customWidth="1"/>
    <col min="12798" max="12798" width="50.625" customWidth="1"/>
    <col min="12799" max="12809" width="12.625" customWidth="1"/>
    <col min="13054" max="13054" width="50.625" customWidth="1"/>
    <col min="13055" max="13065" width="12.625" customWidth="1"/>
    <col min="13310" max="13310" width="50.625" customWidth="1"/>
    <col min="13311" max="13321" width="12.625" customWidth="1"/>
    <col min="13566" max="13566" width="50.625" customWidth="1"/>
    <col min="13567" max="13577" width="12.625" customWidth="1"/>
    <col min="13822" max="13822" width="50.625" customWidth="1"/>
    <col min="13823" max="13833" width="12.625" customWidth="1"/>
    <col min="14078" max="14078" width="50.625" customWidth="1"/>
    <col min="14079" max="14089" width="12.625" customWidth="1"/>
    <col min="14334" max="14334" width="50.625" customWidth="1"/>
    <col min="14335" max="14345" width="12.625" customWidth="1"/>
    <col min="14590" max="14590" width="50.625" customWidth="1"/>
    <col min="14591" max="14601" width="12.625" customWidth="1"/>
    <col min="14846" max="14846" width="50.625" customWidth="1"/>
    <col min="14847" max="14857" width="12.625" customWidth="1"/>
    <col min="15102" max="15102" width="50.625" customWidth="1"/>
    <col min="15103" max="15113" width="12.625" customWidth="1"/>
    <col min="15358" max="15358" width="50.625" customWidth="1"/>
    <col min="15359" max="15369" width="12.625" customWidth="1"/>
    <col min="15614" max="15614" width="50.625" customWidth="1"/>
    <col min="15615" max="15625" width="12.625" customWidth="1"/>
    <col min="15870" max="15870" width="50.625" customWidth="1"/>
    <col min="15871" max="15881" width="12.625" customWidth="1"/>
    <col min="16126" max="16126" width="50.625" customWidth="1"/>
    <col min="16127" max="16137" width="12.625" customWidth="1"/>
  </cols>
  <sheetData>
    <row r="1" ht="39.95" customHeight="1" spans="1:12">
      <c r="A1" s="1" t="s">
        <v>3987</v>
      </c>
      <c r="B1" s="1"/>
      <c r="C1" s="1"/>
      <c r="D1" s="1"/>
      <c r="E1" s="1"/>
      <c r="F1" s="1"/>
      <c r="G1" s="1"/>
      <c r="H1" s="1"/>
      <c r="I1" s="1"/>
      <c r="J1" s="1"/>
      <c r="K1" s="1"/>
      <c r="L1" s="1"/>
    </row>
    <row r="2" ht="17.65" customHeight="1" spans="1:12">
      <c r="A2" s="2" t="s">
        <v>3980</v>
      </c>
      <c r="B2" s="2"/>
      <c r="C2" s="2"/>
      <c r="D2" s="2"/>
      <c r="E2" s="2"/>
      <c r="F2" s="2"/>
      <c r="G2" s="2"/>
      <c r="H2" s="2"/>
      <c r="I2" s="2"/>
      <c r="J2" s="2"/>
      <c r="K2" s="2"/>
      <c r="L2" s="2"/>
    </row>
    <row r="3" ht="17.65" customHeight="1" spans="1:12">
      <c r="A3" s="2" t="s">
        <v>2607</v>
      </c>
      <c r="B3" s="2"/>
      <c r="C3" s="2"/>
      <c r="D3" s="2"/>
      <c r="E3" s="2"/>
      <c r="F3" s="2"/>
      <c r="G3" s="2"/>
      <c r="H3" s="2"/>
      <c r="I3" s="2"/>
      <c r="J3" s="2"/>
      <c r="K3" s="2"/>
      <c r="L3" s="2"/>
    </row>
    <row r="4" ht="17.25" customHeight="1" spans="1:12">
      <c r="A4" s="3" t="s">
        <v>3672</v>
      </c>
      <c r="B4" s="3" t="s">
        <v>3988</v>
      </c>
      <c r="C4" s="3" t="s">
        <v>3989</v>
      </c>
      <c r="D4" s="3"/>
      <c r="E4" s="3"/>
      <c r="F4" s="3"/>
      <c r="G4" s="3"/>
      <c r="H4" s="3"/>
      <c r="I4" s="3"/>
      <c r="J4" s="3"/>
      <c r="K4" s="3" t="s">
        <v>128</v>
      </c>
      <c r="L4" s="3" t="s">
        <v>129</v>
      </c>
    </row>
    <row r="5" ht="33.75" customHeight="1" spans="1:12">
      <c r="A5" s="3"/>
      <c r="B5" s="3"/>
      <c r="C5" s="3" t="s">
        <v>3990</v>
      </c>
      <c r="D5" s="3" t="s">
        <v>3991</v>
      </c>
      <c r="E5" s="3" t="s">
        <v>3992</v>
      </c>
      <c r="F5" s="85" t="s">
        <v>3993</v>
      </c>
      <c r="G5" s="85" t="s">
        <v>3994</v>
      </c>
      <c r="H5" s="3" t="s">
        <v>3995</v>
      </c>
      <c r="I5" s="3" t="s">
        <v>3996</v>
      </c>
      <c r="J5" s="85" t="s">
        <v>3997</v>
      </c>
      <c r="K5" s="3"/>
      <c r="L5" s="3"/>
    </row>
    <row r="6" ht="17.25" customHeight="1" spans="1:12">
      <c r="A6" s="4" t="s">
        <v>3683</v>
      </c>
      <c r="B6" s="5">
        <v>2800</v>
      </c>
      <c r="C6" s="5">
        <v>-562</v>
      </c>
      <c r="D6" s="5">
        <v>6133</v>
      </c>
      <c r="E6" s="5">
        <v>0</v>
      </c>
      <c r="F6" s="5">
        <v>0</v>
      </c>
      <c r="G6" s="5">
        <v>0</v>
      </c>
      <c r="H6" s="5">
        <v>0</v>
      </c>
      <c r="I6" s="5">
        <v>-6695</v>
      </c>
      <c r="J6" s="196">
        <v>0</v>
      </c>
      <c r="K6" s="197">
        <v>2238</v>
      </c>
      <c r="L6" s="197">
        <v>1887</v>
      </c>
    </row>
    <row r="7" ht="17.25" customHeight="1" spans="1:12">
      <c r="A7" s="192" t="s">
        <v>3847</v>
      </c>
      <c r="B7" s="5">
        <v>2800</v>
      </c>
      <c r="C7" s="5">
        <v>-562</v>
      </c>
      <c r="D7" s="5">
        <v>6133</v>
      </c>
      <c r="E7" s="5">
        <v>0</v>
      </c>
      <c r="F7" s="5">
        <v>0</v>
      </c>
      <c r="G7" s="5">
        <v>0</v>
      </c>
      <c r="H7" s="5">
        <v>0</v>
      </c>
      <c r="I7" s="5">
        <v>-6695</v>
      </c>
      <c r="J7" s="196">
        <v>0</v>
      </c>
      <c r="K7" s="197">
        <v>2238</v>
      </c>
      <c r="L7" s="197">
        <v>1887</v>
      </c>
    </row>
    <row r="8" ht="17.25" customHeight="1" spans="1:12">
      <c r="A8" s="4" t="s">
        <v>3684</v>
      </c>
      <c r="B8" s="5">
        <v>0</v>
      </c>
      <c r="C8" s="5">
        <v>17421</v>
      </c>
      <c r="D8" s="5">
        <v>4544</v>
      </c>
      <c r="E8" s="5">
        <v>0</v>
      </c>
      <c r="F8" s="5">
        <v>19251</v>
      </c>
      <c r="G8" s="5">
        <v>0</v>
      </c>
      <c r="H8" s="5">
        <v>0</v>
      </c>
      <c r="I8" s="5">
        <v>-82374</v>
      </c>
      <c r="J8" s="196">
        <v>76000</v>
      </c>
      <c r="K8" s="197">
        <v>17416</v>
      </c>
      <c r="L8" s="197">
        <v>590</v>
      </c>
    </row>
    <row r="9" ht="17.25" customHeight="1" spans="1:12">
      <c r="A9" s="41" t="s">
        <v>3803</v>
      </c>
      <c r="B9" s="5">
        <v>0</v>
      </c>
      <c r="C9" s="5">
        <v>17421</v>
      </c>
      <c r="D9" s="5">
        <v>4544</v>
      </c>
      <c r="E9" s="5">
        <v>0</v>
      </c>
      <c r="F9" s="5">
        <v>19251</v>
      </c>
      <c r="G9" s="5">
        <v>0</v>
      </c>
      <c r="H9" s="5">
        <v>0</v>
      </c>
      <c r="I9" s="5">
        <v>-82374</v>
      </c>
      <c r="J9" s="196">
        <v>76000</v>
      </c>
      <c r="K9" s="197">
        <v>17416</v>
      </c>
      <c r="L9" s="197">
        <v>590</v>
      </c>
    </row>
    <row r="10" ht="17.25" customHeight="1" spans="1:12">
      <c r="A10" s="41" t="s">
        <v>3804</v>
      </c>
      <c r="B10" s="5">
        <v>0</v>
      </c>
      <c r="C10" s="5">
        <v>0</v>
      </c>
      <c r="D10" s="5">
        <v>0</v>
      </c>
      <c r="E10" s="5">
        <v>0</v>
      </c>
      <c r="F10" s="5">
        <v>0</v>
      </c>
      <c r="G10" s="5">
        <v>0</v>
      </c>
      <c r="H10" s="5">
        <v>0</v>
      </c>
      <c r="I10" s="5">
        <v>0</v>
      </c>
      <c r="J10" s="196">
        <v>0</v>
      </c>
      <c r="K10" s="197">
        <v>0</v>
      </c>
      <c r="L10" s="197">
        <v>0</v>
      </c>
    </row>
    <row r="11" ht="17.25" customHeight="1" spans="1:12">
      <c r="A11" s="4" t="s">
        <v>3687</v>
      </c>
      <c r="B11" s="5">
        <v>0</v>
      </c>
      <c r="C11" s="5">
        <v>0</v>
      </c>
      <c r="D11" s="5">
        <v>0</v>
      </c>
      <c r="E11" s="5">
        <v>0</v>
      </c>
      <c r="F11" s="5">
        <v>0</v>
      </c>
      <c r="G11" s="5">
        <v>0</v>
      </c>
      <c r="H11" s="5">
        <v>0</v>
      </c>
      <c r="I11" s="5">
        <v>0</v>
      </c>
      <c r="J11" s="196">
        <v>0</v>
      </c>
      <c r="K11" s="197">
        <v>0</v>
      </c>
      <c r="L11" s="197">
        <v>0</v>
      </c>
    </row>
    <row r="12" ht="17.25" customHeight="1" spans="1:12">
      <c r="A12" s="41" t="s">
        <v>3998</v>
      </c>
      <c r="B12" s="5">
        <v>0</v>
      </c>
      <c r="C12" s="5">
        <v>0</v>
      </c>
      <c r="D12" s="5">
        <v>0</v>
      </c>
      <c r="E12" s="5">
        <v>0</v>
      </c>
      <c r="F12" s="5">
        <v>0</v>
      </c>
      <c r="G12" s="5">
        <v>0</v>
      </c>
      <c r="H12" s="5">
        <v>0</v>
      </c>
      <c r="I12" s="5">
        <v>0</v>
      </c>
      <c r="J12" s="196">
        <v>0</v>
      </c>
      <c r="K12" s="197">
        <v>0</v>
      </c>
      <c r="L12" s="197">
        <v>0</v>
      </c>
    </row>
    <row r="13" ht="17.25" customHeight="1" spans="1:12">
      <c r="A13" s="4" t="s">
        <v>3689</v>
      </c>
      <c r="B13" s="5">
        <v>9373</v>
      </c>
      <c r="C13" s="5">
        <v>221677</v>
      </c>
      <c r="D13" s="5">
        <v>0</v>
      </c>
      <c r="E13" s="5">
        <v>217500</v>
      </c>
      <c r="F13" s="5">
        <v>215528</v>
      </c>
      <c r="G13" s="5">
        <v>-63878</v>
      </c>
      <c r="H13" s="5">
        <v>0</v>
      </c>
      <c r="I13" s="5">
        <v>-177662</v>
      </c>
      <c r="J13" s="196">
        <v>30189</v>
      </c>
      <c r="K13" s="197">
        <v>69005</v>
      </c>
      <c r="L13" s="197">
        <v>6344</v>
      </c>
    </row>
    <row r="14" ht="17.25" customHeight="1" spans="1:12">
      <c r="A14" s="43" t="s">
        <v>3809</v>
      </c>
      <c r="B14" s="5">
        <v>1764</v>
      </c>
      <c r="C14" s="5">
        <v>220</v>
      </c>
      <c r="D14" s="5">
        <v>0</v>
      </c>
      <c r="E14" s="5">
        <v>0</v>
      </c>
      <c r="F14" s="5">
        <v>2576</v>
      </c>
      <c r="G14" s="5">
        <v>-2464</v>
      </c>
      <c r="H14" s="5">
        <v>0</v>
      </c>
      <c r="I14" s="5">
        <v>0</v>
      </c>
      <c r="J14" s="196">
        <v>108</v>
      </c>
      <c r="K14" s="197">
        <v>1984</v>
      </c>
      <c r="L14" s="197">
        <v>1494</v>
      </c>
    </row>
    <row r="15" ht="17.25" customHeight="1" spans="1:12">
      <c r="A15" s="43" t="s">
        <v>3810</v>
      </c>
      <c r="B15" s="5">
        <v>1079</v>
      </c>
      <c r="C15" s="5">
        <v>222938</v>
      </c>
      <c r="D15" s="5">
        <v>0</v>
      </c>
      <c r="E15" s="5">
        <v>217500</v>
      </c>
      <c r="F15" s="5">
        <v>173653</v>
      </c>
      <c r="G15" s="5">
        <v>-56583</v>
      </c>
      <c r="H15" s="5">
        <v>0</v>
      </c>
      <c r="I15" s="5">
        <v>0</v>
      </c>
      <c r="J15" s="196">
        <v>-111632</v>
      </c>
      <c r="K15" s="197">
        <v>62017</v>
      </c>
      <c r="L15" s="197">
        <v>0</v>
      </c>
    </row>
    <row r="16" ht="17.25" customHeight="1" spans="1:12">
      <c r="A16" s="41" t="s">
        <v>3811</v>
      </c>
      <c r="B16" s="5">
        <v>0</v>
      </c>
      <c r="C16" s="5">
        <v>0</v>
      </c>
      <c r="D16" s="5">
        <v>0</v>
      </c>
      <c r="E16" s="5">
        <v>0</v>
      </c>
      <c r="F16" s="5">
        <v>0</v>
      </c>
      <c r="G16" s="5">
        <v>0</v>
      </c>
      <c r="H16" s="5">
        <v>0</v>
      </c>
      <c r="I16" s="5">
        <v>0</v>
      </c>
      <c r="J16" s="196">
        <v>0</v>
      </c>
      <c r="K16" s="197">
        <v>0</v>
      </c>
      <c r="L16" s="197">
        <v>0</v>
      </c>
    </row>
    <row r="17" ht="17.25" customHeight="1" spans="1:12">
      <c r="A17" s="41" t="s">
        <v>3812</v>
      </c>
      <c r="B17" s="5">
        <v>0</v>
      </c>
      <c r="C17" s="5">
        <v>0</v>
      </c>
      <c r="D17" s="5">
        <v>0</v>
      </c>
      <c r="E17" s="5">
        <v>0</v>
      </c>
      <c r="F17" s="5">
        <v>410</v>
      </c>
      <c r="G17" s="5">
        <v>0</v>
      </c>
      <c r="H17" s="5">
        <v>0</v>
      </c>
      <c r="I17" s="5">
        <v>0</v>
      </c>
      <c r="J17" s="196">
        <v>-410</v>
      </c>
      <c r="K17" s="197">
        <v>0</v>
      </c>
      <c r="L17" s="197">
        <v>0</v>
      </c>
    </row>
    <row r="18" ht="17.25" customHeight="1" spans="1:12">
      <c r="A18" s="41" t="s">
        <v>3813</v>
      </c>
      <c r="B18" s="5">
        <v>0</v>
      </c>
      <c r="C18" s="5">
        <v>131</v>
      </c>
      <c r="D18" s="5">
        <v>0</v>
      </c>
      <c r="E18" s="5">
        <v>0</v>
      </c>
      <c r="F18" s="5">
        <v>13072</v>
      </c>
      <c r="G18" s="5">
        <v>-7393</v>
      </c>
      <c r="H18" s="5">
        <v>0</v>
      </c>
      <c r="I18" s="5">
        <v>-10785</v>
      </c>
      <c r="J18" s="196">
        <v>5237</v>
      </c>
      <c r="K18" s="197">
        <v>131</v>
      </c>
      <c r="L18" s="197">
        <v>0</v>
      </c>
    </row>
    <row r="19" ht="17.25" customHeight="1" spans="1:12">
      <c r="A19" s="43" t="s">
        <v>3814</v>
      </c>
      <c r="B19" s="5">
        <v>6530</v>
      </c>
      <c r="C19" s="5">
        <v>-1612</v>
      </c>
      <c r="D19" s="5">
        <v>0</v>
      </c>
      <c r="E19" s="5">
        <v>0</v>
      </c>
      <c r="F19" s="5">
        <v>25817</v>
      </c>
      <c r="G19" s="5">
        <v>2562</v>
      </c>
      <c r="H19" s="5">
        <v>0</v>
      </c>
      <c r="I19" s="5">
        <v>-166877</v>
      </c>
      <c r="J19" s="196">
        <v>136886</v>
      </c>
      <c r="K19" s="197">
        <v>4873</v>
      </c>
      <c r="L19" s="197">
        <v>4850</v>
      </c>
    </row>
    <row r="20" ht="17.25" customHeight="1" spans="1:12">
      <c r="A20" s="41" t="s">
        <v>3815</v>
      </c>
      <c r="B20" s="5">
        <v>0</v>
      </c>
      <c r="C20" s="5">
        <v>0</v>
      </c>
      <c r="D20" s="5">
        <v>0</v>
      </c>
      <c r="E20" s="5">
        <v>0</v>
      </c>
      <c r="F20" s="5">
        <v>0</v>
      </c>
      <c r="G20" s="5">
        <v>0</v>
      </c>
      <c r="H20" s="5">
        <v>0</v>
      </c>
      <c r="I20" s="5">
        <v>0</v>
      </c>
      <c r="J20" s="196">
        <v>0</v>
      </c>
      <c r="K20" s="197">
        <v>0</v>
      </c>
      <c r="L20" s="197">
        <v>0</v>
      </c>
    </row>
    <row r="21" ht="16.9" customHeight="1" spans="1:12">
      <c r="A21" s="43" t="s">
        <v>3999</v>
      </c>
      <c r="B21" s="5">
        <v>0</v>
      </c>
      <c r="C21" s="5">
        <v>0</v>
      </c>
      <c r="D21" s="5">
        <v>0</v>
      </c>
      <c r="E21" s="5">
        <v>0</v>
      </c>
      <c r="F21" s="5">
        <v>0</v>
      </c>
      <c r="G21" s="5">
        <v>0</v>
      </c>
      <c r="H21" s="5">
        <v>0</v>
      </c>
      <c r="I21" s="5">
        <v>0</v>
      </c>
      <c r="J21" s="196">
        <v>0</v>
      </c>
      <c r="K21" s="197">
        <v>0</v>
      </c>
      <c r="L21" s="197">
        <v>0</v>
      </c>
    </row>
    <row r="22" ht="17.25" customHeight="1" spans="1:12">
      <c r="A22" s="4" t="s">
        <v>3690</v>
      </c>
      <c r="B22" s="5">
        <v>5663</v>
      </c>
      <c r="C22" s="5">
        <v>71136</v>
      </c>
      <c r="D22" s="5">
        <v>33995</v>
      </c>
      <c r="E22" s="5">
        <v>0</v>
      </c>
      <c r="F22" s="5">
        <v>46048</v>
      </c>
      <c r="G22" s="5">
        <v>26418</v>
      </c>
      <c r="H22" s="5">
        <v>0</v>
      </c>
      <c r="I22" s="5">
        <v>-143665</v>
      </c>
      <c r="J22" s="196">
        <v>108340</v>
      </c>
      <c r="K22" s="197">
        <v>76799</v>
      </c>
      <c r="L22" s="197">
        <v>21173</v>
      </c>
    </row>
    <row r="23" ht="16.9" customHeight="1" spans="1:12">
      <c r="A23" s="193" t="s">
        <v>3817</v>
      </c>
      <c r="B23" s="5">
        <v>0</v>
      </c>
      <c r="C23" s="5">
        <v>0</v>
      </c>
      <c r="D23" s="5">
        <v>0</v>
      </c>
      <c r="E23" s="5">
        <v>0</v>
      </c>
      <c r="F23" s="5">
        <v>0</v>
      </c>
      <c r="G23" s="5">
        <v>0</v>
      </c>
      <c r="H23" s="5">
        <v>0</v>
      </c>
      <c r="I23" s="5">
        <v>0</v>
      </c>
      <c r="J23" s="196">
        <v>0</v>
      </c>
      <c r="K23" s="198">
        <v>0</v>
      </c>
      <c r="L23" s="197">
        <v>0</v>
      </c>
    </row>
    <row r="24" ht="17.25" customHeight="1" spans="1:12">
      <c r="A24" s="43" t="s">
        <v>3818</v>
      </c>
      <c r="B24" s="5">
        <v>5663</v>
      </c>
      <c r="C24" s="5">
        <v>33933</v>
      </c>
      <c r="D24" s="5">
        <v>33995</v>
      </c>
      <c r="E24" s="5">
        <v>0</v>
      </c>
      <c r="F24" s="5">
        <v>19470</v>
      </c>
      <c r="G24" s="5">
        <v>9007</v>
      </c>
      <c r="H24" s="5">
        <v>0</v>
      </c>
      <c r="I24" s="5">
        <v>-105653</v>
      </c>
      <c r="J24" s="196">
        <v>77114</v>
      </c>
      <c r="K24" s="197">
        <v>39596</v>
      </c>
      <c r="L24" s="197">
        <v>1882</v>
      </c>
    </row>
    <row r="25" ht="17.25" customHeight="1" spans="1:12">
      <c r="A25" s="193" t="s">
        <v>3819</v>
      </c>
      <c r="B25" s="5">
        <v>0</v>
      </c>
      <c r="C25" s="5">
        <v>0</v>
      </c>
      <c r="D25" s="5">
        <v>0</v>
      </c>
      <c r="E25" s="5">
        <v>0</v>
      </c>
      <c r="F25" s="5">
        <v>0</v>
      </c>
      <c r="G25" s="5">
        <v>0</v>
      </c>
      <c r="H25" s="5">
        <v>0</v>
      </c>
      <c r="I25" s="5">
        <v>0</v>
      </c>
      <c r="J25" s="196">
        <v>0</v>
      </c>
      <c r="K25" s="197">
        <v>0</v>
      </c>
      <c r="L25" s="197">
        <v>0</v>
      </c>
    </row>
    <row r="26" ht="17.25" customHeight="1" spans="1:12">
      <c r="A26" s="41" t="s">
        <v>3820</v>
      </c>
      <c r="B26" s="5">
        <v>0</v>
      </c>
      <c r="C26" s="5">
        <v>0</v>
      </c>
      <c r="D26" s="5">
        <v>0</v>
      </c>
      <c r="E26" s="5">
        <v>0</v>
      </c>
      <c r="F26" s="5">
        <v>0</v>
      </c>
      <c r="G26" s="5">
        <v>0</v>
      </c>
      <c r="H26" s="5">
        <v>0</v>
      </c>
      <c r="I26" s="5">
        <v>0</v>
      </c>
      <c r="J26" s="196">
        <v>0</v>
      </c>
      <c r="K26" s="197">
        <v>0</v>
      </c>
      <c r="L26" s="197">
        <v>0</v>
      </c>
    </row>
    <row r="27" ht="17.25" customHeight="1" spans="1:12">
      <c r="A27" s="43" t="s">
        <v>3821</v>
      </c>
      <c r="B27" s="5">
        <v>0</v>
      </c>
      <c r="C27" s="5">
        <v>20216</v>
      </c>
      <c r="D27" s="5">
        <v>0</v>
      </c>
      <c r="E27" s="5">
        <v>0</v>
      </c>
      <c r="F27" s="5">
        <v>26578</v>
      </c>
      <c r="G27" s="5">
        <v>424</v>
      </c>
      <c r="H27" s="5">
        <v>0</v>
      </c>
      <c r="I27" s="5">
        <v>-38012</v>
      </c>
      <c r="J27" s="196">
        <v>31226</v>
      </c>
      <c r="K27" s="197">
        <v>20216</v>
      </c>
      <c r="L27" s="197">
        <v>19291</v>
      </c>
    </row>
    <row r="28" ht="17.25" customHeight="1" spans="1:12">
      <c r="A28" s="193" t="s">
        <v>3822</v>
      </c>
      <c r="B28" s="5">
        <v>0</v>
      </c>
      <c r="C28" s="5">
        <v>16987</v>
      </c>
      <c r="D28" s="5">
        <v>0</v>
      </c>
      <c r="E28" s="5">
        <v>0</v>
      </c>
      <c r="F28" s="5">
        <v>0</v>
      </c>
      <c r="G28" s="5">
        <v>16987</v>
      </c>
      <c r="H28" s="5">
        <v>0</v>
      </c>
      <c r="I28" s="5">
        <v>0</v>
      </c>
      <c r="J28" s="196">
        <v>0</v>
      </c>
      <c r="K28" s="197">
        <v>16987</v>
      </c>
      <c r="L28" s="197">
        <v>0</v>
      </c>
    </row>
    <row r="29" ht="17.25" customHeight="1" spans="1:12">
      <c r="A29" s="4" t="s">
        <v>3692</v>
      </c>
      <c r="B29" s="5">
        <v>59000</v>
      </c>
      <c r="C29" s="5">
        <v>64679</v>
      </c>
      <c r="D29" s="5">
        <v>64401</v>
      </c>
      <c r="E29" s="5">
        <v>0</v>
      </c>
      <c r="F29" s="5">
        <v>2513</v>
      </c>
      <c r="G29" s="5">
        <v>-38</v>
      </c>
      <c r="H29" s="5">
        <v>0</v>
      </c>
      <c r="I29" s="5">
        <v>0</v>
      </c>
      <c r="J29" s="196">
        <v>-2197</v>
      </c>
      <c r="K29" s="197">
        <v>123679</v>
      </c>
      <c r="L29" s="197">
        <v>123401</v>
      </c>
    </row>
    <row r="30" ht="17.25" customHeight="1" spans="1:12">
      <c r="A30" s="41" t="s">
        <v>3824</v>
      </c>
      <c r="B30" s="5">
        <v>0</v>
      </c>
      <c r="C30" s="5">
        <v>0</v>
      </c>
      <c r="D30" s="5">
        <v>0</v>
      </c>
      <c r="E30" s="5">
        <v>0</v>
      </c>
      <c r="F30" s="5">
        <v>0</v>
      </c>
      <c r="G30" s="5">
        <v>0</v>
      </c>
      <c r="H30" s="5">
        <v>0</v>
      </c>
      <c r="I30" s="5">
        <v>0</v>
      </c>
      <c r="J30" s="196">
        <v>0</v>
      </c>
      <c r="K30" s="197">
        <v>0</v>
      </c>
      <c r="L30" s="197">
        <v>0</v>
      </c>
    </row>
    <row r="31" ht="17.25" customHeight="1" spans="1:12">
      <c r="A31" s="43" t="s">
        <v>3825</v>
      </c>
      <c r="B31" s="5">
        <v>1000</v>
      </c>
      <c r="C31" s="5">
        <v>277</v>
      </c>
      <c r="D31" s="5">
        <v>0</v>
      </c>
      <c r="E31" s="5">
        <v>0</v>
      </c>
      <c r="F31" s="5">
        <v>453</v>
      </c>
      <c r="G31" s="5">
        <v>-38</v>
      </c>
      <c r="H31" s="5">
        <v>0</v>
      </c>
      <c r="I31" s="5">
        <v>0</v>
      </c>
      <c r="J31" s="196">
        <v>-138</v>
      </c>
      <c r="K31" s="197">
        <v>1277</v>
      </c>
      <c r="L31" s="197">
        <v>1000</v>
      </c>
    </row>
    <row r="32" ht="17.25" customHeight="1" spans="1:12">
      <c r="A32" s="43" t="s">
        <v>3826</v>
      </c>
      <c r="B32" s="5">
        <v>0</v>
      </c>
      <c r="C32" s="5">
        <v>9592</v>
      </c>
      <c r="D32" s="5">
        <v>9592</v>
      </c>
      <c r="E32" s="5">
        <v>0</v>
      </c>
      <c r="F32" s="5">
        <v>0</v>
      </c>
      <c r="G32" s="5">
        <v>0</v>
      </c>
      <c r="H32" s="5">
        <v>0</v>
      </c>
      <c r="I32" s="5">
        <v>0</v>
      </c>
      <c r="J32" s="196">
        <v>0</v>
      </c>
      <c r="K32" s="197">
        <v>9592</v>
      </c>
      <c r="L32" s="197">
        <v>9592</v>
      </c>
    </row>
    <row r="33" ht="17.25" customHeight="1" spans="1:12">
      <c r="A33" s="43" t="s">
        <v>3829</v>
      </c>
      <c r="B33" s="5">
        <v>58000</v>
      </c>
      <c r="C33" s="5">
        <v>54810</v>
      </c>
      <c r="D33" s="5">
        <v>54809</v>
      </c>
      <c r="E33" s="5">
        <v>0</v>
      </c>
      <c r="F33" s="5">
        <v>2060</v>
      </c>
      <c r="G33" s="5">
        <v>0</v>
      </c>
      <c r="H33" s="5">
        <v>0</v>
      </c>
      <c r="I33" s="5">
        <v>0</v>
      </c>
      <c r="J33" s="196">
        <v>-2059</v>
      </c>
      <c r="K33" s="197">
        <v>112810</v>
      </c>
      <c r="L33" s="197">
        <v>112809</v>
      </c>
    </row>
    <row r="34" ht="17.25" customHeight="1" spans="1:12">
      <c r="A34" s="4" t="s">
        <v>3693</v>
      </c>
      <c r="B34" s="5">
        <v>13155</v>
      </c>
      <c r="C34" s="5">
        <v>20471</v>
      </c>
      <c r="D34" s="5">
        <v>21113</v>
      </c>
      <c r="E34" s="5">
        <v>0</v>
      </c>
      <c r="F34" s="5">
        <v>2043</v>
      </c>
      <c r="G34" s="5">
        <v>-5824</v>
      </c>
      <c r="H34" s="5">
        <v>0</v>
      </c>
      <c r="I34" s="5">
        <v>-6880</v>
      </c>
      <c r="J34" s="196">
        <v>10019</v>
      </c>
      <c r="K34" s="197">
        <v>33626</v>
      </c>
      <c r="L34" s="197">
        <v>11767</v>
      </c>
    </row>
    <row r="35" ht="17.25" customHeight="1" spans="1:12">
      <c r="A35" s="43" t="s">
        <v>3450</v>
      </c>
      <c r="B35" s="5">
        <v>0</v>
      </c>
      <c r="C35" s="5">
        <v>26151</v>
      </c>
      <c r="D35" s="5">
        <v>21113</v>
      </c>
      <c r="E35" s="5">
        <v>0</v>
      </c>
      <c r="F35" s="5">
        <v>1688</v>
      </c>
      <c r="G35" s="5">
        <v>-27</v>
      </c>
      <c r="H35" s="5">
        <v>0</v>
      </c>
      <c r="I35" s="5">
        <v>-5835</v>
      </c>
      <c r="J35" s="196">
        <v>9212</v>
      </c>
      <c r="K35" s="197">
        <v>26151</v>
      </c>
      <c r="L35" s="197">
        <v>4337</v>
      </c>
    </row>
    <row r="36" ht="17.25" customHeight="1" spans="1:12">
      <c r="A36" s="192" t="s">
        <v>3941</v>
      </c>
      <c r="B36" s="5">
        <v>0</v>
      </c>
      <c r="C36" s="5">
        <v>26151</v>
      </c>
      <c r="D36" s="5">
        <v>21113</v>
      </c>
      <c r="E36" s="5">
        <v>0</v>
      </c>
      <c r="F36" s="5">
        <v>1688</v>
      </c>
      <c r="G36" s="5">
        <v>-27</v>
      </c>
      <c r="H36" s="5">
        <v>0</v>
      </c>
      <c r="I36" s="5">
        <v>-5835</v>
      </c>
      <c r="J36" s="196">
        <v>9212</v>
      </c>
      <c r="K36" s="197">
        <v>26151</v>
      </c>
      <c r="L36" s="197">
        <v>4337</v>
      </c>
    </row>
    <row r="37" ht="17.25" customHeight="1" spans="1:12">
      <c r="A37" s="43" t="s">
        <v>3831</v>
      </c>
      <c r="B37" s="5">
        <v>80</v>
      </c>
      <c r="C37" s="5">
        <v>67</v>
      </c>
      <c r="D37" s="5">
        <v>0</v>
      </c>
      <c r="E37" s="5">
        <v>0</v>
      </c>
      <c r="F37" s="5">
        <v>63</v>
      </c>
      <c r="G37" s="5">
        <v>5</v>
      </c>
      <c r="H37" s="5">
        <v>0</v>
      </c>
      <c r="I37" s="5">
        <v>-720</v>
      </c>
      <c r="J37" s="196">
        <v>719</v>
      </c>
      <c r="K37" s="197">
        <v>147</v>
      </c>
      <c r="L37" s="197">
        <v>110</v>
      </c>
    </row>
    <row r="38" ht="17.25" customHeight="1" spans="1:12">
      <c r="A38" s="43" t="s">
        <v>3832</v>
      </c>
      <c r="B38" s="5">
        <v>75</v>
      </c>
      <c r="C38" s="5">
        <v>50</v>
      </c>
      <c r="D38" s="5">
        <v>0</v>
      </c>
      <c r="E38" s="5">
        <v>0</v>
      </c>
      <c r="F38" s="5">
        <v>292</v>
      </c>
      <c r="G38" s="5">
        <v>-5</v>
      </c>
      <c r="H38" s="5">
        <v>0</v>
      </c>
      <c r="I38" s="5">
        <v>-325</v>
      </c>
      <c r="J38" s="196">
        <v>88</v>
      </c>
      <c r="K38" s="197">
        <v>125</v>
      </c>
      <c r="L38" s="197">
        <v>117</v>
      </c>
    </row>
    <row r="39" ht="17.25" customHeight="1" spans="1:12">
      <c r="A39" s="43" t="s">
        <v>3833</v>
      </c>
      <c r="B39" s="5">
        <v>13000</v>
      </c>
      <c r="C39" s="5">
        <v>-5797</v>
      </c>
      <c r="D39" s="5">
        <v>0</v>
      </c>
      <c r="E39" s="5">
        <v>0</v>
      </c>
      <c r="F39" s="5">
        <v>0</v>
      </c>
      <c r="G39" s="5">
        <v>-5797</v>
      </c>
      <c r="H39" s="5">
        <v>0</v>
      </c>
      <c r="I39" s="5">
        <v>0</v>
      </c>
      <c r="J39" s="196">
        <v>0</v>
      </c>
      <c r="K39" s="197">
        <v>7203</v>
      </c>
      <c r="L39" s="197">
        <v>7203</v>
      </c>
    </row>
    <row r="40" ht="17.25" customHeight="1" spans="1:12">
      <c r="A40" s="4" t="s">
        <v>3694</v>
      </c>
      <c r="B40" s="5">
        <v>0</v>
      </c>
      <c r="C40" s="5">
        <v>0</v>
      </c>
      <c r="D40" s="5">
        <v>1050</v>
      </c>
      <c r="E40" s="5">
        <v>0</v>
      </c>
      <c r="F40" s="5">
        <v>0</v>
      </c>
      <c r="G40" s="5">
        <v>0</v>
      </c>
      <c r="H40" s="5">
        <v>0</v>
      </c>
      <c r="I40" s="5">
        <v>-4050</v>
      </c>
      <c r="J40" s="196">
        <v>3000</v>
      </c>
      <c r="K40" s="197">
        <v>0</v>
      </c>
      <c r="L40" s="197">
        <v>0</v>
      </c>
    </row>
    <row r="41" ht="17.25" customHeight="1" spans="1:12">
      <c r="A41" s="41" t="s">
        <v>3836</v>
      </c>
      <c r="B41" s="5">
        <v>0</v>
      </c>
      <c r="C41" s="5">
        <v>0</v>
      </c>
      <c r="D41" s="5">
        <v>1050</v>
      </c>
      <c r="E41" s="5">
        <v>0</v>
      </c>
      <c r="F41" s="5">
        <v>0</v>
      </c>
      <c r="G41" s="5">
        <v>0</v>
      </c>
      <c r="H41" s="5">
        <v>0</v>
      </c>
      <c r="I41" s="5">
        <v>-4050</v>
      </c>
      <c r="J41" s="196">
        <v>3000</v>
      </c>
      <c r="K41" s="197">
        <v>0</v>
      </c>
      <c r="L41" s="197">
        <v>0</v>
      </c>
    </row>
    <row r="42" ht="17.25" customHeight="1" spans="1:12">
      <c r="A42" s="4" t="s">
        <v>2568</v>
      </c>
      <c r="B42" s="5">
        <v>318854</v>
      </c>
      <c r="C42" s="5">
        <v>-79785</v>
      </c>
      <c r="D42" s="5">
        <v>112286</v>
      </c>
      <c r="E42" s="5">
        <v>0</v>
      </c>
      <c r="F42" s="5">
        <v>138579</v>
      </c>
      <c r="G42" s="5">
        <v>-55082</v>
      </c>
      <c r="H42" s="5">
        <v>6912</v>
      </c>
      <c r="I42" s="5">
        <v>-330269</v>
      </c>
      <c r="J42" s="196">
        <v>47789</v>
      </c>
      <c r="K42" s="197">
        <v>239007</v>
      </c>
      <c r="L42" s="197">
        <v>179671</v>
      </c>
    </row>
    <row r="43" ht="16.9" customHeight="1" spans="1:12">
      <c r="A43" s="43" t="s">
        <v>3839</v>
      </c>
      <c r="B43" s="5">
        <v>0</v>
      </c>
      <c r="C43" s="5">
        <v>37557</v>
      </c>
      <c r="D43" s="5">
        <v>3003</v>
      </c>
      <c r="E43" s="5">
        <v>0</v>
      </c>
      <c r="F43" s="5">
        <v>0</v>
      </c>
      <c r="G43" s="5">
        <v>37688</v>
      </c>
      <c r="H43" s="5">
        <v>0</v>
      </c>
      <c r="I43" s="5">
        <v>-2757</v>
      </c>
      <c r="J43" s="196">
        <v>-377</v>
      </c>
      <c r="K43" s="198">
        <v>37557</v>
      </c>
      <c r="L43" s="197">
        <v>10693</v>
      </c>
    </row>
    <row r="44" ht="17.25" customHeight="1" spans="1:12">
      <c r="A44" s="194" t="s">
        <v>3840</v>
      </c>
      <c r="B44" s="5">
        <v>35854</v>
      </c>
      <c r="C44" s="5">
        <v>34865</v>
      </c>
      <c r="D44" s="5">
        <v>109283</v>
      </c>
      <c r="E44" s="5">
        <v>0</v>
      </c>
      <c r="F44" s="5">
        <v>167497</v>
      </c>
      <c r="G44" s="5">
        <v>-61857</v>
      </c>
      <c r="H44" s="5">
        <v>0</v>
      </c>
      <c r="I44" s="5">
        <v>-326486</v>
      </c>
      <c r="J44" s="196">
        <v>146428</v>
      </c>
      <c r="K44" s="197">
        <v>70657</v>
      </c>
      <c r="L44" s="197">
        <v>43838</v>
      </c>
    </row>
    <row r="45" ht="17.25" customHeight="1" spans="1:12">
      <c r="A45" s="194" t="s">
        <v>3838</v>
      </c>
      <c r="B45" s="5">
        <v>283000</v>
      </c>
      <c r="C45" s="5">
        <v>-152207</v>
      </c>
      <c r="D45" s="5">
        <v>0</v>
      </c>
      <c r="E45" s="5">
        <v>0</v>
      </c>
      <c r="F45" s="5">
        <v>-28918</v>
      </c>
      <c r="G45" s="5">
        <v>-30913</v>
      </c>
      <c r="H45" s="5">
        <v>6912</v>
      </c>
      <c r="I45" s="5">
        <v>-1026</v>
      </c>
      <c r="J45" s="196">
        <v>-98262</v>
      </c>
      <c r="K45" s="197">
        <v>130793</v>
      </c>
      <c r="L45" s="197">
        <v>125140</v>
      </c>
    </row>
    <row r="46" ht="17.25" customHeight="1" spans="1:12">
      <c r="A46" s="195" t="s">
        <v>3984</v>
      </c>
      <c r="B46" s="5">
        <v>0</v>
      </c>
      <c r="C46" s="5">
        <v>0</v>
      </c>
      <c r="D46" s="5">
        <v>0</v>
      </c>
      <c r="E46" s="5">
        <v>0</v>
      </c>
      <c r="F46" s="5">
        <v>0</v>
      </c>
      <c r="G46" s="5">
        <v>0</v>
      </c>
      <c r="H46" s="5">
        <v>0</v>
      </c>
      <c r="I46" s="5">
        <v>0</v>
      </c>
      <c r="J46" s="196">
        <v>0</v>
      </c>
      <c r="K46" s="197">
        <v>0</v>
      </c>
      <c r="L46" s="197">
        <v>0</v>
      </c>
    </row>
    <row r="47" spans="1:12">
      <c r="A47" s="4" t="s">
        <v>3985</v>
      </c>
      <c r="B47" s="5">
        <v>0</v>
      </c>
      <c r="C47" s="5">
        <v>566</v>
      </c>
      <c r="D47" s="5">
        <v>0</v>
      </c>
      <c r="E47" s="5">
        <v>0</v>
      </c>
      <c r="F47" s="5">
        <v>0</v>
      </c>
      <c r="G47" s="5">
        <v>0</v>
      </c>
      <c r="H47" s="5">
        <v>566</v>
      </c>
      <c r="I47" s="5">
        <v>0</v>
      </c>
      <c r="J47" s="196">
        <v>0</v>
      </c>
      <c r="K47" s="197">
        <v>566</v>
      </c>
      <c r="L47" s="197">
        <v>566</v>
      </c>
    </row>
    <row r="48" spans="1:12">
      <c r="A48" s="4"/>
      <c r="B48" s="6"/>
      <c r="C48" s="6"/>
      <c r="D48" s="6"/>
      <c r="E48" s="6"/>
      <c r="F48" s="6"/>
      <c r="G48" s="6"/>
      <c r="H48" s="6"/>
      <c r="I48" s="6"/>
      <c r="J48" s="6"/>
      <c r="K48" s="199"/>
      <c r="L48" s="199"/>
    </row>
    <row r="49" spans="1:12">
      <c r="A49" s="4"/>
      <c r="B49" s="6"/>
      <c r="C49" s="6"/>
      <c r="D49" s="6"/>
      <c r="E49" s="6"/>
      <c r="F49" s="6"/>
      <c r="G49" s="6"/>
      <c r="H49" s="6"/>
      <c r="I49" s="6"/>
      <c r="J49" s="6"/>
      <c r="K49" s="199"/>
      <c r="L49" s="199"/>
    </row>
    <row r="50" spans="1:12">
      <c r="A50" s="4"/>
      <c r="B50" s="6"/>
      <c r="C50" s="6"/>
      <c r="D50" s="6"/>
      <c r="E50" s="6"/>
      <c r="F50" s="6"/>
      <c r="G50" s="6"/>
      <c r="H50" s="6"/>
      <c r="I50" s="6"/>
      <c r="J50" s="6"/>
      <c r="K50" s="199"/>
      <c r="L50" s="199"/>
    </row>
    <row r="51" spans="1:12">
      <c r="A51" s="4"/>
      <c r="B51" s="6"/>
      <c r="C51" s="6"/>
      <c r="D51" s="6"/>
      <c r="E51" s="6"/>
      <c r="F51" s="6"/>
      <c r="G51" s="6"/>
      <c r="H51" s="6"/>
      <c r="I51" s="6"/>
      <c r="J51" s="6"/>
      <c r="K51" s="199"/>
      <c r="L51" s="199"/>
    </row>
    <row r="52" spans="1:12">
      <c r="A52" s="4"/>
      <c r="B52" s="6"/>
      <c r="C52" s="6"/>
      <c r="D52" s="6"/>
      <c r="E52" s="6"/>
      <c r="F52" s="6"/>
      <c r="G52" s="6"/>
      <c r="H52" s="6"/>
      <c r="I52" s="6"/>
      <c r="J52" s="6"/>
      <c r="K52" s="199"/>
      <c r="L52" s="199"/>
    </row>
    <row r="53" spans="1:12">
      <c r="A53" s="4"/>
      <c r="B53" s="6"/>
      <c r="C53" s="6"/>
      <c r="D53" s="6"/>
      <c r="E53" s="6"/>
      <c r="F53" s="6"/>
      <c r="G53" s="6"/>
      <c r="H53" s="6"/>
      <c r="I53" s="6"/>
      <c r="J53" s="6"/>
      <c r="K53" s="199"/>
      <c r="L53" s="199"/>
    </row>
    <row r="54" spans="1:12">
      <c r="A54" s="4"/>
      <c r="B54" s="6"/>
      <c r="C54" s="6"/>
      <c r="D54" s="6"/>
      <c r="E54" s="6"/>
      <c r="F54" s="6"/>
      <c r="G54" s="6"/>
      <c r="H54" s="6"/>
      <c r="I54" s="6"/>
      <c r="J54" s="6"/>
      <c r="K54" s="199"/>
      <c r="L54" s="199"/>
    </row>
    <row r="55" spans="1:12">
      <c r="A55" s="4"/>
      <c r="B55" s="6"/>
      <c r="C55" s="6"/>
      <c r="D55" s="6"/>
      <c r="E55" s="6"/>
      <c r="F55" s="6"/>
      <c r="G55" s="6"/>
      <c r="H55" s="6"/>
      <c r="I55" s="6"/>
      <c r="J55" s="6"/>
      <c r="K55" s="199"/>
      <c r="L55" s="199"/>
    </row>
    <row r="56" spans="1:12">
      <c r="A56" s="4"/>
      <c r="B56" s="6"/>
      <c r="C56" s="6"/>
      <c r="D56" s="6"/>
      <c r="E56" s="6"/>
      <c r="F56" s="6"/>
      <c r="G56" s="6"/>
      <c r="H56" s="6"/>
      <c r="I56" s="6"/>
      <c r="J56" s="6"/>
      <c r="K56" s="199"/>
      <c r="L56" s="199"/>
    </row>
    <row r="57" spans="1:12">
      <c r="A57" s="4"/>
      <c r="B57" s="6"/>
      <c r="C57" s="6"/>
      <c r="D57" s="6"/>
      <c r="E57" s="6"/>
      <c r="F57" s="6"/>
      <c r="G57" s="6"/>
      <c r="H57" s="6"/>
      <c r="I57" s="6"/>
      <c r="J57" s="6"/>
      <c r="K57" s="199"/>
      <c r="L57" s="199"/>
    </row>
    <row r="58" spans="1:12">
      <c r="A58" s="4"/>
      <c r="B58" s="6"/>
      <c r="C58" s="6"/>
      <c r="D58" s="6"/>
      <c r="E58" s="6"/>
      <c r="F58" s="6"/>
      <c r="G58" s="6"/>
      <c r="H58" s="6"/>
      <c r="I58" s="6"/>
      <c r="J58" s="6"/>
      <c r="K58" s="199"/>
      <c r="L58" s="199"/>
    </row>
    <row r="59" spans="1:12">
      <c r="A59" s="4"/>
      <c r="B59" s="6"/>
      <c r="C59" s="6"/>
      <c r="D59" s="6"/>
      <c r="E59" s="6"/>
      <c r="F59" s="6"/>
      <c r="G59" s="6"/>
      <c r="H59" s="6"/>
      <c r="I59" s="6"/>
      <c r="J59" s="6"/>
      <c r="K59" s="199"/>
      <c r="L59" s="199"/>
    </row>
    <row r="60" spans="1:12">
      <c r="A60" s="4" t="s">
        <v>18</v>
      </c>
      <c r="B60" s="6"/>
      <c r="C60" s="6"/>
      <c r="D60" s="6"/>
      <c r="E60" s="6"/>
      <c r="F60" s="6"/>
      <c r="G60" s="6"/>
      <c r="H60" s="6"/>
      <c r="I60" s="6"/>
      <c r="J60" s="6"/>
      <c r="K60" s="199"/>
      <c r="L60" s="199"/>
    </row>
    <row r="61" spans="1:12">
      <c r="A61" s="4"/>
      <c r="B61" s="6"/>
      <c r="C61" s="6"/>
      <c r="D61" s="6"/>
      <c r="E61" s="6"/>
      <c r="F61" s="6"/>
      <c r="G61" s="6"/>
      <c r="H61" s="6"/>
      <c r="I61" s="6"/>
      <c r="J61" s="6"/>
      <c r="K61" s="199"/>
      <c r="L61" s="199"/>
    </row>
    <row r="62" spans="1:12">
      <c r="A62" s="4"/>
      <c r="B62" s="6"/>
      <c r="C62" s="6"/>
      <c r="D62" s="6"/>
      <c r="E62" s="6"/>
      <c r="F62" s="6"/>
      <c r="G62" s="6"/>
      <c r="H62" s="6"/>
      <c r="I62" s="6"/>
      <c r="J62" s="6"/>
      <c r="K62" s="199"/>
      <c r="L62" s="199"/>
    </row>
    <row r="63" spans="1:12">
      <c r="A63" s="4"/>
      <c r="B63" s="6"/>
      <c r="C63" s="6"/>
      <c r="D63" s="6"/>
      <c r="E63" s="6"/>
      <c r="F63" s="6"/>
      <c r="G63" s="6"/>
      <c r="H63" s="6"/>
      <c r="I63" s="6"/>
      <c r="J63" s="6"/>
      <c r="K63" s="199"/>
      <c r="L63" s="199"/>
    </row>
    <row r="64" spans="1:12">
      <c r="A64" s="4"/>
      <c r="B64" s="6"/>
      <c r="C64" s="6"/>
      <c r="D64" s="6"/>
      <c r="E64" s="6"/>
      <c r="F64" s="6"/>
      <c r="G64" s="6"/>
      <c r="H64" s="6"/>
      <c r="I64" s="6"/>
      <c r="J64" s="6"/>
      <c r="K64" s="199"/>
      <c r="L64" s="199"/>
    </row>
    <row r="65" spans="1:12">
      <c r="A65" s="4"/>
      <c r="B65" s="6"/>
      <c r="C65" s="6"/>
      <c r="D65" s="6"/>
      <c r="E65" s="6"/>
      <c r="F65" s="6"/>
      <c r="G65" s="6"/>
      <c r="H65" s="6"/>
      <c r="I65" s="6"/>
      <c r="J65" s="6"/>
      <c r="K65" s="199"/>
      <c r="L65" s="199"/>
    </row>
    <row r="66" spans="1:12">
      <c r="A66" s="4"/>
      <c r="B66" s="6"/>
      <c r="C66" s="6"/>
      <c r="D66" s="6"/>
      <c r="E66" s="6"/>
      <c r="F66" s="6"/>
      <c r="G66" s="6"/>
      <c r="H66" s="6"/>
      <c r="I66" s="6"/>
      <c r="J66" s="6"/>
      <c r="K66" s="199"/>
      <c r="L66" s="199"/>
    </row>
    <row r="67" spans="1:12">
      <c r="A67" s="4"/>
      <c r="B67" s="6"/>
      <c r="C67" s="6"/>
      <c r="D67" s="6"/>
      <c r="E67" s="6"/>
      <c r="F67" s="6"/>
      <c r="G67" s="6"/>
      <c r="H67" s="6"/>
      <c r="I67" s="6"/>
      <c r="J67" s="6"/>
      <c r="K67" s="199"/>
      <c r="L67" s="199"/>
    </row>
    <row r="68" spans="1:12">
      <c r="A68" s="4"/>
      <c r="B68" s="6"/>
      <c r="C68" s="6"/>
      <c r="D68" s="6"/>
      <c r="E68" s="6"/>
      <c r="F68" s="6"/>
      <c r="G68" s="6"/>
      <c r="H68" s="6"/>
      <c r="I68" s="6"/>
      <c r="J68" s="6"/>
      <c r="K68" s="199"/>
      <c r="L68" s="199"/>
    </row>
    <row r="69" spans="1:12">
      <c r="A69" s="4"/>
      <c r="B69" s="6"/>
      <c r="C69" s="6"/>
      <c r="D69" s="6"/>
      <c r="E69" s="6"/>
      <c r="F69" s="6"/>
      <c r="G69" s="6"/>
      <c r="H69" s="6"/>
      <c r="I69" s="6"/>
      <c r="J69" s="6"/>
      <c r="K69" s="199"/>
      <c r="L69" s="199"/>
    </row>
    <row r="70" spans="1:12">
      <c r="A70" s="4"/>
      <c r="B70" s="6"/>
      <c r="C70" s="6"/>
      <c r="D70" s="6"/>
      <c r="E70" s="6"/>
      <c r="F70" s="6"/>
      <c r="G70" s="6"/>
      <c r="H70" s="6"/>
      <c r="I70" s="6"/>
      <c r="J70" s="6"/>
      <c r="K70" s="199"/>
      <c r="L70" s="199"/>
    </row>
    <row r="71" spans="1:12">
      <c r="A71" s="4"/>
      <c r="B71" s="6"/>
      <c r="C71" s="6"/>
      <c r="D71" s="6"/>
      <c r="E71" s="6"/>
      <c r="F71" s="6"/>
      <c r="G71" s="6"/>
      <c r="H71" s="6"/>
      <c r="I71" s="6"/>
      <c r="J71" s="6"/>
      <c r="K71" s="199"/>
      <c r="L71" s="199"/>
    </row>
    <row r="72" spans="1:12">
      <c r="A72" s="4"/>
      <c r="B72" s="6"/>
      <c r="C72" s="6"/>
      <c r="D72" s="6"/>
      <c r="E72" s="6"/>
      <c r="F72" s="6"/>
      <c r="G72" s="6"/>
      <c r="H72" s="6"/>
      <c r="I72" s="6"/>
      <c r="J72" s="6"/>
      <c r="K72" s="199"/>
      <c r="L72" s="199"/>
    </row>
    <row r="73" spans="1:13">
      <c r="A73" s="3" t="s">
        <v>3986</v>
      </c>
      <c r="B73" s="5">
        <v>408845</v>
      </c>
      <c r="C73" s="5">
        <v>315603</v>
      </c>
      <c r="D73" s="5">
        <v>243522</v>
      </c>
      <c r="E73" s="5">
        <v>217500</v>
      </c>
      <c r="F73" s="5">
        <v>423962</v>
      </c>
      <c r="G73" s="5">
        <v>-98404</v>
      </c>
      <c r="H73" s="5">
        <v>7478</v>
      </c>
      <c r="I73" s="5">
        <v>-751595</v>
      </c>
      <c r="J73" s="196">
        <v>273140</v>
      </c>
      <c r="K73" s="197">
        <v>562336</v>
      </c>
      <c r="L73" s="197">
        <v>345399</v>
      </c>
      <c r="M73" s="103">
        <v>704789</v>
      </c>
    </row>
    <row r="74" spans="13:13">
      <c r="M74" s="200">
        <f>K73-M73</f>
        <v>-142453</v>
      </c>
    </row>
    <row r="75" spans="13:13">
      <c r="M75" s="200">
        <f>K74-M74</f>
        <v>142453</v>
      </c>
    </row>
  </sheetData>
  <autoFilter ref="A4:L47">
    <extLst/>
  </autoFilter>
  <mergeCells count="8">
    <mergeCell ref="A1:L1"/>
    <mergeCell ref="A2:L2"/>
    <mergeCell ref="A3:L3"/>
    <mergeCell ref="C4:J4"/>
    <mergeCell ref="A4:A5"/>
    <mergeCell ref="B4:B5"/>
    <mergeCell ref="K4:K5"/>
    <mergeCell ref="L4:L5"/>
  </mergeCells>
  <printOptions horizontalCentered="1" verticalCentered="1" gridLines="1"/>
  <pageMargins left="3" right="2" top="1" bottom="1" header="0" footer="0"/>
  <pageSetup paperSize="1" scale="81" orientation="landscape" blackAndWhite="1"/>
  <headerFooter alignWithMargins="0">
    <oddHeader>&amp;C@$</oddHeader>
    <oddFooter>&amp;C@&amp;- &amp;P&amp;-$</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tabColor rgb="FF00B050"/>
  </sheetPr>
  <dimension ref="A1:S1325"/>
  <sheetViews>
    <sheetView showZeros="0" zoomScale="85" zoomScaleNormal="85" workbookViewId="0">
      <pane ySplit="3" topLeftCell="A4" activePane="bottomLeft" state="frozen"/>
      <selection/>
      <selection pane="bottomLeft" activeCell="I17" sqref="I17"/>
    </sheetView>
  </sheetViews>
  <sheetFormatPr defaultColWidth="9" defaultRowHeight="15"/>
  <cols>
    <col min="1" max="2" width="12.625" hidden="1" customWidth="1" outlineLevel="1"/>
    <col min="3" max="4" width="14.625" hidden="1" customWidth="1" outlineLevel="1"/>
    <col min="5" max="5" width="10.625" hidden="1" customWidth="1" outlineLevel="1"/>
    <col min="6" max="6" width="44.5" customWidth="1" collapsed="1"/>
    <col min="7" max="7" width="17.75" customWidth="1"/>
    <col min="8" max="8" width="13.25" customWidth="1"/>
    <col min="9" max="9" width="17.75" customWidth="1"/>
    <col min="10" max="10" width="14.5" customWidth="1"/>
    <col min="11" max="11" width="17.75" customWidth="1"/>
    <col min="12" max="13" width="15.25" customWidth="1"/>
    <col min="14" max="14" width="13.25" customWidth="1"/>
    <col min="15" max="16" width="3.5" customWidth="1"/>
    <col min="17" max="17" width="11.625" customWidth="1"/>
    <col min="18" max="19" width="9.5" customWidth="1"/>
  </cols>
  <sheetData>
    <row r="1" ht="42" customHeight="1" spans="6:14">
      <c r="F1" s="161" t="s">
        <v>4000</v>
      </c>
      <c r="G1" s="161"/>
      <c r="H1" s="161"/>
      <c r="I1" s="161"/>
      <c r="J1" s="161"/>
      <c r="K1" s="161"/>
      <c r="L1" s="161"/>
      <c r="M1" s="161"/>
      <c r="N1" s="161"/>
    </row>
    <row r="2" ht="18.75" customHeight="1" spans="1:14">
      <c r="A2" s="162" t="s">
        <v>2606</v>
      </c>
      <c r="F2" s="163" t="s">
        <v>4001</v>
      </c>
      <c r="G2" s="163"/>
      <c r="H2" s="163"/>
      <c r="I2" s="163"/>
      <c r="J2" s="171"/>
      <c r="K2" s="171"/>
      <c r="L2" s="171"/>
      <c r="M2" s="172" t="s">
        <v>120</v>
      </c>
      <c r="N2" s="173" t="s">
        <v>120</v>
      </c>
    </row>
    <row r="3" ht="29.25" customHeight="1" spans="1:14">
      <c r="A3" s="164" t="s">
        <v>121</v>
      </c>
      <c r="B3" s="164" t="s">
        <v>122</v>
      </c>
      <c r="C3" s="164" t="s">
        <v>123</v>
      </c>
      <c r="D3" s="164" t="s">
        <v>124</v>
      </c>
      <c r="E3" s="164" t="s">
        <v>124</v>
      </c>
      <c r="F3" s="165" t="s">
        <v>4002</v>
      </c>
      <c r="G3" s="166" t="s">
        <v>126</v>
      </c>
      <c r="H3" s="166" t="s">
        <v>3988</v>
      </c>
      <c r="I3" s="166" t="s">
        <v>128</v>
      </c>
      <c r="J3" s="166" t="s">
        <v>129</v>
      </c>
      <c r="K3" s="174" t="s">
        <v>130</v>
      </c>
      <c r="L3" s="174" t="s">
        <v>131</v>
      </c>
      <c r="M3" s="174" t="s">
        <v>132</v>
      </c>
      <c r="N3" s="31" t="s">
        <v>133</v>
      </c>
    </row>
    <row r="4" ht="18.95" customHeight="1" spans="1:16">
      <c r="A4" s="167" t="s">
        <v>134</v>
      </c>
      <c r="B4" s="168" t="s">
        <v>135</v>
      </c>
      <c r="C4" s="168" t="s">
        <v>135</v>
      </c>
      <c r="D4" s="169" t="s">
        <v>136</v>
      </c>
      <c r="E4" s="168" t="s">
        <v>135</v>
      </c>
      <c r="F4" s="20" t="s">
        <v>137</v>
      </c>
      <c r="G4" s="170">
        <f ca="1">SUMIF($B5:$B$1300,$D4,$G5:$G$1300)</f>
        <v>479239</v>
      </c>
      <c r="H4" s="170">
        <f ca="1">SUMIF($B5:$B$1300,$D4,$H5:$H$1300)</f>
        <v>477688</v>
      </c>
      <c r="I4" s="170">
        <f>SUMIF($B5:$B$1300,$D4,$I5:$I$1300)</f>
        <v>519073</v>
      </c>
      <c r="J4" s="170">
        <f>VLOOKUP(F4,'数据-省本级决算数'!$A:$B,2,0)</f>
        <v>487855</v>
      </c>
      <c r="K4" s="175">
        <f ca="1">J4/G4</f>
        <v>1.02</v>
      </c>
      <c r="L4" s="175">
        <f ca="1">J4/H4</f>
        <v>1.02</v>
      </c>
      <c r="M4" s="175">
        <f>IFERROR(J4/I4,0)</f>
        <v>0.94</v>
      </c>
      <c r="N4" s="133">
        <f ca="1" t="shared" ref="N4:N35" si="0">IF(ISERROR(J4/G4-1),"",J4/G4-1)</f>
        <v>0.018</v>
      </c>
      <c r="O4" s="176" t="str">
        <f ca="1">IF(F4&lt;&gt;"",IF(SUM(G4:J4)&lt;&gt;0,"是","否"),"空")</f>
        <v>是</v>
      </c>
      <c r="P4" s="176" t="str">
        <f>IF(C4&lt;&gt;"",IF(OR(LEFT(C4,3)="205",LEFT(C4,3)="206",LEFT(C4,3)="207",LEFT(C4,3)="208",LEFT(C4,3)="210",LEFT(C4,3)="213"),"是","否"),"是")</f>
        <v>是</v>
      </c>
    </row>
    <row r="5" ht="18.95" customHeight="1" spans="1:16">
      <c r="A5" s="167" t="s">
        <v>135</v>
      </c>
      <c r="B5" s="168" t="s">
        <v>136</v>
      </c>
      <c r="C5" s="168" t="s">
        <v>135</v>
      </c>
      <c r="D5" s="169" t="s">
        <v>138</v>
      </c>
      <c r="E5" s="168" t="s">
        <v>135</v>
      </c>
      <c r="F5" s="23" t="s">
        <v>139</v>
      </c>
      <c r="G5" s="26">
        <f ca="1">SUMIF($C4:$C1305,$D5,$G4:$G1304)</f>
        <v>10157</v>
      </c>
      <c r="H5" s="26">
        <f ca="1">SUMIF($C4:$C1305,$D5,$H4:$H1304)</f>
        <v>9340</v>
      </c>
      <c r="I5" s="26">
        <f>IFERROR(VLOOKUP(F5,'数据-省本级调整数'!$A:$B,2,0),0)</f>
        <v>9896</v>
      </c>
      <c r="J5" s="26">
        <f>VLOOKUP(F5,'数据-省本级决算数'!$A:$B,2,0)</f>
        <v>7736</v>
      </c>
      <c r="K5" s="175">
        <f ca="1" t="shared" ref="K5:K68" si="1">J5/G5</f>
        <v>0.76</v>
      </c>
      <c r="L5" s="175">
        <f ca="1" t="shared" ref="L5:L68" si="2">J5/H5</f>
        <v>0.83</v>
      </c>
      <c r="M5" s="175">
        <f t="shared" ref="M5:M68" si="3">IFERROR(J5/I5,0)</f>
        <v>0.78</v>
      </c>
      <c r="N5" s="135">
        <f ca="1" t="shared" si="0"/>
        <v>-0.238</v>
      </c>
      <c r="O5" s="176" t="str">
        <f ca="1" t="shared" ref="O5:O67" si="4">IF(F5&lt;&gt;"",IF(SUM(G5:J5)&lt;&gt;0,"是","否"),"空")</f>
        <v>是</v>
      </c>
      <c r="P5" s="176" t="str">
        <f t="shared" ref="P5:P68" si="5">IF(C5&lt;&gt;"",IF(OR(LEFT(D5,3)="205",LEFT(D5,3)="206",LEFT(D5,3)="207",LEFT(D5,3)="208",LEFT(D5,3)="210",LEFT(D5,3)="213"),"是","否"),"是")</f>
        <v>是</v>
      </c>
    </row>
    <row r="6" ht="18.95" customHeight="1" spans="1:16">
      <c r="A6" s="167" t="s">
        <v>135</v>
      </c>
      <c r="B6" s="168" t="s">
        <v>135</v>
      </c>
      <c r="C6" s="168" t="s">
        <v>138</v>
      </c>
      <c r="D6" s="169" t="s">
        <v>140</v>
      </c>
      <c r="E6" s="168" t="s">
        <v>147</v>
      </c>
      <c r="F6" s="23" t="s">
        <v>141</v>
      </c>
      <c r="G6" s="26">
        <v>4166</v>
      </c>
      <c r="H6" s="26">
        <f>IFERROR(VLOOKUP(D6,'数据-省本级预算数'!D:H,4,0),"0")</f>
        <v>4425</v>
      </c>
      <c r="I6" s="26"/>
      <c r="J6" s="26">
        <f>IFERROR(VLOOKUP(F6,'数据-省本级决算数'!$A:$B,2,0),"0")</f>
        <v>4776</v>
      </c>
      <c r="K6" s="175">
        <f t="shared" si="1"/>
        <v>1.15</v>
      </c>
      <c r="L6" s="175">
        <f t="shared" si="2"/>
        <v>1.08</v>
      </c>
      <c r="M6" s="175">
        <f t="shared" si="3"/>
        <v>0</v>
      </c>
      <c r="N6" s="135">
        <f t="shared" si="0"/>
        <v>0.146</v>
      </c>
      <c r="O6" s="176" t="str">
        <f t="shared" si="4"/>
        <v>是</v>
      </c>
      <c r="P6" s="176" t="str">
        <f t="shared" si="5"/>
        <v>否</v>
      </c>
    </row>
    <row r="7" ht="18.95" customHeight="1" spans="1:16">
      <c r="A7" s="167" t="s">
        <v>135</v>
      </c>
      <c r="B7" s="168" t="s">
        <v>135</v>
      </c>
      <c r="C7" s="168" t="s">
        <v>138</v>
      </c>
      <c r="D7" s="169" t="s">
        <v>142</v>
      </c>
      <c r="E7" s="168" t="s">
        <v>147</v>
      </c>
      <c r="F7" s="23" t="s">
        <v>143</v>
      </c>
      <c r="G7" s="26">
        <v>657</v>
      </c>
      <c r="H7" s="26">
        <f>IFERROR(VLOOKUP(D7,'数据-省本级预算数'!D:H,4,0),"0")</f>
        <v>580</v>
      </c>
      <c r="I7" s="26"/>
      <c r="J7" s="26">
        <f>IFERROR(VLOOKUP(F7,'数据-省本级决算数'!$A:$B,2,0),"0")</f>
        <v>590</v>
      </c>
      <c r="K7" s="175">
        <f t="shared" si="1"/>
        <v>0.9</v>
      </c>
      <c r="L7" s="175">
        <f t="shared" si="2"/>
        <v>1.02</v>
      </c>
      <c r="M7" s="175">
        <f t="shared" si="3"/>
        <v>0</v>
      </c>
      <c r="N7" s="135">
        <f t="shared" si="0"/>
        <v>-0.102</v>
      </c>
      <c r="O7" s="176" t="str">
        <f t="shared" si="4"/>
        <v>是</v>
      </c>
      <c r="P7" s="176" t="str">
        <f t="shared" si="5"/>
        <v>否</v>
      </c>
    </row>
    <row r="8" ht="18.95" customHeight="1" spans="1:16">
      <c r="A8" s="167" t="s">
        <v>135</v>
      </c>
      <c r="B8" s="168" t="s">
        <v>135</v>
      </c>
      <c r="C8" s="168" t="s">
        <v>138</v>
      </c>
      <c r="D8" s="169" t="s">
        <v>144</v>
      </c>
      <c r="E8" s="168" t="s">
        <v>147</v>
      </c>
      <c r="F8" s="23" t="s">
        <v>145</v>
      </c>
      <c r="G8" s="26">
        <v>382</v>
      </c>
      <c r="H8" s="26">
        <f>IFERROR(VLOOKUP(D8,'数据-省本级预算数'!D:H,4,0),"0")</f>
        <v>326</v>
      </c>
      <c r="I8" s="26"/>
      <c r="J8" s="26">
        <f>IFERROR(VLOOKUP(F8,'数据-省本级决算数'!$A:$B,2,0),"0")</f>
        <v>713</v>
      </c>
      <c r="K8" s="175">
        <f t="shared" si="1"/>
        <v>1.87</v>
      </c>
      <c r="L8" s="175">
        <f t="shared" si="2"/>
        <v>2.19</v>
      </c>
      <c r="M8" s="175">
        <f t="shared" si="3"/>
        <v>0</v>
      </c>
      <c r="N8" s="135">
        <f t="shared" si="0"/>
        <v>0.866</v>
      </c>
      <c r="O8" s="176" t="str">
        <f t="shared" si="4"/>
        <v>是</v>
      </c>
      <c r="P8" s="176" t="str">
        <f t="shared" si="5"/>
        <v>否</v>
      </c>
    </row>
    <row r="9" ht="18.95" customHeight="1" spans="1:16">
      <c r="A9" s="167" t="s">
        <v>135</v>
      </c>
      <c r="B9" s="168" t="s">
        <v>135</v>
      </c>
      <c r="C9" s="168" t="s">
        <v>138</v>
      </c>
      <c r="D9" s="169" t="s">
        <v>146</v>
      </c>
      <c r="E9" s="168" t="s">
        <v>147</v>
      </c>
      <c r="F9" s="23" t="s">
        <v>148</v>
      </c>
      <c r="G9" s="26">
        <v>900</v>
      </c>
      <c r="H9" s="26">
        <f>IFERROR(VLOOKUP(D9,'数据-省本级预算数'!D:H,4,0),"0")</f>
        <v>0</v>
      </c>
      <c r="I9" s="26"/>
      <c r="J9" s="26">
        <f>IFERROR(VLOOKUP(F9,'数据-省本级决算数'!$A:$B,2,0),"0")</f>
        <v>738</v>
      </c>
      <c r="K9" s="175">
        <f t="shared" si="1"/>
        <v>0.82</v>
      </c>
      <c r="L9" s="175"/>
      <c r="M9" s="175">
        <f t="shared" si="3"/>
        <v>0</v>
      </c>
      <c r="N9" s="135">
        <f t="shared" si="0"/>
        <v>-0.18</v>
      </c>
      <c r="O9" s="176" t="str">
        <f t="shared" si="4"/>
        <v>是</v>
      </c>
      <c r="P9" s="176" t="str">
        <f t="shared" si="5"/>
        <v>否</v>
      </c>
    </row>
    <row r="10" ht="18.95" customHeight="1" spans="1:16">
      <c r="A10" s="167" t="s">
        <v>135</v>
      </c>
      <c r="B10" s="168" t="s">
        <v>135</v>
      </c>
      <c r="C10" s="168" t="s">
        <v>138</v>
      </c>
      <c r="D10" s="169" t="s">
        <v>149</v>
      </c>
      <c r="E10" s="168" t="s">
        <v>147</v>
      </c>
      <c r="F10" s="23" t="s">
        <v>150</v>
      </c>
      <c r="G10" s="26">
        <v>430</v>
      </c>
      <c r="H10" s="26">
        <f>IFERROR(VLOOKUP(D10,'数据-省本级预算数'!D:H,4,0),"0")</f>
        <v>420</v>
      </c>
      <c r="I10" s="26"/>
      <c r="J10" s="26">
        <f>IFERROR(VLOOKUP(F10,'数据-省本级决算数'!$A:$B,2,0),"0")</f>
        <v>400</v>
      </c>
      <c r="K10" s="175">
        <f t="shared" si="1"/>
        <v>0.93</v>
      </c>
      <c r="L10" s="175">
        <f t="shared" si="2"/>
        <v>0.95</v>
      </c>
      <c r="M10" s="175">
        <f t="shared" si="3"/>
        <v>0</v>
      </c>
      <c r="N10" s="135">
        <f t="shared" si="0"/>
        <v>-0.07</v>
      </c>
      <c r="O10" s="176" t="str">
        <f t="shared" si="4"/>
        <v>是</v>
      </c>
      <c r="P10" s="176" t="str">
        <f t="shared" si="5"/>
        <v>否</v>
      </c>
    </row>
    <row r="11" ht="18.95" customHeight="1" spans="1:16">
      <c r="A11" s="167" t="s">
        <v>135</v>
      </c>
      <c r="B11" s="168" t="s">
        <v>135</v>
      </c>
      <c r="C11" s="168" t="s">
        <v>138</v>
      </c>
      <c r="D11" s="169" t="s">
        <v>151</v>
      </c>
      <c r="E11" s="168" t="s">
        <v>147</v>
      </c>
      <c r="F11" s="23" t="s">
        <v>152</v>
      </c>
      <c r="G11" s="26">
        <v>300</v>
      </c>
      <c r="H11" s="26">
        <f>IFERROR(VLOOKUP(D11,'数据-省本级预算数'!D:H,4,0),"0")</f>
        <v>300</v>
      </c>
      <c r="I11" s="26"/>
      <c r="J11" s="26">
        <f>IFERROR(VLOOKUP(F11,'数据-省本级决算数'!$A:$B,2,0),"0")</f>
        <v>300</v>
      </c>
      <c r="K11" s="175">
        <f t="shared" si="1"/>
        <v>1</v>
      </c>
      <c r="L11" s="175">
        <f t="shared" si="2"/>
        <v>1</v>
      </c>
      <c r="M11" s="175">
        <f t="shared" si="3"/>
        <v>0</v>
      </c>
      <c r="N11" s="135">
        <f t="shared" si="0"/>
        <v>0</v>
      </c>
      <c r="O11" s="176" t="str">
        <f t="shared" si="4"/>
        <v>是</v>
      </c>
      <c r="P11" s="176" t="str">
        <f t="shared" si="5"/>
        <v>否</v>
      </c>
    </row>
    <row r="12" ht="18.95" customHeight="1" spans="1:16">
      <c r="A12" s="167" t="s">
        <v>135</v>
      </c>
      <c r="B12" s="168" t="s">
        <v>135</v>
      </c>
      <c r="C12" s="168" t="s">
        <v>138</v>
      </c>
      <c r="D12" s="169" t="s">
        <v>153</v>
      </c>
      <c r="E12" s="168" t="s">
        <v>147</v>
      </c>
      <c r="F12" s="27" t="s">
        <v>154</v>
      </c>
      <c r="G12" s="26">
        <v>0</v>
      </c>
      <c r="H12" s="26">
        <f>IFERROR(VLOOKUP(D12,'数据-省本级预算数'!D:H,4,0),"0")</f>
        <v>150</v>
      </c>
      <c r="I12" s="26"/>
      <c r="J12" s="26">
        <f>IFERROR(VLOOKUP(F12,'数据-省本级决算数'!$A:$B,2,0),"0")</f>
        <v>150</v>
      </c>
      <c r="K12" s="175"/>
      <c r="L12" s="175">
        <f t="shared" si="2"/>
        <v>1</v>
      </c>
      <c r="M12" s="175">
        <f t="shared" si="3"/>
        <v>0</v>
      </c>
      <c r="N12" s="135" t="str">
        <f t="shared" si="0"/>
        <v/>
      </c>
      <c r="O12" s="176" t="str">
        <f t="shared" si="4"/>
        <v>是</v>
      </c>
      <c r="P12" s="176" t="str">
        <f t="shared" si="5"/>
        <v>否</v>
      </c>
    </row>
    <row r="13" ht="18.95" customHeight="1" spans="1:16">
      <c r="A13" s="167" t="s">
        <v>135</v>
      </c>
      <c r="B13" s="168" t="s">
        <v>135</v>
      </c>
      <c r="C13" s="168" t="s">
        <v>138</v>
      </c>
      <c r="D13" s="169" t="s">
        <v>155</v>
      </c>
      <c r="E13" s="168" t="s">
        <v>147</v>
      </c>
      <c r="F13" s="23" t="s">
        <v>156</v>
      </c>
      <c r="G13" s="26">
        <v>437</v>
      </c>
      <c r="H13" s="26">
        <f>IFERROR(VLOOKUP(D13,'数据-省本级预算数'!D:H,4,0),"0")</f>
        <v>457</v>
      </c>
      <c r="I13" s="26"/>
      <c r="J13" s="26">
        <f>IFERROR(VLOOKUP(F13,'数据-省本级决算数'!$A:$B,2,0),"0")</f>
        <v>437</v>
      </c>
      <c r="K13" s="175">
        <f t="shared" si="1"/>
        <v>1</v>
      </c>
      <c r="L13" s="175">
        <f t="shared" si="2"/>
        <v>0.96</v>
      </c>
      <c r="M13" s="175">
        <f t="shared" si="3"/>
        <v>0</v>
      </c>
      <c r="N13" s="135">
        <f t="shared" si="0"/>
        <v>0</v>
      </c>
      <c r="O13" s="176" t="str">
        <f t="shared" si="4"/>
        <v>是</v>
      </c>
      <c r="P13" s="176" t="str">
        <f t="shared" si="5"/>
        <v>否</v>
      </c>
    </row>
    <row r="14" ht="18.95" customHeight="1" spans="1:16">
      <c r="A14" s="167" t="s">
        <v>135</v>
      </c>
      <c r="B14" s="168" t="s">
        <v>135</v>
      </c>
      <c r="C14" s="168" t="s">
        <v>138</v>
      </c>
      <c r="D14" s="169" t="s">
        <v>157</v>
      </c>
      <c r="E14" s="168" t="s">
        <v>147</v>
      </c>
      <c r="F14" s="23" t="s">
        <v>158</v>
      </c>
      <c r="G14" s="26">
        <v>100</v>
      </c>
      <c r="H14" s="26">
        <f>IFERROR(VLOOKUP(D14,'数据-省本级预算数'!D:H,4,0),"0")</f>
        <v>100</v>
      </c>
      <c r="I14" s="26"/>
      <c r="J14" s="26">
        <f>IFERROR(VLOOKUP(F14,'数据-省本级决算数'!$A:$B,2,0),"0")</f>
        <v>100</v>
      </c>
      <c r="K14" s="175">
        <f t="shared" si="1"/>
        <v>1</v>
      </c>
      <c r="L14" s="175">
        <f t="shared" si="2"/>
        <v>1</v>
      </c>
      <c r="M14" s="175">
        <f t="shared" si="3"/>
        <v>0</v>
      </c>
      <c r="N14" s="135">
        <f t="shared" si="0"/>
        <v>0</v>
      </c>
      <c r="O14" s="176" t="str">
        <f t="shared" si="4"/>
        <v>是</v>
      </c>
      <c r="P14" s="176" t="str">
        <f t="shared" si="5"/>
        <v>否</v>
      </c>
    </row>
    <row r="15" ht="18.95" customHeight="1" spans="1:16">
      <c r="A15" s="167" t="s">
        <v>135</v>
      </c>
      <c r="B15" s="168" t="s">
        <v>135</v>
      </c>
      <c r="C15" s="168" t="s">
        <v>138</v>
      </c>
      <c r="D15" s="169" t="s">
        <v>159</v>
      </c>
      <c r="E15" s="168" t="s">
        <v>147</v>
      </c>
      <c r="F15" s="23" t="s">
        <v>160</v>
      </c>
      <c r="G15" s="26">
        <v>86</v>
      </c>
      <c r="H15" s="26">
        <f>IFERROR(VLOOKUP(D15,'数据-省本级预算数'!D:H,4,0),"0")</f>
        <v>88</v>
      </c>
      <c r="I15" s="26"/>
      <c r="J15" s="26">
        <f>IFERROR(VLOOKUP(F15,'数据-省本级决算数'!$A:$B,2,0),"0")</f>
        <v>103</v>
      </c>
      <c r="K15" s="175">
        <f t="shared" si="1"/>
        <v>1.2</v>
      </c>
      <c r="L15" s="175">
        <f t="shared" si="2"/>
        <v>1.17</v>
      </c>
      <c r="M15" s="175">
        <f t="shared" si="3"/>
        <v>0</v>
      </c>
      <c r="N15" s="135">
        <f t="shared" si="0"/>
        <v>0.198</v>
      </c>
      <c r="O15" s="176" t="str">
        <f t="shared" si="4"/>
        <v>是</v>
      </c>
      <c r="P15" s="176" t="str">
        <f t="shared" si="5"/>
        <v>否</v>
      </c>
    </row>
    <row r="16" ht="18.95" customHeight="1" spans="1:16">
      <c r="A16" s="167" t="s">
        <v>135</v>
      </c>
      <c r="B16" s="168" t="s">
        <v>135</v>
      </c>
      <c r="C16" s="168" t="s">
        <v>138</v>
      </c>
      <c r="D16" s="169" t="s">
        <v>161</v>
      </c>
      <c r="E16" s="168" t="s">
        <v>147</v>
      </c>
      <c r="F16" s="23" t="s">
        <v>162</v>
      </c>
      <c r="G16" s="26">
        <v>2699</v>
      </c>
      <c r="H16" s="26">
        <f>IFERROR(VLOOKUP(D16,'数据-省本级预算数'!D:H,4,0),"0")</f>
        <v>2494</v>
      </c>
      <c r="I16" s="26"/>
      <c r="J16" s="26">
        <f>IFERROR(VLOOKUP(F16,'数据-省本级决算数'!$A:$B,2,0),"0")</f>
        <v>-571</v>
      </c>
      <c r="K16" s="175">
        <f t="shared" si="1"/>
        <v>-0.21</v>
      </c>
      <c r="L16" s="175">
        <f t="shared" si="2"/>
        <v>-0.23</v>
      </c>
      <c r="M16" s="175">
        <f t="shared" si="3"/>
        <v>0</v>
      </c>
      <c r="N16" s="135">
        <f t="shared" si="0"/>
        <v>-1.212</v>
      </c>
      <c r="O16" s="176" t="str">
        <f t="shared" si="4"/>
        <v>是</v>
      </c>
      <c r="P16" s="176" t="str">
        <f t="shared" si="5"/>
        <v>否</v>
      </c>
    </row>
    <row r="17" ht="18.95" customHeight="1" spans="1:16">
      <c r="A17" s="167" t="s">
        <v>135</v>
      </c>
      <c r="B17" s="168" t="s">
        <v>136</v>
      </c>
      <c r="C17" s="168" t="s">
        <v>135</v>
      </c>
      <c r="D17" s="169" t="s">
        <v>163</v>
      </c>
      <c r="E17" s="168"/>
      <c r="F17" s="23" t="s">
        <v>164</v>
      </c>
      <c r="G17" s="26">
        <f ca="1">SUMIF($C16:$C1317,$D17,$G16:$G1316)</f>
        <v>8096</v>
      </c>
      <c r="H17" s="26">
        <f ca="1">SUMIF($C16:$C1317,$D17,$H16:$H1316)</f>
        <v>8954</v>
      </c>
      <c r="I17" s="26">
        <f>IFERROR(VLOOKUP(F17,'数据-省本级调整数'!$A:$B,2,0),0)</f>
        <v>8446</v>
      </c>
      <c r="J17" s="26">
        <f>VLOOKUP(F17,'数据-省本级决算数'!$A:$B,2,0)</f>
        <v>8318</v>
      </c>
      <c r="K17" s="175">
        <f ca="1" t="shared" si="1"/>
        <v>1.03</v>
      </c>
      <c r="L17" s="175">
        <f ca="1" t="shared" si="2"/>
        <v>0.93</v>
      </c>
      <c r="M17" s="175">
        <f t="shared" si="3"/>
        <v>0.98</v>
      </c>
      <c r="N17" s="135">
        <f ca="1" t="shared" si="0"/>
        <v>0.027</v>
      </c>
      <c r="O17" s="176" t="str">
        <f ca="1" t="shared" si="4"/>
        <v>是</v>
      </c>
      <c r="P17" s="176" t="str">
        <f t="shared" si="5"/>
        <v>是</v>
      </c>
    </row>
    <row r="18" ht="18.95" customHeight="1" spans="1:16">
      <c r="A18" s="167" t="s">
        <v>135</v>
      </c>
      <c r="B18" s="168" t="s">
        <v>135</v>
      </c>
      <c r="C18" s="168" t="s">
        <v>163</v>
      </c>
      <c r="D18" s="169" t="s">
        <v>165</v>
      </c>
      <c r="E18" s="168" t="s">
        <v>147</v>
      </c>
      <c r="F18" s="23" t="s">
        <v>141</v>
      </c>
      <c r="G18" s="26">
        <v>3412</v>
      </c>
      <c r="H18" s="26">
        <f>IFERROR(VLOOKUP(D18,'数据-省本级预算数'!D:H,4,0),"0")</f>
        <v>3790</v>
      </c>
      <c r="I18" s="26"/>
      <c r="J18" s="26">
        <f>IFERROR(VLOOKUP(F18,'数据-省本级决算数'!$A:$B,2,0),"0")</f>
        <v>4776</v>
      </c>
      <c r="K18" s="175">
        <f t="shared" si="1"/>
        <v>1.4</v>
      </c>
      <c r="L18" s="175">
        <f t="shared" si="2"/>
        <v>1.26</v>
      </c>
      <c r="M18" s="175">
        <f t="shared" si="3"/>
        <v>0</v>
      </c>
      <c r="N18" s="135">
        <f t="shared" si="0"/>
        <v>0.4</v>
      </c>
      <c r="O18" s="176" t="str">
        <f t="shared" si="4"/>
        <v>是</v>
      </c>
      <c r="P18" s="176" t="str">
        <f t="shared" si="5"/>
        <v>否</v>
      </c>
    </row>
    <row r="19" ht="18.95" customHeight="1" spans="1:16">
      <c r="A19" s="167" t="s">
        <v>135</v>
      </c>
      <c r="B19" s="168" t="s">
        <v>135</v>
      </c>
      <c r="C19" s="168" t="s">
        <v>163</v>
      </c>
      <c r="D19" s="169" t="s">
        <v>166</v>
      </c>
      <c r="E19" s="168" t="s">
        <v>147</v>
      </c>
      <c r="F19" s="23" t="s">
        <v>143</v>
      </c>
      <c r="G19" s="26">
        <v>1990</v>
      </c>
      <c r="H19" s="26">
        <f>IFERROR(VLOOKUP(D19,'数据-省本级预算数'!D:H,4,0),"0")</f>
        <v>1747</v>
      </c>
      <c r="I19" s="26"/>
      <c r="J19" s="26">
        <f>IFERROR(VLOOKUP(F19,'数据-省本级决算数'!$A:$B,2,0),"0")</f>
        <v>590</v>
      </c>
      <c r="K19" s="175">
        <f t="shared" si="1"/>
        <v>0.3</v>
      </c>
      <c r="L19" s="175">
        <f t="shared" si="2"/>
        <v>0.34</v>
      </c>
      <c r="M19" s="175">
        <f t="shared" si="3"/>
        <v>0</v>
      </c>
      <c r="N19" s="135">
        <f t="shared" si="0"/>
        <v>-0.704</v>
      </c>
      <c r="O19" s="176" t="str">
        <f t="shared" si="4"/>
        <v>是</v>
      </c>
      <c r="P19" s="176" t="str">
        <f t="shared" si="5"/>
        <v>否</v>
      </c>
    </row>
    <row r="20" ht="18.95" customHeight="1" spans="1:16">
      <c r="A20" s="167" t="s">
        <v>135</v>
      </c>
      <c r="B20" s="168" t="s">
        <v>135</v>
      </c>
      <c r="C20" s="168" t="s">
        <v>163</v>
      </c>
      <c r="D20" s="169" t="s">
        <v>167</v>
      </c>
      <c r="E20" s="168" t="s">
        <v>147</v>
      </c>
      <c r="F20" s="23" t="s">
        <v>145</v>
      </c>
      <c r="G20" s="26">
        <v>427</v>
      </c>
      <c r="H20" s="26">
        <f>IFERROR(VLOOKUP(D20,'数据-省本级预算数'!D:H,4,0),"0")</f>
        <v>370</v>
      </c>
      <c r="I20" s="26"/>
      <c r="J20" s="26">
        <f>IFERROR(VLOOKUP(F20,'数据-省本级决算数'!$A:$B,2,0),"0")</f>
        <v>713</v>
      </c>
      <c r="K20" s="175">
        <f t="shared" si="1"/>
        <v>1.67</v>
      </c>
      <c r="L20" s="175">
        <f t="shared" si="2"/>
        <v>1.93</v>
      </c>
      <c r="M20" s="175">
        <f t="shared" si="3"/>
        <v>0</v>
      </c>
      <c r="N20" s="135">
        <f t="shared" si="0"/>
        <v>0.67</v>
      </c>
      <c r="O20" s="176" t="str">
        <f t="shared" si="4"/>
        <v>是</v>
      </c>
      <c r="P20" s="176" t="str">
        <f t="shared" si="5"/>
        <v>否</v>
      </c>
    </row>
    <row r="21" ht="18.95" customHeight="1" spans="1:16">
      <c r="A21" s="167" t="s">
        <v>135</v>
      </c>
      <c r="B21" s="168" t="s">
        <v>135</v>
      </c>
      <c r="C21" s="168" t="s">
        <v>163</v>
      </c>
      <c r="D21" s="169" t="s">
        <v>168</v>
      </c>
      <c r="E21" s="168" t="s">
        <v>147</v>
      </c>
      <c r="F21" s="23" t="s">
        <v>169</v>
      </c>
      <c r="G21" s="26">
        <v>700</v>
      </c>
      <c r="H21" s="26">
        <f>IFERROR(VLOOKUP(D21,'数据-省本级预算数'!D:H,4,0),"0")</f>
        <v>0</v>
      </c>
      <c r="I21" s="26"/>
      <c r="J21" s="26">
        <f>IFERROR(VLOOKUP(F21,'数据-省本级决算数'!$A:$B,2,0),"0")</f>
        <v>850</v>
      </c>
      <c r="K21" s="175">
        <f t="shared" si="1"/>
        <v>1.21</v>
      </c>
      <c r="L21" s="175"/>
      <c r="M21" s="175">
        <f t="shared" si="3"/>
        <v>0</v>
      </c>
      <c r="N21" s="135">
        <f t="shared" si="0"/>
        <v>0.214</v>
      </c>
      <c r="O21" s="176" t="str">
        <f t="shared" si="4"/>
        <v>是</v>
      </c>
      <c r="P21" s="176" t="str">
        <f t="shared" si="5"/>
        <v>否</v>
      </c>
    </row>
    <row r="22" ht="18.95" customHeight="1" spans="1:16">
      <c r="A22" s="167" t="s">
        <v>135</v>
      </c>
      <c r="B22" s="168" t="s">
        <v>135</v>
      </c>
      <c r="C22" s="168" t="s">
        <v>163</v>
      </c>
      <c r="D22" s="169" t="s">
        <v>170</v>
      </c>
      <c r="E22" s="168" t="s">
        <v>147</v>
      </c>
      <c r="F22" s="23" t="s">
        <v>171</v>
      </c>
      <c r="G22" s="26">
        <v>215</v>
      </c>
      <c r="H22" s="26">
        <f>IFERROR(VLOOKUP(D22,'数据-省本级预算数'!D:H,4,0),"0")</f>
        <v>215</v>
      </c>
      <c r="I22" s="26"/>
      <c r="J22" s="26">
        <f>VLOOKUP(F22,'数据-省本级决算数'!$A:$B,2,0)</f>
        <v>215</v>
      </c>
      <c r="K22" s="175">
        <f t="shared" si="1"/>
        <v>1</v>
      </c>
      <c r="L22" s="175">
        <f t="shared" si="2"/>
        <v>1</v>
      </c>
      <c r="M22" s="175">
        <f t="shared" si="3"/>
        <v>0</v>
      </c>
      <c r="N22" s="135">
        <f t="shared" si="0"/>
        <v>0</v>
      </c>
      <c r="O22" s="176" t="str">
        <f t="shared" si="4"/>
        <v>是</v>
      </c>
      <c r="P22" s="176" t="str">
        <f t="shared" si="5"/>
        <v>否</v>
      </c>
    </row>
    <row r="23" ht="18.95" customHeight="1" spans="1:16">
      <c r="A23" s="167" t="s">
        <v>135</v>
      </c>
      <c r="B23" s="168" t="s">
        <v>135</v>
      </c>
      <c r="C23" s="168" t="s">
        <v>163</v>
      </c>
      <c r="D23" s="169" t="s">
        <v>172</v>
      </c>
      <c r="E23" s="168" t="s">
        <v>147</v>
      </c>
      <c r="F23" s="23" t="s">
        <v>173</v>
      </c>
      <c r="G23" s="26">
        <v>165</v>
      </c>
      <c r="H23" s="26">
        <f>IFERROR(VLOOKUP(D23,'数据-省本级预算数'!D:H,4,0),"0")</f>
        <v>165</v>
      </c>
      <c r="I23" s="26"/>
      <c r="J23" s="26">
        <f>VLOOKUP(F23,'数据-省本级决算数'!$A:$B,2,0)</f>
        <v>165</v>
      </c>
      <c r="K23" s="175">
        <f t="shared" si="1"/>
        <v>1</v>
      </c>
      <c r="L23" s="175">
        <f t="shared" si="2"/>
        <v>1</v>
      </c>
      <c r="M23" s="175">
        <f t="shared" si="3"/>
        <v>0</v>
      </c>
      <c r="N23" s="135">
        <f t="shared" si="0"/>
        <v>0</v>
      </c>
      <c r="O23" s="176" t="str">
        <f t="shared" si="4"/>
        <v>是</v>
      </c>
      <c r="P23" s="176" t="str">
        <f t="shared" si="5"/>
        <v>否</v>
      </c>
    </row>
    <row r="24" ht="18.95" customHeight="1" spans="1:16">
      <c r="A24" s="167" t="s">
        <v>135</v>
      </c>
      <c r="B24" s="168" t="s">
        <v>135</v>
      </c>
      <c r="C24" s="168" t="s">
        <v>163</v>
      </c>
      <c r="D24" s="169" t="s">
        <v>174</v>
      </c>
      <c r="E24" s="168" t="s">
        <v>147</v>
      </c>
      <c r="F24" s="23" t="s">
        <v>160</v>
      </c>
      <c r="G24" s="26">
        <v>151</v>
      </c>
      <c r="H24" s="26">
        <f>IFERROR(VLOOKUP(D24,'数据-省本级预算数'!D:H,4,0),"0")</f>
        <v>161</v>
      </c>
      <c r="I24" s="26"/>
      <c r="J24" s="26">
        <f>VLOOKUP(F24,'数据-省本级决算数'!$A:$B,2,0)</f>
        <v>103</v>
      </c>
      <c r="K24" s="175">
        <f t="shared" si="1"/>
        <v>0.68</v>
      </c>
      <c r="L24" s="175">
        <f t="shared" si="2"/>
        <v>0.64</v>
      </c>
      <c r="M24" s="175">
        <f t="shared" si="3"/>
        <v>0</v>
      </c>
      <c r="N24" s="135">
        <f t="shared" si="0"/>
        <v>-0.318</v>
      </c>
      <c r="O24" s="176" t="str">
        <f t="shared" si="4"/>
        <v>是</v>
      </c>
      <c r="P24" s="176" t="str">
        <f t="shared" si="5"/>
        <v>否</v>
      </c>
    </row>
    <row r="25" ht="18.95" customHeight="1" spans="1:16">
      <c r="A25" s="167" t="s">
        <v>135</v>
      </c>
      <c r="B25" s="168" t="s">
        <v>135</v>
      </c>
      <c r="C25" s="168" t="s">
        <v>163</v>
      </c>
      <c r="D25" s="169" t="s">
        <v>175</v>
      </c>
      <c r="E25" s="168" t="s">
        <v>147</v>
      </c>
      <c r="F25" s="23" t="s">
        <v>176</v>
      </c>
      <c r="G25" s="26">
        <v>1036</v>
      </c>
      <c r="H25" s="26">
        <f>IFERROR(VLOOKUP(D25,'数据-省本级预算数'!D:H,4,0),"0")</f>
        <v>2506</v>
      </c>
      <c r="I25" s="26"/>
      <c r="J25" s="26">
        <f>VLOOKUP(F25,'数据-省本级决算数'!$A:$B,2,0)</f>
        <v>672</v>
      </c>
      <c r="K25" s="175">
        <f t="shared" si="1"/>
        <v>0.65</v>
      </c>
      <c r="L25" s="175">
        <f t="shared" si="2"/>
        <v>0.27</v>
      </c>
      <c r="M25" s="175">
        <f t="shared" si="3"/>
        <v>0</v>
      </c>
      <c r="N25" s="135">
        <f t="shared" si="0"/>
        <v>-0.351</v>
      </c>
      <c r="O25" s="176" t="str">
        <f t="shared" si="4"/>
        <v>是</v>
      </c>
      <c r="P25" s="176" t="str">
        <f t="shared" si="5"/>
        <v>否</v>
      </c>
    </row>
    <row r="26" ht="18.95" customHeight="1" spans="1:16">
      <c r="A26" s="167" t="s">
        <v>135</v>
      </c>
      <c r="B26" s="168" t="s">
        <v>136</v>
      </c>
      <c r="C26" s="168" t="s">
        <v>135</v>
      </c>
      <c r="D26" s="455" t="s">
        <v>177</v>
      </c>
      <c r="E26" s="168"/>
      <c r="F26" s="23" t="s">
        <v>178</v>
      </c>
      <c r="G26" s="26">
        <f ca="1">SUMIF($C25:$C1327,$D26,$G25:$G1326)</f>
        <v>36687</v>
      </c>
      <c r="H26" s="26">
        <f ca="1">SUMIF($C25:$C1326,$D26,$H25:$H1325)</f>
        <v>35163</v>
      </c>
      <c r="I26" s="26">
        <f>IFERROR(VLOOKUP(F26,'数据-省本级调整数'!$A:$B,2,0),0)</f>
        <v>27272</v>
      </c>
      <c r="J26" s="26">
        <f>VLOOKUP(F26,'数据-省本级决算数'!$A:$B,2,0)</f>
        <v>19246</v>
      </c>
      <c r="K26" s="175">
        <f ca="1" t="shared" si="1"/>
        <v>0.52</v>
      </c>
      <c r="L26" s="175">
        <f ca="1" t="shared" si="2"/>
        <v>0.55</v>
      </c>
      <c r="M26" s="175">
        <f t="shared" si="3"/>
        <v>0.71</v>
      </c>
      <c r="N26" s="135">
        <f ca="1" t="shared" si="0"/>
        <v>-0.475</v>
      </c>
      <c r="O26" s="176" t="str">
        <f ca="1" t="shared" si="4"/>
        <v>是</v>
      </c>
      <c r="P26" s="176" t="str">
        <f t="shared" si="5"/>
        <v>是</v>
      </c>
    </row>
    <row r="27" ht="18.95" customHeight="1" spans="1:16">
      <c r="A27" s="167" t="s">
        <v>135</v>
      </c>
      <c r="B27" s="168" t="s">
        <v>135</v>
      </c>
      <c r="C27" s="168" t="s">
        <v>177</v>
      </c>
      <c r="D27" s="169" t="s">
        <v>179</v>
      </c>
      <c r="E27" s="168" t="s">
        <v>147</v>
      </c>
      <c r="F27" s="23" t="s">
        <v>141</v>
      </c>
      <c r="G27" s="26">
        <v>10662</v>
      </c>
      <c r="H27" s="26">
        <f>IFERROR(VLOOKUP(D27,'数据-省本级预算数'!D:H,4,0),"0")</f>
        <v>11772</v>
      </c>
      <c r="I27" s="26"/>
      <c r="J27" s="26">
        <f>VLOOKUP(F27,'数据-省本级决算数'!$A:$B,2,0)</f>
        <v>4776</v>
      </c>
      <c r="K27" s="175">
        <f t="shared" si="1"/>
        <v>0.45</v>
      </c>
      <c r="L27" s="175">
        <f t="shared" si="2"/>
        <v>0.41</v>
      </c>
      <c r="M27" s="175">
        <f t="shared" si="3"/>
        <v>0</v>
      </c>
      <c r="N27" s="135">
        <f t="shared" si="0"/>
        <v>-0.552</v>
      </c>
      <c r="O27" s="176" t="str">
        <f t="shared" si="4"/>
        <v>是</v>
      </c>
      <c r="P27" s="176" t="str">
        <f t="shared" si="5"/>
        <v>否</v>
      </c>
    </row>
    <row r="28" ht="18.95" customHeight="1" spans="1:16">
      <c r="A28" s="167" t="s">
        <v>135</v>
      </c>
      <c r="B28" s="168" t="s">
        <v>135</v>
      </c>
      <c r="C28" s="168" t="s">
        <v>177</v>
      </c>
      <c r="D28" s="169" t="s">
        <v>180</v>
      </c>
      <c r="E28" s="168" t="s">
        <v>147</v>
      </c>
      <c r="F28" s="23" t="s">
        <v>143</v>
      </c>
      <c r="G28" s="26">
        <v>821</v>
      </c>
      <c r="H28" s="26">
        <f>IFERROR(VLOOKUP(D28,'数据-省本级预算数'!D:H,4,0),"0")</f>
        <v>200</v>
      </c>
      <c r="I28" s="26"/>
      <c r="J28" s="26">
        <f>VLOOKUP(F28,'数据-省本级决算数'!$A:$B,2,0)</f>
        <v>590</v>
      </c>
      <c r="K28" s="175">
        <f t="shared" si="1"/>
        <v>0.72</v>
      </c>
      <c r="L28" s="175">
        <f t="shared" si="2"/>
        <v>2.95</v>
      </c>
      <c r="M28" s="175">
        <f t="shared" si="3"/>
        <v>0</v>
      </c>
      <c r="N28" s="135">
        <f t="shared" si="0"/>
        <v>-0.281</v>
      </c>
      <c r="O28" s="176" t="str">
        <f t="shared" si="4"/>
        <v>是</v>
      </c>
      <c r="P28" s="176" t="str">
        <f t="shared" si="5"/>
        <v>否</v>
      </c>
    </row>
    <row r="29" ht="18.95" customHeight="1" spans="1:16">
      <c r="A29" s="167" t="s">
        <v>135</v>
      </c>
      <c r="B29" s="168" t="s">
        <v>135</v>
      </c>
      <c r="C29" s="168" t="s">
        <v>177</v>
      </c>
      <c r="D29" s="169" t="s">
        <v>181</v>
      </c>
      <c r="E29" s="168" t="s">
        <v>147</v>
      </c>
      <c r="F29" s="23" t="s">
        <v>145</v>
      </c>
      <c r="G29" s="26">
        <v>2084</v>
      </c>
      <c r="H29" s="26">
        <f>IFERROR(VLOOKUP(D29,'数据-省本级预算数'!D:H,4,0),"0")</f>
        <v>1028</v>
      </c>
      <c r="I29" s="26"/>
      <c r="J29" s="26">
        <f>VLOOKUP(F29,'数据-省本级决算数'!$A:$B,2,0)</f>
        <v>713</v>
      </c>
      <c r="K29" s="175">
        <f t="shared" si="1"/>
        <v>0.34</v>
      </c>
      <c r="L29" s="175">
        <f t="shared" si="2"/>
        <v>0.69</v>
      </c>
      <c r="M29" s="175">
        <f t="shared" si="3"/>
        <v>0</v>
      </c>
      <c r="N29" s="135">
        <f t="shared" si="0"/>
        <v>-0.658</v>
      </c>
      <c r="O29" s="176" t="str">
        <f t="shared" si="4"/>
        <v>是</v>
      </c>
      <c r="P29" s="176" t="str">
        <f t="shared" si="5"/>
        <v>否</v>
      </c>
    </row>
    <row r="30" ht="18.95" customHeight="1" spans="1:16">
      <c r="A30" s="167" t="s">
        <v>135</v>
      </c>
      <c r="B30" s="168" t="s">
        <v>135</v>
      </c>
      <c r="C30" s="168" t="s">
        <v>177</v>
      </c>
      <c r="D30" s="169" t="s">
        <v>182</v>
      </c>
      <c r="E30" s="168" t="s">
        <v>147</v>
      </c>
      <c r="F30" s="23" t="s">
        <v>183</v>
      </c>
      <c r="G30" s="26">
        <v>200</v>
      </c>
      <c r="H30" s="26">
        <f>IFERROR(VLOOKUP(D30,'数据-省本级预算数'!D:H,4,0),"0")</f>
        <v>200</v>
      </c>
      <c r="I30" s="26"/>
      <c r="J30" s="26">
        <f>VLOOKUP(F30,'数据-省本级决算数'!$A:$B,2,0)</f>
        <v>200</v>
      </c>
      <c r="K30" s="175">
        <f t="shared" si="1"/>
        <v>1</v>
      </c>
      <c r="L30" s="175">
        <f t="shared" si="2"/>
        <v>1</v>
      </c>
      <c r="M30" s="175">
        <f t="shared" si="3"/>
        <v>0</v>
      </c>
      <c r="N30" s="135">
        <f t="shared" si="0"/>
        <v>0</v>
      </c>
      <c r="O30" s="176" t="str">
        <f t="shared" si="4"/>
        <v>是</v>
      </c>
      <c r="P30" s="176" t="str">
        <f t="shared" si="5"/>
        <v>否</v>
      </c>
    </row>
    <row r="31" ht="18.95" customHeight="1" spans="1:16">
      <c r="A31" s="167" t="s">
        <v>135</v>
      </c>
      <c r="B31" s="168" t="s">
        <v>135</v>
      </c>
      <c r="C31" s="168" t="s">
        <v>177</v>
      </c>
      <c r="D31" s="169" t="s">
        <v>184</v>
      </c>
      <c r="E31" s="168" t="s">
        <v>147</v>
      </c>
      <c r="F31" s="23" t="s">
        <v>185</v>
      </c>
      <c r="G31" s="26">
        <v>0</v>
      </c>
      <c r="H31" s="26">
        <f>IFERROR(VLOOKUP(D31,'数据-省本级预算数'!D:H,4,0),"0")</f>
        <v>0</v>
      </c>
      <c r="I31" s="26"/>
      <c r="J31" s="26">
        <f>VLOOKUP(F31,'数据-省本级决算数'!$A:$B,2,0)</f>
        <v>0</v>
      </c>
      <c r="K31" s="175"/>
      <c r="L31" s="175"/>
      <c r="M31" s="175">
        <f t="shared" si="3"/>
        <v>0</v>
      </c>
      <c r="N31" s="135" t="str">
        <f t="shared" si="0"/>
        <v/>
      </c>
      <c r="O31" s="176" t="str">
        <f t="shared" si="4"/>
        <v>否</v>
      </c>
      <c r="P31" s="176" t="str">
        <f t="shared" si="5"/>
        <v>否</v>
      </c>
    </row>
    <row r="32" ht="18.95" customHeight="1" spans="1:16">
      <c r="A32" s="167" t="s">
        <v>135</v>
      </c>
      <c r="B32" s="168" t="s">
        <v>135</v>
      </c>
      <c r="C32" s="168" t="s">
        <v>177</v>
      </c>
      <c r="D32" s="169" t="s">
        <v>186</v>
      </c>
      <c r="E32" s="168" t="s">
        <v>147</v>
      </c>
      <c r="F32" s="23" t="s">
        <v>187</v>
      </c>
      <c r="G32" s="26">
        <v>0</v>
      </c>
      <c r="H32" s="26">
        <f>IFERROR(VLOOKUP(D32,'数据-省本级预算数'!D:H,4,0),"0")</f>
        <v>0</v>
      </c>
      <c r="I32" s="26"/>
      <c r="J32" s="26">
        <f>VLOOKUP(F32,'数据-省本级决算数'!$A:$B,2,0)</f>
        <v>0</v>
      </c>
      <c r="K32" s="175"/>
      <c r="L32" s="175"/>
      <c r="M32" s="175">
        <f t="shared" si="3"/>
        <v>0</v>
      </c>
      <c r="N32" s="135" t="str">
        <f t="shared" si="0"/>
        <v/>
      </c>
      <c r="O32" s="176" t="str">
        <f t="shared" si="4"/>
        <v>否</v>
      </c>
      <c r="P32" s="176" t="str">
        <f t="shared" si="5"/>
        <v>否</v>
      </c>
    </row>
    <row r="33" ht="18.95" customHeight="1" spans="1:16">
      <c r="A33" s="167" t="s">
        <v>135</v>
      </c>
      <c r="B33" s="168" t="s">
        <v>135</v>
      </c>
      <c r="C33" s="168" t="s">
        <v>177</v>
      </c>
      <c r="D33" s="169" t="s">
        <v>188</v>
      </c>
      <c r="E33" s="168" t="s">
        <v>147</v>
      </c>
      <c r="F33" s="23" t="s">
        <v>189</v>
      </c>
      <c r="G33" s="26">
        <v>386</v>
      </c>
      <c r="H33" s="26">
        <f>IFERROR(VLOOKUP(D33,'数据-省本级预算数'!D:H,4,0),"0")</f>
        <v>510</v>
      </c>
      <c r="I33" s="26"/>
      <c r="J33" s="26">
        <f>VLOOKUP(F33,'数据-省本级决算数'!$A:$B,2,0)</f>
        <v>510</v>
      </c>
      <c r="K33" s="175">
        <f t="shared" si="1"/>
        <v>1.32</v>
      </c>
      <c r="L33" s="175">
        <f t="shared" si="2"/>
        <v>1</v>
      </c>
      <c r="M33" s="175">
        <f t="shared" si="3"/>
        <v>0</v>
      </c>
      <c r="N33" s="135">
        <f t="shared" si="0"/>
        <v>0.321</v>
      </c>
      <c r="O33" s="176" t="str">
        <f t="shared" si="4"/>
        <v>是</v>
      </c>
      <c r="P33" s="176" t="str">
        <f t="shared" si="5"/>
        <v>否</v>
      </c>
    </row>
    <row r="34" ht="18.95" customHeight="1" spans="1:16">
      <c r="A34" s="167" t="s">
        <v>135</v>
      </c>
      <c r="B34" s="168" t="s">
        <v>135</v>
      </c>
      <c r="C34" s="168" t="s">
        <v>177</v>
      </c>
      <c r="D34" s="169" t="s">
        <v>190</v>
      </c>
      <c r="E34" s="168" t="s">
        <v>147</v>
      </c>
      <c r="F34" s="23" t="s">
        <v>191</v>
      </c>
      <c r="G34" s="26">
        <v>1958</v>
      </c>
      <c r="H34" s="26">
        <f>IFERROR(VLOOKUP(D34,'数据-省本级预算数'!D:H,4,0),"0")</f>
        <v>2075</v>
      </c>
      <c r="I34" s="26"/>
      <c r="J34" s="26">
        <f>VLOOKUP(F34,'数据-省本级决算数'!$A:$B,2,0)</f>
        <v>915</v>
      </c>
      <c r="K34" s="175">
        <f t="shared" si="1"/>
        <v>0.47</v>
      </c>
      <c r="L34" s="175">
        <f t="shared" si="2"/>
        <v>0.44</v>
      </c>
      <c r="M34" s="175">
        <f t="shared" si="3"/>
        <v>0</v>
      </c>
      <c r="N34" s="135">
        <f t="shared" si="0"/>
        <v>-0.533</v>
      </c>
      <c r="O34" s="176" t="str">
        <f t="shared" si="4"/>
        <v>是</v>
      </c>
      <c r="P34" s="176" t="str">
        <f t="shared" si="5"/>
        <v>否</v>
      </c>
    </row>
    <row r="35" ht="18.95" customHeight="1" spans="1:16">
      <c r="A35" s="167" t="s">
        <v>135</v>
      </c>
      <c r="B35" s="168" t="s">
        <v>135</v>
      </c>
      <c r="C35" s="168" t="s">
        <v>177</v>
      </c>
      <c r="D35" s="169" t="s">
        <v>192</v>
      </c>
      <c r="E35" s="168" t="s">
        <v>147</v>
      </c>
      <c r="F35" s="27" t="s">
        <v>193</v>
      </c>
      <c r="G35" s="26">
        <v>227</v>
      </c>
      <c r="H35" s="26">
        <f>IFERROR(VLOOKUP(D35,'数据-省本级预算数'!D:H,4,0),"0")</f>
        <v>249</v>
      </c>
      <c r="I35" s="26"/>
      <c r="J35" s="26">
        <f>VLOOKUP(F35,'数据-省本级决算数'!$A:$B,2,0)</f>
        <v>171</v>
      </c>
      <c r="K35" s="175">
        <f t="shared" si="1"/>
        <v>0.75</v>
      </c>
      <c r="L35" s="175">
        <f t="shared" si="2"/>
        <v>0.69</v>
      </c>
      <c r="M35" s="175">
        <f t="shared" si="3"/>
        <v>0</v>
      </c>
      <c r="N35" s="135">
        <f t="shared" si="0"/>
        <v>-0.247</v>
      </c>
      <c r="O35" s="176" t="str">
        <f t="shared" si="4"/>
        <v>是</v>
      </c>
      <c r="P35" s="176" t="str">
        <f t="shared" si="5"/>
        <v>否</v>
      </c>
    </row>
    <row r="36" ht="18.95" customHeight="1" spans="1:16">
      <c r="A36" s="167" t="s">
        <v>135</v>
      </c>
      <c r="B36" s="168" t="s">
        <v>135</v>
      </c>
      <c r="C36" s="168" t="s">
        <v>177</v>
      </c>
      <c r="D36" s="169" t="s">
        <v>194</v>
      </c>
      <c r="E36" s="168" t="s">
        <v>147</v>
      </c>
      <c r="F36" s="27" t="s">
        <v>160</v>
      </c>
      <c r="G36" s="26">
        <v>598</v>
      </c>
      <c r="H36" s="26">
        <f>IFERROR(VLOOKUP(D36,'数据-省本级预算数'!D:H,4,0),"0")</f>
        <v>397</v>
      </c>
      <c r="I36" s="26"/>
      <c r="J36" s="26">
        <f>VLOOKUP(F36,'数据-省本级决算数'!$A:$B,2,0)</f>
        <v>103</v>
      </c>
      <c r="K36" s="175">
        <f t="shared" si="1"/>
        <v>0.17</v>
      </c>
      <c r="L36" s="175">
        <f t="shared" si="2"/>
        <v>0.26</v>
      </c>
      <c r="M36" s="175">
        <f t="shared" si="3"/>
        <v>0</v>
      </c>
      <c r="N36" s="26">
        <f ca="1">SUM(N37:N38,N41,N44:N45,N48:N49)</f>
        <v>0</v>
      </c>
      <c r="O36" s="176" t="str">
        <f t="shared" si="4"/>
        <v>是</v>
      </c>
      <c r="P36" s="176" t="str">
        <f t="shared" si="5"/>
        <v>否</v>
      </c>
    </row>
    <row r="37" ht="18.95" customHeight="1" spans="1:16">
      <c r="A37" s="167" t="s">
        <v>135</v>
      </c>
      <c r="B37" s="168" t="s">
        <v>135</v>
      </c>
      <c r="C37" s="168" t="s">
        <v>177</v>
      </c>
      <c r="D37" s="169" t="s">
        <v>195</v>
      </c>
      <c r="E37" s="168" t="s">
        <v>147</v>
      </c>
      <c r="F37" s="23" t="s">
        <v>196</v>
      </c>
      <c r="G37" s="26">
        <v>19751</v>
      </c>
      <c r="H37" s="26">
        <f>IFERROR(VLOOKUP(D37,'数据-省本级预算数'!D:H,4,0),"0")</f>
        <v>18732</v>
      </c>
      <c r="I37" s="26"/>
      <c r="J37" s="26">
        <f>VLOOKUP(F37,'数据-省本级决算数'!$A:$B,2,0)</f>
        <v>2560</v>
      </c>
      <c r="K37" s="175">
        <f t="shared" si="1"/>
        <v>0.13</v>
      </c>
      <c r="L37" s="175">
        <f t="shared" si="2"/>
        <v>0.14</v>
      </c>
      <c r="M37" s="175">
        <f t="shared" si="3"/>
        <v>0</v>
      </c>
      <c r="N37" s="135">
        <f t="shared" ref="N37:N44" si="6">IF(ISERROR(J37/G37-1),"",J37/G37-1)</f>
        <v>-0.87</v>
      </c>
      <c r="O37" s="176" t="str">
        <f t="shared" si="4"/>
        <v>是</v>
      </c>
      <c r="P37" s="176" t="str">
        <f t="shared" si="5"/>
        <v>否</v>
      </c>
    </row>
    <row r="38" ht="18.95" customHeight="1" spans="1:16">
      <c r="A38" s="167" t="s">
        <v>135</v>
      </c>
      <c r="B38" s="168" t="s">
        <v>136</v>
      </c>
      <c r="C38" s="168" t="s">
        <v>135</v>
      </c>
      <c r="D38" s="169" t="s">
        <v>197</v>
      </c>
      <c r="E38" s="168"/>
      <c r="F38" s="23" t="s">
        <v>198</v>
      </c>
      <c r="G38" s="26">
        <f ca="1">SUMIF($C37:$C1331,$D38,$G37:$G1331)</f>
        <v>10851</v>
      </c>
      <c r="H38" s="26">
        <f ca="1">SUMIF($C37:$C1331,$D38,$H37:$H1331)</f>
        <v>10188</v>
      </c>
      <c r="I38" s="26">
        <f>IFERROR(VLOOKUP(F38,'数据-省本级调整数'!$A:$B,2,0),0)</f>
        <v>36336</v>
      </c>
      <c r="J38" s="26">
        <f>VLOOKUP(F38,'数据-省本级决算数'!$A:$B,2,0)</f>
        <v>32022</v>
      </c>
      <c r="K38" s="175">
        <f ca="1" t="shared" si="1"/>
        <v>2.95</v>
      </c>
      <c r="L38" s="175">
        <f ca="1" t="shared" si="2"/>
        <v>3.14</v>
      </c>
      <c r="M38" s="175">
        <f t="shared" si="3"/>
        <v>0.88</v>
      </c>
      <c r="N38" s="135">
        <f ca="1" t="shared" si="6"/>
        <v>1.951</v>
      </c>
      <c r="O38" s="176" t="str">
        <f ca="1" t="shared" si="4"/>
        <v>是</v>
      </c>
      <c r="P38" s="176" t="str">
        <f t="shared" si="5"/>
        <v>是</v>
      </c>
    </row>
    <row r="39" ht="18.95" customHeight="1" spans="1:16">
      <c r="A39" s="167" t="s">
        <v>135</v>
      </c>
      <c r="B39" s="168" t="s">
        <v>135</v>
      </c>
      <c r="C39" s="168" t="s">
        <v>197</v>
      </c>
      <c r="D39" s="169" t="s">
        <v>199</v>
      </c>
      <c r="E39" s="168" t="s">
        <v>147</v>
      </c>
      <c r="F39" s="23" t="s">
        <v>141</v>
      </c>
      <c r="G39" s="26">
        <v>4115</v>
      </c>
      <c r="H39" s="26">
        <f>IFERROR(VLOOKUP(D39,'数据-省本级预算数'!D:H,4,0),"0")</f>
        <v>4311</v>
      </c>
      <c r="I39" s="26"/>
      <c r="J39" s="26">
        <f>VLOOKUP(F39,'数据-省本级决算数'!$A:$B,2,0)</f>
        <v>4776</v>
      </c>
      <c r="K39" s="175">
        <f t="shared" si="1"/>
        <v>1.16</v>
      </c>
      <c r="L39" s="175">
        <f t="shared" si="2"/>
        <v>1.11</v>
      </c>
      <c r="M39" s="175">
        <f t="shared" si="3"/>
        <v>0</v>
      </c>
      <c r="N39" s="135">
        <f t="shared" si="6"/>
        <v>0.161</v>
      </c>
      <c r="O39" s="176" t="str">
        <f t="shared" si="4"/>
        <v>是</v>
      </c>
      <c r="P39" s="176" t="str">
        <f t="shared" si="5"/>
        <v>否</v>
      </c>
    </row>
    <row r="40" ht="18.95" customHeight="1" spans="1:16">
      <c r="A40" s="167" t="s">
        <v>135</v>
      </c>
      <c r="B40" s="168" t="s">
        <v>135</v>
      </c>
      <c r="C40" s="168" t="s">
        <v>197</v>
      </c>
      <c r="D40" s="169" t="s">
        <v>200</v>
      </c>
      <c r="E40" s="168" t="s">
        <v>147</v>
      </c>
      <c r="F40" s="23" t="s">
        <v>143</v>
      </c>
      <c r="G40" s="26">
        <v>469</v>
      </c>
      <c r="H40" s="26">
        <f>IFERROR(VLOOKUP(D40,'数据-省本级预算数'!D:H,4,0),"0")</f>
        <v>200</v>
      </c>
      <c r="I40" s="26"/>
      <c r="J40" s="26">
        <f>VLOOKUP(F40,'数据-省本级决算数'!$A:$B,2,0)</f>
        <v>590</v>
      </c>
      <c r="K40" s="175">
        <f t="shared" si="1"/>
        <v>1.26</v>
      </c>
      <c r="L40" s="175">
        <f t="shared" si="2"/>
        <v>2.95</v>
      </c>
      <c r="M40" s="175">
        <f t="shared" si="3"/>
        <v>0</v>
      </c>
      <c r="N40" s="135">
        <f t="shared" si="6"/>
        <v>0.258</v>
      </c>
      <c r="O40" s="176" t="str">
        <f t="shared" si="4"/>
        <v>是</v>
      </c>
      <c r="P40" s="176" t="str">
        <f t="shared" si="5"/>
        <v>否</v>
      </c>
    </row>
    <row r="41" ht="18.95" customHeight="1" spans="1:16">
      <c r="A41" s="167" t="s">
        <v>135</v>
      </c>
      <c r="B41" s="168" t="s">
        <v>135</v>
      </c>
      <c r="C41" s="168" t="s">
        <v>197</v>
      </c>
      <c r="D41" s="169" t="s">
        <v>201</v>
      </c>
      <c r="E41" s="168" t="s">
        <v>147</v>
      </c>
      <c r="F41" s="23" t="s">
        <v>145</v>
      </c>
      <c r="G41" s="26">
        <v>236</v>
      </c>
      <c r="H41" s="26">
        <f>IFERROR(VLOOKUP(D41,'数据-省本级预算数'!D:H,4,0),"0")</f>
        <v>190</v>
      </c>
      <c r="I41" s="26"/>
      <c r="J41" s="26">
        <f>VLOOKUP(F41,'数据-省本级决算数'!$A:$B,2,0)</f>
        <v>713</v>
      </c>
      <c r="K41" s="175">
        <f t="shared" si="1"/>
        <v>3.02</v>
      </c>
      <c r="L41" s="175">
        <f t="shared" si="2"/>
        <v>3.75</v>
      </c>
      <c r="M41" s="175">
        <f t="shared" si="3"/>
        <v>0</v>
      </c>
      <c r="N41" s="135">
        <f t="shared" si="6"/>
        <v>2.021</v>
      </c>
      <c r="O41" s="176" t="str">
        <f t="shared" si="4"/>
        <v>是</v>
      </c>
      <c r="P41" s="176" t="str">
        <f t="shared" si="5"/>
        <v>否</v>
      </c>
    </row>
    <row r="42" ht="18.95" customHeight="1" spans="1:16">
      <c r="A42" s="167" t="s">
        <v>135</v>
      </c>
      <c r="B42" s="168" t="s">
        <v>135</v>
      </c>
      <c r="C42" s="168" t="s">
        <v>197</v>
      </c>
      <c r="D42" s="169" t="s">
        <v>202</v>
      </c>
      <c r="E42" s="168" t="s">
        <v>147</v>
      </c>
      <c r="F42" s="23" t="s">
        <v>203</v>
      </c>
      <c r="G42" s="26">
        <v>0</v>
      </c>
      <c r="H42" s="26">
        <f>IFERROR(VLOOKUP(D42,'数据-省本级预算数'!D:H,4,0),"0")</f>
        <v>76</v>
      </c>
      <c r="I42" s="26"/>
      <c r="J42" s="26">
        <f>VLOOKUP(F42,'数据-省本级决算数'!$A:$B,2,0)</f>
        <v>1123</v>
      </c>
      <c r="K42" s="175"/>
      <c r="L42" s="175">
        <f t="shared" si="2"/>
        <v>14.78</v>
      </c>
      <c r="M42" s="175">
        <f t="shared" si="3"/>
        <v>0</v>
      </c>
      <c r="N42" s="135" t="str">
        <f t="shared" si="6"/>
        <v/>
      </c>
      <c r="O42" s="176" t="str">
        <f t="shared" si="4"/>
        <v>是</v>
      </c>
      <c r="P42" s="176" t="str">
        <f t="shared" si="5"/>
        <v>否</v>
      </c>
    </row>
    <row r="43" ht="18.95" customHeight="1" spans="1:16">
      <c r="A43" s="167" t="s">
        <v>135</v>
      </c>
      <c r="B43" s="168" t="s">
        <v>135</v>
      </c>
      <c r="C43" s="168" t="s">
        <v>197</v>
      </c>
      <c r="D43" s="169" t="s">
        <v>204</v>
      </c>
      <c r="E43" s="168" t="s">
        <v>147</v>
      </c>
      <c r="F43" s="23" t="s">
        <v>205</v>
      </c>
      <c r="G43" s="26">
        <v>50</v>
      </c>
      <c r="H43" s="26">
        <f>IFERROR(VLOOKUP(D43,'数据-省本级预算数'!D:H,4,0),"0")</f>
        <v>0</v>
      </c>
      <c r="I43" s="26"/>
      <c r="J43" s="26">
        <f>VLOOKUP(F43,'数据-省本级决算数'!$A:$B,2,0)</f>
        <v>21</v>
      </c>
      <c r="K43" s="175">
        <f t="shared" si="1"/>
        <v>0.42</v>
      </c>
      <c r="L43" s="175"/>
      <c r="M43" s="175">
        <f t="shared" si="3"/>
        <v>0</v>
      </c>
      <c r="N43" s="135">
        <f t="shared" si="6"/>
        <v>-0.58</v>
      </c>
      <c r="O43" s="176" t="str">
        <f t="shared" si="4"/>
        <v>是</v>
      </c>
      <c r="P43" s="176" t="str">
        <f t="shared" si="5"/>
        <v>否</v>
      </c>
    </row>
    <row r="44" ht="18.95" customHeight="1" spans="1:16">
      <c r="A44" s="167" t="s">
        <v>135</v>
      </c>
      <c r="B44" s="168" t="s">
        <v>135</v>
      </c>
      <c r="C44" s="168" t="s">
        <v>197</v>
      </c>
      <c r="D44" s="169" t="s">
        <v>206</v>
      </c>
      <c r="E44" s="168" t="s">
        <v>147</v>
      </c>
      <c r="F44" s="23" t="s">
        <v>207</v>
      </c>
      <c r="G44" s="26">
        <v>694</v>
      </c>
      <c r="H44" s="26">
        <f>IFERROR(VLOOKUP(D44,'数据-省本级预算数'!D:H,4,0),"0")</f>
        <v>0</v>
      </c>
      <c r="I44" s="26"/>
      <c r="J44" s="26">
        <f>VLOOKUP(F44,'数据-省本级决算数'!$A:$B,2,0)</f>
        <v>2476</v>
      </c>
      <c r="K44" s="175">
        <f t="shared" si="1"/>
        <v>3.57</v>
      </c>
      <c r="L44" s="175"/>
      <c r="M44" s="175">
        <f t="shared" si="3"/>
        <v>0</v>
      </c>
      <c r="N44" s="135">
        <f t="shared" si="6"/>
        <v>2.568</v>
      </c>
      <c r="O44" s="176" t="str">
        <f t="shared" si="4"/>
        <v>是</v>
      </c>
      <c r="P44" s="176" t="str">
        <f t="shared" si="5"/>
        <v>否</v>
      </c>
    </row>
    <row r="45" ht="18.95" customHeight="1" spans="1:16">
      <c r="A45" s="167" t="s">
        <v>135</v>
      </c>
      <c r="B45" s="168" t="s">
        <v>135</v>
      </c>
      <c r="C45" s="168" t="s">
        <v>197</v>
      </c>
      <c r="D45" s="169" t="s">
        <v>208</v>
      </c>
      <c r="E45" s="168" t="s">
        <v>147</v>
      </c>
      <c r="F45" s="23" t="s">
        <v>209</v>
      </c>
      <c r="G45" s="26">
        <v>0</v>
      </c>
      <c r="H45" s="26">
        <f>IFERROR(VLOOKUP(D45,'数据-省本级预算数'!D:H,4,0),"0")</f>
        <v>0</v>
      </c>
      <c r="I45" s="26"/>
      <c r="J45" s="26">
        <f>VLOOKUP(F45,'数据-省本级决算数'!$A:$B,2,0)</f>
        <v>0</v>
      </c>
      <c r="K45" s="175"/>
      <c r="L45" s="175"/>
      <c r="M45" s="175">
        <f t="shared" si="3"/>
        <v>0</v>
      </c>
      <c r="N45" s="26">
        <f ca="1">SUM(D29:D30,D33)-SUM(N29:N30,N33,N37:N38,N41,N44,N48:N49)</f>
        <v>-11</v>
      </c>
      <c r="O45" s="176" t="str">
        <f t="shared" si="4"/>
        <v>否</v>
      </c>
      <c r="P45" s="176" t="str">
        <f t="shared" si="5"/>
        <v>否</v>
      </c>
    </row>
    <row r="46" ht="18.95" customHeight="1" spans="1:16">
      <c r="A46" s="167" t="s">
        <v>135</v>
      </c>
      <c r="B46" s="168" t="s">
        <v>135</v>
      </c>
      <c r="C46" s="168" t="s">
        <v>197</v>
      </c>
      <c r="D46" s="169" t="s">
        <v>211</v>
      </c>
      <c r="E46" s="168" t="s">
        <v>147</v>
      </c>
      <c r="F46" s="23" t="s">
        <v>212</v>
      </c>
      <c r="G46" s="26">
        <v>1162</v>
      </c>
      <c r="H46" s="26">
        <f>IFERROR(VLOOKUP(D46,'数据-省本级预算数'!D:H,4,0),"0")</f>
        <v>1800</v>
      </c>
      <c r="I46" s="26"/>
      <c r="J46" s="26">
        <f>VLOOKUP(F46,'数据-省本级决算数'!$A:$B,2,0)</f>
        <v>410</v>
      </c>
      <c r="K46" s="175">
        <f t="shared" si="1"/>
        <v>0.35</v>
      </c>
      <c r="L46" s="175">
        <f t="shared" si="2"/>
        <v>0.23</v>
      </c>
      <c r="M46" s="175">
        <f t="shared" si="3"/>
        <v>0</v>
      </c>
      <c r="N46" s="135">
        <f t="shared" ref="N46:N51" si="7">IF(ISERROR(J46/G46-1),"",J46/G46-1)</f>
        <v>-0.647</v>
      </c>
      <c r="O46" s="176" t="str">
        <f t="shared" si="4"/>
        <v>是</v>
      </c>
      <c r="P46" s="176" t="str">
        <f t="shared" si="5"/>
        <v>否</v>
      </c>
    </row>
    <row r="47" ht="18.95" customHeight="1" spans="1:16">
      <c r="A47" s="167" t="s">
        <v>135</v>
      </c>
      <c r="B47" s="168" t="s">
        <v>135</v>
      </c>
      <c r="C47" s="168" t="s">
        <v>197</v>
      </c>
      <c r="D47" s="455" t="s">
        <v>213</v>
      </c>
      <c r="E47" s="168" t="s">
        <v>147</v>
      </c>
      <c r="F47" s="23" t="s">
        <v>214</v>
      </c>
      <c r="G47" s="26">
        <v>0</v>
      </c>
      <c r="H47" s="26">
        <f>IFERROR(VLOOKUP(D47,'数据-省本级预算数'!D:H,4,0),"0")</f>
        <v>0</v>
      </c>
      <c r="I47" s="26"/>
      <c r="J47" s="26">
        <f>VLOOKUP(F47,'数据-省本级决算数'!$A:$B,2,0)</f>
        <v>0</v>
      </c>
      <c r="K47" s="175"/>
      <c r="L47" s="175"/>
      <c r="M47" s="175">
        <f t="shared" si="3"/>
        <v>0</v>
      </c>
      <c r="N47" s="135" t="str">
        <f t="shared" si="7"/>
        <v/>
      </c>
      <c r="O47" s="176" t="str">
        <f t="shared" si="4"/>
        <v>否</v>
      </c>
      <c r="P47" s="176" t="str">
        <f t="shared" si="5"/>
        <v>否</v>
      </c>
    </row>
    <row r="48" ht="18.95" customHeight="1" spans="1:16">
      <c r="A48" s="167" t="s">
        <v>135</v>
      </c>
      <c r="B48" s="168" t="s">
        <v>135</v>
      </c>
      <c r="C48" s="168" t="s">
        <v>197</v>
      </c>
      <c r="D48" s="169" t="s">
        <v>215</v>
      </c>
      <c r="E48" s="168" t="s">
        <v>147</v>
      </c>
      <c r="F48" s="23" t="s">
        <v>160</v>
      </c>
      <c r="G48" s="26">
        <v>1311</v>
      </c>
      <c r="H48" s="26">
        <f>IFERROR(VLOOKUP(D48,'数据-省本级预算数'!D:H,4,0),"0")</f>
        <v>1091</v>
      </c>
      <c r="I48" s="26"/>
      <c r="J48" s="26">
        <f>VLOOKUP(F48,'数据-省本级决算数'!$A:$B,2,0)</f>
        <v>103</v>
      </c>
      <c r="K48" s="175">
        <f t="shared" si="1"/>
        <v>0.08</v>
      </c>
      <c r="L48" s="175">
        <f t="shared" si="2"/>
        <v>0.09</v>
      </c>
      <c r="M48" s="175">
        <f t="shared" si="3"/>
        <v>0</v>
      </c>
      <c r="N48" s="135">
        <f t="shared" si="7"/>
        <v>-0.921</v>
      </c>
      <c r="O48" s="176" t="str">
        <f t="shared" si="4"/>
        <v>是</v>
      </c>
      <c r="P48" s="176" t="str">
        <f t="shared" si="5"/>
        <v>否</v>
      </c>
    </row>
    <row r="49" ht="18.95" customHeight="1" spans="1:16">
      <c r="A49" s="167" t="s">
        <v>135</v>
      </c>
      <c r="B49" s="168" t="s">
        <v>135</v>
      </c>
      <c r="C49" s="168" t="s">
        <v>197</v>
      </c>
      <c r="D49" s="169" t="s">
        <v>216</v>
      </c>
      <c r="E49" s="168" t="s">
        <v>147</v>
      </c>
      <c r="F49" s="23" t="s">
        <v>217</v>
      </c>
      <c r="G49" s="26">
        <v>2814</v>
      </c>
      <c r="H49" s="26">
        <f>IFERROR(VLOOKUP(D49,'数据-省本级预算数'!D:H,4,0),"0")</f>
        <v>2520</v>
      </c>
      <c r="I49" s="26"/>
      <c r="J49" s="26">
        <f>VLOOKUP(F49,'数据-省本级决算数'!$A:$B,2,0)</f>
        <v>21769</v>
      </c>
      <c r="K49" s="175">
        <f t="shared" si="1"/>
        <v>7.74</v>
      </c>
      <c r="L49" s="175">
        <f t="shared" si="2"/>
        <v>8.64</v>
      </c>
      <c r="M49" s="175">
        <f t="shared" si="3"/>
        <v>0</v>
      </c>
      <c r="N49" s="135">
        <f t="shared" si="7"/>
        <v>6.736</v>
      </c>
      <c r="O49" s="176" t="str">
        <f t="shared" si="4"/>
        <v>是</v>
      </c>
      <c r="P49" s="176" t="str">
        <f t="shared" si="5"/>
        <v>否</v>
      </c>
    </row>
    <row r="50" ht="18.95" customHeight="1" spans="1:16">
      <c r="A50" s="167" t="s">
        <v>135</v>
      </c>
      <c r="B50" s="168" t="s">
        <v>136</v>
      </c>
      <c r="C50" s="168" t="s">
        <v>135</v>
      </c>
      <c r="D50" s="169" t="s">
        <v>218</v>
      </c>
      <c r="E50" s="168" t="s">
        <v>135</v>
      </c>
      <c r="F50" s="23" t="s">
        <v>219</v>
      </c>
      <c r="G50" s="26">
        <f ca="1">SUMIF($C49:$C1331,$D50,$G49:$G1331)</f>
        <v>3424</v>
      </c>
      <c r="H50" s="26">
        <f ca="1">SUMIF($C49:$C1331,$D50,$H49:$H1331)</f>
        <v>3467</v>
      </c>
      <c r="I50" s="26">
        <f>IFERROR(VLOOKUP(F50,'数据-省本级调整数'!$A:$B,2,0),0)</f>
        <v>6634</v>
      </c>
      <c r="J50" s="26">
        <f>VLOOKUP(F50,'数据-省本级决算数'!$A:$B,2,0)</f>
        <v>6270</v>
      </c>
      <c r="K50" s="175">
        <f ca="1" t="shared" si="1"/>
        <v>1.83</v>
      </c>
      <c r="L50" s="175">
        <f ca="1" t="shared" si="2"/>
        <v>1.81</v>
      </c>
      <c r="M50" s="175">
        <f t="shared" si="3"/>
        <v>0.95</v>
      </c>
      <c r="N50" s="135">
        <f ca="1" t="shared" si="7"/>
        <v>0.831</v>
      </c>
      <c r="O50" s="176" t="str">
        <f ca="1" t="shared" si="4"/>
        <v>是</v>
      </c>
      <c r="P50" s="176" t="str">
        <f t="shared" si="5"/>
        <v>是</v>
      </c>
    </row>
    <row r="51" ht="18.95" customHeight="1" spans="1:16">
      <c r="A51" s="167" t="s">
        <v>135</v>
      </c>
      <c r="B51" s="168" t="s">
        <v>135</v>
      </c>
      <c r="C51" s="168" t="s">
        <v>218</v>
      </c>
      <c r="D51" s="169" t="s">
        <v>220</v>
      </c>
      <c r="E51" s="168" t="s">
        <v>147</v>
      </c>
      <c r="F51" s="23" t="s">
        <v>141</v>
      </c>
      <c r="G51" s="26">
        <v>1411</v>
      </c>
      <c r="H51" s="26">
        <f>IFERROR(VLOOKUP(D51,'数据-省本级预算数'!D:H,4,0),"0")</f>
        <v>1589</v>
      </c>
      <c r="I51" s="26"/>
      <c r="J51" s="26">
        <f>VLOOKUP(F51,'数据-省本级决算数'!$A:$B,2,0)</f>
        <v>4776</v>
      </c>
      <c r="K51" s="175">
        <f t="shared" si="1"/>
        <v>3.38</v>
      </c>
      <c r="L51" s="175">
        <f t="shared" si="2"/>
        <v>3.01</v>
      </c>
      <c r="M51" s="175">
        <f t="shared" si="3"/>
        <v>0</v>
      </c>
      <c r="N51" s="135">
        <f t="shared" si="7"/>
        <v>2.385</v>
      </c>
      <c r="O51" s="176" t="str">
        <f t="shared" si="4"/>
        <v>是</v>
      </c>
      <c r="P51" s="176" t="str">
        <f t="shared" si="5"/>
        <v>否</v>
      </c>
    </row>
    <row r="52" ht="18.95" customHeight="1" spans="1:16">
      <c r="A52" s="167" t="s">
        <v>135</v>
      </c>
      <c r="B52" s="168" t="s">
        <v>135</v>
      </c>
      <c r="C52" s="168" t="s">
        <v>218</v>
      </c>
      <c r="D52" s="169" t="s">
        <v>221</v>
      </c>
      <c r="E52" s="168" t="s">
        <v>147</v>
      </c>
      <c r="F52" s="23" t="s">
        <v>143</v>
      </c>
      <c r="G52" s="26">
        <v>0</v>
      </c>
      <c r="H52" s="26">
        <f>IFERROR(VLOOKUP(D52,'数据-省本级预算数'!D:H,4,0),"0")</f>
        <v>0</v>
      </c>
      <c r="I52" s="26"/>
      <c r="J52" s="26">
        <f>VLOOKUP(F52,'数据-省本级决算数'!$A:$B,2,0)</f>
        <v>590</v>
      </c>
      <c r="K52" s="175"/>
      <c r="L52" s="175"/>
      <c r="M52" s="175">
        <f t="shared" si="3"/>
        <v>0</v>
      </c>
      <c r="N52" s="135">
        <f ca="1">SUM(N29:N30,N33,N36,N51)</f>
        <v>2.048</v>
      </c>
      <c r="O52" s="176" t="str">
        <f t="shared" si="4"/>
        <v>是</v>
      </c>
      <c r="P52" s="176" t="str">
        <f t="shared" si="5"/>
        <v>否</v>
      </c>
    </row>
    <row r="53" ht="18.95" customHeight="1" spans="1:16">
      <c r="A53" s="167" t="s">
        <v>135</v>
      </c>
      <c r="B53" s="168" t="s">
        <v>135</v>
      </c>
      <c r="C53" s="168" t="s">
        <v>218</v>
      </c>
      <c r="D53" s="169" t="s">
        <v>222</v>
      </c>
      <c r="E53" s="168" t="s">
        <v>147</v>
      </c>
      <c r="F53" s="23" t="s">
        <v>145</v>
      </c>
      <c r="G53" s="26">
        <v>97</v>
      </c>
      <c r="H53" s="26">
        <f>IFERROR(VLOOKUP(D53,'数据-省本级预算数'!D:H,4,0),"0")</f>
        <v>86</v>
      </c>
      <c r="I53" s="26"/>
      <c r="J53" s="26">
        <f>VLOOKUP(F53,'数据-省本级决算数'!$A:$B,2,0)</f>
        <v>713</v>
      </c>
      <c r="K53" s="175">
        <f t="shared" si="1"/>
        <v>7.35</v>
      </c>
      <c r="L53" s="175">
        <f t="shared" si="2"/>
        <v>8.29</v>
      </c>
      <c r="M53" s="175">
        <f t="shared" si="3"/>
        <v>0</v>
      </c>
      <c r="N53" s="135">
        <f t="shared" ref="N53:N116" si="8">IF(ISERROR(J53/G53-1),"",J53/G53-1)</f>
        <v>6.351</v>
      </c>
      <c r="O53" s="176" t="str">
        <f t="shared" si="4"/>
        <v>是</v>
      </c>
      <c r="P53" s="176" t="str">
        <f t="shared" si="5"/>
        <v>否</v>
      </c>
    </row>
    <row r="54" ht="18.95" customHeight="1" spans="1:16">
      <c r="A54" s="167" t="s">
        <v>135</v>
      </c>
      <c r="B54" s="168" t="s">
        <v>135</v>
      </c>
      <c r="C54" s="168" t="s">
        <v>218</v>
      </c>
      <c r="D54" s="169" t="s">
        <v>223</v>
      </c>
      <c r="E54" s="168" t="s">
        <v>147</v>
      </c>
      <c r="F54" s="23" t="s">
        <v>224</v>
      </c>
      <c r="G54" s="26">
        <v>0</v>
      </c>
      <c r="H54" s="26">
        <f>IFERROR(VLOOKUP(D54,'数据-省本级预算数'!D:H,4,0),"0")</f>
        <v>0</v>
      </c>
      <c r="I54" s="26"/>
      <c r="J54" s="26">
        <f>VLOOKUP(F54,'数据-省本级决算数'!$A:$B,2,0)</f>
        <v>0</v>
      </c>
      <c r="K54" s="175"/>
      <c r="L54" s="175"/>
      <c r="M54" s="175">
        <f t="shared" si="3"/>
        <v>0</v>
      </c>
      <c r="N54" s="135" t="str">
        <f t="shared" si="8"/>
        <v/>
      </c>
      <c r="O54" s="176" t="str">
        <f t="shared" si="4"/>
        <v>否</v>
      </c>
      <c r="P54" s="176" t="str">
        <f t="shared" si="5"/>
        <v>否</v>
      </c>
    </row>
    <row r="55" ht="18.95" customHeight="1" spans="1:16">
      <c r="A55" s="167" t="s">
        <v>135</v>
      </c>
      <c r="B55" s="168" t="s">
        <v>135</v>
      </c>
      <c r="C55" s="168" t="s">
        <v>218</v>
      </c>
      <c r="D55" s="169" t="s">
        <v>225</v>
      </c>
      <c r="E55" s="168" t="s">
        <v>147</v>
      </c>
      <c r="F55" s="23" t="s">
        <v>226</v>
      </c>
      <c r="G55" s="26">
        <v>266</v>
      </c>
      <c r="H55" s="26">
        <f>IFERROR(VLOOKUP(D55,'数据-省本级预算数'!D:H,4,0),"0")</f>
        <v>155</v>
      </c>
      <c r="I55" s="26"/>
      <c r="J55" s="26">
        <f>VLOOKUP(F55,'数据-省本级决算数'!$A:$B,2,0)</f>
        <v>152</v>
      </c>
      <c r="K55" s="175">
        <f t="shared" si="1"/>
        <v>0.57</v>
      </c>
      <c r="L55" s="175">
        <f t="shared" si="2"/>
        <v>0.98</v>
      </c>
      <c r="M55" s="175">
        <f t="shared" si="3"/>
        <v>0</v>
      </c>
      <c r="N55" s="135">
        <f t="shared" si="8"/>
        <v>-0.429</v>
      </c>
      <c r="O55" s="176" t="str">
        <f t="shared" si="4"/>
        <v>是</v>
      </c>
      <c r="P55" s="176" t="str">
        <f t="shared" si="5"/>
        <v>否</v>
      </c>
    </row>
    <row r="56" ht="18.95" customHeight="1" spans="1:16">
      <c r="A56" s="167" t="s">
        <v>135</v>
      </c>
      <c r="B56" s="168" t="s">
        <v>135</v>
      </c>
      <c r="C56" s="168" t="s">
        <v>218</v>
      </c>
      <c r="D56" s="169" t="s">
        <v>227</v>
      </c>
      <c r="E56" s="168" t="s">
        <v>147</v>
      </c>
      <c r="F56" s="23" t="s">
        <v>228</v>
      </c>
      <c r="G56" s="26">
        <v>347</v>
      </c>
      <c r="H56" s="26">
        <f>IFERROR(VLOOKUP(D56,'数据-省本级预算数'!D:H,4,0),"0")</f>
        <v>0</v>
      </c>
      <c r="I56" s="26"/>
      <c r="J56" s="26">
        <f>VLOOKUP(F56,'数据-省本级决算数'!$A:$B,2,0)</f>
        <v>371</v>
      </c>
      <c r="K56" s="175">
        <f t="shared" si="1"/>
        <v>1.07</v>
      </c>
      <c r="L56" s="175"/>
      <c r="M56" s="175">
        <f t="shared" si="3"/>
        <v>0</v>
      </c>
      <c r="N56" s="135">
        <f t="shared" si="8"/>
        <v>0.069</v>
      </c>
      <c r="O56" s="176" t="str">
        <f t="shared" si="4"/>
        <v>是</v>
      </c>
      <c r="P56" s="176" t="str">
        <f t="shared" si="5"/>
        <v>否</v>
      </c>
    </row>
    <row r="57" ht="18.95" customHeight="1" spans="1:16">
      <c r="A57" s="167" t="s">
        <v>135</v>
      </c>
      <c r="B57" s="168" t="s">
        <v>135</v>
      </c>
      <c r="C57" s="168" t="s">
        <v>218</v>
      </c>
      <c r="D57" s="169" t="s">
        <v>229</v>
      </c>
      <c r="E57" s="168" t="s">
        <v>147</v>
      </c>
      <c r="F57" s="23" t="s">
        <v>230</v>
      </c>
      <c r="G57" s="26">
        <v>162</v>
      </c>
      <c r="H57" s="26">
        <f>IFERROR(VLOOKUP(D57,'数据-省本级预算数'!D:H,4,0),"0")</f>
        <v>250</v>
      </c>
      <c r="I57" s="26"/>
      <c r="J57" s="26">
        <f>VLOOKUP(F57,'数据-省本级决算数'!$A:$B,2,0)</f>
        <v>205</v>
      </c>
      <c r="K57" s="175">
        <f t="shared" si="1"/>
        <v>1.27</v>
      </c>
      <c r="L57" s="175">
        <f t="shared" si="2"/>
        <v>0.82</v>
      </c>
      <c r="M57" s="175">
        <f t="shared" si="3"/>
        <v>0</v>
      </c>
      <c r="N57" s="135">
        <f t="shared" si="8"/>
        <v>0.265</v>
      </c>
      <c r="O57" s="176" t="str">
        <f t="shared" si="4"/>
        <v>是</v>
      </c>
      <c r="P57" s="176" t="str">
        <f t="shared" si="5"/>
        <v>否</v>
      </c>
    </row>
    <row r="58" ht="18.95" customHeight="1" spans="1:16">
      <c r="A58" s="167" t="s">
        <v>135</v>
      </c>
      <c r="B58" s="168" t="s">
        <v>135</v>
      </c>
      <c r="C58" s="168" t="s">
        <v>218</v>
      </c>
      <c r="D58" s="169" t="s">
        <v>231</v>
      </c>
      <c r="E58" s="168" t="s">
        <v>147</v>
      </c>
      <c r="F58" s="23" t="s">
        <v>232</v>
      </c>
      <c r="G58" s="26">
        <v>433</v>
      </c>
      <c r="H58" s="26">
        <f>IFERROR(VLOOKUP(D58,'数据-省本级预算数'!D:H,4,0),"0")</f>
        <v>433</v>
      </c>
      <c r="I58" s="26"/>
      <c r="J58" s="26">
        <f>VLOOKUP(F58,'数据-省本级决算数'!$A:$B,2,0)</f>
        <v>433</v>
      </c>
      <c r="K58" s="175">
        <f t="shared" si="1"/>
        <v>1</v>
      </c>
      <c r="L58" s="175">
        <f t="shared" si="2"/>
        <v>1</v>
      </c>
      <c r="M58" s="175">
        <f t="shared" si="3"/>
        <v>0</v>
      </c>
      <c r="N58" s="135">
        <f t="shared" si="8"/>
        <v>0</v>
      </c>
      <c r="O58" s="176" t="str">
        <f t="shared" si="4"/>
        <v>是</v>
      </c>
      <c r="P58" s="176" t="str">
        <f t="shared" si="5"/>
        <v>否</v>
      </c>
    </row>
    <row r="59" ht="18.95" customHeight="1" spans="1:16">
      <c r="A59" s="167" t="s">
        <v>135</v>
      </c>
      <c r="B59" s="168" t="s">
        <v>135</v>
      </c>
      <c r="C59" s="168" t="s">
        <v>218</v>
      </c>
      <c r="D59" s="169" t="s">
        <v>233</v>
      </c>
      <c r="E59" s="168" t="s">
        <v>147</v>
      </c>
      <c r="F59" s="23" t="s">
        <v>160</v>
      </c>
      <c r="G59" s="26">
        <v>74</v>
      </c>
      <c r="H59" s="26">
        <f>IFERROR(VLOOKUP(D59,'数据-省本级预算数'!D:H,4,0),"0")</f>
        <v>64</v>
      </c>
      <c r="I59" s="26"/>
      <c r="J59" s="26">
        <f>VLOOKUP(F59,'数据-省本级决算数'!$A:$B,2,0)</f>
        <v>103</v>
      </c>
      <c r="K59" s="175">
        <f t="shared" si="1"/>
        <v>1.39</v>
      </c>
      <c r="L59" s="175">
        <f t="shared" si="2"/>
        <v>1.61</v>
      </c>
      <c r="M59" s="175">
        <f t="shared" si="3"/>
        <v>0</v>
      </c>
      <c r="N59" s="135">
        <f t="shared" si="8"/>
        <v>0.392</v>
      </c>
      <c r="O59" s="176" t="str">
        <f t="shared" si="4"/>
        <v>是</v>
      </c>
      <c r="P59" s="176" t="str">
        <f t="shared" si="5"/>
        <v>否</v>
      </c>
    </row>
    <row r="60" ht="18.95" customHeight="1" spans="1:16">
      <c r="A60" s="167" t="s">
        <v>135</v>
      </c>
      <c r="B60" s="168" t="s">
        <v>135</v>
      </c>
      <c r="C60" s="168" t="s">
        <v>218</v>
      </c>
      <c r="D60" s="169" t="s">
        <v>234</v>
      </c>
      <c r="E60" s="168" t="s">
        <v>147</v>
      </c>
      <c r="F60" s="23" t="s">
        <v>235</v>
      </c>
      <c r="G60" s="26">
        <v>634</v>
      </c>
      <c r="H60" s="26">
        <f>IFERROR(VLOOKUP(D60,'数据-省本级预算数'!D:H,4,0),"0")</f>
        <v>890</v>
      </c>
      <c r="I60" s="26"/>
      <c r="J60" s="26">
        <f>VLOOKUP(F60,'数据-省本级决算数'!$A:$B,2,0)</f>
        <v>3191</v>
      </c>
      <c r="K60" s="175">
        <f t="shared" si="1"/>
        <v>5.03</v>
      </c>
      <c r="L60" s="175">
        <f t="shared" si="2"/>
        <v>3.59</v>
      </c>
      <c r="M60" s="175">
        <f t="shared" si="3"/>
        <v>0</v>
      </c>
      <c r="N60" s="135">
        <f t="shared" si="8"/>
        <v>4.033</v>
      </c>
      <c r="O60" s="176" t="str">
        <f t="shared" si="4"/>
        <v>是</v>
      </c>
      <c r="P60" s="176" t="str">
        <f t="shared" si="5"/>
        <v>否</v>
      </c>
    </row>
    <row r="61" ht="18.95" customHeight="1" spans="1:16">
      <c r="A61" s="167" t="s">
        <v>135</v>
      </c>
      <c r="B61" s="168" t="s">
        <v>136</v>
      </c>
      <c r="C61" s="168" t="s">
        <v>135</v>
      </c>
      <c r="D61" s="169" t="s">
        <v>236</v>
      </c>
      <c r="E61" s="168" t="s">
        <v>135</v>
      </c>
      <c r="F61" s="23" t="s">
        <v>237</v>
      </c>
      <c r="G61" s="26">
        <f ca="1">SUMIF($C60:$C1331,$D61,$G60:$G1331)</f>
        <v>15164</v>
      </c>
      <c r="H61" s="26">
        <f ca="1">SUMIF($C60:$C1331,$D61,$H60:$H1331)</f>
        <v>5766</v>
      </c>
      <c r="I61" s="26">
        <f>IFERROR(VLOOKUP(F61,'数据-省本级调整数'!$A:$B,2,0),0)</f>
        <v>11192</v>
      </c>
      <c r="J61" s="26">
        <f>VLOOKUP(F61,'数据-省本级决算数'!$A:$B,2,0)</f>
        <v>8846</v>
      </c>
      <c r="K61" s="175">
        <f ca="1" t="shared" si="1"/>
        <v>0.58</v>
      </c>
      <c r="L61" s="175">
        <f ca="1" t="shared" si="2"/>
        <v>1.53</v>
      </c>
      <c r="M61" s="175">
        <f t="shared" si="3"/>
        <v>0.79</v>
      </c>
      <c r="N61" s="135">
        <f ca="1" t="shared" si="8"/>
        <v>-0.417</v>
      </c>
      <c r="O61" s="176" t="str">
        <f ca="1" t="shared" si="4"/>
        <v>是</v>
      </c>
      <c r="P61" s="176" t="str">
        <f t="shared" si="5"/>
        <v>是</v>
      </c>
    </row>
    <row r="62" ht="18.95" customHeight="1" spans="1:16">
      <c r="A62" s="167" t="s">
        <v>135</v>
      </c>
      <c r="B62" s="168" t="s">
        <v>135</v>
      </c>
      <c r="C62" s="168" t="s">
        <v>236</v>
      </c>
      <c r="D62" s="169" t="s">
        <v>238</v>
      </c>
      <c r="E62" s="168" t="s">
        <v>147</v>
      </c>
      <c r="F62" s="23" t="s">
        <v>141</v>
      </c>
      <c r="G62" s="26">
        <v>4129</v>
      </c>
      <c r="H62" s="26">
        <f>IFERROR(VLOOKUP(D62,'数据-省本级预算数'!D:H,4,0),"0")</f>
        <v>3610</v>
      </c>
      <c r="I62" s="26"/>
      <c r="J62" s="26">
        <f>VLOOKUP(F62,'数据-省本级决算数'!$A:$B,2,0)</f>
        <v>4776</v>
      </c>
      <c r="K62" s="175">
        <f t="shared" si="1"/>
        <v>1.16</v>
      </c>
      <c r="L62" s="175">
        <f t="shared" si="2"/>
        <v>1.32</v>
      </c>
      <c r="M62" s="175">
        <f t="shared" si="3"/>
        <v>0</v>
      </c>
      <c r="N62" s="135">
        <f t="shared" si="8"/>
        <v>0.157</v>
      </c>
      <c r="O62" s="176" t="str">
        <f t="shared" si="4"/>
        <v>是</v>
      </c>
      <c r="P62" s="176" t="str">
        <f t="shared" si="5"/>
        <v>否</v>
      </c>
    </row>
    <row r="63" ht="18.95" customHeight="1" spans="1:16">
      <c r="A63" s="167" t="s">
        <v>135</v>
      </c>
      <c r="B63" s="168" t="s">
        <v>135</v>
      </c>
      <c r="C63" s="168" t="s">
        <v>236</v>
      </c>
      <c r="D63" s="169" t="s">
        <v>239</v>
      </c>
      <c r="E63" s="168" t="s">
        <v>147</v>
      </c>
      <c r="F63" s="23" t="s">
        <v>143</v>
      </c>
      <c r="G63" s="26">
        <v>20</v>
      </c>
      <c r="H63" s="26">
        <f>IFERROR(VLOOKUP(D63,'数据-省本级预算数'!D:H,4,0),"0")</f>
        <v>0</v>
      </c>
      <c r="I63" s="26"/>
      <c r="J63" s="26">
        <f>VLOOKUP(F63,'数据-省本级决算数'!$A:$B,2,0)</f>
        <v>590</v>
      </c>
      <c r="K63" s="175"/>
      <c r="L63" s="175"/>
      <c r="M63" s="175">
        <f t="shared" si="3"/>
        <v>0</v>
      </c>
      <c r="N63" s="135">
        <f t="shared" si="8"/>
        <v>28.5</v>
      </c>
      <c r="O63" s="176" t="str">
        <f t="shared" si="4"/>
        <v>是</v>
      </c>
      <c r="P63" s="176" t="str">
        <f t="shared" si="5"/>
        <v>否</v>
      </c>
    </row>
    <row r="64" ht="18.95" customHeight="1" spans="1:16">
      <c r="A64" s="167" t="s">
        <v>135</v>
      </c>
      <c r="B64" s="168" t="s">
        <v>135</v>
      </c>
      <c r="C64" s="168" t="s">
        <v>236</v>
      </c>
      <c r="D64" s="169" t="s">
        <v>240</v>
      </c>
      <c r="E64" s="168" t="s">
        <v>147</v>
      </c>
      <c r="F64" s="23" t="s">
        <v>145</v>
      </c>
      <c r="G64" s="26">
        <v>178</v>
      </c>
      <c r="H64" s="26">
        <f>IFERROR(VLOOKUP(D64,'数据-省本级预算数'!D:H,4,0),"0")</f>
        <v>137</v>
      </c>
      <c r="I64" s="26"/>
      <c r="J64" s="26">
        <f>VLOOKUP(F64,'数据-省本级决算数'!$A:$B,2,0)</f>
        <v>713</v>
      </c>
      <c r="K64" s="175">
        <f t="shared" si="1"/>
        <v>4.01</v>
      </c>
      <c r="L64" s="175">
        <f t="shared" si="2"/>
        <v>5.2</v>
      </c>
      <c r="M64" s="175">
        <f t="shared" si="3"/>
        <v>0</v>
      </c>
      <c r="N64" s="135">
        <f t="shared" si="8"/>
        <v>3.006</v>
      </c>
      <c r="O64" s="176" t="str">
        <f t="shared" si="4"/>
        <v>是</v>
      </c>
      <c r="P64" s="176" t="str">
        <f t="shared" si="5"/>
        <v>否</v>
      </c>
    </row>
    <row r="65" ht="18.95" customHeight="1" spans="1:16">
      <c r="A65" s="167" t="s">
        <v>135</v>
      </c>
      <c r="B65" s="168" t="s">
        <v>135</v>
      </c>
      <c r="C65" s="168" t="s">
        <v>236</v>
      </c>
      <c r="D65" s="169" t="s">
        <v>241</v>
      </c>
      <c r="E65" s="168" t="s">
        <v>147</v>
      </c>
      <c r="F65" s="23" t="s">
        <v>242</v>
      </c>
      <c r="G65" s="26">
        <v>1125</v>
      </c>
      <c r="H65" s="26">
        <f>IFERROR(VLOOKUP(D65,'数据-省本级预算数'!D:H,4,0),"0")</f>
        <v>120</v>
      </c>
      <c r="I65" s="26"/>
      <c r="J65" s="26">
        <f>VLOOKUP(F65,'数据-省本级决算数'!$A:$B,2,0)</f>
        <v>120</v>
      </c>
      <c r="K65" s="175">
        <f t="shared" si="1"/>
        <v>0.11</v>
      </c>
      <c r="L65" s="175">
        <f t="shared" si="2"/>
        <v>1</v>
      </c>
      <c r="M65" s="175">
        <f t="shared" si="3"/>
        <v>0</v>
      </c>
      <c r="N65" s="135">
        <f t="shared" si="8"/>
        <v>-0.893</v>
      </c>
      <c r="O65" s="176" t="str">
        <f t="shared" si="4"/>
        <v>是</v>
      </c>
      <c r="P65" s="176" t="str">
        <f t="shared" si="5"/>
        <v>否</v>
      </c>
    </row>
    <row r="66" ht="18.95" customHeight="1" spans="1:16">
      <c r="A66" s="167" t="s">
        <v>135</v>
      </c>
      <c r="B66" s="168" t="s">
        <v>135</v>
      </c>
      <c r="C66" s="168" t="s">
        <v>236</v>
      </c>
      <c r="D66" s="169" t="s">
        <v>243</v>
      </c>
      <c r="E66" s="168" t="s">
        <v>147</v>
      </c>
      <c r="F66" s="23" t="s">
        <v>244</v>
      </c>
      <c r="G66" s="26">
        <v>847</v>
      </c>
      <c r="H66" s="26">
        <f>IFERROR(VLOOKUP(D66,'数据-省本级预算数'!D:H,4,0),"0")</f>
        <v>103</v>
      </c>
      <c r="I66" s="26"/>
      <c r="J66" s="26">
        <f>VLOOKUP(F66,'数据-省本级决算数'!$A:$B,2,0)</f>
        <v>103</v>
      </c>
      <c r="K66" s="175">
        <f t="shared" si="1"/>
        <v>0.12</v>
      </c>
      <c r="L66" s="175">
        <f t="shared" si="2"/>
        <v>1</v>
      </c>
      <c r="M66" s="175">
        <f t="shared" si="3"/>
        <v>0</v>
      </c>
      <c r="N66" s="135">
        <f t="shared" si="8"/>
        <v>-0.878</v>
      </c>
      <c r="O66" s="176" t="str">
        <f t="shared" si="4"/>
        <v>是</v>
      </c>
      <c r="P66" s="176" t="str">
        <f t="shared" si="5"/>
        <v>否</v>
      </c>
    </row>
    <row r="67" ht="18.95" customHeight="1" spans="1:16">
      <c r="A67" s="167" t="s">
        <v>135</v>
      </c>
      <c r="B67" s="168" t="s">
        <v>135</v>
      </c>
      <c r="C67" s="168" t="s">
        <v>236</v>
      </c>
      <c r="D67" s="169" t="s">
        <v>245</v>
      </c>
      <c r="E67" s="168" t="s">
        <v>147</v>
      </c>
      <c r="F67" s="23" t="s">
        <v>246</v>
      </c>
      <c r="G67" s="26">
        <v>20</v>
      </c>
      <c r="H67" s="26">
        <f>IFERROR(VLOOKUP(D67,'数据-省本级预算数'!D:H,4,0),"0")</f>
        <v>0</v>
      </c>
      <c r="I67" s="26"/>
      <c r="J67" s="26">
        <f>VLOOKUP(F67,'数据-省本级决算数'!$A:$B,2,0)</f>
        <v>0</v>
      </c>
      <c r="K67" s="175">
        <f t="shared" si="1"/>
        <v>0</v>
      </c>
      <c r="L67" s="175"/>
      <c r="M67" s="175">
        <f t="shared" si="3"/>
        <v>0</v>
      </c>
      <c r="N67" s="135">
        <f t="shared" si="8"/>
        <v>-1</v>
      </c>
      <c r="O67" s="176" t="str">
        <f t="shared" si="4"/>
        <v>是</v>
      </c>
      <c r="P67" s="176" t="str">
        <f t="shared" si="5"/>
        <v>否</v>
      </c>
    </row>
    <row r="68" ht="18.95" customHeight="1" spans="1:16">
      <c r="A68" s="167" t="s">
        <v>135</v>
      </c>
      <c r="B68" s="168" t="s">
        <v>135</v>
      </c>
      <c r="C68" s="168" t="s">
        <v>236</v>
      </c>
      <c r="D68" s="169" t="s">
        <v>247</v>
      </c>
      <c r="E68" s="168" t="s">
        <v>147</v>
      </c>
      <c r="F68" s="23" t="s">
        <v>248</v>
      </c>
      <c r="G68" s="26">
        <v>1199</v>
      </c>
      <c r="H68" s="26">
        <f>IFERROR(VLOOKUP(D68,'数据-省本级预算数'!D:H,4,0),"0")</f>
        <v>910</v>
      </c>
      <c r="I68" s="26"/>
      <c r="J68" s="26">
        <f>VLOOKUP(F68,'数据-省本级决算数'!$A:$B,2,0)</f>
        <v>869</v>
      </c>
      <c r="K68" s="175">
        <f t="shared" si="1"/>
        <v>0.72</v>
      </c>
      <c r="L68" s="175">
        <f t="shared" si="2"/>
        <v>0.95</v>
      </c>
      <c r="M68" s="175">
        <f t="shared" si="3"/>
        <v>0</v>
      </c>
      <c r="N68" s="135">
        <f t="shared" si="8"/>
        <v>-0.275</v>
      </c>
      <c r="O68" s="176" t="str">
        <f t="shared" ref="O68:O131" si="9">IF(F68&lt;&gt;"",IF(SUM(G68:J68)&lt;&gt;0,"是","否"),"空")</f>
        <v>是</v>
      </c>
      <c r="P68" s="176" t="str">
        <f t="shared" si="5"/>
        <v>否</v>
      </c>
    </row>
    <row r="69" ht="18.95" customHeight="1" spans="1:16">
      <c r="A69" s="167" t="s">
        <v>135</v>
      </c>
      <c r="B69" s="168" t="s">
        <v>135</v>
      </c>
      <c r="C69" s="168" t="s">
        <v>236</v>
      </c>
      <c r="D69" s="169" t="s">
        <v>249</v>
      </c>
      <c r="E69" s="168" t="s">
        <v>147</v>
      </c>
      <c r="F69" s="23" t="s">
        <v>250</v>
      </c>
      <c r="G69" s="26">
        <v>2501</v>
      </c>
      <c r="H69" s="26">
        <f>IFERROR(VLOOKUP(D69,'数据-省本级预算数'!D:H,4,0),"0")</f>
        <v>0</v>
      </c>
      <c r="I69" s="26"/>
      <c r="J69" s="26">
        <f>VLOOKUP(F69,'数据-省本级决算数'!$A:$B,2,0)</f>
        <v>0</v>
      </c>
      <c r="K69" s="175">
        <f t="shared" ref="K69:K130" si="10">J69/G69</f>
        <v>0</v>
      </c>
      <c r="L69" s="175"/>
      <c r="M69" s="175">
        <f t="shared" ref="M69:M132" si="11">IFERROR(J69/I69,0)</f>
        <v>0</v>
      </c>
      <c r="N69" s="135">
        <f t="shared" si="8"/>
        <v>-1</v>
      </c>
      <c r="O69" s="176" t="str">
        <f t="shared" si="9"/>
        <v>是</v>
      </c>
      <c r="P69" s="176" t="str">
        <f t="shared" ref="P69:P132" si="12">IF(C69&lt;&gt;"",IF(OR(LEFT(D69,3)="205",LEFT(D69,3)="206",LEFT(D69,3)="207",LEFT(D69,3)="208",LEFT(D69,3)="210",LEFT(D69,3)="213"),"是","否"),"是")</f>
        <v>否</v>
      </c>
    </row>
    <row r="70" ht="18.95" customHeight="1" spans="1:16">
      <c r="A70" s="167" t="s">
        <v>135</v>
      </c>
      <c r="B70" s="168" t="s">
        <v>135</v>
      </c>
      <c r="C70" s="168" t="s">
        <v>236</v>
      </c>
      <c r="D70" s="169" t="s">
        <v>251</v>
      </c>
      <c r="E70" s="168" t="s">
        <v>147</v>
      </c>
      <c r="F70" s="23" t="s">
        <v>160</v>
      </c>
      <c r="G70" s="26">
        <v>259</v>
      </c>
      <c r="H70" s="26">
        <f>IFERROR(VLOOKUP(D70,'数据-省本级预算数'!D:H,4,0),"0")</f>
        <v>232</v>
      </c>
      <c r="I70" s="26"/>
      <c r="J70" s="26">
        <f>VLOOKUP(F70,'数据-省本级决算数'!$A:$B,2,0)</f>
        <v>103</v>
      </c>
      <c r="K70" s="175">
        <f t="shared" si="10"/>
        <v>0.4</v>
      </c>
      <c r="L70" s="175">
        <f t="shared" ref="L70:L130" si="13">J70/H70</f>
        <v>0.44</v>
      </c>
      <c r="M70" s="175">
        <f t="shared" si="11"/>
        <v>0</v>
      </c>
      <c r="N70" s="135">
        <f t="shared" si="8"/>
        <v>-0.602</v>
      </c>
      <c r="O70" s="176" t="str">
        <f t="shared" si="9"/>
        <v>是</v>
      </c>
      <c r="P70" s="176" t="str">
        <f t="shared" si="12"/>
        <v>否</v>
      </c>
    </row>
    <row r="71" ht="18.95" customHeight="1" spans="1:16">
      <c r="A71" s="167" t="s">
        <v>135</v>
      </c>
      <c r="B71" s="168" t="s">
        <v>135</v>
      </c>
      <c r="C71" s="168" t="s">
        <v>236</v>
      </c>
      <c r="D71" s="169" t="s">
        <v>252</v>
      </c>
      <c r="E71" s="168" t="s">
        <v>147</v>
      </c>
      <c r="F71" s="23" t="s">
        <v>253</v>
      </c>
      <c r="G71" s="26">
        <v>4886</v>
      </c>
      <c r="H71" s="26">
        <f>IFERROR(VLOOKUP(D71,'数据-省本级预算数'!D:H,4,0),"0")</f>
        <v>654</v>
      </c>
      <c r="I71" s="26"/>
      <c r="J71" s="26">
        <f>VLOOKUP(F71,'数据-省本级决算数'!$A:$B,2,0)</f>
        <v>2534</v>
      </c>
      <c r="K71" s="175">
        <f t="shared" si="10"/>
        <v>0.52</v>
      </c>
      <c r="L71" s="175">
        <f t="shared" si="13"/>
        <v>3.87</v>
      </c>
      <c r="M71" s="175">
        <f t="shared" si="11"/>
        <v>0</v>
      </c>
      <c r="N71" s="135">
        <f t="shared" si="8"/>
        <v>-0.481</v>
      </c>
      <c r="O71" s="176" t="str">
        <f t="shared" si="9"/>
        <v>是</v>
      </c>
      <c r="P71" s="176" t="str">
        <f t="shared" si="12"/>
        <v>否</v>
      </c>
    </row>
    <row r="72" ht="18.95" customHeight="1" spans="1:16">
      <c r="A72" s="167" t="s">
        <v>135</v>
      </c>
      <c r="B72" s="168" t="s">
        <v>136</v>
      </c>
      <c r="C72" s="168" t="s">
        <v>135</v>
      </c>
      <c r="D72" s="169" t="s">
        <v>254</v>
      </c>
      <c r="E72" s="168" t="s">
        <v>135</v>
      </c>
      <c r="F72" s="23" t="s">
        <v>255</v>
      </c>
      <c r="G72" s="26">
        <f ca="1">SUMIF($C71:$C1331,$D72,$G71:$G1331)</f>
        <v>173629</v>
      </c>
      <c r="H72" s="26">
        <f ca="1">SUMIF($C71:$C1331,$D72,$H71:$H1331)</f>
        <v>166839</v>
      </c>
      <c r="I72" s="26">
        <f>IFERROR(VLOOKUP(F72,'数据-省本级调整数'!$A:$B,2,0),0)</f>
        <v>181110</v>
      </c>
      <c r="J72" s="26">
        <f>VLOOKUP(F72,'数据-省本级决算数'!$A:$B,2,0)</f>
        <v>180610</v>
      </c>
      <c r="K72" s="175">
        <f ca="1" t="shared" si="10"/>
        <v>1.04</v>
      </c>
      <c r="L72" s="175">
        <f ca="1" t="shared" si="13"/>
        <v>1.08</v>
      </c>
      <c r="M72" s="175">
        <f t="shared" si="11"/>
        <v>1</v>
      </c>
      <c r="N72" s="135">
        <f ca="1" t="shared" si="8"/>
        <v>0.04</v>
      </c>
      <c r="O72" s="176" t="str">
        <f ca="1" t="shared" si="9"/>
        <v>是</v>
      </c>
      <c r="P72" s="176" t="str">
        <f t="shared" si="12"/>
        <v>是</v>
      </c>
    </row>
    <row r="73" ht="18.95" customHeight="1" spans="1:16">
      <c r="A73" s="167" t="s">
        <v>135</v>
      </c>
      <c r="B73" s="168" t="s">
        <v>135</v>
      </c>
      <c r="C73" s="168" t="s">
        <v>254</v>
      </c>
      <c r="D73" s="169" t="s">
        <v>256</v>
      </c>
      <c r="E73" s="168" t="s">
        <v>147</v>
      </c>
      <c r="F73" s="23" t="s">
        <v>141</v>
      </c>
      <c r="G73" s="26">
        <v>102441</v>
      </c>
      <c r="H73" s="26">
        <f>IFERROR(VLOOKUP(D73,'数据-省本级预算数'!D:H,4,0),"0")</f>
        <v>96991</v>
      </c>
      <c r="I73" s="26"/>
      <c r="J73" s="26">
        <f>VLOOKUP(F73,'数据-省本级决算数'!$A:$B,2,0)</f>
        <v>4776</v>
      </c>
      <c r="K73" s="175">
        <f t="shared" si="10"/>
        <v>0.05</v>
      </c>
      <c r="L73" s="175">
        <f t="shared" si="13"/>
        <v>0.05</v>
      </c>
      <c r="M73" s="175">
        <f t="shared" si="11"/>
        <v>0</v>
      </c>
      <c r="N73" s="135">
        <f t="shared" si="8"/>
        <v>-0.953</v>
      </c>
      <c r="O73" s="176" t="str">
        <f t="shared" si="9"/>
        <v>是</v>
      </c>
      <c r="P73" s="176" t="str">
        <f t="shared" si="12"/>
        <v>否</v>
      </c>
    </row>
    <row r="74" ht="18.95" customHeight="1" spans="1:16">
      <c r="A74" s="167" t="s">
        <v>135</v>
      </c>
      <c r="B74" s="168" t="s">
        <v>135</v>
      </c>
      <c r="C74" s="168" t="s">
        <v>254</v>
      </c>
      <c r="D74" s="169" t="s">
        <v>257</v>
      </c>
      <c r="E74" s="168" t="s">
        <v>147</v>
      </c>
      <c r="F74" s="23" t="s">
        <v>143</v>
      </c>
      <c r="G74" s="26">
        <v>13461</v>
      </c>
      <c r="H74" s="26">
        <f>IFERROR(VLOOKUP(D74,'数据-省本级预算数'!D:H,4,0),"0")</f>
        <v>10821</v>
      </c>
      <c r="I74" s="26"/>
      <c r="J74" s="26">
        <f>VLOOKUP(F74,'数据-省本级决算数'!$A:$B,2,0)</f>
        <v>590</v>
      </c>
      <c r="K74" s="175">
        <f t="shared" si="10"/>
        <v>0.04</v>
      </c>
      <c r="L74" s="175">
        <f t="shared" si="13"/>
        <v>0.05</v>
      </c>
      <c r="M74" s="175">
        <f t="shared" si="11"/>
        <v>0</v>
      </c>
      <c r="N74" s="135">
        <f t="shared" si="8"/>
        <v>-0.956</v>
      </c>
      <c r="O74" s="176" t="str">
        <f t="shared" si="9"/>
        <v>是</v>
      </c>
      <c r="P74" s="176" t="str">
        <f t="shared" si="12"/>
        <v>否</v>
      </c>
    </row>
    <row r="75" ht="18.95" customHeight="1" spans="1:16">
      <c r="A75" s="167" t="s">
        <v>135</v>
      </c>
      <c r="B75" s="168" t="s">
        <v>135</v>
      </c>
      <c r="C75" s="168" t="s">
        <v>254</v>
      </c>
      <c r="D75" s="169" t="s">
        <v>258</v>
      </c>
      <c r="E75" s="168" t="s">
        <v>147</v>
      </c>
      <c r="F75" s="23" t="s">
        <v>145</v>
      </c>
      <c r="G75" s="26">
        <v>61</v>
      </c>
      <c r="H75" s="26">
        <f>IFERROR(VLOOKUP(D75,'数据-省本级预算数'!D:H,4,0),"0")</f>
        <v>57</v>
      </c>
      <c r="I75" s="26"/>
      <c r="J75" s="26">
        <f>VLOOKUP(F75,'数据-省本级决算数'!$A:$B,2,0)</f>
        <v>713</v>
      </c>
      <c r="K75" s="175">
        <f t="shared" si="10"/>
        <v>11.69</v>
      </c>
      <c r="L75" s="175">
        <f t="shared" si="13"/>
        <v>12.51</v>
      </c>
      <c r="M75" s="175">
        <f t="shared" si="11"/>
        <v>0</v>
      </c>
      <c r="N75" s="135">
        <f t="shared" si="8"/>
        <v>10.689</v>
      </c>
      <c r="O75" s="176" t="str">
        <f t="shared" si="9"/>
        <v>是</v>
      </c>
      <c r="P75" s="176" t="str">
        <f t="shared" si="12"/>
        <v>否</v>
      </c>
    </row>
    <row r="76" ht="18.95" customHeight="1" spans="1:16">
      <c r="A76" s="167" t="s">
        <v>135</v>
      </c>
      <c r="B76" s="168" t="s">
        <v>135</v>
      </c>
      <c r="C76" s="168" t="s">
        <v>254</v>
      </c>
      <c r="D76" s="169" t="s">
        <v>259</v>
      </c>
      <c r="E76" s="168" t="s">
        <v>147</v>
      </c>
      <c r="F76" s="23" t="s">
        <v>260</v>
      </c>
      <c r="G76" s="26">
        <v>560</v>
      </c>
      <c r="H76" s="26">
        <f>IFERROR(VLOOKUP(D76,'数据-省本级预算数'!D:H,4,0),"0")</f>
        <v>263</v>
      </c>
      <c r="I76" s="26"/>
      <c r="J76" s="26">
        <f>VLOOKUP(F76,'数据-省本级决算数'!$A:$B,2,0)</f>
        <v>587</v>
      </c>
      <c r="K76" s="175">
        <f t="shared" si="10"/>
        <v>1.05</v>
      </c>
      <c r="L76" s="175">
        <f t="shared" si="13"/>
        <v>2.23</v>
      </c>
      <c r="M76" s="175">
        <f t="shared" si="11"/>
        <v>0</v>
      </c>
      <c r="N76" s="135">
        <f t="shared" si="8"/>
        <v>0.048</v>
      </c>
      <c r="O76" s="176" t="str">
        <f t="shared" si="9"/>
        <v>是</v>
      </c>
      <c r="P76" s="176" t="str">
        <f t="shared" si="12"/>
        <v>否</v>
      </c>
    </row>
    <row r="77" ht="18.95" customHeight="1" spans="1:16">
      <c r="A77" s="167" t="s">
        <v>135</v>
      </c>
      <c r="B77" s="168" t="s">
        <v>135</v>
      </c>
      <c r="C77" s="168" t="s">
        <v>254</v>
      </c>
      <c r="D77" s="169" t="s">
        <v>261</v>
      </c>
      <c r="E77" s="168" t="s">
        <v>147</v>
      </c>
      <c r="F77" s="23" t="s">
        <v>262</v>
      </c>
      <c r="G77" s="26">
        <v>3173</v>
      </c>
      <c r="H77" s="26">
        <f>IFERROR(VLOOKUP(D77,'数据-省本级预算数'!D:H,4,0),"0")</f>
        <v>2516</v>
      </c>
      <c r="I77" s="26"/>
      <c r="J77" s="26">
        <f>VLOOKUP(F77,'数据-省本级决算数'!$A:$B,2,0)</f>
        <v>2516</v>
      </c>
      <c r="K77" s="175">
        <f t="shared" si="10"/>
        <v>0.79</v>
      </c>
      <c r="L77" s="175">
        <f t="shared" si="13"/>
        <v>1</v>
      </c>
      <c r="M77" s="175">
        <f t="shared" si="11"/>
        <v>0</v>
      </c>
      <c r="N77" s="135">
        <f t="shared" si="8"/>
        <v>-0.207</v>
      </c>
      <c r="O77" s="176" t="str">
        <f t="shared" si="9"/>
        <v>是</v>
      </c>
      <c r="P77" s="176" t="str">
        <f t="shared" si="12"/>
        <v>否</v>
      </c>
    </row>
    <row r="78" ht="18.95" customHeight="1" spans="1:16">
      <c r="A78" s="167" t="s">
        <v>135</v>
      </c>
      <c r="B78" s="168" t="s">
        <v>135</v>
      </c>
      <c r="C78" s="168" t="s">
        <v>254</v>
      </c>
      <c r="D78" s="169" t="s">
        <v>263</v>
      </c>
      <c r="E78" s="168" t="s">
        <v>147</v>
      </c>
      <c r="F78" s="23" t="s">
        <v>264</v>
      </c>
      <c r="G78" s="26">
        <v>40000</v>
      </c>
      <c r="H78" s="26">
        <f>IFERROR(VLOOKUP(D78,'数据-省本级预算数'!D:H,4,0),"0")</f>
        <v>38500</v>
      </c>
      <c r="I78" s="26"/>
      <c r="J78" s="26">
        <f>VLOOKUP(F78,'数据-省本级决算数'!$A:$B,2,0)</f>
        <v>38000</v>
      </c>
      <c r="K78" s="175">
        <f t="shared" si="10"/>
        <v>0.95</v>
      </c>
      <c r="L78" s="175">
        <f t="shared" si="13"/>
        <v>0.99</v>
      </c>
      <c r="M78" s="175">
        <f t="shared" si="11"/>
        <v>0</v>
      </c>
      <c r="N78" s="135">
        <f t="shared" si="8"/>
        <v>-0.05</v>
      </c>
      <c r="O78" s="176" t="str">
        <f t="shared" si="9"/>
        <v>是</v>
      </c>
      <c r="P78" s="176" t="str">
        <f t="shared" si="12"/>
        <v>否</v>
      </c>
    </row>
    <row r="79" ht="18.95" customHeight="1" spans="1:16">
      <c r="A79" s="167" t="s">
        <v>135</v>
      </c>
      <c r="B79" s="168" t="s">
        <v>135</v>
      </c>
      <c r="C79" s="168" t="s">
        <v>254</v>
      </c>
      <c r="D79" s="169" t="s">
        <v>265</v>
      </c>
      <c r="E79" s="168" t="s">
        <v>147</v>
      </c>
      <c r="F79" s="23" t="s">
        <v>266</v>
      </c>
      <c r="G79" s="26">
        <v>5594</v>
      </c>
      <c r="H79" s="26">
        <f>IFERROR(VLOOKUP(D79,'数据-省本级预算数'!D:H,4,0),"0")</f>
        <v>3514</v>
      </c>
      <c r="I79" s="26"/>
      <c r="J79" s="26">
        <f>VLOOKUP(F79,'数据-省本级决算数'!$A:$B,2,0)</f>
        <v>3299</v>
      </c>
      <c r="K79" s="175">
        <f t="shared" si="10"/>
        <v>0.59</v>
      </c>
      <c r="L79" s="175">
        <f t="shared" si="13"/>
        <v>0.94</v>
      </c>
      <c r="M79" s="175">
        <f t="shared" si="11"/>
        <v>0</v>
      </c>
      <c r="N79" s="135">
        <f t="shared" si="8"/>
        <v>-0.41</v>
      </c>
      <c r="O79" s="176" t="str">
        <f t="shared" si="9"/>
        <v>是</v>
      </c>
      <c r="P79" s="176" t="str">
        <f t="shared" si="12"/>
        <v>否</v>
      </c>
    </row>
    <row r="80" ht="18.95" customHeight="1" spans="1:16">
      <c r="A80" s="167" t="s">
        <v>135</v>
      </c>
      <c r="B80" s="168" t="s">
        <v>135</v>
      </c>
      <c r="C80" s="168" t="s">
        <v>254</v>
      </c>
      <c r="D80" s="169" t="s">
        <v>267</v>
      </c>
      <c r="E80" s="168" t="s">
        <v>147</v>
      </c>
      <c r="F80" s="23" t="s">
        <v>268</v>
      </c>
      <c r="G80" s="26">
        <v>2280</v>
      </c>
      <c r="H80" s="26">
        <f>IFERROR(VLOOKUP(D80,'数据-省本级预算数'!D:H,4,0),"0")</f>
        <v>1500</v>
      </c>
      <c r="I80" s="26"/>
      <c r="J80" s="26">
        <f>VLOOKUP(F80,'数据-省本级决算数'!$A:$B,2,0)</f>
        <v>1499</v>
      </c>
      <c r="K80" s="175">
        <f t="shared" si="10"/>
        <v>0.66</v>
      </c>
      <c r="L80" s="175">
        <f t="shared" si="13"/>
        <v>1</v>
      </c>
      <c r="M80" s="175">
        <f t="shared" si="11"/>
        <v>0</v>
      </c>
      <c r="N80" s="135">
        <f t="shared" si="8"/>
        <v>-0.343</v>
      </c>
      <c r="O80" s="176" t="str">
        <f t="shared" si="9"/>
        <v>是</v>
      </c>
      <c r="P80" s="176" t="str">
        <f t="shared" si="12"/>
        <v>否</v>
      </c>
    </row>
    <row r="81" ht="18.95" customHeight="1" spans="1:16">
      <c r="A81" s="167" t="s">
        <v>135</v>
      </c>
      <c r="B81" s="168" t="s">
        <v>135</v>
      </c>
      <c r="C81" s="168" t="s">
        <v>254</v>
      </c>
      <c r="D81" s="169" t="s">
        <v>269</v>
      </c>
      <c r="E81" s="168" t="s">
        <v>147</v>
      </c>
      <c r="F81" s="23" t="s">
        <v>248</v>
      </c>
      <c r="G81" s="26">
        <v>4583</v>
      </c>
      <c r="H81" s="26">
        <f>IFERROR(VLOOKUP(D81,'数据-省本级预算数'!D:H,4,0),"0")</f>
        <v>5856</v>
      </c>
      <c r="I81" s="26"/>
      <c r="J81" s="26">
        <f>VLOOKUP(F81,'数据-省本级决算数'!$A:$B,2,0)</f>
        <v>869</v>
      </c>
      <c r="K81" s="175">
        <f t="shared" si="10"/>
        <v>0.19</v>
      </c>
      <c r="L81" s="175">
        <f t="shared" si="13"/>
        <v>0.15</v>
      </c>
      <c r="M81" s="175">
        <f t="shared" si="11"/>
        <v>0</v>
      </c>
      <c r="N81" s="135">
        <f t="shared" si="8"/>
        <v>-0.81</v>
      </c>
      <c r="O81" s="176" t="str">
        <f t="shared" si="9"/>
        <v>是</v>
      </c>
      <c r="P81" s="176" t="str">
        <f t="shared" si="12"/>
        <v>否</v>
      </c>
    </row>
    <row r="82" ht="18.95" customHeight="1" spans="1:16">
      <c r="A82" s="167" t="s">
        <v>135</v>
      </c>
      <c r="B82" s="168" t="s">
        <v>135</v>
      </c>
      <c r="C82" s="168" t="s">
        <v>254</v>
      </c>
      <c r="D82" s="169" t="s">
        <v>270</v>
      </c>
      <c r="E82" s="168" t="s">
        <v>147</v>
      </c>
      <c r="F82" s="23" t="s">
        <v>160</v>
      </c>
      <c r="G82" s="26">
        <v>119</v>
      </c>
      <c r="H82" s="26">
        <f>IFERROR(VLOOKUP(D82,'数据-省本级预算数'!D:H,4,0),"0")</f>
        <v>121</v>
      </c>
      <c r="I82" s="26"/>
      <c r="J82" s="26">
        <f>VLOOKUP(F82,'数据-省本级决算数'!$A:$B,2,0)</f>
        <v>103</v>
      </c>
      <c r="K82" s="175">
        <f t="shared" si="10"/>
        <v>0.87</v>
      </c>
      <c r="L82" s="175">
        <f t="shared" si="13"/>
        <v>0.85</v>
      </c>
      <c r="M82" s="175">
        <f t="shared" si="11"/>
        <v>0</v>
      </c>
      <c r="N82" s="135">
        <f t="shared" si="8"/>
        <v>-0.134</v>
      </c>
      <c r="O82" s="176" t="str">
        <f t="shared" si="9"/>
        <v>是</v>
      </c>
      <c r="P82" s="176" t="str">
        <f t="shared" si="12"/>
        <v>否</v>
      </c>
    </row>
    <row r="83" ht="18.95" customHeight="1" spans="1:16">
      <c r="A83" s="167" t="s">
        <v>135</v>
      </c>
      <c r="B83" s="168" t="s">
        <v>135</v>
      </c>
      <c r="C83" s="168" t="s">
        <v>254</v>
      </c>
      <c r="D83" s="169" t="s">
        <v>271</v>
      </c>
      <c r="E83" s="168" t="s">
        <v>147</v>
      </c>
      <c r="F83" s="23" t="s">
        <v>272</v>
      </c>
      <c r="G83" s="26">
        <v>1357</v>
      </c>
      <c r="H83" s="26">
        <f>IFERROR(VLOOKUP(D83,'数据-省本级预算数'!D:H,4,0),"0")</f>
        <v>6700</v>
      </c>
      <c r="I83" s="26"/>
      <c r="J83" s="26">
        <f>VLOOKUP(F83,'数据-省本级决算数'!$A:$B,2,0)</f>
        <v>9473</v>
      </c>
      <c r="K83" s="175">
        <f t="shared" si="10"/>
        <v>6.98</v>
      </c>
      <c r="L83" s="175">
        <f t="shared" si="13"/>
        <v>1.41</v>
      </c>
      <c r="M83" s="175">
        <f t="shared" si="11"/>
        <v>0</v>
      </c>
      <c r="N83" s="135">
        <f t="shared" si="8"/>
        <v>5.981</v>
      </c>
      <c r="O83" s="176" t="str">
        <f t="shared" si="9"/>
        <v>是</v>
      </c>
      <c r="P83" s="176" t="str">
        <f t="shared" si="12"/>
        <v>否</v>
      </c>
    </row>
    <row r="84" ht="18.95" customHeight="1" spans="1:16">
      <c r="A84" s="167" t="s">
        <v>135</v>
      </c>
      <c r="B84" s="168" t="s">
        <v>136</v>
      </c>
      <c r="C84" s="168" t="s">
        <v>135</v>
      </c>
      <c r="D84" s="169" t="s">
        <v>273</v>
      </c>
      <c r="E84" s="168" t="s">
        <v>135</v>
      </c>
      <c r="F84" s="23" t="s">
        <v>274</v>
      </c>
      <c r="G84" s="26">
        <f ca="1">SUMIF($C83:$C1331,$D84,$G83:$G1331)</f>
        <v>6317</v>
      </c>
      <c r="H84" s="26">
        <f ca="1">SUMIF($C83:$C1331,$D84,$H83:$H1331)</f>
        <v>6758</v>
      </c>
      <c r="I84" s="26">
        <f>IFERROR(VLOOKUP(F84,'数据-省本级调整数'!$A:$B,2,0),0)</f>
        <v>7882</v>
      </c>
      <c r="J84" s="26">
        <f>VLOOKUP(F84,'数据-省本级决算数'!$A:$B,2,0)</f>
        <v>7882</v>
      </c>
      <c r="K84" s="175">
        <f ca="1" t="shared" si="10"/>
        <v>1.25</v>
      </c>
      <c r="L84" s="175">
        <f ca="1" t="shared" si="13"/>
        <v>1.17</v>
      </c>
      <c r="M84" s="175">
        <f t="shared" si="11"/>
        <v>1</v>
      </c>
      <c r="N84" s="135">
        <f ca="1" t="shared" si="8"/>
        <v>0.248</v>
      </c>
      <c r="O84" s="176" t="str">
        <f ca="1" t="shared" si="9"/>
        <v>是</v>
      </c>
      <c r="P84" s="176" t="str">
        <f t="shared" si="12"/>
        <v>是</v>
      </c>
    </row>
    <row r="85" ht="18.95" customHeight="1" spans="1:16">
      <c r="A85" s="167" t="s">
        <v>135</v>
      </c>
      <c r="B85" s="168" t="s">
        <v>135</v>
      </c>
      <c r="C85" s="168" t="s">
        <v>273</v>
      </c>
      <c r="D85" s="169" t="s">
        <v>275</v>
      </c>
      <c r="E85" s="168" t="s">
        <v>147</v>
      </c>
      <c r="F85" s="23" t="s">
        <v>141</v>
      </c>
      <c r="G85" s="26">
        <v>2125</v>
      </c>
      <c r="H85" s="26">
        <f>IFERROR(VLOOKUP(D85,'数据-省本级预算数'!D:H,4,0),"0")</f>
        <v>2217</v>
      </c>
      <c r="I85" s="26"/>
      <c r="J85" s="26">
        <f>VLOOKUP(F85,'数据-省本级决算数'!$A:$B,2,0)</f>
        <v>4776</v>
      </c>
      <c r="K85" s="175">
        <f t="shared" si="10"/>
        <v>2.25</v>
      </c>
      <c r="L85" s="175">
        <f t="shared" si="13"/>
        <v>2.15</v>
      </c>
      <c r="M85" s="175">
        <f t="shared" si="11"/>
        <v>0</v>
      </c>
      <c r="N85" s="135">
        <f t="shared" si="8"/>
        <v>1.248</v>
      </c>
      <c r="O85" s="176" t="str">
        <f t="shared" si="9"/>
        <v>是</v>
      </c>
      <c r="P85" s="176" t="str">
        <f t="shared" si="12"/>
        <v>否</v>
      </c>
    </row>
    <row r="86" ht="18.95" customHeight="1" spans="1:16">
      <c r="A86" s="167" t="s">
        <v>135</v>
      </c>
      <c r="B86" s="168" t="s">
        <v>135</v>
      </c>
      <c r="C86" s="168" t="s">
        <v>273</v>
      </c>
      <c r="D86" s="169" t="s">
        <v>276</v>
      </c>
      <c r="E86" s="168" t="s">
        <v>147</v>
      </c>
      <c r="F86" s="23" t="s">
        <v>143</v>
      </c>
      <c r="G86" s="26">
        <v>0</v>
      </c>
      <c r="H86" s="26">
        <f>IFERROR(VLOOKUP(D86,'数据-省本级预算数'!D:H,4,0),"0")</f>
        <v>380</v>
      </c>
      <c r="I86" s="26"/>
      <c r="J86" s="26">
        <f>VLOOKUP(F86,'数据-省本级决算数'!$A:$B,2,0)</f>
        <v>590</v>
      </c>
      <c r="K86" s="175"/>
      <c r="L86" s="175">
        <f t="shared" si="13"/>
        <v>1.55</v>
      </c>
      <c r="M86" s="175">
        <f t="shared" si="11"/>
        <v>0</v>
      </c>
      <c r="N86" s="135" t="str">
        <f t="shared" si="8"/>
        <v/>
      </c>
      <c r="O86" s="176" t="str">
        <f t="shared" si="9"/>
        <v>是</v>
      </c>
      <c r="P86" s="176" t="str">
        <f t="shared" si="12"/>
        <v>否</v>
      </c>
    </row>
    <row r="87" ht="18.95" customHeight="1" spans="1:16">
      <c r="A87" s="167" t="s">
        <v>135</v>
      </c>
      <c r="B87" s="168" t="s">
        <v>135</v>
      </c>
      <c r="C87" s="168" t="s">
        <v>273</v>
      </c>
      <c r="D87" s="169" t="s">
        <v>277</v>
      </c>
      <c r="E87" s="168" t="s">
        <v>147</v>
      </c>
      <c r="F87" s="23" t="s">
        <v>145</v>
      </c>
      <c r="G87" s="26">
        <v>204</v>
      </c>
      <c r="H87" s="26">
        <f>IFERROR(VLOOKUP(D87,'数据-省本级预算数'!D:H,4,0),"0")</f>
        <v>156</v>
      </c>
      <c r="I87" s="26"/>
      <c r="J87" s="26">
        <f>VLOOKUP(F87,'数据-省本级决算数'!$A:$B,2,0)</f>
        <v>713</v>
      </c>
      <c r="K87" s="175">
        <f t="shared" si="10"/>
        <v>3.5</v>
      </c>
      <c r="L87" s="175">
        <f t="shared" si="13"/>
        <v>4.57</v>
      </c>
      <c r="M87" s="175">
        <f t="shared" si="11"/>
        <v>0</v>
      </c>
      <c r="N87" s="135">
        <f t="shared" si="8"/>
        <v>2.495</v>
      </c>
      <c r="O87" s="176" t="str">
        <f t="shared" si="9"/>
        <v>是</v>
      </c>
      <c r="P87" s="176" t="str">
        <f t="shared" si="12"/>
        <v>否</v>
      </c>
    </row>
    <row r="88" ht="18.95" customHeight="1" spans="1:16">
      <c r="A88" s="167" t="s">
        <v>135</v>
      </c>
      <c r="B88" s="168" t="s">
        <v>135</v>
      </c>
      <c r="C88" s="168" t="s">
        <v>273</v>
      </c>
      <c r="D88" s="169" t="s">
        <v>278</v>
      </c>
      <c r="E88" s="168" t="s">
        <v>147</v>
      </c>
      <c r="F88" s="23" t="s">
        <v>279</v>
      </c>
      <c r="G88" s="26">
        <v>2618</v>
      </c>
      <c r="H88" s="26">
        <f>IFERROR(VLOOKUP(D88,'数据-省本级预算数'!D:H,4,0),"0")</f>
        <v>550</v>
      </c>
      <c r="I88" s="26"/>
      <c r="J88" s="26">
        <f>VLOOKUP(F88,'数据-省本级决算数'!$A:$B,2,0)</f>
        <v>3163</v>
      </c>
      <c r="K88" s="175">
        <f t="shared" si="10"/>
        <v>1.21</v>
      </c>
      <c r="L88" s="175">
        <f t="shared" si="13"/>
        <v>5.75</v>
      </c>
      <c r="M88" s="175">
        <f t="shared" si="11"/>
        <v>0</v>
      </c>
      <c r="N88" s="135">
        <f t="shared" si="8"/>
        <v>0.208</v>
      </c>
      <c r="O88" s="176" t="str">
        <f t="shared" si="9"/>
        <v>是</v>
      </c>
      <c r="P88" s="176" t="str">
        <f t="shared" si="12"/>
        <v>否</v>
      </c>
    </row>
    <row r="89" ht="18.95" customHeight="1" spans="1:16">
      <c r="A89" s="167" t="s">
        <v>135</v>
      </c>
      <c r="B89" s="168" t="s">
        <v>135</v>
      </c>
      <c r="C89" s="168" t="s">
        <v>273</v>
      </c>
      <c r="D89" s="169" t="s">
        <v>280</v>
      </c>
      <c r="E89" s="168" t="s">
        <v>147</v>
      </c>
      <c r="F89" s="23" t="s">
        <v>281</v>
      </c>
      <c r="G89" s="26">
        <v>350</v>
      </c>
      <c r="H89" s="26">
        <f>IFERROR(VLOOKUP(D89,'数据-省本级预算数'!D:H,4,0),"0")</f>
        <v>250</v>
      </c>
      <c r="I89" s="26"/>
      <c r="J89" s="26">
        <f>VLOOKUP(F89,'数据-省本级决算数'!$A:$B,2,0)</f>
        <v>350</v>
      </c>
      <c r="K89" s="175">
        <f t="shared" si="10"/>
        <v>1</v>
      </c>
      <c r="L89" s="175">
        <f t="shared" si="13"/>
        <v>1.4</v>
      </c>
      <c r="M89" s="175">
        <f t="shared" si="11"/>
        <v>0</v>
      </c>
      <c r="N89" s="135">
        <f t="shared" si="8"/>
        <v>0</v>
      </c>
      <c r="O89" s="176" t="str">
        <f t="shared" si="9"/>
        <v>是</v>
      </c>
      <c r="P89" s="176" t="str">
        <f t="shared" si="12"/>
        <v>否</v>
      </c>
    </row>
    <row r="90" ht="18.95" customHeight="1" spans="1:16">
      <c r="A90" s="167" t="s">
        <v>135</v>
      </c>
      <c r="B90" s="168" t="s">
        <v>135</v>
      </c>
      <c r="C90" s="168" t="s">
        <v>273</v>
      </c>
      <c r="D90" s="169" t="s">
        <v>282</v>
      </c>
      <c r="E90" s="168" t="s">
        <v>147</v>
      </c>
      <c r="F90" s="23" t="s">
        <v>248</v>
      </c>
      <c r="G90" s="26">
        <v>308</v>
      </c>
      <c r="H90" s="26">
        <f>IFERROR(VLOOKUP(D90,'数据-省本级预算数'!D:H,4,0),"0")</f>
        <v>370</v>
      </c>
      <c r="I90" s="26"/>
      <c r="J90" s="26">
        <f>VLOOKUP(F90,'数据-省本级决算数'!$A:$B,2,0)</f>
        <v>869</v>
      </c>
      <c r="K90" s="175">
        <f t="shared" si="10"/>
        <v>2.82</v>
      </c>
      <c r="L90" s="175">
        <f t="shared" si="13"/>
        <v>2.35</v>
      </c>
      <c r="M90" s="175">
        <f t="shared" si="11"/>
        <v>0</v>
      </c>
      <c r="N90" s="135">
        <f t="shared" si="8"/>
        <v>1.821</v>
      </c>
      <c r="O90" s="176" t="str">
        <f t="shared" si="9"/>
        <v>是</v>
      </c>
      <c r="P90" s="176" t="str">
        <f t="shared" si="12"/>
        <v>否</v>
      </c>
    </row>
    <row r="91" ht="18.95" customHeight="1" spans="1:16">
      <c r="A91" s="167" t="s">
        <v>135</v>
      </c>
      <c r="B91" s="168" t="s">
        <v>135</v>
      </c>
      <c r="C91" s="168" t="s">
        <v>273</v>
      </c>
      <c r="D91" s="169" t="s">
        <v>283</v>
      </c>
      <c r="E91" s="168" t="s">
        <v>147</v>
      </c>
      <c r="F91" s="23" t="s">
        <v>160</v>
      </c>
      <c r="G91" s="26">
        <v>176</v>
      </c>
      <c r="H91" s="26">
        <f>IFERROR(VLOOKUP(D91,'数据-省本级预算数'!D:H,4,0),"0")</f>
        <v>172</v>
      </c>
      <c r="I91" s="26"/>
      <c r="J91" s="26">
        <f>VLOOKUP(F91,'数据-省本级决算数'!$A:$B,2,0)</f>
        <v>103</v>
      </c>
      <c r="K91" s="175">
        <f t="shared" si="10"/>
        <v>0.59</v>
      </c>
      <c r="L91" s="175">
        <f t="shared" si="13"/>
        <v>0.6</v>
      </c>
      <c r="M91" s="175">
        <f t="shared" si="11"/>
        <v>0</v>
      </c>
      <c r="N91" s="135">
        <f t="shared" si="8"/>
        <v>-0.415</v>
      </c>
      <c r="O91" s="176" t="str">
        <f t="shared" si="9"/>
        <v>是</v>
      </c>
      <c r="P91" s="176" t="str">
        <f t="shared" si="12"/>
        <v>否</v>
      </c>
    </row>
    <row r="92" ht="18.95" customHeight="1" spans="1:16">
      <c r="A92" s="167" t="s">
        <v>135</v>
      </c>
      <c r="B92" s="168" t="s">
        <v>135</v>
      </c>
      <c r="C92" s="168" t="s">
        <v>273</v>
      </c>
      <c r="D92" s="169" t="s">
        <v>284</v>
      </c>
      <c r="E92" s="168" t="s">
        <v>147</v>
      </c>
      <c r="F92" s="23" t="s">
        <v>285</v>
      </c>
      <c r="G92" s="26">
        <v>536</v>
      </c>
      <c r="H92" s="26">
        <f>IFERROR(VLOOKUP(D92,'数据-省本级预算数'!D:H,4,0),"0")</f>
        <v>2663</v>
      </c>
      <c r="I92" s="26"/>
      <c r="J92" s="26">
        <f>VLOOKUP(F92,'数据-省本级决算数'!$A:$B,2,0)</f>
        <v>627</v>
      </c>
      <c r="K92" s="175">
        <f t="shared" si="10"/>
        <v>1.17</v>
      </c>
      <c r="L92" s="175">
        <f t="shared" si="13"/>
        <v>0.24</v>
      </c>
      <c r="M92" s="175">
        <f t="shared" si="11"/>
        <v>0</v>
      </c>
      <c r="N92" s="135">
        <f t="shared" si="8"/>
        <v>0.17</v>
      </c>
      <c r="O92" s="176" t="str">
        <f t="shared" si="9"/>
        <v>是</v>
      </c>
      <c r="P92" s="176" t="str">
        <f t="shared" si="12"/>
        <v>否</v>
      </c>
    </row>
    <row r="93" ht="18.95" customHeight="1" spans="1:16">
      <c r="A93" s="167" t="s">
        <v>135</v>
      </c>
      <c r="B93" s="168" t="s">
        <v>136</v>
      </c>
      <c r="C93" s="168" t="s">
        <v>135</v>
      </c>
      <c r="D93" s="169" t="s">
        <v>286</v>
      </c>
      <c r="E93" s="168" t="s">
        <v>135</v>
      </c>
      <c r="F93" s="23" t="s">
        <v>287</v>
      </c>
      <c r="G93" s="26">
        <f ca="1">SUMIF($C92:$C1331,$D93,$G92:$G1331)</f>
        <v>1394</v>
      </c>
      <c r="H93" s="26">
        <f ca="1">SUMIF($C92:$C1331,$D93,$H92:$H1331)</f>
        <v>926</v>
      </c>
      <c r="I93" s="26">
        <f>IFERROR(VLOOKUP(F93,'数据-省本级调整数'!$A:$B,2,0),0)</f>
        <v>1205</v>
      </c>
      <c r="J93" s="26">
        <f>VLOOKUP(F93,'数据-省本级决算数'!$A:$B,2,0)</f>
        <v>1171</v>
      </c>
      <c r="K93" s="175">
        <f ca="1" t="shared" si="10"/>
        <v>0.84</v>
      </c>
      <c r="L93" s="175">
        <f ca="1" t="shared" si="13"/>
        <v>1.26</v>
      </c>
      <c r="M93" s="175">
        <f t="shared" si="11"/>
        <v>0.97</v>
      </c>
      <c r="N93" s="135">
        <f ca="1" t="shared" si="8"/>
        <v>-0.16</v>
      </c>
      <c r="O93" s="176" t="str">
        <f ca="1" t="shared" si="9"/>
        <v>是</v>
      </c>
      <c r="P93" s="176" t="str">
        <f t="shared" si="12"/>
        <v>是</v>
      </c>
    </row>
    <row r="94" ht="18.95" customHeight="1" spans="1:16">
      <c r="A94" s="167" t="s">
        <v>135</v>
      </c>
      <c r="B94" s="168" t="s">
        <v>135</v>
      </c>
      <c r="C94" s="168" t="s">
        <v>286</v>
      </c>
      <c r="D94" s="169" t="s">
        <v>288</v>
      </c>
      <c r="E94" s="168" t="s">
        <v>147</v>
      </c>
      <c r="F94" s="23" t="s">
        <v>141</v>
      </c>
      <c r="G94" s="26">
        <v>0</v>
      </c>
      <c r="H94" s="26">
        <f>IFERROR(VLOOKUP(D94,'数据-省本级预算数'!D:H,4,0),"0")</f>
        <v>0</v>
      </c>
      <c r="I94" s="26"/>
      <c r="J94" s="26">
        <f>VLOOKUP(F94,'数据-省本级决算数'!$A:$B,2,0)</f>
        <v>4776</v>
      </c>
      <c r="K94" s="175"/>
      <c r="L94" s="175"/>
      <c r="M94" s="175">
        <f t="shared" si="11"/>
        <v>0</v>
      </c>
      <c r="N94" s="135" t="str">
        <f t="shared" si="8"/>
        <v/>
      </c>
      <c r="O94" s="176" t="str">
        <f t="shared" si="9"/>
        <v>是</v>
      </c>
      <c r="P94" s="176" t="str">
        <f t="shared" si="12"/>
        <v>否</v>
      </c>
    </row>
    <row r="95" ht="18.95" customHeight="1" spans="1:16">
      <c r="A95" s="167" t="s">
        <v>135</v>
      </c>
      <c r="B95" s="168" t="s">
        <v>135</v>
      </c>
      <c r="C95" s="168" t="s">
        <v>286</v>
      </c>
      <c r="D95" s="169" t="s">
        <v>289</v>
      </c>
      <c r="E95" s="168" t="s">
        <v>147</v>
      </c>
      <c r="F95" s="23" t="s">
        <v>143</v>
      </c>
      <c r="G95" s="26">
        <v>0</v>
      </c>
      <c r="H95" s="26">
        <f>IFERROR(VLOOKUP(D95,'数据-省本级预算数'!D:H,4,0),"0")</f>
        <v>0</v>
      </c>
      <c r="I95" s="26"/>
      <c r="J95" s="26">
        <f>VLOOKUP(F95,'数据-省本级决算数'!$A:$B,2,0)</f>
        <v>590</v>
      </c>
      <c r="K95" s="175"/>
      <c r="L95" s="175"/>
      <c r="M95" s="175">
        <f t="shared" si="11"/>
        <v>0</v>
      </c>
      <c r="N95" s="135" t="str">
        <f t="shared" si="8"/>
        <v/>
      </c>
      <c r="O95" s="176" t="str">
        <f t="shared" si="9"/>
        <v>是</v>
      </c>
      <c r="P95" s="176" t="str">
        <f t="shared" si="12"/>
        <v>否</v>
      </c>
    </row>
    <row r="96" ht="18.95" customHeight="1" spans="1:16">
      <c r="A96" s="167" t="s">
        <v>135</v>
      </c>
      <c r="B96" s="168" t="s">
        <v>135</v>
      </c>
      <c r="C96" s="168" t="s">
        <v>286</v>
      </c>
      <c r="D96" s="169" t="s">
        <v>290</v>
      </c>
      <c r="E96" s="168" t="s">
        <v>147</v>
      </c>
      <c r="F96" s="23" t="s">
        <v>145</v>
      </c>
      <c r="G96" s="26">
        <v>0</v>
      </c>
      <c r="H96" s="26">
        <f>IFERROR(VLOOKUP(D96,'数据-省本级预算数'!D:H,4,0),"0")</f>
        <v>0</v>
      </c>
      <c r="I96" s="26"/>
      <c r="J96" s="26">
        <f>VLOOKUP(F96,'数据-省本级决算数'!$A:$B,2,0)</f>
        <v>713</v>
      </c>
      <c r="K96" s="175"/>
      <c r="L96" s="175"/>
      <c r="M96" s="175">
        <f t="shared" si="11"/>
        <v>0</v>
      </c>
      <c r="N96" s="135" t="str">
        <f t="shared" si="8"/>
        <v/>
      </c>
      <c r="O96" s="176" t="str">
        <f t="shared" si="9"/>
        <v>是</v>
      </c>
      <c r="P96" s="176" t="str">
        <f t="shared" si="12"/>
        <v>否</v>
      </c>
    </row>
    <row r="97" ht="18.95" customHeight="1" spans="1:16">
      <c r="A97" s="167" t="s">
        <v>135</v>
      </c>
      <c r="B97" s="168" t="s">
        <v>135</v>
      </c>
      <c r="C97" s="168" t="s">
        <v>286</v>
      </c>
      <c r="D97" s="169" t="s">
        <v>291</v>
      </c>
      <c r="E97" s="168" t="s">
        <v>147</v>
      </c>
      <c r="F97" s="23" t="s">
        <v>292</v>
      </c>
      <c r="G97" s="26">
        <v>0</v>
      </c>
      <c r="H97" s="26">
        <f>IFERROR(VLOOKUP(D97,'数据-省本级预算数'!D:H,4,0),"0")</f>
        <v>0</v>
      </c>
      <c r="I97" s="26"/>
      <c r="J97" s="26">
        <f>VLOOKUP(F97,'数据-省本级决算数'!$A:$B,2,0)</f>
        <v>0</v>
      </c>
      <c r="K97" s="175"/>
      <c r="L97" s="175"/>
      <c r="M97" s="175">
        <f t="shared" si="11"/>
        <v>0</v>
      </c>
      <c r="N97" s="135" t="str">
        <f t="shared" si="8"/>
        <v/>
      </c>
      <c r="O97" s="176" t="str">
        <f t="shared" si="9"/>
        <v>否</v>
      </c>
      <c r="P97" s="176" t="str">
        <f t="shared" si="12"/>
        <v>否</v>
      </c>
    </row>
    <row r="98" ht="18.95" customHeight="1" spans="1:16">
      <c r="A98" s="167" t="s">
        <v>135</v>
      </c>
      <c r="B98" s="168" t="s">
        <v>135</v>
      </c>
      <c r="C98" s="168" t="s">
        <v>286</v>
      </c>
      <c r="D98" s="169" t="s">
        <v>293</v>
      </c>
      <c r="E98" s="168" t="s">
        <v>147</v>
      </c>
      <c r="F98" s="23" t="s">
        <v>294</v>
      </c>
      <c r="G98" s="26">
        <v>904</v>
      </c>
      <c r="H98" s="26">
        <f>IFERROR(VLOOKUP(D98,'数据-省本级预算数'!D:H,4,0),"0")</f>
        <v>926</v>
      </c>
      <c r="I98" s="26"/>
      <c r="J98" s="26">
        <f>VLOOKUP(F98,'数据-省本级决算数'!$A:$B,2,0)</f>
        <v>1012</v>
      </c>
      <c r="K98" s="175">
        <f t="shared" si="10"/>
        <v>1.12</v>
      </c>
      <c r="L98" s="175">
        <f t="shared" si="13"/>
        <v>1.09</v>
      </c>
      <c r="M98" s="175">
        <f t="shared" si="11"/>
        <v>0</v>
      </c>
      <c r="N98" s="135">
        <f t="shared" si="8"/>
        <v>0.119</v>
      </c>
      <c r="O98" s="176" t="str">
        <f t="shared" si="9"/>
        <v>是</v>
      </c>
      <c r="P98" s="176" t="str">
        <f t="shared" si="12"/>
        <v>否</v>
      </c>
    </row>
    <row r="99" ht="18.95" customHeight="1" spans="1:16">
      <c r="A99" s="167" t="s">
        <v>135</v>
      </c>
      <c r="B99" s="168" t="s">
        <v>135</v>
      </c>
      <c r="C99" s="168" t="s">
        <v>286</v>
      </c>
      <c r="D99" s="455" t="s">
        <v>295</v>
      </c>
      <c r="E99" s="168" t="s">
        <v>147</v>
      </c>
      <c r="F99" s="23" t="s">
        <v>296</v>
      </c>
      <c r="G99" s="26">
        <v>460</v>
      </c>
      <c r="H99" s="26" t="str">
        <f>IFERROR(VLOOKUP(D99,'数据-省本级预算数'!D:H,4,0),"0")</f>
        <v>0</v>
      </c>
      <c r="I99" s="26"/>
      <c r="J99" s="26">
        <f>VLOOKUP(F99,'数据-省本级决算数'!$A:$B,2,0)</f>
        <v>0</v>
      </c>
      <c r="K99" s="175">
        <f t="shared" si="10"/>
        <v>0</v>
      </c>
      <c r="L99" s="175"/>
      <c r="M99" s="175">
        <f t="shared" si="11"/>
        <v>0</v>
      </c>
      <c r="N99" s="135">
        <f t="shared" si="8"/>
        <v>-1</v>
      </c>
      <c r="O99" s="176" t="str">
        <f t="shared" si="9"/>
        <v>是</v>
      </c>
      <c r="P99" s="176" t="str">
        <f t="shared" si="12"/>
        <v>否</v>
      </c>
    </row>
    <row r="100" ht="18.95" customHeight="1" spans="1:16">
      <c r="A100" s="167" t="s">
        <v>135</v>
      </c>
      <c r="B100" s="168" t="s">
        <v>135</v>
      </c>
      <c r="C100" s="168" t="s">
        <v>286</v>
      </c>
      <c r="D100" s="455" t="s">
        <v>297</v>
      </c>
      <c r="E100" s="168" t="s">
        <v>147</v>
      </c>
      <c r="F100" s="23" t="s">
        <v>248</v>
      </c>
      <c r="G100" s="26">
        <v>0</v>
      </c>
      <c r="H100" s="26" t="str">
        <f>IFERROR(VLOOKUP(D100,'数据-省本级预算数'!D:H,4,0),"0")</f>
        <v>0</v>
      </c>
      <c r="I100" s="26"/>
      <c r="J100" s="26">
        <f>VLOOKUP(F100,'数据-省本级决算数'!$A:$B,2,0)</f>
        <v>869</v>
      </c>
      <c r="K100" s="175"/>
      <c r="L100" s="175"/>
      <c r="M100" s="175">
        <f t="shared" si="11"/>
        <v>0</v>
      </c>
      <c r="N100" s="135" t="str">
        <f t="shared" si="8"/>
        <v/>
      </c>
      <c r="O100" s="176" t="str">
        <f t="shared" si="9"/>
        <v>是</v>
      </c>
      <c r="P100" s="176" t="str">
        <f t="shared" si="12"/>
        <v>否</v>
      </c>
    </row>
    <row r="101" ht="18.95" customHeight="1" spans="1:16">
      <c r="A101" s="167" t="s">
        <v>135</v>
      </c>
      <c r="B101" s="168" t="s">
        <v>135</v>
      </c>
      <c r="C101" s="168" t="s">
        <v>286</v>
      </c>
      <c r="D101" s="455" t="s">
        <v>298</v>
      </c>
      <c r="E101" s="168" t="s">
        <v>147</v>
      </c>
      <c r="F101" s="23" t="s">
        <v>160</v>
      </c>
      <c r="G101" s="26">
        <v>0</v>
      </c>
      <c r="H101" s="26">
        <f>IFERROR(VLOOKUP(D101,'数据-省本级预算数'!D:H,4,0),"0")</f>
        <v>0</v>
      </c>
      <c r="I101" s="26"/>
      <c r="J101" s="26">
        <f>VLOOKUP(F101,'数据-省本级决算数'!$A:$B,2,0)</f>
        <v>103</v>
      </c>
      <c r="K101" s="175"/>
      <c r="L101" s="175"/>
      <c r="M101" s="175">
        <f t="shared" si="11"/>
        <v>0</v>
      </c>
      <c r="N101" s="135" t="str">
        <f t="shared" si="8"/>
        <v/>
      </c>
      <c r="O101" s="176" t="str">
        <f t="shared" si="9"/>
        <v>是</v>
      </c>
      <c r="P101" s="176" t="str">
        <f t="shared" si="12"/>
        <v>否</v>
      </c>
    </row>
    <row r="102" ht="18.95" customHeight="1" spans="1:16">
      <c r="A102" s="167" t="s">
        <v>135</v>
      </c>
      <c r="B102" s="168" t="s">
        <v>135</v>
      </c>
      <c r="C102" s="168" t="s">
        <v>286</v>
      </c>
      <c r="D102" s="169" t="s">
        <v>299</v>
      </c>
      <c r="E102" s="168" t="s">
        <v>147</v>
      </c>
      <c r="F102" s="23" t="s">
        <v>300</v>
      </c>
      <c r="G102" s="26">
        <v>30</v>
      </c>
      <c r="H102" s="26">
        <f>IFERROR(VLOOKUP(D102,'数据-省本级预算数'!D:H,4,0),"0")</f>
        <v>0</v>
      </c>
      <c r="I102" s="26"/>
      <c r="J102" s="26">
        <f>VLOOKUP(F102,'数据-省本级决算数'!$A:$B,2,0)</f>
        <v>30</v>
      </c>
      <c r="K102" s="175">
        <f t="shared" si="10"/>
        <v>1</v>
      </c>
      <c r="L102" s="175"/>
      <c r="M102" s="175">
        <f t="shared" si="11"/>
        <v>0</v>
      </c>
      <c r="N102" s="135">
        <f t="shared" si="8"/>
        <v>0</v>
      </c>
      <c r="O102" s="176" t="str">
        <f t="shared" si="9"/>
        <v>是</v>
      </c>
      <c r="P102" s="176" t="str">
        <f t="shared" si="12"/>
        <v>否</v>
      </c>
    </row>
    <row r="103" ht="18.95" customHeight="1" spans="1:16">
      <c r="A103" s="167" t="s">
        <v>135</v>
      </c>
      <c r="B103" s="168" t="s">
        <v>136</v>
      </c>
      <c r="C103" s="168" t="s">
        <v>135</v>
      </c>
      <c r="D103" s="169" t="s">
        <v>301</v>
      </c>
      <c r="E103" s="168" t="s">
        <v>135</v>
      </c>
      <c r="F103" s="23" t="s">
        <v>302</v>
      </c>
      <c r="G103" s="26">
        <f ca="1">SUMIF($C102:$C1331,$D103,$G102:$G1331)</f>
        <v>44669</v>
      </c>
      <c r="H103" s="26">
        <f ca="1">SUMIF($C102:$C1331,$D103,$H102:$H1331)</f>
        <v>14692</v>
      </c>
      <c r="I103" s="26">
        <f>IFERROR(VLOOKUP(F103,'数据-省本级调整数'!$A:$B,2,0),0)</f>
        <v>64128</v>
      </c>
      <c r="J103" s="26">
        <f>VLOOKUP(F103,'数据-省本级决算数'!$A:$B,2,0)</f>
        <v>60377</v>
      </c>
      <c r="K103" s="175">
        <f ca="1" t="shared" si="10"/>
        <v>1.35</v>
      </c>
      <c r="L103" s="175">
        <f ca="1" t="shared" si="13"/>
        <v>4.11</v>
      </c>
      <c r="M103" s="175">
        <f t="shared" si="11"/>
        <v>0.94</v>
      </c>
      <c r="N103" s="135">
        <f ca="1" t="shared" si="8"/>
        <v>0.352</v>
      </c>
      <c r="O103" s="176" t="str">
        <f ca="1" t="shared" si="9"/>
        <v>是</v>
      </c>
      <c r="P103" s="176" t="str">
        <f t="shared" si="12"/>
        <v>是</v>
      </c>
    </row>
    <row r="104" ht="18.95" customHeight="1" spans="1:16">
      <c r="A104" s="167" t="s">
        <v>135</v>
      </c>
      <c r="B104" s="168" t="s">
        <v>135</v>
      </c>
      <c r="C104" s="168" t="s">
        <v>301</v>
      </c>
      <c r="D104" s="169" t="s">
        <v>303</v>
      </c>
      <c r="E104" s="168" t="s">
        <v>147</v>
      </c>
      <c r="F104" s="23" t="s">
        <v>141</v>
      </c>
      <c r="G104" s="26">
        <v>2913</v>
      </c>
      <c r="H104" s="26">
        <f>IFERROR(VLOOKUP(D104,'数据-省本级预算数'!D:H,4,0),"0")</f>
        <v>2935</v>
      </c>
      <c r="I104" s="26"/>
      <c r="J104" s="26">
        <f>VLOOKUP(F104,'数据-省本级决算数'!$A:$B,2,0)</f>
        <v>4776</v>
      </c>
      <c r="K104" s="175">
        <f t="shared" si="10"/>
        <v>1.64</v>
      </c>
      <c r="L104" s="175">
        <f t="shared" si="13"/>
        <v>1.63</v>
      </c>
      <c r="M104" s="175">
        <f t="shared" si="11"/>
        <v>0</v>
      </c>
      <c r="N104" s="135">
        <f t="shared" si="8"/>
        <v>0.64</v>
      </c>
      <c r="O104" s="176" t="str">
        <f t="shared" si="9"/>
        <v>是</v>
      </c>
      <c r="P104" s="176" t="str">
        <f t="shared" si="12"/>
        <v>否</v>
      </c>
    </row>
    <row r="105" ht="18.95" customHeight="1" spans="1:16">
      <c r="A105" s="167" t="s">
        <v>135</v>
      </c>
      <c r="B105" s="168" t="s">
        <v>135</v>
      </c>
      <c r="C105" s="168" t="s">
        <v>301</v>
      </c>
      <c r="D105" s="169" t="s">
        <v>304</v>
      </c>
      <c r="E105" s="168" t="s">
        <v>147</v>
      </c>
      <c r="F105" s="23" t="s">
        <v>143</v>
      </c>
      <c r="G105" s="26">
        <v>262</v>
      </c>
      <c r="H105" s="26">
        <f>IFERROR(VLOOKUP(D105,'数据-省本级预算数'!D:H,4,0),"0")</f>
        <v>2929</v>
      </c>
      <c r="I105" s="26"/>
      <c r="J105" s="26">
        <f>VLOOKUP(F105,'数据-省本级决算数'!$A:$B,2,0)</f>
        <v>590</v>
      </c>
      <c r="K105" s="175">
        <f t="shared" si="10"/>
        <v>2.25</v>
      </c>
      <c r="L105" s="175">
        <f t="shared" si="13"/>
        <v>0.2</v>
      </c>
      <c r="M105" s="175">
        <f t="shared" si="11"/>
        <v>0</v>
      </c>
      <c r="N105" s="135">
        <f t="shared" si="8"/>
        <v>1.252</v>
      </c>
      <c r="O105" s="176" t="str">
        <f t="shared" si="9"/>
        <v>是</v>
      </c>
      <c r="P105" s="176" t="str">
        <f t="shared" si="12"/>
        <v>否</v>
      </c>
    </row>
    <row r="106" ht="18.95" customHeight="1" spans="1:16">
      <c r="A106" s="167" t="s">
        <v>135</v>
      </c>
      <c r="B106" s="168" t="s">
        <v>135</v>
      </c>
      <c r="C106" s="168" t="s">
        <v>301</v>
      </c>
      <c r="D106" s="169" t="s">
        <v>305</v>
      </c>
      <c r="E106" s="168" t="s">
        <v>147</v>
      </c>
      <c r="F106" s="23" t="s">
        <v>145</v>
      </c>
      <c r="G106" s="26">
        <v>0</v>
      </c>
      <c r="H106" s="26">
        <f>IFERROR(VLOOKUP(D106,'数据-省本级预算数'!D:H,4,0),"0")</f>
        <v>0</v>
      </c>
      <c r="I106" s="26"/>
      <c r="J106" s="26">
        <f>VLOOKUP(F106,'数据-省本级决算数'!$A:$B,2,0)</f>
        <v>713</v>
      </c>
      <c r="K106" s="175"/>
      <c r="L106" s="175"/>
      <c r="M106" s="175">
        <f t="shared" si="11"/>
        <v>0</v>
      </c>
      <c r="N106" s="135" t="str">
        <f t="shared" si="8"/>
        <v/>
      </c>
      <c r="O106" s="176" t="str">
        <f t="shared" si="9"/>
        <v>是</v>
      </c>
      <c r="P106" s="176" t="str">
        <f t="shared" si="12"/>
        <v>否</v>
      </c>
    </row>
    <row r="107" ht="18.95" customHeight="1" spans="1:16">
      <c r="A107" s="167" t="s">
        <v>135</v>
      </c>
      <c r="B107" s="168" t="s">
        <v>135</v>
      </c>
      <c r="C107" s="168" t="s">
        <v>301</v>
      </c>
      <c r="D107" s="169" t="s">
        <v>306</v>
      </c>
      <c r="E107" s="168" t="s">
        <v>147</v>
      </c>
      <c r="F107" s="23" t="s">
        <v>307</v>
      </c>
      <c r="G107" s="26">
        <v>0</v>
      </c>
      <c r="H107" s="26">
        <f>IFERROR(VLOOKUP(D107,'数据-省本级预算数'!D:H,4,0),"0")</f>
        <v>0</v>
      </c>
      <c r="I107" s="26"/>
      <c r="J107" s="26">
        <f>VLOOKUP(F107,'数据-省本级决算数'!$A:$B,2,0)</f>
        <v>0</v>
      </c>
      <c r="K107" s="175"/>
      <c r="L107" s="175"/>
      <c r="M107" s="175">
        <f t="shared" si="11"/>
        <v>0</v>
      </c>
      <c r="N107" s="135" t="str">
        <f t="shared" si="8"/>
        <v/>
      </c>
      <c r="O107" s="176" t="str">
        <f t="shared" si="9"/>
        <v>否</v>
      </c>
      <c r="P107" s="176" t="str">
        <f t="shared" si="12"/>
        <v>否</v>
      </c>
    </row>
    <row r="108" ht="18.95" customHeight="1" spans="1:16">
      <c r="A108" s="167" t="s">
        <v>135</v>
      </c>
      <c r="B108" s="168" t="s">
        <v>135</v>
      </c>
      <c r="C108" s="168" t="s">
        <v>301</v>
      </c>
      <c r="D108" s="169" t="s">
        <v>308</v>
      </c>
      <c r="E108" s="168" t="s">
        <v>147</v>
      </c>
      <c r="F108" s="23" t="s">
        <v>309</v>
      </c>
      <c r="G108" s="26">
        <v>0</v>
      </c>
      <c r="H108" s="26">
        <f>IFERROR(VLOOKUP(D108,'数据-省本级预算数'!D:H,4,0),"0")</f>
        <v>0</v>
      </c>
      <c r="I108" s="26"/>
      <c r="J108" s="26">
        <f>VLOOKUP(F108,'数据-省本级决算数'!$A:$B,2,0)</f>
        <v>0</v>
      </c>
      <c r="K108" s="175"/>
      <c r="L108" s="175"/>
      <c r="M108" s="175">
        <f t="shared" si="11"/>
        <v>0</v>
      </c>
      <c r="N108" s="135" t="str">
        <f t="shared" si="8"/>
        <v/>
      </c>
      <c r="O108" s="176" t="str">
        <f t="shared" si="9"/>
        <v>否</v>
      </c>
      <c r="P108" s="176" t="str">
        <f t="shared" si="12"/>
        <v>否</v>
      </c>
    </row>
    <row r="109" ht="18.95" customHeight="1" spans="1:16">
      <c r="A109" s="167" t="s">
        <v>135</v>
      </c>
      <c r="B109" s="168" t="s">
        <v>135</v>
      </c>
      <c r="C109" s="168" t="s">
        <v>301</v>
      </c>
      <c r="D109" s="169" t="s">
        <v>310</v>
      </c>
      <c r="E109" s="168" t="s">
        <v>147</v>
      </c>
      <c r="F109" s="23" t="s">
        <v>311</v>
      </c>
      <c r="G109" s="26">
        <v>36233</v>
      </c>
      <c r="H109" s="26">
        <f>IFERROR(VLOOKUP(D109,'数据-省本级预算数'!D:H,4,0),"0")</f>
        <v>354</v>
      </c>
      <c r="I109" s="26"/>
      <c r="J109" s="26">
        <f>VLOOKUP(F109,'数据-省本级决算数'!$A:$B,2,0)</f>
        <v>50391</v>
      </c>
      <c r="K109" s="175">
        <f t="shared" si="10"/>
        <v>1.39</v>
      </c>
      <c r="L109" s="175">
        <f t="shared" si="13"/>
        <v>142.35</v>
      </c>
      <c r="M109" s="175">
        <f t="shared" si="11"/>
        <v>0</v>
      </c>
      <c r="N109" s="135">
        <f t="shared" si="8"/>
        <v>0.391</v>
      </c>
      <c r="O109" s="176" t="str">
        <f t="shared" si="9"/>
        <v>是</v>
      </c>
      <c r="P109" s="176" t="str">
        <f t="shared" si="12"/>
        <v>否</v>
      </c>
    </row>
    <row r="110" ht="18.95" customHeight="1" spans="1:16">
      <c r="A110" s="167" t="s">
        <v>135</v>
      </c>
      <c r="B110" s="168" t="s">
        <v>135</v>
      </c>
      <c r="C110" s="168" t="s">
        <v>301</v>
      </c>
      <c r="D110" s="169" t="s">
        <v>312</v>
      </c>
      <c r="E110" s="168" t="s">
        <v>147</v>
      </c>
      <c r="F110" s="23" t="s">
        <v>313</v>
      </c>
      <c r="G110" s="26">
        <v>0</v>
      </c>
      <c r="H110" s="26">
        <f>IFERROR(VLOOKUP(D110,'数据-省本级预算数'!D:H,4,0),"0")</f>
        <v>0</v>
      </c>
      <c r="I110" s="26"/>
      <c r="J110" s="26">
        <f>VLOOKUP(F110,'数据-省本级决算数'!$A:$B,2,0)</f>
        <v>60</v>
      </c>
      <c r="K110" s="175"/>
      <c r="L110" s="175"/>
      <c r="M110" s="175">
        <f t="shared" si="11"/>
        <v>0</v>
      </c>
      <c r="N110" s="135" t="str">
        <f t="shared" si="8"/>
        <v/>
      </c>
      <c r="O110" s="176" t="str">
        <f t="shared" si="9"/>
        <v>是</v>
      </c>
      <c r="P110" s="176" t="str">
        <f t="shared" si="12"/>
        <v>否</v>
      </c>
    </row>
    <row r="111" ht="18.95" customHeight="1" spans="1:16">
      <c r="A111" s="167" t="s">
        <v>135</v>
      </c>
      <c r="B111" s="168" t="s">
        <v>135</v>
      </c>
      <c r="C111" s="168" t="s">
        <v>301</v>
      </c>
      <c r="D111" s="169" t="s">
        <v>314</v>
      </c>
      <c r="E111" s="168" t="s">
        <v>147</v>
      </c>
      <c r="F111" s="23" t="s">
        <v>315</v>
      </c>
      <c r="G111" s="26">
        <v>250</v>
      </c>
      <c r="H111" s="26">
        <f>IFERROR(VLOOKUP(D111,'数据-省本级预算数'!D:H,4,0),"0")</f>
        <v>4829</v>
      </c>
      <c r="I111" s="26"/>
      <c r="J111" s="26">
        <f>VLOOKUP(F111,'数据-省本级决算数'!$A:$B,2,0)</f>
        <v>2300</v>
      </c>
      <c r="K111" s="175">
        <f t="shared" si="10"/>
        <v>9.2</v>
      </c>
      <c r="L111" s="175">
        <f t="shared" si="13"/>
        <v>0.48</v>
      </c>
      <c r="M111" s="175">
        <f t="shared" si="11"/>
        <v>0</v>
      </c>
      <c r="N111" s="135">
        <f t="shared" si="8"/>
        <v>8.2</v>
      </c>
      <c r="O111" s="176" t="str">
        <f t="shared" si="9"/>
        <v>是</v>
      </c>
      <c r="P111" s="176" t="str">
        <f t="shared" si="12"/>
        <v>否</v>
      </c>
    </row>
    <row r="112" ht="18.95" customHeight="1" spans="1:16">
      <c r="A112" s="167" t="s">
        <v>135</v>
      </c>
      <c r="B112" s="168" t="s">
        <v>135</v>
      </c>
      <c r="C112" s="168" t="s">
        <v>301</v>
      </c>
      <c r="D112" s="169" t="s">
        <v>316</v>
      </c>
      <c r="E112" s="168" t="s">
        <v>147</v>
      </c>
      <c r="F112" s="23" t="s">
        <v>317</v>
      </c>
      <c r="G112" s="26">
        <v>0</v>
      </c>
      <c r="H112" s="26">
        <f>IFERROR(VLOOKUP(D112,'数据-省本级预算数'!D:H,4,0),"0")</f>
        <v>50</v>
      </c>
      <c r="I112" s="26"/>
      <c r="J112" s="26">
        <f>VLOOKUP(F112,'数据-省本级决算数'!$A:$B,2,0)</f>
        <v>110</v>
      </c>
      <c r="K112" s="175"/>
      <c r="L112" s="175">
        <f t="shared" si="13"/>
        <v>2.2</v>
      </c>
      <c r="M112" s="175">
        <f t="shared" si="11"/>
        <v>0</v>
      </c>
      <c r="N112" s="135" t="str">
        <f t="shared" si="8"/>
        <v/>
      </c>
      <c r="O112" s="176" t="str">
        <f t="shared" si="9"/>
        <v>是</v>
      </c>
      <c r="P112" s="176" t="str">
        <f t="shared" si="12"/>
        <v>否</v>
      </c>
    </row>
    <row r="113" ht="18.95" customHeight="1" spans="1:16">
      <c r="A113" s="167" t="s">
        <v>135</v>
      </c>
      <c r="B113" s="168" t="s">
        <v>135</v>
      </c>
      <c r="C113" s="168" t="s">
        <v>301</v>
      </c>
      <c r="D113" s="169" t="s">
        <v>318</v>
      </c>
      <c r="E113" s="168" t="s">
        <v>147</v>
      </c>
      <c r="F113" s="23" t="s">
        <v>319</v>
      </c>
      <c r="G113" s="26">
        <v>78</v>
      </c>
      <c r="H113" s="26">
        <f>IFERROR(VLOOKUP(D113,'数据-省本级预算数'!D:H,4,0),"0")</f>
        <v>150</v>
      </c>
      <c r="I113" s="26"/>
      <c r="J113" s="26">
        <f>VLOOKUP(F113,'数据-省本级决算数'!$A:$B,2,0)</f>
        <v>150</v>
      </c>
      <c r="K113" s="175">
        <f t="shared" si="10"/>
        <v>1.92</v>
      </c>
      <c r="L113" s="175">
        <f t="shared" si="13"/>
        <v>1</v>
      </c>
      <c r="M113" s="175">
        <f t="shared" si="11"/>
        <v>0</v>
      </c>
      <c r="N113" s="135">
        <f t="shared" si="8"/>
        <v>0.923</v>
      </c>
      <c r="O113" s="176" t="str">
        <f t="shared" si="9"/>
        <v>是</v>
      </c>
      <c r="P113" s="176" t="str">
        <f t="shared" si="12"/>
        <v>否</v>
      </c>
    </row>
    <row r="114" ht="18.95" customHeight="1" spans="1:16">
      <c r="A114" s="167" t="s">
        <v>135</v>
      </c>
      <c r="B114" s="168" t="s">
        <v>135</v>
      </c>
      <c r="C114" s="168" t="s">
        <v>301</v>
      </c>
      <c r="D114" s="169" t="s">
        <v>320</v>
      </c>
      <c r="E114" s="168" t="s">
        <v>147</v>
      </c>
      <c r="F114" s="23" t="s">
        <v>321</v>
      </c>
      <c r="G114" s="26">
        <v>500</v>
      </c>
      <c r="H114" s="26">
        <f>IFERROR(VLOOKUP(D114,'数据-省本级预算数'!D:H,4,0),"0")</f>
        <v>2552</v>
      </c>
      <c r="I114" s="26"/>
      <c r="J114" s="26">
        <f>VLOOKUP(F114,'数据-省本级决算数'!$A:$B,2,0)</f>
        <v>656</v>
      </c>
      <c r="K114" s="175">
        <f t="shared" si="10"/>
        <v>1.31</v>
      </c>
      <c r="L114" s="175">
        <f t="shared" si="13"/>
        <v>0.26</v>
      </c>
      <c r="M114" s="175">
        <f t="shared" si="11"/>
        <v>0</v>
      </c>
      <c r="N114" s="135">
        <f t="shared" si="8"/>
        <v>0.312</v>
      </c>
      <c r="O114" s="176" t="str">
        <f t="shared" si="9"/>
        <v>是</v>
      </c>
      <c r="P114" s="176" t="str">
        <f t="shared" si="12"/>
        <v>否</v>
      </c>
    </row>
    <row r="115" ht="18.95" customHeight="1" spans="1:16">
      <c r="A115" s="167" t="s">
        <v>135</v>
      </c>
      <c r="B115" s="168" t="s">
        <v>135</v>
      </c>
      <c r="C115" s="168" t="s">
        <v>301</v>
      </c>
      <c r="D115" s="169" t="s">
        <v>322</v>
      </c>
      <c r="E115" s="168" t="s">
        <v>147</v>
      </c>
      <c r="F115" s="23" t="s">
        <v>323</v>
      </c>
      <c r="G115" s="26">
        <v>0</v>
      </c>
      <c r="H115" s="26">
        <f>IFERROR(VLOOKUP(D115,'数据-省本级预算数'!D:H,4,0),"0")</f>
        <v>0</v>
      </c>
      <c r="I115" s="26"/>
      <c r="J115" s="26">
        <f>VLOOKUP(F115,'数据-省本级决算数'!$A:$B,2,0)</f>
        <v>0</v>
      </c>
      <c r="K115" s="175"/>
      <c r="L115" s="175"/>
      <c r="M115" s="175">
        <f t="shared" si="11"/>
        <v>0</v>
      </c>
      <c r="N115" s="135" t="str">
        <f t="shared" si="8"/>
        <v/>
      </c>
      <c r="O115" s="176" t="str">
        <f t="shared" si="9"/>
        <v>否</v>
      </c>
      <c r="P115" s="176" t="str">
        <f t="shared" si="12"/>
        <v>否</v>
      </c>
    </row>
    <row r="116" ht="18.95" customHeight="1" spans="1:16">
      <c r="A116" s="167" t="s">
        <v>135</v>
      </c>
      <c r="B116" s="168" t="s">
        <v>135</v>
      </c>
      <c r="C116" s="168" t="s">
        <v>301</v>
      </c>
      <c r="D116" s="169" t="s">
        <v>324</v>
      </c>
      <c r="E116" s="168" t="s">
        <v>147</v>
      </c>
      <c r="F116" s="23" t="s">
        <v>160</v>
      </c>
      <c r="G116" s="26">
        <v>542</v>
      </c>
      <c r="H116" s="26">
        <f>IFERROR(VLOOKUP(D116,'数据-省本级预算数'!D:H,4,0),"0")</f>
        <v>323</v>
      </c>
      <c r="I116" s="26"/>
      <c r="J116" s="26">
        <f>VLOOKUP(F116,'数据-省本级决算数'!$A:$B,2,0)</f>
        <v>103</v>
      </c>
      <c r="K116" s="175">
        <f t="shared" si="10"/>
        <v>0.19</v>
      </c>
      <c r="L116" s="175">
        <f t="shared" si="13"/>
        <v>0.32</v>
      </c>
      <c r="M116" s="175">
        <f t="shared" si="11"/>
        <v>0</v>
      </c>
      <c r="N116" s="135">
        <f t="shared" si="8"/>
        <v>-0.81</v>
      </c>
      <c r="O116" s="176" t="str">
        <f t="shared" si="9"/>
        <v>是</v>
      </c>
      <c r="P116" s="176" t="str">
        <f t="shared" si="12"/>
        <v>否</v>
      </c>
    </row>
    <row r="117" ht="18.95" customHeight="1" spans="1:16">
      <c r="A117" s="167" t="s">
        <v>135</v>
      </c>
      <c r="B117" s="168"/>
      <c r="C117" s="168" t="s">
        <v>301</v>
      </c>
      <c r="D117" s="169" t="s">
        <v>325</v>
      </c>
      <c r="E117" s="168" t="s">
        <v>147</v>
      </c>
      <c r="F117" s="23" t="s">
        <v>326</v>
      </c>
      <c r="G117" s="26">
        <v>3891</v>
      </c>
      <c r="H117" s="26">
        <f>IFERROR(VLOOKUP(D117,'数据-省本级预算数'!D:H,4,0),"0")</f>
        <v>570</v>
      </c>
      <c r="I117" s="26"/>
      <c r="J117" s="26">
        <f>VLOOKUP(F117,'数据-省本级决算数'!$A:$B,2,0)</f>
        <v>4180</v>
      </c>
      <c r="K117" s="175">
        <f t="shared" si="10"/>
        <v>1.07</v>
      </c>
      <c r="L117" s="175">
        <f t="shared" si="13"/>
        <v>7.33</v>
      </c>
      <c r="M117" s="175">
        <f t="shared" si="11"/>
        <v>0</v>
      </c>
      <c r="N117" s="135">
        <f t="shared" ref="N117:N180" si="14">IF(ISERROR(J117/G117-1),"",J117/G117-1)</f>
        <v>0.074</v>
      </c>
      <c r="O117" s="176" t="str">
        <f t="shared" si="9"/>
        <v>是</v>
      </c>
      <c r="P117" s="176" t="str">
        <f t="shared" si="12"/>
        <v>否</v>
      </c>
    </row>
    <row r="118" ht="18.95" customHeight="1" spans="1:16">
      <c r="A118" s="167" t="s">
        <v>135</v>
      </c>
      <c r="B118" s="456" t="s">
        <v>136</v>
      </c>
      <c r="C118" s="168"/>
      <c r="D118" s="169" t="s">
        <v>327</v>
      </c>
      <c r="E118" s="168"/>
      <c r="F118" s="23" t="s">
        <v>328</v>
      </c>
      <c r="G118" s="26">
        <f ca="1">SUMIF($C117:$C1339,$D118,$G117:$G1338)</f>
        <v>10947</v>
      </c>
      <c r="H118" s="26">
        <f ca="1">SUMIF($C117:$C1338,$D118,$H117:$H1337)</f>
        <v>8541</v>
      </c>
      <c r="I118" s="26">
        <f>IFERROR(VLOOKUP(F118,'数据-省本级调整数'!$A:$B,2,0),0)</f>
        <v>9181</v>
      </c>
      <c r="J118" s="26">
        <f>VLOOKUP(F118,'数据-省本级决算数'!$A:$B,2,0)</f>
        <v>8729</v>
      </c>
      <c r="K118" s="175">
        <f ca="1" t="shared" si="10"/>
        <v>0.8</v>
      </c>
      <c r="L118" s="175">
        <f ca="1" t="shared" si="13"/>
        <v>1.02</v>
      </c>
      <c r="M118" s="175">
        <f t="shared" si="11"/>
        <v>0.95</v>
      </c>
      <c r="N118" s="135">
        <f ca="1" t="shared" si="14"/>
        <v>-0.203</v>
      </c>
      <c r="O118" s="176" t="str">
        <f ca="1" t="shared" si="9"/>
        <v>是</v>
      </c>
      <c r="P118" s="176" t="str">
        <f t="shared" si="12"/>
        <v>是</v>
      </c>
    </row>
    <row r="119" ht="18.95" customHeight="1" spans="1:16">
      <c r="A119" s="167" t="s">
        <v>135</v>
      </c>
      <c r="B119" s="168" t="s">
        <v>135</v>
      </c>
      <c r="C119" s="168" t="s">
        <v>327</v>
      </c>
      <c r="D119" s="169" t="s">
        <v>329</v>
      </c>
      <c r="E119" s="168" t="s">
        <v>147</v>
      </c>
      <c r="F119" s="23" t="s">
        <v>141</v>
      </c>
      <c r="G119" s="26">
        <v>3285</v>
      </c>
      <c r="H119" s="26">
        <f>IFERROR(VLOOKUP(D119,'数据-省本级预算数'!D:H,4,0),"0")</f>
        <v>3662</v>
      </c>
      <c r="I119" s="26"/>
      <c r="J119" s="26">
        <f>VLOOKUP(F119,'数据-省本级决算数'!$A:$B,2,0)</f>
        <v>4776</v>
      </c>
      <c r="K119" s="175">
        <f t="shared" si="10"/>
        <v>1.45</v>
      </c>
      <c r="L119" s="175">
        <f t="shared" si="13"/>
        <v>1.3</v>
      </c>
      <c r="M119" s="175">
        <f t="shared" si="11"/>
        <v>0</v>
      </c>
      <c r="N119" s="135">
        <f t="shared" si="14"/>
        <v>0.454</v>
      </c>
      <c r="O119" s="176" t="str">
        <f t="shared" si="9"/>
        <v>是</v>
      </c>
      <c r="P119" s="176" t="str">
        <f t="shared" si="12"/>
        <v>否</v>
      </c>
    </row>
    <row r="120" ht="18.95" customHeight="1" spans="1:16">
      <c r="A120" s="167" t="s">
        <v>135</v>
      </c>
      <c r="B120" s="168" t="s">
        <v>135</v>
      </c>
      <c r="C120" s="168" t="s">
        <v>327</v>
      </c>
      <c r="D120" s="169" t="s">
        <v>330</v>
      </c>
      <c r="E120" s="168" t="s">
        <v>147</v>
      </c>
      <c r="F120" s="23" t="s">
        <v>143</v>
      </c>
      <c r="G120" s="26">
        <v>1500</v>
      </c>
      <c r="H120" s="26">
        <f>IFERROR(VLOOKUP(D120,'数据-省本级预算数'!D:H,4,0),"0")</f>
        <v>1497</v>
      </c>
      <c r="I120" s="26"/>
      <c r="J120" s="26">
        <f>VLOOKUP(F120,'数据-省本级决算数'!$A:$B,2,0)</f>
        <v>590</v>
      </c>
      <c r="K120" s="175">
        <f t="shared" si="10"/>
        <v>0.39</v>
      </c>
      <c r="L120" s="175">
        <f t="shared" si="13"/>
        <v>0.39</v>
      </c>
      <c r="M120" s="175">
        <f t="shared" si="11"/>
        <v>0</v>
      </c>
      <c r="N120" s="135">
        <f t="shared" si="14"/>
        <v>-0.607</v>
      </c>
      <c r="O120" s="176" t="str">
        <f t="shared" si="9"/>
        <v>是</v>
      </c>
      <c r="P120" s="176" t="str">
        <f t="shared" si="12"/>
        <v>否</v>
      </c>
    </row>
    <row r="121" ht="18.95" customHeight="1" spans="1:16">
      <c r="A121" s="167" t="s">
        <v>135</v>
      </c>
      <c r="B121" s="168" t="s">
        <v>135</v>
      </c>
      <c r="C121" s="168" t="s">
        <v>327</v>
      </c>
      <c r="D121" s="169" t="s">
        <v>331</v>
      </c>
      <c r="E121" s="168" t="s">
        <v>147</v>
      </c>
      <c r="F121" s="23" t="s">
        <v>145</v>
      </c>
      <c r="G121" s="26">
        <v>41</v>
      </c>
      <c r="H121" s="26">
        <f>IFERROR(VLOOKUP(D121,'数据-省本级预算数'!D:H,4,0),"0")</f>
        <v>0</v>
      </c>
      <c r="I121" s="26"/>
      <c r="J121" s="26">
        <f>VLOOKUP(F121,'数据-省本级决算数'!$A:$B,2,0)</f>
        <v>713</v>
      </c>
      <c r="K121" s="175">
        <f t="shared" si="10"/>
        <v>17.39</v>
      </c>
      <c r="L121" s="175"/>
      <c r="M121" s="175">
        <f t="shared" si="11"/>
        <v>0</v>
      </c>
      <c r="N121" s="135">
        <f t="shared" si="14"/>
        <v>16.39</v>
      </c>
      <c r="O121" s="176" t="str">
        <f t="shared" si="9"/>
        <v>是</v>
      </c>
      <c r="P121" s="176" t="str">
        <f t="shared" si="12"/>
        <v>否</v>
      </c>
    </row>
    <row r="122" ht="18.95" customHeight="1" spans="1:16">
      <c r="A122" s="167" t="s">
        <v>135</v>
      </c>
      <c r="B122" s="168" t="s">
        <v>135</v>
      </c>
      <c r="C122" s="168" t="s">
        <v>327</v>
      </c>
      <c r="D122" s="169" t="s">
        <v>332</v>
      </c>
      <c r="E122" s="168" t="s">
        <v>147</v>
      </c>
      <c r="F122" s="23" t="s">
        <v>333</v>
      </c>
      <c r="G122" s="26">
        <v>2100</v>
      </c>
      <c r="H122" s="26">
        <f>IFERROR(VLOOKUP(D122,'数据-省本级预算数'!D:H,4,0),"0")</f>
        <v>400</v>
      </c>
      <c r="I122" s="26"/>
      <c r="J122" s="26">
        <f>VLOOKUP(F122,'数据-省本级决算数'!$A:$B,2,0)</f>
        <v>400</v>
      </c>
      <c r="K122" s="175">
        <f t="shared" si="10"/>
        <v>0.19</v>
      </c>
      <c r="L122" s="175">
        <f t="shared" si="13"/>
        <v>1</v>
      </c>
      <c r="M122" s="175">
        <f t="shared" si="11"/>
        <v>0</v>
      </c>
      <c r="N122" s="135">
        <f t="shared" si="14"/>
        <v>-0.81</v>
      </c>
      <c r="O122" s="176" t="str">
        <f t="shared" si="9"/>
        <v>是</v>
      </c>
      <c r="P122" s="176" t="str">
        <f t="shared" si="12"/>
        <v>否</v>
      </c>
    </row>
    <row r="123" ht="18.95" customHeight="1" spans="1:16">
      <c r="A123" s="167" t="s">
        <v>135</v>
      </c>
      <c r="B123" s="168" t="s">
        <v>135</v>
      </c>
      <c r="C123" s="168" t="s">
        <v>327</v>
      </c>
      <c r="D123" s="169" t="s">
        <v>334</v>
      </c>
      <c r="E123" s="168" t="s">
        <v>147</v>
      </c>
      <c r="F123" s="23" t="s">
        <v>335</v>
      </c>
      <c r="G123" s="26">
        <v>0</v>
      </c>
      <c r="H123" s="26">
        <f>IFERROR(VLOOKUP(D123,'数据-省本级预算数'!D:H,4,0),"0")</f>
        <v>0</v>
      </c>
      <c r="I123" s="26"/>
      <c r="J123" s="26">
        <f>VLOOKUP(F123,'数据-省本级决算数'!$A:$B,2,0)</f>
        <v>0</v>
      </c>
      <c r="K123" s="175"/>
      <c r="L123" s="175"/>
      <c r="M123" s="175">
        <f t="shared" si="11"/>
        <v>0</v>
      </c>
      <c r="N123" s="135" t="str">
        <f t="shared" si="14"/>
        <v/>
      </c>
      <c r="O123" s="176" t="str">
        <f t="shared" si="9"/>
        <v>否</v>
      </c>
      <c r="P123" s="176" t="str">
        <f t="shared" si="12"/>
        <v>否</v>
      </c>
    </row>
    <row r="124" ht="18.95" customHeight="1" spans="1:16">
      <c r="A124" s="167" t="s">
        <v>135</v>
      </c>
      <c r="B124" s="168" t="s">
        <v>135</v>
      </c>
      <c r="C124" s="168" t="s">
        <v>327</v>
      </c>
      <c r="D124" s="169" t="s">
        <v>336</v>
      </c>
      <c r="E124" s="168" t="s">
        <v>147</v>
      </c>
      <c r="F124" s="23" t="s">
        <v>337</v>
      </c>
      <c r="G124" s="26">
        <v>0</v>
      </c>
      <c r="H124" s="26">
        <f>IFERROR(VLOOKUP(D124,'数据-省本级预算数'!D:H,4,0),"0")</f>
        <v>0</v>
      </c>
      <c r="I124" s="26"/>
      <c r="J124" s="26">
        <f>VLOOKUP(F124,'数据-省本级决算数'!$A:$B,2,0)</f>
        <v>0</v>
      </c>
      <c r="K124" s="175"/>
      <c r="L124" s="175"/>
      <c r="M124" s="175">
        <f t="shared" si="11"/>
        <v>0</v>
      </c>
      <c r="N124" s="135" t="str">
        <f t="shared" si="14"/>
        <v/>
      </c>
      <c r="O124" s="176" t="str">
        <f t="shared" si="9"/>
        <v>否</v>
      </c>
      <c r="P124" s="176" t="str">
        <f t="shared" si="12"/>
        <v>否</v>
      </c>
    </row>
    <row r="125" ht="18.95" customHeight="1" spans="1:16">
      <c r="A125" s="167" t="s">
        <v>135</v>
      </c>
      <c r="B125" s="168" t="s">
        <v>135</v>
      </c>
      <c r="C125" s="168" t="s">
        <v>327</v>
      </c>
      <c r="D125" s="169" t="s">
        <v>338</v>
      </c>
      <c r="E125" s="168" t="s">
        <v>147</v>
      </c>
      <c r="F125" s="23" t="s">
        <v>160</v>
      </c>
      <c r="G125" s="26">
        <v>0</v>
      </c>
      <c r="H125" s="26">
        <f>IFERROR(VLOOKUP(D125,'数据-省本级预算数'!D:H,4,0),"0")</f>
        <v>0</v>
      </c>
      <c r="I125" s="26"/>
      <c r="J125" s="26">
        <f>VLOOKUP(F125,'数据-省本级决算数'!$A:$B,2,0)</f>
        <v>103</v>
      </c>
      <c r="K125" s="175"/>
      <c r="L125" s="175"/>
      <c r="M125" s="175">
        <f t="shared" si="11"/>
        <v>0</v>
      </c>
      <c r="N125" s="135" t="str">
        <f t="shared" si="14"/>
        <v/>
      </c>
      <c r="O125" s="176" t="str">
        <f t="shared" si="9"/>
        <v>是</v>
      </c>
      <c r="P125" s="176" t="str">
        <f t="shared" si="12"/>
        <v>否</v>
      </c>
    </row>
    <row r="126" ht="18.95" customHeight="1" spans="1:16">
      <c r="A126" s="167" t="s">
        <v>135</v>
      </c>
      <c r="B126" s="168"/>
      <c r="C126" s="168" t="s">
        <v>327</v>
      </c>
      <c r="D126" s="169" t="s">
        <v>339</v>
      </c>
      <c r="E126" s="168" t="s">
        <v>147</v>
      </c>
      <c r="F126" s="41" t="s">
        <v>340</v>
      </c>
      <c r="G126" s="26">
        <v>4021</v>
      </c>
      <c r="H126" s="26">
        <f>IFERROR(VLOOKUP(D126,'数据-省本级预算数'!D:H,4,0),"0")</f>
        <v>2982</v>
      </c>
      <c r="I126" s="26"/>
      <c r="J126" s="26">
        <f>VLOOKUP(F126,'数据-省本级决算数'!$A:$B,2,0)</f>
        <v>2708</v>
      </c>
      <c r="K126" s="175">
        <f t="shared" si="10"/>
        <v>0.67</v>
      </c>
      <c r="L126" s="175">
        <f t="shared" si="13"/>
        <v>0.91</v>
      </c>
      <c r="M126" s="175">
        <f t="shared" si="11"/>
        <v>0</v>
      </c>
      <c r="N126" s="135">
        <f t="shared" si="14"/>
        <v>-0.327</v>
      </c>
      <c r="O126" s="176" t="str">
        <f t="shared" si="9"/>
        <v>是</v>
      </c>
      <c r="P126" s="176" t="str">
        <f t="shared" si="12"/>
        <v>否</v>
      </c>
    </row>
    <row r="127" ht="18.95" customHeight="1" spans="1:16">
      <c r="A127" s="167" t="s">
        <v>135</v>
      </c>
      <c r="B127" s="456" t="s">
        <v>136</v>
      </c>
      <c r="C127" s="168"/>
      <c r="D127" s="169" t="s">
        <v>341</v>
      </c>
      <c r="E127" s="168"/>
      <c r="F127" s="41" t="s">
        <v>342</v>
      </c>
      <c r="G127" s="26">
        <f ca="1">SUMIF($C126:$C1348,$D127,$G126:$G1347)</f>
        <v>14245</v>
      </c>
      <c r="H127" s="26">
        <f ca="1">SUMIF($C126:$C1347,$D127,$H126:$H1346)</f>
        <v>15926</v>
      </c>
      <c r="I127" s="26">
        <f>IFERROR(VLOOKUP(F127,'数据-省本级调整数'!$A:$B,2,0),0)</f>
        <v>17309</v>
      </c>
      <c r="J127" s="26">
        <f>VLOOKUP(F127,'数据-省本级决算数'!$A:$B,2,0)</f>
        <v>17060</v>
      </c>
      <c r="K127" s="175">
        <f ca="1" t="shared" si="10"/>
        <v>1.2</v>
      </c>
      <c r="L127" s="175">
        <f ca="1" t="shared" si="13"/>
        <v>1.07</v>
      </c>
      <c r="M127" s="175">
        <f t="shared" si="11"/>
        <v>0.99</v>
      </c>
      <c r="N127" s="135">
        <f ca="1" t="shared" si="14"/>
        <v>0.198</v>
      </c>
      <c r="O127" s="176" t="str">
        <f ca="1" t="shared" si="9"/>
        <v>是</v>
      </c>
      <c r="P127" s="176" t="str">
        <f t="shared" si="12"/>
        <v>是</v>
      </c>
    </row>
    <row r="128" ht="18.95" customHeight="1" spans="1:16">
      <c r="A128" s="167" t="s">
        <v>135</v>
      </c>
      <c r="B128" s="168" t="s">
        <v>135</v>
      </c>
      <c r="C128" s="168" t="s">
        <v>341</v>
      </c>
      <c r="D128" s="169" t="s">
        <v>343</v>
      </c>
      <c r="E128" s="168" t="s">
        <v>147</v>
      </c>
      <c r="F128" s="41" t="s">
        <v>141</v>
      </c>
      <c r="G128" s="26">
        <v>2650</v>
      </c>
      <c r="H128" s="26">
        <f>IFERROR(VLOOKUP(D128,'数据-省本级预算数'!D:H,4,0),"0")</f>
        <v>2726</v>
      </c>
      <c r="I128" s="26"/>
      <c r="J128" s="26">
        <f>VLOOKUP(F128,'数据-省本级决算数'!$A:$B,2,0)</f>
        <v>4776</v>
      </c>
      <c r="K128" s="175">
        <f t="shared" si="10"/>
        <v>1.8</v>
      </c>
      <c r="L128" s="175">
        <f t="shared" si="13"/>
        <v>1.75</v>
      </c>
      <c r="M128" s="175">
        <f t="shared" si="11"/>
        <v>0</v>
      </c>
      <c r="N128" s="135">
        <f t="shared" si="14"/>
        <v>0.802</v>
      </c>
      <c r="O128" s="176" t="str">
        <f t="shared" si="9"/>
        <v>是</v>
      </c>
      <c r="P128" s="176" t="str">
        <f t="shared" si="12"/>
        <v>否</v>
      </c>
    </row>
    <row r="129" ht="18.95" customHeight="1" spans="1:16">
      <c r="A129" s="167" t="s">
        <v>135</v>
      </c>
      <c r="B129" s="168" t="s">
        <v>135</v>
      </c>
      <c r="C129" s="168" t="s">
        <v>341</v>
      </c>
      <c r="D129" s="169" t="s">
        <v>344</v>
      </c>
      <c r="E129" s="168" t="s">
        <v>147</v>
      </c>
      <c r="F129" s="41" t="s">
        <v>143</v>
      </c>
      <c r="G129" s="26">
        <v>0</v>
      </c>
      <c r="H129" s="26">
        <f>IFERROR(VLOOKUP(D129,'数据-省本级预算数'!D:H,4,0),"0")</f>
        <v>0</v>
      </c>
      <c r="I129" s="26"/>
      <c r="J129" s="26">
        <f>VLOOKUP(F129,'数据-省本级决算数'!$A:$B,2,0)</f>
        <v>590</v>
      </c>
      <c r="K129" s="175"/>
      <c r="L129" s="175"/>
      <c r="M129" s="175">
        <f t="shared" si="11"/>
        <v>0</v>
      </c>
      <c r="N129" s="135" t="str">
        <f t="shared" si="14"/>
        <v/>
      </c>
      <c r="O129" s="176" t="str">
        <f t="shared" si="9"/>
        <v>是</v>
      </c>
      <c r="P129" s="176" t="str">
        <f t="shared" si="12"/>
        <v>否</v>
      </c>
    </row>
    <row r="130" ht="18.95" customHeight="1" spans="1:16">
      <c r="A130" s="167" t="s">
        <v>135</v>
      </c>
      <c r="B130" s="168" t="s">
        <v>135</v>
      </c>
      <c r="C130" s="168" t="s">
        <v>341</v>
      </c>
      <c r="D130" s="169" t="s">
        <v>345</v>
      </c>
      <c r="E130" s="168" t="s">
        <v>147</v>
      </c>
      <c r="F130" s="41" t="s">
        <v>145</v>
      </c>
      <c r="G130" s="26">
        <v>112</v>
      </c>
      <c r="H130" s="26">
        <f>IFERROR(VLOOKUP(D130,'数据-省本级预算数'!D:H,4,0),"0")</f>
        <v>98</v>
      </c>
      <c r="I130" s="26"/>
      <c r="J130" s="26">
        <f>VLOOKUP(F130,'数据-省本级决算数'!$A:$B,2,0)</f>
        <v>713</v>
      </c>
      <c r="K130" s="175">
        <f t="shared" si="10"/>
        <v>6.37</v>
      </c>
      <c r="L130" s="175">
        <f t="shared" si="13"/>
        <v>7.28</v>
      </c>
      <c r="M130" s="175">
        <f t="shared" si="11"/>
        <v>0</v>
      </c>
      <c r="N130" s="135">
        <f t="shared" si="14"/>
        <v>5.366</v>
      </c>
      <c r="O130" s="176" t="str">
        <f t="shared" si="9"/>
        <v>是</v>
      </c>
      <c r="P130" s="176" t="str">
        <f t="shared" si="12"/>
        <v>否</v>
      </c>
    </row>
    <row r="131" ht="18.95" customHeight="1" spans="1:16">
      <c r="A131" s="167" t="s">
        <v>135</v>
      </c>
      <c r="B131" s="168" t="s">
        <v>135</v>
      </c>
      <c r="C131" s="168" t="s">
        <v>341</v>
      </c>
      <c r="D131" s="169" t="s">
        <v>346</v>
      </c>
      <c r="E131" s="168" t="s">
        <v>147</v>
      </c>
      <c r="F131" s="41" t="s">
        <v>347</v>
      </c>
      <c r="G131" s="26">
        <v>0</v>
      </c>
      <c r="H131" s="26">
        <f>IFERROR(VLOOKUP(D131,'数据-省本级预算数'!D:H,4,0),"0")</f>
        <v>0</v>
      </c>
      <c r="I131" s="26"/>
      <c r="J131" s="26">
        <f>VLOOKUP(F131,'数据-省本级决算数'!$A:$B,2,0)</f>
        <v>0</v>
      </c>
      <c r="K131" s="175"/>
      <c r="L131" s="175"/>
      <c r="M131" s="175">
        <f t="shared" si="11"/>
        <v>0</v>
      </c>
      <c r="N131" s="135" t="str">
        <f t="shared" si="14"/>
        <v/>
      </c>
      <c r="O131" s="176" t="str">
        <f t="shared" si="9"/>
        <v>否</v>
      </c>
      <c r="P131" s="176" t="str">
        <f t="shared" si="12"/>
        <v>否</v>
      </c>
    </row>
    <row r="132" ht="18.95" customHeight="1" spans="1:16">
      <c r="A132" s="167" t="s">
        <v>135</v>
      </c>
      <c r="B132" s="168" t="s">
        <v>135</v>
      </c>
      <c r="C132" s="168" t="s">
        <v>341</v>
      </c>
      <c r="D132" s="169" t="s">
        <v>348</v>
      </c>
      <c r="E132" s="168" t="s">
        <v>147</v>
      </c>
      <c r="F132" s="41" t="s">
        <v>349</v>
      </c>
      <c r="G132" s="26">
        <v>0</v>
      </c>
      <c r="H132" s="26">
        <f>IFERROR(VLOOKUP(D132,'数据-省本级预算数'!D:H,4,0),"0")</f>
        <v>0</v>
      </c>
      <c r="I132" s="26"/>
      <c r="J132" s="26">
        <f>VLOOKUP(F132,'数据-省本级决算数'!$A:$B,2,0)</f>
        <v>0</v>
      </c>
      <c r="K132" s="175"/>
      <c r="L132" s="175"/>
      <c r="M132" s="175">
        <f t="shared" si="11"/>
        <v>0</v>
      </c>
      <c r="N132" s="135" t="str">
        <f t="shared" si="14"/>
        <v/>
      </c>
      <c r="O132" s="176" t="str">
        <f t="shared" ref="O132:O195" si="15">IF(F132&lt;&gt;"",IF(SUM(G132:J132)&lt;&gt;0,"是","否"),"空")</f>
        <v>否</v>
      </c>
      <c r="P132" s="176" t="str">
        <f t="shared" si="12"/>
        <v>否</v>
      </c>
    </row>
    <row r="133" ht="18.95" customHeight="1" spans="1:16">
      <c r="A133" s="167" t="s">
        <v>135</v>
      </c>
      <c r="B133" s="168" t="s">
        <v>135</v>
      </c>
      <c r="C133" s="168" t="s">
        <v>341</v>
      </c>
      <c r="D133" s="169" t="s">
        <v>350</v>
      </c>
      <c r="E133" s="168" t="s">
        <v>147</v>
      </c>
      <c r="F133" s="41" t="s">
        <v>351</v>
      </c>
      <c r="G133" s="26">
        <v>340</v>
      </c>
      <c r="H133" s="26">
        <f>IFERROR(VLOOKUP(D133,'数据-省本级预算数'!D:H,4,0),"0")</f>
        <v>1000</v>
      </c>
      <c r="I133" s="26"/>
      <c r="J133" s="26">
        <f>VLOOKUP(F133,'数据-省本级决算数'!$A:$B,2,0)</f>
        <v>340</v>
      </c>
      <c r="K133" s="175">
        <f t="shared" ref="K133:K196" si="16">J133/G133</f>
        <v>1</v>
      </c>
      <c r="L133" s="175">
        <f t="shared" ref="L133:L196" si="17">J133/H133</f>
        <v>0.34</v>
      </c>
      <c r="M133" s="175">
        <f t="shared" ref="M133:M196" si="18">IFERROR(J133/I133,0)</f>
        <v>0</v>
      </c>
      <c r="N133" s="135">
        <f t="shared" si="14"/>
        <v>0</v>
      </c>
      <c r="O133" s="176" t="str">
        <f t="shared" si="15"/>
        <v>是</v>
      </c>
      <c r="P133" s="176" t="str">
        <f t="shared" ref="P133:P196" si="19">IF(C133&lt;&gt;"",IF(OR(LEFT(D133,3)="205",LEFT(D133,3)="206",LEFT(D133,3)="207",LEFT(D133,3)="208",LEFT(D133,3)="210",LEFT(D133,3)="213"),"是","否"),"是")</f>
        <v>否</v>
      </c>
    </row>
    <row r="134" ht="18.95" customHeight="1" spans="1:16">
      <c r="A134" s="167" t="s">
        <v>135</v>
      </c>
      <c r="B134" s="168" t="s">
        <v>135</v>
      </c>
      <c r="C134" s="168" t="s">
        <v>341</v>
      </c>
      <c r="D134" s="169" t="s">
        <v>352</v>
      </c>
      <c r="E134" s="168" t="s">
        <v>147</v>
      </c>
      <c r="F134" s="41" t="s">
        <v>353</v>
      </c>
      <c r="G134" s="26">
        <v>0</v>
      </c>
      <c r="H134" s="26">
        <f>IFERROR(VLOOKUP(D134,'数据-省本级预算数'!D:H,4,0),"0")</f>
        <v>0</v>
      </c>
      <c r="I134" s="26"/>
      <c r="J134" s="26">
        <f>VLOOKUP(F134,'数据-省本级决算数'!$A:$B,2,0)</f>
        <v>0</v>
      </c>
      <c r="K134" s="175"/>
      <c r="L134" s="175"/>
      <c r="M134" s="175">
        <f t="shared" si="18"/>
        <v>0</v>
      </c>
      <c r="N134" s="135" t="str">
        <f t="shared" si="14"/>
        <v/>
      </c>
      <c r="O134" s="176" t="str">
        <f t="shared" si="15"/>
        <v>否</v>
      </c>
      <c r="P134" s="176" t="str">
        <f t="shared" si="19"/>
        <v>否</v>
      </c>
    </row>
    <row r="135" ht="18.95" customHeight="1" spans="1:16">
      <c r="A135" s="167" t="s">
        <v>135</v>
      </c>
      <c r="B135" s="168" t="s">
        <v>135</v>
      </c>
      <c r="C135" s="168" t="s">
        <v>341</v>
      </c>
      <c r="D135" s="169" t="s">
        <v>354</v>
      </c>
      <c r="E135" s="168" t="s">
        <v>147</v>
      </c>
      <c r="F135" s="41" t="s">
        <v>355</v>
      </c>
      <c r="G135" s="26">
        <v>8758</v>
      </c>
      <c r="H135" s="26">
        <f>IFERROR(VLOOKUP(D135,'数据-省本级预算数'!D:H,4,0),"0")</f>
        <v>11909</v>
      </c>
      <c r="I135" s="26"/>
      <c r="J135" s="26">
        <f>VLOOKUP(F135,'数据-省本级决算数'!$A:$B,2,0)</f>
        <v>8895</v>
      </c>
      <c r="K135" s="175">
        <f t="shared" si="16"/>
        <v>1.02</v>
      </c>
      <c r="L135" s="175">
        <f t="shared" si="17"/>
        <v>0.75</v>
      </c>
      <c r="M135" s="175">
        <f t="shared" si="18"/>
        <v>0</v>
      </c>
      <c r="N135" s="135">
        <f t="shared" si="14"/>
        <v>0.016</v>
      </c>
      <c r="O135" s="176" t="str">
        <f t="shared" si="15"/>
        <v>是</v>
      </c>
      <c r="P135" s="176" t="str">
        <f t="shared" si="19"/>
        <v>否</v>
      </c>
    </row>
    <row r="136" ht="18.95" customHeight="1" spans="1:16">
      <c r="A136" s="167" t="s">
        <v>135</v>
      </c>
      <c r="B136" s="168" t="s">
        <v>135</v>
      </c>
      <c r="C136" s="168" t="s">
        <v>341</v>
      </c>
      <c r="D136" s="169" t="s">
        <v>356</v>
      </c>
      <c r="E136" s="168" t="s">
        <v>147</v>
      </c>
      <c r="F136" s="41" t="s">
        <v>160</v>
      </c>
      <c r="G136" s="26">
        <v>211</v>
      </c>
      <c r="H136" s="26">
        <f>IFERROR(VLOOKUP(D136,'数据-省本级预算数'!D:H,4,0),"0")</f>
        <v>193</v>
      </c>
      <c r="I136" s="26"/>
      <c r="J136" s="26">
        <f>VLOOKUP(F136,'数据-省本级决算数'!$A:$B,2,0)</f>
        <v>103</v>
      </c>
      <c r="K136" s="175">
        <f t="shared" si="16"/>
        <v>0.49</v>
      </c>
      <c r="L136" s="175">
        <f t="shared" si="17"/>
        <v>0.53</v>
      </c>
      <c r="M136" s="175">
        <f t="shared" si="18"/>
        <v>0</v>
      </c>
      <c r="N136" s="135">
        <f t="shared" si="14"/>
        <v>-0.512</v>
      </c>
      <c r="O136" s="176" t="str">
        <f t="shared" si="15"/>
        <v>是</v>
      </c>
      <c r="P136" s="176" t="str">
        <f t="shared" si="19"/>
        <v>否</v>
      </c>
    </row>
    <row r="137" ht="18.95" customHeight="1" spans="1:16">
      <c r="A137" s="167" t="s">
        <v>135</v>
      </c>
      <c r="B137" s="168"/>
      <c r="C137" s="168" t="s">
        <v>341</v>
      </c>
      <c r="D137" s="169" t="s">
        <v>357</v>
      </c>
      <c r="E137" s="168" t="s">
        <v>147</v>
      </c>
      <c r="F137" s="41" t="s">
        <v>358</v>
      </c>
      <c r="G137" s="26">
        <v>2174</v>
      </c>
      <c r="H137" s="26">
        <f>IFERROR(VLOOKUP(D137,'数据-省本级预算数'!D:H,4,0),"0")</f>
        <v>0</v>
      </c>
      <c r="I137" s="26"/>
      <c r="J137" s="26">
        <f>VLOOKUP(F137,'数据-省本级决算数'!$A:$B,2,0)</f>
        <v>4530</v>
      </c>
      <c r="K137" s="175">
        <f t="shared" si="16"/>
        <v>2.08</v>
      </c>
      <c r="L137" s="175"/>
      <c r="M137" s="175">
        <f t="shared" si="18"/>
        <v>0</v>
      </c>
      <c r="N137" s="135">
        <f t="shared" si="14"/>
        <v>1.084</v>
      </c>
      <c r="O137" s="176" t="str">
        <f t="shared" si="15"/>
        <v>是</v>
      </c>
      <c r="P137" s="176" t="str">
        <f t="shared" si="19"/>
        <v>否</v>
      </c>
    </row>
    <row r="138" ht="18.95" customHeight="1" spans="1:16">
      <c r="A138" s="167" t="s">
        <v>135</v>
      </c>
      <c r="B138" s="456" t="s">
        <v>136</v>
      </c>
      <c r="C138" s="168"/>
      <c r="D138" s="169" t="s">
        <v>359</v>
      </c>
      <c r="E138" s="168"/>
      <c r="F138" s="41" t="s">
        <v>360</v>
      </c>
      <c r="G138" s="26">
        <f ca="1">SUMIF($C137:$C1359,$D138,$G137:$G1358)</f>
        <v>1156</v>
      </c>
      <c r="H138" s="26">
        <f ca="1">SUMIF($C137:$C1358,$D138,$H137:$H1357)</f>
        <v>1160</v>
      </c>
      <c r="I138" s="26">
        <f>IFERROR(VLOOKUP(F138,'数据-省本级调整数'!$A:$B,2,0),0)</f>
        <v>1184</v>
      </c>
      <c r="J138" s="26">
        <f>VLOOKUP(F138,'数据-省本级决算数'!$A:$B,2,0)</f>
        <v>1183</v>
      </c>
      <c r="K138" s="175">
        <f ca="1" t="shared" si="16"/>
        <v>1.02</v>
      </c>
      <c r="L138" s="175">
        <f ca="1" t="shared" si="17"/>
        <v>1.02</v>
      </c>
      <c r="M138" s="175">
        <f t="shared" si="18"/>
        <v>1</v>
      </c>
      <c r="N138" s="135">
        <f ca="1" t="shared" si="14"/>
        <v>0.023</v>
      </c>
      <c r="O138" s="176" t="str">
        <f ca="1" t="shared" si="15"/>
        <v>是</v>
      </c>
      <c r="P138" s="176" t="str">
        <f t="shared" si="19"/>
        <v>是</v>
      </c>
    </row>
    <row r="139" ht="18.95" customHeight="1" spans="1:16">
      <c r="A139" s="167" t="s">
        <v>135</v>
      </c>
      <c r="B139" s="168" t="s">
        <v>135</v>
      </c>
      <c r="C139" s="168" t="s">
        <v>359</v>
      </c>
      <c r="D139" s="169" t="s">
        <v>361</v>
      </c>
      <c r="E139" s="168" t="s">
        <v>147</v>
      </c>
      <c r="F139" s="41" t="s">
        <v>141</v>
      </c>
      <c r="G139" s="26">
        <v>356</v>
      </c>
      <c r="H139" s="26">
        <f>IFERROR(VLOOKUP(D139,'数据-省本级预算数'!D:H,4,0),"0")</f>
        <v>352</v>
      </c>
      <c r="I139" s="26"/>
      <c r="J139" s="26">
        <f>VLOOKUP(F139,'数据-省本级决算数'!$A:$B,2,0)</f>
        <v>4776</v>
      </c>
      <c r="K139" s="175">
        <f t="shared" si="16"/>
        <v>13.42</v>
      </c>
      <c r="L139" s="175">
        <f t="shared" si="17"/>
        <v>13.57</v>
      </c>
      <c r="M139" s="175">
        <f t="shared" si="18"/>
        <v>0</v>
      </c>
      <c r="N139" s="135">
        <f t="shared" si="14"/>
        <v>12.416</v>
      </c>
      <c r="O139" s="176" t="str">
        <f t="shared" si="15"/>
        <v>是</v>
      </c>
      <c r="P139" s="176" t="str">
        <f t="shared" si="19"/>
        <v>否</v>
      </c>
    </row>
    <row r="140" ht="18.95" customHeight="1" spans="1:16">
      <c r="A140" s="167" t="s">
        <v>135</v>
      </c>
      <c r="B140" s="168" t="s">
        <v>135</v>
      </c>
      <c r="C140" s="168" t="s">
        <v>359</v>
      </c>
      <c r="D140" s="169" t="s">
        <v>362</v>
      </c>
      <c r="E140" s="168" t="s">
        <v>147</v>
      </c>
      <c r="F140" s="41" t="s">
        <v>143</v>
      </c>
      <c r="G140" s="26">
        <v>800</v>
      </c>
      <c r="H140" s="26">
        <f>IFERROR(VLOOKUP(D140,'数据-省本级预算数'!D:H,4,0),"0")</f>
        <v>808</v>
      </c>
      <c r="I140" s="26"/>
      <c r="J140" s="26">
        <f>VLOOKUP(F140,'数据-省本级决算数'!$A:$B,2,0)</f>
        <v>590</v>
      </c>
      <c r="K140" s="175">
        <f t="shared" si="16"/>
        <v>0.74</v>
      </c>
      <c r="L140" s="175">
        <f t="shared" si="17"/>
        <v>0.73</v>
      </c>
      <c r="M140" s="175">
        <f t="shared" si="18"/>
        <v>0</v>
      </c>
      <c r="N140" s="135">
        <f t="shared" si="14"/>
        <v>-0.263</v>
      </c>
      <c r="O140" s="176" t="str">
        <f t="shared" si="15"/>
        <v>是</v>
      </c>
      <c r="P140" s="176" t="str">
        <f t="shared" si="19"/>
        <v>否</v>
      </c>
    </row>
    <row r="141" ht="18.95" customHeight="1" spans="1:16">
      <c r="A141" s="167" t="s">
        <v>135</v>
      </c>
      <c r="B141" s="168" t="s">
        <v>135</v>
      </c>
      <c r="C141" s="168" t="s">
        <v>359</v>
      </c>
      <c r="D141" s="169" t="s">
        <v>363</v>
      </c>
      <c r="E141" s="168" t="s">
        <v>147</v>
      </c>
      <c r="F141" s="41" t="s">
        <v>145</v>
      </c>
      <c r="G141" s="26">
        <v>0</v>
      </c>
      <c r="H141" s="26">
        <f>IFERROR(VLOOKUP(D141,'数据-省本级预算数'!D:H,4,0),"0")</f>
        <v>0</v>
      </c>
      <c r="I141" s="26"/>
      <c r="J141" s="26">
        <f>VLOOKUP(F141,'数据-省本级决算数'!$A:$B,2,0)</f>
        <v>713</v>
      </c>
      <c r="K141" s="175"/>
      <c r="L141" s="175"/>
      <c r="M141" s="175">
        <f t="shared" si="18"/>
        <v>0</v>
      </c>
      <c r="N141" s="135" t="str">
        <f t="shared" si="14"/>
        <v/>
      </c>
      <c r="O141" s="176" t="str">
        <f t="shared" si="15"/>
        <v>是</v>
      </c>
      <c r="P141" s="176" t="str">
        <f t="shared" si="19"/>
        <v>否</v>
      </c>
    </row>
    <row r="142" ht="18.95" customHeight="1" spans="1:16">
      <c r="A142" s="167" t="s">
        <v>135</v>
      </c>
      <c r="B142" s="168" t="s">
        <v>135</v>
      </c>
      <c r="C142" s="168" t="s">
        <v>359</v>
      </c>
      <c r="D142" s="169" t="s">
        <v>364</v>
      </c>
      <c r="E142" s="168" t="s">
        <v>147</v>
      </c>
      <c r="F142" s="41" t="s">
        <v>365</v>
      </c>
      <c r="G142" s="26">
        <v>0</v>
      </c>
      <c r="H142" s="26">
        <f>IFERROR(VLOOKUP(D142,'数据-省本级预算数'!D:H,4,0),"0")</f>
        <v>0</v>
      </c>
      <c r="I142" s="26"/>
      <c r="J142" s="26">
        <f>VLOOKUP(F142,'数据-省本级决算数'!$A:$B,2,0)</f>
        <v>0</v>
      </c>
      <c r="K142" s="175"/>
      <c r="L142" s="175"/>
      <c r="M142" s="175">
        <f t="shared" si="18"/>
        <v>0</v>
      </c>
      <c r="N142" s="135" t="str">
        <f t="shared" si="14"/>
        <v/>
      </c>
      <c r="O142" s="176" t="str">
        <f t="shared" si="15"/>
        <v>否</v>
      </c>
      <c r="P142" s="176" t="str">
        <f t="shared" si="19"/>
        <v>否</v>
      </c>
    </row>
    <row r="143" ht="18.95" customHeight="1" spans="1:16">
      <c r="A143" s="167" t="s">
        <v>135</v>
      </c>
      <c r="B143" s="168" t="s">
        <v>135</v>
      </c>
      <c r="C143" s="168" t="s">
        <v>359</v>
      </c>
      <c r="D143" s="169" t="s">
        <v>366</v>
      </c>
      <c r="E143" s="168" t="s">
        <v>147</v>
      </c>
      <c r="F143" s="41" t="s">
        <v>367</v>
      </c>
      <c r="G143" s="26">
        <v>0</v>
      </c>
      <c r="H143" s="26">
        <f>IFERROR(VLOOKUP(D143,'数据-省本级预算数'!D:H,4,0),"0")</f>
        <v>0</v>
      </c>
      <c r="I143" s="26"/>
      <c r="J143" s="26">
        <f>VLOOKUP(F143,'数据-省本级决算数'!$A:$B,2,0)</f>
        <v>0</v>
      </c>
      <c r="K143" s="175"/>
      <c r="L143" s="175"/>
      <c r="M143" s="175">
        <f t="shared" si="18"/>
        <v>0</v>
      </c>
      <c r="N143" s="135" t="str">
        <f t="shared" si="14"/>
        <v/>
      </c>
      <c r="O143" s="176" t="str">
        <f t="shared" si="15"/>
        <v>否</v>
      </c>
      <c r="P143" s="176" t="str">
        <f t="shared" si="19"/>
        <v>否</v>
      </c>
    </row>
    <row r="144" ht="18.95" customHeight="1" spans="1:16">
      <c r="A144" s="167" t="s">
        <v>135</v>
      </c>
      <c r="B144" s="168" t="s">
        <v>135</v>
      </c>
      <c r="C144" s="168" t="s">
        <v>359</v>
      </c>
      <c r="D144" s="169" t="s">
        <v>368</v>
      </c>
      <c r="E144" s="168" t="s">
        <v>147</v>
      </c>
      <c r="F144" s="41" t="s">
        <v>369</v>
      </c>
      <c r="G144" s="26">
        <v>0</v>
      </c>
      <c r="H144" s="26">
        <f>IFERROR(VLOOKUP(D144,'数据-省本级预算数'!D:H,4,0),"0")</f>
        <v>0</v>
      </c>
      <c r="I144" s="26"/>
      <c r="J144" s="26">
        <f>VLOOKUP(F144,'数据-省本级决算数'!$A:$B,2,0)</f>
        <v>0</v>
      </c>
      <c r="K144" s="175"/>
      <c r="L144" s="175"/>
      <c r="M144" s="175">
        <f t="shared" si="18"/>
        <v>0</v>
      </c>
      <c r="N144" s="135" t="str">
        <f t="shared" si="14"/>
        <v/>
      </c>
      <c r="O144" s="176" t="str">
        <f t="shared" si="15"/>
        <v>否</v>
      </c>
      <c r="P144" s="176" t="str">
        <f t="shared" si="19"/>
        <v>否</v>
      </c>
    </row>
    <row r="145" ht="18.95" customHeight="1" spans="1:16">
      <c r="A145" s="167" t="s">
        <v>135</v>
      </c>
      <c r="B145" s="168" t="s">
        <v>135</v>
      </c>
      <c r="C145" s="168" t="s">
        <v>359</v>
      </c>
      <c r="D145" s="169" t="s">
        <v>370</v>
      </c>
      <c r="E145" s="168" t="s">
        <v>147</v>
      </c>
      <c r="F145" s="41" t="s">
        <v>371</v>
      </c>
      <c r="G145" s="26">
        <v>0</v>
      </c>
      <c r="H145" s="26">
        <f>IFERROR(VLOOKUP(D145,'数据-省本级预算数'!D:H,4,0),"0")</f>
        <v>0</v>
      </c>
      <c r="I145" s="26"/>
      <c r="J145" s="26">
        <f>VLOOKUP(F145,'数据-省本级决算数'!$A:$B,2,0)</f>
        <v>0</v>
      </c>
      <c r="K145" s="175"/>
      <c r="L145" s="175"/>
      <c r="M145" s="175">
        <f t="shared" si="18"/>
        <v>0</v>
      </c>
      <c r="N145" s="135" t="str">
        <f t="shared" si="14"/>
        <v/>
      </c>
      <c r="O145" s="176" t="str">
        <f t="shared" si="15"/>
        <v>否</v>
      </c>
      <c r="P145" s="176" t="str">
        <f t="shared" si="19"/>
        <v>否</v>
      </c>
    </row>
    <row r="146" ht="18.95" customHeight="1" spans="1:16">
      <c r="A146" s="167" t="s">
        <v>135</v>
      </c>
      <c r="B146" s="168" t="s">
        <v>135</v>
      </c>
      <c r="C146" s="168" t="s">
        <v>359</v>
      </c>
      <c r="D146" s="169" t="s">
        <v>372</v>
      </c>
      <c r="E146" s="168" t="s">
        <v>147</v>
      </c>
      <c r="F146" s="41" t="s">
        <v>373</v>
      </c>
      <c r="G146" s="26">
        <v>0</v>
      </c>
      <c r="H146" s="26">
        <f>IFERROR(VLOOKUP(D146,'数据-省本级预算数'!D:H,4,0),"0")</f>
        <v>0</v>
      </c>
      <c r="I146" s="26"/>
      <c r="J146" s="26">
        <f>VLOOKUP(F146,'数据-省本级决算数'!$A:$B,2,0)</f>
        <v>0</v>
      </c>
      <c r="K146" s="175"/>
      <c r="L146" s="175"/>
      <c r="M146" s="175">
        <f t="shared" si="18"/>
        <v>0</v>
      </c>
      <c r="N146" s="135" t="str">
        <f t="shared" si="14"/>
        <v/>
      </c>
      <c r="O146" s="176" t="str">
        <f t="shared" si="15"/>
        <v>否</v>
      </c>
      <c r="P146" s="176" t="str">
        <f t="shared" si="19"/>
        <v>否</v>
      </c>
    </row>
    <row r="147" ht="18.95" customHeight="1" spans="1:16">
      <c r="A147" s="167" t="s">
        <v>135</v>
      </c>
      <c r="B147" s="168" t="s">
        <v>135</v>
      </c>
      <c r="C147" s="168" t="s">
        <v>359</v>
      </c>
      <c r="D147" s="169" t="s">
        <v>374</v>
      </c>
      <c r="E147" s="168" t="s">
        <v>147</v>
      </c>
      <c r="F147" s="41" t="s">
        <v>375</v>
      </c>
      <c r="G147" s="26">
        <v>0</v>
      </c>
      <c r="H147" s="26">
        <f>IFERROR(VLOOKUP(D147,'数据-省本级预算数'!D:H,4,0),"0")</f>
        <v>0</v>
      </c>
      <c r="I147" s="26"/>
      <c r="J147" s="26">
        <f>VLOOKUP(F147,'数据-省本级决算数'!$A:$B,2,0)</f>
        <v>0</v>
      </c>
      <c r="K147" s="175"/>
      <c r="L147" s="175"/>
      <c r="M147" s="175">
        <f t="shared" si="18"/>
        <v>0</v>
      </c>
      <c r="N147" s="135" t="str">
        <f t="shared" si="14"/>
        <v/>
      </c>
      <c r="O147" s="176" t="str">
        <f t="shared" si="15"/>
        <v>否</v>
      </c>
      <c r="P147" s="176" t="str">
        <f t="shared" si="19"/>
        <v>否</v>
      </c>
    </row>
    <row r="148" ht="18.95" customHeight="1" spans="1:16">
      <c r="A148" s="167" t="s">
        <v>135</v>
      </c>
      <c r="B148" s="168" t="s">
        <v>135</v>
      </c>
      <c r="C148" s="168" t="s">
        <v>359</v>
      </c>
      <c r="D148" s="169" t="s">
        <v>376</v>
      </c>
      <c r="E148" s="168" t="s">
        <v>147</v>
      </c>
      <c r="F148" s="41" t="s">
        <v>160</v>
      </c>
      <c r="G148" s="26">
        <v>0</v>
      </c>
      <c r="H148" s="26">
        <f>IFERROR(VLOOKUP(D148,'数据-省本级预算数'!D:H,4,0),"0")</f>
        <v>0</v>
      </c>
      <c r="I148" s="26"/>
      <c r="J148" s="26">
        <f>VLOOKUP(F148,'数据-省本级决算数'!$A:$B,2,0)</f>
        <v>103</v>
      </c>
      <c r="K148" s="175"/>
      <c r="L148" s="175"/>
      <c r="M148" s="175">
        <f t="shared" si="18"/>
        <v>0</v>
      </c>
      <c r="N148" s="135" t="str">
        <f t="shared" si="14"/>
        <v/>
      </c>
      <c r="O148" s="176" t="str">
        <f t="shared" si="15"/>
        <v>是</v>
      </c>
      <c r="P148" s="176" t="str">
        <f t="shared" si="19"/>
        <v>否</v>
      </c>
    </row>
    <row r="149" ht="18.95" customHeight="1" spans="1:16">
      <c r="A149" s="167" t="s">
        <v>135</v>
      </c>
      <c r="B149" s="168"/>
      <c r="C149" s="168" t="s">
        <v>359</v>
      </c>
      <c r="D149" s="169" t="s">
        <v>377</v>
      </c>
      <c r="E149" s="168" t="s">
        <v>147</v>
      </c>
      <c r="F149" s="41" t="s">
        <v>378</v>
      </c>
      <c r="G149" s="26">
        <v>0</v>
      </c>
      <c r="H149" s="26">
        <f>IFERROR(VLOOKUP(D149,'数据-省本级预算数'!D:H,4,0),"0")</f>
        <v>0</v>
      </c>
      <c r="I149" s="26"/>
      <c r="J149" s="26">
        <f>VLOOKUP(F149,'数据-省本级决算数'!$A:$B,2,0)</f>
        <v>0</v>
      </c>
      <c r="K149" s="175"/>
      <c r="L149" s="175"/>
      <c r="M149" s="175">
        <f t="shared" si="18"/>
        <v>0</v>
      </c>
      <c r="N149" s="135" t="str">
        <f t="shared" si="14"/>
        <v/>
      </c>
      <c r="O149" s="176" t="str">
        <f t="shared" si="15"/>
        <v>否</v>
      </c>
      <c r="P149" s="176" t="str">
        <f t="shared" si="19"/>
        <v>否</v>
      </c>
    </row>
    <row r="150" ht="18.95" customHeight="1" spans="1:16">
      <c r="A150" s="167" t="s">
        <v>135</v>
      </c>
      <c r="B150" s="456" t="s">
        <v>136</v>
      </c>
      <c r="C150" s="168"/>
      <c r="D150" s="169" t="s">
        <v>379</v>
      </c>
      <c r="E150" s="168"/>
      <c r="F150" s="41" t="s">
        <v>380</v>
      </c>
      <c r="G150" s="26">
        <f ca="1">SUMIF($C149:$C1371,$D150,$G149:$G1370)</f>
        <v>7195</v>
      </c>
      <c r="H150" s="26">
        <f ca="1">SUMIF($C149:$C1370,$D150,$H149:$H1369)</f>
        <v>5372</v>
      </c>
      <c r="I150" s="26">
        <f>IFERROR(VLOOKUP(F150,'数据-省本级调整数'!$A:$B,2,0),0)</f>
        <v>5833</v>
      </c>
      <c r="J150" s="26">
        <f>VLOOKUP(F150,'数据-省本级决算数'!$A:$B,2,0)</f>
        <v>4681</v>
      </c>
      <c r="K150" s="175">
        <f ca="1" t="shared" si="16"/>
        <v>0.65</v>
      </c>
      <c r="L150" s="175">
        <f ca="1" t="shared" si="17"/>
        <v>0.87</v>
      </c>
      <c r="M150" s="175">
        <f t="shared" si="18"/>
        <v>0.8</v>
      </c>
      <c r="N150" s="135">
        <f ca="1" t="shared" si="14"/>
        <v>-0.349</v>
      </c>
      <c r="O150" s="176" t="str">
        <f ca="1" t="shared" si="15"/>
        <v>是</v>
      </c>
      <c r="P150" s="176" t="str">
        <f t="shared" si="19"/>
        <v>是</v>
      </c>
    </row>
    <row r="151" ht="18.95" customHeight="1" spans="1:16">
      <c r="A151" s="167" t="s">
        <v>135</v>
      </c>
      <c r="B151" s="168" t="s">
        <v>135</v>
      </c>
      <c r="C151" s="168" t="s">
        <v>379</v>
      </c>
      <c r="D151" s="169" t="s">
        <v>381</v>
      </c>
      <c r="E151" s="168" t="s">
        <v>147</v>
      </c>
      <c r="F151" s="41" t="s">
        <v>141</v>
      </c>
      <c r="G151" s="26">
        <v>2466</v>
      </c>
      <c r="H151" s="26">
        <f>IFERROR(VLOOKUP(D151,'数据-省本级预算数'!D:H,4,0),"0")</f>
        <v>2077</v>
      </c>
      <c r="I151" s="26"/>
      <c r="J151" s="26">
        <f>VLOOKUP(F151,'数据-省本级决算数'!$A:$B,2,0)</f>
        <v>4776</v>
      </c>
      <c r="K151" s="175">
        <f t="shared" si="16"/>
        <v>1.94</v>
      </c>
      <c r="L151" s="175">
        <f t="shared" si="17"/>
        <v>2.3</v>
      </c>
      <c r="M151" s="175">
        <f t="shared" si="18"/>
        <v>0</v>
      </c>
      <c r="N151" s="135">
        <f t="shared" si="14"/>
        <v>0.937</v>
      </c>
      <c r="O151" s="176" t="str">
        <f t="shared" si="15"/>
        <v>是</v>
      </c>
      <c r="P151" s="176" t="str">
        <f t="shared" si="19"/>
        <v>否</v>
      </c>
    </row>
    <row r="152" ht="18.95" customHeight="1" spans="1:16">
      <c r="A152" s="167" t="s">
        <v>135</v>
      </c>
      <c r="B152" s="168" t="s">
        <v>135</v>
      </c>
      <c r="C152" s="168" t="s">
        <v>379</v>
      </c>
      <c r="D152" s="169" t="s">
        <v>382</v>
      </c>
      <c r="E152" s="168" t="s">
        <v>147</v>
      </c>
      <c r="F152" s="41" t="s">
        <v>143</v>
      </c>
      <c r="G152" s="26">
        <v>0</v>
      </c>
      <c r="H152" s="26">
        <f>IFERROR(VLOOKUP(D152,'数据-省本级预算数'!D:H,4,0),"0")</f>
        <v>0</v>
      </c>
      <c r="I152" s="26"/>
      <c r="J152" s="26">
        <f>VLOOKUP(F152,'数据-省本级决算数'!$A:$B,2,0)</f>
        <v>590</v>
      </c>
      <c r="K152" s="175"/>
      <c r="L152" s="175"/>
      <c r="M152" s="175">
        <f t="shared" si="18"/>
        <v>0</v>
      </c>
      <c r="N152" s="135" t="str">
        <f t="shared" si="14"/>
        <v/>
      </c>
      <c r="O152" s="176" t="str">
        <f t="shared" si="15"/>
        <v>是</v>
      </c>
      <c r="P152" s="176" t="str">
        <f t="shared" si="19"/>
        <v>否</v>
      </c>
    </row>
    <row r="153" ht="18.95" customHeight="1" spans="1:16">
      <c r="A153" s="167" t="s">
        <v>135</v>
      </c>
      <c r="B153" s="168" t="s">
        <v>135</v>
      </c>
      <c r="C153" s="168" t="s">
        <v>379</v>
      </c>
      <c r="D153" s="169" t="s">
        <v>383</v>
      </c>
      <c r="E153" s="168" t="s">
        <v>147</v>
      </c>
      <c r="F153" s="41" t="s">
        <v>145</v>
      </c>
      <c r="G153" s="26">
        <v>429</v>
      </c>
      <c r="H153" s="26">
        <f>IFERROR(VLOOKUP(D153,'数据-省本级预算数'!D:H,4,0),"0")</f>
        <v>428</v>
      </c>
      <c r="I153" s="26"/>
      <c r="J153" s="26">
        <f>VLOOKUP(F153,'数据-省本级决算数'!$A:$B,2,0)</f>
        <v>713</v>
      </c>
      <c r="K153" s="175">
        <f t="shared" si="16"/>
        <v>1.66</v>
      </c>
      <c r="L153" s="175">
        <f t="shared" si="17"/>
        <v>1.67</v>
      </c>
      <c r="M153" s="175">
        <f t="shared" si="18"/>
        <v>0</v>
      </c>
      <c r="N153" s="135">
        <f t="shared" si="14"/>
        <v>0.662</v>
      </c>
      <c r="O153" s="176" t="str">
        <f t="shared" si="15"/>
        <v>是</v>
      </c>
      <c r="P153" s="176" t="str">
        <f t="shared" si="19"/>
        <v>否</v>
      </c>
    </row>
    <row r="154" ht="18.95" customHeight="1" spans="1:16">
      <c r="A154" s="167" t="s">
        <v>135</v>
      </c>
      <c r="B154" s="168" t="s">
        <v>135</v>
      </c>
      <c r="C154" s="168" t="s">
        <v>379</v>
      </c>
      <c r="D154" s="169" t="s">
        <v>384</v>
      </c>
      <c r="E154" s="168" t="s">
        <v>147</v>
      </c>
      <c r="F154" s="41" t="s">
        <v>385</v>
      </c>
      <c r="G154" s="26">
        <v>1032</v>
      </c>
      <c r="H154" s="26">
        <f>IFERROR(VLOOKUP(D154,'数据-省本级预算数'!D:H,4,0),"0")</f>
        <v>1535</v>
      </c>
      <c r="I154" s="26"/>
      <c r="J154" s="26">
        <f>VLOOKUP(F154,'数据-省本级决算数'!$A:$B,2,0)</f>
        <v>635</v>
      </c>
      <c r="K154" s="175">
        <f t="shared" si="16"/>
        <v>0.62</v>
      </c>
      <c r="L154" s="175">
        <f t="shared" si="17"/>
        <v>0.41</v>
      </c>
      <c r="M154" s="175">
        <f t="shared" si="18"/>
        <v>0</v>
      </c>
      <c r="N154" s="135">
        <f t="shared" si="14"/>
        <v>-0.385</v>
      </c>
      <c r="O154" s="176" t="str">
        <f t="shared" si="15"/>
        <v>是</v>
      </c>
      <c r="P154" s="176" t="str">
        <f t="shared" si="19"/>
        <v>否</v>
      </c>
    </row>
    <row r="155" ht="18.95" customHeight="1" spans="1:16">
      <c r="A155" s="167" t="s">
        <v>135</v>
      </c>
      <c r="B155" s="168" t="s">
        <v>135</v>
      </c>
      <c r="C155" s="168" t="s">
        <v>379</v>
      </c>
      <c r="D155" s="169" t="s">
        <v>386</v>
      </c>
      <c r="E155" s="168" t="s">
        <v>147</v>
      </c>
      <c r="F155" s="41" t="s">
        <v>387</v>
      </c>
      <c r="G155" s="26">
        <v>558</v>
      </c>
      <c r="H155" s="26">
        <f>IFERROR(VLOOKUP(D155,'数据-省本级预算数'!D:H,4,0),"0")</f>
        <v>200</v>
      </c>
      <c r="I155" s="26"/>
      <c r="J155" s="26">
        <f>VLOOKUP(F155,'数据-省本级决算数'!$A:$B,2,0)</f>
        <v>101</v>
      </c>
      <c r="K155" s="175">
        <f t="shared" si="16"/>
        <v>0.18</v>
      </c>
      <c r="L155" s="175">
        <f t="shared" si="17"/>
        <v>0.51</v>
      </c>
      <c r="M155" s="175">
        <f t="shared" si="18"/>
        <v>0</v>
      </c>
      <c r="N155" s="135">
        <f t="shared" si="14"/>
        <v>-0.819</v>
      </c>
      <c r="O155" s="176" t="str">
        <f t="shared" si="15"/>
        <v>是</v>
      </c>
      <c r="P155" s="176" t="str">
        <f t="shared" si="19"/>
        <v>否</v>
      </c>
    </row>
    <row r="156" ht="18.95" customHeight="1" spans="1:16">
      <c r="A156" s="167" t="s">
        <v>135</v>
      </c>
      <c r="B156" s="168" t="s">
        <v>135</v>
      </c>
      <c r="C156" s="168" t="s">
        <v>379</v>
      </c>
      <c r="D156" s="169" t="s">
        <v>388</v>
      </c>
      <c r="E156" s="168" t="s">
        <v>147</v>
      </c>
      <c r="F156" s="41" t="s">
        <v>389</v>
      </c>
      <c r="G156" s="26">
        <v>645</v>
      </c>
      <c r="H156" s="26">
        <f>IFERROR(VLOOKUP(D156,'数据-省本级预算数'!D:H,4,0),"0")</f>
        <v>300</v>
      </c>
      <c r="I156" s="26"/>
      <c r="J156" s="26">
        <f>VLOOKUP(F156,'数据-省本级决算数'!$A:$B,2,0)</f>
        <v>205</v>
      </c>
      <c r="K156" s="175">
        <f t="shared" si="16"/>
        <v>0.32</v>
      </c>
      <c r="L156" s="175">
        <f t="shared" si="17"/>
        <v>0.68</v>
      </c>
      <c r="M156" s="175">
        <f t="shared" si="18"/>
        <v>0</v>
      </c>
      <c r="N156" s="135">
        <f t="shared" si="14"/>
        <v>-0.682</v>
      </c>
      <c r="O156" s="176" t="str">
        <f t="shared" si="15"/>
        <v>是</v>
      </c>
      <c r="P156" s="176" t="str">
        <f t="shared" si="19"/>
        <v>否</v>
      </c>
    </row>
    <row r="157" ht="18.95" customHeight="1" spans="1:16">
      <c r="A157" s="167" t="s">
        <v>135</v>
      </c>
      <c r="B157" s="168" t="s">
        <v>135</v>
      </c>
      <c r="C157" s="168" t="s">
        <v>379</v>
      </c>
      <c r="D157" s="169" t="s">
        <v>390</v>
      </c>
      <c r="E157" s="168" t="s">
        <v>147</v>
      </c>
      <c r="F157" s="41" t="s">
        <v>248</v>
      </c>
      <c r="G157" s="26">
        <v>297</v>
      </c>
      <c r="H157" s="26">
        <f>IFERROR(VLOOKUP(D157,'数据-省本级预算数'!D:H,4,0),"0")</f>
        <v>0</v>
      </c>
      <c r="I157" s="26"/>
      <c r="J157" s="26">
        <f>VLOOKUP(F157,'数据-省本级决算数'!$A:$B,2,0)</f>
        <v>869</v>
      </c>
      <c r="K157" s="175">
        <f t="shared" si="16"/>
        <v>2.93</v>
      </c>
      <c r="L157" s="175"/>
      <c r="M157" s="175">
        <f t="shared" si="18"/>
        <v>0</v>
      </c>
      <c r="N157" s="135">
        <f t="shared" si="14"/>
        <v>1.926</v>
      </c>
      <c r="O157" s="176" t="str">
        <f t="shared" si="15"/>
        <v>是</v>
      </c>
      <c r="P157" s="176" t="str">
        <f t="shared" si="19"/>
        <v>否</v>
      </c>
    </row>
    <row r="158" ht="18.95" customHeight="1" spans="1:16">
      <c r="A158" s="167" t="s">
        <v>135</v>
      </c>
      <c r="B158" s="168" t="s">
        <v>135</v>
      </c>
      <c r="C158" s="168" t="s">
        <v>379</v>
      </c>
      <c r="D158" s="169" t="s">
        <v>391</v>
      </c>
      <c r="E158" s="168" t="s">
        <v>147</v>
      </c>
      <c r="F158" s="41" t="s">
        <v>160</v>
      </c>
      <c r="G158" s="26">
        <v>537</v>
      </c>
      <c r="H158" s="26">
        <f>IFERROR(VLOOKUP(D158,'数据-省本级预算数'!D:H,4,0),"0")</f>
        <v>559</v>
      </c>
      <c r="I158" s="26"/>
      <c r="J158" s="26">
        <f>VLOOKUP(F158,'数据-省本级决算数'!$A:$B,2,0)</f>
        <v>103</v>
      </c>
      <c r="K158" s="175">
        <f t="shared" si="16"/>
        <v>0.19</v>
      </c>
      <c r="L158" s="175">
        <f t="shared" si="17"/>
        <v>0.18</v>
      </c>
      <c r="M158" s="175">
        <f t="shared" si="18"/>
        <v>0</v>
      </c>
      <c r="N158" s="135">
        <f t="shared" si="14"/>
        <v>-0.808</v>
      </c>
      <c r="O158" s="176" t="str">
        <f t="shared" si="15"/>
        <v>是</v>
      </c>
      <c r="P158" s="176" t="str">
        <f t="shared" si="19"/>
        <v>否</v>
      </c>
    </row>
    <row r="159" ht="18.95" customHeight="1" spans="1:16">
      <c r="A159" s="167" t="s">
        <v>135</v>
      </c>
      <c r="B159" s="168"/>
      <c r="C159" s="168" t="s">
        <v>379</v>
      </c>
      <c r="D159" s="169" t="s">
        <v>392</v>
      </c>
      <c r="E159" s="168" t="s">
        <v>147</v>
      </c>
      <c r="F159" s="41" t="s">
        <v>393</v>
      </c>
      <c r="G159" s="26">
        <v>1231</v>
      </c>
      <c r="H159" s="26">
        <f>IFERROR(VLOOKUP(D159,'数据-省本级预算数'!D:H,4,0),"0")</f>
        <v>273</v>
      </c>
      <c r="I159" s="26"/>
      <c r="J159" s="26">
        <f>VLOOKUP(F159,'数据-省本级决算数'!$A:$B,2,0)</f>
        <v>278</v>
      </c>
      <c r="K159" s="175">
        <f t="shared" si="16"/>
        <v>0.23</v>
      </c>
      <c r="L159" s="175">
        <f t="shared" si="17"/>
        <v>1.02</v>
      </c>
      <c r="M159" s="175">
        <f t="shared" si="18"/>
        <v>0</v>
      </c>
      <c r="N159" s="135">
        <f t="shared" si="14"/>
        <v>-0.774</v>
      </c>
      <c r="O159" s="176" t="str">
        <f t="shared" si="15"/>
        <v>是</v>
      </c>
      <c r="P159" s="176" t="str">
        <f t="shared" si="19"/>
        <v>否</v>
      </c>
    </row>
    <row r="160" ht="18.95" customHeight="1" spans="1:16">
      <c r="A160" s="167" t="s">
        <v>135</v>
      </c>
      <c r="B160" s="456" t="s">
        <v>136</v>
      </c>
      <c r="C160" s="168"/>
      <c r="D160" s="169" t="s">
        <v>394</v>
      </c>
      <c r="E160" s="168"/>
      <c r="F160" s="41" t="s">
        <v>395</v>
      </c>
      <c r="G160" s="26">
        <f ca="1">SUMIF($C159:$C1381,$D160,$G159:$G1380)</f>
        <v>42663</v>
      </c>
      <c r="H160" s="26">
        <f ca="1">SUMIF($C159:$C1380,$D160,$H159:$H1379)</f>
        <v>35308</v>
      </c>
      <c r="I160" s="26">
        <f>IFERROR(VLOOKUP(F160,'数据-省本级调整数'!$A:$B,2,0),0)</f>
        <v>33288</v>
      </c>
      <c r="J160" s="26">
        <f>VLOOKUP(F160,'数据-省本级决算数'!$A:$B,2,0)</f>
        <v>30761</v>
      </c>
      <c r="K160" s="175">
        <f ca="1" t="shared" si="16"/>
        <v>0.72</v>
      </c>
      <c r="L160" s="175">
        <f ca="1" t="shared" si="17"/>
        <v>0.87</v>
      </c>
      <c r="M160" s="175">
        <f t="shared" si="18"/>
        <v>0.92</v>
      </c>
      <c r="N160" s="135">
        <f ca="1" t="shared" si="14"/>
        <v>-0.279</v>
      </c>
      <c r="O160" s="176" t="str">
        <f ca="1" t="shared" si="15"/>
        <v>是</v>
      </c>
      <c r="P160" s="176" t="str">
        <f t="shared" si="19"/>
        <v>是</v>
      </c>
    </row>
    <row r="161" ht="18.95" customHeight="1" spans="1:16">
      <c r="A161" s="167" t="s">
        <v>135</v>
      </c>
      <c r="B161" s="168" t="s">
        <v>135</v>
      </c>
      <c r="C161" s="168" t="s">
        <v>394</v>
      </c>
      <c r="D161" s="169" t="s">
        <v>396</v>
      </c>
      <c r="E161" s="168" t="s">
        <v>147</v>
      </c>
      <c r="F161" s="41" t="s">
        <v>141</v>
      </c>
      <c r="G161" s="26">
        <v>1702</v>
      </c>
      <c r="H161" s="26">
        <f>IFERROR(VLOOKUP(D161,'数据-省本级预算数'!D:H,4,0),"0")</f>
        <v>1455</v>
      </c>
      <c r="I161" s="26"/>
      <c r="J161" s="26">
        <f>VLOOKUP(F161,'数据-省本级决算数'!$A:$B,2,0)</f>
        <v>4776</v>
      </c>
      <c r="K161" s="175">
        <f t="shared" si="16"/>
        <v>2.81</v>
      </c>
      <c r="L161" s="175">
        <f t="shared" si="17"/>
        <v>3.28</v>
      </c>
      <c r="M161" s="175">
        <f t="shared" si="18"/>
        <v>0</v>
      </c>
      <c r="N161" s="135">
        <f t="shared" si="14"/>
        <v>1.806</v>
      </c>
      <c r="O161" s="176" t="str">
        <f t="shared" si="15"/>
        <v>是</v>
      </c>
      <c r="P161" s="176" t="str">
        <f t="shared" si="19"/>
        <v>否</v>
      </c>
    </row>
    <row r="162" ht="18.95" customHeight="1" spans="1:16">
      <c r="A162" s="167" t="s">
        <v>135</v>
      </c>
      <c r="B162" s="168" t="s">
        <v>135</v>
      </c>
      <c r="C162" s="168" t="s">
        <v>394</v>
      </c>
      <c r="D162" s="169" t="s">
        <v>397</v>
      </c>
      <c r="E162" s="168" t="s">
        <v>147</v>
      </c>
      <c r="F162" s="41" t="s">
        <v>143</v>
      </c>
      <c r="G162" s="26">
        <v>0</v>
      </c>
      <c r="H162" s="26">
        <f>IFERROR(VLOOKUP(D162,'数据-省本级预算数'!D:H,4,0),"0")</f>
        <v>0</v>
      </c>
      <c r="I162" s="26"/>
      <c r="J162" s="26">
        <f>VLOOKUP(F162,'数据-省本级决算数'!$A:$B,2,0)</f>
        <v>590</v>
      </c>
      <c r="K162" s="175"/>
      <c r="L162" s="175"/>
      <c r="M162" s="175">
        <f t="shared" si="18"/>
        <v>0</v>
      </c>
      <c r="N162" s="135" t="str">
        <f t="shared" si="14"/>
        <v/>
      </c>
      <c r="O162" s="176" t="str">
        <f t="shared" si="15"/>
        <v>是</v>
      </c>
      <c r="P162" s="176" t="str">
        <f t="shared" si="19"/>
        <v>否</v>
      </c>
    </row>
    <row r="163" ht="18.95" customHeight="1" spans="1:16">
      <c r="A163" s="167" t="s">
        <v>135</v>
      </c>
      <c r="B163" s="168" t="s">
        <v>135</v>
      </c>
      <c r="C163" s="168" t="s">
        <v>394</v>
      </c>
      <c r="D163" s="169" t="s">
        <v>398</v>
      </c>
      <c r="E163" s="168" t="s">
        <v>147</v>
      </c>
      <c r="F163" s="41" t="s">
        <v>145</v>
      </c>
      <c r="G163" s="26">
        <v>62</v>
      </c>
      <c r="H163" s="26">
        <f>IFERROR(VLOOKUP(D163,'数据-省本级预算数'!D:H,4,0),"0")</f>
        <v>57</v>
      </c>
      <c r="I163" s="26"/>
      <c r="J163" s="26">
        <f>VLOOKUP(F163,'数据-省本级决算数'!$A:$B,2,0)</f>
        <v>713</v>
      </c>
      <c r="K163" s="175">
        <f t="shared" si="16"/>
        <v>11.5</v>
      </c>
      <c r="L163" s="175">
        <f t="shared" si="17"/>
        <v>12.51</v>
      </c>
      <c r="M163" s="175">
        <f t="shared" si="18"/>
        <v>0</v>
      </c>
      <c r="N163" s="135">
        <f t="shared" si="14"/>
        <v>10.5</v>
      </c>
      <c r="O163" s="176" t="str">
        <f t="shared" si="15"/>
        <v>是</v>
      </c>
      <c r="P163" s="176" t="str">
        <f t="shared" si="19"/>
        <v>否</v>
      </c>
    </row>
    <row r="164" ht="18.95" customHeight="1" spans="1:16">
      <c r="A164" s="167" t="s">
        <v>135</v>
      </c>
      <c r="B164" s="168" t="s">
        <v>135</v>
      </c>
      <c r="C164" s="168" t="s">
        <v>394</v>
      </c>
      <c r="D164" s="169" t="s">
        <v>399</v>
      </c>
      <c r="E164" s="168" t="s">
        <v>147</v>
      </c>
      <c r="F164" s="41" t="s">
        <v>400</v>
      </c>
      <c r="G164" s="26">
        <v>60</v>
      </c>
      <c r="H164" s="26">
        <f>IFERROR(VLOOKUP(D164,'数据-省本级预算数'!D:H,4,0),"0")</f>
        <v>0</v>
      </c>
      <c r="I164" s="26"/>
      <c r="J164" s="26">
        <f>VLOOKUP(F164,'数据-省本级决算数'!$A:$B,2,0)</f>
        <v>30</v>
      </c>
      <c r="K164" s="175">
        <f t="shared" si="16"/>
        <v>0.5</v>
      </c>
      <c r="L164" s="175"/>
      <c r="M164" s="175">
        <f t="shared" si="18"/>
        <v>0</v>
      </c>
      <c r="N164" s="135">
        <f t="shared" si="14"/>
        <v>-0.5</v>
      </c>
      <c r="O164" s="176" t="str">
        <f t="shared" si="15"/>
        <v>是</v>
      </c>
      <c r="P164" s="176" t="str">
        <f t="shared" si="19"/>
        <v>否</v>
      </c>
    </row>
    <row r="165" ht="18.95" customHeight="1" spans="1:16">
      <c r="A165" s="167" t="s">
        <v>135</v>
      </c>
      <c r="B165" s="168" t="s">
        <v>135</v>
      </c>
      <c r="C165" s="168" t="s">
        <v>394</v>
      </c>
      <c r="D165" s="169" t="s">
        <v>401</v>
      </c>
      <c r="E165" s="168" t="s">
        <v>147</v>
      </c>
      <c r="F165" s="41" t="s">
        <v>402</v>
      </c>
      <c r="G165" s="26">
        <v>0</v>
      </c>
      <c r="H165" s="26">
        <f>IFERROR(VLOOKUP(D165,'数据-省本级预算数'!D:H,4,0),"0")</f>
        <v>0</v>
      </c>
      <c r="I165" s="26"/>
      <c r="J165" s="26">
        <f>VLOOKUP(F165,'数据-省本级决算数'!$A:$B,2,0)</f>
        <v>0</v>
      </c>
      <c r="K165" s="175"/>
      <c r="L165" s="175"/>
      <c r="M165" s="175">
        <f t="shared" si="18"/>
        <v>0</v>
      </c>
      <c r="N165" s="135" t="str">
        <f t="shared" si="14"/>
        <v/>
      </c>
      <c r="O165" s="176" t="str">
        <f t="shared" si="15"/>
        <v>否</v>
      </c>
      <c r="P165" s="176" t="str">
        <f t="shared" si="19"/>
        <v>否</v>
      </c>
    </row>
    <row r="166" ht="18.95" customHeight="1" spans="1:16">
      <c r="A166" s="167" t="s">
        <v>135</v>
      </c>
      <c r="B166" s="168" t="s">
        <v>135</v>
      </c>
      <c r="C166" s="168" t="s">
        <v>394</v>
      </c>
      <c r="D166" s="169" t="s">
        <v>403</v>
      </c>
      <c r="E166" s="168" t="s">
        <v>147</v>
      </c>
      <c r="F166" s="41" t="s">
        <v>404</v>
      </c>
      <c r="G166" s="26">
        <v>4888</v>
      </c>
      <c r="H166" s="26">
        <f>IFERROR(VLOOKUP(D166,'数据-省本级预算数'!D:H,4,0),"0")</f>
        <v>3100</v>
      </c>
      <c r="I166" s="26"/>
      <c r="J166" s="26">
        <f>VLOOKUP(F166,'数据-省本级决算数'!$A:$B,2,0)</f>
        <v>4339</v>
      </c>
      <c r="K166" s="175">
        <f t="shared" si="16"/>
        <v>0.89</v>
      </c>
      <c r="L166" s="175">
        <f t="shared" si="17"/>
        <v>1.4</v>
      </c>
      <c r="M166" s="175">
        <f t="shared" si="18"/>
        <v>0</v>
      </c>
      <c r="N166" s="135">
        <f t="shared" si="14"/>
        <v>-0.112</v>
      </c>
      <c r="O166" s="176" t="str">
        <f t="shared" si="15"/>
        <v>是</v>
      </c>
      <c r="P166" s="176" t="str">
        <f t="shared" si="19"/>
        <v>否</v>
      </c>
    </row>
    <row r="167" ht="18.95" customHeight="1" spans="1:16">
      <c r="A167" s="167" t="s">
        <v>135</v>
      </c>
      <c r="B167" s="168" t="s">
        <v>135</v>
      </c>
      <c r="C167" s="168" t="s">
        <v>394</v>
      </c>
      <c r="D167" s="169" t="s">
        <v>405</v>
      </c>
      <c r="E167" s="168" t="s">
        <v>147</v>
      </c>
      <c r="F167" s="41" t="s">
        <v>406</v>
      </c>
      <c r="G167" s="26">
        <v>0</v>
      </c>
      <c r="H167" s="26">
        <f>IFERROR(VLOOKUP(D167,'数据-省本级预算数'!D:H,4,0),"0")</f>
        <v>0</v>
      </c>
      <c r="I167" s="26"/>
      <c r="J167" s="26">
        <f>VLOOKUP(F167,'数据-省本级决算数'!$A:$B,2,0)</f>
        <v>445</v>
      </c>
      <c r="K167" s="175"/>
      <c r="L167" s="175"/>
      <c r="M167" s="175">
        <f t="shared" si="18"/>
        <v>0</v>
      </c>
      <c r="N167" s="135" t="str">
        <f t="shared" si="14"/>
        <v/>
      </c>
      <c r="O167" s="176" t="str">
        <f t="shared" si="15"/>
        <v>是</v>
      </c>
      <c r="P167" s="176" t="str">
        <f t="shared" si="19"/>
        <v>否</v>
      </c>
    </row>
    <row r="168" ht="18.95" customHeight="1" spans="1:16">
      <c r="A168" s="167" t="s">
        <v>135</v>
      </c>
      <c r="B168" s="168" t="s">
        <v>135</v>
      </c>
      <c r="C168" s="168" t="s">
        <v>394</v>
      </c>
      <c r="D168" s="169" t="s">
        <v>407</v>
      </c>
      <c r="E168" s="168" t="s">
        <v>147</v>
      </c>
      <c r="F168" s="41" t="s">
        <v>408</v>
      </c>
      <c r="G168" s="26">
        <v>0</v>
      </c>
      <c r="H168" s="26">
        <f>IFERROR(VLOOKUP(D168,'数据-省本级预算数'!D:H,4,0),"0")</f>
        <v>0</v>
      </c>
      <c r="I168" s="26"/>
      <c r="J168" s="26">
        <f>VLOOKUP(F168,'数据-省本级决算数'!$A:$B,2,0)</f>
        <v>0</v>
      </c>
      <c r="K168" s="175"/>
      <c r="L168" s="175"/>
      <c r="M168" s="175">
        <f t="shared" si="18"/>
        <v>0</v>
      </c>
      <c r="N168" s="135" t="str">
        <f t="shared" si="14"/>
        <v/>
      </c>
      <c r="O168" s="176" t="str">
        <f t="shared" si="15"/>
        <v>否</v>
      </c>
      <c r="P168" s="176" t="str">
        <f t="shared" si="19"/>
        <v>否</v>
      </c>
    </row>
    <row r="169" ht="18.95" customHeight="1" spans="1:16">
      <c r="A169" s="167" t="s">
        <v>135</v>
      </c>
      <c r="B169" s="168" t="s">
        <v>135</v>
      </c>
      <c r="C169" s="168" t="s">
        <v>394</v>
      </c>
      <c r="D169" s="169" t="s">
        <v>409</v>
      </c>
      <c r="E169" s="168" t="s">
        <v>147</v>
      </c>
      <c r="F169" s="41" t="s">
        <v>410</v>
      </c>
      <c r="G169" s="26">
        <v>790</v>
      </c>
      <c r="H169" s="26">
        <f>IFERROR(VLOOKUP(D169,'数据-省本级预算数'!D:H,4,0),"0")</f>
        <v>1000</v>
      </c>
      <c r="I169" s="26"/>
      <c r="J169" s="26">
        <f>VLOOKUP(F169,'数据-省本级决算数'!$A:$B,2,0)</f>
        <v>982</v>
      </c>
      <c r="K169" s="175">
        <f t="shared" si="16"/>
        <v>1.24</v>
      </c>
      <c r="L169" s="175">
        <f t="shared" si="17"/>
        <v>0.98</v>
      </c>
      <c r="M169" s="175">
        <f t="shared" si="18"/>
        <v>0</v>
      </c>
      <c r="N169" s="135">
        <f t="shared" si="14"/>
        <v>0.243</v>
      </c>
      <c r="O169" s="176" t="str">
        <f t="shared" si="15"/>
        <v>是</v>
      </c>
      <c r="P169" s="176" t="str">
        <f t="shared" si="19"/>
        <v>否</v>
      </c>
    </row>
    <row r="170" ht="18.95" customHeight="1" spans="1:16">
      <c r="A170" s="167" t="s">
        <v>135</v>
      </c>
      <c r="B170" s="168" t="s">
        <v>135</v>
      </c>
      <c r="C170" s="168" t="s">
        <v>394</v>
      </c>
      <c r="D170" s="169" t="s">
        <v>411</v>
      </c>
      <c r="E170" s="168" t="s">
        <v>147</v>
      </c>
      <c r="F170" s="41" t="s">
        <v>248</v>
      </c>
      <c r="G170" s="26">
        <v>594</v>
      </c>
      <c r="H170" s="26">
        <f>IFERROR(VLOOKUP(D170,'数据-省本级预算数'!D:H,4,0),"0")</f>
        <v>0</v>
      </c>
      <c r="I170" s="26"/>
      <c r="J170" s="26">
        <f>VLOOKUP(F170,'数据-省本级决算数'!$A:$B,2,0)</f>
        <v>869</v>
      </c>
      <c r="K170" s="175">
        <f t="shared" si="16"/>
        <v>1.46</v>
      </c>
      <c r="L170" s="175"/>
      <c r="M170" s="175">
        <f t="shared" si="18"/>
        <v>0</v>
      </c>
      <c r="N170" s="135">
        <f t="shared" si="14"/>
        <v>0.463</v>
      </c>
      <c r="O170" s="176" t="str">
        <f t="shared" si="15"/>
        <v>是</v>
      </c>
      <c r="P170" s="176" t="str">
        <f t="shared" si="19"/>
        <v>否</v>
      </c>
    </row>
    <row r="171" ht="18.95" customHeight="1" spans="1:16">
      <c r="A171" s="167" t="s">
        <v>135</v>
      </c>
      <c r="B171" s="168" t="s">
        <v>135</v>
      </c>
      <c r="C171" s="168" t="s">
        <v>394</v>
      </c>
      <c r="D171" s="169" t="s">
        <v>412</v>
      </c>
      <c r="E171" s="168" t="s">
        <v>147</v>
      </c>
      <c r="F171" s="41" t="s">
        <v>160</v>
      </c>
      <c r="G171" s="26">
        <v>9466</v>
      </c>
      <c r="H171" s="26">
        <f>IFERROR(VLOOKUP(D171,'数据-省本级预算数'!D:H,4,0),"0")</f>
        <v>4336</v>
      </c>
      <c r="I171" s="26"/>
      <c r="J171" s="26">
        <f>VLOOKUP(F171,'数据-省本级决算数'!$A:$B,2,0)</f>
        <v>103</v>
      </c>
      <c r="K171" s="175">
        <f t="shared" si="16"/>
        <v>0.01</v>
      </c>
      <c r="L171" s="175">
        <f t="shared" si="17"/>
        <v>0.02</v>
      </c>
      <c r="M171" s="175">
        <f t="shared" si="18"/>
        <v>0</v>
      </c>
      <c r="N171" s="135">
        <f t="shared" si="14"/>
        <v>-0.989</v>
      </c>
      <c r="O171" s="176" t="str">
        <f t="shared" si="15"/>
        <v>是</v>
      </c>
      <c r="P171" s="176" t="str">
        <f t="shared" si="19"/>
        <v>否</v>
      </c>
    </row>
    <row r="172" ht="18.95" customHeight="1" spans="1:16">
      <c r="A172" s="167" t="s">
        <v>135</v>
      </c>
      <c r="B172" s="168"/>
      <c r="C172" s="168" t="s">
        <v>394</v>
      </c>
      <c r="D172" s="169" t="s">
        <v>413</v>
      </c>
      <c r="E172" s="168" t="s">
        <v>147</v>
      </c>
      <c r="F172" s="41" t="s">
        <v>414</v>
      </c>
      <c r="G172" s="26">
        <v>25101</v>
      </c>
      <c r="H172" s="26">
        <f>IFERROR(VLOOKUP(D172,'数据-省本级预算数'!D:H,4,0),"0")</f>
        <v>25360</v>
      </c>
      <c r="I172" s="26"/>
      <c r="J172" s="26">
        <f>VLOOKUP(F172,'数据-省本级决算数'!$A:$B,2,0)</f>
        <v>10889</v>
      </c>
      <c r="K172" s="175">
        <f t="shared" si="16"/>
        <v>0.43</v>
      </c>
      <c r="L172" s="175">
        <f t="shared" si="17"/>
        <v>0.43</v>
      </c>
      <c r="M172" s="175">
        <f t="shared" si="18"/>
        <v>0</v>
      </c>
      <c r="N172" s="135">
        <f t="shared" si="14"/>
        <v>-0.566</v>
      </c>
      <c r="O172" s="176" t="str">
        <f t="shared" si="15"/>
        <v>是</v>
      </c>
      <c r="P172" s="176" t="str">
        <f t="shared" si="19"/>
        <v>否</v>
      </c>
    </row>
    <row r="173" ht="18.95" customHeight="1" spans="1:16">
      <c r="A173" s="167" t="s">
        <v>135</v>
      </c>
      <c r="B173" s="456" t="s">
        <v>136</v>
      </c>
      <c r="C173" s="168"/>
      <c r="D173" s="169" t="s">
        <v>415</v>
      </c>
      <c r="E173" s="168"/>
      <c r="F173" s="41" t="s">
        <v>416</v>
      </c>
      <c r="G173" s="26">
        <f ca="1">SUMIF($C172:$C1394,$D173,$G172:$G1393)</f>
        <v>6362</v>
      </c>
      <c r="H173" s="26">
        <f ca="1">SUMIF($C172:$C1393,$D173,$H172:$H1392)</f>
        <v>16342</v>
      </c>
      <c r="I173" s="26">
        <f>IFERROR(VLOOKUP(F173,'数据-省本级调整数'!$A:$B,2,0),0)</f>
        <v>7939</v>
      </c>
      <c r="J173" s="26">
        <f>VLOOKUP(F173,'数据-省本级决算数'!$A:$B,2,0)</f>
        <v>7526</v>
      </c>
      <c r="K173" s="175">
        <f ca="1" t="shared" si="16"/>
        <v>1.18</v>
      </c>
      <c r="L173" s="175">
        <f ca="1" t="shared" si="17"/>
        <v>0.46</v>
      </c>
      <c r="M173" s="175">
        <f t="shared" si="18"/>
        <v>0.95</v>
      </c>
      <c r="N173" s="135">
        <f ca="1" t="shared" si="14"/>
        <v>0.183</v>
      </c>
      <c r="O173" s="176" t="str">
        <f ca="1" t="shared" si="15"/>
        <v>是</v>
      </c>
      <c r="P173" s="176" t="str">
        <f t="shared" si="19"/>
        <v>是</v>
      </c>
    </row>
    <row r="174" ht="18.95" customHeight="1" spans="1:16">
      <c r="A174" s="167" t="s">
        <v>135</v>
      </c>
      <c r="B174" s="168" t="s">
        <v>135</v>
      </c>
      <c r="C174" s="168" t="s">
        <v>415</v>
      </c>
      <c r="D174" s="169" t="s">
        <v>417</v>
      </c>
      <c r="E174" s="168" t="s">
        <v>147</v>
      </c>
      <c r="F174" s="41" t="s">
        <v>141</v>
      </c>
      <c r="G174" s="26">
        <v>958</v>
      </c>
      <c r="H174" s="26">
        <f>IFERROR(VLOOKUP(D174,'数据-省本级预算数'!D:H,4,0),"0")</f>
        <v>1576</v>
      </c>
      <c r="I174" s="26"/>
      <c r="J174" s="26">
        <f>VLOOKUP(F174,'数据-省本级决算数'!$A:$B,2,0)</f>
        <v>4776</v>
      </c>
      <c r="K174" s="175">
        <f t="shared" si="16"/>
        <v>4.99</v>
      </c>
      <c r="L174" s="175">
        <f t="shared" si="17"/>
        <v>3.03</v>
      </c>
      <c r="M174" s="175">
        <f t="shared" si="18"/>
        <v>0</v>
      </c>
      <c r="N174" s="135">
        <f t="shared" si="14"/>
        <v>3.985</v>
      </c>
      <c r="O174" s="176" t="str">
        <f t="shared" si="15"/>
        <v>是</v>
      </c>
      <c r="P174" s="176" t="str">
        <f t="shared" si="19"/>
        <v>否</v>
      </c>
    </row>
    <row r="175" ht="18.95" customHeight="1" spans="1:16">
      <c r="A175" s="167" t="s">
        <v>135</v>
      </c>
      <c r="B175" s="168" t="s">
        <v>135</v>
      </c>
      <c r="C175" s="168" t="s">
        <v>415</v>
      </c>
      <c r="D175" s="169" t="s">
        <v>418</v>
      </c>
      <c r="E175" s="168" t="s">
        <v>147</v>
      </c>
      <c r="F175" s="41" t="s">
        <v>143</v>
      </c>
      <c r="G175" s="26">
        <v>0</v>
      </c>
      <c r="H175" s="26">
        <f>IFERROR(VLOOKUP(D175,'数据-省本级预算数'!D:H,4,0),"0")</f>
        <v>0</v>
      </c>
      <c r="I175" s="26"/>
      <c r="J175" s="26">
        <f>VLOOKUP(F175,'数据-省本级决算数'!$A:$B,2,0)</f>
        <v>590</v>
      </c>
      <c r="K175" s="175"/>
      <c r="L175" s="175"/>
      <c r="M175" s="175">
        <f t="shared" si="18"/>
        <v>0</v>
      </c>
      <c r="N175" s="135" t="str">
        <f t="shared" si="14"/>
        <v/>
      </c>
      <c r="O175" s="176" t="str">
        <f t="shared" si="15"/>
        <v>是</v>
      </c>
      <c r="P175" s="176" t="str">
        <f t="shared" si="19"/>
        <v>否</v>
      </c>
    </row>
    <row r="176" ht="18.95" customHeight="1" spans="1:16">
      <c r="A176" s="167" t="s">
        <v>135</v>
      </c>
      <c r="B176" s="168" t="s">
        <v>135</v>
      </c>
      <c r="C176" s="168" t="s">
        <v>415</v>
      </c>
      <c r="D176" s="169" t="s">
        <v>419</v>
      </c>
      <c r="E176" s="168" t="s">
        <v>147</v>
      </c>
      <c r="F176" s="41" t="s">
        <v>145</v>
      </c>
      <c r="G176" s="26">
        <v>280</v>
      </c>
      <c r="H176" s="26">
        <f>IFERROR(VLOOKUP(D176,'数据-省本级预算数'!D:H,4,0),"0")</f>
        <v>96</v>
      </c>
      <c r="I176" s="26"/>
      <c r="J176" s="26">
        <f>VLOOKUP(F176,'数据-省本级决算数'!$A:$B,2,0)</f>
        <v>713</v>
      </c>
      <c r="K176" s="175">
        <f t="shared" si="16"/>
        <v>2.55</v>
      </c>
      <c r="L176" s="175">
        <f t="shared" si="17"/>
        <v>7.43</v>
      </c>
      <c r="M176" s="175">
        <f t="shared" si="18"/>
        <v>0</v>
      </c>
      <c r="N176" s="135">
        <f t="shared" si="14"/>
        <v>1.546</v>
      </c>
      <c r="O176" s="176" t="str">
        <f t="shared" si="15"/>
        <v>是</v>
      </c>
      <c r="P176" s="176" t="str">
        <f t="shared" si="19"/>
        <v>否</v>
      </c>
    </row>
    <row r="177" ht="18.95" customHeight="1" spans="1:16">
      <c r="A177" s="167" t="s">
        <v>135</v>
      </c>
      <c r="B177" s="168" t="s">
        <v>135</v>
      </c>
      <c r="C177" s="168" t="s">
        <v>415</v>
      </c>
      <c r="D177" s="169" t="s">
        <v>420</v>
      </c>
      <c r="E177" s="168" t="s">
        <v>147</v>
      </c>
      <c r="F177" s="41" t="s">
        <v>421</v>
      </c>
      <c r="G177" s="26">
        <v>2114</v>
      </c>
      <c r="H177" s="26">
        <f>IFERROR(VLOOKUP(D177,'数据-省本级预算数'!D:H,4,0),"0")</f>
        <v>2820</v>
      </c>
      <c r="I177" s="26"/>
      <c r="J177" s="26">
        <f>VLOOKUP(F177,'数据-省本级决算数'!$A:$B,2,0)</f>
        <v>1867</v>
      </c>
      <c r="K177" s="175">
        <f t="shared" si="16"/>
        <v>0.88</v>
      </c>
      <c r="L177" s="175">
        <f t="shared" si="17"/>
        <v>0.66</v>
      </c>
      <c r="M177" s="175">
        <f t="shared" si="18"/>
        <v>0</v>
      </c>
      <c r="N177" s="135">
        <f t="shared" si="14"/>
        <v>-0.117</v>
      </c>
      <c r="O177" s="176" t="str">
        <f t="shared" si="15"/>
        <v>是</v>
      </c>
      <c r="P177" s="176" t="str">
        <f t="shared" si="19"/>
        <v>否</v>
      </c>
    </row>
    <row r="178" ht="18.95" customHeight="1" spans="1:16">
      <c r="A178" s="167" t="s">
        <v>135</v>
      </c>
      <c r="B178" s="168" t="s">
        <v>135</v>
      </c>
      <c r="C178" s="168" t="s">
        <v>415</v>
      </c>
      <c r="D178" s="169" t="s">
        <v>422</v>
      </c>
      <c r="E178" s="168" t="s">
        <v>147</v>
      </c>
      <c r="F178" s="41" t="s">
        <v>160</v>
      </c>
      <c r="G178" s="26">
        <v>315</v>
      </c>
      <c r="H178" s="26">
        <f>IFERROR(VLOOKUP(D178,'数据-省本级预算数'!D:H,4,0),"0")</f>
        <v>316</v>
      </c>
      <c r="I178" s="26"/>
      <c r="J178" s="26">
        <f>VLOOKUP(F178,'数据-省本级决算数'!$A:$B,2,0)</f>
        <v>103</v>
      </c>
      <c r="K178" s="175">
        <f t="shared" si="16"/>
        <v>0.33</v>
      </c>
      <c r="L178" s="175">
        <f t="shared" si="17"/>
        <v>0.33</v>
      </c>
      <c r="M178" s="175">
        <f t="shared" si="18"/>
        <v>0</v>
      </c>
      <c r="N178" s="135">
        <f t="shared" si="14"/>
        <v>-0.673</v>
      </c>
      <c r="O178" s="176" t="str">
        <f t="shared" si="15"/>
        <v>是</v>
      </c>
      <c r="P178" s="176" t="str">
        <f t="shared" si="19"/>
        <v>否</v>
      </c>
    </row>
    <row r="179" ht="18.95" customHeight="1" spans="1:16">
      <c r="A179" s="167" t="s">
        <v>135</v>
      </c>
      <c r="B179" s="168"/>
      <c r="C179" s="168" t="s">
        <v>415</v>
      </c>
      <c r="D179" s="169" t="s">
        <v>423</v>
      </c>
      <c r="E179" s="168" t="s">
        <v>147</v>
      </c>
      <c r="F179" s="41" t="s">
        <v>424</v>
      </c>
      <c r="G179" s="26">
        <v>2695</v>
      </c>
      <c r="H179" s="26">
        <f>IFERROR(VLOOKUP(D179,'数据-省本级预算数'!D:H,4,0),"0")</f>
        <v>11534</v>
      </c>
      <c r="I179" s="26"/>
      <c r="J179" s="26">
        <f>VLOOKUP(F179,'数据-省本级决算数'!$A:$B,2,0)</f>
        <v>3361</v>
      </c>
      <c r="K179" s="175">
        <f t="shared" si="16"/>
        <v>1.25</v>
      </c>
      <c r="L179" s="175">
        <f t="shared" si="17"/>
        <v>0.29</v>
      </c>
      <c r="M179" s="175">
        <f t="shared" si="18"/>
        <v>0</v>
      </c>
      <c r="N179" s="135">
        <f t="shared" si="14"/>
        <v>0.247</v>
      </c>
      <c r="O179" s="176" t="str">
        <f t="shared" si="15"/>
        <v>是</v>
      </c>
      <c r="P179" s="176" t="str">
        <f t="shared" si="19"/>
        <v>否</v>
      </c>
    </row>
    <row r="180" ht="18.95" customHeight="1" spans="1:16">
      <c r="A180" s="167" t="s">
        <v>135</v>
      </c>
      <c r="B180" s="456" t="s">
        <v>136</v>
      </c>
      <c r="C180" s="168"/>
      <c r="D180" s="169" t="s">
        <v>425</v>
      </c>
      <c r="E180" s="168"/>
      <c r="F180" s="41" t="s">
        <v>426</v>
      </c>
      <c r="G180" s="26">
        <f ca="1">SUMIF($C179:$C1401,$D180,$G179:$G1400)</f>
        <v>4112</v>
      </c>
      <c r="H180" s="26">
        <f ca="1">SUMIF($C179:$C1400,$D180,$H179:$H1399)</f>
        <v>3365</v>
      </c>
      <c r="I180" s="26">
        <f>IFERROR(VLOOKUP(F180,'数据-省本级调整数'!$A:$B,2,0),0)</f>
        <v>7147</v>
      </c>
      <c r="J180" s="26">
        <f>VLOOKUP(F180,'数据-省本级决算数'!$A:$B,2,0)</f>
        <v>7017</v>
      </c>
      <c r="K180" s="175">
        <f ca="1" t="shared" si="16"/>
        <v>1.71</v>
      </c>
      <c r="L180" s="175">
        <f ca="1" t="shared" si="17"/>
        <v>2.09</v>
      </c>
      <c r="M180" s="175">
        <f t="shared" si="18"/>
        <v>0.98</v>
      </c>
      <c r="N180" s="135">
        <f ca="1" t="shared" si="14"/>
        <v>0.706</v>
      </c>
      <c r="O180" s="176" t="str">
        <f ca="1" t="shared" si="15"/>
        <v>是</v>
      </c>
      <c r="P180" s="176" t="str">
        <f t="shared" si="19"/>
        <v>是</v>
      </c>
    </row>
    <row r="181" ht="18.95" customHeight="1" spans="1:16">
      <c r="A181" s="167" t="s">
        <v>135</v>
      </c>
      <c r="B181" s="168" t="s">
        <v>135</v>
      </c>
      <c r="C181" s="168" t="s">
        <v>425</v>
      </c>
      <c r="D181" s="169" t="s">
        <v>427</v>
      </c>
      <c r="E181" s="168" t="s">
        <v>147</v>
      </c>
      <c r="F181" s="41" t="s">
        <v>141</v>
      </c>
      <c r="G181" s="26">
        <v>505</v>
      </c>
      <c r="H181" s="26">
        <f>IFERROR(VLOOKUP(D181,'数据-省本级预算数'!D:H,4,0),"0")</f>
        <v>0</v>
      </c>
      <c r="I181" s="26"/>
      <c r="J181" s="26">
        <f>VLOOKUP(F181,'数据-省本级决算数'!$A:$B,2,0)</f>
        <v>4776</v>
      </c>
      <c r="K181" s="175">
        <f t="shared" si="16"/>
        <v>9.46</v>
      </c>
      <c r="L181" s="175"/>
      <c r="M181" s="175">
        <f t="shared" si="18"/>
        <v>0</v>
      </c>
      <c r="N181" s="135">
        <f t="shared" ref="N181:N244" si="20">IF(ISERROR(J181/G181-1),"",J181/G181-1)</f>
        <v>8.457</v>
      </c>
      <c r="O181" s="176" t="str">
        <f t="shared" si="15"/>
        <v>是</v>
      </c>
      <c r="P181" s="176" t="str">
        <f t="shared" si="19"/>
        <v>否</v>
      </c>
    </row>
    <row r="182" ht="18.95" customHeight="1" spans="1:16">
      <c r="A182" s="167" t="s">
        <v>135</v>
      </c>
      <c r="B182" s="168" t="s">
        <v>135</v>
      </c>
      <c r="C182" s="168" t="s">
        <v>425</v>
      </c>
      <c r="D182" s="169" t="s">
        <v>428</v>
      </c>
      <c r="E182" s="168" t="s">
        <v>147</v>
      </c>
      <c r="F182" s="41" t="s">
        <v>143</v>
      </c>
      <c r="G182" s="26">
        <v>0</v>
      </c>
      <c r="H182" s="26">
        <f>IFERROR(VLOOKUP(D182,'数据-省本级预算数'!D:H,4,0),"0")</f>
        <v>0</v>
      </c>
      <c r="I182" s="26"/>
      <c r="J182" s="26">
        <f>VLOOKUP(F182,'数据-省本级决算数'!$A:$B,2,0)</f>
        <v>590</v>
      </c>
      <c r="K182" s="175"/>
      <c r="L182" s="175"/>
      <c r="M182" s="175">
        <f t="shared" si="18"/>
        <v>0</v>
      </c>
      <c r="N182" s="135" t="str">
        <f t="shared" si="20"/>
        <v/>
      </c>
      <c r="O182" s="176" t="str">
        <f t="shared" si="15"/>
        <v>是</v>
      </c>
      <c r="P182" s="176" t="str">
        <f t="shared" si="19"/>
        <v>否</v>
      </c>
    </row>
    <row r="183" ht="18.95" customHeight="1" spans="1:16">
      <c r="A183" s="167" t="s">
        <v>135</v>
      </c>
      <c r="B183" s="168" t="s">
        <v>135</v>
      </c>
      <c r="C183" s="168" t="s">
        <v>425</v>
      </c>
      <c r="D183" s="169" t="s">
        <v>429</v>
      </c>
      <c r="E183" s="168" t="s">
        <v>147</v>
      </c>
      <c r="F183" s="41" t="s">
        <v>145</v>
      </c>
      <c r="G183" s="26">
        <v>0</v>
      </c>
      <c r="H183" s="26">
        <f>IFERROR(VLOOKUP(D183,'数据-省本级预算数'!D:H,4,0),"0")</f>
        <v>0</v>
      </c>
      <c r="I183" s="26"/>
      <c r="J183" s="26">
        <f>VLOOKUP(F183,'数据-省本级决算数'!$A:$B,2,0)</f>
        <v>713</v>
      </c>
      <c r="K183" s="175"/>
      <c r="L183" s="175"/>
      <c r="M183" s="175">
        <f t="shared" si="18"/>
        <v>0</v>
      </c>
      <c r="N183" s="135" t="str">
        <f t="shared" si="20"/>
        <v/>
      </c>
      <c r="O183" s="176" t="str">
        <f t="shared" si="15"/>
        <v>是</v>
      </c>
      <c r="P183" s="176" t="str">
        <f t="shared" si="19"/>
        <v>否</v>
      </c>
    </row>
    <row r="184" ht="18.95" customHeight="1" spans="1:16">
      <c r="A184" s="167" t="s">
        <v>135</v>
      </c>
      <c r="B184" s="168" t="s">
        <v>135</v>
      </c>
      <c r="C184" s="168" t="s">
        <v>425</v>
      </c>
      <c r="D184" s="169" t="s">
        <v>430</v>
      </c>
      <c r="E184" s="168" t="s">
        <v>147</v>
      </c>
      <c r="F184" s="41" t="s">
        <v>431</v>
      </c>
      <c r="G184" s="26">
        <v>1070</v>
      </c>
      <c r="H184" s="26">
        <f>IFERROR(VLOOKUP(D184,'数据-省本级预算数'!D:H,4,0),"0")</f>
        <v>2082</v>
      </c>
      <c r="I184" s="26"/>
      <c r="J184" s="26">
        <f>VLOOKUP(F184,'数据-省本级决算数'!$A:$B,2,0)</f>
        <v>582</v>
      </c>
      <c r="K184" s="175">
        <f t="shared" si="16"/>
        <v>0.54</v>
      </c>
      <c r="L184" s="175">
        <f t="shared" si="17"/>
        <v>0.28</v>
      </c>
      <c r="M184" s="175">
        <f t="shared" si="18"/>
        <v>0</v>
      </c>
      <c r="N184" s="135">
        <f t="shared" si="20"/>
        <v>-0.456</v>
      </c>
      <c r="O184" s="176" t="str">
        <f t="shared" si="15"/>
        <v>是</v>
      </c>
      <c r="P184" s="176" t="str">
        <f t="shared" si="19"/>
        <v>否</v>
      </c>
    </row>
    <row r="185" ht="18.95" customHeight="1" spans="1:16">
      <c r="A185" s="167" t="s">
        <v>135</v>
      </c>
      <c r="B185" s="168" t="s">
        <v>135</v>
      </c>
      <c r="C185" s="168" t="s">
        <v>425</v>
      </c>
      <c r="D185" s="169" t="s">
        <v>432</v>
      </c>
      <c r="E185" s="168" t="s">
        <v>147</v>
      </c>
      <c r="F185" s="41" t="s">
        <v>160</v>
      </c>
      <c r="G185" s="26">
        <v>214</v>
      </c>
      <c r="H185" s="26">
        <f>IFERROR(VLOOKUP(D185,'数据-省本级预算数'!D:H,4,0),"0")</f>
        <v>368</v>
      </c>
      <c r="I185" s="26"/>
      <c r="J185" s="26">
        <f>VLOOKUP(F185,'数据-省本级决算数'!$A:$B,2,0)</f>
        <v>103</v>
      </c>
      <c r="K185" s="175">
        <f t="shared" si="16"/>
        <v>0.48</v>
      </c>
      <c r="L185" s="175">
        <f t="shared" si="17"/>
        <v>0.28</v>
      </c>
      <c r="M185" s="175">
        <f t="shared" si="18"/>
        <v>0</v>
      </c>
      <c r="N185" s="135">
        <f t="shared" si="20"/>
        <v>-0.519</v>
      </c>
      <c r="O185" s="176" t="str">
        <f t="shared" si="15"/>
        <v>是</v>
      </c>
      <c r="P185" s="176" t="str">
        <f t="shared" si="19"/>
        <v>否</v>
      </c>
    </row>
    <row r="186" ht="18.95" customHeight="1" spans="1:16">
      <c r="A186" s="167" t="s">
        <v>135</v>
      </c>
      <c r="B186" s="168"/>
      <c r="C186" s="168" t="s">
        <v>425</v>
      </c>
      <c r="D186" s="169" t="s">
        <v>433</v>
      </c>
      <c r="E186" s="168" t="s">
        <v>147</v>
      </c>
      <c r="F186" s="41" t="s">
        <v>434</v>
      </c>
      <c r="G186" s="26">
        <v>2323</v>
      </c>
      <c r="H186" s="26">
        <f>IFERROR(VLOOKUP(D186,'数据-省本级预算数'!D:H,4,0),"0")</f>
        <v>915</v>
      </c>
      <c r="I186" s="26"/>
      <c r="J186" s="26">
        <f>VLOOKUP(F186,'数据-省本级决算数'!$A:$B,2,0)</f>
        <v>6200</v>
      </c>
      <c r="K186" s="175">
        <f t="shared" si="16"/>
        <v>2.67</v>
      </c>
      <c r="L186" s="175">
        <f t="shared" si="17"/>
        <v>6.78</v>
      </c>
      <c r="M186" s="175">
        <f t="shared" si="18"/>
        <v>0</v>
      </c>
      <c r="N186" s="135">
        <f t="shared" si="20"/>
        <v>1.669</v>
      </c>
      <c r="O186" s="176" t="str">
        <f t="shared" si="15"/>
        <v>是</v>
      </c>
      <c r="P186" s="176" t="str">
        <f t="shared" si="19"/>
        <v>否</v>
      </c>
    </row>
    <row r="187" ht="18.95" customHeight="1" spans="1:16">
      <c r="A187" s="167" t="s">
        <v>135</v>
      </c>
      <c r="B187" s="456" t="s">
        <v>136</v>
      </c>
      <c r="C187" s="168"/>
      <c r="D187" s="169" t="s">
        <v>435</v>
      </c>
      <c r="E187" s="168"/>
      <c r="F187" s="41" t="s">
        <v>436</v>
      </c>
      <c r="G187" s="26">
        <f ca="1">SUMIF($C186:$C1408,$D187,$G186:$G1407)</f>
        <v>5358</v>
      </c>
      <c r="H187" s="26">
        <f ca="1">SUMIF($C186:$C1407,$D187,$H186:$H1406)</f>
        <v>5789</v>
      </c>
      <c r="I187" s="26">
        <f>IFERROR(VLOOKUP(F187,'数据-省本级调整数'!$A:$B,2,0),0)</f>
        <v>5337</v>
      </c>
      <c r="J187" s="26">
        <f>VLOOKUP(F187,'数据-省本级决算数'!$A:$B,2,0)</f>
        <v>5337</v>
      </c>
      <c r="K187" s="175">
        <f ca="1" t="shared" si="16"/>
        <v>1</v>
      </c>
      <c r="L187" s="175">
        <f ca="1" t="shared" si="17"/>
        <v>0.92</v>
      </c>
      <c r="M187" s="175">
        <f t="shared" si="18"/>
        <v>1</v>
      </c>
      <c r="N187" s="135">
        <f ca="1" t="shared" si="20"/>
        <v>-0.004</v>
      </c>
      <c r="O187" s="176" t="str">
        <f ca="1" t="shared" si="15"/>
        <v>是</v>
      </c>
      <c r="P187" s="176" t="str">
        <f t="shared" si="19"/>
        <v>是</v>
      </c>
    </row>
    <row r="188" ht="18.95" customHeight="1" spans="1:16">
      <c r="A188" s="167" t="s">
        <v>135</v>
      </c>
      <c r="B188" s="168" t="s">
        <v>135</v>
      </c>
      <c r="C188" s="168" t="s">
        <v>435</v>
      </c>
      <c r="D188" s="169" t="s">
        <v>437</v>
      </c>
      <c r="E188" s="168" t="s">
        <v>147</v>
      </c>
      <c r="F188" s="41" t="s">
        <v>141</v>
      </c>
      <c r="G188" s="26">
        <v>1489</v>
      </c>
      <c r="H188" s="26">
        <f>IFERROR(VLOOKUP(D188,'数据-省本级预算数'!D:H,4,0),"0")</f>
        <v>1663</v>
      </c>
      <c r="I188" s="26"/>
      <c r="J188" s="26">
        <f>VLOOKUP(F188,'数据-省本级决算数'!$A:$B,2,0)</f>
        <v>4776</v>
      </c>
      <c r="K188" s="175">
        <f t="shared" si="16"/>
        <v>3.21</v>
      </c>
      <c r="L188" s="175">
        <f t="shared" si="17"/>
        <v>2.87</v>
      </c>
      <c r="M188" s="175">
        <f t="shared" si="18"/>
        <v>0</v>
      </c>
      <c r="N188" s="135">
        <f t="shared" si="20"/>
        <v>2.208</v>
      </c>
      <c r="O188" s="176" t="str">
        <f t="shared" si="15"/>
        <v>是</v>
      </c>
      <c r="P188" s="176" t="str">
        <f t="shared" si="19"/>
        <v>否</v>
      </c>
    </row>
    <row r="189" ht="18.95" customHeight="1" spans="1:16">
      <c r="A189" s="167" t="s">
        <v>135</v>
      </c>
      <c r="B189" s="168" t="s">
        <v>135</v>
      </c>
      <c r="C189" s="168" t="s">
        <v>435</v>
      </c>
      <c r="D189" s="169" t="s">
        <v>438</v>
      </c>
      <c r="E189" s="168" t="s">
        <v>147</v>
      </c>
      <c r="F189" s="41" t="s">
        <v>143</v>
      </c>
      <c r="G189" s="26">
        <v>0</v>
      </c>
      <c r="H189" s="26">
        <f>IFERROR(VLOOKUP(D189,'数据-省本级预算数'!D:H,4,0),"0")</f>
        <v>0</v>
      </c>
      <c r="I189" s="26"/>
      <c r="J189" s="26">
        <f>VLOOKUP(F189,'数据-省本级决算数'!$A:$B,2,0)</f>
        <v>590</v>
      </c>
      <c r="K189" s="175"/>
      <c r="L189" s="175"/>
      <c r="M189" s="175">
        <f t="shared" si="18"/>
        <v>0</v>
      </c>
      <c r="N189" s="135" t="str">
        <f t="shared" si="20"/>
        <v/>
      </c>
      <c r="O189" s="176" t="str">
        <f t="shared" si="15"/>
        <v>是</v>
      </c>
      <c r="P189" s="176" t="str">
        <f t="shared" si="19"/>
        <v>否</v>
      </c>
    </row>
    <row r="190" ht="18.95" customHeight="1" spans="1:16">
      <c r="A190" s="167" t="s">
        <v>135</v>
      </c>
      <c r="B190" s="168" t="s">
        <v>135</v>
      </c>
      <c r="C190" s="168" t="s">
        <v>435</v>
      </c>
      <c r="D190" s="169" t="s">
        <v>439</v>
      </c>
      <c r="E190" s="168" t="s">
        <v>147</v>
      </c>
      <c r="F190" s="41" t="s">
        <v>145</v>
      </c>
      <c r="G190" s="26">
        <v>57</v>
      </c>
      <c r="H190" s="26">
        <f>IFERROR(VLOOKUP(D190,'数据-省本级预算数'!D:H,4,0),"0")</f>
        <v>50</v>
      </c>
      <c r="I190" s="26"/>
      <c r="J190" s="26">
        <f>VLOOKUP(F190,'数据-省本级决算数'!$A:$B,2,0)</f>
        <v>713</v>
      </c>
      <c r="K190" s="175">
        <f t="shared" si="16"/>
        <v>12.51</v>
      </c>
      <c r="L190" s="175">
        <f t="shared" si="17"/>
        <v>14.26</v>
      </c>
      <c r="M190" s="175">
        <f t="shared" si="18"/>
        <v>0</v>
      </c>
      <c r="N190" s="135">
        <f t="shared" si="20"/>
        <v>11.509</v>
      </c>
      <c r="O190" s="176" t="str">
        <f t="shared" si="15"/>
        <v>是</v>
      </c>
      <c r="P190" s="176" t="str">
        <f t="shared" si="19"/>
        <v>否</v>
      </c>
    </row>
    <row r="191" ht="18.95" customHeight="1" spans="1:16">
      <c r="A191" s="167" t="s">
        <v>135</v>
      </c>
      <c r="B191" s="168" t="s">
        <v>135</v>
      </c>
      <c r="C191" s="168" t="s">
        <v>435</v>
      </c>
      <c r="D191" s="169" t="s">
        <v>440</v>
      </c>
      <c r="E191" s="168" t="s">
        <v>147</v>
      </c>
      <c r="F191" s="41" t="s">
        <v>441</v>
      </c>
      <c r="G191" s="26">
        <v>0</v>
      </c>
      <c r="H191" s="26">
        <f>IFERROR(VLOOKUP(D191,'数据-省本级预算数'!D:H,4,0),"0")</f>
        <v>0</v>
      </c>
      <c r="I191" s="26"/>
      <c r="J191" s="26">
        <f>VLOOKUP(F191,'数据-省本级决算数'!$A:$B,2,0)</f>
        <v>0</v>
      </c>
      <c r="K191" s="175"/>
      <c r="L191" s="175"/>
      <c r="M191" s="175">
        <f t="shared" si="18"/>
        <v>0</v>
      </c>
      <c r="N191" s="135" t="str">
        <f t="shared" si="20"/>
        <v/>
      </c>
      <c r="O191" s="176" t="str">
        <f t="shared" si="15"/>
        <v>否</v>
      </c>
      <c r="P191" s="176" t="str">
        <f t="shared" si="19"/>
        <v>否</v>
      </c>
    </row>
    <row r="192" ht="18.95" customHeight="1" spans="1:16">
      <c r="A192" s="167" t="s">
        <v>135</v>
      </c>
      <c r="B192" s="168" t="s">
        <v>135</v>
      </c>
      <c r="C192" s="168" t="s">
        <v>435</v>
      </c>
      <c r="D192" s="169" t="s">
        <v>442</v>
      </c>
      <c r="E192" s="168" t="s">
        <v>147</v>
      </c>
      <c r="F192" s="41" t="s">
        <v>443</v>
      </c>
      <c r="G192" s="26">
        <v>881</v>
      </c>
      <c r="H192" s="26">
        <f>IFERROR(VLOOKUP(D192,'数据-省本级预算数'!D:H,4,0),"0")</f>
        <v>650</v>
      </c>
      <c r="I192" s="26"/>
      <c r="J192" s="26">
        <f>VLOOKUP(F192,'数据-省本级决算数'!$A:$B,2,0)</f>
        <v>704</v>
      </c>
      <c r="K192" s="175">
        <f t="shared" si="16"/>
        <v>0.8</v>
      </c>
      <c r="L192" s="175">
        <f t="shared" si="17"/>
        <v>1.08</v>
      </c>
      <c r="M192" s="175">
        <f t="shared" si="18"/>
        <v>0</v>
      </c>
      <c r="N192" s="135">
        <f t="shared" si="20"/>
        <v>-0.201</v>
      </c>
      <c r="O192" s="176" t="str">
        <f t="shared" si="15"/>
        <v>是</v>
      </c>
      <c r="P192" s="176" t="str">
        <f t="shared" si="19"/>
        <v>否</v>
      </c>
    </row>
    <row r="193" ht="18.95" customHeight="1" spans="1:16">
      <c r="A193" s="167" t="s">
        <v>135</v>
      </c>
      <c r="B193" s="168" t="s">
        <v>135</v>
      </c>
      <c r="C193" s="168" t="s">
        <v>435</v>
      </c>
      <c r="D193" s="169" t="s">
        <v>444</v>
      </c>
      <c r="E193" s="168" t="s">
        <v>147</v>
      </c>
      <c r="F193" s="41" t="s">
        <v>445</v>
      </c>
      <c r="G193" s="26">
        <v>2336</v>
      </c>
      <c r="H193" s="26">
        <f>IFERROR(VLOOKUP(D193,'数据-省本级预算数'!D:H,4,0),"0")</f>
        <v>2916</v>
      </c>
      <c r="I193" s="26"/>
      <c r="J193" s="26">
        <f>VLOOKUP(F193,'数据-省本级决算数'!$A:$B,2,0)</f>
        <v>2065</v>
      </c>
      <c r="K193" s="175">
        <f t="shared" si="16"/>
        <v>0.88</v>
      </c>
      <c r="L193" s="175">
        <f t="shared" si="17"/>
        <v>0.71</v>
      </c>
      <c r="M193" s="175">
        <f t="shared" si="18"/>
        <v>0</v>
      </c>
      <c r="N193" s="135">
        <f t="shared" si="20"/>
        <v>-0.116</v>
      </c>
      <c r="O193" s="176" t="str">
        <f t="shared" si="15"/>
        <v>是</v>
      </c>
      <c r="P193" s="176" t="str">
        <f t="shared" si="19"/>
        <v>否</v>
      </c>
    </row>
    <row r="194" ht="18.95" customHeight="1" spans="1:16">
      <c r="A194" s="167" t="s">
        <v>135</v>
      </c>
      <c r="B194" s="168" t="s">
        <v>135</v>
      </c>
      <c r="C194" s="168" t="s">
        <v>435</v>
      </c>
      <c r="D194" s="169" t="s">
        <v>446</v>
      </c>
      <c r="E194" s="168" t="s">
        <v>147</v>
      </c>
      <c r="F194" s="41" t="s">
        <v>160</v>
      </c>
      <c r="G194" s="26">
        <v>211</v>
      </c>
      <c r="H194" s="26">
        <f>IFERROR(VLOOKUP(D194,'数据-省本级预算数'!D:H,4,0),"0")</f>
        <v>210</v>
      </c>
      <c r="I194" s="26"/>
      <c r="J194" s="26">
        <f>VLOOKUP(F194,'数据-省本级决算数'!$A:$B,2,0)</f>
        <v>103</v>
      </c>
      <c r="K194" s="175">
        <f t="shared" si="16"/>
        <v>0.49</v>
      </c>
      <c r="L194" s="175">
        <f t="shared" si="17"/>
        <v>0.49</v>
      </c>
      <c r="M194" s="175">
        <f t="shared" si="18"/>
        <v>0</v>
      </c>
      <c r="N194" s="135">
        <f t="shared" si="20"/>
        <v>-0.512</v>
      </c>
      <c r="O194" s="176" t="str">
        <f t="shared" si="15"/>
        <v>是</v>
      </c>
      <c r="P194" s="176" t="str">
        <f t="shared" si="19"/>
        <v>否</v>
      </c>
    </row>
    <row r="195" ht="18.95" customHeight="1" spans="1:16">
      <c r="A195" s="167" t="s">
        <v>135</v>
      </c>
      <c r="B195" s="168"/>
      <c r="C195" s="168" t="s">
        <v>435</v>
      </c>
      <c r="D195" s="169" t="s">
        <v>447</v>
      </c>
      <c r="E195" s="168" t="s">
        <v>147</v>
      </c>
      <c r="F195" s="41" t="s">
        <v>448</v>
      </c>
      <c r="G195" s="26">
        <v>384</v>
      </c>
      <c r="H195" s="26">
        <f>IFERROR(VLOOKUP(D195,'数据-省本级预算数'!D:H,4,0),"0")</f>
        <v>300</v>
      </c>
      <c r="I195" s="26"/>
      <c r="J195" s="26">
        <f>VLOOKUP(F195,'数据-省本级决算数'!$A:$B,2,0)</f>
        <v>387</v>
      </c>
      <c r="K195" s="175">
        <f t="shared" si="16"/>
        <v>1.01</v>
      </c>
      <c r="L195" s="175">
        <f t="shared" si="17"/>
        <v>1.29</v>
      </c>
      <c r="M195" s="175">
        <f t="shared" si="18"/>
        <v>0</v>
      </c>
      <c r="N195" s="135">
        <f t="shared" si="20"/>
        <v>0.008</v>
      </c>
      <c r="O195" s="176" t="str">
        <f t="shared" si="15"/>
        <v>是</v>
      </c>
      <c r="P195" s="176" t="str">
        <f t="shared" si="19"/>
        <v>否</v>
      </c>
    </row>
    <row r="196" ht="18.95" customHeight="1" spans="1:16">
      <c r="A196" s="167" t="s">
        <v>135</v>
      </c>
      <c r="B196" s="456" t="s">
        <v>136</v>
      </c>
      <c r="C196" s="168"/>
      <c r="D196" s="169" t="s">
        <v>449</v>
      </c>
      <c r="E196" s="168"/>
      <c r="F196" s="41" t="s">
        <v>450</v>
      </c>
      <c r="G196" s="26">
        <f ca="1">SUMIF($C195:$C1417,$D196,$G195:$G1416)</f>
        <v>4222</v>
      </c>
      <c r="H196" s="26">
        <f ca="1">SUMIF($C195:$C1416,$D196,$H195:$H1415)</f>
        <v>2559</v>
      </c>
      <c r="I196" s="26">
        <f>IFERROR(VLOOKUP(F196,'数据-省本级调整数'!$A:$B,2,0),0)</f>
        <v>4988</v>
      </c>
      <c r="J196" s="26">
        <f>VLOOKUP(F196,'数据-省本级决算数'!$A:$B,2,0)</f>
        <v>4390</v>
      </c>
      <c r="K196" s="175">
        <f ca="1" t="shared" si="16"/>
        <v>1.04</v>
      </c>
      <c r="L196" s="175">
        <f ca="1" t="shared" si="17"/>
        <v>1.72</v>
      </c>
      <c r="M196" s="175">
        <f t="shared" si="18"/>
        <v>0.88</v>
      </c>
      <c r="N196" s="135">
        <f ca="1" t="shared" si="20"/>
        <v>0.04</v>
      </c>
      <c r="O196" s="176" t="str">
        <f ca="1" t="shared" ref="O196:O259" si="21">IF(F196&lt;&gt;"",IF(SUM(G196:J196)&lt;&gt;0,"是","否"),"空")</f>
        <v>是</v>
      </c>
      <c r="P196" s="176" t="str">
        <f t="shared" si="19"/>
        <v>是</v>
      </c>
    </row>
    <row r="197" ht="18.95" customHeight="1" spans="1:16">
      <c r="A197" s="167" t="s">
        <v>135</v>
      </c>
      <c r="B197" s="168" t="s">
        <v>135</v>
      </c>
      <c r="C197" s="168" t="s">
        <v>449</v>
      </c>
      <c r="D197" s="169" t="s">
        <v>451</v>
      </c>
      <c r="E197" s="168" t="s">
        <v>147</v>
      </c>
      <c r="F197" s="41" t="s">
        <v>141</v>
      </c>
      <c r="G197" s="26">
        <v>1049</v>
      </c>
      <c r="H197" s="26">
        <f>IFERROR(VLOOKUP(D197,'数据-省本级预算数'!D:H,4,0),"0")</f>
        <v>998</v>
      </c>
      <c r="I197" s="26"/>
      <c r="J197" s="26">
        <f>VLOOKUP(F197,'数据-省本级决算数'!$A:$B,2,0)</f>
        <v>4776</v>
      </c>
      <c r="K197" s="175">
        <f t="shared" ref="K197:K260" si="22">J197/G197</f>
        <v>4.55</v>
      </c>
      <c r="L197" s="175">
        <f t="shared" ref="L197:L260" si="23">J197/H197</f>
        <v>4.79</v>
      </c>
      <c r="M197" s="175">
        <f t="shared" ref="M197:M260" si="24">IFERROR(J197/I197,0)</f>
        <v>0</v>
      </c>
      <c r="N197" s="135">
        <f t="shared" si="20"/>
        <v>3.553</v>
      </c>
      <c r="O197" s="176" t="str">
        <f t="shared" si="21"/>
        <v>是</v>
      </c>
      <c r="P197" s="176" t="str">
        <f t="shared" ref="P197:P260" si="25">IF(C197&lt;&gt;"",IF(OR(LEFT(D197,3)="205",LEFT(D197,3)="206",LEFT(D197,3)="207",LEFT(D197,3)="208",LEFT(D197,3)="210",LEFT(D197,3)="213"),"是","否"),"是")</f>
        <v>否</v>
      </c>
    </row>
    <row r="198" ht="18.95" customHeight="1" spans="1:16">
      <c r="A198" s="167" t="s">
        <v>135</v>
      </c>
      <c r="B198" s="168" t="s">
        <v>135</v>
      </c>
      <c r="C198" s="168" t="s">
        <v>449</v>
      </c>
      <c r="D198" s="169" t="s">
        <v>452</v>
      </c>
      <c r="E198" s="168" t="s">
        <v>147</v>
      </c>
      <c r="F198" s="41" t="s">
        <v>143</v>
      </c>
      <c r="G198" s="26">
        <v>0</v>
      </c>
      <c r="H198" s="26">
        <f>IFERROR(VLOOKUP(D198,'数据-省本级预算数'!D:H,4,0),"0")</f>
        <v>0</v>
      </c>
      <c r="I198" s="26"/>
      <c r="J198" s="26">
        <f>VLOOKUP(F198,'数据-省本级决算数'!$A:$B,2,0)</f>
        <v>590</v>
      </c>
      <c r="K198" s="175"/>
      <c r="L198" s="175"/>
      <c r="M198" s="175">
        <f t="shared" si="24"/>
        <v>0</v>
      </c>
      <c r="N198" s="135" t="str">
        <f t="shared" si="20"/>
        <v/>
      </c>
      <c r="O198" s="176" t="str">
        <f t="shared" si="21"/>
        <v>是</v>
      </c>
      <c r="P198" s="176" t="str">
        <f t="shared" si="25"/>
        <v>否</v>
      </c>
    </row>
    <row r="199" ht="18.95" customHeight="1" spans="1:16">
      <c r="A199" s="167" t="s">
        <v>135</v>
      </c>
      <c r="B199" s="168" t="s">
        <v>135</v>
      </c>
      <c r="C199" s="168" t="s">
        <v>449</v>
      </c>
      <c r="D199" s="169" t="s">
        <v>453</v>
      </c>
      <c r="E199" s="168" t="s">
        <v>147</v>
      </c>
      <c r="F199" s="41" t="s">
        <v>145</v>
      </c>
      <c r="G199" s="26">
        <v>0</v>
      </c>
      <c r="H199" s="26">
        <f>IFERROR(VLOOKUP(D199,'数据-省本级预算数'!D:H,4,0),"0")</f>
        <v>0</v>
      </c>
      <c r="I199" s="26"/>
      <c r="J199" s="26">
        <f>VLOOKUP(F199,'数据-省本级决算数'!$A:$B,2,0)</f>
        <v>713</v>
      </c>
      <c r="K199" s="175"/>
      <c r="L199" s="175"/>
      <c r="M199" s="175">
        <f t="shared" si="24"/>
        <v>0</v>
      </c>
      <c r="N199" s="135" t="str">
        <f t="shared" si="20"/>
        <v/>
      </c>
      <c r="O199" s="176" t="str">
        <f t="shared" si="21"/>
        <v>是</v>
      </c>
      <c r="P199" s="176" t="str">
        <f t="shared" si="25"/>
        <v>否</v>
      </c>
    </row>
    <row r="200" ht="18.95" customHeight="1" spans="1:16">
      <c r="A200" s="167" t="s">
        <v>135</v>
      </c>
      <c r="B200" s="168" t="s">
        <v>135</v>
      </c>
      <c r="C200" s="168" t="s">
        <v>449</v>
      </c>
      <c r="D200" s="169" t="s">
        <v>454</v>
      </c>
      <c r="E200" s="168" t="s">
        <v>147</v>
      </c>
      <c r="F200" s="41" t="s">
        <v>455</v>
      </c>
      <c r="G200" s="26">
        <v>3173</v>
      </c>
      <c r="H200" s="26">
        <f>IFERROR(VLOOKUP(D200,'数据-省本级预算数'!D:H,4,0),"0")</f>
        <v>1561</v>
      </c>
      <c r="I200" s="26"/>
      <c r="J200" s="26">
        <f>VLOOKUP(F200,'数据-省本级决算数'!$A:$B,2,0)</f>
        <v>3215</v>
      </c>
      <c r="K200" s="175">
        <f t="shared" si="22"/>
        <v>1.01</v>
      </c>
      <c r="L200" s="175">
        <f t="shared" si="23"/>
        <v>2.06</v>
      </c>
      <c r="M200" s="175">
        <f t="shared" si="24"/>
        <v>0</v>
      </c>
      <c r="N200" s="135">
        <f t="shared" si="20"/>
        <v>0.013</v>
      </c>
      <c r="O200" s="176" t="str">
        <f t="shared" si="21"/>
        <v>是</v>
      </c>
      <c r="P200" s="176" t="str">
        <f t="shared" si="25"/>
        <v>否</v>
      </c>
    </row>
    <row r="201" ht="18.95" customHeight="1" spans="1:16">
      <c r="A201" s="167" t="s">
        <v>135</v>
      </c>
      <c r="B201" s="168"/>
      <c r="C201" s="168" t="s">
        <v>449</v>
      </c>
      <c r="D201" s="169" t="s">
        <v>456</v>
      </c>
      <c r="E201" s="168" t="s">
        <v>147</v>
      </c>
      <c r="F201" s="41" t="s">
        <v>457</v>
      </c>
      <c r="G201" s="26">
        <v>0</v>
      </c>
      <c r="H201" s="26">
        <f>IFERROR(VLOOKUP(D201,'数据-省本级预算数'!D:H,4,0),"0")</f>
        <v>0</v>
      </c>
      <c r="I201" s="26"/>
      <c r="J201" s="26">
        <f>VLOOKUP(F201,'数据-省本级决算数'!$A:$B,2,0)</f>
        <v>0</v>
      </c>
      <c r="K201" s="175"/>
      <c r="L201" s="175"/>
      <c r="M201" s="175">
        <f t="shared" si="24"/>
        <v>0</v>
      </c>
      <c r="N201" s="135" t="str">
        <f t="shared" si="20"/>
        <v/>
      </c>
      <c r="O201" s="176" t="str">
        <f t="shared" si="21"/>
        <v>否</v>
      </c>
      <c r="P201" s="176" t="str">
        <f t="shared" si="25"/>
        <v>否</v>
      </c>
    </row>
    <row r="202" ht="18.95" customHeight="1" spans="1:16">
      <c r="A202" s="167" t="s">
        <v>135</v>
      </c>
      <c r="B202" s="456" t="s">
        <v>136</v>
      </c>
      <c r="C202" s="168"/>
      <c r="D202" s="169" t="s">
        <v>458</v>
      </c>
      <c r="E202" s="168"/>
      <c r="F202" s="41" t="s">
        <v>459</v>
      </c>
      <c r="G202" s="26">
        <f ca="1">SUMIF($C201:$C1423,$D202,$G201:$G1422)</f>
        <v>5072</v>
      </c>
      <c r="H202" s="26">
        <f ca="1">SUMIF($C201:$C1422,$D202,$H201:$H1421)</f>
        <v>4267</v>
      </c>
      <c r="I202" s="26">
        <f>IFERROR(VLOOKUP(F202,'数据-省本级调整数'!$A:$B,2,0),0)</f>
        <v>5154</v>
      </c>
      <c r="J202" s="26">
        <f>VLOOKUP(F202,'数据-省本级决算数'!$A:$B,2,0)</f>
        <v>4723</v>
      </c>
      <c r="K202" s="175">
        <f ca="1" t="shared" si="22"/>
        <v>0.93</v>
      </c>
      <c r="L202" s="175">
        <f ca="1" t="shared" si="23"/>
        <v>1.11</v>
      </c>
      <c r="M202" s="175">
        <f t="shared" si="24"/>
        <v>0.92</v>
      </c>
      <c r="N202" s="135">
        <f ca="1" t="shared" si="20"/>
        <v>-0.069</v>
      </c>
      <c r="O202" s="176" t="str">
        <f ca="1" t="shared" si="21"/>
        <v>是</v>
      </c>
      <c r="P202" s="176" t="str">
        <f t="shared" si="25"/>
        <v>是</v>
      </c>
    </row>
    <row r="203" ht="18.95" customHeight="1" spans="1:16">
      <c r="A203" s="167" t="s">
        <v>135</v>
      </c>
      <c r="B203" s="168" t="s">
        <v>135</v>
      </c>
      <c r="C203" s="168" t="s">
        <v>458</v>
      </c>
      <c r="D203" s="169" t="s">
        <v>460</v>
      </c>
      <c r="E203" s="168" t="s">
        <v>147</v>
      </c>
      <c r="F203" s="41" t="s">
        <v>141</v>
      </c>
      <c r="G203" s="26">
        <v>2882</v>
      </c>
      <c r="H203" s="26">
        <f>IFERROR(VLOOKUP(D203,'数据-省本级预算数'!D:H,4,0),"0")</f>
        <v>2710</v>
      </c>
      <c r="I203" s="26"/>
      <c r="J203" s="26">
        <f>VLOOKUP(F203,'数据-省本级决算数'!$A:$B,2,0)</f>
        <v>4776</v>
      </c>
      <c r="K203" s="175">
        <f t="shared" si="22"/>
        <v>1.66</v>
      </c>
      <c r="L203" s="175">
        <f t="shared" si="23"/>
        <v>1.76</v>
      </c>
      <c r="M203" s="175">
        <f t="shared" si="24"/>
        <v>0</v>
      </c>
      <c r="N203" s="135">
        <f t="shared" si="20"/>
        <v>0.657</v>
      </c>
      <c r="O203" s="176" t="str">
        <f t="shared" si="21"/>
        <v>是</v>
      </c>
      <c r="P203" s="176" t="str">
        <f t="shared" si="25"/>
        <v>否</v>
      </c>
    </row>
    <row r="204" ht="18.95" customHeight="1" spans="1:16">
      <c r="A204" s="167" t="s">
        <v>135</v>
      </c>
      <c r="B204" s="168" t="s">
        <v>135</v>
      </c>
      <c r="C204" s="168" t="s">
        <v>458</v>
      </c>
      <c r="D204" s="169" t="s">
        <v>461</v>
      </c>
      <c r="E204" s="168" t="s">
        <v>147</v>
      </c>
      <c r="F204" s="41" t="s">
        <v>143</v>
      </c>
      <c r="G204" s="26">
        <v>112</v>
      </c>
      <c r="H204" s="26">
        <f>IFERROR(VLOOKUP(D204,'数据-省本级预算数'!D:H,4,0),"0")</f>
        <v>0</v>
      </c>
      <c r="I204" s="26"/>
      <c r="J204" s="26">
        <f>VLOOKUP(F204,'数据-省本级决算数'!$A:$B,2,0)</f>
        <v>590</v>
      </c>
      <c r="K204" s="175">
        <f t="shared" si="22"/>
        <v>5.27</v>
      </c>
      <c r="L204" s="175"/>
      <c r="M204" s="175">
        <f t="shared" si="24"/>
        <v>0</v>
      </c>
      <c r="N204" s="135">
        <f t="shared" si="20"/>
        <v>4.268</v>
      </c>
      <c r="O204" s="176" t="str">
        <f t="shared" si="21"/>
        <v>是</v>
      </c>
      <c r="P204" s="176" t="str">
        <f t="shared" si="25"/>
        <v>否</v>
      </c>
    </row>
    <row r="205" ht="18.95" customHeight="1" spans="1:16">
      <c r="A205" s="167" t="s">
        <v>135</v>
      </c>
      <c r="B205" s="168" t="s">
        <v>135</v>
      </c>
      <c r="C205" s="168" t="s">
        <v>458</v>
      </c>
      <c r="D205" s="169" t="s">
        <v>462</v>
      </c>
      <c r="E205" s="168" t="s">
        <v>147</v>
      </c>
      <c r="F205" s="41" t="s">
        <v>145</v>
      </c>
      <c r="G205" s="26">
        <v>0</v>
      </c>
      <c r="H205" s="26">
        <f>IFERROR(VLOOKUP(D205,'数据-省本级预算数'!D:H,4,0),"0")</f>
        <v>0</v>
      </c>
      <c r="I205" s="26"/>
      <c r="J205" s="26">
        <f>VLOOKUP(F205,'数据-省本级决算数'!$A:$B,2,0)</f>
        <v>713</v>
      </c>
      <c r="K205" s="175"/>
      <c r="L205" s="175"/>
      <c r="M205" s="175">
        <f t="shared" si="24"/>
        <v>0</v>
      </c>
      <c r="N205" s="135" t="str">
        <f t="shared" si="20"/>
        <v/>
      </c>
      <c r="O205" s="176" t="str">
        <f t="shared" si="21"/>
        <v>是</v>
      </c>
      <c r="P205" s="176" t="str">
        <f t="shared" si="25"/>
        <v>否</v>
      </c>
    </row>
    <row r="206" ht="18.95" customHeight="1" spans="1:16">
      <c r="A206" s="167" t="s">
        <v>135</v>
      </c>
      <c r="B206" s="168" t="s">
        <v>135</v>
      </c>
      <c r="C206" s="168" t="s">
        <v>458</v>
      </c>
      <c r="D206" s="169" t="s">
        <v>463</v>
      </c>
      <c r="E206" s="168" t="s">
        <v>147</v>
      </c>
      <c r="F206" s="41" t="s">
        <v>173</v>
      </c>
      <c r="G206" s="26">
        <v>0</v>
      </c>
      <c r="H206" s="26">
        <f>IFERROR(VLOOKUP(D206,'数据-省本级预算数'!D:H,4,0),"0")</f>
        <v>0</v>
      </c>
      <c r="I206" s="26"/>
      <c r="J206" s="26">
        <f>VLOOKUP(F206,'数据-省本级决算数'!$A:$B,2,0)</f>
        <v>165</v>
      </c>
      <c r="K206" s="175"/>
      <c r="L206" s="175"/>
      <c r="M206" s="175">
        <f t="shared" si="24"/>
        <v>0</v>
      </c>
      <c r="N206" s="135" t="str">
        <f t="shared" si="20"/>
        <v/>
      </c>
      <c r="O206" s="176" t="str">
        <f t="shared" si="21"/>
        <v>是</v>
      </c>
      <c r="P206" s="176" t="str">
        <f t="shared" si="25"/>
        <v>否</v>
      </c>
    </row>
    <row r="207" ht="18.95" customHeight="1" spans="1:16">
      <c r="A207" s="167" t="s">
        <v>135</v>
      </c>
      <c r="B207" s="168" t="s">
        <v>135</v>
      </c>
      <c r="C207" s="168" t="s">
        <v>458</v>
      </c>
      <c r="D207" s="169" t="s">
        <v>464</v>
      </c>
      <c r="E207" s="168" t="s">
        <v>147</v>
      </c>
      <c r="F207" s="41" t="s">
        <v>160</v>
      </c>
      <c r="G207" s="26">
        <v>0</v>
      </c>
      <c r="H207" s="26">
        <f>IFERROR(VLOOKUP(D207,'数据-省本级预算数'!D:H,4,0),"0")</f>
        <v>0</v>
      </c>
      <c r="I207" s="26"/>
      <c r="J207" s="26">
        <f>VLOOKUP(F207,'数据-省本级决算数'!$A:$B,2,0)</f>
        <v>103</v>
      </c>
      <c r="K207" s="175"/>
      <c r="L207" s="175"/>
      <c r="M207" s="175">
        <f t="shared" si="24"/>
        <v>0</v>
      </c>
      <c r="N207" s="135" t="str">
        <f t="shared" si="20"/>
        <v/>
      </c>
      <c r="O207" s="176" t="str">
        <f t="shared" si="21"/>
        <v>是</v>
      </c>
      <c r="P207" s="176" t="str">
        <f t="shared" si="25"/>
        <v>否</v>
      </c>
    </row>
    <row r="208" ht="18.95" customHeight="1" spans="1:16">
      <c r="A208" s="167" t="s">
        <v>135</v>
      </c>
      <c r="B208" s="168"/>
      <c r="C208" s="168" t="s">
        <v>458</v>
      </c>
      <c r="D208" s="169" t="s">
        <v>465</v>
      </c>
      <c r="E208" s="168" t="s">
        <v>147</v>
      </c>
      <c r="F208" s="41" t="s">
        <v>466</v>
      </c>
      <c r="G208" s="26">
        <v>2078</v>
      </c>
      <c r="H208" s="26">
        <f>IFERROR(VLOOKUP(D208,'数据-省本级预算数'!D:H,4,0),"0")</f>
        <v>1557</v>
      </c>
      <c r="I208" s="26"/>
      <c r="J208" s="26">
        <f>VLOOKUP(F208,'数据-省本级决算数'!$A:$B,2,0)</f>
        <v>1719</v>
      </c>
      <c r="K208" s="175">
        <f t="shared" si="22"/>
        <v>0.83</v>
      </c>
      <c r="L208" s="175">
        <f t="shared" si="23"/>
        <v>1.1</v>
      </c>
      <c r="M208" s="175">
        <f t="shared" si="24"/>
        <v>0</v>
      </c>
      <c r="N208" s="135">
        <f t="shared" si="20"/>
        <v>-0.173</v>
      </c>
      <c r="O208" s="176" t="str">
        <f t="shared" si="21"/>
        <v>是</v>
      </c>
      <c r="P208" s="176" t="str">
        <f t="shared" si="25"/>
        <v>否</v>
      </c>
    </row>
    <row r="209" ht="18.95" customHeight="1" spans="1:16">
      <c r="A209" s="167" t="s">
        <v>135</v>
      </c>
      <c r="B209" s="456" t="s">
        <v>136</v>
      </c>
      <c r="C209" s="168"/>
      <c r="D209" s="169" t="s">
        <v>467</v>
      </c>
      <c r="E209" s="168"/>
      <c r="F209" s="41" t="s">
        <v>468</v>
      </c>
      <c r="G209" s="26">
        <f ca="1">SUMIF($C208:$C1430,$D209,$G208:$G1429)</f>
        <v>9374</v>
      </c>
      <c r="H209" s="26">
        <f ca="1">SUMIF($C208:$C1429,$D209,$H208:$H1428)</f>
        <v>11870</v>
      </c>
      <c r="I209" s="26">
        <f>IFERROR(VLOOKUP(F209,'数据-省本级调整数'!$A:$B,2,0),0)</f>
        <v>9921</v>
      </c>
      <c r="J209" s="26">
        <f>VLOOKUP(F209,'数据-省本级决算数'!$A:$B,2,0)</f>
        <v>9450</v>
      </c>
      <c r="K209" s="175">
        <f ca="1" t="shared" si="22"/>
        <v>1.01</v>
      </c>
      <c r="L209" s="175">
        <f ca="1" t="shared" si="23"/>
        <v>0.8</v>
      </c>
      <c r="M209" s="175">
        <f t="shared" si="24"/>
        <v>0.95</v>
      </c>
      <c r="N209" s="135">
        <f ca="1" t="shared" si="20"/>
        <v>0.008</v>
      </c>
      <c r="O209" s="176" t="str">
        <f ca="1" t="shared" si="21"/>
        <v>是</v>
      </c>
      <c r="P209" s="176" t="str">
        <f t="shared" si="25"/>
        <v>是</v>
      </c>
    </row>
    <row r="210" ht="18.95" customHeight="1" spans="1:16">
      <c r="A210" s="167" t="s">
        <v>135</v>
      </c>
      <c r="B210" s="168" t="s">
        <v>135</v>
      </c>
      <c r="C210" s="168" t="s">
        <v>467</v>
      </c>
      <c r="D210" s="169" t="s">
        <v>469</v>
      </c>
      <c r="E210" s="168" t="s">
        <v>147</v>
      </c>
      <c r="F210" s="41" t="s">
        <v>141</v>
      </c>
      <c r="G210" s="26">
        <v>2150</v>
      </c>
      <c r="H210" s="26">
        <f>IFERROR(VLOOKUP(D210,'数据-省本级预算数'!D:H,4,0),"0")</f>
        <v>2077</v>
      </c>
      <c r="I210" s="26"/>
      <c r="J210" s="26">
        <f>VLOOKUP(F210,'数据-省本级决算数'!$A:$B,2,0)</f>
        <v>4776</v>
      </c>
      <c r="K210" s="175">
        <f t="shared" si="22"/>
        <v>2.22</v>
      </c>
      <c r="L210" s="175">
        <f t="shared" si="23"/>
        <v>2.3</v>
      </c>
      <c r="M210" s="175">
        <f t="shared" si="24"/>
        <v>0</v>
      </c>
      <c r="N210" s="135">
        <f t="shared" si="20"/>
        <v>1.221</v>
      </c>
      <c r="O210" s="176" t="str">
        <f t="shared" si="21"/>
        <v>是</v>
      </c>
      <c r="P210" s="176" t="str">
        <f t="shared" si="25"/>
        <v>否</v>
      </c>
    </row>
    <row r="211" ht="18.95" customHeight="1" spans="1:16">
      <c r="A211" s="167" t="s">
        <v>135</v>
      </c>
      <c r="B211" s="168" t="s">
        <v>135</v>
      </c>
      <c r="C211" s="168" t="s">
        <v>467</v>
      </c>
      <c r="D211" s="169" t="s">
        <v>470</v>
      </c>
      <c r="E211" s="168" t="s">
        <v>147</v>
      </c>
      <c r="F211" s="41" t="s">
        <v>143</v>
      </c>
      <c r="G211" s="26">
        <v>210</v>
      </c>
      <c r="H211" s="26">
        <f>IFERROR(VLOOKUP(D211,'数据-省本级预算数'!D:H,4,0),"0")</f>
        <v>202</v>
      </c>
      <c r="I211" s="26"/>
      <c r="J211" s="26">
        <f>VLOOKUP(F211,'数据-省本级决算数'!$A:$B,2,0)</f>
        <v>590</v>
      </c>
      <c r="K211" s="175">
        <f t="shared" si="22"/>
        <v>2.81</v>
      </c>
      <c r="L211" s="175">
        <f t="shared" si="23"/>
        <v>2.92</v>
      </c>
      <c r="M211" s="175">
        <f t="shared" si="24"/>
        <v>0</v>
      </c>
      <c r="N211" s="135">
        <f t="shared" si="20"/>
        <v>1.81</v>
      </c>
      <c r="O211" s="176" t="str">
        <f t="shared" si="21"/>
        <v>是</v>
      </c>
      <c r="P211" s="176" t="str">
        <f t="shared" si="25"/>
        <v>否</v>
      </c>
    </row>
    <row r="212" ht="18.95" customHeight="1" spans="1:16">
      <c r="A212" s="167" t="s">
        <v>135</v>
      </c>
      <c r="B212" s="168" t="s">
        <v>135</v>
      </c>
      <c r="C212" s="168" t="s">
        <v>467</v>
      </c>
      <c r="D212" s="169" t="s">
        <v>471</v>
      </c>
      <c r="E212" s="168" t="s">
        <v>147</v>
      </c>
      <c r="F212" s="41" t="s">
        <v>145</v>
      </c>
      <c r="G212" s="26">
        <v>18</v>
      </c>
      <c r="H212" s="26">
        <f>IFERROR(VLOOKUP(D212,'数据-省本级预算数'!D:H,4,0),"0")</f>
        <v>0</v>
      </c>
      <c r="I212" s="26"/>
      <c r="J212" s="26">
        <f>VLOOKUP(F212,'数据-省本级决算数'!$A:$B,2,0)</f>
        <v>713</v>
      </c>
      <c r="K212" s="175">
        <f t="shared" si="22"/>
        <v>39.61</v>
      </c>
      <c r="L212" s="175"/>
      <c r="M212" s="175">
        <f t="shared" si="24"/>
        <v>0</v>
      </c>
      <c r="N212" s="135">
        <f t="shared" si="20"/>
        <v>38.611</v>
      </c>
      <c r="O212" s="176" t="str">
        <f t="shared" si="21"/>
        <v>是</v>
      </c>
      <c r="P212" s="176" t="str">
        <f t="shared" si="25"/>
        <v>否</v>
      </c>
    </row>
    <row r="213" ht="18.95" customHeight="1" spans="1:16">
      <c r="A213" s="167" t="s">
        <v>135</v>
      </c>
      <c r="B213" s="168" t="s">
        <v>135</v>
      </c>
      <c r="C213" s="168" t="s">
        <v>467</v>
      </c>
      <c r="D213" s="169" t="s">
        <v>472</v>
      </c>
      <c r="E213" s="168" t="s">
        <v>147</v>
      </c>
      <c r="F213" s="41" t="s">
        <v>473</v>
      </c>
      <c r="G213" s="26">
        <v>20</v>
      </c>
      <c r="H213" s="26">
        <f>IFERROR(VLOOKUP(D213,'数据-省本级预算数'!D:H,4,0),"0")</f>
        <v>0</v>
      </c>
      <c r="I213" s="26"/>
      <c r="J213" s="26">
        <f>VLOOKUP(F213,'数据-省本级决算数'!$A:$B,2,0)</f>
        <v>0</v>
      </c>
      <c r="K213" s="175">
        <f t="shared" si="22"/>
        <v>0</v>
      </c>
      <c r="L213" s="175"/>
      <c r="M213" s="175">
        <f t="shared" si="24"/>
        <v>0</v>
      </c>
      <c r="N213" s="135">
        <f t="shared" si="20"/>
        <v>-1</v>
      </c>
      <c r="O213" s="176" t="str">
        <f t="shared" si="21"/>
        <v>是</v>
      </c>
      <c r="P213" s="176" t="str">
        <f t="shared" si="25"/>
        <v>否</v>
      </c>
    </row>
    <row r="214" ht="18.95" customHeight="1" spans="1:16">
      <c r="A214" s="167" t="s">
        <v>135</v>
      </c>
      <c r="B214" s="168" t="s">
        <v>135</v>
      </c>
      <c r="C214" s="168" t="s">
        <v>467</v>
      </c>
      <c r="D214" s="169" t="s">
        <v>474</v>
      </c>
      <c r="E214" s="168" t="s">
        <v>147</v>
      </c>
      <c r="F214" s="41" t="s">
        <v>475</v>
      </c>
      <c r="G214" s="26">
        <v>0</v>
      </c>
      <c r="H214" s="26">
        <f>IFERROR(VLOOKUP(D214,'数据-省本级预算数'!D:H,4,0),"0")</f>
        <v>0</v>
      </c>
      <c r="I214" s="26"/>
      <c r="J214" s="26">
        <f>VLOOKUP(F214,'数据-省本级决算数'!$A:$B,2,0)</f>
        <v>0</v>
      </c>
      <c r="K214" s="175"/>
      <c r="L214" s="175"/>
      <c r="M214" s="175">
        <f t="shared" si="24"/>
        <v>0</v>
      </c>
      <c r="N214" s="135" t="str">
        <f t="shared" si="20"/>
        <v/>
      </c>
      <c r="O214" s="176" t="str">
        <f t="shared" si="21"/>
        <v>否</v>
      </c>
      <c r="P214" s="176" t="str">
        <f t="shared" si="25"/>
        <v>否</v>
      </c>
    </row>
    <row r="215" ht="18.95" customHeight="1" spans="1:16">
      <c r="A215" s="167" t="s">
        <v>135</v>
      </c>
      <c r="B215" s="168" t="s">
        <v>135</v>
      </c>
      <c r="C215" s="168" t="s">
        <v>467</v>
      </c>
      <c r="D215" s="169" t="s">
        <v>476</v>
      </c>
      <c r="E215" s="168" t="s">
        <v>147</v>
      </c>
      <c r="F215" s="41" t="s">
        <v>160</v>
      </c>
      <c r="G215" s="26">
        <v>167</v>
      </c>
      <c r="H215" s="26">
        <f>IFERROR(VLOOKUP(D215,'数据-省本级预算数'!D:H,4,0),"0")</f>
        <v>129</v>
      </c>
      <c r="I215" s="26"/>
      <c r="J215" s="26">
        <f>VLOOKUP(F215,'数据-省本级决算数'!$A:$B,2,0)</f>
        <v>103</v>
      </c>
      <c r="K215" s="175">
        <f t="shared" si="22"/>
        <v>0.62</v>
      </c>
      <c r="L215" s="175">
        <f t="shared" si="23"/>
        <v>0.8</v>
      </c>
      <c r="M215" s="175">
        <f t="shared" si="24"/>
        <v>0</v>
      </c>
      <c r="N215" s="135">
        <f t="shared" si="20"/>
        <v>-0.383</v>
      </c>
      <c r="O215" s="176" t="str">
        <f t="shared" si="21"/>
        <v>是</v>
      </c>
      <c r="P215" s="176" t="str">
        <f t="shared" si="25"/>
        <v>否</v>
      </c>
    </row>
    <row r="216" ht="18.95" customHeight="1" spans="1:16">
      <c r="A216" s="167" t="s">
        <v>135</v>
      </c>
      <c r="B216" s="168"/>
      <c r="C216" s="168" t="s">
        <v>467</v>
      </c>
      <c r="D216" s="169" t="s">
        <v>477</v>
      </c>
      <c r="E216" s="168" t="s">
        <v>147</v>
      </c>
      <c r="F216" s="41" t="s">
        <v>478</v>
      </c>
      <c r="G216" s="26">
        <v>6809</v>
      </c>
      <c r="H216" s="26">
        <f>IFERROR(VLOOKUP(D216,'数据-省本级预算数'!D:H,4,0),"0")</f>
        <v>9462</v>
      </c>
      <c r="I216" s="26"/>
      <c r="J216" s="26">
        <f>VLOOKUP(F216,'数据-省本级决算数'!$A:$B,2,0)</f>
        <v>6578</v>
      </c>
      <c r="K216" s="175">
        <f t="shared" si="22"/>
        <v>0.97</v>
      </c>
      <c r="L216" s="175">
        <f t="shared" si="23"/>
        <v>0.7</v>
      </c>
      <c r="M216" s="175">
        <f t="shared" si="24"/>
        <v>0</v>
      </c>
      <c r="N216" s="135">
        <f t="shared" si="20"/>
        <v>-0.034</v>
      </c>
      <c r="O216" s="176" t="str">
        <f t="shared" si="21"/>
        <v>是</v>
      </c>
      <c r="P216" s="176" t="str">
        <f t="shared" si="25"/>
        <v>否</v>
      </c>
    </row>
    <row r="217" ht="18.95" customHeight="1" spans="1:16">
      <c r="A217" s="167" t="s">
        <v>135</v>
      </c>
      <c r="B217" s="456" t="s">
        <v>136</v>
      </c>
      <c r="C217" s="168"/>
      <c r="D217" s="169" t="s">
        <v>479</v>
      </c>
      <c r="E217" s="168"/>
      <c r="F217" s="41" t="s">
        <v>480</v>
      </c>
      <c r="G217" s="26">
        <f ca="1">SUMIF($C216:$C1438,$D217,$G216:$G1437)</f>
        <v>19892</v>
      </c>
      <c r="H217" s="26">
        <f ca="1">SUMIF($C216:$C1437,$D217,$H216:$H1436)</f>
        <v>12509</v>
      </c>
      <c r="I217" s="26">
        <f>IFERROR(VLOOKUP(F217,'数据-省本级调整数'!$A:$B,2,0),0)</f>
        <v>18705</v>
      </c>
      <c r="J217" s="26">
        <f>VLOOKUP(F217,'数据-省本级决算数'!$A:$B,2,0)</f>
        <v>18128</v>
      </c>
      <c r="K217" s="175">
        <f ca="1" t="shared" si="22"/>
        <v>0.91</v>
      </c>
      <c r="L217" s="175">
        <f ca="1" t="shared" si="23"/>
        <v>1.45</v>
      </c>
      <c r="M217" s="175">
        <f t="shared" si="24"/>
        <v>0.97</v>
      </c>
      <c r="N217" s="135">
        <f ca="1" t="shared" si="20"/>
        <v>-0.089</v>
      </c>
      <c r="O217" s="176" t="str">
        <f ca="1" t="shared" si="21"/>
        <v>是</v>
      </c>
      <c r="P217" s="176" t="str">
        <f t="shared" si="25"/>
        <v>是</v>
      </c>
    </row>
    <row r="218" ht="18.95" customHeight="1" spans="1:16">
      <c r="A218" s="167" t="s">
        <v>135</v>
      </c>
      <c r="B218" s="168" t="s">
        <v>135</v>
      </c>
      <c r="C218" s="168" t="s">
        <v>479</v>
      </c>
      <c r="D218" s="169" t="s">
        <v>481</v>
      </c>
      <c r="E218" s="168" t="s">
        <v>147</v>
      </c>
      <c r="F218" s="41" t="s">
        <v>141</v>
      </c>
      <c r="G218" s="26">
        <v>6923</v>
      </c>
      <c r="H218" s="26">
        <f>IFERROR(VLOOKUP(D218,'数据-省本级预算数'!D:H,4,0),"0")</f>
        <v>6706</v>
      </c>
      <c r="I218" s="26"/>
      <c r="J218" s="26">
        <f>VLOOKUP(F218,'数据-省本级决算数'!$A:$B,2,0)</f>
        <v>4776</v>
      </c>
      <c r="K218" s="175">
        <f t="shared" si="22"/>
        <v>0.69</v>
      </c>
      <c r="L218" s="175">
        <f t="shared" si="23"/>
        <v>0.71</v>
      </c>
      <c r="M218" s="175">
        <f t="shared" si="24"/>
        <v>0</v>
      </c>
      <c r="N218" s="135">
        <f t="shared" si="20"/>
        <v>-0.31</v>
      </c>
      <c r="O218" s="176" t="str">
        <f t="shared" si="21"/>
        <v>是</v>
      </c>
      <c r="P218" s="176" t="str">
        <f t="shared" si="25"/>
        <v>否</v>
      </c>
    </row>
    <row r="219" ht="18.95" customHeight="1" spans="1:16">
      <c r="A219" s="167" t="s">
        <v>135</v>
      </c>
      <c r="B219" s="168" t="s">
        <v>135</v>
      </c>
      <c r="C219" s="168" t="s">
        <v>479</v>
      </c>
      <c r="D219" s="169" t="s">
        <v>482</v>
      </c>
      <c r="E219" s="168" t="s">
        <v>147</v>
      </c>
      <c r="F219" s="41" t="s">
        <v>143</v>
      </c>
      <c r="G219" s="26">
        <v>3687</v>
      </c>
      <c r="H219" s="26">
        <f>IFERROR(VLOOKUP(D219,'数据-省本级预算数'!D:H,4,0),"0")</f>
        <v>28</v>
      </c>
      <c r="I219" s="26"/>
      <c r="J219" s="26">
        <f>VLOOKUP(F219,'数据-省本级决算数'!$A:$B,2,0)</f>
        <v>590</v>
      </c>
      <c r="K219" s="175">
        <f t="shared" si="22"/>
        <v>0.16</v>
      </c>
      <c r="L219" s="175">
        <f t="shared" si="23"/>
        <v>21.07</v>
      </c>
      <c r="M219" s="175">
        <f t="shared" si="24"/>
        <v>0</v>
      </c>
      <c r="N219" s="135">
        <f t="shared" si="20"/>
        <v>-0.84</v>
      </c>
      <c r="O219" s="176" t="str">
        <f t="shared" si="21"/>
        <v>是</v>
      </c>
      <c r="P219" s="176" t="str">
        <f t="shared" si="25"/>
        <v>否</v>
      </c>
    </row>
    <row r="220" ht="18.95" customHeight="1" spans="1:16">
      <c r="A220" s="167" t="s">
        <v>135</v>
      </c>
      <c r="B220" s="168" t="s">
        <v>135</v>
      </c>
      <c r="C220" s="168" t="s">
        <v>479</v>
      </c>
      <c r="D220" s="169" t="s">
        <v>483</v>
      </c>
      <c r="E220" s="168" t="s">
        <v>147</v>
      </c>
      <c r="F220" s="41" t="s">
        <v>145</v>
      </c>
      <c r="G220" s="26">
        <v>211</v>
      </c>
      <c r="H220" s="26">
        <f>IFERROR(VLOOKUP(D220,'数据-省本级预算数'!D:H,4,0),"0")</f>
        <v>161</v>
      </c>
      <c r="I220" s="26"/>
      <c r="J220" s="26">
        <f>VLOOKUP(F220,'数据-省本级决算数'!$A:$B,2,0)</f>
        <v>713</v>
      </c>
      <c r="K220" s="175">
        <f t="shared" si="22"/>
        <v>3.38</v>
      </c>
      <c r="L220" s="175">
        <f t="shared" si="23"/>
        <v>4.43</v>
      </c>
      <c r="M220" s="175">
        <f t="shared" si="24"/>
        <v>0</v>
      </c>
      <c r="N220" s="135">
        <f t="shared" si="20"/>
        <v>2.379</v>
      </c>
      <c r="O220" s="176" t="str">
        <f t="shared" si="21"/>
        <v>是</v>
      </c>
      <c r="P220" s="176" t="str">
        <f t="shared" si="25"/>
        <v>否</v>
      </c>
    </row>
    <row r="221" ht="18.95" customHeight="1" spans="1:16">
      <c r="A221" s="167" t="s">
        <v>135</v>
      </c>
      <c r="B221" s="168" t="s">
        <v>135</v>
      </c>
      <c r="C221" s="168" t="s">
        <v>479</v>
      </c>
      <c r="D221" s="169" t="s">
        <v>484</v>
      </c>
      <c r="E221" s="168" t="s">
        <v>147</v>
      </c>
      <c r="F221" s="41" t="s">
        <v>485</v>
      </c>
      <c r="G221" s="26">
        <v>1149</v>
      </c>
      <c r="H221" s="26">
        <f>IFERROR(VLOOKUP(D221,'数据-省本级预算数'!D:H,4,0),"0")</f>
        <v>818</v>
      </c>
      <c r="I221" s="26"/>
      <c r="J221" s="26">
        <f>VLOOKUP(F221,'数据-省本级决算数'!$A:$B,2,0)</f>
        <v>818</v>
      </c>
      <c r="K221" s="175">
        <f t="shared" si="22"/>
        <v>0.71</v>
      </c>
      <c r="L221" s="175">
        <f t="shared" si="23"/>
        <v>1</v>
      </c>
      <c r="M221" s="175">
        <f t="shared" si="24"/>
        <v>0</v>
      </c>
      <c r="N221" s="135">
        <f t="shared" si="20"/>
        <v>-0.288</v>
      </c>
      <c r="O221" s="176" t="str">
        <f t="shared" si="21"/>
        <v>是</v>
      </c>
      <c r="P221" s="176" t="str">
        <f t="shared" si="25"/>
        <v>否</v>
      </c>
    </row>
    <row r="222" ht="18.95" customHeight="1" spans="1:16">
      <c r="A222" s="167" t="s">
        <v>135</v>
      </c>
      <c r="B222" s="168" t="s">
        <v>135</v>
      </c>
      <c r="C222" s="168" t="s">
        <v>479</v>
      </c>
      <c r="D222" s="169" t="s">
        <v>486</v>
      </c>
      <c r="E222" s="168" t="s">
        <v>147</v>
      </c>
      <c r="F222" s="41" t="s">
        <v>160</v>
      </c>
      <c r="G222" s="26">
        <v>792</v>
      </c>
      <c r="H222" s="26">
        <f>IFERROR(VLOOKUP(D222,'数据-省本级预算数'!D:H,4,0),"0")</f>
        <v>498</v>
      </c>
      <c r="I222" s="26"/>
      <c r="J222" s="26">
        <f>VLOOKUP(F222,'数据-省本级决算数'!$A:$B,2,0)</f>
        <v>103</v>
      </c>
      <c r="K222" s="175">
        <f t="shared" si="22"/>
        <v>0.13</v>
      </c>
      <c r="L222" s="175">
        <f t="shared" si="23"/>
        <v>0.21</v>
      </c>
      <c r="M222" s="175">
        <f t="shared" si="24"/>
        <v>0</v>
      </c>
      <c r="N222" s="135">
        <f t="shared" si="20"/>
        <v>-0.87</v>
      </c>
      <c r="O222" s="176" t="str">
        <f t="shared" si="21"/>
        <v>是</v>
      </c>
      <c r="P222" s="176" t="str">
        <f t="shared" si="25"/>
        <v>否</v>
      </c>
    </row>
    <row r="223" ht="18.95" customHeight="1" spans="1:16">
      <c r="A223" s="167" t="s">
        <v>135</v>
      </c>
      <c r="B223" s="168"/>
      <c r="C223" s="168" t="s">
        <v>479</v>
      </c>
      <c r="D223" s="169" t="s">
        <v>487</v>
      </c>
      <c r="E223" s="168" t="s">
        <v>147</v>
      </c>
      <c r="F223" s="41" t="s">
        <v>488</v>
      </c>
      <c r="G223" s="26">
        <v>7130</v>
      </c>
      <c r="H223" s="26">
        <f>IFERROR(VLOOKUP(D223,'数据-省本级预算数'!D:H,4,0),"0")</f>
        <v>4298</v>
      </c>
      <c r="I223" s="26"/>
      <c r="J223" s="26">
        <f>VLOOKUP(F223,'数据-省本级决算数'!$A:$B,2,0)</f>
        <v>8309</v>
      </c>
      <c r="K223" s="175">
        <f t="shared" si="22"/>
        <v>1.17</v>
      </c>
      <c r="L223" s="175">
        <f t="shared" si="23"/>
        <v>1.93</v>
      </c>
      <c r="M223" s="175">
        <f t="shared" si="24"/>
        <v>0</v>
      </c>
      <c r="N223" s="135">
        <f t="shared" si="20"/>
        <v>0.165</v>
      </c>
      <c r="O223" s="176" t="str">
        <f t="shared" si="21"/>
        <v>是</v>
      </c>
      <c r="P223" s="176" t="str">
        <f t="shared" si="25"/>
        <v>否</v>
      </c>
    </row>
    <row r="224" ht="18.95" customHeight="1" spans="1:16">
      <c r="A224" s="167" t="s">
        <v>135</v>
      </c>
      <c r="B224" s="456" t="s">
        <v>136</v>
      </c>
      <c r="C224" s="168"/>
      <c r="D224" s="169" t="s">
        <v>489</v>
      </c>
      <c r="E224" s="168"/>
      <c r="F224" s="41" t="s">
        <v>490</v>
      </c>
      <c r="G224" s="26">
        <f ca="1">SUMIF($C223:$C1445,$D224,$G223:$G1444)</f>
        <v>7656</v>
      </c>
      <c r="H224" s="26">
        <f ca="1">SUMIF($C223:$C1444,$D224,$H223:$H1443)</f>
        <v>7131</v>
      </c>
      <c r="I224" s="26">
        <f>IFERROR(VLOOKUP(F224,'数据-省本级调整数'!$A:$B,2,0),0)</f>
        <v>7028</v>
      </c>
      <c r="J224" s="26">
        <f>VLOOKUP(F224,'数据-省本级决算数'!$A:$B,2,0)</f>
        <v>6673</v>
      </c>
      <c r="K224" s="175">
        <f ca="1" t="shared" si="22"/>
        <v>0.87</v>
      </c>
      <c r="L224" s="175">
        <f ca="1" t="shared" si="23"/>
        <v>0.94</v>
      </c>
      <c r="M224" s="175">
        <f t="shared" si="24"/>
        <v>0.95</v>
      </c>
      <c r="N224" s="135">
        <f ca="1" t="shared" si="20"/>
        <v>-0.128</v>
      </c>
      <c r="O224" s="176" t="str">
        <f ca="1" t="shared" si="21"/>
        <v>是</v>
      </c>
      <c r="P224" s="176" t="str">
        <f t="shared" si="25"/>
        <v>是</v>
      </c>
    </row>
    <row r="225" ht="18.95" customHeight="1" spans="1:16">
      <c r="A225" s="167" t="s">
        <v>135</v>
      </c>
      <c r="B225" s="168" t="s">
        <v>135</v>
      </c>
      <c r="C225" s="168" t="s">
        <v>489</v>
      </c>
      <c r="D225" s="169" t="s">
        <v>491</v>
      </c>
      <c r="E225" s="168" t="s">
        <v>147</v>
      </c>
      <c r="F225" s="41" t="s">
        <v>141</v>
      </c>
      <c r="G225" s="26">
        <v>1693</v>
      </c>
      <c r="H225" s="26">
        <f>IFERROR(VLOOKUP(D225,'数据-省本级预算数'!D:H,4,0),"0")</f>
        <v>1871</v>
      </c>
      <c r="I225" s="26"/>
      <c r="J225" s="26">
        <f>VLOOKUP(F225,'数据-省本级决算数'!$A:$B,2,0)</f>
        <v>4776</v>
      </c>
      <c r="K225" s="175">
        <f t="shared" si="22"/>
        <v>2.82</v>
      </c>
      <c r="L225" s="175">
        <f t="shared" si="23"/>
        <v>2.55</v>
      </c>
      <c r="M225" s="175">
        <f t="shared" si="24"/>
        <v>0</v>
      </c>
      <c r="N225" s="135">
        <f t="shared" si="20"/>
        <v>1.821</v>
      </c>
      <c r="O225" s="176" t="str">
        <f t="shared" si="21"/>
        <v>是</v>
      </c>
      <c r="P225" s="176" t="str">
        <f t="shared" si="25"/>
        <v>否</v>
      </c>
    </row>
    <row r="226" ht="18.95" customHeight="1" spans="1:16">
      <c r="A226" s="167" t="s">
        <v>135</v>
      </c>
      <c r="B226" s="168" t="s">
        <v>135</v>
      </c>
      <c r="C226" s="168" t="s">
        <v>489</v>
      </c>
      <c r="D226" s="169" t="s">
        <v>492</v>
      </c>
      <c r="E226" s="168" t="s">
        <v>147</v>
      </c>
      <c r="F226" s="41" t="s">
        <v>143</v>
      </c>
      <c r="G226" s="26">
        <v>0</v>
      </c>
      <c r="H226" s="26">
        <f>IFERROR(VLOOKUP(D226,'数据-省本级预算数'!D:H,4,0),"0")</f>
        <v>0</v>
      </c>
      <c r="I226" s="26"/>
      <c r="J226" s="26">
        <f>VLOOKUP(F226,'数据-省本级决算数'!$A:$B,2,0)</f>
        <v>590</v>
      </c>
      <c r="K226" s="175"/>
      <c r="L226" s="175"/>
      <c r="M226" s="175">
        <f t="shared" si="24"/>
        <v>0</v>
      </c>
      <c r="N226" s="135" t="str">
        <f t="shared" si="20"/>
        <v/>
      </c>
      <c r="O226" s="176" t="str">
        <f t="shared" si="21"/>
        <v>是</v>
      </c>
      <c r="P226" s="176" t="str">
        <f t="shared" si="25"/>
        <v>否</v>
      </c>
    </row>
    <row r="227" ht="18.95" customHeight="1" spans="1:16">
      <c r="A227" s="167" t="s">
        <v>135</v>
      </c>
      <c r="B227" s="168" t="s">
        <v>135</v>
      </c>
      <c r="C227" s="168" t="s">
        <v>489</v>
      </c>
      <c r="D227" s="169" t="s">
        <v>493</v>
      </c>
      <c r="E227" s="168" t="s">
        <v>147</v>
      </c>
      <c r="F227" s="41" t="s">
        <v>145</v>
      </c>
      <c r="G227" s="26">
        <v>0</v>
      </c>
      <c r="H227" s="26">
        <f>IFERROR(VLOOKUP(D227,'数据-省本级预算数'!D:H,4,0),"0")</f>
        <v>0</v>
      </c>
      <c r="I227" s="26"/>
      <c r="J227" s="26">
        <f>VLOOKUP(F227,'数据-省本级决算数'!$A:$B,2,0)</f>
        <v>713</v>
      </c>
      <c r="K227" s="175"/>
      <c r="L227" s="175"/>
      <c r="M227" s="175">
        <f t="shared" si="24"/>
        <v>0</v>
      </c>
      <c r="N227" s="135" t="str">
        <f t="shared" si="20"/>
        <v/>
      </c>
      <c r="O227" s="176" t="str">
        <f t="shared" si="21"/>
        <v>是</v>
      </c>
      <c r="P227" s="176" t="str">
        <f t="shared" si="25"/>
        <v>否</v>
      </c>
    </row>
    <row r="228" ht="18.95" customHeight="1" spans="1:16">
      <c r="A228" s="167" t="s">
        <v>135</v>
      </c>
      <c r="B228" s="168" t="s">
        <v>135</v>
      </c>
      <c r="C228" s="168" t="s">
        <v>489</v>
      </c>
      <c r="D228" s="169" t="s">
        <v>494</v>
      </c>
      <c r="E228" s="168" t="s">
        <v>147</v>
      </c>
      <c r="F228" s="41" t="s">
        <v>160</v>
      </c>
      <c r="G228" s="26">
        <v>54</v>
      </c>
      <c r="H228" s="26">
        <f>IFERROR(VLOOKUP(D228,'数据-省本级预算数'!D:H,4,0),"0")</f>
        <v>0</v>
      </c>
      <c r="I228" s="26"/>
      <c r="J228" s="26">
        <f>VLOOKUP(F228,'数据-省本级决算数'!$A:$B,2,0)</f>
        <v>103</v>
      </c>
      <c r="K228" s="175">
        <f t="shared" si="22"/>
        <v>1.91</v>
      </c>
      <c r="L228" s="175"/>
      <c r="M228" s="175">
        <f t="shared" si="24"/>
        <v>0</v>
      </c>
      <c r="N228" s="135">
        <f t="shared" si="20"/>
        <v>0.907</v>
      </c>
      <c r="O228" s="176" t="str">
        <f t="shared" si="21"/>
        <v>是</v>
      </c>
      <c r="P228" s="176" t="str">
        <f t="shared" si="25"/>
        <v>否</v>
      </c>
    </row>
    <row r="229" ht="18.95" customHeight="1" spans="1:16">
      <c r="A229" s="167" t="s">
        <v>135</v>
      </c>
      <c r="B229" s="168"/>
      <c r="C229" s="168" t="s">
        <v>489</v>
      </c>
      <c r="D229" s="169" t="s">
        <v>495</v>
      </c>
      <c r="E229" s="168" t="s">
        <v>147</v>
      </c>
      <c r="F229" s="41" t="s">
        <v>496</v>
      </c>
      <c r="G229" s="26">
        <v>5909</v>
      </c>
      <c r="H229" s="26">
        <f>IFERROR(VLOOKUP(D229,'数据-省本级预算数'!D:H,4,0),"0")</f>
        <v>5260</v>
      </c>
      <c r="I229" s="26"/>
      <c r="J229" s="26">
        <f>VLOOKUP(F229,'数据-省本级决算数'!$A:$B,2,0)</f>
        <v>4357</v>
      </c>
      <c r="K229" s="175">
        <f t="shared" si="22"/>
        <v>0.74</v>
      </c>
      <c r="L229" s="175">
        <f t="shared" si="23"/>
        <v>0.83</v>
      </c>
      <c r="M229" s="175">
        <f t="shared" si="24"/>
        <v>0</v>
      </c>
      <c r="N229" s="135">
        <f t="shared" si="20"/>
        <v>-0.263</v>
      </c>
      <c r="O229" s="176" t="str">
        <f t="shared" si="21"/>
        <v>是</v>
      </c>
      <c r="P229" s="176" t="str">
        <f t="shared" si="25"/>
        <v>否</v>
      </c>
    </row>
    <row r="230" ht="18.95" customHeight="1" spans="1:16">
      <c r="A230" s="167" t="s">
        <v>135</v>
      </c>
      <c r="B230" s="456" t="s">
        <v>136</v>
      </c>
      <c r="C230" s="168"/>
      <c r="D230" s="169" t="s">
        <v>497</v>
      </c>
      <c r="E230" s="168"/>
      <c r="F230" s="41" t="s">
        <v>498</v>
      </c>
      <c r="G230" s="26">
        <f ca="1">SUMIF($C229:$C1451,$D230,$G229:$G1450)</f>
        <v>6691</v>
      </c>
      <c r="H230" s="26">
        <f ca="1">SUMIF($C229:$C1450,$D230,$H229:$H1449)</f>
        <v>9945</v>
      </c>
      <c r="I230" s="26">
        <f>IFERROR(VLOOKUP(F230,'数据-省本级调整数'!$A:$B,2,0),0)</f>
        <v>4488</v>
      </c>
      <c r="J230" s="26">
        <f>VLOOKUP(F230,'数据-省本级决算数'!$A:$B,2,0)</f>
        <v>4456</v>
      </c>
      <c r="K230" s="175">
        <f ca="1" t="shared" si="22"/>
        <v>0.67</v>
      </c>
      <c r="L230" s="175">
        <f ca="1" t="shared" si="23"/>
        <v>0.45</v>
      </c>
      <c r="M230" s="175">
        <f t="shared" si="24"/>
        <v>0.99</v>
      </c>
      <c r="N230" s="135">
        <f ca="1" t="shared" si="20"/>
        <v>-0.334</v>
      </c>
      <c r="O230" s="176" t="str">
        <f ca="1" t="shared" si="21"/>
        <v>是</v>
      </c>
      <c r="P230" s="176" t="str">
        <f t="shared" si="25"/>
        <v>是</v>
      </c>
    </row>
    <row r="231" ht="18.95" customHeight="1" spans="1:16">
      <c r="A231" s="167" t="s">
        <v>135</v>
      </c>
      <c r="B231" s="168" t="s">
        <v>135</v>
      </c>
      <c r="C231" s="168" t="s">
        <v>497</v>
      </c>
      <c r="D231" s="169" t="s">
        <v>499</v>
      </c>
      <c r="E231" s="168" t="s">
        <v>147</v>
      </c>
      <c r="F231" s="41" t="s">
        <v>141</v>
      </c>
      <c r="G231" s="26">
        <v>1533</v>
      </c>
      <c r="H231" s="26">
        <f>IFERROR(VLOOKUP(D231,'数据-省本级预算数'!D:H,4,0),"0")</f>
        <v>1678</v>
      </c>
      <c r="I231" s="26"/>
      <c r="J231" s="26">
        <f>VLOOKUP(F231,'数据-省本级决算数'!$A:$B,2,0)</f>
        <v>4776</v>
      </c>
      <c r="K231" s="175">
        <f t="shared" si="22"/>
        <v>3.12</v>
      </c>
      <c r="L231" s="175">
        <f t="shared" si="23"/>
        <v>2.85</v>
      </c>
      <c r="M231" s="175">
        <f t="shared" si="24"/>
        <v>0</v>
      </c>
      <c r="N231" s="135">
        <f t="shared" si="20"/>
        <v>2.115</v>
      </c>
      <c r="O231" s="176" t="str">
        <f t="shared" si="21"/>
        <v>是</v>
      </c>
      <c r="P231" s="176" t="str">
        <f t="shared" si="25"/>
        <v>否</v>
      </c>
    </row>
    <row r="232" ht="18.95" customHeight="1" spans="1:16">
      <c r="A232" s="167" t="s">
        <v>135</v>
      </c>
      <c r="B232" s="168" t="s">
        <v>135</v>
      </c>
      <c r="C232" s="168" t="s">
        <v>497</v>
      </c>
      <c r="D232" s="169" t="s">
        <v>500</v>
      </c>
      <c r="E232" s="168" t="s">
        <v>147</v>
      </c>
      <c r="F232" s="41" t="s">
        <v>143</v>
      </c>
      <c r="G232" s="26">
        <v>0</v>
      </c>
      <c r="H232" s="26">
        <f>IFERROR(VLOOKUP(D232,'数据-省本级预算数'!D:H,4,0),"0")</f>
        <v>0</v>
      </c>
      <c r="I232" s="26"/>
      <c r="J232" s="26">
        <f>VLOOKUP(F232,'数据-省本级决算数'!$A:$B,2,0)</f>
        <v>590</v>
      </c>
      <c r="K232" s="175"/>
      <c r="L232" s="175"/>
      <c r="M232" s="175">
        <f t="shared" si="24"/>
        <v>0</v>
      </c>
      <c r="N232" s="135" t="str">
        <f t="shared" si="20"/>
        <v/>
      </c>
      <c r="O232" s="176" t="str">
        <f t="shared" si="21"/>
        <v>是</v>
      </c>
      <c r="P232" s="176" t="str">
        <f t="shared" si="25"/>
        <v>否</v>
      </c>
    </row>
    <row r="233" ht="18.95" customHeight="1" spans="1:16">
      <c r="A233" s="167" t="s">
        <v>135</v>
      </c>
      <c r="B233" s="168" t="s">
        <v>135</v>
      </c>
      <c r="C233" s="168" t="s">
        <v>497</v>
      </c>
      <c r="D233" s="169" t="s">
        <v>501</v>
      </c>
      <c r="E233" s="168" t="s">
        <v>147</v>
      </c>
      <c r="F233" s="41" t="s">
        <v>145</v>
      </c>
      <c r="G233" s="26">
        <v>0</v>
      </c>
      <c r="H233" s="26">
        <f>IFERROR(VLOOKUP(D233,'数据-省本级预算数'!D:H,4,0),"0")</f>
        <v>0</v>
      </c>
      <c r="I233" s="26"/>
      <c r="J233" s="26">
        <f>VLOOKUP(F233,'数据-省本级决算数'!$A:$B,2,0)</f>
        <v>713</v>
      </c>
      <c r="K233" s="175"/>
      <c r="L233" s="175"/>
      <c r="M233" s="175">
        <f t="shared" si="24"/>
        <v>0</v>
      </c>
      <c r="N233" s="135" t="str">
        <f t="shared" si="20"/>
        <v/>
      </c>
      <c r="O233" s="176" t="str">
        <f t="shared" si="21"/>
        <v>是</v>
      </c>
      <c r="P233" s="176" t="str">
        <f t="shared" si="25"/>
        <v>否</v>
      </c>
    </row>
    <row r="234" ht="18.95" customHeight="1" spans="1:16">
      <c r="A234" s="167" t="s">
        <v>135</v>
      </c>
      <c r="B234" s="168" t="s">
        <v>135</v>
      </c>
      <c r="C234" s="168" t="s">
        <v>497</v>
      </c>
      <c r="D234" s="169" t="s">
        <v>502</v>
      </c>
      <c r="E234" s="168" t="s">
        <v>147</v>
      </c>
      <c r="F234" s="41" t="s">
        <v>160</v>
      </c>
      <c r="G234" s="26">
        <v>89</v>
      </c>
      <c r="H234" s="26">
        <f>IFERROR(VLOOKUP(D234,'数据-省本级预算数'!D:H,4,0),"0")</f>
        <v>97</v>
      </c>
      <c r="I234" s="26"/>
      <c r="J234" s="26">
        <f>VLOOKUP(F234,'数据-省本级决算数'!$A:$B,2,0)</f>
        <v>103</v>
      </c>
      <c r="K234" s="175">
        <f t="shared" si="22"/>
        <v>1.16</v>
      </c>
      <c r="L234" s="175">
        <f t="shared" si="23"/>
        <v>1.06</v>
      </c>
      <c r="M234" s="175">
        <f t="shared" si="24"/>
        <v>0</v>
      </c>
      <c r="N234" s="135">
        <f t="shared" si="20"/>
        <v>0.157</v>
      </c>
      <c r="O234" s="176" t="str">
        <f t="shared" si="21"/>
        <v>是</v>
      </c>
      <c r="P234" s="176" t="str">
        <f t="shared" si="25"/>
        <v>否</v>
      </c>
    </row>
    <row r="235" ht="18.95" customHeight="1" spans="1:16">
      <c r="A235" s="167" t="s">
        <v>135</v>
      </c>
      <c r="B235" s="168"/>
      <c r="C235" s="168" t="s">
        <v>497</v>
      </c>
      <c r="D235" s="169" t="s">
        <v>503</v>
      </c>
      <c r="E235" s="168" t="s">
        <v>147</v>
      </c>
      <c r="F235" s="41" t="s">
        <v>504</v>
      </c>
      <c r="G235" s="26">
        <v>5069</v>
      </c>
      <c r="H235" s="26">
        <f>IFERROR(VLOOKUP(D235,'数据-省本级预算数'!D:H,4,0),"0")</f>
        <v>8170</v>
      </c>
      <c r="I235" s="26"/>
      <c r="J235" s="26">
        <f>VLOOKUP(F235,'数据-省本级决算数'!$A:$B,2,0)</f>
        <v>2668</v>
      </c>
      <c r="K235" s="175">
        <f t="shared" si="22"/>
        <v>0.53</v>
      </c>
      <c r="L235" s="175">
        <f t="shared" si="23"/>
        <v>0.33</v>
      </c>
      <c r="M235" s="175">
        <f t="shared" si="24"/>
        <v>0</v>
      </c>
      <c r="N235" s="135">
        <f t="shared" si="20"/>
        <v>-0.474</v>
      </c>
      <c r="O235" s="176" t="str">
        <f t="shared" si="21"/>
        <v>是</v>
      </c>
      <c r="P235" s="176" t="str">
        <f t="shared" si="25"/>
        <v>否</v>
      </c>
    </row>
    <row r="236" ht="18.95" customHeight="1" spans="1:16">
      <c r="A236" s="167" t="s">
        <v>135</v>
      </c>
      <c r="B236" s="456" t="s">
        <v>136</v>
      </c>
      <c r="C236" s="168"/>
      <c r="D236" s="169" t="s">
        <v>505</v>
      </c>
      <c r="E236" s="168"/>
      <c r="F236" s="41" t="s">
        <v>506</v>
      </c>
      <c r="G236" s="26">
        <f ca="1">SUMIF($C235:$C1457,$D236,$G235:$G1456)</f>
        <v>4504</v>
      </c>
      <c r="H236" s="26">
        <f ca="1">SUMIF($C235:$C1456,$D236,$H235:$H1455)</f>
        <v>6484</v>
      </c>
      <c r="I236" s="26">
        <f>IFERROR(VLOOKUP(F236,'数据-省本级调整数'!$A:$B,2,0),0)</f>
        <v>4320</v>
      </c>
      <c r="J236" s="26">
        <f>VLOOKUP(F236,'数据-省本级决算数'!$A:$B,2,0)</f>
        <v>4313</v>
      </c>
      <c r="K236" s="175">
        <f ca="1" t="shared" si="22"/>
        <v>0.96</v>
      </c>
      <c r="L236" s="175">
        <f ca="1" t="shared" si="23"/>
        <v>0.67</v>
      </c>
      <c r="M236" s="175">
        <f t="shared" si="24"/>
        <v>1</v>
      </c>
      <c r="N236" s="135">
        <f ca="1" t="shared" si="20"/>
        <v>-0.042</v>
      </c>
      <c r="O236" s="176" t="str">
        <f ca="1" t="shared" si="21"/>
        <v>是</v>
      </c>
      <c r="P236" s="176" t="str">
        <f t="shared" si="25"/>
        <v>是</v>
      </c>
    </row>
    <row r="237" ht="18.95" customHeight="1" spans="1:16">
      <c r="A237" s="167" t="s">
        <v>135</v>
      </c>
      <c r="B237" s="168" t="s">
        <v>135</v>
      </c>
      <c r="C237" s="168" t="s">
        <v>505</v>
      </c>
      <c r="D237" s="169" t="s">
        <v>507</v>
      </c>
      <c r="E237" s="168" t="s">
        <v>147</v>
      </c>
      <c r="F237" s="41" t="s">
        <v>141</v>
      </c>
      <c r="G237" s="26">
        <v>991</v>
      </c>
      <c r="H237" s="26">
        <f>IFERROR(VLOOKUP(D237,'数据-省本级预算数'!D:H,4,0),"0")</f>
        <v>984</v>
      </c>
      <c r="I237" s="26"/>
      <c r="J237" s="26">
        <f>VLOOKUP(F237,'数据-省本级决算数'!$A:$B,2,0)</f>
        <v>4776</v>
      </c>
      <c r="K237" s="175">
        <f t="shared" si="22"/>
        <v>4.82</v>
      </c>
      <c r="L237" s="175">
        <f t="shared" si="23"/>
        <v>4.85</v>
      </c>
      <c r="M237" s="175">
        <f t="shared" si="24"/>
        <v>0</v>
      </c>
      <c r="N237" s="135">
        <f t="shared" si="20"/>
        <v>3.819</v>
      </c>
      <c r="O237" s="176" t="str">
        <f t="shared" si="21"/>
        <v>是</v>
      </c>
      <c r="P237" s="176" t="str">
        <f t="shared" si="25"/>
        <v>否</v>
      </c>
    </row>
    <row r="238" ht="18.95" customHeight="1" spans="1:16">
      <c r="A238" s="167" t="s">
        <v>135</v>
      </c>
      <c r="B238" s="168" t="s">
        <v>135</v>
      </c>
      <c r="C238" s="168" t="s">
        <v>505</v>
      </c>
      <c r="D238" s="169" t="s">
        <v>508</v>
      </c>
      <c r="E238" s="168" t="s">
        <v>147</v>
      </c>
      <c r="F238" s="41" t="s">
        <v>143</v>
      </c>
      <c r="G238" s="26">
        <v>892</v>
      </c>
      <c r="H238" s="26">
        <f>IFERROR(VLOOKUP(D238,'数据-省本级预算数'!D:H,4,0),"0")</f>
        <v>890</v>
      </c>
      <c r="I238" s="26"/>
      <c r="J238" s="26">
        <f>VLOOKUP(F238,'数据-省本级决算数'!$A:$B,2,0)</f>
        <v>590</v>
      </c>
      <c r="K238" s="175">
        <f t="shared" si="22"/>
        <v>0.66</v>
      </c>
      <c r="L238" s="175">
        <f t="shared" si="23"/>
        <v>0.66</v>
      </c>
      <c r="M238" s="175">
        <f t="shared" si="24"/>
        <v>0</v>
      </c>
      <c r="N238" s="135">
        <f t="shared" si="20"/>
        <v>-0.339</v>
      </c>
      <c r="O238" s="176" t="str">
        <f t="shared" si="21"/>
        <v>是</v>
      </c>
      <c r="P238" s="176" t="str">
        <f t="shared" si="25"/>
        <v>否</v>
      </c>
    </row>
    <row r="239" ht="18.95" customHeight="1" spans="1:16">
      <c r="A239" s="167" t="s">
        <v>135</v>
      </c>
      <c r="B239" s="168" t="s">
        <v>135</v>
      </c>
      <c r="C239" s="168" t="s">
        <v>505</v>
      </c>
      <c r="D239" s="169" t="s">
        <v>509</v>
      </c>
      <c r="E239" s="168" t="s">
        <v>147</v>
      </c>
      <c r="F239" s="41" t="s">
        <v>145</v>
      </c>
      <c r="G239" s="26">
        <v>0</v>
      </c>
      <c r="H239" s="26">
        <f>IFERROR(VLOOKUP(D239,'数据-省本级预算数'!D:H,4,0),"0")</f>
        <v>0</v>
      </c>
      <c r="I239" s="26"/>
      <c r="J239" s="26">
        <f>VLOOKUP(F239,'数据-省本级决算数'!$A:$B,2,0)</f>
        <v>713</v>
      </c>
      <c r="K239" s="175"/>
      <c r="L239" s="175"/>
      <c r="M239" s="175">
        <f t="shared" si="24"/>
        <v>0</v>
      </c>
      <c r="N239" s="135" t="str">
        <f t="shared" si="20"/>
        <v/>
      </c>
      <c r="O239" s="176" t="str">
        <f t="shared" si="21"/>
        <v>是</v>
      </c>
      <c r="P239" s="176" t="str">
        <f t="shared" si="25"/>
        <v>否</v>
      </c>
    </row>
    <row r="240" ht="18.95" customHeight="1" spans="1:16">
      <c r="A240" s="167" t="s">
        <v>135</v>
      </c>
      <c r="B240" s="168" t="s">
        <v>135</v>
      </c>
      <c r="C240" s="168" t="s">
        <v>505</v>
      </c>
      <c r="D240" s="169" t="s">
        <v>510</v>
      </c>
      <c r="E240" s="168" t="s">
        <v>147</v>
      </c>
      <c r="F240" s="41" t="s">
        <v>160</v>
      </c>
      <c r="G240" s="26">
        <v>0</v>
      </c>
      <c r="H240" s="26">
        <f>IFERROR(VLOOKUP(D240,'数据-省本级预算数'!D:H,4,0),"0")</f>
        <v>0</v>
      </c>
      <c r="I240" s="26"/>
      <c r="J240" s="26">
        <f>VLOOKUP(F240,'数据-省本级决算数'!$A:$B,2,0)</f>
        <v>103</v>
      </c>
      <c r="K240" s="175"/>
      <c r="L240" s="175"/>
      <c r="M240" s="175">
        <f t="shared" si="24"/>
        <v>0</v>
      </c>
      <c r="N240" s="135" t="str">
        <f t="shared" si="20"/>
        <v/>
      </c>
      <c r="O240" s="176" t="str">
        <f t="shared" si="21"/>
        <v>是</v>
      </c>
      <c r="P240" s="176" t="str">
        <f t="shared" si="25"/>
        <v>否</v>
      </c>
    </row>
    <row r="241" ht="18.95" customHeight="1" spans="1:16">
      <c r="A241" s="167" t="s">
        <v>135</v>
      </c>
      <c r="B241" s="168"/>
      <c r="C241" s="168" t="s">
        <v>505</v>
      </c>
      <c r="D241" s="169" t="s">
        <v>511</v>
      </c>
      <c r="E241" s="168" t="s">
        <v>147</v>
      </c>
      <c r="F241" s="41" t="s">
        <v>512</v>
      </c>
      <c r="G241" s="26">
        <v>2621</v>
      </c>
      <c r="H241" s="26">
        <f>IFERROR(VLOOKUP(D241,'数据-省本级预算数'!D:H,4,0),"0")</f>
        <v>4610</v>
      </c>
      <c r="I241" s="26"/>
      <c r="J241" s="26">
        <f>VLOOKUP(F241,'数据-省本级决算数'!$A:$B,2,0)</f>
        <v>2251</v>
      </c>
      <c r="K241" s="175">
        <f t="shared" si="22"/>
        <v>0.86</v>
      </c>
      <c r="L241" s="175">
        <f t="shared" si="23"/>
        <v>0.49</v>
      </c>
      <c r="M241" s="175">
        <f t="shared" si="24"/>
        <v>0</v>
      </c>
      <c r="N241" s="135">
        <f t="shared" si="20"/>
        <v>-0.141</v>
      </c>
      <c r="O241" s="176" t="str">
        <f t="shared" si="21"/>
        <v>是</v>
      </c>
      <c r="P241" s="176" t="str">
        <f t="shared" si="25"/>
        <v>否</v>
      </c>
    </row>
    <row r="242" ht="18.95" customHeight="1" spans="1:16">
      <c r="A242" s="167" t="s">
        <v>135</v>
      </c>
      <c r="B242" s="456" t="s">
        <v>136</v>
      </c>
      <c r="C242" s="168"/>
      <c r="D242" s="169" t="s">
        <v>513</v>
      </c>
      <c r="E242" s="168"/>
      <c r="F242" s="41" t="s">
        <v>514</v>
      </c>
      <c r="G242" s="170">
        <f ca="1">SUMIF($C241:$C1463,$D242,$G241:$G1462)</f>
        <v>0</v>
      </c>
      <c r="H242" s="26">
        <f ca="1">SUMIF($C241:$C1462,$D242,$H241:$H1461)</f>
        <v>0</v>
      </c>
      <c r="I242" s="26">
        <f>IFERROR(VLOOKUP(F242,'数据-省本级调整数'!$A:$B,2,0),0)</f>
        <v>0</v>
      </c>
      <c r="J242" s="26">
        <f>VLOOKUP(F242,'数据-省本级决算数'!$A:$B,2,0)</f>
        <v>0</v>
      </c>
      <c r="K242" s="175"/>
      <c r="L242" s="175"/>
      <c r="M242" s="175">
        <f t="shared" si="24"/>
        <v>0</v>
      </c>
      <c r="N242" s="133" t="str">
        <f ca="1" t="shared" si="20"/>
        <v/>
      </c>
      <c r="O242" s="176" t="str">
        <f ca="1" t="shared" si="21"/>
        <v>否</v>
      </c>
      <c r="P242" s="176" t="str">
        <f t="shared" si="25"/>
        <v>是</v>
      </c>
    </row>
    <row r="243" ht="18.95" customHeight="1" spans="1:16">
      <c r="A243" s="167" t="s">
        <v>135</v>
      </c>
      <c r="B243" s="168" t="s">
        <v>135</v>
      </c>
      <c r="C243" s="168" t="s">
        <v>513</v>
      </c>
      <c r="D243" s="169" t="s">
        <v>515</v>
      </c>
      <c r="E243" s="168" t="s">
        <v>147</v>
      </c>
      <c r="F243" s="41" t="s">
        <v>141</v>
      </c>
      <c r="G243" s="26">
        <v>0</v>
      </c>
      <c r="H243" s="26">
        <f>IFERROR(VLOOKUP(D243,'数据-省本级预算数'!D:H,4,0),"0")</f>
        <v>0</v>
      </c>
      <c r="I243" s="26"/>
      <c r="J243" s="26">
        <f>VLOOKUP(F243,'数据-省本级决算数'!$A:$B,2,0)</f>
        <v>4776</v>
      </c>
      <c r="K243" s="175"/>
      <c r="L243" s="175"/>
      <c r="M243" s="175">
        <f t="shared" si="24"/>
        <v>0</v>
      </c>
      <c r="N243" s="135" t="str">
        <f t="shared" si="20"/>
        <v/>
      </c>
      <c r="O243" s="176" t="str">
        <f t="shared" si="21"/>
        <v>是</v>
      </c>
      <c r="P243" s="176" t="str">
        <f t="shared" si="25"/>
        <v>否</v>
      </c>
    </row>
    <row r="244" ht="18.95" customHeight="1" spans="1:16">
      <c r="A244" s="167" t="s">
        <v>135</v>
      </c>
      <c r="B244" s="168" t="s">
        <v>135</v>
      </c>
      <c r="C244" s="168" t="s">
        <v>513</v>
      </c>
      <c r="D244" s="169" t="s">
        <v>516</v>
      </c>
      <c r="E244" s="168" t="s">
        <v>147</v>
      </c>
      <c r="F244" s="41" t="s">
        <v>143</v>
      </c>
      <c r="G244" s="26">
        <v>0</v>
      </c>
      <c r="H244" s="26">
        <f>IFERROR(VLOOKUP(D244,'数据-省本级预算数'!D:H,4,0),"0")</f>
        <v>0</v>
      </c>
      <c r="I244" s="26"/>
      <c r="J244" s="26">
        <f>VLOOKUP(F244,'数据-省本级决算数'!$A:$B,2,0)</f>
        <v>590</v>
      </c>
      <c r="K244" s="175"/>
      <c r="L244" s="175"/>
      <c r="M244" s="175">
        <f t="shared" si="24"/>
        <v>0</v>
      </c>
      <c r="N244" s="135" t="str">
        <f t="shared" si="20"/>
        <v/>
      </c>
      <c r="O244" s="176" t="str">
        <f t="shared" si="21"/>
        <v>是</v>
      </c>
      <c r="P244" s="176" t="str">
        <f t="shared" si="25"/>
        <v>否</v>
      </c>
    </row>
    <row r="245" ht="18.95" customHeight="1" spans="1:16">
      <c r="A245" s="167" t="s">
        <v>135</v>
      </c>
      <c r="B245" s="168" t="s">
        <v>135</v>
      </c>
      <c r="C245" s="168" t="s">
        <v>513</v>
      </c>
      <c r="D245" s="169" t="s">
        <v>517</v>
      </c>
      <c r="E245" s="168" t="s">
        <v>147</v>
      </c>
      <c r="F245" s="41" t="s">
        <v>145</v>
      </c>
      <c r="G245" s="26">
        <v>0</v>
      </c>
      <c r="H245" s="26">
        <f>IFERROR(VLOOKUP(D245,'数据-省本级预算数'!D:H,4,0),"0")</f>
        <v>0</v>
      </c>
      <c r="I245" s="26"/>
      <c r="J245" s="26">
        <f>VLOOKUP(F245,'数据-省本级决算数'!$A:$B,2,0)</f>
        <v>713</v>
      </c>
      <c r="K245" s="175"/>
      <c r="L245" s="175"/>
      <c r="M245" s="175">
        <f t="shared" si="24"/>
        <v>0</v>
      </c>
      <c r="N245" s="135" t="str">
        <f t="shared" ref="N245:N308" si="26">IF(ISERROR(J245/G245-1),"",J245/G245-1)</f>
        <v/>
      </c>
      <c r="O245" s="176" t="str">
        <f t="shared" si="21"/>
        <v>是</v>
      </c>
      <c r="P245" s="176" t="str">
        <f t="shared" si="25"/>
        <v>否</v>
      </c>
    </row>
    <row r="246" ht="18.95" customHeight="1" spans="1:16">
      <c r="A246" s="167" t="s">
        <v>135</v>
      </c>
      <c r="B246" s="168" t="s">
        <v>135</v>
      </c>
      <c r="C246" s="168" t="s">
        <v>513</v>
      </c>
      <c r="D246" s="169" t="s">
        <v>518</v>
      </c>
      <c r="E246" s="168" t="s">
        <v>147</v>
      </c>
      <c r="F246" s="41" t="s">
        <v>160</v>
      </c>
      <c r="G246" s="26">
        <v>0</v>
      </c>
      <c r="H246" s="26">
        <f>IFERROR(VLOOKUP(D246,'数据-省本级预算数'!D:H,4,0),"0")</f>
        <v>0</v>
      </c>
      <c r="I246" s="26"/>
      <c r="J246" s="26">
        <f>VLOOKUP(F246,'数据-省本级决算数'!$A:$B,2,0)</f>
        <v>103</v>
      </c>
      <c r="K246" s="175"/>
      <c r="L246" s="175"/>
      <c r="M246" s="175">
        <f t="shared" si="24"/>
        <v>0</v>
      </c>
      <c r="N246" s="135" t="str">
        <f t="shared" si="26"/>
        <v/>
      </c>
      <c r="O246" s="176" t="str">
        <f t="shared" si="21"/>
        <v>是</v>
      </c>
      <c r="P246" s="176" t="str">
        <f t="shared" si="25"/>
        <v>否</v>
      </c>
    </row>
    <row r="247" ht="18.95" customHeight="1" spans="1:16">
      <c r="A247" s="167" t="s">
        <v>135</v>
      </c>
      <c r="B247" s="168"/>
      <c r="C247" s="168" t="s">
        <v>513</v>
      </c>
      <c r="D247" s="169" t="s">
        <v>519</v>
      </c>
      <c r="E247" s="168" t="s">
        <v>147</v>
      </c>
      <c r="F247" s="41" t="s">
        <v>520</v>
      </c>
      <c r="G247" s="26">
        <v>0</v>
      </c>
      <c r="H247" s="26">
        <f>IFERROR(VLOOKUP(D247,'数据-省本级预算数'!D:H,4,0),"0")</f>
        <v>0</v>
      </c>
      <c r="I247" s="26"/>
      <c r="J247" s="26">
        <f>VLOOKUP(F247,'数据-省本级决算数'!$A:$B,2,0)</f>
        <v>0</v>
      </c>
      <c r="K247" s="175"/>
      <c r="L247" s="175"/>
      <c r="M247" s="175">
        <f t="shared" si="24"/>
        <v>0</v>
      </c>
      <c r="N247" s="135" t="str">
        <f t="shared" si="26"/>
        <v/>
      </c>
      <c r="O247" s="176" t="str">
        <f t="shared" si="21"/>
        <v>否</v>
      </c>
      <c r="P247" s="176" t="str">
        <f t="shared" si="25"/>
        <v>否</v>
      </c>
    </row>
    <row r="248" ht="18.95" customHeight="1" spans="1:16">
      <c r="A248" s="167" t="s">
        <v>135</v>
      </c>
      <c r="B248" s="168" t="s">
        <v>136</v>
      </c>
      <c r="C248" s="168"/>
      <c r="D248" s="169" t="s">
        <v>521</v>
      </c>
      <c r="E248" s="168"/>
      <c r="F248" s="41" t="s">
        <v>522</v>
      </c>
      <c r="G248" s="26">
        <f ca="1">SUMIF($C247:$C1469,$D248,$G247:$G1468)</f>
        <v>5291</v>
      </c>
      <c r="H248" s="26">
        <f ca="1">SUMIF($C247:$C1468,$D248,$H247:$H1467)</f>
        <v>3832</v>
      </c>
      <c r="I248" s="26">
        <f>IFERROR(VLOOKUP(F248,'数据-省本级调整数'!$A:$B,2,0),0)</f>
        <v>5678</v>
      </c>
      <c r="J248" s="26">
        <f>VLOOKUP(F248,'数据-省本级决算数'!$A:$B,2,0)</f>
        <v>5178</v>
      </c>
      <c r="K248" s="175">
        <f ca="1" t="shared" si="22"/>
        <v>0.98</v>
      </c>
      <c r="L248" s="175">
        <f ca="1" t="shared" si="23"/>
        <v>1.35</v>
      </c>
      <c r="M248" s="175">
        <f t="shared" si="24"/>
        <v>0.91</v>
      </c>
      <c r="N248" s="135">
        <f ca="1" t="shared" si="26"/>
        <v>-0.021</v>
      </c>
      <c r="O248" s="176" t="str">
        <f ca="1" t="shared" si="21"/>
        <v>是</v>
      </c>
      <c r="P248" s="176" t="str">
        <f t="shared" si="25"/>
        <v>是</v>
      </c>
    </row>
    <row r="249" ht="18.95" customHeight="1" spans="1:16">
      <c r="A249" s="167" t="s">
        <v>135</v>
      </c>
      <c r="B249" s="168" t="s">
        <v>135</v>
      </c>
      <c r="C249" s="168" t="s">
        <v>521</v>
      </c>
      <c r="D249" s="169" t="s">
        <v>523</v>
      </c>
      <c r="E249" s="168" t="s">
        <v>147</v>
      </c>
      <c r="F249" s="41" t="s">
        <v>141</v>
      </c>
      <c r="G249" s="26">
        <v>1321</v>
      </c>
      <c r="H249" s="26">
        <f>IFERROR(VLOOKUP(D249,'数据-省本级预算数'!D:H,4,0),"0")</f>
        <v>1341</v>
      </c>
      <c r="I249" s="26"/>
      <c r="J249" s="26">
        <f>VLOOKUP(F249,'数据-省本级决算数'!$A:$B,2,0)</f>
        <v>4776</v>
      </c>
      <c r="K249" s="175">
        <f t="shared" si="22"/>
        <v>3.62</v>
      </c>
      <c r="L249" s="175">
        <f t="shared" si="23"/>
        <v>3.56</v>
      </c>
      <c r="M249" s="175">
        <f t="shared" si="24"/>
        <v>0</v>
      </c>
      <c r="N249" s="135">
        <f t="shared" si="26"/>
        <v>2.615</v>
      </c>
      <c r="O249" s="176" t="str">
        <f t="shared" si="21"/>
        <v>是</v>
      </c>
      <c r="P249" s="176" t="str">
        <f t="shared" si="25"/>
        <v>否</v>
      </c>
    </row>
    <row r="250" ht="18.95" customHeight="1" spans="1:16">
      <c r="A250" s="167" t="s">
        <v>135</v>
      </c>
      <c r="B250" s="168" t="s">
        <v>135</v>
      </c>
      <c r="C250" s="168" t="s">
        <v>521</v>
      </c>
      <c r="D250" s="169" t="s">
        <v>524</v>
      </c>
      <c r="E250" s="168" t="s">
        <v>147</v>
      </c>
      <c r="F250" s="41" t="s">
        <v>143</v>
      </c>
      <c r="G250" s="26">
        <v>1065</v>
      </c>
      <c r="H250" s="26">
        <f>IFERROR(VLOOKUP(D250,'数据-省本级预算数'!D:H,4,0),"0")</f>
        <v>840</v>
      </c>
      <c r="I250" s="26"/>
      <c r="J250" s="26">
        <f>VLOOKUP(F250,'数据-省本级决算数'!$A:$B,2,0)</f>
        <v>590</v>
      </c>
      <c r="K250" s="175">
        <f t="shared" si="22"/>
        <v>0.55</v>
      </c>
      <c r="L250" s="175">
        <f t="shared" si="23"/>
        <v>0.7</v>
      </c>
      <c r="M250" s="175">
        <f t="shared" si="24"/>
        <v>0</v>
      </c>
      <c r="N250" s="135">
        <f t="shared" si="26"/>
        <v>-0.446</v>
      </c>
      <c r="O250" s="176" t="str">
        <f t="shared" si="21"/>
        <v>是</v>
      </c>
      <c r="P250" s="176" t="str">
        <f t="shared" si="25"/>
        <v>否</v>
      </c>
    </row>
    <row r="251" ht="18.95" customHeight="1" spans="1:16">
      <c r="A251" s="167" t="s">
        <v>135</v>
      </c>
      <c r="B251" s="168" t="s">
        <v>135</v>
      </c>
      <c r="C251" s="168" t="s">
        <v>521</v>
      </c>
      <c r="D251" s="169" t="s">
        <v>525</v>
      </c>
      <c r="E251" s="168" t="s">
        <v>147</v>
      </c>
      <c r="F251" s="41" t="s">
        <v>145</v>
      </c>
      <c r="G251" s="26">
        <v>0</v>
      </c>
      <c r="H251" s="26">
        <f>IFERROR(VLOOKUP(D251,'数据-省本级预算数'!D:H,4,0),"0")</f>
        <v>0</v>
      </c>
      <c r="I251" s="26"/>
      <c r="J251" s="26">
        <f>VLOOKUP(F251,'数据-省本级决算数'!$A:$B,2,0)</f>
        <v>713</v>
      </c>
      <c r="K251" s="175"/>
      <c r="L251" s="175"/>
      <c r="M251" s="175">
        <f t="shared" si="24"/>
        <v>0</v>
      </c>
      <c r="N251" s="135" t="str">
        <f t="shared" si="26"/>
        <v/>
      </c>
      <c r="O251" s="176" t="str">
        <f t="shared" si="21"/>
        <v>是</v>
      </c>
      <c r="P251" s="176" t="str">
        <f t="shared" si="25"/>
        <v>否</v>
      </c>
    </row>
    <row r="252" ht="18.95" customHeight="1" spans="1:16">
      <c r="A252" s="167" t="s">
        <v>135</v>
      </c>
      <c r="B252" s="168" t="s">
        <v>135</v>
      </c>
      <c r="C252" s="168" t="s">
        <v>521</v>
      </c>
      <c r="D252" s="169" t="s">
        <v>526</v>
      </c>
      <c r="E252" s="168" t="s">
        <v>147</v>
      </c>
      <c r="F252" s="41" t="s">
        <v>160</v>
      </c>
      <c r="G252" s="26">
        <v>26</v>
      </c>
      <c r="H252" s="26">
        <f>IFERROR(VLOOKUP(D252,'数据-省本级预算数'!D:H,4,0),"0")</f>
        <v>26</v>
      </c>
      <c r="I252" s="26"/>
      <c r="J252" s="26">
        <f>VLOOKUP(F252,'数据-省本级决算数'!$A:$B,2,0)</f>
        <v>103</v>
      </c>
      <c r="K252" s="175">
        <f t="shared" si="22"/>
        <v>3.96</v>
      </c>
      <c r="L252" s="175">
        <f t="shared" si="23"/>
        <v>3.96</v>
      </c>
      <c r="M252" s="175">
        <f t="shared" si="24"/>
        <v>0</v>
      </c>
      <c r="N252" s="135">
        <f t="shared" si="26"/>
        <v>2.962</v>
      </c>
      <c r="O252" s="176" t="str">
        <f t="shared" si="21"/>
        <v>是</v>
      </c>
      <c r="P252" s="176" t="str">
        <f t="shared" si="25"/>
        <v>否</v>
      </c>
    </row>
    <row r="253" ht="18.95" customHeight="1" spans="1:16">
      <c r="A253" s="167" t="s">
        <v>135</v>
      </c>
      <c r="B253" s="168"/>
      <c r="C253" s="168" t="s">
        <v>521</v>
      </c>
      <c r="D253" s="169" t="s">
        <v>527</v>
      </c>
      <c r="E253" s="168" t="s">
        <v>147</v>
      </c>
      <c r="F253" s="41" t="s">
        <v>528</v>
      </c>
      <c r="G253" s="26">
        <v>2879</v>
      </c>
      <c r="H253" s="26">
        <f>IFERROR(VLOOKUP(D253,'数据-省本级预算数'!D:H,4,0),"0")</f>
        <v>1625</v>
      </c>
      <c r="I253" s="26"/>
      <c r="J253" s="26">
        <f>VLOOKUP(F253,'数据-省本级决算数'!$A:$B,2,0)</f>
        <v>3074</v>
      </c>
      <c r="K253" s="175">
        <f t="shared" si="22"/>
        <v>1.07</v>
      </c>
      <c r="L253" s="175">
        <f t="shared" si="23"/>
        <v>1.89</v>
      </c>
      <c r="M253" s="175">
        <f t="shared" si="24"/>
        <v>0</v>
      </c>
      <c r="N253" s="135">
        <f t="shared" si="26"/>
        <v>0.068</v>
      </c>
      <c r="O253" s="176" t="str">
        <f t="shared" si="21"/>
        <v>是</v>
      </c>
      <c r="P253" s="176" t="str">
        <f t="shared" si="25"/>
        <v>否</v>
      </c>
    </row>
    <row r="254" ht="18.95" customHeight="1" spans="1:16">
      <c r="A254" s="167" t="s">
        <v>135</v>
      </c>
      <c r="B254" s="168" t="s">
        <v>136</v>
      </c>
      <c r="C254" s="168"/>
      <c r="D254" s="169" t="s">
        <v>529</v>
      </c>
      <c r="E254" s="168"/>
      <c r="F254" s="41" t="s">
        <v>530</v>
      </c>
      <c r="G254" s="26">
        <f ca="1">SUMIF($C253:$C1475,$D254,$G253:$G1474)</f>
        <v>14111</v>
      </c>
      <c r="H254" s="26">
        <f ca="1">SUMIF($C253:$C1474,$D254,$H253:$H1473)</f>
        <v>65195</v>
      </c>
      <c r="I254" s="26">
        <f>IFERROR(VLOOKUP(F254,'数据-省本级调整数'!$A:$B,2,0),0)</f>
        <v>17472</v>
      </c>
      <c r="J254" s="26">
        <f>VLOOKUP(F254,'数据-省本级决算数'!$A:$B,2,0)</f>
        <v>15772</v>
      </c>
      <c r="K254" s="175">
        <f ca="1" t="shared" si="22"/>
        <v>1.12</v>
      </c>
      <c r="L254" s="175">
        <f ca="1" t="shared" si="23"/>
        <v>0.24</v>
      </c>
      <c r="M254" s="175">
        <f t="shared" si="24"/>
        <v>0.9</v>
      </c>
      <c r="N254" s="135">
        <f ca="1" t="shared" si="26"/>
        <v>0.118</v>
      </c>
      <c r="O254" s="176" t="str">
        <f ca="1" t="shared" si="21"/>
        <v>是</v>
      </c>
      <c r="P254" s="176" t="str">
        <f t="shared" si="25"/>
        <v>是</v>
      </c>
    </row>
    <row r="255" ht="18.95" customHeight="1" spans="1:16">
      <c r="A255" s="167" t="s">
        <v>135</v>
      </c>
      <c r="B255" s="168"/>
      <c r="C255" s="168" t="s">
        <v>529</v>
      </c>
      <c r="D255" s="169" t="s">
        <v>531</v>
      </c>
      <c r="E255" s="168" t="s">
        <v>147</v>
      </c>
      <c r="F255" s="41" t="s">
        <v>532</v>
      </c>
      <c r="G255" s="26">
        <v>97</v>
      </c>
      <c r="H255" s="26">
        <f>IFERROR(VLOOKUP(D255,'数据-省本级预算数'!D:H,4,0),"0")</f>
        <v>0</v>
      </c>
      <c r="I255" s="26"/>
      <c r="J255" s="26">
        <f>VLOOKUP(F255,'数据-省本级决算数'!$A:$B,2,0)</f>
        <v>0</v>
      </c>
      <c r="K255" s="175">
        <f t="shared" si="22"/>
        <v>0</v>
      </c>
      <c r="L255" s="175"/>
      <c r="M255" s="175">
        <f t="shared" si="24"/>
        <v>0</v>
      </c>
      <c r="N255" s="135">
        <f t="shared" si="26"/>
        <v>-1</v>
      </c>
      <c r="O255" s="176" t="str">
        <f t="shared" si="21"/>
        <v>是</v>
      </c>
      <c r="P255" s="176" t="str">
        <f t="shared" si="25"/>
        <v>否</v>
      </c>
    </row>
    <row r="256" ht="18.95" customHeight="1" spans="1:16">
      <c r="A256" s="167"/>
      <c r="B256" s="168" t="s">
        <v>135</v>
      </c>
      <c r="C256" s="168" t="s">
        <v>529</v>
      </c>
      <c r="D256" s="169" t="s">
        <v>533</v>
      </c>
      <c r="E256" s="168" t="s">
        <v>147</v>
      </c>
      <c r="F256" s="41" t="s">
        <v>534</v>
      </c>
      <c r="G256" s="26">
        <v>14014</v>
      </c>
      <c r="H256" s="26">
        <f>IFERROR(VLOOKUP(D256,'数据-省本级预算数'!D:H,4,0),"0")</f>
        <v>65195</v>
      </c>
      <c r="I256" s="26"/>
      <c r="J256" s="26">
        <f>VLOOKUP(F256,'数据-省本级决算数'!$A:$B,2,0)</f>
        <v>15772</v>
      </c>
      <c r="K256" s="175">
        <f t="shared" si="22"/>
        <v>1.13</v>
      </c>
      <c r="L256" s="175">
        <f t="shared" si="23"/>
        <v>0.24</v>
      </c>
      <c r="M256" s="175">
        <f t="shared" si="24"/>
        <v>0</v>
      </c>
      <c r="N256" s="135">
        <f t="shared" si="26"/>
        <v>0.125</v>
      </c>
      <c r="O256" s="176" t="str">
        <f t="shared" si="21"/>
        <v>是</v>
      </c>
      <c r="P256" s="176" t="str">
        <f t="shared" si="25"/>
        <v>否</v>
      </c>
    </row>
    <row r="257" ht="18.95" customHeight="1" spans="1:16">
      <c r="A257" s="167" t="s">
        <v>134</v>
      </c>
      <c r="B257" s="168"/>
      <c r="C257" s="168" t="s">
        <v>135</v>
      </c>
      <c r="D257" s="169" t="s">
        <v>535</v>
      </c>
      <c r="E257" s="168"/>
      <c r="F257" s="43" t="s">
        <v>536</v>
      </c>
      <c r="G257" s="170">
        <f ca="1">SUMIF($B258:$B$1300,$D257,$G258:$G$1300)</f>
        <v>0</v>
      </c>
      <c r="H257" s="170">
        <f ca="1">SUMIF($B258:$B$1300,$D257,$H258:$H$1300)</f>
        <v>0</v>
      </c>
      <c r="I257" s="170">
        <f>SUMIF($B258:$B$1300,$D257,$I258:$I$1300)</f>
        <v>797</v>
      </c>
      <c r="J257" s="26">
        <f>VLOOKUP(F257,'数据-省本级决算数'!$A:$B,2,0)</f>
        <v>745</v>
      </c>
      <c r="K257" s="175"/>
      <c r="L257" s="175"/>
      <c r="M257" s="175">
        <f t="shared" si="24"/>
        <v>0.93</v>
      </c>
      <c r="N257" s="133" t="str">
        <f ca="1" t="shared" si="26"/>
        <v/>
      </c>
      <c r="O257" s="176" t="str">
        <f ca="1" t="shared" si="21"/>
        <v>是</v>
      </c>
      <c r="P257" s="176" t="str">
        <f t="shared" si="25"/>
        <v>是</v>
      </c>
    </row>
    <row r="258" ht="18.95" customHeight="1" spans="1:16">
      <c r="A258" s="167"/>
      <c r="B258" s="168" t="s">
        <v>535</v>
      </c>
      <c r="C258" s="168" t="s">
        <v>135</v>
      </c>
      <c r="D258" s="169" t="s">
        <v>537</v>
      </c>
      <c r="E258" s="168" t="s">
        <v>147</v>
      </c>
      <c r="F258" s="41" t="s">
        <v>538</v>
      </c>
      <c r="G258" s="170">
        <v>0</v>
      </c>
      <c r="H258" s="26">
        <f>IFERROR(VLOOKUP(D258,'数据-省本级预算数'!D:H,4,0),"0")</f>
        <v>0</v>
      </c>
      <c r="I258" s="26">
        <f>IFERROR(VLOOKUP(F258,'数据-省本级调整数'!$A:$B,2,0),0)</f>
        <v>0</v>
      </c>
      <c r="J258" s="26">
        <f>VLOOKUP(F258,'数据-省本级决算数'!$A:$B,2,0)</f>
        <v>0</v>
      </c>
      <c r="K258" s="175"/>
      <c r="L258" s="175"/>
      <c r="M258" s="175">
        <f t="shared" si="24"/>
        <v>0</v>
      </c>
      <c r="N258" s="133" t="str">
        <f t="shared" si="26"/>
        <v/>
      </c>
      <c r="O258" s="176" t="str">
        <f t="shared" si="21"/>
        <v>否</v>
      </c>
      <c r="P258" s="176" t="str">
        <f t="shared" si="25"/>
        <v>是</v>
      </c>
    </row>
    <row r="259" ht="18.95" customHeight="1" spans="1:16">
      <c r="A259" s="167"/>
      <c r="B259" s="456" t="s">
        <v>535</v>
      </c>
      <c r="C259" s="168" t="s">
        <v>135</v>
      </c>
      <c r="D259" s="169" t="s">
        <v>539</v>
      </c>
      <c r="E259" s="168" t="s">
        <v>147</v>
      </c>
      <c r="F259" s="41" t="s">
        <v>3679</v>
      </c>
      <c r="G259" s="26">
        <v>0</v>
      </c>
      <c r="H259" s="26">
        <f>IFERROR(VLOOKUP(D259,'数据-省本级预算数'!D:H,4,0),"0")</f>
        <v>0</v>
      </c>
      <c r="I259" s="26">
        <f>IFERROR(VLOOKUP(F259,'数据-省本级调整数'!$A:$B,2,0),0)</f>
        <v>797</v>
      </c>
      <c r="J259" s="26">
        <f>VLOOKUP(F259,'数据-省本级决算数'!$A:$B,2,0)</f>
        <v>745</v>
      </c>
      <c r="K259" s="175"/>
      <c r="L259" s="175"/>
      <c r="M259" s="175">
        <f t="shared" si="24"/>
        <v>0.93</v>
      </c>
      <c r="N259" s="135" t="str">
        <f t="shared" si="26"/>
        <v/>
      </c>
      <c r="O259" s="176" t="str">
        <f t="shared" si="21"/>
        <v>是</v>
      </c>
      <c r="P259" s="176" t="str">
        <f t="shared" si="25"/>
        <v>是</v>
      </c>
    </row>
    <row r="260" ht="18.95" customHeight="1" spans="1:16">
      <c r="A260" s="167" t="s">
        <v>134</v>
      </c>
      <c r="B260" s="168"/>
      <c r="C260" s="168" t="s">
        <v>135</v>
      </c>
      <c r="D260" s="455" t="s">
        <v>541</v>
      </c>
      <c r="E260" s="168"/>
      <c r="F260" s="43" t="s">
        <v>542</v>
      </c>
      <c r="G260" s="170">
        <f ca="1">SUMIF($B261:$B$1300,$D260,$G261:$G$1300)</f>
        <v>28095</v>
      </c>
      <c r="H260" s="170">
        <f ca="1">SUMIF($B261:$B$1300,$D260,$H261:$H$1300)</f>
        <v>13602</v>
      </c>
      <c r="I260" s="170">
        <f>SUMIF($B261:$B$1300,$D260,$I261:$I$1300)</f>
        <v>27506</v>
      </c>
      <c r="J260" s="26">
        <f>VLOOKUP(F260,'数据-省本级决算数'!$A:$B,2,0)</f>
        <v>27506</v>
      </c>
      <c r="K260" s="175">
        <f ca="1" t="shared" si="22"/>
        <v>0.98</v>
      </c>
      <c r="L260" s="175">
        <f ca="1" t="shared" si="23"/>
        <v>2.02</v>
      </c>
      <c r="M260" s="175">
        <f t="shared" si="24"/>
        <v>1</v>
      </c>
      <c r="N260" s="133">
        <f ca="1" t="shared" si="26"/>
        <v>-0.021</v>
      </c>
      <c r="O260" s="176" t="str">
        <f ca="1" t="shared" ref="O260:O323" si="27">IF(F260&lt;&gt;"",IF(SUM(G260:J260)&lt;&gt;0,"是","否"),"空")</f>
        <v>是</v>
      </c>
      <c r="P260" s="176" t="str">
        <f t="shared" si="25"/>
        <v>是</v>
      </c>
    </row>
    <row r="261" ht="18.95" customHeight="1" spans="1:16">
      <c r="A261" s="167" t="s">
        <v>135</v>
      </c>
      <c r="B261" s="168" t="s">
        <v>541</v>
      </c>
      <c r="C261" s="168" t="s">
        <v>135</v>
      </c>
      <c r="D261" s="169" t="s">
        <v>543</v>
      </c>
      <c r="E261" s="168"/>
      <c r="F261" s="41" t="s">
        <v>544</v>
      </c>
      <c r="G261" s="26">
        <f ca="1">SUMIF($C260:$C1482,$D261,$G260:$G1481)</f>
        <v>16285</v>
      </c>
      <c r="H261" s="26">
        <f ca="1">SUMIF($C260:$C1481,$D261,$H260:$H1480)</f>
        <v>7427</v>
      </c>
      <c r="I261" s="26">
        <f>IFERROR(VLOOKUP(F261,'数据-省本级调整数'!$A:$B,2,0),0)</f>
        <v>27506</v>
      </c>
      <c r="J261" s="26">
        <f>VLOOKUP(F261,'数据-省本级决算数'!$A:$B,2,0)</f>
        <v>16790</v>
      </c>
      <c r="K261" s="175">
        <f ca="1" t="shared" ref="K261:K324" si="28">J261/G261</f>
        <v>1.03</v>
      </c>
      <c r="L261" s="175">
        <f ca="1" t="shared" ref="L261:L324" si="29">J261/H261</f>
        <v>2.26</v>
      </c>
      <c r="M261" s="175">
        <f t="shared" ref="M261:M324" si="30">IFERROR(J261/I261,0)</f>
        <v>0.61</v>
      </c>
      <c r="N261" s="135">
        <f ca="1" t="shared" si="26"/>
        <v>0.031</v>
      </c>
      <c r="O261" s="176" t="str">
        <f ca="1" t="shared" si="27"/>
        <v>是</v>
      </c>
      <c r="P261" s="176" t="str">
        <f t="shared" ref="P261:P324" si="31">IF(C261&lt;&gt;"",IF(OR(LEFT(D261,3)="205",LEFT(D261,3)="206",LEFT(D261,3)="207",LEFT(D261,3)="208",LEFT(D261,3)="210",LEFT(D261,3)="213"),"是","否"),"是")</f>
        <v>是</v>
      </c>
    </row>
    <row r="262" ht="18.95" customHeight="1" spans="1:16">
      <c r="A262" s="167" t="s">
        <v>135</v>
      </c>
      <c r="B262" s="168"/>
      <c r="C262" s="456" t="s">
        <v>543</v>
      </c>
      <c r="D262" s="169" t="s">
        <v>545</v>
      </c>
      <c r="E262" s="168" t="s">
        <v>147</v>
      </c>
      <c r="F262" s="41" t="s">
        <v>546</v>
      </c>
      <c r="G262" s="26">
        <v>850</v>
      </c>
      <c r="H262" s="26">
        <f>IFERROR(VLOOKUP(D262,'数据-省本级预算数'!D:H,4,0),"0")</f>
        <v>850</v>
      </c>
      <c r="I262" s="26"/>
      <c r="J262" s="26">
        <f>VLOOKUP(F262,'数据-省本级决算数'!$A:$B,2,0)</f>
        <v>850</v>
      </c>
      <c r="K262" s="175">
        <f t="shared" si="28"/>
        <v>1</v>
      </c>
      <c r="L262" s="175">
        <f t="shared" si="29"/>
        <v>1</v>
      </c>
      <c r="M262" s="175">
        <f t="shared" si="30"/>
        <v>0</v>
      </c>
      <c r="N262" s="135">
        <f t="shared" si="26"/>
        <v>0</v>
      </c>
      <c r="O262" s="176" t="str">
        <f t="shared" si="27"/>
        <v>是</v>
      </c>
      <c r="P262" s="176" t="str">
        <f t="shared" si="31"/>
        <v>否</v>
      </c>
    </row>
    <row r="263" ht="18.95" customHeight="1" spans="1:16">
      <c r="A263" s="167" t="s">
        <v>135</v>
      </c>
      <c r="B263" s="168" t="s">
        <v>135</v>
      </c>
      <c r="C263" s="168" t="s">
        <v>543</v>
      </c>
      <c r="D263" s="169" t="s">
        <v>547</v>
      </c>
      <c r="E263" s="168" t="s">
        <v>147</v>
      </c>
      <c r="F263" s="41" t="s">
        <v>548</v>
      </c>
      <c r="G263" s="26">
        <v>30</v>
      </c>
      <c r="H263" s="26">
        <f>IFERROR(VLOOKUP(D263,'数据-省本级预算数'!D:H,4,0),"0")</f>
        <v>25</v>
      </c>
      <c r="I263" s="26"/>
      <c r="J263" s="26">
        <f>VLOOKUP(F263,'数据-省本级决算数'!$A:$B,2,0)</f>
        <v>25</v>
      </c>
      <c r="K263" s="175">
        <f t="shared" si="28"/>
        <v>0.83</v>
      </c>
      <c r="L263" s="175">
        <f t="shared" si="29"/>
        <v>1</v>
      </c>
      <c r="M263" s="175">
        <f t="shared" si="30"/>
        <v>0</v>
      </c>
      <c r="N263" s="135">
        <f t="shared" si="26"/>
        <v>-0.167</v>
      </c>
      <c r="O263" s="176" t="str">
        <f t="shared" si="27"/>
        <v>是</v>
      </c>
      <c r="P263" s="176" t="str">
        <f t="shared" si="31"/>
        <v>否</v>
      </c>
    </row>
    <row r="264" ht="18.95" customHeight="1" spans="1:16">
      <c r="A264" s="167" t="s">
        <v>135</v>
      </c>
      <c r="B264" s="168" t="s">
        <v>135</v>
      </c>
      <c r="C264" s="168" t="s">
        <v>543</v>
      </c>
      <c r="D264" s="169" t="s">
        <v>549</v>
      </c>
      <c r="E264" s="168" t="s">
        <v>147</v>
      </c>
      <c r="F264" s="41" t="s">
        <v>550</v>
      </c>
      <c r="G264" s="26">
        <v>2799</v>
      </c>
      <c r="H264" s="26">
        <f>IFERROR(VLOOKUP(D264,'数据-省本级预算数'!D:H,4,0),"0")</f>
        <v>2426</v>
      </c>
      <c r="I264" s="26"/>
      <c r="J264" s="26">
        <f>VLOOKUP(F264,'数据-省本级决算数'!$A:$B,2,0)</f>
        <v>1713</v>
      </c>
      <c r="K264" s="175">
        <f t="shared" si="28"/>
        <v>0.61</v>
      </c>
      <c r="L264" s="175">
        <f t="shared" si="29"/>
        <v>0.71</v>
      </c>
      <c r="M264" s="175">
        <f t="shared" si="30"/>
        <v>0</v>
      </c>
      <c r="N264" s="135">
        <f t="shared" si="26"/>
        <v>-0.388</v>
      </c>
      <c r="O264" s="176" t="str">
        <f t="shared" si="27"/>
        <v>是</v>
      </c>
      <c r="P264" s="176" t="str">
        <f t="shared" si="31"/>
        <v>否</v>
      </c>
    </row>
    <row r="265" ht="18.95" customHeight="1" spans="1:16">
      <c r="A265" s="167" t="s">
        <v>135</v>
      </c>
      <c r="B265" s="168" t="s">
        <v>135</v>
      </c>
      <c r="C265" s="168" t="s">
        <v>543</v>
      </c>
      <c r="D265" s="169" t="s">
        <v>551</v>
      </c>
      <c r="E265" s="168" t="s">
        <v>147</v>
      </c>
      <c r="F265" s="41" t="s">
        <v>552</v>
      </c>
      <c r="G265" s="26">
        <v>30</v>
      </c>
      <c r="H265" s="26">
        <f>IFERROR(VLOOKUP(D265,'数据-省本级预算数'!D:H,4,0),"0")</f>
        <v>35</v>
      </c>
      <c r="I265" s="26"/>
      <c r="J265" s="26">
        <f>VLOOKUP(F265,'数据-省本级决算数'!$A:$B,2,0)</f>
        <v>35</v>
      </c>
      <c r="K265" s="175">
        <f t="shared" si="28"/>
        <v>1.17</v>
      </c>
      <c r="L265" s="175">
        <f t="shared" si="29"/>
        <v>1</v>
      </c>
      <c r="M265" s="175">
        <f t="shared" si="30"/>
        <v>0</v>
      </c>
      <c r="N265" s="135">
        <f t="shared" si="26"/>
        <v>0.167</v>
      </c>
      <c r="O265" s="176" t="str">
        <f t="shared" si="27"/>
        <v>是</v>
      </c>
      <c r="P265" s="176" t="str">
        <f t="shared" si="31"/>
        <v>否</v>
      </c>
    </row>
    <row r="266" ht="18.95" customHeight="1" spans="1:16">
      <c r="A266" s="167" t="s">
        <v>135</v>
      </c>
      <c r="B266" s="168" t="s">
        <v>135</v>
      </c>
      <c r="C266" s="168" t="s">
        <v>543</v>
      </c>
      <c r="D266" s="169" t="s">
        <v>553</v>
      </c>
      <c r="E266" s="168" t="s">
        <v>147</v>
      </c>
      <c r="F266" s="41" t="s">
        <v>554</v>
      </c>
      <c r="G266" s="26">
        <v>30</v>
      </c>
      <c r="H266" s="26">
        <f>IFERROR(VLOOKUP(D266,'数据-省本级预算数'!D:H,4,0),"0")</f>
        <v>30</v>
      </c>
      <c r="I266" s="26"/>
      <c r="J266" s="26">
        <f>VLOOKUP(F266,'数据-省本级决算数'!$A:$B,2,0)</f>
        <v>30</v>
      </c>
      <c r="K266" s="175">
        <f t="shared" si="28"/>
        <v>1</v>
      </c>
      <c r="L266" s="175">
        <f t="shared" si="29"/>
        <v>1</v>
      </c>
      <c r="M266" s="175">
        <f t="shared" si="30"/>
        <v>0</v>
      </c>
      <c r="N266" s="135">
        <f t="shared" si="26"/>
        <v>0</v>
      </c>
      <c r="O266" s="176" t="str">
        <f t="shared" si="27"/>
        <v>是</v>
      </c>
      <c r="P266" s="176" t="str">
        <f t="shared" si="31"/>
        <v>否</v>
      </c>
    </row>
    <row r="267" ht="18.95" customHeight="1" spans="1:16">
      <c r="A267" s="167" t="s">
        <v>135</v>
      </c>
      <c r="B267" s="168" t="s">
        <v>135</v>
      </c>
      <c r="C267" s="168" t="s">
        <v>543</v>
      </c>
      <c r="D267" s="169" t="s">
        <v>555</v>
      </c>
      <c r="E267" s="168" t="s">
        <v>147</v>
      </c>
      <c r="F267" s="41" t="s">
        <v>556</v>
      </c>
      <c r="G267" s="26">
        <v>702</v>
      </c>
      <c r="H267" s="26">
        <f>IFERROR(VLOOKUP(D267,'数据-省本级预算数'!D:H,4,0),"0")</f>
        <v>742</v>
      </c>
      <c r="I267" s="26"/>
      <c r="J267" s="26">
        <f>VLOOKUP(F267,'数据-省本级决算数'!$A:$B,2,0)</f>
        <v>742</v>
      </c>
      <c r="K267" s="175">
        <f t="shared" si="28"/>
        <v>1.06</v>
      </c>
      <c r="L267" s="175">
        <f t="shared" si="29"/>
        <v>1</v>
      </c>
      <c r="M267" s="175">
        <f t="shared" si="30"/>
        <v>0</v>
      </c>
      <c r="N267" s="135">
        <f t="shared" si="26"/>
        <v>0.057</v>
      </c>
      <c r="O267" s="176" t="str">
        <f t="shared" si="27"/>
        <v>是</v>
      </c>
      <c r="P267" s="176" t="str">
        <f t="shared" si="31"/>
        <v>否</v>
      </c>
    </row>
    <row r="268" ht="18.95" customHeight="1" spans="1:16">
      <c r="A268" s="167" t="s">
        <v>135</v>
      </c>
      <c r="B268" s="168" t="s">
        <v>135</v>
      </c>
      <c r="C268" s="168" t="s">
        <v>543</v>
      </c>
      <c r="D268" s="169" t="s">
        <v>557</v>
      </c>
      <c r="E268" s="168" t="s">
        <v>147</v>
      </c>
      <c r="F268" s="41" t="s">
        <v>558</v>
      </c>
      <c r="G268" s="26">
        <v>11474</v>
      </c>
      <c r="H268" s="26">
        <f>IFERROR(VLOOKUP(D268,'数据-省本级预算数'!D:H,4,0),"0")</f>
        <v>2749</v>
      </c>
      <c r="I268" s="26"/>
      <c r="J268" s="26">
        <f>VLOOKUP(F268,'数据-省本级决算数'!$A:$B,2,0)</f>
        <v>12825</v>
      </c>
      <c r="K268" s="175">
        <f t="shared" si="28"/>
        <v>1.12</v>
      </c>
      <c r="L268" s="175">
        <f t="shared" si="29"/>
        <v>4.67</v>
      </c>
      <c r="M268" s="175">
        <f t="shared" si="30"/>
        <v>0</v>
      </c>
      <c r="N268" s="135">
        <f t="shared" si="26"/>
        <v>0.118</v>
      </c>
      <c r="O268" s="176" t="str">
        <f t="shared" si="27"/>
        <v>是</v>
      </c>
      <c r="P268" s="176" t="str">
        <f t="shared" si="31"/>
        <v>否</v>
      </c>
    </row>
    <row r="269" ht="18.95" customHeight="1" spans="1:16">
      <c r="A269" s="167" t="s">
        <v>135</v>
      </c>
      <c r="B269" s="168"/>
      <c r="C269" s="168" t="s">
        <v>543</v>
      </c>
      <c r="D269" s="169" t="s">
        <v>559</v>
      </c>
      <c r="E269" s="168" t="s">
        <v>147</v>
      </c>
      <c r="F269" s="41" t="s">
        <v>560</v>
      </c>
      <c r="G269" s="26">
        <v>370</v>
      </c>
      <c r="H269" s="26">
        <f>IFERROR(VLOOKUP(D269,'数据-省本级预算数'!D:H,4,0),"0")</f>
        <v>570</v>
      </c>
      <c r="I269" s="26"/>
      <c r="J269" s="26">
        <f>VLOOKUP(F269,'数据-省本级决算数'!$A:$B,2,0)</f>
        <v>570</v>
      </c>
      <c r="K269" s="175">
        <f t="shared" si="28"/>
        <v>1.54</v>
      </c>
      <c r="L269" s="175">
        <f t="shared" si="29"/>
        <v>1</v>
      </c>
      <c r="M269" s="175">
        <f t="shared" si="30"/>
        <v>0</v>
      </c>
      <c r="N269" s="135">
        <f t="shared" si="26"/>
        <v>0.541</v>
      </c>
      <c r="O269" s="176" t="str">
        <f t="shared" si="27"/>
        <v>是</v>
      </c>
      <c r="P269" s="176" t="str">
        <f t="shared" si="31"/>
        <v>否</v>
      </c>
    </row>
    <row r="270" ht="18.95" customHeight="1" spans="1:16">
      <c r="A270" s="167"/>
      <c r="B270" s="456" t="s">
        <v>541</v>
      </c>
      <c r="C270" s="168" t="s">
        <v>135</v>
      </c>
      <c r="D270" s="169" t="s">
        <v>561</v>
      </c>
      <c r="E270" s="168" t="s">
        <v>147</v>
      </c>
      <c r="F270" s="41" t="s">
        <v>562</v>
      </c>
      <c r="G270" s="26">
        <v>11810</v>
      </c>
      <c r="H270" s="26">
        <f>IFERROR(VLOOKUP(D270,'数据-省本级预算数'!D:H,4,0),"0")</f>
        <v>6175</v>
      </c>
      <c r="I270" s="26">
        <f>IFERROR(VLOOKUP(F270,'数据-省本级调整数'!$A:$B,2,0),0)</f>
        <v>0</v>
      </c>
      <c r="J270" s="26">
        <f>VLOOKUP(F270,'数据-省本级决算数'!$A:$B,2,0)</f>
        <v>10716</v>
      </c>
      <c r="K270" s="175">
        <f t="shared" si="28"/>
        <v>0.91</v>
      </c>
      <c r="L270" s="175">
        <f t="shared" si="29"/>
        <v>1.74</v>
      </c>
      <c r="M270" s="175">
        <f t="shared" si="30"/>
        <v>0</v>
      </c>
      <c r="N270" s="135">
        <f t="shared" si="26"/>
        <v>-0.093</v>
      </c>
      <c r="O270" s="176" t="str">
        <f t="shared" si="27"/>
        <v>是</v>
      </c>
      <c r="P270" s="176" t="str">
        <f t="shared" si="31"/>
        <v>是</v>
      </c>
    </row>
    <row r="271" ht="18.95" customHeight="1" spans="1:16">
      <c r="A271" s="167" t="s">
        <v>134</v>
      </c>
      <c r="B271" s="168"/>
      <c r="C271" s="168" t="s">
        <v>135</v>
      </c>
      <c r="D271" s="169" t="s">
        <v>563</v>
      </c>
      <c r="E271" s="168" t="s">
        <v>135</v>
      </c>
      <c r="F271" s="43" t="s">
        <v>564</v>
      </c>
      <c r="G271" s="170">
        <f ca="1">SUMIF($B272:$B$1300,$D271,$G272:$G$1300)</f>
        <v>443126</v>
      </c>
      <c r="H271" s="170">
        <f ca="1">SUMIF($B272:$B$1300,$D271,$H272:$H$1300)</f>
        <v>495795</v>
      </c>
      <c r="I271" s="170">
        <f>SUMIF($B272:$B$1300,$D271,$I272:$I$1300)</f>
        <v>494252</v>
      </c>
      <c r="J271" s="26">
        <f>VLOOKUP(F271,'数据-省本级决算数'!$A:$B,2,0)</f>
        <v>455931</v>
      </c>
      <c r="K271" s="175">
        <f ca="1" t="shared" si="28"/>
        <v>1.03</v>
      </c>
      <c r="L271" s="175">
        <f ca="1" t="shared" si="29"/>
        <v>0.92</v>
      </c>
      <c r="M271" s="175">
        <f t="shared" si="30"/>
        <v>0.92</v>
      </c>
      <c r="N271" s="133">
        <f ca="1" t="shared" si="26"/>
        <v>0.029</v>
      </c>
      <c r="O271" s="176" t="str">
        <f ca="1" t="shared" si="27"/>
        <v>是</v>
      </c>
      <c r="P271" s="176" t="str">
        <f t="shared" si="31"/>
        <v>是</v>
      </c>
    </row>
    <row r="272" ht="18.95" customHeight="1" spans="1:16">
      <c r="A272" s="167" t="s">
        <v>135</v>
      </c>
      <c r="B272" s="456" t="s">
        <v>563</v>
      </c>
      <c r="C272" s="168"/>
      <c r="D272" s="169" t="s">
        <v>565</v>
      </c>
      <c r="E272" s="168"/>
      <c r="F272" s="41" t="s">
        <v>566</v>
      </c>
      <c r="G272" s="26">
        <f ca="1">SUMIF($C271:$C1493,$D272,$G271:$G1492)</f>
        <v>44270</v>
      </c>
      <c r="H272" s="26">
        <f ca="1">SUMIF($C271:$C1492,$D272,$H271:$H1491)</f>
        <v>24483</v>
      </c>
      <c r="I272" s="26">
        <f>IFERROR(VLOOKUP(F272,'数据-省本级调整数'!$A:$B,2,0),0)</f>
        <v>32589</v>
      </c>
      <c r="J272" s="26">
        <f>VLOOKUP(F272,'数据-省本级决算数'!$A:$B,2,0)</f>
        <v>31589</v>
      </c>
      <c r="K272" s="175">
        <f ca="1" t="shared" si="28"/>
        <v>0.71</v>
      </c>
      <c r="L272" s="175">
        <f ca="1" t="shared" si="29"/>
        <v>1.29</v>
      </c>
      <c r="M272" s="175">
        <f t="shared" si="30"/>
        <v>0.97</v>
      </c>
      <c r="N272" s="135">
        <f ca="1" t="shared" si="26"/>
        <v>-0.286</v>
      </c>
      <c r="O272" s="176" t="str">
        <f ca="1" t="shared" si="27"/>
        <v>是</v>
      </c>
      <c r="P272" s="176" t="str">
        <f t="shared" si="31"/>
        <v>是</v>
      </c>
    </row>
    <row r="273" ht="18.95" customHeight="1" spans="1:16">
      <c r="A273" s="167" t="s">
        <v>135</v>
      </c>
      <c r="B273" s="168" t="s">
        <v>135</v>
      </c>
      <c r="C273" s="168" t="s">
        <v>565</v>
      </c>
      <c r="D273" s="169" t="s">
        <v>567</v>
      </c>
      <c r="E273" s="168" t="s">
        <v>147</v>
      </c>
      <c r="F273" s="23" t="s">
        <v>568</v>
      </c>
      <c r="G273" s="26">
        <v>6403</v>
      </c>
      <c r="H273" s="26">
        <f>IFERROR(VLOOKUP(D273,'数据-省本级预算数'!D:H,4,0),"0")</f>
        <v>5821</v>
      </c>
      <c r="I273" s="26"/>
      <c r="J273" s="26">
        <f>VLOOKUP(F273,'数据-省本级决算数'!$A:$B,2,0)</f>
        <v>7841</v>
      </c>
      <c r="K273" s="175">
        <f t="shared" si="28"/>
        <v>1.22</v>
      </c>
      <c r="L273" s="175">
        <f t="shared" si="29"/>
        <v>1.35</v>
      </c>
      <c r="M273" s="175">
        <f t="shared" si="30"/>
        <v>0</v>
      </c>
      <c r="N273" s="135">
        <f t="shared" si="26"/>
        <v>0.225</v>
      </c>
      <c r="O273" s="176" t="str">
        <f t="shared" si="27"/>
        <v>是</v>
      </c>
      <c r="P273" s="176" t="str">
        <f t="shared" si="31"/>
        <v>否</v>
      </c>
    </row>
    <row r="274" ht="18.95" customHeight="1" spans="1:16">
      <c r="A274" s="167" t="s">
        <v>135</v>
      </c>
      <c r="B274" s="168" t="s">
        <v>135</v>
      </c>
      <c r="C274" s="168" t="s">
        <v>565</v>
      </c>
      <c r="D274" s="169" t="s">
        <v>569</v>
      </c>
      <c r="E274" s="168" t="s">
        <v>147</v>
      </c>
      <c r="F274" s="41" t="s">
        <v>570</v>
      </c>
      <c r="G274" s="26">
        <v>15066</v>
      </c>
      <c r="H274" s="26">
        <f>IFERROR(VLOOKUP(D274,'数据-省本级预算数'!D:H,4,0),"0")</f>
        <v>4572</v>
      </c>
      <c r="I274" s="26"/>
      <c r="J274" s="26">
        <f>VLOOKUP(F274,'数据-省本级决算数'!$A:$B,2,0)</f>
        <v>5754</v>
      </c>
      <c r="K274" s="175">
        <f t="shared" si="28"/>
        <v>0.38</v>
      </c>
      <c r="L274" s="175">
        <f t="shared" si="29"/>
        <v>1.26</v>
      </c>
      <c r="M274" s="175">
        <f t="shared" si="30"/>
        <v>0</v>
      </c>
      <c r="N274" s="135">
        <f t="shared" si="26"/>
        <v>-0.618</v>
      </c>
      <c r="O274" s="176" t="str">
        <f t="shared" si="27"/>
        <v>是</v>
      </c>
      <c r="P274" s="176" t="str">
        <f t="shared" si="31"/>
        <v>否</v>
      </c>
    </row>
    <row r="275" ht="18.95" customHeight="1" spans="1:16">
      <c r="A275" s="167" t="s">
        <v>135</v>
      </c>
      <c r="B275" s="168" t="s">
        <v>135</v>
      </c>
      <c r="C275" s="168" t="s">
        <v>565</v>
      </c>
      <c r="D275" s="169" t="s">
        <v>571</v>
      </c>
      <c r="E275" s="168" t="s">
        <v>147</v>
      </c>
      <c r="F275" s="41" t="s">
        <v>572</v>
      </c>
      <c r="G275" s="26">
        <v>10664</v>
      </c>
      <c r="H275" s="26">
        <f>IFERROR(VLOOKUP(D275,'数据-省本级预算数'!D:H,4,0),"0")</f>
        <v>6063</v>
      </c>
      <c r="I275" s="26"/>
      <c r="J275" s="26">
        <f>VLOOKUP(F275,'数据-省本级决算数'!$A:$B,2,0)</f>
        <v>7063</v>
      </c>
      <c r="K275" s="175">
        <f t="shared" si="28"/>
        <v>0.66</v>
      </c>
      <c r="L275" s="175">
        <f t="shared" si="29"/>
        <v>1.16</v>
      </c>
      <c r="M275" s="175">
        <f t="shared" si="30"/>
        <v>0</v>
      </c>
      <c r="N275" s="135">
        <f t="shared" si="26"/>
        <v>-0.338</v>
      </c>
      <c r="O275" s="176" t="str">
        <f t="shared" si="27"/>
        <v>是</v>
      </c>
      <c r="P275" s="176" t="str">
        <f t="shared" si="31"/>
        <v>否</v>
      </c>
    </row>
    <row r="276" ht="18.95" customHeight="1" spans="1:16">
      <c r="A276" s="167" t="s">
        <v>135</v>
      </c>
      <c r="B276" s="168" t="s">
        <v>135</v>
      </c>
      <c r="C276" s="168" t="s">
        <v>565</v>
      </c>
      <c r="D276" s="169" t="s">
        <v>573</v>
      </c>
      <c r="E276" s="168" t="s">
        <v>147</v>
      </c>
      <c r="F276" s="23" t="s">
        <v>574</v>
      </c>
      <c r="G276" s="26">
        <v>1232</v>
      </c>
      <c r="H276" s="26">
        <f>IFERROR(VLOOKUP(D276,'数据-省本级预算数'!D:H,4,0),"0")</f>
        <v>932</v>
      </c>
      <c r="I276" s="26"/>
      <c r="J276" s="26">
        <f>VLOOKUP(F276,'数据-省本级决算数'!$A:$B,2,0)</f>
        <v>932</v>
      </c>
      <c r="K276" s="175">
        <f t="shared" si="28"/>
        <v>0.76</v>
      </c>
      <c r="L276" s="175">
        <f t="shared" si="29"/>
        <v>1</v>
      </c>
      <c r="M276" s="175">
        <f t="shared" si="30"/>
        <v>0</v>
      </c>
      <c r="N276" s="135">
        <f t="shared" si="26"/>
        <v>-0.244</v>
      </c>
      <c r="O276" s="176" t="str">
        <f t="shared" si="27"/>
        <v>是</v>
      </c>
      <c r="P276" s="176" t="str">
        <f t="shared" si="31"/>
        <v>否</v>
      </c>
    </row>
    <row r="277" ht="18.95" customHeight="1" spans="1:16">
      <c r="A277" s="167" t="s">
        <v>135</v>
      </c>
      <c r="B277" s="168" t="s">
        <v>135</v>
      </c>
      <c r="C277" s="168" t="s">
        <v>565</v>
      </c>
      <c r="D277" s="169" t="s">
        <v>575</v>
      </c>
      <c r="E277" s="168" t="s">
        <v>147</v>
      </c>
      <c r="F277" s="41" t="s">
        <v>576</v>
      </c>
      <c r="G277" s="26">
        <v>82</v>
      </c>
      <c r="H277" s="26">
        <f>IFERROR(VLOOKUP(D277,'数据-省本级预算数'!D:H,4,0),"0")</f>
        <v>82</v>
      </c>
      <c r="I277" s="26"/>
      <c r="J277" s="26">
        <f>VLOOKUP(F277,'数据-省本级决算数'!$A:$B,2,0)</f>
        <v>82</v>
      </c>
      <c r="K277" s="175">
        <f t="shared" si="28"/>
        <v>1</v>
      </c>
      <c r="L277" s="175">
        <f t="shared" si="29"/>
        <v>1</v>
      </c>
      <c r="M277" s="175">
        <f t="shared" si="30"/>
        <v>0</v>
      </c>
      <c r="N277" s="135">
        <f t="shared" si="26"/>
        <v>0</v>
      </c>
      <c r="O277" s="176" t="str">
        <f t="shared" si="27"/>
        <v>是</v>
      </c>
      <c r="P277" s="176" t="str">
        <f t="shared" si="31"/>
        <v>否</v>
      </c>
    </row>
    <row r="278" ht="18.95" customHeight="1" spans="1:16">
      <c r="A278" s="167" t="s">
        <v>135</v>
      </c>
      <c r="B278" s="168" t="s">
        <v>135</v>
      </c>
      <c r="C278" s="168" t="s">
        <v>565</v>
      </c>
      <c r="D278" s="169" t="s">
        <v>577</v>
      </c>
      <c r="E278" s="168" t="s">
        <v>147</v>
      </c>
      <c r="F278" s="41" t="s">
        <v>578</v>
      </c>
      <c r="G278" s="26">
        <v>8313</v>
      </c>
      <c r="H278" s="26">
        <f>IFERROR(VLOOKUP(D278,'数据-省本级预算数'!D:H,4,0),"0")</f>
        <v>7013</v>
      </c>
      <c r="I278" s="26"/>
      <c r="J278" s="26">
        <f>VLOOKUP(F278,'数据-省本级决算数'!$A:$B,2,0)</f>
        <v>8417</v>
      </c>
      <c r="K278" s="175">
        <f t="shared" si="28"/>
        <v>1.01</v>
      </c>
      <c r="L278" s="175">
        <f t="shared" si="29"/>
        <v>1.2</v>
      </c>
      <c r="M278" s="175">
        <f t="shared" si="30"/>
        <v>0</v>
      </c>
      <c r="N278" s="135">
        <f t="shared" si="26"/>
        <v>0.013</v>
      </c>
      <c r="O278" s="176" t="str">
        <f t="shared" si="27"/>
        <v>是</v>
      </c>
      <c r="P278" s="176" t="str">
        <f t="shared" si="31"/>
        <v>否</v>
      </c>
    </row>
    <row r="279" ht="18.95" customHeight="1" spans="1:16">
      <c r="A279" s="167" t="s">
        <v>135</v>
      </c>
      <c r="B279" s="168" t="s">
        <v>135</v>
      </c>
      <c r="C279" s="168" t="s">
        <v>565</v>
      </c>
      <c r="D279" s="169" t="s">
        <v>579</v>
      </c>
      <c r="E279" s="168" t="s">
        <v>147</v>
      </c>
      <c r="F279" s="41" t="s">
        <v>580</v>
      </c>
      <c r="G279" s="26">
        <v>0</v>
      </c>
      <c r="H279" s="26">
        <f>IFERROR(VLOOKUP(D279,'数据-省本级预算数'!D:H,4,0),"0")</f>
        <v>0</v>
      </c>
      <c r="I279" s="26"/>
      <c r="J279" s="26">
        <f>VLOOKUP(F279,'数据-省本级决算数'!$A:$B,2,0)</f>
        <v>0</v>
      </c>
      <c r="K279" s="175"/>
      <c r="L279" s="175"/>
      <c r="M279" s="175">
        <f t="shared" si="30"/>
        <v>0</v>
      </c>
      <c r="N279" s="135" t="str">
        <f t="shared" si="26"/>
        <v/>
      </c>
      <c r="O279" s="176" t="str">
        <f t="shared" si="27"/>
        <v>否</v>
      </c>
      <c r="P279" s="176" t="str">
        <f t="shared" si="31"/>
        <v>否</v>
      </c>
    </row>
    <row r="280" ht="18.95" customHeight="1" spans="1:16">
      <c r="A280" s="167" t="s">
        <v>135</v>
      </c>
      <c r="B280" s="168" t="s">
        <v>135</v>
      </c>
      <c r="C280" s="168" t="s">
        <v>565</v>
      </c>
      <c r="D280" s="169" t="s">
        <v>581</v>
      </c>
      <c r="E280" s="168" t="s">
        <v>147</v>
      </c>
      <c r="F280" s="41" t="s">
        <v>582</v>
      </c>
      <c r="G280" s="26">
        <v>0</v>
      </c>
      <c r="H280" s="26">
        <f>IFERROR(VLOOKUP(D280,'数据-省本级预算数'!D:H,4,0),"0")</f>
        <v>0</v>
      </c>
      <c r="I280" s="26"/>
      <c r="J280" s="26">
        <f>VLOOKUP(F280,'数据-省本级决算数'!$A:$B,2,0)</f>
        <v>0</v>
      </c>
      <c r="K280" s="175"/>
      <c r="L280" s="175"/>
      <c r="M280" s="175">
        <f t="shared" si="30"/>
        <v>0</v>
      </c>
      <c r="N280" s="135" t="str">
        <f t="shared" si="26"/>
        <v/>
      </c>
      <c r="O280" s="176" t="str">
        <f t="shared" si="27"/>
        <v>否</v>
      </c>
      <c r="P280" s="176" t="str">
        <f t="shared" si="31"/>
        <v>否</v>
      </c>
    </row>
    <row r="281" ht="18.95" customHeight="1" spans="1:16">
      <c r="A281" s="167" t="s">
        <v>135</v>
      </c>
      <c r="B281" s="168"/>
      <c r="C281" s="168" t="s">
        <v>565</v>
      </c>
      <c r="D281" s="455" t="s">
        <v>583</v>
      </c>
      <c r="E281" s="168" t="s">
        <v>147</v>
      </c>
      <c r="F281" s="41" t="s">
        <v>584</v>
      </c>
      <c r="G281" s="26">
        <v>0</v>
      </c>
      <c r="H281" s="26">
        <f>IFERROR(VLOOKUP(D281,'数据-省本级预算数'!D:H,4,0),"0")</f>
        <v>0</v>
      </c>
      <c r="I281" s="26"/>
      <c r="J281" s="26">
        <f>VLOOKUP(F281,'数据-省本级决算数'!$A:$B,2,0)</f>
        <v>0</v>
      </c>
      <c r="K281" s="175"/>
      <c r="L281" s="175"/>
      <c r="M281" s="175">
        <f t="shared" si="30"/>
        <v>0</v>
      </c>
      <c r="N281" s="135" t="str">
        <f t="shared" si="26"/>
        <v/>
      </c>
      <c r="O281" s="176" t="str">
        <f t="shared" si="27"/>
        <v>否</v>
      </c>
      <c r="P281" s="176" t="str">
        <f t="shared" si="31"/>
        <v>否</v>
      </c>
    </row>
    <row r="282" ht="18.95" customHeight="1" spans="1:16">
      <c r="A282" s="167" t="s">
        <v>135</v>
      </c>
      <c r="B282" s="168"/>
      <c r="C282" s="168" t="s">
        <v>565</v>
      </c>
      <c r="D282" s="455" t="s">
        <v>585</v>
      </c>
      <c r="E282" s="168" t="s">
        <v>147</v>
      </c>
      <c r="F282" s="41" t="s">
        <v>586</v>
      </c>
      <c r="G282" s="26">
        <v>2510</v>
      </c>
      <c r="H282" s="26">
        <f>IFERROR(VLOOKUP(D282,'数据-省本级预算数'!D:H,4,0),"0")</f>
        <v>0</v>
      </c>
      <c r="I282" s="26"/>
      <c r="J282" s="26">
        <f>VLOOKUP(F282,'数据-省本级决算数'!$A:$B,2,0)</f>
        <v>1500</v>
      </c>
      <c r="K282" s="175">
        <f t="shared" si="28"/>
        <v>0.6</v>
      </c>
      <c r="L282" s="175"/>
      <c r="M282" s="175">
        <f t="shared" si="30"/>
        <v>0</v>
      </c>
      <c r="N282" s="135">
        <f t="shared" si="26"/>
        <v>-0.402</v>
      </c>
      <c r="O282" s="176" t="str">
        <f t="shared" si="27"/>
        <v>是</v>
      </c>
      <c r="P282" s="176" t="str">
        <f t="shared" si="31"/>
        <v>否</v>
      </c>
    </row>
    <row r="283" ht="18.95" customHeight="1" spans="1:16">
      <c r="A283" s="167" t="s">
        <v>135</v>
      </c>
      <c r="B283" s="456" t="s">
        <v>563</v>
      </c>
      <c r="C283" s="168"/>
      <c r="D283" s="169" t="s">
        <v>587</v>
      </c>
      <c r="E283" s="168"/>
      <c r="F283" s="41" t="s">
        <v>588</v>
      </c>
      <c r="G283" s="26">
        <f ca="1">SUMIF($C282:$C1504,$D283,$G282:$G1503)</f>
        <v>89468</v>
      </c>
      <c r="H283" s="26">
        <f ca="1">SUMIF($C282:$C1503,$D283,$H282:$H1502)</f>
        <v>102140</v>
      </c>
      <c r="I283" s="26">
        <f>IFERROR(VLOOKUP(F283,'数据-省本级调整数'!$A:$B,2,0),0)</f>
        <v>108500</v>
      </c>
      <c r="J283" s="26">
        <f>VLOOKUP(F283,'数据-省本级决算数'!$A:$B,2,0)</f>
        <v>86343</v>
      </c>
      <c r="K283" s="175">
        <f ca="1" t="shared" si="28"/>
        <v>0.97</v>
      </c>
      <c r="L283" s="175">
        <f ca="1" t="shared" si="29"/>
        <v>0.85</v>
      </c>
      <c r="M283" s="175">
        <f t="shared" si="30"/>
        <v>0.8</v>
      </c>
      <c r="N283" s="135">
        <f ca="1" t="shared" si="26"/>
        <v>-0.035</v>
      </c>
      <c r="O283" s="176" t="str">
        <f ca="1" t="shared" si="27"/>
        <v>是</v>
      </c>
      <c r="P283" s="176" t="str">
        <f t="shared" si="31"/>
        <v>是</v>
      </c>
    </row>
    <row r="284" ht="18.95" customHeight="1" spans="1:16">
      <c r="A284" s="167" t="s">
        <v>135</v>
      </c>
      <c r="B284" s="168" t="s">
        <v>135</v>
      </c>
      <c r="C284" s="168" t="s">
        <v>587</v>
      </c>
      <c r="D284" s="169" t="s">
        <v>589</v>
      </c>
      <c r="E284" s="168" t="s">
        <v>147</v>
      </c>
      <c r="F284" s="41" t="s">
        <v>141</v>
      </c>
      <c r="G284" s="26">
        <v>23285</v>
      </c>
      <c r="H284" s="26">
        <f>IFERROR(VLOOKUP(D284,'数据-省本级预算数'!D:H,4,0),"0")</f>
        <v>24390</v>
      </c>
      <c r="I284" s="26"/>
      <c r="J284" s="26">
        <f>VLOOKUP(F284,'数据-省本级决算数'!$A:$B,2,0)</f>
        <v>4776</v>
      </c>
      <c r="K284" s="175">
        <f t="shared" si="28"/>
        <v>0.21</v>
      </c>
      <c r="L284" s="175">
        <f t="shared" si="29"/>
        <v>0.2</v>
      </c>
      <c r="M284" s="175">
        <f t="shared" si="30"/>
        <v>0</v>
      </c>
      <c r="N284" s="135">
        <f t="shared" si="26"/>
        <v>-0.795</v>
      </c>
      <c r="O284" s="176" t="str">
        <f t="shared" si="27"/>
        <v>是</v>
      </c>
      <c r="P284" s="176" t="str">
        <f t="shared" si="31"/>
        <v>否</v>
      </c>
    </row>
    <row r="285" ht="18.95" customHeight="1" spans="1:16">
      <c r="A285" s="167" t="s">
        <v>135</v>
      </c>
      <c r="B285" s="168" t="s">
        <v>135</v>
      </c>
      <c r="C285" s="168" t="s">
        <v>587</v>
      </c>
      <c r="D285" s="169" t="s">
        <v>590</v>
      </c>
      <c r="E285" s="168" t="s">
        <v>147</v>
      </c>
      <c r="F285" s="41" t="s">
        <v>143</v>
      </c>
      <c r="G285" s="26">
        <v>2319</v>
      </c>
      <c r="H285" s="26">
        <f>IFERROR(VLOOKUP(D285,'数据-省本级预算数'!D:H,4,0),"0")</f>
        <v>600</v>
      </c>
      <c r="I285" s="26"/>
      <c r="J285" s="26">
        <f>VLOOKUP(F285,'数据-省本级决算数'!$A:$B,2,0)</f>
        <v>590</v>
      </c>
      <c r="K285" s="175">
        <f t="shared" si="28"/>
        <v>0.25</v>
      </c>
      <c r="L285" s="175">
        <f t="shared" si="29"/>
        <v>0.98</v>
      </c>
      <c r="M285" s="175">
        <f t="shared" si="30"/>
        <v>0</v>
      </c>
      <c r="N285" s="135">
        <f t="shared" si="26"/>
        <v>-0.746</v>
      </c>
      <c r="O285" s="176" t="str">
        <f t="shared" si="27"/>
        <v>是</v>
      </c>
      <c r="P285" s="176" t="str">
        <f t="shared" si="31"/>
        <v>否</v>
      </c>
    </row>
    <row r="286" ht="18.95" customHeight="1" spans="1:16">
      <c r="A286" s="167" t="s">
        <v>135</v>
      </c>
      <c r="B286" s="168" t="s">
        <v>135</v>
      </c>
      <c r="C286" s="168" t="s">
        <v>587</v>
      </c>
      <c r="D286" s="169" t="s">
        <v>591</v>
      </c>
      <c r="E286" s="168" t="s">
        <v>147</v>
      </c>
      <c r="F286" s="41" t="s">
        <v>145</v>
      </c>
      <c r="G286" s="26">
        <v>0</v>
      </c>
      <c r="H286" s="26">
        <f>IFERROR(VLOOKUP(D286,'数据-省本级预算数'!D:H,4,0),"0")</f>
        <v>0</v>
      </c>
      <c r="I286" s="26"/>
      <c r="J286" s="26">
        <f>VLOOKUP(F286,'数据-省本级决算数'!$A:$B,2,0)</f>
        <v>713</v>
      </c>
      <c r="K286" s="175"/>
      <c r="L286" s="175"/>
      <c r="M286" s="175">
        <f t="shared" si="30"/>
        <v>0</v>
      </c>
      <c r="N286" s="135" t="str">
        <f t="shared" si="26"/>
        <v/>
      </c>
      <c r="O286" s="176" t="str">
        <f t="shared" si="27"/>
        <v>是</v>
      </c>
      <c r="P286" s="176" t="str">
        <f t="shared" si="31"/>
        <v>否</v>
      </c>
    </row>
    <row r="287" ht="18.95" customHeight="1" spans="1:16">
      <c r="A287" s="167" t="s">
        <v>135</v>
      </c>
      <c r="B287" s="168" t="s">
        <v>135</v>
      </c>
      <c r="C287" s="168" t="s">
        <v>587</v>
      </c>
      <c r="D287" s="169" t="s">
        <v>592</v>
      </c>
      <c r="E287" s="168" t="s">
        <v>147</v>
      </c>
      <c r="F287" s="23" t="s">
        <v>593</v>
      </c>
      <c r="G287" s="26">
        <v>1076</v>
      </c>
      <c r="H287" s="26">
        <f>IFERROR(VLOOKUP(D287,'数据-省本级预算数'!D:H,4,0),"0")</f>
        <v>50</v>
      </c>
      <c r="I287" s="26"/>
      <c r="J287" s="26">
        <f>VLOOKUP(F287,'数据-省本级决算数'!$A:$B,2,0)</f>
        <v>398</v>
      </c>
      <c r="K287" s="175">
        <f t="shared" si="28"/>
        <v>0.37</v>
      </c>
      <c r="L287" s="175">
        <f t="shared" si="29"/>
        <v>7.96</v>
      </c>
      <c r="M287" s="175">
        <f t="shared" si="30"/>
        <v>0</v>
      </c>
      <c r="N287" s="135">
        <f t="shared" si="26"/>
        <v>-0.63</v>
      </c>
      <c r="O287" s="176" t="str">
        <f t="shared" si="27"/>
        <v>是</v>
      </c>
      <c r="P287" s="176" t="str">
        <f t="shared" si="31"/>
        <v>否</v>
      </c>
    </row>
    <row r="288" ht="18.95" customHeight="1" spans="1:16">
      <c r="A288" s="167" t="s">
        <v>135</v>
      </c>
      <c r="B288" s="168" t="s">
        <v>135</v>
      </c>
      <c r="C288" s="168" t="s">
        <v>587</v>
      </c>
      <c r="D288" s="169" t="s">
        <v>594</v>
      </c>
      <c r="E288" s="168" t="s">
        <v>147</v>
      </c>
      <c r="F288" s="41" t="s">
        <v>595</v>
      </c>
      <c r="G288" s="26">
        <v>1498</v>
      </c>
      <c r="H288" s="26">
        <f>IFERROR(VLOOKUP(D288,'数据-省本级预算数'!D:H,4,0),"0")</f>
        <v>550</v>
      </c>
      <c r="I288" s="26"/>
      <c r="J288" s="26">
        <f>VLOOKUP(F288,'数据-省本级决算数'!$A:$B,2,0)</f>
        <v>717</v>
      </c>
      <c r="K288" s="175">
        <f t="shared" si="28"/>
        <v>0.48</v>
      </c>
      <c r="L288" s="175">
        <f t="shared" si="29"/>
        <v>1.3</v>
      </c>
      <c r="M288" s="175">
        <f t="shared" si="30"/>
        <v>0</v>
      </c>
      <c r="N288" s="135">
        <f t="shared" si="26"/>
        <v>-0.521</v>
      </c>
      <c r="O288" s="176" t="str">
        <f t="shared" si="27"/>
        <v>是</v>
      </c>
      <c r="P288" s="176" t="str">
        <f t="shared" si="31"/>
        <v>否</v>
      </c>
    </row>
    <row r="289" ht="18.95" customHeight="1" spans="1:16">
      <c r="A289" s="167" t="s">
        <v>135</v>
      </c>
      <c r="B289" s="168" t="s">
        <v>135</v>
      </c>
      <c r="C289" s="168" t="s">
        <v>587</v>
      </c>
      <c r="D289" s="169" t="s">
        <v>596</v>
      </c>
      <c r="E289" s="168" t="s">
        <v>147</v>
      </c>
      <c r="F289" s="41" t="s">
        <v>597</v>
      </c>
      <c r="G289" s="26">
        <v>1762</v>
      </c>
      <c r="H289" s="26">
        <f>IFERROR(VLOOKUP(D289,'数据-省本级预算数'!D:H,4,0),"0")</f>
        <v>1305</v>
      </c>
      <c r="I289" s="26"/>
      <c r="J289" s="26">
        <f>VLOOKUP(F289,'数据-省本级决算数'!$A:$B,2,0)</f>
        <v>1173</v>
      </c>
      <c r="K289" s="175">
        <f t="shared" si="28"/>
        <v>0.67</v>
      </c>
      <c r="L289" s="175">
        <f t="shared" si="29"/>
        <v>0.9</v>
      </c>
      <c r="M289" s="175">
        <f t="shared" si="30"/>
        <v>0</v>
      </c>
      <c r="N289" s="135">
        <f t="shared" si="26"/>
        <v>-0.334</v>
      </c>
      <c r="O289" s="176" t="str">
        <f t="shared" si="27"/>
        <v>是</v>
      </c>
      <c r="P289" s="176" t="str">
        <f t="shared" si="31"/>
        <v>否</v>
      </c>
    </row>
    <row r="290" ht="18.95" customHeight="1" spans="1:16">
      <c r="A290" s="167" t="s">
        <v>135</v>
      </c>
      <c r="B290" s="168" t="s">
        <v>135</v>
      </c>
      <c r="C290" s="168" t="s">
        <v>587</v>
      </c>
      <c r="D290" s="169" t="s">
        <v>598</v>
      </c>
      <c r="E290" s="168" t="s">
        <v>147</v>
      </c>
      <c r="F290" s="41" t="s">
        <v>599</v>
      </c>
      <c r="G290" s="26">
        <v>598</v>
      </c>
      <c r="H290" s="26">
        <f>IFERROR(VLOOKUP(D290,'数据-省本级预算数'!D:H,4,0),"0")</f>
        <v>30</v>
      </c>
      <c r="I290" s="26"/>
      <c r="J290" s="26">
        <f>VLOOKUP(F290,'数据-省本级决算数'!$A:$B,2,0)</f>
        <v>148</v>
      </c>
      <c r="K290" s="175">
        <f t="shared" si="28"/>
        <v>0.25</v>
      </c>
      <c r="L290" s="175">
        <f t="shared" si="29"/>
        <v>4.93</v>
      </c>
      <c r="M290" s="175">
        <f t="shared" si="30"/>
        <v>0</v>
      </c>
      <c r="N290" s="135">
        <f t="shared" si="26"/>
        <v>-0.753</v>
      </c>
      <c r="O290" s="176" t="str">
        <f t="shared" si="27"/>
        <v>是</v>
      </c>
      <c r="P290" s="176" t="str">
        <f t="shared" si="31"/>
        <v>否</v>
      </c>
    </row>
    <row r="291" ht="18.95" customHeight="1" spans="1:16">
      <c r="A291" s="167" t="s">
        <v>135</v>
      </c>
      <c r="B291" s="168" t="s">
        <v>135</v>
      </c>
      <c r="C291" s="168" t="s">
        <v>587</v>
      </c>
      <c r="D291" s="169" t="s">
        <v>600</v>
      </c>
      <c r="E291" s="168" t="s">
        <v>147</v>
      </c>
      <c r="F291" s="41" t="s">
        <v>601</v>
      </c>
      <c r="G291" s="26">
        <v>675</v>
      </c>
      <c r="H291" s="26">
        <f>IFERROR(VLOOKUP(D291,'数据-省本级预算数'!D:H,4,0),"0")</f>
        <v>5436</v>
      </c>
      <c r="I291" s="26"/>
      <c r="J291" s="26">
        <f>VLOOKUP(F291,'数据-省本级决算数'!$A:$B,2,0)</f>
        <v>2885</v>
      </c>
      <c r="K291" s="175">
        <f t="shared" si="28"/>
        <v>4.27</v>
      </c>
      <c r="L291" s="175">
        <f t="shared" si="29"/>
        <v>0.53</v>
      </c>
      <c r="M291" s="175">
        <f t="shared" si="30"/>
        <v>0</v>
      </c>
      <c r="N291" s="135">
        <f t="shared" si="26"/>
        <v>3.274</v>
      </c>
      <c r="O291" s="176" t="str">
        <f t="shared" si="27"/>
        <v>是</v>
      </c>
      <c r="P291" s="176" t="str">
        <f t="shared" si="31"/>
        <v>否</v>
      </c>
    </row>
    <row r="292" ht="18.95" customHeight="1" spans="1:16">
      <c r="A292" s="167" t="s">
        <v>135</v>
      </c>
      <c r="B292" s="168" t="s">
        <v>135</v>
      </c>
      <c r="C292" s="168" t="s">
        <v>587</v>
      </c>
      <c r="D292" s="169" t="s">
        <v>602</v>
      </c>
      <c r="E292" s="168" t="s">
        <v>147</v>
      </c>
      <c r="F292" s="41" t="s">
        <v>603</v>
      </c>
      <c r="G292" s="26">
        <v>643</v>
      </c>
      <c r="H292" s="26">
        <f>IFERROR(VLOOKUP(D292,'数据-省本级预算数'!D:H,4,0),"0")</f>
        <v>800</v>
      </c>
      <c r="I292" s="26"/>
      <c r="J292" s="26">
        <f>VLOOKUP(F292,'数据-省本级决算数'!$A:$B,2,0)</f>
        <v>957</v>
      </c>
      <c r="K292" s="175">
        <f t="shared" si="28"/>
        <v>1.49</v>
      </c>
      <c r="L292" s="175">
        <f t="shared" si="29"/>
        <v>1.2</v>
      </c>
      <c r="M292" s="175">
        <f t="shared" si="30"/>
        <v>0</v>
      </c>
      <c r="N292" s="135">
        <f t="shared" si="26"/>
        <v>0.488</v>
      </c>
      <c r="O292" s="176" t="str">
        <f t="shared" si="27"/>
        <v>是</v>
      </c>
      <c r="P292" s="176" t="str">
        <f t="shared" si="31"/>
        <v>否</v>
      </c>
    </row>
    <row r="293" ht="18.95" customHeight="1" spans="1:16">
      <c r="A293" s="167" t="s">
        <v>135</v>
      </c>
      <c r="B293" s="168" t="s">
        <v>135</v>
      </c>
      <c r="C293" s="168" t="s">
        <v>587</v>
      </c>
      <c r="D293" s="169" t="s">
        <v>604</v>
      </c>
      <c r="E293" s="168" t="s">
        <v>147</v>
      </c>
      <c r="F293" s="41" t="s">
        <v>605</v>
      </c>
      <c r="G293" s="26">
        <v>138</v>
      </c>
      <c r="H293" s="26">
        <f>IFERROR(VLOOKUP(D293,'数据-省本级预算数'!D:H,4,0),"0")</f>
        <v>0</v>
      </c>
      <c r="I293" s="26"/>
      <c r="J293" s="26">
        <f>VLOOKUP(F293,'数据-省本级决算数'!$A:$B,2,0)</f>
        <v>9</v>
      </c>
      <c r="K293" s="175">
        <f t="shared" si="28"/>
        <v>0.07</v>
      </c>
      <c r="L293" s="175"/>
      <c r="M293" s="175">
        <f t="shared" si="30"/>
        <v>0</v>
      </c>
      <c r="N293" s="135">
        <f t="shared" si="26"/>
        <v>-0.935</v>
      </c>
      <c r="O293" s="176" t="str">
        <f t="shared" si="27"/>
        <v>是</v>
      </c>
      <c r="P293" s="176" t="str">
        <f t="shared" si="31"/>
        <v>否</v>
      </c>
    </row>
    <row r="294" ht="18.95" customHeight="1" spans="1:16">
      <c r="A294" s="167" t="s">
        <v>135</v>
      </c>
      <c r="B294" s="168" t="s">
        <v>135</v>
      </c>
      <c r="C294" s="168" t="s">
        <v>587</v>
      </c>
      <c r="D294" s="169" t="s">
        <v>606</v>
      </c>
      <c r="E294" s="168" t="s">
        <v>147</v>
      </c>
      <c r="F294" s="41" t="s">
        <v>607</v>
      </c>
      <c r="G294" s="26">
        <v>16452</v>
      </c>
      <c r="H294" s="26">
        <f>IFERROR(VLOOKUP(D294,'数据-省本级预算数'!D:H,4,0),"0")</f>
        <v>14200</v>
      </c>
      <c r="I294" s="26"/>
      <c r="J294" s="26">
        <f>VLOOKUP(F294,'数据-省本级决算数'!$A:$B,2,0)</f>
        <v>16226</v>
      </c>
      <c r="K294" s="175">
        <f t="shared" si="28"/>
        <v>0.99</v>
      </c>
      <c r="L294" s="175">
        <f t="shared" si="29"/>
        <v>1.14</v>
      </c>
      <c r="M294" s="175">
        <f t="shared" si="30"/>
        <v>0</v>
      </c>
      <c r="N294" s="135">
        <f t="shared" si="26"/>
        <v>-0.014</v>
      </c>
      <c r="O294" s="176" t="str">
        <f t="shared" si="27"/>
        <v>是</v>
      </c>
      <c r="P294" s="176" t="str">
        <f t="shared" si="31"/>
        <v>否</v>
      </c>
    </row>
    <row r="295" ht="18.95" customHeight="1" spans="1:16">
      <c r="A295" s="167" t="s">
        <v>135</v>
      </c>
      <c r="B295" s="168" t="s">
        <v>135</v>
      </c>
      <c r="C295" s="168" t="s">
        <v>587</v>
      </c>
      <c r="D295" s="169" t="s">
        <v>608</v>
      </c>
      <c r="E295" s="168" t="s">
        <v>147</v>
      </c>
      <c r="F295" s="41" t="s">
        <v>609</v>
      </c>
      <c r="G295" s="26">
        <v>10313</v>
      </c>
      <c r="H295" s="26">
        <f>IFERROR(VLOOKUP(D295,'数据-省本级预算数'!D:H,4,0),"0")</f>
        <v>12500</v>
      </c>
      <c r="I295" s="26"/>
      <c r="J295" s="26">
        <f>VLOOKUP(F295,'数据-省本级决算数'!$A:$B,2,0)</f>
        <v>8372</v>
      </c>
      <c r="K295" s="175">
        <f t="shared" si="28"/>
        <v>0.81</v>
      </c>
      <c r="L295" s="175">
        <f t="shared" si="29"/>
        <v>0.67</v>
      </c>
      <c r="M295" s="175">
        <f t="shared" si="30"/>
        <v>0</v>
      </c>
      <c r="N295" s="135">
        <f t="shared" si="26"/>
        <v>-0.188</v>
      </c>
      <c r="O295" s="176" t="str">
        <f t="shared" si="27"/>
        <v>是</v>
      </c>
      <c r="P295" s="176" t="str">
        <f t="shared" si="31"/>
        <v>否</v>
      </c>
    </row>
    <row r="296" ht="18.95" customHeight="1" spans="1:16">
      <c r="A296" s="167" t="s">
        <v>135</v>
      </c>
      <c r="B296" s="168" t="s">
        <v>135</v>
      </c>
      <c r="C296" s="168" t="s">
        <v>587</v>
      </c>
      <c r="D296" s="169" t="s">
        <v>610</v>
      </c>
      <c r="E296" s="168" t="s">
        <v>147</v>
      </c>
      <c r="F296" s="41" t="s">
        <v>611</v>
      </c>
      <c r="G296" s="26">
        <v>1305</v>
      </c>
      <c r="H296" s="26">
        <f>IFERROR(VLOOKUP(D296,'数据-省本级预算数'!D:H,4,0),"0")</f>
        <v>1000</v>
      </c>
      <c r="I296" s="26"/>
      <c r="J296" s="26">
        <f>VLOOKUP(F296,'数据-省本级决算数'!$A:$B,2,0)</f>
        <v>4917</v>
      </c>
      <c r="K296" s="175">
        <f t="shared" si="28"/>
        <v>3.77</v>
      </c>
      <c r="L296" s="175">
        <f t="shared" si="29"/>
        <v>4.92</v>
      </c>
      <c r="M296" s="175">
        <f t="shared" si="30"/>
        <v>0</v>
      </c>
      <c r="N296" s="135">
        <f t="shared" si="26"/>
        <v>2.768</v>
      </c>
      <c r="O296" s="176" t="str">
        <f t="shared" si="27"/>
        <v>是</v>
      </c>
      <c r="P296" s="176" t="str">
        <f t="shared" si="31"/>
        <v>否</v>
      </c>
    </row>
    <row r="297" ht="18.95" customHeight="1" spans="1:16">
      <c r="A297" s="167" t="s">
        <v>135</v>
      </c>
      <c r="B297" s="168" t="s">
        <v>135</v>
      </c>
      <c r="C297" s="168" t="s">
        <v>587</v>
      </c>
      <c r="D297" s="169" t="s">
        <v>612</v>
      </c>
      <c r="E297" s="168" t="s">
        <v>147</v>
      </c>
      <c r="F297" s="41" t="s">
        <v>613</v>
      </c>
      <c r="G297" s="26">
        <v>12052</v>
      </c>
      <c r="H297" s="26">
        <f>IFERROR(VLOOKUP(D297,'数据-省本级预算数'!D:H,4,0),"0")</f>
        <v>0</v>
      </c>
      <c r="I297" s="26"/>
      <c r="J297" s="26">
        <f>VLOOKUP(F297,'数据-省本级决算数'!$A:$B,2,0)</f>
        <v>-21</v>
      </c>
      <c r="K297" s="175">
        <f t="shared" si="28"/>
        <v>0</v>
      </c>
      <c r="L297" s="175"/>
      <c r="M297" s="175">
        <f t="shared" si="30"/>
        <v>0</v>
      </c>
      <c r="N297" s="135">
        <f t="shared" si="26"/>
        <v>-1.002</v>
      </c>
      <c r="O297" s="176" t="str">
        <f t="shared" si="27"/>
        <v>是</v>
      </c>
      <c r="P297" s="176" t="str">
        <f t="shared" si="31"/>
        <v>否</v>
      </c>
    </row>
    <row r="298" ht="18.95" customHeight="1" spans="1:16">
      <c r="A298" s="167" t="s">
        <v>135</v>
      </c>
      <c r="B298" s="168" t="s">
        <v>135</v>
      </c>
      <c r="C298" s="168" t="s">
        <v>587</v>
      </c>
      <c r="D298" s="169" t="s">
        <v>614</v>
      </c>
      <c r="E298" s="168" t="s">
        <v>147</v>
      </c>
      <c r="F298" s="41" t="s">
        <v>615</v>
      </c>
      <c r="G298" s="26">
        <v>4500</v>
      </c>
      <c r="H298" s="26">
        <f>IFERROR(VLOOKUP(D298,'数据-省本级预算数'!D:H,4,0),"0")</f>
        <v>4200</v>
      </c>
      <c r="I298" s="26"/>
      <c r="J298" s="26">
        <f>VLOOKUP(F298,'数据-省本级决算数'!$A:$B,2,0)</f>
        <v>4200</v>
      </c>
      <c r="K298" s="175">
        <f t="shared" si="28"/>
        <v>0.93</v>
      </c>
      <c r="L298" s="175">
        <f t="shared" si="29"/>
        <v>1</v>
      </c>
      <c r="M298" s="175">
        <f t="shared" si="30"/>
        <v>0</v>
      </c>
      <c r="N298" s="135">
        <f t="shared" si="26"/>
        <v>-0.067</v>
      </c>
      <c r="O298" s="176" t="str">
        <f t="shared" si="27"/>
        <v>是</v>
      </c>
      <c r="P298" s="176" t="str">
        <f t="shared" si="31"/>
        <v>否</v>
      </c>
    </row>
    <row r="299" ht="18.95" customHeight="1" spans="1:16">
      <c r="A299" s="167" t="s">
        <v>135</v>
      </c>
      <c r="B299" s="168" t="s">
        <v>135</v>
      </c>
      <c r="C299" s="168" t="s">
        <v>587</v>
      </c>
      <c r="D299" s="169" t="s">
        <v>616</v>
      </c>
      <c r="E299" s="168" t="s">
        <v>147</v>
      </c>
      <c r="F299" s="41" t="s">
        <v>617</v>
      </c>
      <c r="G299" s="26">
        <v>1500</v>
      </c>
      <c r="H299" s="26">
        <f>IFERROR(VLOOKUP(D299,'数据-省本级预算数'!D:H,4,0),"0")</f>
        <v>1500</v>
      </c>
      <c r="I299" s="26"/>
      <c r="J299" s="26">
        <f>VLOOKUP(F299,'数据-省本级决算数'!$A:$B,2,0)</f>
        <v>1500</v>
      </c>
      <c r="K299" s="175">
        <f t="shared" si="28"/>
        <v>1</v>
      </c>
      <c r="L299" s="175">
        <f t="shared" si="29"/>
        <v>1</v>
      </c>
      <c r="M299" s="175">
        <f t="shared" si="30"/>
        <v>0</v>
      </c>
      <c r="N299" s="135">
        <f t="shared" si="26"/>
        <v>0</v>
      </c>
      <c r="O299" s="176" t="str">
        <f t="shared" si="27"/>
        <v>是</v>
      </c>
      <c r="P299" s="176" t="str">
        <f t="shared" si="31"/>
        <v>否</v>
      </c>
    </row>
    <row r="300" ht="18.95" customHeight="1" spans="1:16">
      <c r="A300" s="167" t="s">
        <v>135</v>
      </c>
      <c r="B300" s="168" t="s">
        <v>135</v>
      </c>
      <c r="C300" s="168" t="s">
        <v>587</v>
      </c>
      <c r="D300" s="169" t="s">
        <v>618</v>
      </c>
      <c r="E300" s="168" t="s">
        <v>147</v>
      </c>
      <c r="F300" s="41" t="s">
        <v>619</v>
      </c>
      <c r="G300" s="26">
        <v>930</v>
      </c>
      <c r="H300" s="26">
        <f>IFERROR(VLOOKUP(D300,'数据-省本级预算数'!D:H,4,0),"0")</f>
        <v>300</v>
      </c>
      <c r="I300" s="26"/>
      <c r="J300" s="26">
        <f>VLOOKUP(F300,'数据-省本级决算数'!$A:$B,2,0)</f>
        <v>330</v>
      </c>
      <c r="K300" s="175">
        <f t="shared" si="28"/>
        <v>0.35</v>
      </c>
      <c r="L300" s="175">
        <f t="shared" si="29"/>
        <v>1.1</v>
      </c>
      <c r="M300" s="175">
        <f t="shared" si="30"/>
        <v>0</v>
      </c>
      <c r="N300" s="135">
        <f t="shared" si="26"/>
        <v>-0.645</v>
      </c>
      <c r="O300" s="176" t="str">
        <f t="shared" si="27"/>
        <v>是</v>
      </c>
      <c r="P300" s="176" t="str">
        <f t="shared" si="31"/>
        <v>否</v>
      </c>
    </row>
    <row r="301" ht="18.95" customHeight="1" spans="1:16">
      <c r="A301" s="167" t="s">
        <v>135</v>
      </c>
      <c r="B301" s="168" t="s">
        <v>135</v>
      </c>
      <c r="C301" s="168" t="s">
        <v>587</v>
      </c>
      <c r="D301" s="169" t="s">
        <v>620</v>
      </c>
      <c r="E301" s="168" t="s">
        <v>147</v>
      </c>
      <c r="F301" s="41" t="s">
        <v>621</v>
      </c>
      <c r="G301" s="26">
        <v>0</v>
      </c>
      <c r="H301" s="26">
        <f>IFERROR(VLOOKUP(D301,'数据-省本级预算数'!D:H,4,0),"0")</f>
        <v>0</v>
      </c>
      <c r="I301" s="26"/>
      <c r="J301" s="26">
        <f>VLOOKUP(F301,'数据-省本级决算数'!$A:$B,2,0)</f>
        <v>0</v>
      </c>
      <c r="K301" s="175"/>
      <c r="L301" s="175"/>
      <c r="M301" s="175">
        <f t="shared" si="30"/>
        <v>0</v>
      </c>
      <c r="N301" s="135" t="str">
        <f t="shared" si="26"/>
        <v/>
      </c>
      <c r="O301" s="176" t="str">
        <f t="shared" si="27"/>
        <v>否</v>
      </c>
      <c r="P301" s="176" t="str">
        <f t="shared" si="31"/>
        <v>否</v>
      </c>
    </row>
    <row r="302" ht="18.95" customHeight="1" spans="1:16">
      <c r="A302" s="167" t="s">
        <v>135</v>
      </c>
      <c r="B302" s="168" t="s">
        <v>135</v>
      </c>
      <c r="C302" s="168" t="s">
        <v>587</v>
      </c>
      <c r="D302" s="169" t="s">
        <v>622</v>
      </c>
      <c r="E302" s="168" t="s">
        <v>147</v>
      </c>
      <c r="F302" s="41" t="s">
        <v>248</v>
      </c>
      <c r="G302" s="26">
        <v>1446</v>
      </c>
      <c r="H302" s="26">
        <f>IFERROR(VLOOKUP(D302,'数据-省本级预算数'!D:H,4,0),"0")</f>
        <v>0</v>
      </c>
      <c r="I302" s="26"/>
      <c r="J302" s="26">
        <f>VLOOKUP(F302,'数据-省本级决算数'!$A:$B,2,0)</f>
        <v>869</v>
      </c>
      <c r="K302" s="175">
        <f t="shared" si="28"/>
        <v>0.6</v>
      </c>
      <c r="L302" s="175"/>
      <c r="M302" s="175">
        <f t="shared" si="30"/>
        <v>0</v>
      </c>
      <c r="N302" s="135">
        <f t="shared" si="26"/>
        <v>-0.399</v>
      </c>
      <c r="O302" s="176" t="str">
        <f t="shared" si="27"/>
        <v>是</v>
      </c>
      <c r="P302" s="176" t="str">
        <f t="shared" si="31"/>
        <v>否</v>
      </c>
    </row>
    <row r="303" ht="18.95" customHeight="1" spans="1:16">
      <c r="A303" s="167" t="s">
        <v>135</v>
      </c>
      <c r="B303" s="168" t="s">
        <v>135</v>
      </c>
      <c r="C303" s="168" t="s">
        <v>587</v>
      </c>
      <c r="D303" s="169" t="s">
        <v>623</v>
      </c>
      <c r="E303" s="168" t="s">
        <v>147</v>
      </c>
      <c r="F303" s="41" t="s">
        <v>160</v>
      </c>
      <c r="G303" s="26">
        <v>163</v>
      </c>
      <c r="H303" s="26">
        <f>IFERROR(VLOOKUP(D303,'数据-省本级预算数'!D:H,4,0),"0")</f>
        <v>170</v>
      </c>
      <c r="I303" s="26"/>
      <c r="J303" s="26">
        <f>VLOOKUP(F303,'数据-省本级决算数'!$A:$B,2,0)</f>
        <v>103</v>
      </c>
      <c r="K303" s="175">
        <f t="shared" si="28"/>
        <v>0.63</v>
      </c>
      <c r="L303" s="175">
        <f t="shared" si="29"/>
        <v>0.61</v>
      </c>
      <c r="M303" s="175">
        <f t="shared" si="30"/>
        <v>0</v>
      </c>
      <c r="N303" s="135">
        <f t="shared" si="26"/>
        <v>-0.368</v>
      </c>
      <c r="O303" s="176" t="str">
        <f t="shared" si="27"/>
        <v>是</v>
      </c>
      <c r="P303" s="176" t="str">
        <f t="shared" si="31"/>
        <v>否</v>
      </c>
    </row>
    <row r="304" ht="18.95" customHeight="1" spans="1:16">
      <c r="A304" s="167" t="s">
        <v>135</v>
      </c>
      <c r="B304" s="168"/>
      <c r="C304" s="168" t="s">
        <v>587</v>
      </c>
      <c r="D304" s="169" t="s">
        <v>624</v>
      </c>
      <c r="E304" s="168" t="s">
        <v>147</v>
      </c>
      <c r="F304" s="41" t="s">
        <v>625</v>
      </c>
      <c r="G304" s="26">
        <v>8813</v>
      </c>
      <c r="H304" s="26">
        <f>IFERROR(VLOOKUP(D304,'数据-省本级预算数'!D:H,4,0),"0")</f>
        <v>35109</v>
      </c>
      <c r="I304" s="26"/>
      <c r="J304" s="26">
        <f>VLOOKUP(F304,'数据-省本级决算数'!$A:$B,2,0)</f>
        <v>13489</v>
      </c>
      <c r="K304" s="175">
        <f t="shared" si="28"/>
        <v>1.53</v>
      </c>
      <c r="L304" s="175">
        <f t="shared" si="29"/>
        <v>0.38</v>
      </c>
      <c r="M304" s="175">
        <f t="shared" si="30"/>
        <v>0</v>
      </c>
      <c r="N304" s="135">
        <f t="shared" si="26"/>
        <v>0.531</v>
      </c>
      <c r="O304" s="176" t="str">
        <f t="shared" si="27"/>
        <v>是</v>
      </c>
      <c r="P304" s="176" t="str">
        <f t="shared" si="31"/>
        <v>否</v>
      </c>
    </row>
    <row r="305" ht="18.95" customHeight="1" spans="1:16">
      <c r="A305" s="167" t="s">
        <v>135</v>
      </c>
      <c r="B305" s="456" t="s">
        <v>563</v>
      </c>
      <c r="C305" s="168"/>
      <c r="D305" s="169" t="s">
        <v>626</v>
      </c>
      <c r="E305" s="168"/>
      <c r="F305" s="41" t="s">
        <v>627</v>
      </c>
      <c r="G305" s="26">
        <f ca="1">SUMIF($C304:$C1526,$D305,$G304:$G1525)</f>
        <v>27719</v>
      </c>
      <c r="H305" s="26">
        <f ca="1">SUMIF($C304:$C1525,$D305,$H304:$H1524)</f>
        <v>22037</v>
      </c>
      <c r="I305" s="26">
        <f>IFERROR(VLOOKUP(F305,'数据-省本级调整数'!$A:$B,2,0),0)</f>
        <v>28133</v>
      </c>
      <c r="J305" s="26">
        <f>VLOOKUP(F305,'数据-省本级决算数'!$A:$B,2,0)</f>
        <v>28133</v>
      </c>
      <c r="K305" s="175">
        <f ca="1" t="shared" si="28"/>
        <v>1.01</v>
      </c>
      <c r="L305" s="175">
        <f ca="1" t="shared" si="29"/>
        <v>1.28</v>
      </c>
      <c r="M305" s="175">
        <f t="shared" si="30"/>
        <v>1</v>
      </c>
      <c r="N305" s="135">
        <f ca="1" t="shared" si="26"/>
        <v>0.015</v>
      </c>
      <c r="O305" s="176" t="str">
        <f ca="1" t="shared" si="27"/>
        <v>是</v>
      </c>
      <c r="P305" s="176" t="str">
        <f t="shared" si="31"/>
        <v>是</v>
      </c>
    </row>
    <row r="306" ht="18.95" customHeight="1" spans="1:16">
      <c r="A306" s="167" t="s">
        <v>135</v>
      </c>
      <c r="B306" s="168" t="s">
        <v>135</v>
      </c>
      <c r="C306" s="168" t="s">
        <v>626</v>
      </c>
      <c r="D306" s="169" t="s">
        <v>628</v>
      </c>
      <c r="E306" s="168" t="s">
        <v>147</v>
      </c>
      <c r="F306" s="41" t="s">
        <v>141</v>
      </c>
      <c r="G306" s="26">
        <v>18938</v>
      </c>
      <c r="H306" s="26">
        <f>IFERROR(VLOOKUP(D306,'数据-省本级预算数'!D:H,4,0),"0")</f>
        <v>19648</v>
      </c>
      <c r="I306" s="26"/>
      <c r="J306" s="26">
        <f>VLOOKUP(F306,'数据-省本级决算数'!$A:$B,2,0)</f>
        <v>4776</v>
      </c>
      <c r="K306" s="175">
        <f t="shared" si="28"/>
        <v>0.25</v>
      </c>
      <c r="L306" s="175">
        <f t="shared" si="29"/>
        <v>0.24</v>
      </c>
      <c r="M306" s="175">
        <f t="shared" si="30"/>
        <v>0</v>
      </c>
      <c r="N306" s="135">
        <f t="shared" si="26"/>
        <v>-0.748</v>
      </c>
      <c r="O306" s="176" t="str">
        <f t="shared" si="27"/>
        <v>是</v>
      </c>
      <c r="P306" s="176" t="str">
        <f t="shared" si="31"/>
        <v>否</v>
      </c>
    </row>
    <row r="307" ht="18.95" customHeight="1" spans="1:16">
      <c r="A307" s="167" t="s">
        <v>135</v>
      </c>
      <c r="B307" s="168" t="s">
        <v>135</v>
      </c>
      <c r="C307" s="168" t="s">
        <v>626</v>
      </c>
      <c r="D307" s="169" t="s">
        <v>629</v>
      </c>
      <c r="E307" s="168" t="s">
        <v>147</v>
      </c>
      <c r="F307" s="41" t="s">
        <v>143</v>
      </c>
      <c r="G307" s="26">
        <v>0</v>
      </c>
      <c r="H307" s="26">
        <f>IFERROR(VLOOKUP(D307,'数据-省本级预算数'!D:H,4,0),"0")</f>
        <v>0</v>
      </c>
      <c r="I307" s="26"/>
      <c r="J307" s="26">
        <f>VLOOKUP(F307,'数据-省本级决算数'!$A:$B,2,0)</f>
        <v>590</v>
      </c>
      <c r="K307" s="175"/>
      <c r="L307" s="175"/>
      <c r="M307" s="175">
        <f t="shared" si="30"/>
        <v>0</v>
      </c>
      <c r="N307" s="135" t="str">
        <f t="shared" si="26"/>
        <v/>
      </c>
      <c r="O307" s="176" t="str">
        <f t="shared" si="27"/>
        <v>是</v>
      </c>
      <c r="P307" s="176" t="str">
        <f t="shared" si="31"/>
        <v>否</v>
      </c>
    </row>
    <row r="308" ht="18.95" customHeight="1" spans="1:16">
      <c r="A308" s="167" t="s">
        <v>135</v>
      </c>
      <c r="B308" s="168" t="s">
        <v>135</v>
      </c>
      <c r="C308" s="168" t="s">
        <v>626</v>
      </c>
      <c r="D308" s="169" t="s">
        <v>630</v>
      </c>
      <c r="E308" s="168" t="s">
        <v>147</v>
      </c>
      <c r="F308" s="41" t="s">
        <v>145</v>
      </c>
      <c r="G308" s="26">
        <v>0</v>
      </c>
      <c r="H308" s="26">
        <f>IFERROR(VLOOKUP(D308,'数据-省本级预算数'!D:H,4,0),"0")</f>
        <v>0</v>
      </c>
      <c r="I308" s="26"/>
      <c r="J308" s="26">
        <f>VLOOKUP(F308,'数据-省本级决算数'!$A:$B,2,0)</f>
        <v>713</v>
      </c>
      <c r="K308" s="175"/>
      <c r="L308" s="175"/>
      <c r="M308" s="175">
        <f t="shared" si="30"/>
        <v>0</v>
      </c>
      <c r="N308" s="135" t="str">
        <f t="shared" si="26"/>
        <v/>
      </c>
      <c r="O308" s="176" t="str">
        <f t="shared" si="27"/>
        <v>是</v>
      </c>
      <c r="P308" s="176" t="str">
        <f t="shared" si="31"/>
        <v>否</v>
      </c>
    </row>
    <row r="309" ht="18.95" customHeight="1" spans="1:16">
      <c r="A309" s="167" t="s">
        <v>135</v>
      </c>
      <c r="B309" s="168" t="s">
        <v>135</v>
      </c>
      <c r="C309" s="168" t="s">
        <v>626</v>
      </c>
      <c r="D309" s="169" t="s">
        <v>631</v>
      </c>
      <c r="E309" s="168" t="s">
        <v>147</v>
      </c>
      <c r="F309" s="41" t="s">
        <v>632</v>
      </c>
      <c r="G309" s="26">
        <v>4025</v>
      </c>
      <c r="H309" s="26">
        <f>IFERROR(VLOOKUP(D309,'数据-省本级预算数'!D:H,4,0),"0")</f>
        <v>325</v>
      </c>
      <c r="I309" s="26"/>
      <c r="J309" s="26">
        <f>VLOOKUP(F309,'数据-省本级决算数'!$A:$B,2,0)</f>
        <v>325</v>
      </c>
      <c r="K309" s="175">
        <f t="shared" si="28"/>
        <v>0.08</v>
      </c>
      <c r="L309" s="175">
        <f t="shared" si="29"/>
        <v>1</v>
      </c>
      <c r="M309" s="175">
        <f t="shared" si="30"/>
        <v>0</v>
      </c>
      <c r="N309" s="135">
        <f t="shared" ref="N309:N375" si="32">IF(ISERROR(J309/G309-1),"",J309/G309-1)</f>
        <v>-0.919</v>
      </c>
      <c r="O309" s="176" t="str">
        <f t="shared" si="27"/>
        <v>是</v>
      </c>
      <c r="P309" s="176" t="str">
        <f t="shared" si="31"/>
        <v>否</v>
      </c>
    </row>
    <row r="310" ht="18.95" customHeight="1" spans="1:16">
      <c r="A310" s="167" t="s">
        <v>135</v>
      </c>
      <c r="B310" s="168" t="s">
        <v>135</v>
      </c>
      <c r="C310" s="168" t="s">
        <v>626</v>
      </c>
      <c r="D310" s="169" t="s">
        <v>633</v>
      </c>
      <c r="E310" s="168" t="s">
        <v>147</v>
      </c>
      <c r="F310" s="41" t="s">
        <v>160</v>
      </c>
      <c r="G310" s="26">
        <v>50</v>
      </c>
      <c r="H310" s="26">
        <f>IFERROR(VLOOKUP(D310,'数据-省本级预算数'!D:H,4,0),"0")</f>
        <v>64</v>
      </c>
      <c r="I310" s="26"/>
      <c r="J310" s="26">
        <f>VLOOKUP(F310,'数据-省本级决算数'!$A:$B,2,0)</f>
        <v>103</v>
      </c>
      <c r="K310" s="175">
        <f t="shared" si="28"/>
        <v>2.06</v>
      </c>
      <c r="L310" s="175">
        <f t="shared" si="29"/>
        <v>1.61</v>
      </c>
      <c r="M310" s="175">
        <f t="shared" si="30"/>
        <v>0</v>
      </c>
      <c r="N310" s="135">
        <f t="shared" si="32"/>
        <v>1.06</v>
      </c>
      <c r="O310" s="176" t="str">
        <f t="shared" si="27"/>
        <v>是</v>
      </c>
      <c r="P310" s="176" t="str">
        <f t="shared" si="31"/>
        <v>否</v>
      </c>
    </row>
    <row r="311" ht="18.95" customHeight="1" spans="1:16">
      <c r="A311" s="167" t="s">
        <v>135</v>
      </c>
      <c r="B311" s="168"/>
      <c r="C311" s="168" t="s">
        <v>626</v>
      </c>
      <c r="D311" s="169" t="s">
        <v>634</v>
      </c>
      <c r="E311" s="168" t="s">
        <v>147</v>
      </c>
      <c r="F311" s="41" t="s">
        <v>635</v>
      </c>
      <c r="G311" s="26">
        <v>4706</v>
      </c>
      <c r="H311" s="26">
        <f>IFERROR(VLOOKUP(D311,'数据-省本级预算数'!D:H,4,0),"0")</f>
        <v>2000</v>
      </c>
      <c r="I311" s="26"/>
      <c r="J311" s="26">
        <f>VLOOKUP(F311,'数据-省本级决算数'!$A:$B,2,0)</f>
        <v>6298</v>
      </c>
      <c r="K311" s="175">
        <f t="shared" si="28"/>
        <v>1.34</v>
      </c>
      <c r="L311" s="175">
        <f t="shared" si="29"/>
        <v>3.15</v>
      </c>
      <c r="M311" s="175">
        <f t="shared" si="30"/>
        <v>0</v>
      </c>
      <c r="N311" s="135">
        <f t="shared" si="32"/>
        <v>0.338</v>
      </c>
      <c r="O311" s="176" t="str">
        <f t="shared" si="27"/>
        <v>是</v>
      </c>
      <c r="P311" s="176" t="str">
        <f t="shared" si="31"/>
        <v>否</v>
      </c>
    </row>
    <row r="312" ht="18.95" customHeight="1" spans="1:16">
      <c r="A312" s="167" t="s">
        <v>135</v>
      </c>
      <c r="B312" s="456" t="s">
        <v>563</v>
      </c>
      <c r="C312" s="168"/>
      <c r="D312" s="169" t="s">
        <v>636</v>
      </c>
      <c r="E312" s="168"/>
      <c r="F312" s="41" t="s">
        <v>637</v>
      </c>
      <c r="G312" s="26">
        <f ca="1">SUMIF($C311:$C1533,$D312,$G311:$G1532)</f>
        <v>14734</v>
      </c>
      <c r="H312" s="26">
        <f ca="1">SUMIF($C311:$C1532,$D312,$H311:$H1531)</f>
        <v>9112</v>
      </c>
      <c r="I312" s="26">
        <f>IFERROR(VLOOKUP(F312,'数据-省本级调整数'!$A:$B,2,0),0)</f>
        <v>16110</v>
      </c>
      <c r="J312" s="26">
        <f>VLOOKUP(F312,'数据-省本级决算数'!$A:$B,2,0)</f>
        <v>14029</v>
      </c>
      <c r="K312" s="175">
        <f ca="1" t="shared" si="28"/>
        <v>0.95</v>
      </c>
      <c r="L312" s="175">
        <f ca="1" t="shared" si="29"/>
        <v>1.54</v>
      </c>
      <c r="M312" s="175">
        <f t="shared" si="30"/>
        <v>0.87</v>
      </c>
      <c r="N312" s="135">
        <f ca="1" t="shared" si="32"/>
        <v>-0.048</v>
      </c>
      <c r="O312" s="176" t="str">
        <f ca="1" t="shared" si="27"/>
        <v>是</v>
      </c>
      <c r="P312" s="176" t="str">
        <f t="shared" si="31"/>
        <v>是</v>
      </c>
    </row>
    <row r="313" ht="18.95" customHeight="1" spans="1:16">
      <c r="A313" s="167" t="s">
        <v>135</v>
      </c>
      <c r="B313" s="168" t="s">
        <v>135</v>
      </c>
      <c r="C313" s="168" t="s">
        <v>636</v>
      </c>
      <c r="D313" s="169" t="s">
        <v>638</v>
      </c>
      <c r="E313" s="168" t="s">
        <v>147</v>
      </c>
      <c r="F313" s="41" t="s">
        <v>141</v>
      </c>
      <c r="G313" s="26">
        <v>6774</v>
      </c>
      <c r="H313" s="26">
        <f>IFERROR(VLOOKUP(D313,'数据-省本级预算数'!D:H,4,0),"0")</f>
        <v>6868</v>
      </c>
      <c r="I313" s="26"/>
      <c r="J313" s="26">
        <f>VLOOKUP(F313,'数据-省本级决算数'!$A:$B,2,0)</f>
        <v>4776</v>
      </c>
      <c r="K313" s="175">
        <f t="shared" si="28"/>
        <v>0.71</v>
      </c>
      <c r="L313" s="175">
        <f t="shared" si="29"/>
        <v>0.7</v>
      </c>
      <c r="M313" s="175">
        <f t="shared" si="30"/>
        <v>0</v>
      </c>
      <c r="N313" s="135">
        <f t="shared" si="32"/>
        <v>-0.295</v>
      </c>
      <c r="O313" s="176" t="str">
        <f t="shared" si="27"/>
        <v>是</v>
      </c>
      <c r="P313" s="176" t="str">
        <f t="shared" si="31"/>
        <v>否</v>
      </c>
    </row>
    <row r="314" ht="18.95" customHeight="1" spans="1:16">
      <c r="A314" s="167" t="s">
        <v>135</v>
      </c>
      <c r="B314" s="168" t="s">
        <v>135</v>
      </c>
      <c r="C314" s="168" t="s">
        <v>636</v>
      </c>
      <c r="D314" s="169" t="s">
        <v>639</v>
      </c>
      <c r="E314" s="168" t="s">
        <v>147</v>
      </c>
      <c r="F314" s="41" t="s">
        <v>143</v>
      </c>
      <c r="G314" s="26">
        <v>143</v>
      </c>
      <c r="H314" s="26">
        <f>IFERROR(VLOOKUP(D314,'数据-省本级预算数'!D:H,4,0),"0")</f>
        <v>72</v>
      </c>
      <c r="I314" s="26"/>
      <c r="J314" s="26">
        <f>VLOOKUP(F314,'数据-省本级决算数'!$A:$B,2,0)</f>
        <v>590</v>
      </c>
      <c r="K314" s="175">
        <f t="shared" si="28"/>
        <v>4.13</v>
      </c>
      <c r="L314" s="175">
        <f t="shared" si="29"/>
        <v>8.19</v>
      </c>
      <c r="M314" s="175">
        <f t="shared" si="30"/>
        <v>0</v>
      </c>
      <c r="N314" s="135">
        <f t="shared" si="32"/>
        <v>3.126</v>
      </c>
      <c r="O314" s="176" t="str">
        <f t="shared" si="27"/>
        <v>是</v>
      </c>
      <c r="P314" s="176" t="str">
        <f t="shared" si="31"/>
        <v>否</v>
      </c>
    </row>
    <row r="315" ht="18.95" customHeight="1" spans="1:16">
      <c r="A315" s="167" t="s">
        <v>135</v>
      </c>
      <c r="B315" s="168" t="s">
        <v>135</v>
      </c>
      <c r="C315" s="168" t="s">
        <v>636</v>
      </c>
      <c r="D315" s="169" t="s">
        <v>640</v>
      </c>
      <c r="E315" s="168" t="s">
        <v>147</v>
      </c>
      <c r="F315" s="41" t="s">
        <v>145</v>
      </c>
      <c r="G315" s="26">
        <v>0</v>
      </c>
      <c r="H315" s="26">
        <f>IFERROR(VLOOKUP(D315,'数据-省本级预算数'!D:H,4,0),"0")</f>
        <v>137</v>
      </c>
      <c r="I315" s="26"/>
      <c r="J315" s="26">
        <f>VLOOKUP(F315,'数据-省本级决算数'!$A:$B,2,0)</f>
        <v>713</v>
      </c>
      <c r="K315" s="175"/>
      <c r="L315" s="175">
        <f t="shared" si="29"/>
        <v>5.2</v>
      </c>
      <c r="M315" s="175">
        <f t="shared" si="30"/>
        <v>0</v>
      </c>
      <c r="N315" s="135" t="str">
        <f t="shared" si="32"/>
        <v/>
      </c>
      <c r="O315" s="176" t="str">
        <f t="shared" si="27"/>
        <v>是</v>
      </c>
      <c r="P315" s="176" t="str">
        <f t="shared" si="31"/>
        <v>否</v>
      </c>
    </row>
    <row r="316" ht="18.95" customHeight="1" spans="1:16">
      <c r="A316" s="167" t="s">
        <v>135</v>
      </c>
      <c r="B316" s="168" t="s">
        <v>135</v>
      </c>
      <c r="C316" s="168" t="s">
        <v>636</v>
      </c>
      <c r="D316" s="169" t="s">
        <v>641</v>
      </c>
      <c r="E316" s="168" t="s">
        <v>147</v>
      </c>
      <c r="F316" s="41" t="s">
        <v>642</v>
      </c>
      <c r="G316" s="26">
        <v>785</v>
      </c>
      <c r="H316" s="26">
        <f>IFERROR(VLOOKUP(D316,'数据-省本级预算数'!D:H,4,0),"0")</f>
        <v>319</v>
      </c>
      <c r="I316" s="26"/>
      <c r="J316" s="26">
        <f>VLOOKUP(F316,'数据-省本级决算数'!$A:$B,2,0)</f>
        <v>346</v>
      </c>
      <c r="K316" s="175">
        <f t="shared" si="28"/>
        <v>0.44</v>
      </c>
      <c r="L316" s="175">
        <f t="shared" si="29"/>
        <v>1.08</v>
      </c>
      <c r="M316" s="175">
        <f t="shared" si="30"/>
        <v>0</v>
      </c>
      <c r="N316" s="135">
        <f t="shared" si="32"/>
        <v>-0.559</v>
      </c>
      <c r="O316" s="176" t="str">
        <f t="shared" si="27"/>
        <v>是</v>
      </c>
      <c r="P316" s="176" t="str">
        <f t="shared" si="31"/>
        <v>否</v>
      </c>
    </row>
    <row r="317" ht="18.95" customHeight="1" spans="1:16">
      <c r="A317" s="167" t="s">
        <v>135</v>
      </c>
      <c r="B317" s="168" t="s">
        <v>135</v>
      </c>
      <c r="C317" s="168" t="s">
        <v>636</v>
      </c>
      <c r="D317" s="169" t="s">
        <v>643</v>
      </c>
      <c r="E317" s="168" t="s">
        <v>147</v>
      </c>
      <c r="F317" s="41" t="s">
        <v>644</v>
      </c>
      <c r="G317" s="26">
        <v>221</v>
      </c>
      <c r="H317" s="26">
        <f>IFERROR(VLOOKUP(D317,'数据-省本级预算数'!D:H,4,0),"0")</f>
        <v>14</v>
      </c>
      <c r="I317" s="26"/>
      <c r="J317" s="26">
        <f>VLOOKUP(F317,'数据-省本级决算数'!$A:$B,2,0)</f>
        <v>93</v>
      </c>
      <c r="K317" s="175">
        <f t="shared" si="28"/>
        <v>0.42</v>
      </c>
      <c r="L317" s="175">
        <f t="shared" si="29"/>
        <v>6.64</v>
      </c>
      <c r="M317" s="175">
        <f t="shared" si="30"/>
        <v>0</v>
      </c>
      <c r="N317" s="135">
        <f t="shared" si="32"/>
        <v>-0.579</v>
      </c>
      <c r="O317" s="176" t="str">
        <f t="shared" si="27"/>
        <v>是</v>
      </c>
      <c r="P317" s="176" t="str">
        <f t="shared" si="31"/>
        <v>否</v>
      </c>
    </row>
    <row r="318" ht="18.95" customHeight="1" spans="1:16">
      <c r="A318" s="167" t="s">
        <v>135</v>
      </c>
      <c r="B318" s="168" t="s">
        <v>135</v>
      </c>
      <c r="C318" s="168" t="s">
        <v>636</v>
      </c>
      <c r="D318" s="169" t="s">
        <v>645</v>
      </c>
      <c r="E318" s="168" t="s">
        <v>147</v>
      </c>
      <c r="F318" s="41" t="s">
        <v>646</v>
      </c>
      <c r="G318" s="26">
        <v>100</v>
      </c>
      <c r="H318" s="26">
        <f>IFERROR(VLOOKUP(D318,'数据-省本级预算数'!D:H,4,0),"0")</f>
        <v>5</v>
      </c>
      <c r="I318" s="26"/>
      <c r="J318" s="26">
        <f>VLOOKUP(F318,'数据-省本级决算数'!$A:$B,2,0)</f>
        <v>55</v>
      </c>
      <c r="K318" s="175">
        <f t="shared" si="28"/>
        <v>0.55</v>
      </c>
      <c r="L318" s="175">
        <f t="shared" si="29"/>
        <v>11</v>
      </c>
      <c r="M318" s="175">
        <f t="shared" si="30"/>
        <v>0</v>
      </c>
      <c r="N318" s="135">
        <f t="shared" si="32"/>
        <v>-0.45</v>
      </c>
      <c r="O318" s="176" t="str">
        <f t="shared" si="27"/>
        <v>是</v>
      </c>
      <c r="P318" s="176" t="str">
        <f t="shared" si="31"/>
        <v>否</v>
      </c>
    </row>
    <row r="319" ht="18.95" customHeight="1" spans="1:16">
      <c r="A319" s="167" t="s">
        <v>135</v>
      </c>
      <c r="B319" s="168" t="s">
        <v>135</v>
      </c>
      <c r="C319" s="168" t="s">
        <v>636</v>
      </c>
      <c r="D319" s="169" t="s">
        <v>647</v>
      </c>
      <c r="E319" s="168" t="s">
        <v>147</v>
      </c>
      <c r="F319" s="41" t="s">
        <v>648</v>
      </c>
      <c r="G319" s="26">
        <v>0</v>
      </c>
      <c r="H319" s="26">
        <f>IFERROR(VLOOKUP(D319,'数据-省本级预算数'!D:H,4,0),"0")</f>
        <v>5</v>
      </c>
      <c r="I319" s="26"/>
      <c r="J319" s="26">
        <f>VLOOKUP(F319,'数据-省本级决算数'!$A:$B,2,0)</f>
        <v>5</v>
      </c>
      <c r="K319" s="175"/>
      <c r="L319" s="175">
        <f t="shared" si="29"/>
        <v>1</v>
      </c>
      <c r="M319" s="175">
        <f t="shared" si="30"/>
        <v>0</v>
      </c>
      <c r="N319" s="135" t="str">
        <f t="shared" si="32"/>
        <v/>
      </c>
      <c r="O319" s="176" t="str">
        <f t="shared" si="27"/>
        <v>是</v>
      </c>
      <c r="P319" s="176" t="str">
        <f t="shared" si="31"/>
        <v>否</v>
      </c>
    </row>
    <row r="320" ht="18.95" customHeight="1" spans="1:16">
      <c r="A320" s="167" t="s">
        <v>135</v>
      </c>
      <c r="B320" s="168" t="s">
        <v>135</v>
      </c>
      <c r="C320" s="168" t="s">
        <v>636</v>
      </c>
      <c r="D320" s="169" t="s">
        <v>649</v>
      </c>
      <c r="E320" s="168" t="s">
        <v>147</v>
      </c>
      <c r="F320" s="41" t="s">
        <v>650</v>
      </c>
      <c r="G320" s="26">
        <v>50</v>
      </c>
      <c r="H320" s="26">
        <f>IFERROR(VLOOKUP(D320,'数据-省本级预算数'!D:H,4,0),"0")</f>
        <v>9</v>
      </c>
      <c r="I320" s="26"/>
      <c r="J320" s="26">
        <f>VLOOKUP(F320,'数据-省本级决算数'!$A:$B,2,0)</f>
        <v>69</v>
      </c>
      <c r="K320" s="175">
        <f t="shared" si="28"/>
        <v>1.38</v>
      </c>
      <c r="L320" s="175">
        <f t="shared" si="29"/>
        <v>7.67</v>
      </c>
      <c r="M320" s="175">
        <f t="shared" si="30"/>
        <v>0</v>
      </c>
      <c r="N320" s="135">
        <f t="shared" si="32"/>
        <v>0.38</v>
      </c>
      <c r="O320" s="176" t="str">
        <f t="shared" si="27"/>
        <v>是</v>
      </c>
      <c r="P320" s="176" t="str">
        <f t="shared" si="31"/>
        <v>否</v>
      </c>
    </row>
    <row r="321" ht="18.95" customHeight="1" spans="1:16">
      <c r="A321" s="167" t="s">
        <v>135</v>
      </c>
      <c r="B321" s="168" t="s">
        <v>135</v>
      </c>
      <c r="C321" s="168" t="s">
        <v>636</v>
      </c>
      <c r="D321" s="169" t="s">
        <v>651</v>
      </c>
      <c r="E321" s="168" t="s">
        <v>147</v>
      </c>
      <c r="F321" s="41" t="s">
        <v>652</v>
      </c>
      <c r="G321" s="26">
        <v>0</v>
      </c>
      <c r="H321" s="26">
        <f>IFERROR(VLOOKUP(D321,'数据-省本级预算数'!D:H,4,0),"0")</f>
        <v>0</v>
      </c>
      <c r="I321" s="26"/>
      <c r="J321" s="26">
        <f>VLOOKUP(F321,'数据-省本级决算数'!$A:$B,2,0)</f>
        <v>291</v>
      </c>
      <c r="K321" s="175"/>
      <c r="L321" s="175"/>
      <c r="M321" s="175">
        <f t="shared" si="30"/>
        <v>0</v>
      </c>
      <c r="N321" s="135" t="str">
        <f t="shared" si="32"/>
        <v/>
      </c>
      <c r="O321" s="176" t="str">
        <f t="shared" si="27"/>
        <v>是</v>
      </c>
      <c r="P321" s="176" t="str">
        <f t="shared" si="31"/>
        <v>否</v>
      </c>
    </row>
    <row r="322" ht="18.95" customHeight="1" spans="1:16">
      <c r="A322" s="167" t="s">
        <v>135</v>
      </c>
      <c r="B322" s="168" t="s">
        <v>135</v>
      </c>
      <c r="C322" s="168" t="s">
        <v>636</v>
      </c>
      <c r="D322" s="169" t="s">
        <v>653</v>
      </c>
      <c r="E322" s="168" t="s">
        <v>147</v>
      </c>
      <c r="F322" s="41" t="s">
        <v>160</v>
      </c>
      <c r="G322" s="26">
        <v>51</v>
      </c>
      <c r="H322" s="26">
        <f>IFERROR(VLOOKUP(D322,'数据-省本级预算数'!D:H,4,0),"0")</f>
        <v>52</v>
      </c>
      <c r="I322" s="26"/>
      <c r="J322" s="26">
        <f>VLOOKUP(F322,'数据-省本级决算数'!$A:$B,2,0)</f>
        <v>103</v>
      </c>
      <c r="K322" s="175">
        <f t="shared" si="28"/>
        <v>2.02</v>
      </c>
      <c r="L322" s="175">
        <f t="shared" si="29"/>
        <v>1.98</v>
      </c>
      <c r="M322" s="175">
        <f t="shared" si="30"/>
        <v>0</v>
      </c>
      <c r="N322" s="135">
        <f t="shared" si="32"/>
        <v>1.02</v>
      </c>
      <c r="O322" s="176" t="str">
        <f t="shared" si="27"/>
        <v>是</v>
      </c>
      <c r="P322" s="176" t="str">
        <f t="shared" si="31"/>
        <v>否</v>
      </c>
    </row>
    <row r="323" ht="18.95" customHeight="1" spans="1:16">
      <c r="A323" s="167" t="s">
        <v>135</v>
      </c>
      <c r="B323" s="168"/>
      <c r="C323" s="168" t="s">
        <v>636</v>
      </c>
      <c r="D323" s="169" t="s">
        <v>654</v>
      </c>
      <c r="E323" s="168" t="s">
        <v>147</v>
      </c>
      <c r="F323" s="41" t="s">
        <v>655</v>
      </c>
      <c r="G323" s="26">
        <v>6610</v>
      </c>
      <c r="H323" s="26">
        <f>IFERROR(VLOOKUP(D323,'数据-省本级预算数'!D:H,4,0),"0")</f>
        <v>1631</v>
      </c>
      <c r="I323" s="26"/>
      <c r="J323" s="26">
        <f>VLOOKUP(F323,'数据-省本级决算数'!$A:$B,2,0)</f>
        <v>5168</v>
      </c>
      <c r="K323" s="175">
        <f t="shared" si="28"/>
        <v>0.78</v>
      </c>
      <c r="L323" s="175">
        <f t="shared" si="29"/>
        <v>3.17</v>
      </c>
      <c r="M323" s="175">
        <f t="shared" si="30"/>
        <v>0</v>
      </c>
      <c r="N323" s="135">
        <f t="shared" si="32"/>
        <v>-0.218</v>
      </c>
      <c r="O323" s="176" t="str">
        <f t="shared" si="27"/>
        <v>是</v>
      </c>
      <c r="P323" s="176" t="str">
        <f t="shared" si="31"/>
        <v>否</v>
      </c>
    </row>
    <row r="324" ht="18.95" customHeight="1" spans="1:16">
      <c r="A324" s="167" t="s">
        <v>135</v>
      </c>
      <c r="B324" s="456" t="s">
        <v>563</v>
      </c>
      <c r="C324" s="168"/>
      <c r="D324" s="169" t="s">
        <v>656</v>
      </c>
      <c r="E324" s="168"/>
      <c r="F324" s="41" t="s">
        <v>657</v>
      </c>
      <c r="G324" s="26">
        <f ca="1">SUMIF($C323:$C1545,$D324,$G323:$G1544)</f>
        <v>13625</v>
      </c>
      <c r="H324" s="26">
        <f ca="1">SUMIF($C323:$C1544,$D324,$H323:$H1543)</f>
        <v>12781</v>
      </c>
      <c r="I324" s="26">
        <f>IFERROR(VLOOKUP(F324,'数据-省本级调整数'!$A:$B,2,0),0)</f>
        <v>13169</v>
      </c>
      <c r="J324" s="26">
        <f>VLOOKUP(F324,'数据-省本级决算数'!$A:$B,2,0)</f>
        <v>12029</v>
      </c>
      <c r="K324" s="175">
        <f ca="1" t="shared" si="28"/>
        <v>0.88</v>
      </c>
      <c r="L324" s="175">
        <f ca="1" t="shared" si="29"/>
        <v>0.94</v>
      </c>
      <c r="M324" s="175">
        <f t="shared" si="30"/>
        <v>0.91</v>
      </c>
      <c r="N324" s="135">
        <f ca="1" t="shared" si="32"/>
        <v>-0.117</v>
      </c>
      <c r="O324" s="176" t="str">
        <f ca="1" t="shared" ref="O324:O387" si="33">IF(F324&lt;&gt;"",IF(SUM(G324:J324)&lt;&gt;0,"是","否"),"空")</f>
        <v>是</v>
      </c>
      <c r="P324" s="176" t="str">
        <f t="shared" si="31"/>
        <v>是</v>
      </c>
    </row>
    <row r="325" ht="18.95" customHeight="1" spans="1:16">
      <c r="A325" s="167" t="s">
        <v>135</v>
      </c>
      <c r="B325" s="168" t="s">
        <v>135</v>
      </c>
      <c r="C325" s="168" t="s">
        <v>656</v>
      </c>
      <c r="D325" s="169" t="s">
        <v>658</v>
      </c>
      <c r="E325" s="168" t="s">
        <v>147</v>
      </c>
      <c r="F325" s="41" t="s">
        <v>141</v>
      </c>
      <c r="G325" s="26">
        <v>6885</v>
      </c>
      <c r="H325" s="26">
        <f>IFERROR(VLOOKUP(D325,'数据-省本级预算数'!D:H,4,0),"0")</f>
        <v>7352</v>
      </c>
      <c r="I325" s="26"/>
      <c r="J325" s="26">
        <f>VLOOKUP(F325,'数据-省本级决算数'!$A:$B,2,0)</f>
        <v>4776</v>
      </c>
      <c r="K325" s="175">
        <f t="shared" ref="K325:K388" si="34">J325/G325</f>
        <v>0.69</v>
      </c>
      <c r="L325" s="175">
        <f t="shared" ref="L325:L388" si="35">J325/H325</f>
        <v>0.65</v>
      </c>
      <c r="M325" s="175">
        <f t="shared" ref="M325:M388" si="36">IFERROR(J325/I325,0)</f>
        <v>0</v>
      </c>
      <c r="N325" s="135">
        <f t="shared" si="32"/>
        <v>-0.306</v>
      </c>
      <c r="O325" s="176" t="str">
        <f t="shared" si="33"/>
        <v>是</v>
      </c>
      <c r="P325" s="176" t="str">
        <f t="shared" ref="P325:P388" si="37">IF(C325&lt;&gt;"",IF(OR(LEFT(D325,3)="205",LEFT(D325,3)="206",LEFT(D325,3)="207",LEFT(D325,3)="208",LEFT(D325,3)="210",LEFT(D325,3)="213"),"是","否"),"是")</f>
        <v>否</v>
      </c>
    </row>
    <row r="326" ht="18.95" customHeight="1" spans="1:16">
      <c r="A326" s="167" t="s">
        <v>135</v>
      </c>
      <c r="B326" s="168" t="s">
        <v>135</v>
      </c>
      <c r="C326" s="168" t="s">
        <v>656</v>
      </c>
      <c r="D326" s="169" t="s">
        <v>659</v>
      </c>
      <c r="E326" s="168" t="s">
        <v>147</v>
      </c>
      <c r="F326" s="41" t="s">
        <v>143</v>
      </c>
      <c r="G326" s="26">
        <v>72</v>
      </c>
      <c r="H326" s="26">
        <f>IFERROR(VLOOKUP(D326,'数据-省本级预算数'!D:H,4,0),"0")</f>
        <v>87</v>
      </c>
      <c r="I326" s="26"/>
      <c r="J326" s="26">
        <f>VLOOKUP(F326,'数据-省本级决算数'!$A:$B,2,0)</f>
        <v>590</v>
      </c>
      <c r="K326" s="175">
        <f t="shared" si="34"/>
        <v>8.19</v>
      </c>
      <c r="L326" s="175">
        <f t="shared" si="35"/>
        <v>6.78</v>
      </c>
      <c r="M326" s="175">
        <f t="shared" si="36"/>
        <v>0</v>
      </c>
      <c r="N326" s="135">
        <f t="shared" si="32"/>
        <v>7.194</v>
      </c>
      <c r="O326" s="176" t="str">
        <f t="shared" si="33"/>
        <v>是</v>
      </c>
      <c r="P326" s="176" t="str">
        <f t="shared" si="37"/>
        <v>否</v>
      </c>
    </row>
    <row r="327" ht="18.95" customHeight="1" spans="1:16">
      <c r="A327" s="167" t="s">
        <v>135</v>
      </c>
      <c r="B327" s="168" t="s">
        <v>135</v>
      </c>
      <c r="C327" s="168" t="s">
        <v>656</v>
      </c>
      <c r="D327" s="169" t="s">
        <v>660</v>
      </c>
      <c r="E327" s="168" t="s">
        <v>147</v>
      </c>
      <c r="F327" s="41" t="s">
        <v>145</v>
      </c>
      <c r="G327" s="26">
        <v>0</v>
      </c>
      <c r="H327" s="26">
        <f>IFERROR(VLOOKUP(D327,'数据-省本级预算数'!D:H,4,0),"0")</f>
        <v>0</v>
      </c>
      <c r="I327" s="26"/>
      <c r="J327" s="26">
        <f>VLOOKUP(F327,'数据-省本级决算数'!$A:$B,2,0)</f>
        <v>713</v>
      </c>
      <c r="K327" s="175"/>
      <c r="L327" s="175"/>
      <c r="M327" s="175">
        <f t="shared" si="36"/>
        <v>0</v>
      </c>
      <c r="N327" s="135" t="str">
        <f t="shared" si="32"/>
        <v/>
      </c>
      <c r="O327" s="176" t="str">
        <f t="shared" si="33"/>
        <v>是</v>
      </c>
      <c r="P327" s="176" t="str">
        <f t="shared" si="37"/>
        <v>否</v>
      </c>
    </row>
    <row r="328" ht="18.95" customHeight="1" spans="1:16">
      <c r="A328" s="167" t="s">
        <v>135</v>
      </c>
      <c r="B328" s="168" t="s">
        <v>135</v>
      </c>
      <c r="C328" s="168" t="s">
        <v>656</v>
      </c>
      <c r="D328" s="169" t="s">
        <v>661</v>
      </c>
      <c r="E328" s="168" t="s">
        <v>147</v>
      </c>
      <c r="F328" s="41" t="s">
        <v>662</v>
      </c>
      <c r="G328" s="26">
        <v>1400</v>
      </c>
      <c r="H328" s="26">
        <f>IFERROR(VLOOKUP(D328,'数据-省本级预算数'!D:H,4,0),"0")</f>
        <v>898</v>
      </c>
      <c r="I328" s="26"/>
      <c r="J328" s="26">
        <f>VLOOKUP(F328,'数据-省本级决算数'!$A:$B,2,0)</f>
        <v>36</v>
      </c>
      <c r="K328" s="175">
        <f t="shared" si="34"/>
        <v>0.03</v>
      </c>
      <c r="L328" s="175">
        <f t="shared" si="35"/>
        <v>0.04</v>
      </c>
      <c r="M328" s="175">
        <f t="shared" si="36"/>
        <v>0</v>
      </c>
      <c r="N328" s="135">
        <f t="shared" si="32"/>
        <v>-0.974</v>
      </c>
      <c r="O328" s="176" t="str">
        <f t="shared" si="33"/>
        <v>是</v>
      </c>
      <c r="P328" s="176" t="str">
        <f t="shared" si="37"/>
        <v>否</v>
      </c>
    </row>
    <row r="329" ht="18.95" customHeight="1" spans="1:16">
      <c r="A329" s="167" t="s">
        <v>135</v>
      </c>
      <c r="B329" s="168" t="s">
        <v>135</v>
      </c>
      <c r="C329" s="168" t="s">
        <v>656</v>
      </c>
      <c r="D329" s="169" t="s">
        <v>663</v>
      </c>
      <c r="E329" s="168" t="s">
        <v>147</v>
      </c>
      <c r="F329" s="41" t="s">
        <v>664</v>
      </c>
      <c r="G329" s="26">
        <v>0</v>
      </c>
      <c r="H329" s="26">
        <f>IFERROR(VLOOKUP(D329,'数据-省本级预算数'!D:H,4,0),"0")</f>
        <v>0</v>
      </c>
      <c r="I329" s="26"/>
      <c r="J329" s="26">
        <f>VLOOKUP(F329,'数据-省本级决算数'!$A:$B,2,0)</f>
        <v>0</v>
      </c>
      <c r="K329" s="175"/>
      <c r="L329" s="175"/>
      <c r="M329" s="175">
        <f t="shared" si="36"/>
        <v>0</v>
      </c>
      <c r="N329" s="135" t="str">
        <f t="shared" si="32"/>
        <v/>
      </c>
      <c r="O329" s="176" t="str">
        <f t="shared" si="33"/>
        <v>否</v>
      </c>
      <c r="P329" s="176" t="str">
        <f t="shared" si="37"/>
        <v>否</v>
      </c>
    </row>
    <row r="330" ht="18.95" customHeight="1" spans="1:16">
      <c r="A330" s="167" t="s">
        <v>135</v>
      </c>
      <c r="B330" s="168" t="s">
        <v>135</v>
      </c>
      <c r="C330" s="168" t="s">
        <v>656</v>
      </c>
      <c r="D330" s="169" t="s">
        <v>665</v>
      </c>
      <c r="E330" s="168" t="s">
        <v>147</v>
      </c>
      <c r="F330" s="41" t="s">
        <v>666</v>
      </c>
      <c r="G330" s="26">
        <v>0</v>
      </c>
      <c r="H330" s="26">
        <f>IFERROR(VLOOKUP(D330,'数据-省本级预算数'!D:H,4,0),"0")</f>
        <v>0</v>
      </c>
      <c r="I330" s="26"/>
      <c r="J330" s="26">
        <f>VLOOKUP(F330,'数据-省本级决算数'!$A:$B,2,0)</f>
        <v>0</v>
      </c>
      <c r="K330" s="175"/>
      <c r="L330" s="175"/>
      <c r="M330" s="175">
        <f t="shared" si="36"/>
        <v>0</v>
      </c>
      <c r="N330" s="135" t="str">
        <f t="shared" si="32"/>
        <v/>
      </c>
      <c r="O330" s="176" t="str">
        <f t="shared" si="33"/>
        <v>否</v>
      </c>
      <c r="P330" s="176" t="str">
        <f t="shared" si="37"/>
        <v>否</v>
      </c>
    </row>
    <row r="331" ht="18.95" customHeight="1" spans="1:16">
      <c r="A331" s="167" t="s">
        <v>135</v>
      </c>
      <c r="B331" s="168" t="s">
        <v>135</v>
      </c>
      <c r="C331" s="168" t="s">
        <v>656</v>
      </c>
      <c r="D331" s="169" t="s">
        <v>667</v>
      </c>
      <c r="E331" s="168" t="s">
        <v>147</v>
      </c>
      <c r="F331" s="41" t="s">
        <v>160</v>
      </c>
      <c r="G331" s="26">
        <v>36</v>
      </c>
      <c r="H331" s="26">
        <f>IFERROR(VLOOKUP(D331,'数据-省本级预算数'!D:H,4,0),"0")</f>
        <v>36</v>
      </c>
      <c r="I331" s="26"/>
      <c r="J331" s="26">
        <f>VLOOKUP(F331,'数据-省本级决算数'!$A:$B,2,0)</f>
        <v>103</v>
      </c>
      <c r="K331" s="175">
        <f t="shared" si="34"/>
        <v>2.86</v>
      </c>
      <c r="L331" s="175">
        <f t="shared" si="35"/>
        <v>2.86</v>
      </c>
      <c r="M331" s="175">
        <f t="shared" si="36"/>
        <v>0</v>
      </c>
      <c r="N331" s="135">
        <f t="shared" si="32"/>
        <v>1.861</v>
      </c>
      <c r="O331" s="176" t="str">
        <f t="shared" si="33"/>
        <v>是</v>
      </c>
      <c r="P331" s="176" t="str">
        <f t="shared" si="37"/>
        <v>否</v>
      </c>
    </row>
    <row r="332" ht="18.95" customHeight="1" spans="1:16">
      <c r="A332" s="167" t="s">
        <v>135</v>
      </c>
      <c r="B332" s="168"/>
      <c r="C332" s="168" t="s">
        <v>656</v>
      </c>
      <c r="D332" s="169" t="s">
        <v>668</v>
      </c>
      <c r="E332" s="168" t="s">
        <v>147</v>
      </c>
      <c r="F332" s="41" t="s">
        <v>669</v>
      </c>
      <c r="G332" s="26">
        <v>5232</v>
      </c>
      <c r="H332" s="26">
        <f>IFERROR(VLOOKUP(D332,'数据-省本级预算数'!D:H,4,0),"0")</f>
        <v>4408</v>
      </c>
      <c r="I332" s="26"/>
      <c r="J332" s="26">
        <f>VLOOKUP(F332,'数据-省本级决算数'!$A:$B,2,0)</f>
        <v>4109</v>
      </c>
      <c r="K332" s="175">
        <f t="shared" si="34"/>
        <v>0.79</v>
      </c>
      <c r="L332" s="175">
        <f t="shared" si="35"/>
        <v>0.93</v>
      </c>
      <c r="M332" s="175">
        <f t="shared" si="36"/>
        <v>0</v>
      </c>
      <c r="N332" s="135">
        <f t="shared" si="32"/>
        <v>-0.215</v>
      </c>
      <c r="O332" s="176" t="str">
        <f t="shared" si="33"/>
        <v>是</v>
      </c>
      <c r="P332" s="176" t="str">
        <f t="shared" si="37"/>
        <v>否</v>
      </c>
    </row>
    <row r="333" ht="18.95" customHeight="1" spans="1:16">
      <c r="A333" s="167" t="s">
        <v>135</v>
      </c>
      <c r="B333" s="456" t="s">
        <v>563</v>
      </c>
      <c r="C333" s="168"/>
      <c r="D333" s="169" t="s">
        <v>670</v>
      </c>
      <c r="E333" s="168"/>
      <c r="F333" s="41" t="s">
        <v>671</v>
      </c>
      <c r="G333" s="26">
        <f ca="1">SUMIF($C332:$C1554,$D333,$G332:$G1553)</f>
        <v>5910</v>
      </c>
      <c r="H333" s="26">
        <f ca="1">SUMIF($C332:$C1553,$D333,$H332:$H1552)</f>
        <v>7946</v>
      </c>
      <c r="I333" s="26">
        <f>IFERROR(VLOOKUP(F333,'数据-省本级调整数'!$A:$B,2,0),0)</f>
        <v>6047</v>
      </c>
      <c r="J333" s="26">
        <f>VLOOKUP(F333,'数据-省本级决算数'!$A:$B,2,0)</f>
        <v>6037</v>
      </c>
      <c r="K333" s="175">
        <f ca="1" t="shared" si="34"/>
        <v>1.02</v>
      </c>
      <c r="L333" s="175">
        <f ca="1" t="shared" si="35"/>
        <v>0.76</v>
      </c>
      <c r="M333" s="175">
        <f t="shared" si="36"/>
        <v>1</v>
      </c>
      <c r="N333" s="135">
        <f ca="1" t="shared" si="32"/>
        <v>0.021</v>
      </c>
      <c r="O333" s="176" t="str">
        <f ca="1" t="shared" si="33"/>
        <v>是</v>
      </c>
      <c r="P333" s="176" t="str">
        <f t="shared" si="37"/>
        <v>是</v>
      </c>
    </row>
    <row r="334" ht="18.95" customHeight="1" spans="1:16">
      <c r="A334" s="167" t="s">
        <v>135</v>
      </c>
      <c r="B334" s="168" t="s">
        <v>135</v>
      </c>
      <c r="C334" s="168" t="s">
        <v>670</v>
      </c>
      <c r="D334" s="169" t="s">
        <v>672</v>
      </c>
      <c r="E334" s="168" t="s">
        <v>147</v>
      </c>
      <c r="F334" s="41" t="s">
        <v>141</v>
      </c>
      <c r="G334" s="26">
        <v>2526</v>
      </c>
      <c r="H334" s="26">
        <f>IFERROR(VLOOKUP(D334,'数据-省本级预算数'!D:H,4,0),"0")</f>
        <v>2602</v>
      </c>
      <c r="I334" s="26"/>
      <c r="J334" s="26">
        <f>VLOOKUP(F334,'数据-省本级决算数'!$A:$B,2,0)</f>
        <v>4776</v>
      </c>
      <c r="K334" s="175">
        <f t="shared" si="34"/>
        <v>1.89</v>
      </c>
      <c r="L334" s="175">
        <f t="shared" si="35"/>
        <v>1.84</v>
      </c>
      <c r="M334" s="175">
        <f t="shared" si="36"/>
        <v>0</v>
      </c>
      <c r="N334" s="135">
        <f t="shared" si="32"/>
        <v>0.891</v>
      </c>
      <c r="O334" s="176" t="str">
        <f t="shared" si="33"/>
        <v>是</v>
      </c>
      <c r="P334" s="176" t="str">
        <f t="shared" si="37"/>
        <v>否</v>
      </c>
    </row>
    <row r="335" ht="18.95" customHeight="1" spans="1:16">
      <c r="A335" s="167" t="s">
        <v>135</v>
      </c>
      <c r="B335" s="168" t="s">
        <v>135</v>
      </c>
      <c r="C335" s="168" t="s">
        <v>670</v>
      </c>
      <c r="D335" s="169" t="s">
        <v>673</v>
      </c>
      <c r="E335" s="168" t="s">
        <v>147</v>
      </c>
      <c r="F335" s="41" t="s">
        <v>143</v>
      </c>
      <c r="G335" s="26">
        <v>0</v>
      </c>
      <c r="H335" s="26">
        <f>IFERROR(VLOOKUP(D335,'数据-省本级预算数'!D:H,4,0),"0")</f>
        <v>0</v>
      </c>
      <c r="I335" s="26"/>
      <c r="J335" s="26">
        <f>VLOOKUP(F335,'数据-省本级决算数'!$A:$B,2,0)</f>
        <v>590</v>
      </c>
      <c r="K335" s="175"/>
      <c r="L335" s="175"/>
      <c r="M335" s="175">
        <f t="shared" si="36"/>
        <v>0</v>
      </c>
      <c r="N335" s="135" t="str">
        <f t="shared" si="32"/>
        <v/>
      </c>
      <c r="O335" s="176" t="str">
        <f t="shared" si="33"/>
        <v>是</v>
      </c>
      <c r="P335" s="176" t="str">
        <f t="shared" si="37"/>
        <v>否</v>
      </c>
    </row>
    <row r="336" ht="18.95" customHeight="1" spans="1:16">
      <c r="A336" s="167" t="s">
        <v>135</v>
      </c>
      <c r="B336" s="168" t="s">
        <v>135</v>
      </c>
      <c r="C336" s="168" t="s">
        <v>670</v>
      </c>
      <c r="D336" s="169" t="s">
        <v>674</v>
      </c>
      <c r="E336" s="168" t="s">
        <v>147</v>
      </c>
      <c r="F336" s="41" t="s">
        <v>145</v>
      </c>
      <c r="G336" s="26">
        <v>0</v>
      </c>
      <c r="H336" s="26">
        <f>IFERROR(VLOOKUP(D336,'数据-省本级预算数'!D:H,4,0),"0")</f>
        <v>0</v>
      </c>
      <c r="I336" s="26"/>
      <c r="J336" s="26">
        <f>VLOOKUP(F336,'数据-省本级决算数'!$A:$B,2,0)</f>
        <v>713</v>
      </c>
      <c r="K336" s="175"/>
      <c r="L336" s="175"/>
      <c r="M336" s="175">
        <f t="shared" si="36"/>
        <v>0</v>
      </c>
      <c r="N336" s="135" t="str">
        <f t="shared" si="32"/>
        <v/>
      </c>
      <c r="O336" s="176" t="str">
        <f t="shared" si="33"/>
        <v>是</v>
      </c>
      <c r="P336" s="176" t="str">
        <f t="shared" si="37"/>
        <v>否</v>
      </c>
    </row>
    <row r="337" ht="18.95" customHeight="1" spans="1:16">
      <c r="A337" s="167" t="s">
        <v>135</v>
      </c>
      <c r="B337" s="168" t="s">
        <v>135</v>
      </c>
      <c r="C337" s="168" t="s">
        <v>670</v>
      </c>
      <c r="D337" s="169" t="s">
        <v>675</v>
      </c>
      <c r="E337" s="168" t="s">
        <v>147</v>
      </c>
      <c r="F337" s="41" t="s">
        <v>676</v>
      </c>
      <c r="G337" s="26">
        <v>320</v>
      </c>
      <c r="H337" s="26">
        <f>IFERROR(VLOOKUP(D337,'数据-省本级预算数'!D:H,4,0),"0")</f>
        <v>200</v>
      </c>
      <c r="I337" s="26"/>
      <c r="J337" s="26">
        <f>VLOOKUP(F337,'数据-省本级决算数'!$A:$B,2,0)</f>
        <v>200</v>
      </c>
      <c r="K337" s="175">
        <f t="shared" si="34"/>
        <v>0.63</v>
      </c>
      <c r="L337" s="175">
        <f t="shared" si="35"/>
        <v>1</v>
      </c>
      <c r="M337" s="175">
        <f t="shared" si="36"/>
        <v>0</v>
      </c>
      <c r="N337" s="135">
        <f t="shared" si="32"/>
        <v>-0.375</v>
      </c>
      <c r="O337" s="176" t="str">
        <f t="shared" si="33"/>
        <v>是</v>
      </c>
      <c r="P337" s="176" t="str">
        <f t="shared" si="37"/>
        <v>否</v>
      </c>
    </row>
    <row r="338" ht="18.95" customHeight="1" spans="1:16">
      <c r="A338" s="167" t="s">
        <v>135</v>
      </c>
      <c r="B338" s="168" t="s">
        <v>135</v>
      </c>
      <c r="C338" s="168" t="s">
        <v>670</v>
      </c>
      <c r="D338" s="169" t="s">
        <v>677</v>
      </c>
      <c r="E338" s="168" t="s">
        <v>147</v>
      </c>
      <c r="F338" s="41" t="s">
        <v>678</v>
      </c>
      <c r="G338" s="26">
        <v>330</v>
      </c>
      <c r="H338" s="26">
        <f>IFERROR(VLOOKUP(D338,'数据-省本级预算数'!D:H,4,0),"0")</f>
        <v>800</v>
      </c>
      <c r="I338" s="26"/>
      <c r="J338" s="26">
        <f>VLOOKUP(F338,'数据-省本级决算数'!$A:$B,2,0)</f>
        <v>300</v>
      </c>
      <c r="K338" s="175">
        <f t="shared" si="34"/>
        <v>0.91</v>
      </c>
      <c r="L338" s="175">
        <f t="shared" si="35"/>
        <v>0.38</v>
      </c>
      <c r="M338" s="175">
        <f t="shared" si="36"/>
        <v>0</v>
      </c>
      <c r="N338" s="135">
        <f t="shared" si="32"/>
        <v>-0.091</v>
      </c>
      <c r="O338" s="176" t="str">
        <f t="shared" si="33"/>
        <v>是</v>
      </c>
      <c r="P338" s="176" t="str">
        <f t="shared" si="37"/>
        <v>否</v>
      </c>
    </row>
    <row r="339" ht="18.95" customHeight="1" spans="1:16">
      <c r="A339" s="167" t="s">
        <v>135</v>
      </c>
      <c r="B339" s="168" t="s">
        <v>135</v>
      </c>
      <c r="C339" s="168" t="s">
        <v>670</v>
      </c>
      <c r="D339" s="169" t="s">
        <v>679</v>
      </c>
      <c r="E339" s="168" t="s">
        <v>147</v>
      </c>
      <c r="F339" s="41" t="s">
        <v>680</v>
      </c>
      <c r="G339" s="26">
        <v>20</v>
      </c>
      <c r="H339" s="26">
        <f>IFERROR(VLOOKUP(D339,'数据-省本级预算数'!D:H,4,0),"0")</f>
        <v>0</v>
      </c>
      <c r="I339" s="26"/>
      <c r="J339" s="26">
        <f>VLOOKUP(F339,'数据-省本级决算数'!$A:$B,2,0)</f>
        <v>0</v>
      </c>
      <c r="K339" s="175">
        <f t="shared" si="34"/>
        <v>0</v>
      </c>
      <c r="L339" s="175"/>
      <c r="M339" s="175">
        <f t="shared" si="36"/>
        <v>0</v>
      </c>
      <c r="N339" s="135">
        <f t="shared" si="32"/>
        <v>-1</v>
      </c>
      <c r="O339" s="176" t="str">
        <f t="shared" si="33"/>
        <v>是</v>
      </c>
      <c r="P339" s="176" t="str">
        <f t="shared" si="37"/>
        <v>否</v>
      </c>
    </row>
    <row r="340" ht="18.95" customHeight="1" spans="1:16">
      <c r="A340" s="167" t="s">
        <v>135</v>
      </c>
      <c r="B340" s="168" t="s">
        <v>135</v>
      </c>
      <c r="C340" s="168" t="s">
        <v>670</v>
      </c>
      <c r="D340" s="169" t="s">
        <v>681</v>
      </c>
      <c r="E340" s="168" t="s">
        <v>147</v>
      </c>
      <c r="F340" s="41" t="s">
        <v>682</v>
      </c>
      <c r="G340" s="26">
        <v>300</v>
      </c>
      <c r="H340" s="26">
        <f>IFERROR(VLOOKUP(D340,'数据-省本级预算数'!D:H,4,0),"0")</f>
        <v>1100</v>
      </c>
      <c r="I340" s="26"/>
      <c r="J340" s="26">
        <f>VLOOKUP(F340,'数据-省本级决算数'!$A:$B,2,0)</f>
        <v>359</v>
      </c>
      <c r="K340" s="175">
        <f t="shared" si="34"/>
        <v>1.2</v>
      </c>
      <c r="L340" s="175">
        <f t="shared" si="35"/>
        <v>0.33</v>
      </c>
      <c r="M340" s="175">
        <f t="shared" si="36"/>
        <v>0</v>
      </c>
      <c r="N340" s="135">
        <f t="shared" si="32"/>
        <v>0.197</v>
      </c>
      <c r="O340" s="176" t="str">
        <f t="shared" si="33"/>
        <v>是</v>
      </c>
      <c r="P340" s="176" t="str">
        <f t="shared" si="37"/>
        <v>否</v>
      </c>
    </row>
    <row r="341" ht="18.95" customHeight="1" spans="1:16">
      <c r="A341" s="167" t="s">
        <v>135</v>
      </c>
      <c r="B341" s="168" t="s">
        <v>135</v>
      </c>
      <c r="C341" s="168" t="s">
        <v>670</v>
      </c>
      <c r="D341" s="169" t="s">
        <v>683</v>
      </c>
      <c r="E341" s="168" t="s">
        <v>147</v>
      </c>
      <c r="F341" s="41" t="s">
        <v>684</v>
      </c>
      <c r="G341" s="26">
        <v>98</v>
      </c>
      <c r="H341" s="26">
        <f>IFERROR(VLOOKUP(D341,'数据-省本级预算数'!D:H,4,0),"0")</f>
        <v>122</v>
      </c>
      <c r="I341" s="26"/>
      <c r="J341" s="26">
        <f>VLOOKUP(F341,'数据-省本级决算数'!$A:$B,2,0)</f>
        <v>105</v>
      </c>
      <c r="K341" s="175">
        <f t="shared" si="34"/>
        <v>1.07</v>
      </c>
      <c r="L341" s="175">
        <f t="shared" si="35"/>
        <v>0.86</v>
      </c>
      <c r="M341" s="175">
        <f t="shared" si="36"/>
        <v>0</v>
      </c>
      <c r="N341" s="135">
        <f t="shared" si="32"/>
        <v>0.071</v>
      </c>
      <c r="O341" s="176" t="str">
        <f t="shared" si="33"/>
        <v>是</v>
      </c>
      <c r="P341" s="176" t="str">
        <f t="shared" si="37"/>
        <v>否</v>
      </c>
    </row>
    <row r="342" ht="18.95" customHeight="1" spans="1:16">
      <c r="A342" s="167" t="s">
        <v>135</v>
      </c>
      <c r="B342" s="168" t="s">
        <v>135</v>
      </c>
      <c r="C342" s="168" t="s">
        <v>670</v>
      </c>
      <c r="D342" s="169" t="s">
        <v>685</v>
      </c>
      <c r="E342" s="168" t="s">
        <v>147</v>
      </c>
      <c r="F342" s="41" t="s">
        <v>686</v>
      </c>
      <c r="G342" s="26">
        <v>0</v>
      </c>
      <c r="H342" s="26">
        <f>IFERROR(VLOOKUP(D342,'数据-省本级预算数'!D:H,4,0),"0")</f>
        <v>0</v>
      </c>
      <c r="I342" s="26"/>
      <c r="J342" s="26">
        <f>VLOOKUP(F342,'数据-省本级决算数'!$A:$B,2,0)</f>
        <v>0</v>
      </c>
      <c r="K342" s="175"/>
      <c r="L342" s="175"/>
      <c r="M342" s="175">
        <f t="shared" si="36"/>
        <v>0</v>
      </c>
      <c r="N342" s="135" t="str">
        <f t="shared" si="32"/>
        <v/>
      </c>
      <c r="O342" s="176" t="str">
        <f t="shared" si="33"/>
        <v>否</v>
      </c>
      <c r="P342" s="176" t="str">
        <f t="shared" si="37"/>
        <v>否</v>
      </c>
    </row>
    <row r="343" ht="18.95" customHeight="1" spans="1:16">
      <c r="A343" s="167" t="s">
        <v>135</v>
      </c>
      <c r="B343" s="168" t="s">
        <v>135</v>
      </c>
      <c r="C343" s="168" t="s">
        <v>670</v>
      </c>
      <c r="D343" s="169" t="s">
        <v>687</v>
      </c>
      <c r="E343" s="168" t="s">
        <v>147</v>
      </c>
      <c r="F343" s="41" t="s">
        <v>160</v>
      </c>
      <c r="G343" s="26">
        <v>0</v>
      </c>
      <c r="H343" s="26">
        <f>IFERROR(VLOOKUP(D343,'数据-省本级预算数'!D:H,4,0),"0")</f>
        <v>0</v>
      </c>
      <c r="I343" s="26"/>
      <c r="J343" s="26">
        <f>VLOOKUP(F343,'数据-省本级决算数'!$A:$B,2,0)</f>
        <v>103</v>
      </c>
      <c r="K343" s="175"/>
      <c r="L343" s="175"/>
      <c r="M343" s="175">
        <f t="shared" si="36"/>
        <v>0</v>
      </c>
      <c r="N343" s="135" t="str">
        <f t="shared" si="32"/>
        <v/>
      </c>
      <c r="O343" s="176" t="str">
        <f t="shared" si="33"/>
        <v>是</v>
      </c>
      <c r="P343" s="176" t="str">
        <f t="shared" si="37"/>
        <v>否</v>
      </c>
    </row>
    <row r="344" ht="18.95" customHeight="1" spans="1:16">
      <c r="A344" s="167" t="s">
        <v>135</v>
      </c>
      <c r="B344" s="168"/>
      <c r="C344" s="168" t="s">
        <v>670</v>
      </c>
      <c r="D344" s="169" t="s">
        <v>688</v>
      </c>
      <c r="E344" s="168" t="s">
        <v>147</v>
      </c>
      <c r="F344" s="41" t="s">
        <v>689</v>
      </c>
      <c r="G344" s="26">
        <v>2316</v>
      </c>
      <c r="H344" s="26">
        <f>IFERROR(VLOOKUP(D344,'数据-省本级预算数'!D:H,4,0),"0")</f>
        <v>3122</v>
      </c>
      <c r="I344" s="26"/>
      <c r="J344" s="26">
        <f>VLOOKUP(F344,'数据-省本级决算数'!$A:$B,2,0)</f>
        <v>2018</v>
      </c>
      <c r="K344" s="175">
        <f t="shared" si="34"/>
        <v>0.87</v>
      </c>
      <c r="L344" s="175">
        <f t="shared" si="35"/>
        <v>0.65</v>
      </c>
      <c r="M344" s="175">
        <f t="shared" si="36"/>
        <v>0</v>
      </c>
      <c r="N344" s="135">
        <f t="shared" si="32"/>
        <v>-0.129</v>
      </c>
      <c r="O344" s="176" t="str">
        <f t="shared" si="33"/>
        <v>是</v>
      </c>
      <c r="P344" s="176" t="str">
        <f t="shared" si="37"/>
        <v>否</v>
      </c>
    </row>
    <row r="345" ht="18.95" customHeight="1" spans="1:16">
      <c r="A345" s="167" t="s">
        <v>135</v>
      </c>
      <c r="B345" s="456" t="s">
        <v>563</v>
      </c>
      <c r="C345" s="168"/>
      <c r="D345" s="169" t="s">
        <v>690</v>
      </c>
      <c r="E345" s="168"/>
      <c r="F345" s="41" t="s">
        <v>691</v>
      </c>
      <c r="G345" s="26">
        <f ca="1">SUMIF($C344:$C1566,$D345,$G344:$G1565)</f>
        <v>205568</v>
      </c>
      <c r="H345" s="26">
        <f ca="1">SUMIF($C344:$C1565,$D345,$H344:$H1564)</f>
        <v>184526</v>
      </c>
      <c r="I345" s="26">
        <f>IFERROR(VLOOKUP(F345,'数据-省本级调整数'!$A:$B,2,0),0)</f>
        <v>226138</v>
      </c>
      <c r="J345" s="26">
        <f>VLOOKUP(F345,'数据-省本级决算数'!$A:$B,2,0)</f>
        <v>221117</v>
      </c>
      <c r="K345" s="175">
        <f ca="1" t="shared" si="34"/>
        <v>1.08</v>
      </c>
      <c r="L345" s="175">
        <f ca="1" t="shared" si="35"/>
        <v>1.2</v>
      </c>
      <c r="M345" s="175">
        <f t="shared" si="36"/>
        <v>0.98</v>
      </c>
      <c r="N345" s="135">
        <f ca="1" t="shared" si="32"/>
        <v>0.076</v>
      </c>
      <c r="O345" s="176" t="str">
        <f ca="1" t="shared" si="33"/>
        <v>是</v>
      </c>
      <c r="P345" s="176" t="str">
        <f t="shared" si="37"/>
        <v>是</v>
      </c>
    </row>
    <row r="346" ht="18.95" customHeight="1" spans="1:16">
      <c r="A346" s="167" t="s">
        <v>135</v>
      </c>
      <c r="B346" s="168" t="s">
        <v>135</v>
      </c>
      <c r="C346" s="168" t="s">
        <v>690</v>
      </c>
      <c r="D346" s="169" t="s">
        <v>692</v>
      </c>
      <c r="E346" s="168" t="s">
        <v>147</v>
      </c>
      <c r="F346" s="41" t="s">
        <v>141</v>
      </c>
      <c r="G346" s="26">
        <v>136812</v>
      </c>
      <c r="H346" s="26">
        <f>IFERROR(VLOOKUP(D346,'数据-省本级预算数'!D:H,4,0),"0")</f>
        <v>131421</v>
      </c>
      <c r="I346" s="26"/>
      <c r="J346" s="26">
        <f>VLOOKUP(F346,'数据-省本级决算数'!$A:$B,2,0)</f>
        <v>4776</v>
      </c>
      <c r="K346" s="175">
        <f t="shared" si="34"/>
        <v>0.03</v>
      </c>
      <c r="L346" s="175">
        <f t="shared" si="35"/>
        <v>0.04</v>
      </c>
      <c r="M346" s="175">
        <f t="shared" si="36"/>
        <v>0</v>
      </c>
      <c r="N346" s="135">
        <f t="shared" si="32"/>
        <v>-0.965</v>
      </c>
      <c r="O346" s="176" t="str">
        <f t="shared" si="33"/>
        <v>是</v>
      </c>
      <c r="P346" s="176" t="str">
        <f t="shared" si="37"/>
        <v>否</v>
      </c>
    </row>
    <row r="347" ht="18.95" customHeight="1" spans="1:16">
      <c r="A347" s="167" t="s">
        <v>135</v>
      </c>
      <c r="B347" s="168" t="s">
        <v>135</v>
      </c>
      <c r="C347" s="168" t="s">
        <v>690</v>
      </c>
      <c r="D347" s="169" t="s">
        <v>693</v>
      </c>
      <c r="E347" s="168" t="s">
        <v>147</v>
      </c>
      <c r="F347" s="41" t="s">
        <v>143</v>
      </c>
      <c r="G347" s="26">
        <v>0</v>
      </c>
      <c r="H347" s="26">
        <f>IFERROR(VLOOKUP(D347,'数据-省本级预算数'!D:H,4,0),"0")</f>
        <v>0</v>
      </c>
      <c r="I347" s="26"/>
      <c r="J347" s="26">
        <f>VLOOKUP(F347,'数据-省本级决算数'!$A:$B,2,0)</f>
        <v>590</v>
      </c>
      <c r="K347" s="175"/>
      <c r="L347" s="175"/>
      <c r="M347" s="175">
        <f t="shared" si="36"/>
        <v>0</v>
      </c>
      <c r="N347" s="135" t="str">
        <f t="shared" si="32"/>
        <v/>
      </c>
      <c r="O347" s="176" t="str">
        <f t="shared" si="33"/>
        <v>是</v>
      </c>
      <c r="P347" s="176" t="str">
        <f t="shared" si="37"/>
        <v>否</v>
      </c>
    </row>
    <row r="348" ht="18.95" customHeight="1" spans="1:16">
      <c r="A348" s="167" t="s">
        <v>135</v>
      </c>
      <c r="B348" s="168" t="s">
        <v>135</v>
      </c>
      <c r="C348" s="168" t="s">
        <v>690</v>
      </c>
      <c r="D348" s="169" t="s">
        <v>694</v>
      </c>
      <c r="E348" s="168" t="s">
        <v>147</v>
      </c>
      <c r="F348" s="41" t="s">
        <v>145</v>
      </c>
      <c r="G348" s="26">
        <v>0</v>
      </c>
      <c r="H348" s="26">
        <f>IFERROR(VLOOKUP(D348,'数据-省本级预算数'!D:H,4,0),"0")</f>
        <v>0</v>
      </c>
      <c r="I348" s="26"/>
      <c r="J348" s="26">
        <f>VLOOKUP(F348,'数据-省本级决算数'!$A:$B,2,0)</f>
        <v>713</v>
      </c>
      <c r="K348" s="175"/>
      <c r="L348" s="175"/>
      <c r="M348" s="175">
        <f t="shared" si="36"/>
        <v>0</v>
      </c>
      <c r="N348" s="135" t="str">
        <f t="shared" si="32"/>
        <v/>
      </c>
      <c r="O348" s="176" t="str">
        <f t="shared" si="33"/>
        <v>是</v>
      </c>
      <c r="P348" s="176" t="str">
        <f t="shared" si="37"/>
        <v>否</v>
      </c>
    </row>
    <row r="349" ht="18.95" customHeight="1" spans="1:16">
      <c r="A349" s="167" t="s">
        <v>135</v>
      </c>
      <c r="B349" s="168" t="s">
        <v>135</v>
      </c>
      <c r="C349" s="168" t="s">
        <v>690</v>
      </c>
      <c r="D349" s="169" t="s">
        <v>695</v>
      </c>
      <c r="E349" s="168" t="s">
        <v>147</v>
      </c>
      <c r="F349" s="41" t="s">
        <v>696</v>
      </c>
      <c r="G349" s="26">
        <v>32316</v>
      </c>
      <c r="H349" s="26">
        <f>IFERROR(VLOOKUP(D349,'数据-省本级预算数'!D:H,4,0),"0")</f>
        <v>37871</v>
      </c>
      <c r="I349" s="26"/>
      <c r="J349" s="26">
        <f>VLOOKUP(F349,'数据-省本级决算数'!$A:$B,2,0)</f>
        <v>37871</v>
      </c>
      <c r="K349" s="175">
        <f t="shared" si="34"/>
        <v>1.17</v>
      </c>
      <c r="L349" s="175">
        <f t="shared" si="35"/>
        <v>1</v>
      </c>
      <c r="M349" s="175">
        <f t="shared" si="36"/>
        <v>0</v>
      </c>
      <c r="N349" s="135">
        <f t="shared" si="32"/>
        <v>0.172</v>
      </c>
      <c r="O349" s="176" t="str">
        <f t="shared" si="33"/>
        <v>是</v>
      </c>
      <c r="P349" s="176" t="str">
        <f t="shared" si="37"/>
        <v>否</v>
      </c>
    </row>
    <row r="350" ht="18.95" customHeight="1" spans="1:16">
      <c r="A350" s="167" t="s">
        <v>135</v>
      </c>
      <c r="B350" s="168" t="s">
        <v>135</v>
      </c>
      <c r="C350" s="168" t="s">
        <v>690</v>
      </c>
      <c r="D350" s="169" t="s">
        <v>697</v>
      </c>
      <c r="E350" s="168" t="s">
        <v>147</v>
      </c>
      <c r="F350" s="41" t="s">
        <v>698</v>
      </c>
      <c r="G350" s="26">
        <v>6247</v>
      </c>
      <c r="H350" s="26">
        <f>IFERROR(VLOOKUP(D350,'数据-省本级预算数'!D:H,4,0),"0")</f>
        <v>5896</v>
      </c>
      <c r="I350" s="26"/>
      <c r="J350" s="26">
        <f>VLOOKUP(F350,'数据-省本级决算数'!$A:$B,2,0)</f>
        <v>6334</v>
      </c>
      <c r="K350" s="175">
        <f t="shared" si="34"/>
        <v>1.01</v>
      </c>
      <c r="L350" s="175">
        <f t="shared" si="35"/>
        <v>1.07</v>
      </c>
      <c r="M350" s="175">
        <f t="shared" si="36"/>
        <v>0</v>
      </c>
      <c r="N350" s="135">
        <f t="shared" si="32"/>
        <v>0.014</v>
      </c>
      <c r="O350" s="176" t="str">
        <f t="shared" si="33"/>
        <v>是</v>
      </c>
      <c r="P350" s="176" t="str">
        <f t="shared" si="37"/>
        <v>否</v>
      </c>
    </row>
    <row r="351" ht="18.95" customHeight="1" spans="1:16">
      <c r="A351" s="167" t="s">
        <v>135</v>
      </c>
      <c r="B351" s="168" t="s">
        <v>135</v>
      </c>
      <c r="C351" s="168" t="s">
        <v>690</v>
      </c>
      <c r="D351" s="169" t="s">
        <v>699</v>
      </c>
      <c r="E351" s="168" t="s">
        <v>147</v>
      </c>
      <c r="F351" s="41" t="s">
        <v>700</v>
      </c>
      <c r="G351" s="26">
        <v>6084</v>
      </c>
      <c r="H351" s="26">
        <f>IFERROR(VLOOKUP(D351,'数据-省本级预算数'!D:H,4,0),"0")</f>
        <v>0</v>
      </c>
      <c r="I351" s="26"/>
      <c r="J351" s="26">
        <f>VLOOKUP(F351,'数据-省本级决算数'!$A:$B,2,0)</f>
        <v>10469</v>
      </c>
      <c r="K351" s="175">
        <f t="shared" si="34"/>
        <v>1.72</v>
      </c>
      <c r="L351" s="175"/>
      <c r="M351" s="175">
        <f t="shared" si="36"/>
        <v>0</v>
      </c>
      <c r="N351" s="135">
        <f t="shared" si="32"/>
        <v>0.721</v>
      </c>
      <c r="O351" s="176" t="str">
        <f t="shared" si="33"/>
        <v>是</v>
      </c>
      <c r="P351" s="176" t="str">
        <f t="shared" si="37"/>
        <v>否</v>
      </c>
    </row>
    <row r="352" ht="18.95" customHeight="1" spans="1:16">
      <c r="A352" s="167" t="s">
        <v>135</v>
      </c>
      <c r="B352" s="168" t="s">
        <v>135</v>
      </c>
      <c r="C352" s="168" t="s">
        <v>690</v>
      </c>
      <c r="D352" s="169" t="s">
        <v>701</v>
      </c>
      <c r="E352" s="168" t="s">
        <v>147</v>
      </c>
      <c r="F352" s="41" t="s">
        <v>160</v>
      </c>
      <c r="G352" s="26">
        <v>0</v>
      </c>
      <c r="H352" s="26">
        <f>IFERROR(VLOOKUP(D352,'数据-省本级预算数'!D:H,4,0),"0")</f>
        <v>0</v>
      </c>
      <c r="I352" s="26"/>
      <c r="J352" s="26">
        <f>VLOOKUP(F352,'数据-省本级决算数'!$A:$B,2,0)</f>
        <v>103</v>
      </c>
      <c r="K352" s="175"/>
      <c r="L352" s="175"/>
      <c r="M352" s="175">
        <f t="shared" si="36"/>
        <v>0</v>
      </c>
      <c r="N352" s="135" t="str">
        <f t="shared" si="32"/>
        <v/>
      </c>
      <c r="O352" s="176" t="str">
        <f t="shared" si="33"/>
        <v>是</v>
      </c>
      <c r="P352" s="176" t="str">
        <f t="shared" si="37"/>
        <v>否</v>
      </c>
    </row>
    <row r="353" ht="18.95" customHeight="1" spans="1:16">
      <c r="A353" s="167" t="s">
        <v>135</v>
      </c>
      <c r="B353" s="168"/>
      <c r="C353" s="168" t="s">
        <v>690</v>
      </c>
      <c r="D353" s="169" t="s">
        <v>702</v>
      </c>
      <c r="E353" s="168" t="s">
        <v>147</v>
      </c>
      <c r="F353" s="41" t="s">
        <v>703</v>
      </c>
      <c r="G353" s="26">
        <v>24109</v>
      </c>
      <c r="H353" s="26">
        <f>IFERROR(VLOOKUP(D353,'数据-省本级预算数'!D:H,4,0),"0")</f>
        <v>9338</v>
      </c>
      <c r="I353" s="26"/>
      <c r="J353" s="26">
        <f>VLOOKUP(F353,'数据-省本级决算数'!$A:$B,2,0)</f>
        <v>20885</v>
      </c>
      <c r="K353" s="175">
        <f t="shared" si="34"/>
        <v>0.87</v>
      </c>
      <c r="L353" s="175">
        <f t="shared" si="35"/>
        <v>2.24</v>
      </c>
      <c r="M353" s="175">
        <f t="shared" si="36"/>
        <v>0</v>
      </c>
      <c r="N353" s="135">
        <f t="shared" si="32"/>
        <v>-0.134</v>
      </c>
      <c r="O353" s="176" t="str">
        <f t="shared" si="33"/>
        <v>是</v>
      </c>
      <c r="P353" s="176" t="str">
        <f t="shared" si="37"/>
        <v>否</v>
      </c>
    </row>
    <row r="354" ht="18.95" customHeight="1" spans="1:16">
      <c r="A354" s="167" t="s">
        <v>135</v>
      </c>
      <c r="B354" s="456" t="s">
        <v>563</v>
      </c>
      <c r="C354" s="168"/>
      <c r="D354" s="169" t="s">
        <v>704</v>
      </c>
      <c r="E354" s="168"/>
      <c r="F354" s="41" t="s">
        <v>705</v>
      </c>
      <c r="G354" s="26">
        <f ca="1">SUMIF($C353:$C1575,$D354,$G353:$G1574)</f>
        <v>40912</v>
      </c>
      <c r="H354" s="26">
        <f ca="1">SUMIF($C353:$C1574,$D354,$H353:$H1573)</f>
        <v>28978</v>
      </c>
      <c r="I354" s="26">
        <f>IFERROR(VLOOKUP(F354,'数据-省本级调整数'!$A:$B,2,0),0)</f>
        <v>54658</v>
      </c>
      <c r="J354" s="26">
        <f>VLOOKUP(F354,'数据-省本级决算数'!$A:$B,2,0)</f>
        <v>49470</v>
      </c>
      <c r="K354" s="175">
        <f ca="1" t="shared" si="34"/>
        <v>1.21</v>
      </c>
      <c r="L354" s="175">
        <f ca="1" t="shared" si="35"/>
        <v>1.71</v>
      </c>
      <c r="M354" s="175">
        <f t="shared" si="36"/>
        <v>0.91</v>
      </c>
      <c r="N354" s="135">
        <f ca="1" t="shared" si="32"/>
        <v>0.209</v>
      </c>
      <c r="O354" s="176" t="str">
        <f ca="1" t="shared" si="33"/>
        <v>是</v>
      </c>
      <c r="P354" s="176" t="str">
        <f t="shared" si="37"/>
        <v>是</v>
      </c>
    </row>
    <row r="355" ht="18.95" customHeight="1" spans="1:16">
      <c r="A355" s="167" t="s">
        <v>135</v>
      </c>
      <c r="B355" s="168" t="s">
        <v>135</v>
      </c>
      <c r="C355" s="168" t="s">
        <v>704</v>
      </c>
      <c r="D355" s="169" t="s">
        <v>706</v>
      </c>
      <c r="E355" s="168" t="s">
        <v>147</v>
      </c>
      <c r="F355" s="41" t="s">
        <v>141</v>
      </c>
      <c r="G355" s="26">
        <v>18370</v>
      </c>
      <c r="H355" s="26">
        <f>IFERROR(VLOOKUP(D355,'数据-省本级预算数'!D:H,4,0),"0")</f>
        <v>17267</v>
      </c>
      <c r="I355" s="26"/>
      <c r="J355" s="26">
        <f>VLOOKUP(F355,'数据-省本级决算数'!$A:$B,2,0)</f>
        <v>4776</v>
      </c>
      <c r="K355" s="175">
        <f t="shared" si="34"/>
        <v>0.26</v>
      </c>
      <c r="L355" s="175">
        <f t="shared" si="35"/>
        <v>0.28</v>
      </c>
      <c r="M355" s="175">
        <f t="shared" si="36"/>
        <v>0</v>
      </c>
      <c r="N355" s="135">
        <f t="shared" si="32"/>
        <v>-0.74</v>
      </c>
      <c r="O355" s="176" t="str">
        <f t="shared" si="33"/>
        <v>是</v>
      </c>
      <c r="P355" s="176" t="str">
        <f t="shared" si="37"/>
        <v>否</v>
      </c>
    </row>
    <row r="356" ht="18.95" customHeight="1" spans="1:16">
      <c r="A356" s="167" t="s">
        <v>135</v>
      </c>
      <c r="B356" s="168" t="s">
        <v>135</v>
      </c>
      <c r="C356" s="168" t="s">
        <v>704</v>
      </c>
      <c r="D356" s="169" t="s">
        <v>707</v>
      </c>
      <c r="E356" s="168" t="s">
        <v>147</v>
      </c>
      <c r="F356" s="41" t="s">
        <v>143</v>
      </c>
      <c r="G356" s="26">
        <v>0</v>
      </c>
      <c r="H356" s="26">
        <f>IFERROR(VLOOKUP(D356,'数据-省本级预算数'!D:H,4,0),"0")</f>
        <v>0</v>
      </c>
      <c r="I356" s="26"/>
      <c r="J356" s="26">
        <f>VLOOKUP(F356,'数据-省本级决算数'!$A:$B,2,0)</f>
        <v>590</v>
      </c>
      <c r="K356" s="175"/>
      <c r="L356" s="175"/>
      <c r="M356" s="175">
        <f t="shared" si="36"/>
        <v>0</v>
      </c>
      <c r="N356" s="135" t="str">
        <f t="shared" si="32"/>
        <v/>
      </c>
      <c r="O356" s="176" t="str">
        <f t="shared" si="33"/>
        <v>是</v>
      </c>
      <c r="P356" s="176" t="str">
        <f t="shared" si="37"/>
        <v>否</v>
      </c>
    </row>
    <row r="357" ht="18.95" customHeight="1" spans="1:16">
      <c r="A357" s="167" t="s">
        <v>135</v>
      </c>
      <c r="B357" s="168" t="s">
        <v>135</v>
      </c>
      <c r="C357" s="168" t="s">
        <v>704</v>
      </c>
      <c r="D357" s="169" t="s">
        <v>708</v>
      </c>
      <c r="E357" s="168" t="s">
        <v>147</v>
      </c>
      <c r="F357" s="41" t="s">
        <v>145</v>
      </c>
      <c r="G357" s="26">
        <v>0</v>
      </c>
      <c r="H357" s="26">
        <f>IFERROR(VLOOKUP(D357,'数据-省本级预算数'!D:H,4,0),"0")</f>
        <v>0</v>
      </c>
      <c r="I357" s="26"/>
      <c r="J357" s="26">
        <f>VLOOKUP(F357,'数据-省本级决算数'!$A:$B,2,0)</f>
        <v>713</v>
      </c>
      <c r="K357" s="175"/>
      <c r="L357" s="175"/>
      <c r="M357" s="175">
        <f t="shared" si="36"/>
        <v>0</v>
      </c>
      <c r="N357" s="135" t="str">
        <f t="shared" si="32"/>
        <v/>
      </c>
      <c r="O357" s="176" t="str">
        <f t="shared" si="33"/>
        <v>是</v>
      </c>
      <c r="P357" s="176" t="str">
        <f t="shared" si="37"/>
        <v>否</v>
      </c>
    </row>
    <row r="358" ht="18.95" customHeight="1" spans="1:16">
      <c r="A358" s="167" t="s">
        <v>135</v>
      </c>
      <c r="B358" s="168" t="s">
        <v>135</v>
      </c>
      <c r="C358" s="168" t="s">
        <v>704</v>
      </c>
      <c r="D358" s="169" t="s">
        <v>709</v>
      </c>
      <c r="E358" s="168" t="s">
        <v>147</v>
      </c>
      <c r="F358" s="41" t="s">
        <v>710</v>
      </c>
      <c r="G358" s="26">
        <v>7161</v>
      </c>
      <c r="H358" s="26">
        <f>IFERROR(VLOOKUP(D358,'数据-省本级预算数'!D:H,4,0),"0")</f>
        <v>8131</v>
      </c>
      <c r="I358" s="26"/>
      <c r="J358" s="26">
        <f>VLOOKUP(F358,'数据-省本级决算数'!$A:$B,2,0)</f>
        <v>8551</v>
      </c>
      <c r="K358" s="175">
        <f t="shared" si="34"/>
        <v>1.19</v>
      </c>
      <c r="L358" s="175">
        <f t="shared" si="35"/>
        <v>1.05</v>
      </c>
      <c r="M358" s="175">
        <f t="shared" si="36"/>
        <v>0</v>
      </c>
      <c r="N358" s="135">
        <f t="shared" si="32"/>
        <v>0.194</v>
      </c>
      <c r="O358" s="176" t="str">
        <f t="shared" si="33"/>
        <v>是</v>
      </c>
      <c r="P358" s="176" t="str">
        <f t="shared" si="37"/>
        <v>否</v>
      </c>
    </row>
    <row r="359" ht="18.95" customHeight="1" spans="1:16">
      <c r="A359" s="167" t="s">
        <v>135</v>
      </c>
      <c r="B359" s="168" t="s">
        <v>135</v>
      </c>
      <c r="C359" s="168" t="s">
        <v>704</v>
      </c>
      <c r="D359" s="169" t="s">
        <v>711</v>
      </c>
      <c r="E359" s="168" t="s">
        <v>147</v>
      </c>
      <c r="F359" s="41" t="s">
        <v>712</v>
      </c>
      <c r="G359" s="26">
        <v>1548</v>
      </c>
      <c r="H359" s="26">
        <f>IFERROR(VLOOKUP(D359,'数据-省本级预算数'!D:H,4,0),"0")</f>
        <v>1560</v>
      </c>
      <c r="I359" s="26"/>
      <c r="J359" s="26">
        <f>VLOOKUP(F359,'数据-省本级决算数'!$A:$B,2,0)</f>
        <v>1818</v>
      </c>
      <c r="K359" s="175">
        <f t="shared" si="34"/>
        <v>1.17</v>
      </c>
      <c r="L359" s="175">
        <f t="shared" si="35"/>
        <v>1.17</v>
      </c>
      <c r="M359" s="175">
        <f t="shared" si="36"/>
        <v>0</v>
      </c>
      <c r="N359" s="135">
        <f t="shared" si="32"/>
        <v>0.174</v>
      </c>
      <c r="O359" s="176" t="str">
        <f t="shared" si="33"/>
        <v>是</v>
      </c>
      <c r="P359" s="176" t="str">
        <f t="shared" si="37"/>
        <v>否</v>
      </c>
    </row>
    <row r="360" ht="18.95" customHeight="1" spans="1:16">
      <c r="A360" s="167" t="s">
        <v>135</v>
      </c>
      <c r="B360" s="168" t="s">
        <v>135</v>
      </c>
      <c r="C360" s="168" t="s">
        <v>704</v>
      </c>
      <c r="D360" s="169" t="s">
        <v>713</v>
      </c>
      <c r="E360" s="168" t="s">
        <v>147</v>
      </c>
      <c r="F360" s="41" t="s">
        <v>714</v>
      </c>
      <c r="G360" s="26">
        <v>11063</v>
      </c>
      <c r="H360" s="26">
        <f>IFERROR(VLOOKUP(D360,'数据-省本级预算数'!D:H,4,0),"0")</f>
        <v>280</v>
      </c>
      <c r="I360" s="26"/>
      <c r="J360" s="26">
        <f>VLOOKUP(F360,'数据-省本级决算数'!$A:$B,2,0)</f>
        <v>16081</v>
      </c>
      <c r="K360" s="175">
        <f t="shared" si="34"/>
        <v>1.45</v>
      </c>
      <c r="L360" s="175">
        <f t="shared" si="35"/>
        <v>57.43</v>
      </c>
      <c r="M360" s="175">
        <f t="shared" si="36"/>
        <v>0</v>
      </c>
      <c r="N360" s="135">
        <f t="shared" si="32"/>
        <v>0.454</v>
      </c>
      <c r="O360" s="176" t="str">
        <f t="shared" si="33"/>
        <v>是</v>
      </c>
      <c r="P360" s="176" t="str">
        <f t="shared" si="37"/>
        <v>否</v>
      </c>
    </row>
    <row r="361" ht="18.95" customHeight="1" spans="1:16">
      <c r="A361" s="167" t="s">
        <v>135</v>
      </c>
      <c r="B361" s="168" t="s">
        <v>135</v>
      </c>
      <c r="C361" s="168" t="s">
        <v>704</v>
      </c>
      <c r="D361" s="169" t="s">
        <v>715</v>
      </c>
      <c r="E361" s="168" t="s">
        <v>147</v>
      </c>
      <c r="F361" s="41" t="s">
        <v>160</v>
      </c>
      <c r="G361" s="26">
        <v>0</v>
      </c>
      <c r="H361" s="26">
        <f>IFERROR(VLOOKUP(D361,'数据-省本级预算数'!D:H,4,0),"0")</f>
        <v>0</v>
      </c>
      <c r="I361" s="26"/>
      <c r="J361" s="26">
        <f>VLOOKUP(F361,'数据-省本级决算数'!$A:$B,2,0)</f>
        <v>103</v>
      </c>
      <c r="K361" s="175"/>
      <c r="L361" s="175"/>
      <c r="M361" s="175">
        <f t="shared" si="36"/>
        <v>0</v>
      </c>
      <c r="N361" s="135" t="str">
        <f t="shared" si="32"/>
        <v/>
      </c>
      <c r="O361" s="176" t="str">
        <f t="shared" si="33"/>
        <v>是</v>
      </c>
      <c r="P361" s="176" t="str">
        <f t="shared" si="37"/>
        <v>否</v>
      </c>
    </row>
    <row r="362" ht="18.95" customHeight="1" spans="1:16">
      <c r="A362" s="167" t="s">
        <v>135</v>
      </c>
      <c r="B362" s="168"/>
      <c r="C362" s="168" t="s">
        <v>704</v>
      </c>
      <c r="D362" s="169" t="s">
        <v>716</v>
      </c>
      <c r="E362" s="168" t="s">
        <v>147</v>
      </c>
      <c r="F362" s="41" t="s">
        <v>717</v>
      </c>
      <c r="G362" s="26">
        <v>2770</v>
      </c>
      <c r="H362" s="26">
        <f>IFERROR(VLOOKUP(D362,'数据-省本级预算数'!D:H,4,0),"0")</f>
        <v>1740</v>
      </c>
      <c r="I362" s="26"/>
      <c r="J362" s="26">
        <f>VLOOKUP(F362,'数据-省本级决算数'!$A:$B,2,0)</f>
        <v>3655</v>
      </c>
      <c r="K362" s="175">
        <f t="shared" si="34"/>
        <v>1.32</v>
      </c>
      <c r="L362" s="175">
        <f t="shared" si="35"/>
        <v>2.1</v>
      </c>
      <c r="M362" s="175">
        <f t="shared" si="36"/>
        <v>0</v>
      </c>
      <c r="N362" s="135">
        <f t="shared" si="32"/>
        <v>0.319</v>
      </c>
      <c r="O362" s="176" t="str">
        <f t="shared" si="33"/>
        <v>是</v>
      </c>
      <c r="P362" s="176" t="str">
        <f t="shared" si="37"/>
        <v>否</v>
      </c>
    </row>
    <row r="363" ht="18.95" customHeight="1" spans="1:16">
      <c r="A363" s="167" t="s">
        <v>135</v>
      </c>
      <c r="B363" s="456" t="s">
        <v>563</v>
      </c>
      <c r="C363" s="168"/>
      <c r="D363" s="169" t="s">
        <v>718</v>
      </c>
      <c r="E363" s="168"/>
      <c r="F363" s="41" t="s">
        <v>719</v>
      </c>
      <c r="G363" s="26">
        <f ca="1">SUMIF($C362:$C1584,$D363,$G362:$G1583)</f>
        <v>265</v>
      </c>
      <c r="H363" s="26">
        <f ca="1">SUMIF($C362:$C1583,$D363,$H362:$H1582)</f>
        <v>383</v>
      </c>
      <c r="I363" s="26">
        <f>IFERROR(VLOOKUP(F363,'数据-省本级调整数'!$A:$B,2,0),0)</f>
        <v>317</v>
      </c>
      <c r="J363" s="26">
        <f>VLOOKUP(F363,'数据-省本级决算数'!$A:$B,2,0)</f>
        <v>317</v>
      </c>
      <c r="K363" s="175">
        <f ca="1" t="shared" si="34"/>
        <v>1.2</v>
      </c>
      <c r="L363" s="175">
        <f ca="1" t="shared" si="35"/>
        <v>0.83</v>
      </c>
      <c r="M363" s="175">
        <f t="shared" si="36"/>
        <v>1</v>
      </c>
      <c r="N363" s="135">
        <f ca="1" t="shared" si="32"/>
        <v>0.196</v>
      </c>
      <c r="O363" s="176" t="str">
        <f ca="1" t="shared" si="33"/>
        <v>是</v>
      </c>
      <c r="P363" s="176" t="str">
        <f t="shared" si="37"/>
        <v>是</v>
      </c>
    </row>
    <row r="364" ht="18.95" customHeight="1" spans="1:16">
      <c r="A364" s="167" t="s">
        <v>135</v>
      </c>
      <c r="B364" s="168" t="s">
        <v>135</v>
      </c>
      <c r="C364" s="168" t="s">
        <v>718</v>
      </c>
      <c r="D364" s="169" t="s">
        <v>720</v>
      </c>
      <c r="E364" s="168" t="s">
        <v>147</v>
      </c>
      <c r="F364" s="41" t="s">
        <v>141</v>
      </c>
      <c r="G364" s="26">
        <v>166</v>
      </c>
      <c r="H364" s="26">
        <f>IFERROR(VLOOKUP(D364,'数据-省本级预算数'!D:H,4,0),"0")</f>
        <v>305</v>
      </c>
      <c r="I364" s="26"/>
      <c r="J364" s="26">
        <f>VLOOKUP(F364,'数据-省本级决算数'!$A:$B,2,0)</f>
        <v>4776</v>
      </c>
      <c r="K364" s="175">
        <f t="shared" si="34"/>
        <v>28.77</v>
      </c>
      <c r="L364" s="175">
        <f t="shared" si="35"/>
        <v>15.66</v>
      </c>
      <c r="M364" s="175">
        <f t="shared" si="36"/>
        <v>0</v>
      </c>
      <c r="N364" s="135">
        <f t="shared" si="32"/>
        <v>27.771</v>
      </c>
      <c r="O364" s="176" t="str">
        <f t="shared" si="33"/>
        <v>是</v>
      </c>
      <c r="P364" s="176" t="str">
        <f t="shared" si="37"/>
        <v>否</v>
      </c>
    </row>
    <row r="365" ht="18.95" customHeight="1" spans="1:16">
      <c r="A365" s="167" t="s">
        <v>135</v>
      </c>
      <c r="B365" s="168" t="s">
        <v>135</v>
      </c>
      <c r="C365" s="168" t="s">
        <v>718</v>
      </c>
      <c r="D365" s="169" t="s">
        <v>721</v>
      </c>
      <c r="E365" s="168" t="s">
        <v>147</v>
      </c>
      <c r="F365" s="41" t="s">
        <v>143</v>
      </c>
      <c r="G365" s="26">
        <v>0</v>
      </c>
      <c r="H365" s="26">
        <f>IFERROR(VLOOKUP(D365,'数据-省本级预算数'!D:H,4,0),"0")</f>
        <v>0</v>
      </c>
      <c r="I365" s="26"/>
      <c r="J365" s="26">
        <f>VLOOKUP(F365,'数据-省本级决算数'!$A:$B,2,0)</f>
        <v>590</v>
      </c>
      <c r="K365" s="175"/>
      <c r="L365" s="175"/>
      <c r="M365" s="175">
        <f t="shared" si="36"/>
        <v>0</v>
      </c>
      <c r="N365" s="135" t="str">
        <f t="shared" si="32"/>
        <v/>
      </c>
      <c r="O365" s="176" t="str">
        <f t="shared" si="33"/>
        <v>是</v>
      </c>
      <c r="P365" s="176" t="str">
        <f t="shared" si="37"/>
        <v>否</v>
      </c>
    </row>
    <row r="366" ht="18.95" customHeight="1" spans="1:16">
      <c r="A366" s="167" t="s">
        <v>135</v>
      </c>
      <c r="B366" s="168" t="s">
        <v>135</v>
      </c>
      <c r="C366" s="168" t="s">
        <v>718</v>
      </c>
      <c r="D366" s="169" t="s">
        <v>722</v>
      </c>
      <c r="E366" s="168" t="s">
        <v>147</v>
      </c>
      <c r="F366" s="41" t="s">
        <v>145</v>
      </c>
      <c r="G366" s="26">
        <v>0</v>
      </c>
      <c r="H366" s="26">
        <f>IFERROR(VLOOKUP(D366,'数据-省本级预算数'!D:H,4,0),"0")</f>
        <v>0</v>
      </c>
      <c r="I366" s="26"/>
      <c r="J366" s="26">
        <f>VLOOKUP(F366,'数据-省本级决算数'!$A:$B,2,0)</f>
        <v>713</v>
      </c>
      <c r="K366" s="175"/>
      <c r="L366" s="175"/>
      <c r="M366" s="175">
        <f t="shared" si="36"/>
        <v>0</v>
      </c>
      <c r="N366" s="135" t="str">
        <f t="shared" si="32"/>
        <v/>
      </c>
      <c r="O366" s="176" t="str">
        <f t="shared" si="33"/>
        <v>是</v>
      </c>
      <c r="P366" s="176" t="str">
        <f t="shared" si="37"/>
        <v>否</v>
      </c>
    </row>
    <row r="367" ht="18.95" customHeight="1" spans="1:16">
      <c r="A367" s="167" t="s">
        <v>135</v>
      </c>
      <c r="B367" s="168" t="s">
        <v>135</v>
      </c>
      <c r="C367" s="168" t="s">
        <v>718</v>
      </c>
      <c r="D367" s="169" t="s">
        <v>723</v>
      </c>
      <c r="E367" s="168" t="s">
        <v>147</v>
      </c>
      <c r="F367" s="41" t="s">
        <v>724</v>
      </c>
      <c r="G367" s="26">
        <v>0</v>
      </c>
      <c r="H367" s="26">
        <f>IFERROR(VLOOKUP(D367,'数据-省本级预算数'!D:H,4,0),"0")</f>
        <v>0</v>
      </c>
      <c r="I367" s="26"/>
      <c r="J367" s="26">
        <f>VLOOKUP(F367,'数据-省本级决算数'!$A:$B,2,0)</f>
        <v>0</v>
      </c>
      <c r="K367" s="175"/>
      <c r="L367" s="175"/>
      <c r="M367" s="175">
        <f t="shared" si="36"/>
        <v>0</v>
      </c>
      <c r="N367" s="135" t="str">
        <f t="shared" si="32"/>
        <v/>
      </c>
      <c r="O367" s="176" t="str">
        <f t="shared" si="33"/>
        <v>否</v>
      </c>
      <c r="P367" s="176" t="str">
        <f t="shared" si="37"/>
        <v>否</v>
      </c>
    </row>
    <row r="368" ht="18.95" customHeight="1" spans="1:16">
      <c r="A368" s="167" t="s">
        <v>135</v>
      </c>
      <c r="B368" s="168" t="s">
        <v>135</v>
      </c>
      <c r="C368" s="168" t="s">
        <v>718</v>
      </c>
      <c r="D368" s="169" t="s">
        <v>725</v>
      </c>
      <c r="E368" s="168" t="s">
        <v>147</v>
      </c>
      <c r="F368" s="41" t="s">
        <v>726</v>
      </c>
      <c r="G368" s="26">
        <v>0</v>
      </c>
      <c r="H368" s="26">
        <f>IFERROR(VLOOKUP(D368,'数据-省本级预算数'!D:H,4,0),"0")</f>
        <v>0</v>
      </c>
      <c r="I368" s="26"/>
      <c r="J368" s="26">
        <f>VLOOKUP(F368,'数据-省本级决算数'!$A:$B,2,0)</f>
        <v>0</v>
      </c>
      <c r="K368" s="175"/>
      <c r="L368" s="175"/>
      <c r="M368" s="175">
        <f t="shared" si="36"/>
        <v>0</v>
      </c>
      <c r="N368" s="135" t="str">
        <f t="shared" si="32"/>
        <v/>
      </c>
      <c r="O368" s="176" t="str">
        <f t="shared" si="33"/>
        <v>否</v>
      </c>
      <c r="P368" s="176" t="str">
        <f t="shared" si="37"/>
        <v>否</v>
      </c>
    </row>
    <row r="369" ht="18.95" customHeight="1" spans="1:16">
      <c r="A369" s="167" t="s">
        <v>135</v>
      </c>
      <c r="B369" s="168" t="s">
        <v>135</v>
      </c>
      <c r="C369" s="168" t="s">
        <v>718</v>
      </c>
      <c r="D369" s="169" t="s">
        <v>727</v>
      </c>
      <c r="E369" s="168" t="s">
        <v>147</v>
      </c>
      <c r="F369" s="41" t="s">
        <v>160</v>
      </c>
      <c r="G369" s="26">
        <v>99</v>
      </c>
      <c r="H369" s="26">
        <f>IFERROR(VLOOKUP(D369,'数据-省本级预算数'!D:H,4,0),"0")</f>
        <v>78</v>
      </c>
      <c r="I369" s="26"/>
      <c r="J369" s="26">
        <f>VLOOKUP(F369,'数据-省本级决算数'!$A:$B,2,0)</f>
        <v>103</v>
      </c>
      <c r="K369" s="175">
        <f t="shared" si="34"/>
        <v>1.04</v>
      </c>
      <c r="L369" s="175">
        <f t="shared" si="35"/>
        <v>1.32</v>
      </c>
      <c r="M369" s="175">
        <f t="shared" si="36"/>
        <v>0</v>
      </c>
      <c r="N369" s="135">
        <f t="shared" si="32"/>
        <v>0.04</v>
      </c>
      <c r="O369" s="176" t="str">
        <f t="shared" si="33"/>
        <v>是</v>
      </c>
      <c r="P369" s="176" t="str">
        <f t="shared" si="37"/>
        <v>否</v>
      </c>
    </row>
    <row r="370" ht="18.95" customHeight="1" spans="1:16">
      <c r="A370" s="167" t="s">
        <v>135</v>
      </c>
      <c r="B370" s="168"/>
      <c r="C370" s="168" t="s">
        <v>718</v>
      </c>
      <c r="D370" s="169" t="s">
        <v>728</v>
      </c>
      <c r="E370" s="168" t="s">
        <v>147</v>
      </c>
      <c r="F370" s="41" t="s">
        <v>729</v>
      </c>
      <c r="G370" s="26">
        <v>0</v>
      </c>
      <c r="H370" s="26">
        <f>IFERROR(VLOOKUP(D370,'数据-省本级预算数'!D:H,4,0),"0")</f>
        <v>0</v>
      </c>
      <c r="I370" s="26"/>
      <c r="J370" s="26">
        <f>VLOOKUP(F370,'数据-省本级决算数'!$A:$B,2,0)</f>
        <v>0</v>
      </c>
      <c r="K370" s="175"/>
      <c r="L370" s="175"/>
      <c r="M370" s="175">
        <f t="shared" si="36"/>
        <v>0</v>
      </c>
      <c r="N370" s="135" t="str">
        <f t="shared" si="32"/>
        <v/>
      </c>
      <c r="O370" s="176" t="str">
        <f t="shared" si="33"/>
        <v>否</v>
      </c>
      <c r="P370" s="176" t="str">
        <f t="shared" si="37"/>
        <v>否</v>
      </c>
    </row>
    <row r="371" ht="18.95" customHeight="1" spans="1:16">
      <c r="A371" s="167" t="s">
        <v>135</v>
      </c>
      <c r="B371" s="456" t="s">
        <v>563</v>
      </c>
      <c r="C371" s="168"/>
      <c r="D371" s="169" t="s">
        <v>730</v>
      </c>
      <c r="E371" s="168"/>
      <c r="F371" s="41" t="s">
        <v>731</v>
      </c>
      <c r="G371" s="170">
        <f ca="1">SUMIF($C370:$C1592,$D371,$G370:$G1591)</f>
        <v>0</v>
      </c>
      <c r="H371" s="26">
        <f ca="1">SUMIF($C370:$C1591,$D371,$H370:$H1590)</f>
        <v>0</v>
      </c>
      <c r="I371" s="26">
        <f>IFERROR(VLOOKUP(F371,'数据-省本级调整数'!$A:$B,2,0),0)</f>
        <v>0</v>
      </c>
      <c r="J371" s="26">
        <f>VLOOKUP(F371,'数据-省本级决算数'!$A:$B,2,0)</f>
        <v>0</v>
      </c>
      <c r="K371" s="175"/>
      <c r="L371" s="175"/>
      <c r="M371" s="175">
        <f t="shared" si="36"/>
        <v>0</v>
      </c>
      <c r="N371" s="133" t="str">
        <f ca="1" t="shared" si="32"/>
        <v/>
      </c>
      <c r="O371" s="176" t="str">
        <f ca="1" t="shared" si="33"/>
        <v>否</v>
      </c>
      <c r="P371" s="176" t="str">
        <f t="shared" si="37"/>
        <v>是</v>
      </c>
    </row>
    <row r="372" ht="18.95" customHeight="1" spans="1:16">
      <c r="A372" s="167" t="s">
        <v>135</v>
      </c>
      <c r="B372" s="168" t="s">
        <v>135</v>
      </c>
      <c r="C372" s="168" t="s">
        <v>730</v>
      </c>
      <c r="D372" s="169" t="s">
        <v>732</v>
      </c>
      <c r="E372" s="168" t="s">
        <v>147</v>
      </c>
      <c r="F372" s="41" t="s">
        <v>141</v>
      </c>
      <c r="G372" s="26">
        <v>0</v>
      </c>
      <c r="H372" s="26">
        <f>IFERROR(VLOOKUP(D372,'数据-省本级预算数'!D:H,4,0),"0")</f>
        <v>0</v>
      </c>
      <c r="I372" s="26"/>
      <c r="J372" s="26">
        <f>VLOOKUP(F372,'数据-省本级决算数'!$A:$B,2,0)</f>
        <v>4776</v>
      </c>
      <c r="K372" s="175"/>
      <c r="L372" s="175"/>
      <c r="M372" s="175">
        <f t="shared" si="36"/>
        <v>0</v>
      </c>
      <c r="N372" s="135" t="str">
        <f t="shared" si="32"/>
        <v/>
      </c>
      <c r="O372" s="176" t="str">
        <f t="shared" si="33"/>
        <v>是</v>
      </c>
      <c r="P372" s="176" t="str">
        <f t="shared" si="37"/>
        <v>否</v>
      </c>
    </row>
    <row r="373" ht="18.95" customHeight="1" spans="1:16">
      <c r="A373" s="167" t="s">
        <v>135</v>
      </c>
      <c r="B373" s="168" t="s">
        <v>135</v>
      </c>
      <c r="C373" s="168" t="s">
        <v>730</v>
      </c>
      <c r="D373" s="169" t="s">
        <v>733</v>
      </c>
      <c r="E373" s="168" t="s">
        <v>147</v>
      </c>
      <c r="F373" s="41" t="s">
        <v>143</v>
      </c>
      <c r="G373" s="26">
        <v>0</v>
      </c>
      <c r="H373" s="26">
        <f>IFERROR(VLOOKUP(D373,'数据-省本级预算数'!D:H,4,0),"0")</f>
        <v>0</v>
      </c>
      <c r="I373" s="26"/>
      <c r="J373" s="26">
        <f>VLOOKUP(F373,'数据-省本级决算数'!$A:$B,2,0)</f>
        <v>590</v>
      </c>
      <c r="K373" s="175"/>
      <c r="L373" s="175"/>
      <c r="M373" s="175">
        <f t="shared" si="36"/>
        <v>0</v>
      </c>
      <c r="N373" s="135" t="str">
        <f t="shared" si="32"/>
        <v/>
      </c>
      <c r="O373" s="176" t="str">
        <f t="shared" si="33"/>
        <v>是</v>
      </c>
      <c r="P373" s="176" t="str">
        <f t="shared" si="37"/>
        <v>否</v>
      </c>
    </row>
    <row r="374" ht="18.95" customHeight="1" spans="1:16">
      <c r="A374" s="167" t="s">
        <v>135</v>
      </c>
      <c r="B374" s="168" t="s">
        <v>135</v>
      </c>
      <c r="C374" s="168" t="s">
        <v>730</v>
      </c>
      <c r="D374" s="169" t="s">
        <v>734</v>
      </c>
      <c r="E374" s="168" t="s">
        <v>147</v>
      </c>
      <c r="F374" s="41" t="s">
        <v>735</v>
      </c>
      <c r="G374" s="26">
        <v>0</v>
      </c>
      <c r="H374" s="26">
        <f>IFERROR(VLOOKUP(D374,'数据-省本级预算数'!D:H,4,0),"0")</f>
        <v>0</v>
      </c>
      <c r="I374" s="26"/>
      <c r="J374" s="26">
        <f>VLOOKUP(F374,'数据-省本级决算数'!$A:$B,2,0)</f>
        <v>0</v>
      </c>
      <c r="K374" s="175"/>
      <c r="L374" s="175"/>
      <c r="M374" s="175">
        <f t="shared" si="36"/>
        <v>0</v>
      </c>
      <c r="N374" s="135" t="str">
        <f t="shared" si="32"/>
        <v/>
      </c>
      <c r="O374" s="176" t="str">
        <f t="shared" si="33"/>
        <v>否</v>
      </c>
      <c r="P374" s="176" t="str">
        <f t="shared" si="37"/>
        <v>否</v>
      </c>
    </row>
    <row r="375" ht="18.95" customHeight="1" spans="1:16">
      <c r="A375" s="167" t="s">
        <v>135</v>
      </c>
      <c r="B375" s="168" t="s">
        <v>135</v>
      </c>
      <c r="C375" s="168" t="s">
        <v>730</v>
      </c>
      <c r="D375" s="169" t="s">
        <v>736</v>
      </c>
      <c r="E375" s="168" t="s">
        <v>147</v>
      </c>
      <c r="F375" s="41" t="s">
        <v>737</v>
      </c>
      <c r="G375" s="26">
        <v>0</v>
      </c>
      <c r="H375" s="26">
        <f>IFERROR(VLOOKUP(D375,'数据-省本级预算数'!D:H,4,0),"0")</f>
        <v>0</v>
      </c>
      <c r="I375" s="26"/>
      <c r="J375" s="26">
        <f>VLOOKUP(F375,'数据-省本级决算数'!$A:$B,2,0)</f>
        <v>0</v>
      </c>
      <c r="K375" s="175"/>
      <c r="L375" s="175"/>
      <c r="M375" s="175">
        <f t="shared" si="36"/>
        <v>0</v>
      </c>
      <c r="N375" s="135" t="str">
        <f t="shared" si="32"/>
        <v/>
      </c>
      <c r="O375" s="176" t="str">
        <f t="shared" si="33"/>
        <v>否</v>
      </c>
      <c r="P375" s="176" t="str">
        <f t="shared" si="37"/>
        <v>否</v>
      </c>
    </row>
    <row r="376" ht="18.95" customHeight="1" spans="1:16">
      <c r="A376" s="167" t="s">
        <v>135</v>
      </c>
      <c r="B376" s="168" t="s">
        <v>135</v>
      </c>
      <c r="C376" s="168" t="s">
        <v>730</v>
      </c>
      <c r="D376" s="169" t="s">
        <v>738</v>
      </c>
      <c r="E376" s="168" t="s">
        <v>147</v>
      </c>
      <c r="F376" s="41" t="s">
        <v>739</v>
      </c>
      <c r="G376" s="26">
        <v>0</v>
      </c>
      <c r="H376" s="26">
        <f>IFERROR(VLOOKUP(D376,'数据-省本级预算数'!D:H,4,0),"0")</f>
        <v>0</v>
      </c>
      <c r="I376" s="26"/>
      <c r="J376" s="26">
        <f>VLOOKUP(F376,'数据-省本级决算数'!$A:$B,2,0)</f>
        <v>0</v>
      </c>
      <c r="K376" s="175"/>
      <c r="L376" s="175"/>
      <c r="M376" s="175">
        <f t="shared" si="36"/>
        <v>0</v>
      </c>
      <c r="N376" s="135" t="str">
        <f t="shared" ref="N376:N439" si="38">IF(ISERROR(J376/G376-1),"",J376/G376-1)</f>
        <v/>
      </c>
      <c r="O376" s="176" t="str">
        <f t="shared" si="33"/>
        <v>否</v>
      </c>
      <c r="P376" s="176" t="str">
        <f t="shared" si="37"/>
        <v>否</v>
      </c>
    </row>
    <row r="377" ht="18.95" customHeight="1" spans="1:16">
      <c r="A377" s="167" t="s">
        <v>135</v>
      </c>
      <c r="B377" s="168" t="s">
        <v>135</v>
      </c>
      <c r="C377" s="168" t="s">
        <v>730</v>
      </c>
      <c r="D377" s="169" t="s">
        <v>740</v>
      </c>
      <c r="E377" s="168" t="s">
        <v>147</v>
      </c>
      <c r="F377" s="41" t="s">
        <v>617</v>
      </c>
      <c r="G377" s="26">
        <v>0</v>
      </c>
      <c r="H377" s="26">
        <f>IFERROR(VLOOKUP(D377,'数据-省本级预算数'!D:H,4,0),"0")</f>
        <v>0</v>
      </c>
      <c r="I377" s="26"/>
      <c r="J377" s="26">
        <f>VLOOKUP(F377,'数据-省本级决算数'!$A:$B,2,0)</f>
        <v>1500</v>
      </c>
      <c r="K377" s="175"/>
      <c r="L377" s="175"/>
      <c r="M377" s="175">
        <f t="shared" si="36"/>
        <v>0</v>
      </c>
      <c r="N377" s="135" t="str">
        <f t="shared" si="38"/>
        <v/>
      </c>
      <c r="O377" s="176" t="str">
        <f t="shared" si="33"/>
        <v>是</v>
      </c>
      <c r="P377" s="176" t="str">
        <f t="shared" si="37"/>
        <v>否</v>
      </c>
    </row>
    <row r="378" ht="18.95" customHeight="1" spans="1:16">
      <c r="A378" s="167" t="s">
        <v>135</v>
      </c>
      <c r="B378" s="168" t="s">
        <v>135</v>
      </c>
      <c r="C378" s="168" t="s">
        <v>730</v>
      </c>
      <c r="D378" s="169" t="s">
        <v>741</v>
      </c>
      <c r="E378" s="168" t="s">
        <v>147</v>
      </c>
      <c r="F378" s="41" t="s">
        <v>742</v>
      </c>
      <c r="G378" s="26">
        <v>0</v>
      </c>
      <c r="H378" s="26">
        <f>IFERROR(VLOOKUP(D378,'数据-省本级预算数'!D:H,4,0),"0")</f>
        <v>0</v>
      </c>
      <c r="I378" s="26"/>
      <c r="J378" s="26">
        <f>VLOOKUP(F378,'数据-省本级决算数'!$A:$B,2,0)</f>
        <v>0</v>
      </c>
      <c r="K378" s="175"/>
      <c r="L378" s="175"/>
      <c r="M378" s="175">
        <f t="shared" si="36"/>
        <v>0</v>
      </c>
      <c r="N378" s="135" t="str">
        <f t="shared" si="38"/>
        <v/>
      </c>
      <c r="O378" s="176" t="str">
        <f t="shared" si="33"/>
        <v>否</v>
      </c>
      <c r="P378" s="176" t="str">
        <f t="shared" si="37"/>
        <v>否</v>
      </c>
    </row>
    <row r="379" ht="18.95" customHeight="1" spans="1:16">
      <c r="A379" s="167" t="s">
        <v>135</v>
      </c>
      <c r="B379" s="168" t="s">
        <v>563</v>
      </c>
      <c r="C379" s="168"/>
      <c r="D379" s="169" t="s">
        <v>743</v>
      </c>
      <c r="E379" s="168" t="s">
        <v>147</v>
      </c>
      <c r="F379" s="41" t="s">
        <v>744</v>
      </c>
      <c r="G379" s="26">
        <v>655</v>
      </c>
      <c r="H379" s="26">
        <f>IFERROR(VLOOKUP(D379,'数据-省本级预算数'!D:H,4,0),"0")</f>
        <v>103409</v>
      </c>
      <c r="I379" s="26">
        <f>IFERROR(VLOOKUP(F379,'数据-省本级调整数'!$A:$B,2,0),0)</f>
        <v>8591</v>
      </c>
      <c r="J379" s="26">
        <f>VLOOKUP(F379,'数据-省本级决算数'!$A:$B,2,0)</f>
        <v>6867</v>
      </c>
      <c r="K379" s="175">
        <f t="shared" si="34"/>
        <v>10.48</v>
      </c>
      <c r="L379" s="175">
        <f t="shared" si="35"/>
        <v>0.07</v>
      </c>
      <c r="M379" s="175">
        <f t="shared" si="36"/>
        <v>0.8</v>
      </c>
      <c r="N379" s="135">
        <f t="shared" si="38"/>
        <v>9.484</v>
      </c>
      <c r="O379" s="176" t="str">
        <f t="shared" si="33"/>
        <v>是</v>
      </c>
      <c r="P379" s="176" t="str">
        <f t="shared" si="37"/>
        <v>是</v>
      </c>
    </row>
    <row r="380" ht="18.95" customHeight="1" spans="1:16">
      <c r="A380" s="167" t="s">
        <v>134</v>
      </c>
      <c r="B380" s="168" t="s">
        <v>135</v>
      </c>
      <c r="C380" s="168" t="s">
        <v>135</v>
      </c>
      <c r="D380" s="169" t="s">
        <v>745</v>
      </c>
      <c r="E380" s="168" t="s">
        <v>135</v>
      </c>
      <c r="F380" s="43" t="s">
        <v>746</v>
      </c>
      <c r="G380" s="170">
        <f ca="1">SUMIF($B381:$B$1300,$D380,$G381:$G$1300)</f>
        <v>814167</v>
      </c>
      <c r="H380" s="170">
        <f ca="1">SUMIF($B381:$B$1300,$D380,$H381:$H$1300)</f>
        <v>1091381</v>
      </c>
      <c r="I380" s="170">
        <f>SUMIF($B381:$B$1300,$D380,$I381:$I$1300)</f>
        <v>1003860</v>
      </c>
      <c r="J380" s="26">
        <f>VLOOKUP(F380,'数据-省本级决算数'!$A:$B,2,0)</f>
        <v>824226</v>
      </c>
      <c r="K380" s="175">
        <f ca="1" t="shared" si="34"/>
        <v>1.01</v>
      </c>
      <c r="L380" s="175">
        <f ca="1" t="shared" si="35"/>
        <v>0.76</v>
      </c>
      <c r="M380" s="175">
        <f t="shared" si="36"/>
        <v>0.82</v>
      </c>
      <c r="N380" s="133">
        <f ca="1" t="shared" si="38"/>
        <v>0.012</v>
      </c>
      <c r="O380" s="176" t="str">
        <f ca="1" t="shared" si="33"/>
        <v>是</v>
      </c>
      <c r="P380" s="176" t="str">
        <f t="shared" si="37"/>
        <v>是</v>
      </c>
    </row>
    <row r="381" ht="18.95" customHeight="1" spans="1:16">
      <c r="A381" s="167" t="s">
        <v>135</v>
      </c>
      <c r="B381" s="168" t="s">
        <v>745</v>
      </c>
      <c r="C381" s="168" t="s">
        <v>135</v>
      </c>
      <c r="D381" s="169" t="s">
        <v>747</v>
      </c>
      <c r="E381" s="168" t="s">
        <v>135</v>
      </c>
      <c r="F381" s="43" t="s">
        <v>748</v>
      </c>
      <c r="G381" s="170">
        <f ca="1">SUMIF($C380:$C1602,$D381,$G380:$G1601)</f>
        <v>5893</v>
      </c>
      <c r="H381" s="26">
        <f ca="1">SUMIF($C380:$C1601,$D381,$H380:$H1600)</f>
        <v>6512</v>
      </c>
      <c r="I381" s="26">
        <f>IFERROR(VLOOKUP(F381,'数据-省本级调整数'!$A:$B,2,0),0)</f>
        <v>8184</v>
      </c>
      <c r="J381" s="26">
        <f>VLOOKUP(F381,'数据-省本级决算数'!$A:$B,2,0)</f>
        <v>7456</v>
      </c>
      <c r="K381" s="175">
        <f ca="1" t="shared" si="34"/>
        <v>1.27</v>
      </c>
      <c r="L381" s="175">
        <f ca="1" t="shared" si="35"/>
        <v>1.14</v>
      </c>
      <c r="M381" s="175">
        <f t="shared" si="36"/>
        <v>0.91</v>
      </c>
      <c r="N381" s="133">
        <f ca="1" t="shared" si="38"/>
        <v>0.265</v>
      </c>
      <c r="O381" s="176" t="str">
        <f ca="1" t="shared" si="33"/>
        <v>是</v>
      </c>
      <c r="P381" s="176" t="str">
        <f t="shared" si="37"/>
        <v>是</v>
      </c>
    </row>
    <row r="382" ht="18.95" customHeight="1" spans="1:16">
      <c r="A382" s="167" t="s">
        <v>135</v>
      </c>
      <c r="B382" s="168" t="s">
        <v>135</v>
      </c>
      <c r="C382" s="168" t="s">
        <v>747</v>
      </c>
      <c r="D382" s="169" t="s">
        <v>749</v>
      </c>
      <c r="E382" s="168" t="s">
        <v>147</v>
      </c>
      <c r="F382" s="41" t="s">
        <v>141</v>
      </c>
      <c r="G382" s="26">
        <v>2128</v>
      </c>
      <c r="H382" s="26">
        <f>IFERROR(VLOOKUP(D382,'数据-省本级预算数'!D:H,4,0),"0")</f>
        <v>2121</v>
      </c>
      <c r="I382" s="26"/>
      <c r="J382" s="26">
        <f>VLOOKUP(F382,'数据-省本级决算数'!$A:$B,2,0)</f>
        <v>4776</v>
      </c>
      <c r="K382" s="175">
        <f t="shared" si="34"/>
        <v>2.24</v>
      </c>
      <c r="L382" s="175">
        <f t="shared" si="35"/>
        <v>2.25</v>
      </c>
      <c r="M382" s="175">
        <f t="shared" si="36"/>
        <v>0</v>
      </c>
      <c r="N382" s="135">
        <f t="shared" si="38"/>
        <v>1.244</v>
      </c>
      <c r="O382" s="176" t="str">
        <f t="shared" si="33"/>
        <v>是</v>
      </c>
      <c r="P382" s="176" t="str">
        <f t="shared" si="37"/>
        <v>是</v>
      </c>
    </row>
    <row r="383" ht="18.95" customHeight="1" spans="1:16">
      <c r="A383" s="167" t="s">
        <v>135</v>
      </c>
      <c r="B383" s="168" t="s">
        <v>135</v>
      </c>
      <c r="C383" s="168" t="s">
        <v>747</v>
      </c>
      <c r="D383" s="169" t="s">
        <v>750</v>
      </c>
      <c r="E383" s="168" t="s">
        <v>147</v>
      </c>
      <c r="F383" s="41" t="s">
        <v>143</v>
      </c>
      <c r="G383" s="26">
        <v>500</v>
      </c>
      <c r="H383" s="26">
        <f>IFERROR(VLOOKUP(D383,'数据-省本级预算数'!D:H,4,0),"0")</f>
        <v>1588</v>
      </c>
      <c r="I383" s="26"/>
      <c r="J383" s="26">
        <f>VLOOKUP(F383,'数据-省本级决算数'!$A:$B,2,0)</f>
        <v>590</v>
      </c>
      <c r="K383" s="175">
        <f t="shared" si="34"/>
        <v>1.18</v>
      </c>
      <c r="L383" s="175">
        <f t="shared" si="35"/>
        <v>0.37</v>
      </c>
      <c r="M383" s="175">
        <f t="shared" si="36"/>
        <v>0</v>
      </c>
      <c r="N383" s="135">
        <f t="shared" si="38"/>
        <v>0.18</v>
      </c>
      <c r="O383" s="176" t="str">
        <f t="shared" si="33"/>
        <v>是</v>
      </c>
      <c r="P383" s="176" t="str">
        <f t="shared" si="37"/>
        <v>是</v>
      </c>
    </row>
    <row r="384" ht="18.95" customHeight="1" spans="1:16">
      <c r="A384" s="167" t="s">
        <v>135</v>
      </c>
      <c r="B384" s="168" t="s">
        <v>135</v>
      </c>
      <c r="C384" s="168" t="s">
        <v>747</v>
      </c>
      <c r="D384" s="169" t="s">
        <v>751</v>
      </c>
      <c r="E384" s="168" t="s">
        <v>147</v>
      </c>
      <c r="F384" s="41" t="s">
        <v>145</v>
      </c>
      <c r="G384" s="26">
        <v>162</v>
      </c>
      <c r="H384" s="26">
        <f>IFERROR(VLOOKUP(D384,'数据-省本级预算数'!D:H,4,0),"0")</f>
        <v>114</v>
      </c>
      <c r="I384" s="26"/>
      <c r="J384" s="26">
        <f>VLOOKUP(F384,'数据-省本级决算数'!$A:$B,2,0)</f>
        <v>713</v>
      </c>
      <c r="K384" s="175">
        <f t="shared" si="34"/>
        <v>4.4</v>
      </c>
      <c r="L384" s="175">
        <f t="shared" si="35"/>
        <v>6.25</v>
      </c>
      <c r="M384" s="175">
        <f t="shared" si="36"/>
        <v>0</v>
      </c>
      <c r="N384" s="135">
        <f t="shared" si="38"/>
        <v>3.401</v>
      </c>
      <c r="O384" s="176" t="str">
        <f t="shared" si="33"/>
        <v>是</v>
      </c>
      <c r="P384" s="176" t="str">
        <f t="shared" si="37"/>
        <v>是</v>
      </c>
    </row>
    <row r="385" ht="18.95" customHeight="1" spans="1:16">
      <c r="A385" s="167" t="s">
        <v>135</v>
      </c>
      <c r="B385" s="168" t="s">
        <v>135</v>
      </c>
      <c r="C385" s="168" t="s">
        <v>747</v>
      </c>
      <c r="D385" s="169" t="s">
        <v>752</v>
      </c>
      <c r="E385" s="168" t="s">
        <v>147</v>
      </c>
      <c r="F385" s="41" t="s">
        <v>753</v>
      </c>
      <c r="G385" s="26">
        <v>3103</v>
      </c>
      <c r="H385" s="26">
        <f>IFERROR(VLOOKUP(D385,'数据-省本级预算数'!D:H,4,0),"0")</f>
        <v>2689</v>
      </c>
      <c r="I385" s="26"/>
      <c r="J385" s="26">
        <f>VLOOKUP(F385,'数据-省本级决算数'!$A:$B,2,0)</f>
        <v>3920</v>
      </c>
      <c r="K385" s="175">
        <f t="shared" si="34"/>
        <v>1.26</v>
      </c>
      <c r="L385" s="175">
        <f t="shared" si="35"/>
        <v>1.46</v>
      </c>
      <c r="M385" s="175">
        <f t="shared" si="36"/>
        <v>0</v>
      </c>
      <c r="N385" s="135">
        <f t="shared" si="38"/>
        <v>0.263</v>
      </c>
      <c r="O385" s="176" t="str">
        <f t="shared" si="33"/>
        <v>是</v>
      </c>
      <c r="P385" s="176" t="str">
        <f t="shared" si="37"/>
        <v>是</v>
      </c>
    </row>
    <row r="386" ht="18.95" customHeight="1" spans="1:16">
      <c r="A386" s="167" t="s">
        <v>135</v>
      </c>
      <c r="B386" s="168" t="s">
        <v>745</v>
      </c>
      <c r="C386" s="168" t="s">
        <v>135</v>
      </c>
      <c r="D386" s="169" t="s">
        <v>754</v>
      </c>
      <c r="E386" s="168" t="s">
        <v>135</v>
      </c>
      <c r="F386" s="41" t="s">
        <v>755</v>
      </c>
      <c r="G386" s="170">
        <f ca="1">SUMIF($C385:$C1607,$D386,$G385:$G1606)</f>
        <v>654515</v>
      </c>
      <c r="H386" s="26">
        <f ca="1">SUMIF($C385:$C1606,$D386,$H385:$H1605)</f>
        <v>785990</v>
      </c>
      <c r="I386" s="26">
        <f>IFERROR(VLOOKUP(F386,'数据-省本级调整数'!$A:$B,2,0),0)</f>
        <v>686914</v>
      </c>
      <c r="J386" s="26">
        <f>VLOOKUP(F386,'数据-省本级决算数'!$A:$B,2,0)</f>
        <v>636443</v>
      </c>
      <c r="K386" s="175">
        <f ca="1" t="shared" si="34"/>
        <v>0.97</v>
      </c>
      <c r="L386" s="175">
        <f ca="1" t="shared" si="35"/>
        <v>0.81</v>
      </c>
      <c r="M386" s="175">
        <f t="shared" si="36"/>
        <v>0.93</v>
      </c>
      <c r="N386" s="133">
        <f ca="1" t="shared" si="38"/>
        <v>-0.028</v>
      </c>
      <c r="O386" s="176" t="str">
        <f ca="1" t="shared" si="33"/>
        <v>是</v>
      </c>
      <c r="P386" s="176" t="str">
        <f t="shared" si="37"/>
        <v>是</v>
      </c>
    </row>
    <row r="387" ht="18.95" customHeight="1" spans="1:16">
      <c r="A387" s="167" t="s">
        <v>135</v>
      </c>
      <c r="B387" s="168" t="s">
        <v>135</v>
      </c>
      <c r="C387" s="168" t="s">
        <v>754</v>
      </c>
      <c r="D387" s="169" t="s">
        <v>756</v>
      </c>
      <c r="E387" s="168" t="s">
        <v>147</v>
      </c>
      <c r="F387" s="41" t="s">
        <v>757</v>
      </c>
      <c r="G387" s="26">
        <v>3460</v>
      </c>
      <c r="H387" s="26">
        <f>IFERROR(VLOOKUP(D387,'数据-省本级预算数'!D:H,4,0),"0")</f>
        <v>12743</v>
      </c>
      <c r="I387" s="26"/>
      <c r="J387" s="26">
        <f>VLOOKUP(F387,'数据-省本级决算数'!$A:$B,2,0)</f>
        <v>3579</v>
      </c>
      <c r="K387" s="175">
        <f t="shared" si="34"/>
        <v>1.03</v>
      </c>
      <c r="L387" s="175">
        <f t="shared" si="35"/>
        <v>0.28</v>
      </c>
      <c r="M387" s="175">
        <f t="shared" si="36"/>
        <v>0</v>
      </c>
      <c r="N387" s="135">
        <f t="shared" si="38"/>
        <v>0.034</v>
      </c>
      <c r="O387" s="176" t="str">
        <f t="shared" si="33"/>
        <v>是</v>
      </c>
      <c r="P387" s="176" t="str">
        <f t="shared" si="37"/>
        <v>是</v>
      </c>
    </row>
    <row r="388" ht="18.95" customHeight="1" spans="1:16">
      <c r="A388" s="167" t="s">
        <v>135</v>
      </c>
      <c r="B388" s="168" t="s">
        <v>135</v>
      </c>
      <c r="C388" s="168" t="s">
        <v>754</v>
      </c>
      <c r="D388" s="169" t="s">
        <v>758</v>
      </c>
      <c r="E388" s="168" t="s">
        <v>147</v>
      </c>
      <c r="F388" s="41" t="s">
        <v>759</v>
      </c>
      <c r="G388" s="26">
        <v>36006</v>
      </c>
      <c r="H388" s="26">
        <f>IFERROR(VLOOKUP(D388,'数据-省本级预算数'!D:H,4,0),"0")</f>
        <v>195518</v>
      </c>
      <c r="I388" s="26"/>
      <c r="J388" s="26">
        <f>VLOOKUP(F388,'数据-省本级决算数'!$A:$B,2,0)</f>
        <v>41319</v>
      </c>
      <c r="K388" s="175">
        <f t="shared" si="34"/>
        <v>1.15</v>
      </c>
      <c r="L388" s="175">
        <f t="shared" si="35"/>
        <v>0.21</v>
      </c>
      <c r="M388" s="175">
        <f t="shared" si="36"/>
        <v>0</v>
      </c>
      <c r="N388" s="135">
        <f t="shared" si="38"/>
        <v>0.148</v>
      </c>
      <c r="O388" s="176" t="str">
        <f t="shared" ref="O388:O451" si="39">IF(F388&lt;&gt;"",IF(SUM(G388:J388)&lt;&gt;0,"是","否"),"空")</f>
        <v>是</v>
      </c>
      <c r="P388" s="176" t="str">
        <f t="shared" si="37"/>
        <v>是</v>
      </c>
    </row>
    <row r="389" ht="18.95" customHeight="1" spans="1:16">
      <c r="A389" s="167" t="s">
        <v>135</v>
      </c>
      <c r="B389" s="168" t="s">
        <v>135</v>
      </c>
      <c r="C389" s="168" t="s">
        <v>754</v>
      </c>
      <c r="D389" s="169" t="s">
        <v>760</v>
      </c>
      <c r="E389" s="168" t="s">
        <v>147</v>
      </c>
      <c r="F389" s="41" t="s">
        <v>761</v>
      </c>
      <c r="G389" s="26">
        <v>32082</v>
      </c>
      <c r="H389" s="26">
        <f>IFERROR(VLOOKUP(D389,'数据-省本级预算数'!D:H,4,0),"0")</f>
        <v>130649</v>
      </c>
      <c r="I389" s="26"/>
      <c r="J389" s="26">
        <f>VLOOKUP(F389,'数据-省本级决算数'!$A:$B,2,0)</f>
        <v>39490</v>
      </c>
      <c r="K389" s="175">
        <f t="shared" ref="K389:K452" si="40">J389/G389</f>
        <v>1.23</v>
      </c>
      <c r="L389" s="175">
        <f t="shared" ref="L389:L451" si="41">J389/H389</f>
        <v>0.3</v>
      </c>
      <c r="M389" s="175">
        <f t="shared" ref="M389:M452" si="42">IFERROR(J389/I389,0)</f>
        <v>0</v>
      </c>
      <c r="N389" s="135">
        <f t="shared" si="38"/>
        <v>0.231</v>
      </c>
      <c r="O389" s="176" t="str">
        <f t="shared" si="39"/>
        <v>是</v>
      </c>
      <c r="P389" s="176" t="str">
        <f t="shared" ref="P389:P452" si="43">IF(C389&lt;&gt;"",IF(OR(LEFT(D389,3)="205",LEFT(D389,3)="206",LEFT(D389,3)="207",LEFT(D389,3)="208",LEFT(D389,3)="210",LEFT(D389,3)="213"),"是","否"),"是")</f>
        <v>是</v>
      </c>
    </row>
    <row r="390" ht="18.95" customHeight="1" spans="1:16">
      <c r="A390" s="167" t="s">
        <v>135</v>
      </c>
      <c r="B390" s="168" t="s">
        <v>135</v>
      </c>
      <c r="C390" s="168" t="s">
        <v>754</v>
      </c>
      <c r="D390" s="169" t="s">
        <v>762</v>
      </c>
      <c r="E390" s="168" t="s">
        <v>147</v>
      </c>
      <c r="F390" s="41" t="s">
        <v>763</v>
      </c>
      <c r="G390" s="26">
        <v>5706</v>
      </c>
      <c r="H390" s="26">
        <f>IFERROR(VLOOKUP(D390,'数据-省本级预算数'!D:H,4,0),"0")</f>
        <v>15764</v>
      </c>
      <c r="I390" s="26"/>
      <c r="J390" s="26">
        <f>VLOOKUP(F390,'数据-省本级决算数'!$A:$B,2,0)</f>
        <v>4360</v>
      </c>
      <c r="K390" s="175">
        <f t="shared" si="40"/>
        <v>0.76</v>
      </c>
      <c r="L390" s="175">
        <f t="shared" si="41"/>
        <v>0.28</v>
      </c>
      <c r="M390" s="175">
        <f t="shared" si="42"/>
        <v>0</v>
      </c>
      <c r="N390" s="135">
        <f t="shared" si="38"/>
        <v>-0.236</v>
      </c>
      <c r="O390" s="176" t="str">
        <f t="shared" si="39"/>
        <v>是</v>
      </c>
      <c r="P390" s="176" t="str">
        <f t="shared" si="43"/>
        <v>是</v>
      </c>
    </row>
    <row r="391" ht="18.95" customHeight="1" spans="1:16">
      <c r="A391" s="177" t="s">
        <v>135</v>
      </c>
      <c r="B391" s="178" t="s">
        <v>135</v>
      </c>
      <c r="C391" s="178" t="s">
        <v>754</v>
      </c>
      <c r="D391" s="179" t="s">
        <v>764</v>
      </c>
      <c r="E391" s="178" t="s">
        <v>147</v>
      </c>
      <c r="F391" s="41" t="s">
        <v>765</v>
      </c>
      <c r="G391" s="26">
        <v>556756</v>
      </c>
      <c r="H391" s="26">
        <f>IFERROR(VLOOKUP(D391,'数据-省本级预算数'!D:H,4,0),"0")</f>
        <v>420859</v>
      </c>
      <c r="I391" s="26"/>
      <c r="J391" s="26">
        <f>VLOOKUP(F391,'数据-省本级决算数'!$A:$B,2,0)</f>
        <v>528898</v>
      </c>
      <c r="K391" s="175">
        <f t="shared" si="40"/>
        <v>0.95</v>
      </c>
      <c r="L391" s="175">
        <f t="shared" si="41"/>
        <v>1.26</v>
      </c>
      <c r="M391" s="175">
        <f t="shared" si="42"/>
        <v>0</v>
      </c>
      <c r="N391" s="135">
        <f t="shared" si="38"/>
        <v>-0.05</v>
      </c>
      <c r="O391" s="176" t="str">
        <f t="shared" si="39"/>
        <v>是</v>
      </c>
      <c r="P391" s="176" t="str">
        <f t="shared" si="43"/>
        <v>是</v>
      </c>
    </row>
    <row r="392" ht="18.95" customHeight="1" spans="1:16">
      <c r="A392" s="167" t="s">
        <v>135</v>
      </c>
      <c r="B392" s="168" t="s">
        <v>135</v>
      </c>
      <c r="C392" s="168" t="s">
        <v>754</v>
      </c>
      <c r="D392" s="169" t="s">
        <v>766</v>
      </c>
      <c r="E392" s="168" t="s">
        <v>147</v>
      </c>
      <c r="F392" s="41" t="s">
        <v>767</v>
      </c>
      <c r="G392" s="26">
        <v>0</v>
      </c>
      <c r="H392" s="26">
        <f>IFERROR(VLOOKUP(D392,'数据-省本级预算数'!D:H,4,0),"0")</f>
        <v>0</v>
      </c>
      <c r="I392" s="26"/>
      <c r="J392" s="26">
        <f>VLOOKUP(F392,'数据-省本级决算数'!$A:$B,2,0)</f>
        <v>0</v>
      </c>
      <c r="K392" s="175"/>
      <c r="L392" s="175"/>
      <c r="M392" s="175">
        <f t="shared" si="42"/>
        <v>0</v>
      </c>
      <c r="N392" s="135" t="str">
        <f t="shared" si="38"/>
        <v/>
      </c>
      <c r="O392" s="176" t="str">
        <f t="shared" si="39"/>
        <v>否</v>
      </c>
      <c r="P392" s="176" t="str">
        <f t="shared" si="43"/>
        <v>是</v>
      </c>
    </row>
    <row r="393" ht="18.95" customHeight="1" spans="1:16">
      <c r="A393" s="167" t="s">
        <v>135</v>
      </c>
      <c r="B393" s="168" t="s">
        <v>135</v>
      </c>
      <c r="C393" s="168" t="s">
        <v>754</v>
      </c>
      <c r="D393" s="169" t="s">
        <v>768</v>
      </c>
      <c r="E393" s="168" t="s">
        <v>147</v>
      </c>
      <c r="F393" s="41" t="s">
        <v>769</v>
      </c>
      <c r="G393" s="26">
        <v>0</v>
      </c>
      <c r="H393" s="26">
        <f>IFERROR(VLOOKUP(D393,'数据-省本级预算数'!D:H,4,0),"0")</f>
        <v>0</v>
      </c>
      <c r="I393" s="26"/>
      <c r="J393" s="26">
        <f>VLOOKUP(F393,'数据-省本级决算数'!$A:$B,2,0)</f>
        <v>0</v>
      </c>
      <c r="K393" s="175"/>
      <c r="L393" s="175"/>
      <c r="M393" s="175">
        <f t="shared" si="42"/>
        <v>0</v>
      </c>
      <c r="N393" s="135" t="str">
        <f t="shared" si="38"/>
        <v/>
      </c>
      <c r="O393" s="176" t="str">
        <f t="shared" si="39"/>
        <v>否</v>
      </c>
      <c r="P393" s="176" t="str">
        <f t="shared" si="43"/>
        <v>是</v>
      </c>
    </row>
    <row r="394" ht="18.95" customHeight="1" spans="1:16">
      <c r="A394" s="177" t="s">
        <v>135</v>
      </c>
      <c r="B394" s="178"/>
      <c r="C394" s="178" t="s">
        <v>754</v>
      </c>
      <c r="D394" s="179" t="s">
        <v>770</v>
      </c>
      <c r="E394" s="178" t="s">
        <v>147</v>
      </c>
      <c r="F394" s="41" t="s">
        <v>771</v>
      </c>
      <c r="G394" s="26">
        <v>20505</v>
      </c>
      <c r="H394" s="26">
        <f>IFERROR(VLOOKUP(D394,'数据-省本级预算数'!D:H,4,0),"0")</f>
        <v>10457</v>
      </c>
      <c r="I394" s="26"/>
      <c r="J394" s="26">
        <f>VLOOKUP(F394,'数据-省本级决算数'!$A:$B,2,0)</f>
        <v>18797</v>
      </c>
      <c r="K394" s="175">
        <f t="shared" si="40"/>
        <v>0.92</v>
      </c>
      <c r="L394" s="175">
        <f t="shared" si="41"/>
        <v>1.8</v>
      </c>
      <c r="M394" s="175">
        <f t="shared" si="42"/>
        <v>0</v>
      </c>
      <c r="N394" s="135">
        <f t="shared" si="38"/>
        <v>-0.083</v>
      </c>
      <c r="O394" s="176" t="str">
        <f t="shared" si="39"/>
        <v>是</v>
      </c>
      <c r="P394" s="176" t="str">
        <f t="shared" si="43"/>
        <v>是</v>
      </c>
    </row>
    <row r="395" ht="18.95" customHeight="1" spans="1:16">
      <c r="A395" s="167" t="s">
        <v>135</v>
      </c>
      <c r="B395" s="456" t="s">
        <v>745</v>
      </c>
      <c r="C395" s="168"/>
      <c r="D395" s="169" t="s">
        <v>772</v>
      </c>
      <c r="E395" s="168"/>
      <c r="F395" s="27" t="s">
        <v>773</v>
      </c>
      <c r="G395" s="170">
        <f ca="1">SUMIF($C394:$C1616,$D395,$G394:$G1615)</f>
        <v>135813</v>
      </c>
      <c r="H395" s="26">
        <f ca="1">SUMIF($C394:$C1615,$D395,$H394:$H1614)</f>
        <v>113258</v>
      </c>
      <c r="I395" s="26">
        <f>IFERROR(VLOOKUP(F395,'数据-省本级调整数'!$A:$B,2,0),0)</f>
        <v>196168</v>
      </c>
      <c r="J395" s="26">
        <f>VLOOKUP(F395,'数据-省本级决算数'!$A:$B,2,0)</f>
        <v>165691</v>
      </c>
      <c r="K395" s="175">
        <f ca="1" t="shared" si="40"/>
        <v>1.22</v>
      </c>
      <c r="L395" s="175">
        <f ca="1" t="shared" si="41"/>
        <v>1.46</v>
      </c>
      <c r="M395" s="175">
        <f t="shared" si="42"/>
        <v>0.84</v>
      </c>
      <c r="N395" s="133">
        <f ca="1" t="shared" si="38"/>
        <v>0.22</v>
      </c>
      <c r="O395" s="176" t="str">
        <f ca="1" t="shared" si="39"/>
        <v>是</v>
      </c>
      <c r="P395" s="176" t="str">
        <f t="shared" si="43"/>
        <v>是</v>
      </c>
    </row>
    <row r="396" ht="18.95" customHeight="1" spans="1:16">
      <c r="A396" s="167" t="s">
        <v>135</v>
      </c>
      <c r="B396" s="168" t="s">
        <v>135</v>
      </c>
      <c r="C396" s="168" t="s">
        <v>772</v>
      </c>
      <c r="D396" s="169" t="s">
        <v>774</v>
      </c>
      <c r="E396" s="168" t="s">
        <v>147</v>
      </c>
      <c r="F396" s="41" t="s">
        <v>775</v>
      </c>
      <c r="G396" s="26">
        <v>0</v>
      </c>
      <c r="H396" s="26">
        <f>IFERROR(VLOOKUP(D396,'数据-省本级预算数'!D:H,4,0),"0")</f>
        <v>0</v>
      </c>
      <c r="I396" s="26"/>
      <c r="J396" s="26">
        <f>VLOOKUP(F396,'数据-省本级决算数'!$A:$B,2,0)</f>
        <v>0</v>
      </c>
      <c r="K396" s="175"/>
      <c r="L396" s="175"/>
      <c r="M396" s="175">
        <f t="shared" si="42"/>
        <v>0</v>
      </c>
      <c r="N396" s="135" t="str">
        <f t="shared" si="38"/>
        <v/>
      </c>
      <c r="O396" s="176" t="str">
        <f t="shared" si="39"/>
        <v>否</v>
      </c>
      <c r="P396" s="176" t="str">
        <f t="shared" si="43"/>
        <v>是</v>
      </c>
    </row>
    <row r="397" ht="18.95" customHeight="1" spans="1:16">
      <c r="A397" s="167" t="s">
        <v>135</v>
      </c>
      <c r="B397" s="168" t="s">
        <v>135</v>
      </c>
      <c r="C397" s="168" t="s">
        <v>772</v>
      </c>
      <c r="D397" s="169" t="s">
        <v>776</v>
      </c>
      <c r="E397" s="168" t="s">
        <v>147</v>
      </c>
      <c r="F397" s="49" t="s">
        <v>777</v>
      </c>
      <c r="G397" s="26">
        <v>42896</v>
      </c>
      <c r="H397" s="26">
        <f>IFERROR(VLOOKUP(D397,'数据-省本级预算数'!D:H,4,0),"0")</f>
        <v>53735</v>
      </c>
      <c r="I397" s="26"/>
      <c r="J397" s="26">
        <f>VLOOKUP(F397,'数据-省本级决算数'!$A:$B,2,0)</f>
        <v>47823</v>
      </c>
      <c r="K397" s="175">
        <f t="shared" si="40"/>
        <v>1.11</v>
      </c>
      <c r="L397" s="175">
        <f t="shared" si="41"/>
        <v>0.89</v>
      </c>
      <c r="M397" s="175">
        <f t="shared" si="42"/>
        <v>0</v>
      </c>
      <c r="N397" s="135">
        <f t="shared" si="38"/>
        <v>0.115</v>
      </c>
      <c r="O397" s="176" t="str">
        <f t="shared" si="39"/>
        <v>是</v>
      </c>
      <c r="P397" s="176" t="str">
        <f t="shared" si="43"/>
        <v>是</v>
      </c>
    </row>
    <row r="398" ht="18.95" customHeight="1" spans="1:16">
      <c r="A398" s="167" t="s">
        <v>135</v>
      </c>
      <c r="B398" s="168" t="s">
        <v>135</v>
      </c>
      <c r="C398" s="168" t="s">
        <v>772</v>
      </c>
      <c r="D398" s="169" t="s">
        <v>778</v>
      </c>
      <c r="E398" s="168" t="s">
        <v>147</v>
      </c>
      <c r="F398" s="49" t="s">
        <v>779</v>
      </c>
      <c r="G398" s="26">
        <v>31159</v>
      </c>
      <c r="H398" s="26">
        <f>IFERROR(VLOOKUP(D398,'数据-省本级预算数'!D:H,4,0),"0")</f>
        <v>19849</v>
      </c>
      <c r="I398" s="26"/>
      <c r="J398" s="26">
        <f>VLOOKUP(F398,'数据-省本级决算数'!$A:$B,2,0)</f>
        <v>29017</v>
      </c>
      <c r="K398" s="175">
        <f t="shared" si="40"/>
        <v>0.93</v>
      </c>
      <c r="L398" s="175">
        <f t="shared" si="41"/>
        <v>1.46</v>
      </c>
      <c r="M398" s="175">
        <f t="shared" si="42"/>
        <v>0</v>
      </c>
      <c r="N398" s="135">
        <f t="shared" si="38"/>
        <v>-0.069</v>
      </c>
      <c r="O398" s="176" t="str">
        <f t="shared" si="39"/>
        <v>是</v>
      </c>
      <c r="P398" s="176" t="str">
        <f t="shared" si="43"/>
        <v>是</v>
      </c>
    </row>
    <row r="399" ht="18.95" customHeight="1" spans="1:16">
      <c r="A399" s="167" t="s">
        <v>135</v>
      </c>
      <c r="B399" s="168" t="s">
        <v>135</v>
      </c>
      <c r="C399" s="168" t="s">
        <v>772</v>
      </c>
      <c r="D399" s="169" t="s">
        <v>780</v>
      </c>
      <c r="E399" s="168" t="s">
        <v>147</v>
      </c>
      <c r="F399" s="49" t="s">
        <v>781</v>
      </c>
      <c r="G399" s="26">
        <v>0</v>
      </c>
      <c r="H399" s="26">
        <f>IFERROR(VLOOKUP(D399,'数据-省本级预算数'!D:H,4,0),"0")</f>
        <v>0</v>
      </c>
      <c r="I399" s="26"/>
      <c r="J399" s="26">
        <f>VLOOKUP(F399,'数据-省本级决算数'!$A:$B,2,0)</f>
        <v>50</v>
      </c>
      <c r="K399" s="175"/>
      <c r="L399" s="175"/>
      <c r="M399" s="175">
        <f t="shared" si="42"/>
        <v>0</v>
      </c>
      <c r="N399" s="135" t="str">
        <f t="shared" si="38"/>
        <v/>
      </c>
      <c r="O399" s="176" t="str">
        <f t="shared" si="39"/>
        <v>是</v>
      </c>
      <c r="P399" s="176" t="str">
        <f t="shared" si="43"/>
        <v>是</v>
      </c>
    </row>
    <row r="400" ht="18.95" customHeight="1" spans="1:16">
      <c r="A400" s="167" t="s">
        <v>135</v>
      </c>
      <c r="B400" s="168" t="s">
        <v>135</v>
      </c>
      <c r="C400" s="168" t="s">
        <v>772</v>
      </c>
      <c r="D400" s="169" t="s">
        <v>782</v>
      </c>
      <c r="E400" s="168" t="s">
        <v>147</v>
      </c>
      <c r="F400" s="49" t="s">
        <v>783</v>
      </c>
      <c r="G400" s="26">
        <v>60920</v>
      </c>
      <c r="H400" s="26">
        <f>IFERROR(VLOOKUP(D400,'数据-省本级预算数'!D:H,4,0),"0")</f>
        <v>39274</v>
      </c>
      <c r="I400" s="26"/>
      <c r="J400" s="26">
        <f>VLOOKUP(F400,'数据-省本级决算数'!$A:$B,2,0)</f>
        <v>88054</v>
      </c>
      <c r="K400" s="175">
        <f t="shared" si="40"/>
        <v>1.45</v>
      </c>
      <c r="L400" s="175">
        <f t="shared" si="41"/>
        <v>2.24</v>
      </c>
      <c r="M400" s="175">
        <f t="shared" si="42"/>
        <v>0</v>
      </c>
      <c r="N400" s="135">
        <f t="shared" si="38"/>
        <v>0.445</v>
      </c>
      <c r="O400" s="176" t="str">
        <f t="shared" si="39"/>
        <v>是</v>
      </c>
      <c r="P400" s="176" t="str">
        <f t="shared" si="43"/>
        <v>是</v>
      </c>
    </row>
    <row r="401" ht="18.95" customHeight="1" spans="1:16">
      <c r="A401" s="167" t="s">
        <v>135</v>
      </c>
      <c r="B401" s="168"/>
      <c r="C401" s="168" t="s">
        <v>772</v>
      </c>
      <c r="D401" s="169" t="s">
        <v>784</v>
      </c>
      <c r="E401" s="168" t="s">
        <v>147</v>
      </c>
      <c r="F401" s="49" t="s">
        <v>785</v>
      </c>
      <c r="G401" s="26">
        <v>838</v>
      </c>
      <c r="H401" s="26">
        <f>IFERROR(VLOOKUP(D401,'数据-省本级预算数'!D:H,4,0),"0")</f>
        <v>400</v>
      </c>
      <c r="I401" s="26"/>
      <c r="J401" s="26">
        <f>VLOOKUP(F401,'数据-省本级决算数'!$A:$B,2,0)</f>
        <v>747</v>
      </c>
      <c r="K401" s="175">
        <f t="shared" si="40"/>
        <v>0.89</v>
      </c>
      <c r="L401" s="175">
        <f t="shared" si="41"/>
        <v>1.87</v>
      </c>
      <c r="M401" s="175">
        <f t="shared" si="42"/>
        <v>0</v>
      </c>
      <c r="N401" s="135">
        <f t="shared" si="38"/>
        <v>-0.109</v>
      </c>
      <c r="O401" s="176" t="str">
        <f t="shared" si="39"/>
        <v>是</v>
      </c>
      <c r="P401" s="176" t="str">
        <f t="shared" si="43"/>
        <v>是</v>
      </c>
    </row>
    <row r="402" ht="18.95" customHeight="1" spans="1:16">
      <c r="A402" s="167" t="s">
        <v>135</v>
      </c>
      <c r="B402" s="456" t="s">
        <v>745</v>
      </c>
      <c r="C402" s="168"/>
      <c r="D402" s="169" t="s">
        <v>786</v>
      </c>
      <c r="E402" s="168"/>
      <c r="F402" s="49" t="s">
        <v>787</v>
      </c>
      <c r="G402" s="170">
        <f ca="1">SUMIF($C401:$C1623,$D402,$G401:$G1622)</f>
        <v>921</v>
      </c>
      <c r="H402" s="26">
        <f ca="1">SUMIF($C401:$C1622,$D402,$H401:$H1621)</f>
        <v>138</v>
      </c>
      <c r="I402" s="26">
        <f>IFERROR(VLOOKUP(F402,'数据-省本级调整数'!$A:$B,2,0),0)</f>
        <v>968</v>
      </c>
      <c r="J402" s="26">
        <f>VLOOKUP(F402,'数据-省本级决算数'!$A:$B,2,0)</f>
        <v>715</v>
      </c>
      <c r="K402" s="175">
        <f ca="1" t="shared" si="40"/>
        <v>0.78</v>
      </c>
      <c r="L402" s="175">
        <f ca="1" t="shared" si="41"/>
        <v>5.18</v>
      </c>
      <c r="M402" s="175">
        <f t="shared" si="42"/>
        <v>0.74</v>
      </c>
      <c r="N402" s="133">
        <f ca="1" t="shared" si="38"/>
        <v>-0.224</v>
      </c>
      <c r="O402" s="176" t="str">
        <f ca="1" t="shared" si="39"/>
        <v>是</v>
      </c>
      <c r="P402" s="176" t="str">
        <f t="shared" si="43"/>
        <v>是</v>
      </c>
    </row>
    <row r="403" ht="18.95" customHeight="1" spans="1:16">
      <c r="A403" s="167" t="s">
        <v>135</v>
      </c>
      <c r="B403" s="168" t="s">
        <v>135</v>
      </c>
      <c r="C403" s="168" t="s">
        <v>786</v>
      </c>
      <c r="D403" s="169" t="s">
        <v>788</v>
      </c>
      <c r="E403" s="168" t="s">
        <v>147</v>
      </c>
      <c r="F403" s="49" t="s">
        <v>789</v>
      </c>
      <c r="G403" s="26">
        <v>0</v>
      </c>
      <c r="H403" s="26">
        <f>IFERROR(VLOOKUP(D403,'数据-省本级预算数'!D:H,4,0),"0")</f>
        <v>0</v>
      </c>
      <c r="I403" s="26"/>
      <c r="J403" s="26">
        <f>VLOOKUP(F403,'数据-省本级决算数'!$A:$B,2,0)</f>
        <v>0</v>
      </c>
      <c r="K403" s="175"/>
      <c r="L403" s="175"/>
      <c r="M403" s="175">
        <f t="shared" si="42"/>
        <v>0</v>
      </c>
      <c r="N403" s="135" t="str">
        <f t="shared" si="38"/>
        <v/>
      </c>
      <c r="O403" s="176" t="str">
        <f t="shared" si="39"/>
        <v>否</v>
      </c>
      <c r="P403" s="176" t="str">
        <f t="shared" si="43"/>
        <v>是</v>
      </c>
    </row>
    <row r="404" ht="18.95" customHeight="1" spans="1:16">
      <c r="A404" s="167" t="s">
        <v>135</v>
      </c>
      <c r="B404" s="168" t="s">
        <v>135</v>
      </c>
      <c r="C404" s="168" t="s">
        <v>786</v>
      </c>
      <c r="D404" s="169" t="s">
        <v>790</v>
      </c>
      <c r="E404" s="168" t="s">
        <v>147</v>
      </c>
      <c r="F404" s="49" t="s">
        <v>791</v>
      </c>
      <c r="G404" s="26">
        <v>88</v>
      </c>
      <c r="H404" s="26">
        <f>IFERROR(VLOOKUP(D404,'数据-省本级预算数'!D:H,4,0),"0")</f>
        <v>138</v>
      </c>
      <c r="I404" s="26"/>
      <c r="J404" s="26">
        <f>VLOOKUP(F404,'数据-省本级决算数'!$A:$B,2,0)</f>
        <v>133</v>
      </c>
      <c r="K404" s="175">
        <f t="shared" si="40"/>
        <v>1.51</v>
      </c>
      <c r="L404" s="175">
        <f t="shared" si="41"/>
        <v>0.96</v>
      </c>
      <c r="M404" s="175">
        <f t="shared" si="42"/>
        <v>0</v>
      </c>
      <c r="N404" s="135">
        <f t="shared" si="38"/>
        <v>0.511</v>
      </c>
      <c r="O404" s="176" t="str">
        <f t="shared" si="39"/>
        <v>是</v>
      </c>
      <c r="P404" s="176" t="str">
        <f t="shared" si="43"/>
        <v>是</v>
      </c>
    </row>
    <row r="405" ht="18.95" customHeight="1" spans="1:16">
      <c r="A405" s="167" t="s">
        <v>135</v>
      </c>
      <c r="B405" s="168" t="s">
        <v>135</v>
      </c>
      <c r="C405" s="168" t="s">
        <v>786</v>
      </c>
      <c r="D405" s="169" t="s">
        <v>792</v>
      </c>
      <c r="E405" s="168" t="s">
        <v>147</v>
      </c>
      <c r="F405" s="49" t="s">
        <v>793</v>
      </c>
      <c r="G405" s="26">
        <v>833</v>
      </c>
      <c r="H405" s="26">
        <f>IFERROR(VLOOKUP(D405,'数据-省本级预算数'!D:H,4,0),"0")</f>
        <v>0</v>
      </c>
      <c r="I405" s="26"/>
      <c r="J405" s="26">
        <f>VLOOKUP(F405,'数据-省本级决算数'!$A:$B,2,0)</f>
        <v>582</v>
      </c>
      <c r="K405" s="175">
        <f t="shared" si="40"/>
        <v>0.7</v>
      </c>
      <c r="L405" s="175"/>
      <c r="M405" s="175">
        <f t="shared" si="42"/>
        <v>0</v>
      </c>
      <c r="N405" s="135">
        <f t="shared" si="38"/>
        <v>-0.301</v>
      </c>
      <c r="O405" s="176" t="str">
        <f t="shared" si="39"/>
        <v>是</v>
      </c>
      <c r="P405" s="176" t="str">
        <f t="shared" si="43"/>
        <v>是</v>
      </c>
    </row>
    <row r="406" ht="18.95" customHeight="1" spans="1:16">
      <c r="A406" s="167" t="s">
        <v>135</v>
      </c>
      <c r="B406" s="168" t="s">
        <v>135</v>
      </c>
      <c r="C406" s="168" t="s">
        <v>786</v>
      </c>
      <c r="D406" s="169" t="s">
        <v>794</v>
      </c>
      <c r="E406" s="168" t="s">
        <v>147</v>
      </c>
      <c r="F406" s="49" t="s">
        <v>795</v>
      </c>
      <c r="G406" s="26">
        <v>0</v>
      </c>
      <c r="H406" s="26">
        <f>IFERROR(VLOOKUP(D406,'数据-省本级预算数'!D:H,4,0),"0")</f>
        <v>0</v>
      </c>
      <c r="I406" s="26"/>
      <c r="J406" s="26">
        <f>VLOOKUP(F406,'数据-省本级决算数'!$A:$B,2,0)</f>
        <v>0</v>
      </c>
      <c r="K406" s="175"/>
      <c r="L406" s="175"/>
      <c r="M406" s="175">
        <f t="shared" si="42"/>
        <v>0</v>
      </c>
      <c r="N406" s="135" t="str">
        <f t="shared" si="38"/>
        <v/>
      </c>
      <c r="O406" s="176" t="str">
        <f t="shared" si="39"/>
        <v>否</v>
      </c>
      <c r="P406" s="176" t="str">
        <f t="shared" si="43"/>
        <v>是</v>
      </c>
    </row>
    <row r="407" ht="18.95" customHeight="1" spans="1:16">
      <c r="A407" s="167" t="s">
        <v>135</v>
      </c>
      <c r="B407" s="168"/>
      <c r="C407" s="168" t="s">
        <v>786</v>
      </c>
      <c r="D407" s="169" t="s">
        <v>796</v>
      </c>
      <c r="E407" s="168" t="s">
        <v>147</v>
      </c>
      <c r="F407" s="49" t="s">
        <v>797</v>
      </c>
      <c r="G407" s="26">
        <v>0</v>
      </c>
      <c r="H407" s="26">
        <f>IFERROR(VLOOKUP(D407,'数据-省本级预算数'!D:H,4,0),"0")</f>
        <v>0</v>
      </c>
      <c r="I407" s="26"/>
      <c r="J407" s="26">
        <f>VLOOKUP(F407,'数据-省本级决算数'!$A:$B,2,0)</f>
        <v>0</v>
      </c>
      <c r="K407" s="175"/>
      <c r="L407" s="175"/>
      <c r="M407" s="175">
        <f t="shared" si="42"/>
        <v>0</v>
      </c>
      <c r="N407" s="135" t="str">
        <f t="shared" si="38"/>
        <v/>
      </c>
      <c r="O407" s="176" t="str">
        <f t="shared" si="39"/>
        <v>否</v>
      </c>
      <c r="P407" s="176" t="str">
        <f t="shared" si="43"/>
        <v>是</v>
      </c>
    </row>
    <row r="408" ht="18.95" customHeight="1" spans="1:16">
      <c r="A408" s="167" t="s">
        <v>135</v>
      </c>
      <c r="B408" s="456" t="s">
        <v>745</v>
      </c>
      <c r="C408" s="168"/>
      <c r="D408" s="169" t="s">
        <v>798</v>
      </c>
      <c r="E408" s="168"/>
      <c r="F408" s="49" t="s">
        <v>799</v>
      </c>
      <c r="G408" s="170">
        <f ca="1">SUMIF($C407:$C1629,$D408,$G407:$G1628)</f>
        <v>2406</v>
      </c>
      <c r="H408" s="26">
        <f ca="1">SUMIF($C407:$C1628,$D408,$H407:$H1627)</f>
        <v>2406</v>
      </c>
      <c r="I408" s="26">
        <f>IFERROR(VLOOKUP(F408,'数据-省本级调整数'!$A:$B,2,0),0)</f>
        <v>2406</v>
      </c>
      <c r="J408" s="26">
        <f>VLOOKUP(F408,'数据-省本级决算数'!$A:$B,2,0)</f>
        <v>2406</v>
      </c>
      <c r="K408" s="175">
        <f ca="1" t="shared" si="40"/>
        <v>1</v>
      </c>
      <c r="L408" s="175">
        <f ca="1" t="shared" si="41"/>
        <v>1</v>
      </c>
      <c r="M408" s="175">
        <f t="shared" si="42"/>
        <v>1</v>
      </c>
      <c r="N408" s="133">
        <f ca="1" t="shared" si="38"/>
        <v>0</v>
      </c>
      <c r="O408" s="176" t="str">
        <f ca="1" t="shared" si="39"/>
        <v>是</v>
      </c>
      <c r="P408" s="176" t="str">
        <f t="shared" si="43"/>
        <v>是</v>
      </c>
    </row>
    <row r="409" ht="18.95" customHeight="1" spans="1:16">
      <c r="A409" s="167" t="s">
        <v>135</v>
      </c>
      <c r="B409" s="168" t="s">
        <v>135</v>
      </c>
      <c r="C409" s="168" t="s">
        <v>798</v>
      </c>
      <c r="D409" s="169" t="s">
        <v>800</v>
      </c>
      <c r="E409" s="168" t="s">
        <v>147</v>
      </c>
      <c r="F409" s="49" t="s">
        <v>801</v>
      </c>
      <c r="G409" s="26">
        <v>2406</v>
      </c>
      <c r="H409" s="26">
        <f>IFERROR(VLOOKUP(D409,'数据-省本级预算数'!D:H,4,0),"0")</f>
        <v>2406</v>
      </c>
      <c r="I409" s="26"/>
      <c r="J409" s="26">
        <f>VLOOKUP(F409,'数据-省本级决算数'!$A:$B,2,0)</f>
        <v>2406</v>
      </c>
      <c r="K409" s="175">
        <f t="shared" si="40"/>
        <v>1</v>
      </c>
      <c r="L409" s="175">
        <f t="shared" si="41"/>
        <v>1</v>
      </c>
      <c r="M409" s="175">
        <f t="shared" si="42"/>
        <v>0</v>
      </c>
      <c r="N409" s="135">
        <f t="shared" si="38"/>
        <v>0</v>
      </c>
      <c r="O409" s="176" t="str">
        <f t="shared" si="39"/>
        <v>是</v>
      </c>
      <c r="P409" s="176" t="str">
        <f t="shared" si="43"/>
        <v>是</v>
      </c>
    </row>
    <row r="410" ht="18.95" customHeight="1" spans="1:16">
      <c r="A410" s="167" t="s">
        <v>135</v>
      </c>
      <c r="B410" s="168" t="s">
        <v>135</v>
      </c>
      <c r="C410" s="168" t="s">
        <v>798</v>
      </c>
      <c r="D410" s="169" t="s">
        <v>802</v>
      </c>
      <c r="E410" s="168" t="s">
        <v>147</v>
      </c>
      <c r="F410" s="49" t="s">
        <v>803</v>
      </c>
      <c r="G410" s="26">
        <v>0</v>
      </c>
      <c r="H410" s="26">
        <f>IFERROR(VLOOKUP(D410,'数据-省本级预算数'!D:H,4,0),"0")</f>
        <v>0</v>
      </c>
      <c r="I410" s="26"/>
      <c r="J410" s="26">
        <f>VLOOKUP(F410,'数据-省本级决算数'!$A:$B,2,0)</f>
        <v>0</v>
      </c>
      <c r="K410" s="175"/>
      <c r="L410" s="175"/>
      <c r="M410" s="175">
        <f t="shared" si="42"/>
        <v>0</v>
      </c>
      <c r="N410" s="135" t="str">
        <f t="shared" si="38"/>
        <v/>
      </c>
      <c r="O410" s="176" t="str">
        <f t="shared" si="39"/>
        <v>否</v>
      </c>
      <c r="P410" s="176" t="str">
        <f t="shared" si="43"/>
        <v>是</v>
      </c>
    </row>
    <row r="411" ht="18.95" customHeight="1" spans="1:16">
      <c r="A411" s="167" t="s">
        <v>135</v>
      </c>
      <c r="B411" s="168"/>
      <c r="C411" s="168" t="s">
        <v>798</v>
      </c>
      <c r="D411" s="169" t="s">
        <v>804</v>
      </c>
      <c r="E411" s="168" t="s">
        <v>147</v>
      </c>
      <c r="F411" s="49" t="s">
        <v>805</v>
      </c>
      <c r="G411" s="26">
        <v>0</v>
      </c>
      <c r="H411" s="26">
        <f>IFERROR(VLOOKUP(D411,'数据-省本级预算数'!D:H,4,0),"0")</f>
        <v>0</v>
      </c>
      <c r="I411" s="26"/>
      <c r="J411" s="26">
        <f>VLOOKUP(F411,'数据-省本级决算数'!$A:$B,2,0)</f>
        <v>0</v>
      </c>
      <c r="K411" s="175"/>
      <c r="L411" s="175"/>
      <c r="M411" s="175">
        <f t="shared" si="42"/>
        <v>0</v>
      </c>
      <c r="N411" s="135" t="str">
        <f t="shared" si="38"/>
        <v/>
      </c>
      <c r="O411" s="176" t="str">
        <f t="shared" si="39"/>
        <v>否</v>
      </c>
      <c r="P411" s="176" t="str">
        <f t="shared" si="43"/>
        <v>是</v>
      </c>
    </row>
    <row r="412" ht="18.95" customHeight="1" spans="1:16">
      <c r="A412" s="167" t="s">
        <v>135</v>
      </c>
      <c r="B412" s="456" t="s">
        <v>745</v>
      </c>
      <c r="C412" s="168"/>
      <c r="D412" s="169" t="s">
        <v>806</v>
      </c>
      <c r="E412" s="168"/>
      <c r="F412" s="49" t="s">
        <v>807</v>
      </c>
      <c r="G412" s="170">
        <f ca="1">SUMIF($C411:$C1633,$D412,$G411:$G1632)</f>
        <v>0</v>
      </c>
      <c r="H412" s="26">
        <f ca="1">SUMIF($C411:$C1632,$D412,$H411:$H1631)</f>
        <v>0</v>
      </c>
      <c r="I412" s="26">
        <f>IFERROR(VLOOKUP(F412,'数据-省本级调整数'!$A:$B,2,0),0)</f>
        <v>99</v>
      </c>
      <c r="J412" s="26">
        <f>VLOOKUP(F412,'数据-省本级决算数'!$A:$B,2,0)</f>
        <v>-101</v>
      </c>
      <c r="K412" s="175"/>
      <c r="L412" s="175"/>
      <c r="M412" s="175">
        <f t="shared" si="42"/>
        <v>-1.02</v>
      </c>
      <c r="N412" s="133" t="str">
        <f ca="1" t="shared" si="38"/>
        <v/>
      </c>
      <c r="O412" s="176" t="str">
        <f ca="1" t="shared" si="39"/>
        <v>是</v>
      </c>
      <c r="P412" s="176" t="str">
        <f t="shared" si="43"/>
        <v>是</v>
      </c>
    </row>
    <row r="413" ht="18.95" customHeight="1" spans="1:16">
      <c r="A413" s="167" t="s">
        <v>135</v>
      </c>
      <c r="B413" s="168" t="s">
        <v>135</v>
      </c>
      <c r="C413" s="168" t="s">
        <v>806</v>
      </c>
      <c r="D413" s="169" t="s">
        <v>808</v>
      </c>
      <c r="E413" s="168" t="s">
        <v>147</v>
      </c>
      <c r="F413" s="49" t="s">
        <v>809</v>
      </c>
      <c r="G413" s="26">
        <v>0</v>
      </c>
      <c r="H413" s="26">
        <f>IFERROR(VLOOKUP(D413,'数据-省本级预算数'!D:H,4,0),"0")</f>
        <v>0</v>
      </c>
      <c r="I413" s="26"/>
      <c r="J413" s="26">
        <f>VLOOKUP(F413,'数据-省本级决算数'!$A:$B,2,0)</f>
        <v>-101</v>
      </c>
      <c r="K413" s="175"/>
      <c r="L413" s="175"/>
      <c r="M413" s="175">
        <f t="shared" si="42"/>
        <v>0</v>
      </c>
      <c r="N413" s="135" t="str">
        <f t="shared" si="38"/>
        <v/>
      </c>
      <c r="O413" s="176" t="str">
        <f t="shared" si="39"/>
        <v>是</v>
      </c>
      <c r="P413" s="176" t="str">
        <f t="shared" si="43"/>
        <v>是</v>
      </c>
    </row>
    <row r="414" ht="18.95" customHeight="1" spans="1:16">
      <c r="A414" s="167" t="s">
        <v>135</v>
      </c>
      <c r="B414" s="168" t="s">
        <v>135</v>
      </c>
      <c r="C414" s="168" t="s">
        <v>806</v>
      </c>
      <c r="D414" s="169" t="s">
        <v>810</v>
      </c>
      <c r="E414" s="168" t="s">
        <v>147</v>
      </c>
      <c r="F414" s="49" t="s">
        <v>811</v>
      </c>
      <c r="G414" s="26">
        <v>0</v>
      </c>
      <c r="H414" s="26">
        <f>IFERROR(VLOOKUP(D414,'数据-省本级预算数'!D:H,4,0),"0")</f>
        <v>0</v>
      </c>
      <c r="I414" s="26"/>
      <c r="J414" s="26">
        <f>VLOOKUP(F414,'数据-省本级决算数'!$A:$B,2,0)</f>
        <v>0</v>
      </c>
      <c r="K414" s="175"/>
      <c r="L414" s="175"/>
      <c r="M414" s="175">
        <f t="shared" si="42"/>
        <v>0</v>
      </c>
      <c r="N414" s="135" t="str">
        <f t="shared" si="38"/>
        <v/>
      </c>
      <c r="O414" s="176" t="str">
        <f t="shared" si="39"/>
        <v>否</v>
      </c>
      <c r="P414" s="176" t="str">
        <f t="shared" si="43"/>
        <v>是</v>
      </c>
    </row>
    <row r="415" ht="18.95" customHeight="1" spans="1:16">
      <c r="A415" s="167" t="s">
        <v>135</v>
      </c>
      <c r="B415" s="168"/>
      <c r="C415" s="168" t="s">
        <v>806</v>
      </c>
      <c r="D415" s="169" t="s">
        <v>812</v>
      </c>
      <c r="E415" s="168" t="s">
        <v>147</v>
      </c>
      <c r="F415" s="49" t="s">
        <v>813</v>
      </c>
      <c r="G415" s="26">
        <v>0</v>
      </c>
      <c r="H415" s="26">
        <f>IFERROR(VLOOKUP(D415,'数据-省本级预算数'!D:H,4,0),"0")</f>
        <v>0</v>
      </c>
      <c r="I415" s="26"/>
      <c r="J415" s="26">
        <f>VLOOKUP(F415,'数据-省本级决算数'!$A:$B,2,0)</f>
        <v>0</v>
      </c>
      <c r="K415" s="175"/>
      <c r="L415" s="175"/>
      <c r="M415" s="175">
        <f t="shared" si="42"/>
        <v>0</v>
      </c>
      <c r="N415" s="135" t="str">
        <f t="shared" si="38"/>
        <v/>
      </c>
      <c r="O415" s="176" t="str">
        <f t="shared" si="39"/>
        <v>否</v>
      </c>
      <c r="P415" s="176" t="str">
        <f t="shared" si="43"/>
        <v>是</v>
      </c>
    </row>
    <row r="416" ht="18.95" customHeight="1" spans="1:16">
      <c r="A416" s="167" t="s">
        <v>135</v>
      </c>
      <c r="B416" s="456" t="s">
        <v>745</v>
      </c>
      <c r="C416" s="168"/>
      <c r="D416" s="169" t="s">
        <v>814</v>
      </c>
      <c r="E416" s="168"/>
      <c r="F416" s="49" t="s">
        <v>815</v>
      </c>
      <c r="G416" s="170">
        <f ca="1">SUMIF($C415:$C1637,$D416,$G415:$G1636)</f>
        <v>489</v>
      </c>
      <c r="H416" s="26">
        <f ca="1">SUMIF($C415:$C1636,$D416,$H415:$H1635)</f>
        <v>6464</v>
      </c>
      <c r="I416" s="26">
        <f>IFERROR(VLOOKUP(F416,'数据-省本级调整数'!$A:$B,2,0),0)</f>
        <v>284</v>
      </c>
      <c r="J416" s="26">
        <f>VLOOKUP(F416,'数据-省本级决算数'!$A:$B,2,0)</f>
        <v>284</v>
      </c>
      <c r="K416" s="175">
        <f ca="1" t="shared" si="40"/>
        <v>0.58</v>
      </c>
      <c r="L416" s="175">
        <f ca="1" t="shared" si="41"/>
        <v>0.04</v>
      </c>
      <c r="M416" s="175">
        <f t="shared" si="42"/>
        <v>1</v>
      </c>
      <c r="N416" s="133">
        <f ca="1" t="shared" si="38"/>
        <v>-0.419</v>
      </c>
      <c r="O416" s="176" t="str">
        <f ca="1" t="shared" si="39"/>
        <v>是</v>
      </c>
      <c r="P416" s="176" t="str">
        <f t="shared" si="43"/>
        <v>是</v>
      </c>
    </row>
    <row r="417" ht="18.95" customHeight="1" spans="1:16">
      <c r="A417" s="167" t="s">
        <v>135</v>
      </c>
      <c r="B417" s="168" t="s">
        <v>135</v>
      </c>
      <c r="C417" s="168" t="s">
        <v>814</v>
      </c>
      <c r="D417" s="169" t="s">
        <v>816</v>
      </c>
      <c r="E417" s="168" t="s">
        <v>147</v>
      </c>
      <c r="F417" s="49" t="s">
        <v>817</v>
      </c>
      <c r="G417" s="26">
        <v>489</v>
      </c>
      <c r="H417" s="26">
        <f>IFERROR(VLOOKUP(D417,'数据-省本级预算数'!D:H,4,0),"0")</f>
        <v>6464</v>
      </c>
      <c r="I417" s="26"/>
      <c r="J417" s="26">
        <f>VLOOKUP(F417,'数据-省本级决算数'!$A:$B,2,0)</f>
        <v>284</v>
      </c>
      <c r="K417" s="175">
        <f t="shared" si="40"/>
        <v>0.58</v>
      </c>
      <c r="L417" s="175">
        <f t="shared" si="41"/>
        <v>0.04</v>
      </c>
      <c r="M417" s="175">
        <f t="shared" si="42"/>
        <v>0</v>
      </c>
      <c r="N417" s="135">
        <f t="shared" si="38"/>
        <v>-0.419</v>
      </c>
      <c r="O417" s="176" t="str">
        <f t="shared" si="39"/>
        <v>是</v>
      </c>
      <c r="P417" s="176" t="str">
        <f t="shared" si="43"/>
        <v>是</v>
      </c>
    </row>
    <row r="418" ht="18.95" customHeight="1" spans="1:16">
      <c r="A418" s="167" t="s">
        <v>135</v>
      </c>
      <c r="B418" s="168" t="s">
        <v>135</v>
      </c>
      <c r="C418" s="168" t="s">
        <v>814</v>
      </c>
      <c r="D418" s="169" t="s">
        <v>818</v>
      </c>
      <c r="E418" s="168" t="s">
        <v>147</v>
      </c>
      <c r="F418" s="49" t="s">
        <v>819</v>
      </c>
      <c r="G418" s="26">
        <v>0</v>
      </c>
      <c r="H418" s="26">
        <f>IFERROR(VLOOKUP(D418,'数据-省本级预算数'!D:H,4,0),"0")</f>
        <v>0</v>
      </c>
      <c r="I418" s="26"/>
      <c r="J418" s="26">
        <f>VLOOKUP(F418,'数据-省本级决算数'!$A:$B,2,0)</f>
        <v>0</v>
      </c>
      <c r="K418" s="175"/>
      <c r="L418" s="175"/>
      <c r="M418" s="175">
        <f t="shared" si="42"/>
        <v>0</v>
      </c>
      <c r="N418" s="135" t="str">
        <f t="shared" si="38"/>
        <v/>
      </c>
      <c r="O418" s="176" t="str">
        <f t="shared" si="39"/>
        <v>否</v>
      </c>
      <c r="P418" s="176" t="str">
        <f t="shared" si="43"/>
        <v>是</v>
      </c>
    </row>
    <row r="419" ht="18.95" customHeight="1" spans="1:16">
      <c r="A419" s="167" t="s">
        <v>135</v>
      </c>
      <c r="B419" s="168"/>
      <c r="C419" s="168" t="s">
        <v>814</v>
      </c>
      <c r="D419" s="169" t="s">
        <v>820</v>
      </c>
      <c r="E419" s="168" t="s">
        <v>147</v>
      </c>
      <c r="F419" s="49" t="s">
        <v>821</v>
      </c>
      <c r="G419" s="26">
        <v>0</v>
      </c>
      <c r="H419" s="26">
        <f>IFERROR(VLOOKUP(D419,'数据-省本级预算数'!D:H,4,0),"0")</f>
        <v>0</v>
      </c>
      <c r="I419" s="26"/>
      <c r="J419" s="26">
        <f>VLOOKUP(F419,'数据-省本级决算数'!$A:$B,2,0)</f>
        <v>0</v>
      </c>
      <c r="K419" s="175"/>
      <c r="L419" s="175"/>
      <c r="M419" s="175">
        <f t="shared" si="42"/>
        <v>0</v>
      </c>
      <c r="N419" s="135" t="str">
        <f t="shared" si="38"/>
        <v/>
      </c>
      <c r="O419" s="176" t="str">
        <f t="shared" si="39"/>
        <v>否</v>
      </c>
      <c r="P419" s="176" t="str">
        <f t="shared" si="43"/>
        <v>是</v>
      </c>
    </row>
    <row r="420" ht="18.95" customHeight="1" spans="1:16">
      <c r="A420" s="167" t="s">
        <v>135</v>
      </c>
      <c r="B420" s="456" t="s">
        <v>745</v>
      </c>
      <c r="C420" s="168"/>
      <c r="D420" s="169" t="s">
        <v>822</v>
      </c>
      <c r="E420" s="168"/>
      <c r="F420" s="49" t="s">
        <v>823</v>
      </c>
      <c r="G420" s="170">
        <f ca="1">SUMIF($C419:$C1641,$D420,$G419:$G1640)</f>
        <v>12130</v>
      </c>
      <c r="H420" s="26">
        <f ca="1">SUMIF($C419:$C1640,$D420,$H419:$H1639)</f>
        <v>12375</v>
      </c>
      <c r="I420" s="26">
        <f>IFERROR(VLOOKUP(F420,'数据-省本级调整数'!$A:$B,2,0),0)</f>
        <v>12335</v>
      </c>
      <c r="J420" s="26">
        <f>VLOOKUP(F420,'数据-省本级决算数'!$A:$B,2,0)</f>
        <v>10225</v>
      </c>
      <c r="K420" s="175">
        <f ca="1" t="shared" si="40"/>
        <v>0.84</v>
      </c>
      <c r="L420" s="175">
        <f ca="1" t="shared" si="41"/>
        <v>0.83</v>
      </c>
      <c r="M420" s="175">
        <f t="shared" si="42"/>
        <v>0.83</v>
      </c>
      <c r="N420" s="133">
        <f ca="1" t="shared" si="38"/>
        <v>-0.157</v>
      </c>
      <c r="O420" s="176" t="str">
        <f ca="1" t="shared" si="39"/>
        <v>是</v>
      </c>
      <c r="P420" s="176" t="str">
        <f t="shared" si="43"/>
        <v>是</v>
      </c>
    </row>
    <row r="421" ht="18.95" customHeight="1" spans="1:16">
      <c r="A421" s="167" t="s">
        <v>135</v>
      </c>
      <c r="B421" s="168" t="s">
        <v>135</v>
      </c>
      <c r="C421" s="168" t="s">
        <v>822</v>
      </c>
      <c r="D421" s="169" t="s">
        <v>824</v>
      </c>
      <c r="E421" s="168" t="s">
        <v>147</v>
      </c>
      <c r="F421" s="49" t="s">
        <v>825</v>
      </c>
      <c r="G421" s="26">
        <v>0</v>
      </c>
      <c r="H421" s="26">
        <f>IFERROR(VLOOKUP(D421,'数据-省本级预算数'!D:H,4,0),"0")</f>
        <v>0</v>
      </c>
      <c r="I421" s="26"/>
      <c r="J421" s="26">
        <f>VLOOKUP(F421,'数据-省本级决算数'!$A:$B,2,0)</f>
        <v>0</v>
      </c>
      <c r="K421" s="175"/>
      <c r="L421" s="175"/>
      <c r="M421" s="175">
        <f t="shared" si="42"/>
        <v>0</v>
      </c>
      <c r="N421" s="135" t="str">
        <f t="shared" si="38"/>
        <v/>
      </c>
      <c r="O421" s="176" t="str">
        <f t="shared" si="39"/>
        <v>否</v>
      </c>
      <c r="P421" s="176" t="str">
        <f t="shared" si="43"/>
        <v>是</v>
      </c>
    </row>
    <row r="422" ht="18.95" customHeight="1" spans="1:16">
      <c r="A422" s="167" t="s">
        <v>135</v>
      </c>
      <c r="B422" s="168" t="s">
        <v>135</v>
      </c>
      <c r="C422" s="168" t="s">
        <v>822</v>
      </c>
      <c r="D422" s="169" t="s">
        <v>826</v>
      </c>
      <c r="E422" s="168" t="s">
        <v>147</v>
      </c>
      <c r="F422" s="49" t="s">
        <v>827</v>
      </c>
      <c r="G422" s="26">
        <v>12130</v>
      </c>
      <c r="H422" s="26">
        <f>IFERROR(VLOOKUP(D422,'数据-省本级预算数'!D:H,4,0),"0")</f>
        <v>12366</v>
      </c>
      <c r="I422" s="26"/>
      <c r="J422" s="26">
        <f>VLOOKUP(F422,'数据-省本级决算数'!$A:$B,2,0)</f>
        <v>10225</v>
      </c>
      <c r="K422" s="175">
        <f t="shared" si="40"/>
        <v>0.84</v>
      </c>
      <c r="L422" s="175">
        <f t="shared" si="41"/>
        <v>0.83</v>
      </c>
      <c r="M422" s="175">
        <f t="shared" si="42"/>
        <v>0</v>
      </c>
      <c r="N422" s="135">
        <f t="shared" si="38"/>
        <v>-0.157</v>
      </c>
      <c r="O422" s="176" t="str">
        <f t="shared" si="39"/>
        <v>是</v>
      </c>
      <c r="P422" s="176" t="str">
        <f t="shared" si="43"/>
        <v>是</v>
      </c>
    </row>
    <row r="423" ht="18.95" customHeight="1" spans="1:16">
      <c r="A423" s="167" t="s">
        <v>135</v>
      </c>
      <c r="B423" s="168"/>
      <c r="C423" s="168" t="s">
        <v>822</v>
      </c>
      <c r="D423" s="169" t="s">
        <v>828</v>
      </c>
      <c r="E423" s="168" t="s">
        <v>147</v>
      </c>
      <c r="F423" s="49" t="s">
        <v>829</v>
      </c>
      <c r="G423" s="26">
        <v>0</v>
      </c>
      <c r="H423" s="26">
        <f>IFERROR(VLOOKUP(D423,'数据-省本级预算数'!D:H,4,0),"0")</f>
        <v>9</v>
      </c>
      <c r="I423" s="26"/>
      <c r="J423" s="26">
        <f>VLOOKUP(F423,'数据-省本级决算数'!$A:$B,2,0)</f>
        <v>0</v>
      </c>
      <c r="K423" s="175"/>
      <c r="L423" s="175">
        <f t="shared" si="41"/>
        <v>0</v>
      </c>
      <c r="M423" s="175">
        <f t="shared" si="42"/>
        <v>0</v>
      </c>
      <c r="N423" s="135" t="str">
        <f t="shared" si="38"/>
        <v/>
      </c>
      <c r="O423" s="176" t="str">
        <f t="shared" si="39"/>
        <v>是</v>
      </c>
      <c r="P423" s="176" t="str">
        <f t="shared" si="43"/>
        <v>是</v>
      </c>
    </row>
    <row r="424" ht="18.95" customHeight="1" spans="1:16">
      <c r="A424" s="167" t="s">
        <v>135</v>
      </c>
      <c r="B424" s="168" t="s">
        <v>135</v>
      </c>
      <c r="C424" s="168" t="s">
        <v>822</v>
      </c>
      <c r="D424" s="169" t="s">
        <v>830</v>
      </c>
      <c r="E424" s="168" t="s">
        <v>147</v>
      </c>
      <c r="F424" s="49" t="s">
        <v>831</v>
      </c>
      <c r="G424" s="26">
        <v>0</v>
      </c>
      <c r="H424" s="26">
        <f>IFERROR(VLOOKUP(D424,'数据-省本级预算数'!D:H,4,0),"0")</f>
        <v>0</v>
      </c>
      <c r="I424" s="26"/>
      <c r="J424" s="26">
        <f>VLOOKUP(F424,'数据-省本级决算数'!$A:$B,2,0)</f>
        <v>0</v>
      </c>
      <c r="K424" s="175"/>
      <c r="L424" s="175"/>
      <c r="M424" s="175">
        <f t="shared" si="42"/>
        <v>0</v>
      </c>
      <c r="N424" s="135" t="str">
        <f t="shared" si="38"/>
        <v/>
      </c>
      <c r="O424" s="176" t="str">
        <f t="shared" si="39"/>
        <v>否</v>
      </c>
      <c r="P424" s="176" t="str">
        <f t="shared" si="43"/>
        <v>是</v>
      </c>
    </row>
    <row r="425" ht="18.95" customHeight="1" spans="1:16">
      <c r="A425" s="167" t="s">
        <v>135</v>
      </c>
      <c r="B425" s="168" t="s">
        <v>135</v>
      </c>
      <c r="C425" s="168" t="s">
        <v>822</v>
      </c>
      <c r="D425" s="169" t="s">
        <v>832</v>
      </c>
      <c r="E425" s="168" t="s">
        <v>147</v>
      </c>
      <c r="F425" s="49" t="s">
        <v>833</v>
      </c>
      <c r="G425" s="26">
        <v>0</v>
      </c>
      <c r="H425" s="26">
        <f>IFERROR(VLOOKUP(D425,'数据-省本级预算数'!D:H,4,0),"0")</f>
        <v>0</v>
      </c>
      <c r="I425" s="26"/>
      <c r="J425" s="26">
        <f>VLOOKUP(F425,'数据-省本级决算数'!$A:$B,2,0)</f>
        <v>0</v>
      </c>
      <c r="K425" s="175"/>
      <c r="L425" s="175"/>
      <c r="M425" s="175">
        <f t="shared" si="42"/>
        <v>0</v>
      </c>
      <c r="N425" s="135" t="str">
        <f t="shared" si="38"/>
        <v/>
      </c>
      <c r="O425" s="176" t="str">
        <f t="shared" si="39"/>
        <v>否</v>
      </c>
      <c r="P425" s="176" t="str">
        <f t="shared" si="43"/>
        <v>是</v>
      </c>
    </row>
    <row r="426" ht="18.95" customHeight="1" spans="1:16">
      <c r="A426" s="167" t="s">
        <v>135</v>
      </c>
      <c r="B426" s="456" t="s">
        <v>745</v>
      </c>
      <c r="C426" s="168"/>
      <c r="D426" s="169" t="s">
        <v>834</v>
      </c>
      <c r="E426" s="168"/>
      <c r="F426" s="49" t="s">
        <v>835</v>
      </c>
      <c r="G426" s="170">
        <f ca="1">SUMIF($C425:$C1647,$D426,$G425:$G1646)</f>
        <v>234</v>
      </c>
      <c r="H426" s="26">
        <f ca="1">SUMIF($C425:$C1646,$D426,$H425:$H1645)</f>
        <v>163000</v>
      </c>
      <c r="I426" s="26">
        <f>IFERROR(VLOOKUP(F426,'数据-省本级调整数'!$A:$B,2,0),0)</f>
        <v>300</v>
      </c>
      <c r="J426" s="26">
        <f>VLOOKUP(F426,'数据-省本级决算数'!$A:$B,2,0)</f>
        <v>300</v>
      </c>
      <c r="K426" s="175">
        <f ca="1" t="shared" si="40"/>
        <v>1.28</v>
      </c>
      <c r="L426" s="175">
        <f ca="1" t="shared" si="41"/>
        <v>0</v>
      </c>
      <c r="M426" s="175">
        <f t="shared" si="42"/>
        <v>1</v>
      </c>
      <c r="N426" s="133">
        <f ca="1" t="shared" si="38"/>
        <v>0.282</v>
      </c>
      <c r="O426" s="176" t="str">
        <f ca="1" t="shared" si="39"/>
        <v>是</v>
      </c>
      <c r="P426" s="176" t="str">
        <f t="shared" si="43"/>
        <v>是</v>
      </c>
    </row>
    <row r="427" ht="18.95" customHeight="1" spans="1:16">
      <c r="A427" s="167" t="s">
        <v>135</v>
      </c>
      <c r="B427" s="168" t="s">
        <v>135</v>
      </c>
      <c r="C427" s="168" t="s">
        <v>834</v>
      </c>
      <c r="D427" s="169" t="s">
        <v>836</v>
      </c>
      <c r="E427" s="168" t="s">
        <v>147</v>
      </c>
      <c r="F427" s="49" t="s">
        <v>837</v>
      </c>
      <c r="G427" s="26">
        <v>0</v>
      </c>
      <c r="H427" s="26">
        <f>IFERROR(VLOOKUP(D427,'数据-省本级预算数'!D:H,4,0),"0")</f>
        <v>85000</v>
      </c>
      <c r="I427" s="26"/>
      <c r="J427" s="26">
        <f>VLOOKUP(F427,'数据-省本级决算数'!$A:$B,2,0)</f>
        <v>0</v>
      </c>
      <c r="K427" s="175"/>
      <c r="L427" s="175">
        <f t="shared" si="41"/>
        <v>0</v>
      </c>
      <c r="M427" s="175">
        <f t="shared" si="42"/>
        <v>0</v>
      </c>
      <c r="N427" s="135" t="str">
        <f t="shared" si="38"/>
        <v/>
      </c>
      <c r="O427" s="176" t="str">
        <f t="shared" si="39"/>
        <v>是</v>
      </c>
      <c r="P427" s="176" t="str">
        <f t="shared" si="43"/>
        <v>是</v>
      </c>
    </row>
    <row r="428" ht="18.95" customHeight="1" spans="1:16">
      <c r="A428" s="167" t="s">
        <v>135</v>
      </c>
      <c r="B428" s="168" t="s">
        <v>135</v>
      </c>
      <c r="C428" s="168" t="s">
        <v>834</v>
      </c>
      <c r="D428" s="169" t="s">
        <v>838</v>
      </c>
      <c r="E428" s="168" t="s">
        <v>147</v>
      </c>
      <c r="F428" s="49" t="s">
        <v>839</v>
      </c>
      <c r="G428" s="26">
        <v>234</v>
      </c>
      <c r="H428" s="26">
        <f>IFERROR(VLOOKUP(D428,'数据-省本级预算数'!D:H,4,0),"0")</f>
        <v>78000</v>
      </c>
      <c r="I428" s="26"/>
      <c r="J428" s="26">
        <f>VLOOKUP(F428,'数据-省本级决算数'!$A:$B,2,0)</f>
        <v>0</v>
      </c>
      <c r="K428" s="175">
        <f t="shared" si="40"/>
        <v>0</v>
      </c>
      <c r="L428" s="175">
        <f t="shared" si="41"/>
        <v>0</v>
      </c>
      <c r="M428" s="175">
        <f t="shared" si="42"/>
        <v>0</v>
      </c>
      <c r="N428" s="135">
        <f t="shared" si="38"/>
        <v>-1</v>
      </c>
      <c r="O428" s="176" t="str">
        <f t="shared" si="39"/>
        <v>是</v>
      </c>
      <c r="P428" s="176" t="str">
        <f t="shared" si="43"/>
        <v>是</v>
      </c>
    </row>
    <row r="429" ht="18.95" customHeight="1" spans="1:16">
      <c r="A429" s="167" t="s">
        <v>135</v>
      </c>
      <c r="B429" s="168" t="s">
        <v>135</v>
      </c>
      <c r="C429" s="168" t="s">
        <v>834</v>
      </c>
      <c r="D429" s="169" t="s">
        <v>840</v>
      </c>
      <c r="E429" s="168" t="s">
        <v>147</v>
      </c>
      <c r="F429" s="49" t="s">
        <v>841</v>
      </c>
      <c r="G429" s="26">
        <v>0</v>
      </c>
      <c r="H429" s="26">
        <f>IFERROR(VLOOKUP(D429,'数据-省本级预算数'!D:H,4,0),"0")</f>
        <v>0</v>
      </c>
      <c r="I429" s="26"/>
      <c r="J429" s="26">
        <f>VLOOKUP(F429,'数据-省本级决算数'!$A:$B,2,0)</f>
        <v>0</v>
      </c>
      <c r="K429" s="175"/>
      <c r="L429" s="175"/>
      <c r="M429" s="175">
        <f t="shared" si="42"/>
        <v>0</v>
      </c>
      <c r="N429" s="135" t="str">
        <f t="shared" si="38"/>
        <v/>
      </c>
      <c r="O429" s="176" t="str">
        <f t="shared" si="39"/>
        <v>否</v>
      </c>
      <c r="P429" s="176" t="str">
        <f t="shared" si="43"/>
        <v>是</v>
      </c>
    </row>
    <row r="430" ht="18.95" customHeight="1" spans="1:16">
      <c r="A430" s="167" t="s">
        <v>135</v>
      </c>
      <c r="B430" s="168"/>
      <c r="C430" s="168" t="s">
        <v>834</v>
      </c>
      <c r="D430" s="169" t="s">
        <v>842</v>
      </c>
      <c r="E430" s="168" t="s">
        <v>147</v>
      </c>
      <c r="F430" s="49" t="s">
        <v>843</v>
      </c>
      <c r="G430" s="26">
        <v>0</v>
      </c>
      <c r="H430" s="26">
        <f>IFERROR(VLOOKUP(D430,'数据-省本级预算数'!D:H,4,0),"0")</f>
        <v>0</v>
      </c>
      <c r="I430" s="26"/>
      <c r="J430" s="26">
        <f>VLOOKUP(F430,'数据-省本级决算数'!$A:$B,2,0)</f>
        <v>300</v>
      </c>
      <c r="K430" s="175"/>
      <c r="L430" s="175"/>
      <c r="M430" s="175">
        <f t="shared" si="42"/>
        <v>0</v>
      </c>
      <c r="N430" s="135" t="str">
        <f t="shared" si="38"/>
        <v/>
      </c>
      <c r="O430" s="176" t="str">
        <f t="shared" si="39"/>
        <v>是</v>
      </c>
      <c r="P430" s="176" t="str">
        <f t="shared" si="43"/>
        <v>是</v>
      </c>
    </row>
    <row r="431" ht="18.95" customHeight="1" spans="1:16">
      <c r="A431" s="167"/>
      <c r="B431" s="168" t="s">
        <v>135</v>
      </c>
      <c r="C431" s="168" t="s">
        <v>834</v>
      </c>
      <c r="D431" s="169" t="s">
        <v>844</v>
      </c>
      <c r="E431" s="168" t="s">
        <v>147</v>
      </c>
      <c r="F431" s="49" t="s">
        <v>845</v>
      </c>
      <c r="G431" s="26">
        <v>0</v>
      </c>
      <c r="H431" s="26">
        <f>IFERROR(VLOOKUP(D431,'数据-省本级预算数'!D:H,4,0),"0")</f>
        <v>0</v>
      </c>
      <c r="I431" s="26"/>
      <c r="J431" s="26">
        <f>VLOOKUP(F431,'数据-省本级决算数'!$A:$B,2,0)</f>
        <v>0</v>
      </c>
      <c r="K431" s="175"/>
      <c r="L431" s="175"/>
      <c r="M431" s="175">
        <f t="shared" si="42"/>
        <v>0</v>
      </c>
      <c r="N431" s="135" t="str">
        <f t="shared" si="38"/>
        <v/>
      </c>
      <c r="O431" s="176" t="str">
        <f t="shared" si="39"/>
        <v>否</v>
      </c>
      <c r="P431" s="176" t="str">
        <f t="shared" si="43"/>
        <v>是</v>
      </c>
    </row>
    <row r="432" ht="18.95" customHeight="1" spans="1:16">
      <c r="A432" s="167" t="s">
        <v>135</v>
      </c>
      <c r="B432" s="168"/>
      <c r="C432" s="168" t="s">
        <v>834</v>
      </c>
      <c r="D432" s="169" t="s">
        <v>846</v>
      </c>
      <c r="E432" s="168" t="s">
        <v>147</v>
      </c>
      <c r="F432" s="49" t="s">
        <v>847</v>
      </c>
      <c r="G432" s="26">
        <v>0</v>
      </c>
      <c r="H432" s="26">
        <f>IFERROR(VLOOKUP(D432,'数据-省本级预算数'!D:H,4,0),"0")</f>
        <v>0</v>
      </c>
      <c r="I432" s="26"/>
      <c r="J432" s="26">
        <f>VLOOKUP(F432,'数据-省本级决算数'!$A:$B,2,0)</f>
        <v>0</v>
      </c>
      <c r="K432" s="175"/>
      <c r="L432" s="175"/>
      <c r="M432" s="175">
        <f t="shared" si="42"/>
        <v>0</v>
      </c>
      <c r="N432" s="135" t="str">
        <f t="shared" si="38"/>
        <v/>
      </c>
      <c r="O432" s="176" t="str">
        <f t="shared" si="39"/>
        <v>否</v>
      </c>
      <c r="P432" s="176" t="str">
        <f t="shared" si="43"/>
        <v>是</v>
      </c>
    </row>
    <row r="433" ht="18.95" customHeight="1" spans="1:16">
      <c r="A433" s="167" t="s">
        <v>135</v>
      </c>
      <c r="B433" s="456" t="s">
        <v>745</v>
      </c>
      <c r="C433" s="168"/>
      <c r="D433" s="169" t="s">
        <v>848</v>
      </c>
      <c r="E433" s="168" t="s">
        <v>147</v>
      </c>
      <c r="F433" s="49" t="s">
        <v>849</v>
      </c>
      <c r="G433" s="170">
        <v>1766</v>
      </c>
      <c r="H433" s="26">
        <f>IFERROR(VLOOKUP(D433,'数据-省本级预算数'!D:H,4,0),"0")</f>
        <v>1238</v>
      </c>
      <c r="I433" s="26">
        <f>IFERROR(VLOOKUP(F433,'数据-省本级调整数'!$A:$B,2,0),0)</f>
        <v>96202</v>
      </c>
      <c r="J433" s="26">
        <f>VLOOKUP(F433,'数据-省本级决算数'!$A:$B,2,0)</f>
        <v>807</v>
      </c>
      <c r="K433" s="175">
        <f t="shared" si="40"/>
        <v>0.46</v>
      </c>
      <c r="L433" s="175">
        <f t="shared" si="41"/>
        <v>0.65</v>
      </c>
      <c r="M433" s="175">
        <f t="shared" si="42"/>
        <v>0.01</v>
      </c>
      <c r="N433" s="133">
        <f t="shared" si="38"/>
        <v>-0.543</v>
      </c>
      <c r="O433" s="176" t="str">
        <f t="shared" si="39"/>
        <v>是</v>
      </c>
      <c r="P433" s="176" t="str">
        <f t="shared" si="43"/>
        <v>是</v>
      </c>
    </row>
    <row r="434" ht="18.95" customHeight="1" spans="1:16">
      <c r="A434" s="167" t="s">
        <v>134</v>
      </c>
      <c r="B434" s="168" t="s">
        <v>135</v>
      </c>
      <c r="C434" s="168"/>
      <c r="D434" s="169" t="s">
        <v>850</v>
      </c>
      <c r="E434" s="168"/>
      <c r="F434" s="50" t="s">
        <v>851</v>
      </c>
      <c r="G434" s="170">
        <f ca="1">SUMIF($B435:$B$1300,$D434,$G435:$G$1300)</f>
        <v>148242</v>
      </c>
      <c r="H434" s="170">
        <f ca="1">SUMIF($B435:$B$1300,$D434,$H435:$H$1300)</f>
        <v>196616</v>
      </c>
      <c r="I434" s="170">
        <f>SUMIF($B435:$B$1300,$D434,$I435:$I$1300)</f>
        <v>180516</v>
      </c>
      <c r="J434" s="26">
        <f>VLOOKUP(F434,'数据-省本级决算数'!$A:$B,2,0)</f>
        <v>173439</v>
      </c>
      <c r="K434" s="175">
        <f ca="1" t="shared" si="40"/>
        <v>1.17</v>
      </c>
      <c r="L434" s="175">
        <f ca="1" t="shared" si="41"/>
        <v>0.88</v>
      </c>
      <c r="M434" s="175">
        <f t="shared" si="42"/>
        <v>0.96</v>
      </c>
      <c r="N434" s="133">
        <f ca="1" t="shared" si="38"/>
        <v>0.17</v>
      </c>
      <c r="O434" s="176" t="str">
        <f ca="1" t="shared" si="39"/>
        <v>是</v>
      </c>
      <c r="P434" s="176" t="str">
        <f t="shared" si="43"/>
        <v>是</v>
      </c>
    </row>
    <row r="435" ht="18.95" customHeight="1" spans="1:16">
      <c r="A435" s="167" t="s">
        <v>135</v>
      </c>
      <c r="B435" s="456" t="s">
        <v>850</v>
      </c>
      <c r="C435" s="168"/>
      <c r="D435" s="169" t="s">
        <v>852</v>
      </c>
      <c r="E435" s="168"/>
      <c r="F435" s="23" t="s">
        <v>853</v>
      </c>
      <c r="G435" s="170">
        <f ca="1">SUMIF($C434:$C1656,$D435,$G434:$G1655)</f>
        <v>1568</v>
      </c>
      <c r="H435" s="26">
        <f ca="1">SUMIF($C434:$C1655,$D435,$H434:$H1654)</f>
        <v>1539</v>
      </c>
      <c r="I435" s="26">
        <f>IFERROR(VLOOKUP(F435,'数据-省本级调整数'!$A:$B,2,0),0)</f>
        <v>1844</v>
      </c>
      <c r="J435" s="26">
        <f>VLOOKUP(F435,'数据-省本级决算数'!$A:$B,2,0)</f>
        <v>1843</v>
      </c>
      <c r="K435" s="175">
        <f ca="1" t="shared" si="40"/>
        <v>1.18</v>
      </c>
      <c r="L435" s="175">
        <f ca="1" t="shared" si="41"/>
        <v>1.2</v>
      </c>
      <c r="M435" s="175">
        <f t="shared" si="42"/>
        <v>1</v>
      </c>
      <c r="N435" s="133">
        <f ca="1" t="shared" si="38"/>
        <v>0.175</v>
      </c>
      <c r="O435" s="176" t="str">
        <f ca="1" t="shared" si="39"/>
        <v>是</v>
      </c>
      <c r="P435" s="176" t="str">
        <f t="shared" si="43"/>
        <v>是</v>
      </c>
    </row>
    <row r="436" ht="18.95" customHeight="1" spans="1:16">
      <c r="A436" s="167" t="s">
        <v>135</v>
      </c>
      <c r="B436" s="168" t="s">
        <v>135</v>
      </c>
      <c r="C436" s="168" t="s">
        <v>852</v>
      </c>
      <c r="D436" s="169" t="s">
        <v>854</v>
      </c>
      <c r="E436" s="168" t="s">
        <v>147</v>
      </c>
      <c r="F436" s="49" t="s">
        <v>141</v>
      </c>
      <c r="G436" s="26">
        <v>1065</v>
      </c>
      <c r="H436" s="26">
        <f>IFERROR(VLOOKUP(D436,'数据-省本级预算数'!D:H,4,0),"0")</f>
        <v>1108</v>
      </c>
      <c r="I436" s="26"/>
      <c r="J436" s="26">
        <f>VLOOKUP(F436,'数据-省本级决算数'!$A:$B,2,0)</f>
        <v>4776</v>
      </c>
      <c r="K436" s="175">
        <f t="shared" si="40"/>
        <v>4.48</v>
      </c>
      <c r="L436" s="175">
        <f t="shared" si="41"/>
        <v>4.31</v>
      </c>
      <c r="M436" s="175">
        <f t="shared" si="42"/>
        <v>0</v>
      </c>
      <c r="N436" s="135">
        <f t="shared" si="38"/>
        <v>3.485</v>
      </c>
      <c r="O436" s="176" t="str">
        <f t="shared" si="39"/>
        <v>是</v>
      </c>
      <c r="P436" s="176" t="str">
        <f t="shared" si="43"/>
        <v>是</v>
      </c>
    </row>
    <row r="437" ht="18.95" customHeight="1" spans="1:16">
      <c r="A437" s="167" t="s">
        <v>135</v>
      </c>
      <c r="B437" s="168"/>
      <c r="C437" s="168" t="s">
        <v>852</v>
      </c>
      <c r="D437" s="169" t="s">
        <v>855</v>
      </c>
      <c r="E437" s="168" t="s">
        <v>147</v>
      </c>
      <c r="F437" s="49" t="s">
        <v>143</v>
      </c>
      <c r="G437" s="26">
        <v>0</v>
      </c>
      <c r="H437" s="26">
        <f>IFERROR(VLOOKUP(D437,'数据-省本级预算数'!D:H,4,0),"0")</f>
        <v>0</v>
      </c>
      <c r="I437" s="26"/>
      <c r="J437" s="26">
        <f>VLOOKUP(F437,'数据-省本级决算数'!$A:$B,2,0)</f>
        <v>590</v>
      </c>
      <c r="K437" s="175"/>
      <c r="L437" s="175"/>
      <c r="M437" s="175">
        <f t="shared" si="42"/>
        <v>0</v>
      </c>
      <c r="N437" s="135" t="str">
        <f t="shared" si="38"/>
        <v/>
      </c>
      <c r="O437" s="176" t="str">
        <f t="shared" si="39"/>
        <v>是</v>
      </c>
      <c r="P437" s="176" t="str">
        <f t="shared" si="43"/>
        <v>是</v>
      </c>
    </row>
    <row r="438" ht="18.95" customHeight="1" spans="1:16">
      <c r="A438" s="167" t="s">
        <v>135</v>
      </c>
      <c r="B438" s="168" t="s">
        <v>135</v>
      </c>
      <c r="C438" s="168" t="s">
        <v>852</v>
      </c>
      <c r="D438" s="169" t="s">
        <v>856</v>
      </c>
      <c r="E438" s="168" t="s">
        <v>147</v>
      </c>
      <c r="F438" s="23" t="s">
        <v>145</v>
      </c>
      <c r="G438" s="26">
        <v>233</v>
      </c>
      <c r="H438" s="26">
        <f>IFERROR(VLOOKUP(D438,'数据-省本级预算数'!D:H,4,0),"0")</f>
        <v>235</v>
      </c>
      <c r="I438" s="26"/>
      <c r="J438" s="26">
        <f>VLOOKUP(F438,'数据-省本级决算数'!$A:$B,2,0)</f>
        <v>713</v>
      </c>
      <c r="K438" s="175">
        <f t="shared" si="40"/>
        <v>3.06</v>
      </c>
      <c r="L438" s="175">
        <f t="shared" si="41"/>
        <v>3.03</v>
      </c>
      <c r="M438" s="175">
        <f t="shared" si="42"/>
        <v>0</v>
      </c>
      <c r="N438" s="135">
        <f t="shared" si="38"/>
        <v>2.06</v>
      </c>
      <c r="O438" s="176" t="str">
        <f t="shared" si="39"/>
        <v>是</v>
      </c>
      <c r="P438" s="176" t="str">
        <f t="shared" si="43"/>
        <v>是</v>
      </c>
    </row>
    <row r="439" ht="18.95" customHeight="1" spans="1:16">
      <c r="A439" s="167" t="s">
        <v>135</v>
      </c>
      <c r="B439" s="168" t="s">
        <v>135</v>
      </c>
      <c r="C439" s="168" t="s">
        <v>852</v>
      </c>
      <c r="D439" s="169" t="s">
        <v>857</v>
      </c>
      <c r="E439" s="168" t="s">
        <v>147</v>
      </c>
      <c r="F439" s="49" t="s">
        <v>858</v>
      </c>
      <c r="G439" s="26">
        <v>270</v>
      </c>
      <c r="H439" s="26">
        <f>IFERROR(VLOOKUP(D439,'数据-省本级预算数'!D:H,4,0),"0")</f>
        <v>196</v>
      </c>
      <c r="I439" s="26"/>
      <c r="J439" s="26">
        <f>VLOOKUP(F439,'数据-省本级决算数'!$A:$B,2,0)</f>
        <v>193</v>
      </c>
      <c r="K439" s="175">
        <f t="shared" si="40"/>
        <v>0.71</v>
      </c>
      <c r="L439" s="175">
        <f t="shared" si="41"/>
        <v>0.98</v>
      </c>
      <c r="M439" s="175">
        <f t="shared" si="42"/>
        <v>0</v>
      </c>
      <c r="N439" s="135">
        <f t="shared" si="38"/>
        <v>-0.285</v>
      </c>
      <c r="O439" s="176" t="str">
        <f t="shared" si="39"/>
        <v>是</v>
      </c>
      <c r="P439" s="176" t="str">
        <f t="shared" si="43"/>
        <v>是</v>
      </c>
    </row>
    <row r="440" ht="18.95" customHeight="1" spans="1:16">
      <c r="A440" s="167" t="s">
        <v>135</v>
      </c>
      <c r="B440" s="456" t="s">
        <v>850</v>
      </c>
      <c r="C440" s="168"/>
      <c r="D440" s="169" t="s">
        <v>859</v>
      </c>
      <c r="E440" s="168"/>
      <c r="F440" s="23" t="s">
        <v>860</v>
      </c>
      <c r="G440" s="170">
        <f ca="1">SUMIF($C439:$C1661,$D440,$G439:$G1660)</f>
        <v>13303</v>
      </c>
      <c r="H440" s="26">
        <f ca="1">SUMIF($C439:$C1660,$D440,$H439:$H1659)</f>
        <v>11150</v>
      </c>
      <c r="I440" s="26">
        <f>IFERROR(VLOOKUP(F440,'数据-省本级调整数'!$A:$B,2,0),0)</f>
        <v>10879</v>
      </c>
      <c r="J440" s="26">
        <f>VLOOKUP(F440,'数据-省本级决算数'!$A:$B,2,0)</f>
        <v>10867</v>
      </c>
      <c r="K440" s="175">
        <f ca="1" t="shared" si="40"/>
        <v>0.82</v>
      </c>
      <c r="L440" s="175">
        <f ca="1" t="shared" si="41"/>
        <v>0.97</v>
      </c>
      <c r="M440" s="175">
        <f t="shared" si="42"/>
        <v>1</v>
      </c>
      <c r="N440" s="133">
        <f ca="1" t="shared" ref="N440:N503" si="44">IF(ISERROR(J440/G440-1),"",J440/G440-1)</f>
        <v>-0.183</v>
      </c>
      <c r="O440" s="176" t="str">
        <f ca="1" t="shared" si="39"/>
        <v>是</v>
      </c>
      <c r="P440" s="176" t="str">
        <f t="shared" si="43"/>
        <v>是</v>
      </c>
    </row>
    <row r="441" ht="18.95" customHeight="1" spans="1:16">
      <c r="A441" s="167" t="s">
        <v>135</v>
      </c>
      <c r="B441" s="168" t="s">
        <v>135</v>
      </c>
      <c r="C441" s="168" t="s">
        <v>859</v>
      </c>
      <c r="D441" s="169" t="s">
        <v>861</v>
      </c>
      <c r="E441" s="168" t="s">
        <v>147</v>
      </c>
      <c r="F441" s="49" t="s">
        <v>862</v>
      </c>
      <c r="G441" s="26">
        <v>0</v>
      </c>
      <c r="H441" s="26">
        <f>IFERROR(VLOOKUP(D441,'数据-省本级预算数'!D:H,4,0),"0")</f>
        <v>0</v>
      </c>
      <c r="I441" s="26"/>
      <c r="J441" s="26">
        <f>VLOOKUP(F441,'数据-省本级决算数'!$A:$B,2,0)</f>
        <v>0</v>
      </c>
      <c r="K441" s="175"/>
      <c r="L441" s="175"/>
      <c r="M441" s="175">
        <f t="shared" si="42"/>
        <v>0</v>
      </c>
      <c r="N441" s="135" t="str">
        <f t="shared" si="44"/>
        <v/>
      </c>
      <c r="O441" s="176" t="str">
        <f t="shared" si="39"/>
        <v>否</v>
      </c>
      <c r="P441" s="176" t="str">
        <f t="shared" si="43"/>
        <v>是</v>
      </c>
    </row>
    <row r="442" ht="18.95" customHeight="1" spans="1:16">
      <c r="A442" s="167" t="s">
        <v>135</v>
      </c>
      <c r="B442" s="168" t="s">
        <v>135</v>
      </c>
      <c r="C442" s="168" t="s">
        <v>859</v>
      </c>
      <c r="D442" s="169" t="s">
        <v>863</v>
      </c>
      <c r="E442" s="168" t="s">
        <v>147</v>
      </c>
      <c r="F442" s="49" t="s">
        <v>864</v>
      </c>
      <c r="G442" s="26">
        <v>0</v>
      </c>
      <c r="H442" s="26">
        <f>IFERROR(VLOOKUP(D442,'数据-省本级预算数'!D:H,4,0),"0")</f>
        <v>0</v>
      </c>
      <c r="I442" s="26"/>
      <c r="J442" s="26">
        <f>VLOOKUP(F442,'数据-省本级决算数'!$A:$B,2,0)</f>
        <v>0</v>
      </c>
      <c r="K442" s="175"/>
      <c r="L442" s="175"/>
      <c r="M442" s="175">
        <f t="shared" si="42"/>
        <v>0</v>
      </c>
      <c r="N442" s="135" t="str">
        <f t="shared" si="44"/>
        <v/>
      </c>
      <c r="O442" s="176" t="str">
        <f t="shared" si="39"/>
        <v>否</v>
      </c>
      <c r="P442" s="176" t="str">
        <f t="shared" si="43"/>
        <v>是</v>
      </c>
    </row>
    <row r="443" ht="18.95" customHeight="1" spans="1:16">
      <c r="A443" s="167" t="s">
        <v>135</v>
      </c>
      <c r="B443" s="168" t="s">
        <v>135</v>
      </c>
      <c r="C443" s="168" t="s">
        <v>859</v>
      </c>
      <c r="D443" s="169" t="s">
        <v>865</v>
      </c>
      <c r="E443" s="168" t="s">
        <v>147</v>
      </c>
      <c r="F443" s="49" t="s">
        <v>866</v>
      </c>
      <c r="G443" s="26">
        <v>0</v>
      </c>
      <c r="H443" s="26">
        <f>IFERROR(VLOOKUP(D443,'数据-省本级预算数'!D:H,4,0),"0")</f>
        <v>0</v>
      </c>
      <c r="I443" s="26"/>
      <c r="J443" s="26">
        <f>VLOOKUP(F443,'数据-省本级决算数'!$A:$B,2,0)</f>
        <v>0</v>
      </c>
      <c r="K443" s="175"/>
      <c r="L443" s="175"/>
      <c r="M443" s="175">
        <f t="shared" si="42"/>
        <v>0</v>
      </c>
      <c r="N443" s="135" t="str">
        <f t="shared" si="44"/>
        <v/>
      </c>
      <c r="O443" s="176" t="str">
        <f t="shared" si="39"/>
        <v>否</v>
      </c>
      <c r="P443" s="176" t="str">
        <f t="shared" si="43"/>
        <v>是</v>
      </c>
    </row>
    <row r="444" ht="18.95" customHeight="1" spans="1:16">
      <c r="A444" s="167" t="s">
        <v>135</v>
      </c>
      <c r="B444" s="168" t="s">
        <v>135</v>
      </c>
      <c r="C444" s="168" t="s">
        <v>859</v>
      </c>
      <c r="D444" s="169" t="s">
        <v>867</v>
      </c>
      <c r="E444" s="168" t="s">
        <v>147</v>
      </c>
      <c r="F444" s="49" t="s">
        <v>868</v>
      </c>
      <c r="G444" s="26">
        <v>5831</v>
      </c>
      <c r="H444" s="26">
        <f>IFERROR(VLOOKUP(D444,'数据-省本级预算数'!D:H,4,0),"0")</f>
        <v>3550</v>
      </c>
      <c r="I444" s="26"/>
      <c r="J444" s="26">
        <f>VLOOKUP(F444,'数据-省本级决算数'!$A:$B,2,0)</f>
        <v>3219</v>
      </c>
      <c r="K444" s="175">
        <f t="shared" si="40"/>
        <v>0.55</v>
      </c>
      <c r="L444" s="175">
        <f t="shared" si="41"/>
        <v>0.91</v>
      </c>
      <c r="M444" s="175">
        <f t="shared" si="42"/>
        <v>0</v>
      </c>
      <c r="N444" s="135">
        <f t="shared" si="44"/>
        <v>-0.448</v>
      </c>
      <c r="O444" s="176" t="str">
        <f t="shared" si="39"/>
        <v>是</v>
      </c>
      <c r="P444" s="176" t="str">
        <f t="shared" si="43"/>
        <v>是</v>
      </c>
    </row>
    <row r="445" ht="18.95" customHeight="1" spans="1:16">
      <c r="A445" s="167" t="s">
        <v>135</v>
      </c>
      <c r="B445" s="168" t="s">
        <v>135</v>
      </c>
      <c r="C445" s="168" t="s">
        <v>859</v>
      </c>
      <c r="D445" s="169" t="s">
        <v>869</v>
      </c>
      <c r="E445" s="168" t="s">
        <v>147</v>
      </c>
      <c r="F445" s="49" t="s">
        <v>870</v>
      </c>
      <c r="G445" s="26">
        <v>0</v>
      </c>
      <c r="H445" s="26">
        <f>IFERROR(VLOOKUP(D445,'数据-省本级预算数'!D:H,4,0),"0")</f>
        <v>0</v>
      </c>
      <c r="I445" s="26"/>
      <c r="J445" s="26">
        <f>VLOOKUP(F445,'数据-省本级决算数'!$A:$B,2,0)</f>
        <v>0</v>
      </c>
      <c r="K445" s="175"/>
      <c r="L445" s="175"/>
      <c r="M445" s="175">
        <f t="shared" si="42"/>
        <v>0</v>
      </c>
      <c r="N445" s="135" t="str">
        <f t="shared" si="44"/>
        <v/>
      </c>
      <c r="O445" s="176" t="str">
        <f t="shared" si="39"/>
        <v>否</v>
      </c>
      <c r="P445" s="176" t="str">
        <f t="shared" si="43"/>
        <v>是</v>
      </c>
    </row>
    <row r="446" ht="18.95" customHeight="1" spans="1:16">
      <c r="A446" s="167" t="s">
        <v>135</v>
      </c>
      <c r="B446" s="168"/>
      <c r="C446" s="168" t="s">
        <v>859</v>
      </c>
      <c r="D446" s="169" t="s">
        <v>871</v>
      </c>
      <c r="E446" s="168" t="s">
        <v>147</v>
      </c>
      <c r="F446" s="49" t="s">
        <v>872</v>
      </c>
      <c r="G446" s="26">
        <v>3972</v>
      </c>
      <c r="H446" s="26">
        <f>IFERROR(VLOOKUP(D446,'数据-省本级预算数'!D:H,4,0),"0")</f>
        <v>4100</v>
      </c>
      <c r="I446" s="26"/>
      <c r="J446" s="26">
        <f>VLOOKUP(F446,'数据-省本级决算数'!$A:$B,2,0)</f>
        <v>4018</v>
      </c>
      <c r="K446" s="175">
        <f t="shared" si="40"/>
        <v>1.01</v>
      </c>
      <c r="L446" s="175">
        <f t="shared" si="41"/>
        <v>0.98</v>
      </c>
      <c r="M446" s="175">
        <f t="shared" si="42"/>
        <v>0</v>
      </c>
      <c r="N446" s="135">
        <f t="shared" si="44"/>
        <v>0.012</v>
      </c>
      <c r="O446" s="176" t="str">
        <f t="shared" si="39"/>
        <v>是</v>
      </c>
      <c r="P446" s="176" t="str">
        <f t="shared" si="43"/>
        <v>是</v>
      </c>
    </row>
    <row r="447" ht="18.95" customHeight="1" spans="1:16">
      <c r="A447" s="167" t="s">
        <v>135</v>
      </c>
      <c r="B447" s="168" t="s">
        <v>135</v>
      </c>
      <c r="C447" s="168" t="s">
        <v>859</v>
      </c>
      <c r="D447" s="169" t="s">
        <v>873</v>
      </c>
      <c r="E447" s="168" t="s">
        <v>147</v>
      </c>
      <c r="F447" s="49" t="s">
        <v>874</v>
      </c>
      <c r="G447" s="26">
        <v>0</v>
      </c>
      <c r="H447" s="26">
        <f>IFERROR(VLOOKUP(D447,'数据-省本级预算数'!D:H,4,0),"0")</f>
        <v>0</v>
      </c>
      <c r="I447" s="26"/>
      <c r="J447" s="26">
        <f>VLOOKUP(F447,'数据-省本级决算数'!$A:$B,2,0)</f>
        <v>0</v>
      </c>
      <c r="K447" s="175"/>
      <c r="L447" s="175"/>
      <c r="M447" s="175">
        <f t="shared" si="42"/>
        <v>0</v>
      </c>
      <c r="N447" s="135" t="str">
        <f t="shared" si="44"/>
        <v/>
      </c>
      <c r="O447" s="176" t="str">
        <f t="shared" si="39"/>
        <v>否</v>
      </c>
      <c r="P447" s="176" t="str">
        <f t="shared" si="43"/>
        <v>是</v>
      </c>
    </row>
    <row r="448" ht="18.95" customHeight="1" spans="1:16">
      <c r="A448" s="167" t="s">
        <v>135</v>
      </c>
      <c r="B448" s="168" t="s">
        <v>135</v>
      </c>
      <c r="C448" s="168" t="s">
        <v>859</v>
      </c>
      <c r="D448" s="169" t="s">
        <v>875</v>
      </c>
      <c r="E448" s="168" t="s">
        <v>147</v>
      </c>
      <c r="F448" s="49" t="s">
        <v>876</v>
      </c>
      <c r="G448" s="26">
        <v>3500</v>
      </c>
      <c r="H448" s="26">
        <f>IFERROR(VLOOKUP(D448,'数据-省本级预算数'!D:H,4,0),"0")</f>
        <v>3500</v>
      </c>
      <c r="I448" s="26"/>
      <c r="J448" s="26">
        <f>VLOOKUP(F448,'数据-省本级决算数'!$A:$B,2,0)</f>
        <v>3630</v>
      </c>
      <c r="K448" s="175">
        <f t="shared" si="40"/>
        <v>1.04</v>
      </c>
      <c r="L448" s="175">
        <f t="shared" si="41"/>
        <v>1.04</v>
      </c>
      <c r="M448" s="175">
        <f t="shared" si="42"/>
        <v>0</v>
      </c>
      <c r="N448" s="135">
        <f t="shared" si="44"/>
        <v>0.037</v>
      </c>
      <c r="O448" s="176" t="str">
        <f t="shared" si="39"/>
        <v>是</v>
      </c>
      <c r="P448" s="176" t="str">
        <f t="shared" si="43"/>
        <v>是</v>
      </c>
    </row>
    <row r="449" ht="18.95" customHeight="1" spans="1:16">
      <c r="A449" s="167" t="s">
        <v>135</v>
      </c>
      <c r="B449" s="456" t="s">
        <v>850</v>
      </c>
      <c r="C449" s="168"/>
      <c r="D449" s="169" t="s">
        <v>877</v>
      </c>
      <c r="E449" s="168"/>
      <c r="F449" s="27" t="s">
        <v>878</v>
      </c>
      <c r="G449" s="170">
        <f ca="1">SUMIF($C448:$C1670,$D449,$G448:$G1669)</f>
        <v>30386</v>
      </c>
      <c r="H449" s="26">
        <f ca="1">SUMIF($C448:$C1669,$D449,$H448:$H1668)</f>
        <v>21337</v>
      </c>
      <c r="I449" s="26">
        <f>IFERROR(VLOOKUP(F449,'数据-省本级调整数'!$A:$B,2,0),0)</f>
        <v>31917</v>
      </c>
      <c r="J449" s="26">
        <f>VLOOKUP(F449,'数据-省本级决算数'!$A:$B,2,0)</f>
        <v>31112</v>
      </c>
      <c r="K449" s="175">
        <f ca="1" t="shared" si="40"/>
        <v>1.02</v>
      </c>
      <c r="L449" s="175">
        <f ca="1" t="shared" si="41"/>
        <v>1.46</v>
      </c>
      <c r="M449" s="175">
        <f t="shared" si="42"/>
        <v>0.97</v>
      </c>
      <c r="N449" s="133">
        <f ca="1" t="shared" si="44"/>
        <v>0.024</v>
      </c>
      <c r="O449" s="176" t="str">
        <f ca="1" t="shared" si="39"/>
        <v>是</v>
      </c>
      <c r="P449" s="176" t="str">
        <f t="shared" si="43"/>
        <v>是</v>
      </c>
    </row>
    <row r="450" ht="18.95" customHeight="1" spans="1:16">
      <c r="A450" s="167" t="s">
        <v>135</v>
      </c>
      <c r="B450" s="168" t="s">
        <v>135</v>
      </c>
      <c r="C450" s="168" t="s">
        <v>877</v>
      </c>
      <c r="D450" s="169" t="s">
        <v>879</v>
      </c>
      <c r="E450" s="168" t="s">
        <v>147</v>
      </c>
      <c r="F450" s="49" t="s">
        <v>862</v>
      </c>
      <c r="G450" s="26">
        <v>15618</v>
      </c>
      <c r="H450" s="26">
        <f>IFERROR(VLOOKUP(D450,'数据-省本级预算数'!D:H,4,0),"0")</f>
        <v>15037</v>
      </c>
      <c r="I450" s="26"/>
      <c r="J450" s="26">
        <f>VLOOKUP(F450,'数据-省本级决算数'!$A:$B,2,0)</f>
        <v>0</v>
      </c>
      <c r="K450" s="175">
        <f t="shared" si="40"/>
        <v>0</v>
      </c>
      <c r="L450" s="175">
        <f t="shared" si="41"/>
        <v>0</v>
      </c>
      <c r="M450" s="175">
        <f t="shared" si="42"/>
        <v>0</v>
      </c>
      <c r="N450" s="135">
        <f t="shared" si="44"/>
        <v>-1</v>
      </c>
      <c r="O450" s="176" t="str">
        <f t="shared" si="39"/>
        <v>是</v>
      </c>
      <c r="P450" s="176" t="str">
        <f t="shared" si="43"/>
        <v>是</v>
      </c>
    </row>
    <row r="451" ht="18.95" customHeight="1" spans="1:16">
      <c r="A451" s="167" t="s">
        <v>135</v>
      </c>
      <c r="B451" s="168" t="s">
        <v>135</v>
      </c>
      <c r="C451" s="168" t="s">
        <v>877</v>
      </c>
      <c r="D451" s="169" t="s">
        <v>880</v>
      </c>
      <c r="E451" s="168" t="s">
        <v>147</v>
      </c>
      <c r="F451" s="49" t="s">
        <v>881</v>
      </c>
      <c r="G451" s="26">
        <v>11068</v>
      </c>
      <c r="H451" s="26">
        <f>IFERROR(VLOOKUP(D451,'数据-省本级预算数'!D:H,4,0),"0")</f>
        <v>6300</v>
      </c>
      <c r="I451" s="26"/>
      <c r="J451" s="26">
        <f>VLOOKUP(F451,'数据-省本级决算数'!$A:$B,2,0)</f>
        <v>8721</v>
      </c>
      <c r="K451" s="175">
        <f t="shared" si="40"/>
        <v>0.79</v>
      </c>
      <c r="L451" s="175">
        <f t="shared" si="41"/>
        <v>1.38</v>
      </c>
      <c r="M451" s="175">
        <f t="shared" si="42"/>
        <v>0</v>
      </c>
      <c r="N451" s="135">
        <f t="shared" si="44"/>
        <v>-0.212</v>
      </c>
      <c r="O451" s="176" t="str">
        <f t="shared" si="39"/>
        <v>是</v>
      </c>
      <c r="P451" s="176" t="str">
        <f t="shared" si="43"/>
        <v>是</v>
      </c>
    </row>
    <row r="452" ht="18.95" customHeight="1" spans="1:16">
      <c r="A452" s="167" t="s">
        <v>135</v>
      </c>
      <c r="B452" s="168"/>
      <c r="C452" s="168" t="s">
        <v>877</v>
      </c>
      <c r="D452" s="169" t="s">
        <v>882</v>
      </c>
      <c r="E452" s="168" t="s">
        <v>147</v>
      </c>
      <c r="F452" s="49" t="s">
        <v>883</v>
      </c>
      <c r="G452" s="26">
        <v>3700</v>
      </c>
      <c r="H452" s="26">
        <f>IFERROR(VLOOKUP(D452,'数据-省本级预算数'!D:H,4,0),"0")</f>
        <v>0</v>
      </c>
      <c r="I452" s="26"/>
      <c r="J452" s="26">
        <f>VLOOKUP(F452,'数据-省本级决算数'!$A:$B,2,0)</f>
        <v>5732</v>
      </c>
      <c r="K452" s="175">
        <f t="shared" si="40"/>
        <v>1.55</v>
      </c>
      <c r="L452" s="175"/>
      <c r="M452" s="175">
        <f t="shared" si="42"/>
        <v>0</v>
      </c>
      <c r="N452" s="135">
        <f t="shared" si="44"/>
        <v>0.549</v>
      </c>
      <c r="O452" s="176" t="str">
        <f t="shared" ref="O452:O515" si="45">IF(F452&lt;&gt;"",IF(SUM(G452:J452)&lt;&gt;0,"是","否"),"空")</f>
        <v>是</v>
      </c>
      <c r="P452" s="176" t="str">
        <f t="shared" si="43"/>
        <v>是</v>
      </c>
    </row>
    <row r="453" ht="18.95" customHeight="1" spans="1:16">
      <c r="A453" s="167" t="s">
        <v>135</v>
      </c>
      <c r="B453" s="168" t="s">
        <v>135</v>
      </c>
      <c r="C453" s="168" t="s">
        <v>877</v>
      </c>
      <c r="D453" s="169" t="s">
        <v>884</v>
      </c>
      <c r="E453" s="168" t="s">
        <v>147</v>
      </c>
      <c r="F453" s="49" t="s">
        <v>885</v>
      </c>
      <c r="G453" s="26">
        <v>0</v>
      </c>
      <c r="H453" s="26">
        <f>IFERROR(VLOOKUP(D453,'数据-省本级预算数'!D:H,4,0),"0")</f>
        <v>0</v>
      </c>
      <c r="I453" s="26"/>
      <c r="J453" s="26">
        <f>VLOOKUP(F453,'数据-省本级决算数'!$A:$B,2,0)</f>
        <v>0</v>
      </c>
      <c r="K453" s="175"/>
      <c r="L453" s="175"/>
      <c r="M453" s="175">
        <f t="shared" ref="M453:M516" si="46">IFERROR(J453/I453,0)</f>
        <v>0</v>
      </c>
      <c r="N453" s="135" t="str">
        <f t="shared" si="44"/>
        <v/>
      </c>
      <c r="O453" s="176" t="str">
        <f t="shared" si="45"/>
        <v>否</v>
      </c>
      <c r="P453" s="176" t="str">
        <f t="shared" ref="P453:P516" si="47">IF(C453&lt;&gt;"",IF(OR(LEFT(D453,3)="205",LEFT(D453,3)="206",LEFT(D453,3)="207",LEFT(D453,3)="208",LEFT(D453,3)="210",LEFT(D453,3)="213"),"是","否"),"是")</f>
        <v>是</v>
      </c>
    </row>
    <row r="454" ht="18.95" customHeight="1" spans="1:16">
      <c r="A454" s="167" t="s">
        <v>135</v>
      </c>
      <c r="B454" s="168" t="s">
        <v>135</v>
      </c>
      <c r="C454" s="168" t="s">
        <v>877</v>
      </c>
      <c r="D454" s="169" t="s">
        <v>886</v>
      </c>
      <c r="E454" s="168" t="s">
        <v>147</v>
      </c>
      <c r="F454" s="49" t="s">
        <v>887</v>
      </c>
      <c r="G454" s="26">
        <v>0</v>
      </c>
      <c r="H454" s="26">
        <f>IFERROR(VLOOKUP(D454,'数据-省本级预算数'!D:H,4,0),"0")</f>
        <v>0</v>
      </c>
      <c r="I454" s="26"/>
      <c r="J454" s="26">
        <f>VLOOKUP(F454,'数据-省本级决算数'!$A:$B,2,0)</f>
        <v>-10</v>
      </c>
      <c r="K454" s="175"/>
      <c r="L454" s="175"/>
      <c r="M454" s="175">
        <f t="shared" si="46"/>
        <v>0</v>
      </c>
      <c r="N454" s="135" t="str">
        <f t="shared" si="44"/>
        <v/>
      </c>
      <c r="O454" s="176" t="str">
        <f t="shared" si="45"/>
        <v>是</v>
      </c>
      <c r="P454" s="176" t="str">
        <f t="shared" si="47"/>
        <v>是</v>
      </c>
    </row>
    <row r="455" ht="18.95" customHeight="1" spans="1:16">
      <c r="A455" s="167" t="s">
        <v>135</v>
      </c>
      <c r="B455" s="456" t="s">
        <v>850</v>
      </c>
      <c r="C455" s="168"/>
      <c r="D455" s="169" t="s">
        <v>888</v>
      </c>
      <c r="E455" s="168"/>
      <c r="F455" s="49" t="s">
        <v>889</v>
      </c>
      <c r="G455" s="170">
        <f ca="1">SUMIF($C454:$C1676,$D455,$G454:$G1675)</f>
        <v>37487</v>
      </c>
      <c r="H455" s="26">
        <f ca="1">SUMIF($C454:$C1675,$D455,$H454:$H1674)</f>
        <v>71707</v>
      </c>
      <c r="I455" s="26">
        <f>IFERROR(VLOOKUP(F455,'数据-省本级调整数'!$A:$B,2,0),0)</f>
        <v>31510</v>
      </c>
      <c r="J455" s="26">
        <f>VLOOKUP(F455,'数据-省本级决算数'!$A:$B,2,0)</f>
        <v>30504</v>
      </c>
      <c r="K455" s="175">
        <f ca="1" t="shared" ref="K455:K516" si="48">J455/G455</f>
        <v>0.81</v>
      </c>
      <c r="L455" s="175">
        <f ca="1" t="shared" ref="L455:L515" si="49">J455/H455</f>
        <v>0.43</v>
      </c>
      <c r="M455" s="175">
        <f t="shared" si="46"/>
        <v>0.97</v>
      </c>
      <c r="N455" s="133">
        <f ca="1" t="shared" si="44"/>
        <v>-0.186</v>
      </c>
      <c r="O455" s="176" t="str">
        <f ca="1" t="shared" si="45"/>
        <v>是</v>
      </c>
      <c r="P455" s="176" t="str">
        <f t="shared" si="47"/>
        <v>是</v>
      </c>
    </row>
    <row r="456" ht="18.95" customHeight="1" spans="1:16">
      <c r="A456" s="167" t="s">
        <v>135</v>
      </c>
      <c r="B456" s="168" t="s">
        <v>135</v>
      </c>
      <c r="C456" s="168" t="s">
        <v>888</v>
      </c>
      <c r="D456" s="169" t="s">
        <v>890</v>
      </c>
      <c r="E456" s="168" t="s">
        <v>147</v>
      </c>
      <c r="F456" s="49" t="s">
        <v>862</v>
      </c>
      <c r="G456" s="26">
        <v>2082</v>
      </c>
      <c r="H456" s="26">
        <f>IFERROR(VLOOKUP(D456,'数据-省本级预算数'!D:H,4,0),"0")</f>
        <v>2007</v>
      </c>
      <c r="I456" s="26"/>
      <c r="J456" s="26">
        <f>VLOOKUP(F456,'数据-省本级决算数'!$A:$B,2,0)</f>
        <v>0</v>
      </c>
      <c r="K456" s="175">
        <f t="shared" si="48"/>
        <v>0</v>
      </c>
      <c r="L456" s="175">
        <f t="shared" si="49"/>
        <v>0</v>
      </c>
      <c r="M456" s="175">
        <f t="shared" si="46"/>
        <v>0</v>
      </c>
      <c r="N456" s="135">
        <f t="shared" si="44"/>
        <v>-1</v>
      </c>
      <c r="O456" s="176" t="str">
        <f t="shared" si="45"/>
        <v>是</v>
      </c>
      <c r="P456" s="176" t="str">
        <f t="shared" si="47"/>
        <v>是</v>
      </c>
    </row>
    <row r="457" ht="18.95" customHeight="1" spans="1:16">
      <c r="A457" s="167" t="s">
        <v>135</v>
      </c>
      <c r="B457" s="168" t="s">
        <v>135</v>
      </c>
      <c r="C457" s="168" t="s">
        <v>888</v>
      </c>
      <c r="D457" s="169" t="s">
        <v>891</v>
      </c>
      <c r="E457" s="168" t="s">
        <v>147</v>
      </c>
      <c r="F457" s="49" t="s">
        <v>892</v>
      </c>
      <c r="G457" s="26">
        <v>21680</v>
      </c>
      <c r="H457" s="26">
        <f>IFERROR(VLOOKUP(D457,'数据-省本级预算数'!D:H,4,0),"0")</f>
        <v>45000</v>
      </c>
      <c r="I457" s="26"/>
      <c r="J457" s="26">
        <f>VLOOKUP(F457,'数据-省本级决算数'!$A:$B,2,0)</f>
        <v>18192</v>
      </c>
      <c r="K457" s="175">
        <f t="shared" si="48"/>
        <v>0.84</v>
      </c>
      <c r="L457" s="175">
        <f t="shared" si="49"/>
        <v>0.4</v>
      </c>
      <c r="M457" s="175">
        <f t="shared" si="46"/>
        <v>0</v>
      </c>
      <c r="N457" s="135">
        <f t="shared" si="44"/>
        <v>-0.161</v>
      </c>
      <c r="O457" s="176" t="str">
        <f t="shared" si="45"/>
        <v>是</v>
      </c>
      <c r="P457" s="176" t="str">
        <f t="shared" si="47"/>
        <v>是</v>
      </c>
    </row>
    <row r="458" ht="18.95" customHeight="1" spans="1:16">
      <c r="A458" s="167" t="s">
        <v>135</v>
      </c>
      <c r="B458" s="168"/>
      <c r="C458" s="168" t="s">
        <v>888</v>
      </c>
      <c r="D458" s="169" t="s">
        <v>893</v>
      </c>
      <c r="E458" s="168" t="s">
        <v>147</v>
      </c>
      <c r="F458" s="49" t="s">
        <v>894</v>
      </c>
      <c r="G458" s="26">
        <v>9105</v>
      </c>
      <c r="H458" s="26">
        <f>IFERROR(VLOOKUP(D458,'数据-省本级预算数'!D:H,4,0),"0")</f>
        <v>8700</v>
      </c>
      <c r="I458" s="26"/>
      <c r="J458" s="26">
        <f>VLOOKUP(F458,'数据-省本级决算数'!$A:$B,2,0)</f>
        <v>3599</v>
      </c>
      <c r="K458" s="175">
        <f t="shared" si="48"/>
        <v>0.4</v>
      </c>
      <c r="L458" s="175">
        <f t="shared" si="49"/>
        <v>0.41</v>
      </c>
      <c r="M458" s="175">
        <f t="shared" si="46"/>
        <v>0</v>
      </c>
      <c r="N458" s="135">
        <f t="shared" si="44"/>
        <v>-0.605</v>
      </c>
      <c r="O458" s="176" t="str">
        <f t="shared" si="45"/>
        <v>是</v>
      </c>
      <c r="P458" s="176" t="str">
        <f t="shared" si="47"/>
        <v>是</v>
      </c>
    </row>
    <row r="459" ht="18.95" customHeight="1" spans="1:16">
      <c r="A459" s="167" t="s">
        <v>135</v>
      </c>
      <c r="B459" s="168" t="s">
        <v>135</v>
      </c>
      <c r="C459" s="168" t="s">
        <v>888</v>
      </c>
      <c r="D459" s="169" t="s">
        <v>895</v>
      </c>
      <c r="E459" s="168" t="s">
        <v>147</v>
      </c>
      <c r="F459" s="49" t="s">
        <v>896</v>
      </c>
      <c r="G459" s="26">
        <v>300</v>
      </c>
      <c r="H459" s="26">
        <f>IFERROR(VLOOKUP(D459,'数据-省本级预算数'!D:H,4,0),"0")</f>
        <v>9500</v>
      </c>
      <c r="I459" s="26"/>
      <c r="J459" s="26">
        <f>VLOOKUP(F459,'数据-省本级决算数'!$A:$B,2,0)</f>
        <v>1500</v>
      </c>
      <c r="K459" s="175">
        <f t="shared" si="48"/>
        <v>5</v>
      </c>
      <c r="L459" s="175">
        <f t="shared" si="49"/>
        <v>0.16</v>
      </c>
      <c r="M459" s="175">
        <f t="shared" si="46"/>
        <v>0</v>
      </c>
      <c r="N459" s="135">
        <f t="shared" si="44"/>
        <v>4</v>
      </c>
      <c r="O459" s="176" t="str">
        <f t="shared" si="45"/>
        <v>是</v>
      </c>
      <c r="P459" s="176" t="str">
        <f t="shared" si="47"/>
        <v>是</v>
      </c>
    </row>
    <row r="460" ht="18.95" customHeight="1" spans="1:16">
      <c r="A460" s="167" t="s">
        <v>135</v>
      </c>
      <c r="B460" s="168" t="s">
        <v>135</v>
      </c>
      <c r="C460" s="168" t="s">
        <v>888</v>
      </c>
      <c r="D460" s="169" t="s">
        <v>897</v>
      </c>
      <c r="E460" s="168" t="s">
        <v>147</v>
      </c>
      <c r="F460" s="49" t="s">
        <v>898</v>
      </c>
      <c r="G460" s="26">
        <v>4320</v>
      </c>
      <c r="H460" s="26">
        <f>IFERROR(VLOOKUP(D460,'数据-省本级预算数'!D:H,4,0),"0")</f>
        <v>6500</v>
      </c>
      <c r="I460" s="26"/>
      <c r="J460" s="26">
        <f>VLOOKUP(F460,'数据-省本级决算数'!$A:$B,2,0)</f>
        <v>4899</v>
      </c>
      <c r="K460" s="175">
        <f t="shared" si="48"/>
        <v>1.13</v>
      </c>
      <c r="L460" s="175">
        <f t="shared" si="49"/>
        <v>0.75</v>
      </c>
      <c r="M460" s="175">
        <f t="shared" si="46"/>
        <v>0</v>
      </c>
      <c r="N460" s="135">
        <f t="shared" si="44"/>
        <v>0.134</v>
      </c>
      <c r="O460" s="176" t="str">
        <f t="shared" si="45"/>
        <v>是</v>
      </c>
      <c r="P460" s="176" t="str">
        <f t="shared" si="47"/>
        <v>是</v>
      </c>
    </row>
    <row r="461" ht="18.95" customHeight="1" spans="1:16">
      <c r="A461" s="167" t="s">
        <v>135</v>
      </c>
      <c r="B461" s="456" t="s">
        <v>850</v>
      </c>
      <c r="C461" s="168"/>
      <c r="D461" s="169" t="s">
        <v>899</v>
      </c>
      <c r="E461" s="168"/>
      <c r="F461" s="49" t="s">
        <v>900</v>
      </c>
      <c r="G461" s="170">
        <f ca="1">SUMIF($C460:$C1682,$D461,$G460:$G1681)</f>
        <v>14609</v>
      </c>
      <c r="H461" s="26">
        <f ca="1">SUMIF($C460:$C1681,$D461,$H460:$H1680)</f>
        <v>27193</v>
      </c>
      <c r="I461" s="26">
        <f>IFERROR(VLOOKUP(F461,'数据-省本级调整数'!$A:$B,2,0),0)</f>
        <v>12979</v>
      </c>
      <c r="J461" s="26">
        <f>VLOOKUP(F461,'数据-省本级决算数'!$A:$B,2,0)</f>
        <v>9770</v>
      </c>
      <c r="K461" s="175">
        <f ca="1" t="shared" si="48"/>
        <v>0.67</v>
      </c>
      <c r="L461" s="175">
        <f ca="1" t="shared" si="49"/>
        <v>0.36</v>
      </c>
      <c r="M461" s="175">
        <f t="shared" si="46"/>
        <v>0.75</v>
      </c>
      <c r="N461" s="133">
        <f ca="1" t="shared" si="44"/>
        <v>-0.331</v>
      </c>
      <c r="O461" s="176" t="str">
        <f ca="1" t="shared" si="45"/>
        <v>是</v>
      </c>
      <c r="P461" s="176" t="str">
        <f t="shared" si="47"/>
        <v>是</v>
      </c>
    </row>
    <row r="462" ht="18.95" customHeight="1" spans="1:16">
      <c r="A462" s="167" t="s">
        <v>135</v>
      </c>
      <c r="B462" s="168" t="s">
        <v>135</v>
      </c>
      <c r="C462" s="168" t="s">
        <v>899</v>
      </c>
      <c r="D462" s="169" t="s">
        <v>901</v>
      </c>
      <c r="E462" s="168" t="s">
        <v>147</v>
      </c>
      <c r="F462" s="49" t="s">
        <v>862</v>
      </c>
      <c r="G462" s="26">
        <v>1107</v>
      </c>
      <c r="H462" s="26">
        <f>IFERROR(VLOOKUP(D462,'数据-省本级预算数'!D:H,4,0),"0")</f>
        <v>1173</v>
      </c>
      <c r="I462" s="26"/>
      <c r="J462" s="26">
        <f>VLOOKUP(F462,'数据-省本级决算数'!$A:$B,2,0)</f>
        <v>0</v>
      </c>
      <c r="K462" s="175">
        <f t="shared" si="48"/>
        <v>0</v>
      </c>
      <c r="L462" s="175">
        <f t="shared" si="49"/>
        <v>0</v>
      </c>
      <c r="M462" s="175">
        <f t="shared" si="46"/>
        <v>0</v>
      </c>
      <c r="N462" s="135">
        <f t="shared" si="44"/>
        <v>-1</v>
      </c>
      <c r="O462" s="176" t="str">
        <f t="shared" si="45"/>
        <v>是</v>
      </c>
      <c r="P462" s="176" t="str">
        <f t="shared" si="47"/>
        <v>是</v>
      </c>
    </row>
    <row r="463" ht="18.95" customHeight="1" spans="1:16">
      <c r="A463" s="167" t="s">
        <v>135</v>
      </c>
      <c r="B463" s="168"/>
      <c r="C463" s="168" t="s">
        <v>899</v>
      </c>
      <c r="D463" s="169" t="s">
        <v>902</v>
      </c>
      <c r="E463" s="168" t="s">
        <v>147</v>
      </c>
      <c r="F463" s="49" t="s">
        <v>903</v>
      </c>
      <c r="G463" s="26">
        <v>20</v>
      </c>
      <c r="H463" s="26">
        <f>IFERROR(VLOOKUP(D463,'数据-省本级预算数'!D:H,4,0),"0")</f>
        <v>11020</v>
      </c>
      <c r="I463" s="26"/>
      <c r="J463" s="26">
        <f>VLOOKUP(F463,'数据-省本级决算数'!$A:$B,2,0)</f>
        <v>80</v>
      </c>
      <c r="K463" s="175">
        <f t="shared" si="48"/>
        <v>4</v>
      </c>
      <c r="L463" s="175">
        <f t="shared" si="49"/>
        <v>0.01</v>
      </c>
      <c r="M463" s="175">
        <f t="shared" si="46"/>
        <v>0</v>
      </c>
      <c r="N463" s="135">
        <f t="shared" si="44"/>
        <v>3</v>
      </c>
      <c r="O463" s="176" t="str">
        <f t="shared" si="45"/>
        <v>是</v>
      </c>
      <c r="P463" s="176" t="str">
        <f t="shared" si="47"/>
        <v>是</v>
      </c>
    </row>
    <row r="464" ht="18.95" customHeight="1" spans="1:16">
      <c r="A464" s="167" t="s">
        <v>135</v>
      </c>
      <c r="B464" s="168" t="s">
        <v>135</v>
      </c>
      <c r="C464" s="168" t="s">
        <v>899</v>
      </c>
      <c r="D464" s="169" t="s">
        <v>904</v>
      </c>
      <c r="E464" s="168" t="s">
        <v>147</v>
      </c>
      <c r="F464" s="49" t="s">
        <v>905</v>
      </c>
      <c r="G464" s="26">
        <v>8180</v>
      </c>
      <c r="H464" s="26">
        <f>IFERROR(VLOOKUP(D464,'数据-省本级预算数'!D:H,4,0),"0")</f>
        <v>6500</v>
      </c>
      <c r="I464" s="26"/>
      <c r="J464" s="26">
        <f>VLOOKUP(F464,'数据-省本级决算数'!$A:$B,2,0)</f>
        <v>6442</v>
      </c>
      <c r="K464" s="175">
        <f t="shared" si="48"/>
        <v>0.79</v>
      </c>
      <c r="L464" s="175">
        <f t="shared" si="49"/>
        <v>0.99</v>
      </c>
      <c r="M464" s="175">
        <f t="shared" si="46"/>
        <v>0</v>
      </c>
      <c r="N464" s="135">
        <f t="shared" si="44"/>
        <v>-0.212</v>
      </c>
      <c r="O464" s="176" t="str">
        <f t="shared" si="45"/>
        <v>是</v>
      </c>
      <c r="P464" s="176" t="str">
        <f t="shared" si="47"/>
        <v>是</v>
      </c>
    </row>
    <row r="465" ht="18.95" customHeight="1" spans="1:16">
      <c r="A465" s="167" t="s">
        <v>135</v>
      </c>
      <c r="B465" s="168" t="s">
        <v>135</v>
      </c>
      <c r="C465" s="168" t="s">
        <v>899</v>
      </c>
      <c r="D465" s="169" t="s">
        <v>906</v>
      </c>
      <c r="E465" s="168" t="s">
        <v>147</v>
      </c>
      <c r="F465" s="49" t="s">
        <v>907</v>
      </c>
      <c r="G465" s="26">
        <v>5302</v>
      </c>
      <c r="H465" s="26">
        <f>IFERROR(VLOOKUP(D465,'数据-省本级预算数'!D:H,4,0),"0")</f>
        <v>8500</v>
      </c>
      <c r="I465" s="26"/>
      <c r="J465" s="26">
        <f>VLOOKUP(F465,'数据-省本级决算数'!$A:$B,2,0)</f>
        <v>2036</v>
      </c>
      <c r="K465" s="175">
        <f t="shared" si="48"/>
        <v>0.38</v>
      </c>
      <c r="L465" s="175">
        <f t="shared" si="49"/>
        <v>0.24</v>
      </c>
      <c r="M465" s="175">
        <f t="shared" si="46"/>
        <v>0</v>
      </c>
      <c r="N465" s="135">
        <f t="shared" si="44"/>
        <v>-0.616</v>
      </c>
      <c r="O465" s="176" t="str">
        <f t="shared" si="45"/>
        <v>是</v>
      </c>
      <c r="P465" s="176" t="str">
        <f t="shared" si="47"/>
        <v>是</v>
      </c>
    </row>
    <row r="466" ht="18.95" customHeight="1" spans="1:16">
      <c r="A466" s="167" t="s">
        <v>135</v>
      </c>
      <c r="B466" s="456" t="s">
        <v>850</v>
      </c>
      <c r="C466" s="168"/>
      <c r="D466" s="169" t="s">
        <v>908</v>
      </c>
      <c r="E466" s="168"/>
      <c r="F466" s="49" t="s">
        <v>909</v>
      </c>
      <c r="G466" s="170">
        <f ca="1">SUMIF($C465:$C1687,$D466,$G465:$G1686)</f>
        <v>6679</v>
      </c>
      <c r="H466" s="26">
        <f ca="1">SUMIF($C465:$C1686,$D466,$H465:$H1685)</f>
        <v>6742</v>
      </c>
      <c r="I466" s="26">
        <f>IFERROR(VLOOKUP(F466,'数据-省本级调整数'!$A:$B,2,0),0)</f>
        <v>5690</v>
      </c>
      <c r="J466" s="26">
        <f>VLOOKUP(F466,'数据-省本级决算数'!$A:$B,2,0)</f>
        <v>5102</v>
      </c>
      <c r="K466" s="175">
        <f ca="1" t="shared" si="48"/>
        <v>0.76</v>
      </c>
      <c r="L466" s="175">
        <f ca="1" t="shared" si="49"/>
        <v>0.76</v>
      </c>
      <c r="M466" s="175">
        <f t="shared" si="46"/>
        <v>0.9</v>
      </c>
      <c r="N466" s="133">
        <f ca="1" t="shared" si="44"/>
        <v>-0.236</v>
      </c>
      <c r="O466" s="176" t="str">
        <f ca="1" t="shared" si="45"/>
        <v>是</v>
      </c>
      <c r="P466" s="176" t="str">
        <f t="shared" si="47"/>
        <v>是</v>
      </c>
    </row>
    <row r="467" ht="18.95" customHeight="1" spans="1:16">
      <c r="A467" s="167" t="s">
        <v>135</v>
      </c>
      <c r="B467" s="168" t="s">
        <v>135</v>
      </c>
      <c r="C467" s="168" t="s">
        <v>908</v>
      </c>
      <c r="D467" s="169" t="s">
        <v>910</v>
      </c>
      <c r="E467" s="168" t="s">
        <v>147</v>
      </c>
      <c r="F467" s="49" t="s">
        <v>911</v>
      </c>
      <c r="G467" s="26">
        <v>2528</v>
      </c>
      <c r="H467" s="26">
        <f>IFERROR(VLOOKUP(D467,'数据-省本级预算数'!D:H,4,0),"0")</f>
        <v>2676</v>
      </c>
      <c r="I467" s="26"/>
      <c r="J467" s="26">
        <f>VLOOKUP(F467,'数据-省本级决算数'!$A:$B,2,0)</f>
        <v>2703</v>
      </c>
      <c r="K467" s="175">
        <f t="shared" si="48"/>
        <v>1.07</v>
      </c>
      <c r="L467" s="175">
        <f t="shared" si="49"/>
        <v>1.01</v>
      </c>
      <c r="M467" s="175">
        <f t="shared" si="46"/>
        <v>0</v>
      </c>
      <c r="N467" s="135">
        <f t="shared" si="44"/>
        <v>0.069</v>
      </c>
      <c r="O467" s="176" t="str">
        <f t="shared" si="45"/>
        <v>是</v>
      </c>
      <c r="P467" s="176" t="str">
        <f t="shared" si="47"/>
        <v>是</v>
      </c>
    </row>
    <row r="468" ht="18.95" customHeight="1" spans="1:16">
      <c r="A468" s="167" t="s">
        <v>135</v>
      </c>
      <c r="B468" s="168"/>
      <c r="C468" s="168" t="s">
        <v>908</v>
      </c>
      <c r="D468" s="169" t="s">
        <v>912</v>
      </c>
      <c r="E468" s="168" t="s">
        <v>147</v>
      </c>
      <c r="F468" s="49" t="s">
        <v>913</v>
      </c>
      <c r="G468" s="26">
        <v>2205</v>
      </c>
      <c r="H468" s="26">
        <f>IFERROR(VLOOKUP(D468,'数据-省本级预算数'!D:H,4,0),"0")</f>
        <v>2131</v>
      </c>
      <c r="I468" s="26"/>
      <c r="J468" s="26">
        <f>VLOOKUP(F468,'数据-省本级决算数'!$A:$B,2,0)</f>
        <v>498</v>
      </c>
      <c r="K468" s="175">
        <f t="shared" si="48"/>
        <v>0.23</v>
      </c>
      <c r="L468" s="175">
        <f t="shared" si="49"/>
        <v>0.23</v>
      </c>
      <c r="M468" s="175">
        <f t="shared" si="46"/>
        <v>0</v>
      </c>
      <c r="N468" s="135">
        <f t="shared" si="44"/>
        <v>-0.774</v>
      </c>
      <c r="O468" s="176" t="str">
        <f t="shared" si="45"/>
        <v>是</v>
      </c>
      <c r="P468" s="176" t="str">
        <f t="shared" si="47"/>
        <v>是</v>
      </c>
    </row>
    <row r="469" ht="18.95" customHeight="1" spans="1:16">
      <c r="A469" s="167" t="s">
        <v>135</v>
      </c>
      <c r="B469" s="168" t="s">
        <v>135</v>
      </c>
      <c r="C469" s="168" t="s">
        <v>908</v>
      </c>
      <c r="D469" s="169" t="s">
        <v>914</v>
      </c>
      <c r="E469" s="168" t="s">
        <v>147</v>
      </c>
      <c r="F469" s="49" t="s">
        <v>915</v>
      </c>
      <c r="G469" s="26">
        <v>0</v>
      </c>
      <c r="H469" s="26">
        <f>IFERROR(VLOOKUP(D469,'数据-省本级预算数'!D:H,4,0),"0")</f>
        <v>0</v>
      </c>
      <c r="I469" s="26"/>
      <c r="J469" s="26">
        <f>VLOOKUP(F469,'数据-省本级决算数'!$A:$B,2,0)</f>
        <v>0</v>
      </c>
      <c r="K469" s="175"/>
      <c r="L469" s="175"/>
      <c r="M469" s="175">
        <f t="shared" si="46"/>
        <v>0</v>
      </c>
      <c r="N469" s="135" t="str">
        <f t="shared" si="44"/>
        <v/>
      </c>
      <c r="O469" s="176" t="str">
        <f t="shared" si="45"/>
        <v>否</v>
      </c>
      <c r="P469" s="176" t="str">
        <f t="shared" si="47"/>
        <v>是</v>
      </c>
    </row>
    <row r="470" ht="18.95" customHeight="1" spans="1:16">
      <c r="A470" s="167" t="s">
        <v>135</v>
      </c>
      <c r="B470" s="168" t="s">
        <v>135</v>
      </c>
      <c r="C470" s="168" t="s">
        <v>908</v>
      </c>
      <c r="D470" s="169" t="s">
        <v>916</v>
      </c>
      <c r="E470" s="168" t="s">
        <v>147</v>
      </c>
      <c r="F470" s="49" t="s">
        <v>917</v>
      </c>
      <c r="G470" s="26">
        <v>1946</v>
      </c>
      <c r="H470" s="26">
        <f>IFERROR(VLOOKUP(D470,'数据-省本级预算数'!D:H,4,0),"0")</f>
        <v>1935</v>
      </c>
      <c r="I470" s="26"/>
      <c r="J470" s="26">
        <f>VLOOKUP(F470,'数据-省本级决算数'!$A:$B,2,0)</f>
        <v>1901</v>
      </c>
      <c r="K470" s="175">
        <f t="shared" si="48"/>
        <v>0.98</v>
      </c>
      <c r="L470" s="175">
        <f t="shared" si="49"/>
        <v>0.98</v>
      </c>
      <c r="M470" s="175">
        <f t="shared" si="46"/>
        <v>0</v>
      </c>
      <c r="N470" s="135">
        <f t="shared" si="44"/>
        <v>-0.023</v>
      </c>
      <c r="O470" s="176" t="str">
        <f t="shared" si="45"/>
        <v>是</v>
      </c>
      <c r="P470" s="176" t="str">
        <f t="shared" si="47"/>
        <v>是</v>
      </c>
    </row>
    <row r="471" ht="18.95" customHeight="1" spans="1:16">
      <c r="A471" s="167" t="s">
        <v>135</v>
      </c>
      <c r="B471" s="456" t="s">
        <v>850</v>
      </c>
      <c r="C471" s="168"/>
      <c r="D471" s="169" t="s">
        <v>918</v>
      </c>
      <c r="E471" s="168"/>
      <c r="F471" s="49" t="s">
        <v>919</v>
      </c>
      <c r="G471" s="170">
        <f ca="1">SUMIF($C470:$C1692,$D471,$G470:$G1691)</f>
        <v>5363</v>
      </c>
      <c r="H471" s="26">
        <f ca="1">SUMIF($C470:$C1691,$D471,$H470:$H1690)</f>
        <v>11473</v>
      </c>
      <c r="I471" s="26">
        <f>IFERROR(VLOOKUP(F471,'数据-省本级调整数'!$A:$B,2,0),0)</f>
        <v>5723</v>
      </c>
      <c r="J471" s="26">
        <f>VLOOKUP(F471,'数据-省本级决算数'!$A:$B,2,0)</f>
        <v>5488</v>
      </c>
      <c r="K471" s="175">
        <f ca="1" t="shared" si="48"/>
        <v>1.02</v>
      </c>
      <c r="L471" s="175">
        <f ca="1" t="shared" si="49"/>
        <v>0.48</v>
      </c>
      <c r="M471" s="175">
        <f t="shared" si="46"/>
        <v>0.96</v>
      </c>
      <c r="N471" s="133">
        <f ca="1" t="shared" si="44"/>
        <v>0.023</v>
      </c>
      <c r="O471" s="176" t="str">
        <f ca="1" t="shared" si="45"/>
        <v>是</v>
      </c>
      <c r="P471" s="176" t="str">
        <f t="shared" si="47"/>
        <v>是</v>
      </c>
    </row>
    <row r="472" ht="18.95" customHeight="1" spans="1:16">
      <c r="A472" s="167" t="s">
        <v>135</v>
      </c>
      <c r="B472" s="168" t="s">
        <v>135</v>
      </c>
      <c r="C472" s="168" t="s">
        <v>918</v>
      </c>
      <c r="D472" s="169" t="s">
        <v>920</v>
      </c>
      <c r="E472" s="168" t="s">
        <v>147</v>
      </c>
      <c r="F472" s="49" t="s">
        <v>862</v>
      </c>
      <c r="G472" s="26">
        <v>1122</v>
      </c>
      <c r="H472" s="26">
        <f>IFERROR(VLOOKUP(D472,'数据-省本级预算数'!D:H,4,0),"0")</f>
        <v>1144</v>
      </c>
      <c r="I472" s="26"/>
      <c r="J472" s="26">
        <f>VLOOKUP(F472,'数据-省本级决算数'!$A:$B,2,0)</f>
        <v>0</v>
      </c>
      <c r="K472" s="175">
        <f t="shared" si="48"/>
        <v>0</v>
      </c>
      <c r="L472" s="175">
        <f t="shared" si="49"/>
        <v>0</v>
      </c>
      <c r="M472" s="175">
        <f t="shared" si="46"/>
        <v>0</v>
      </c>
      <c r="N472" s="135">
        <f t="shared" si="44"/>
        <v>-1</v>
      </c>
      <c r="O472" s="176" t="str">
        <f t="shared" si="45"/>
        <v>是</v>
      </c>
      <c r="P472" s="176" t="str">
        <f t="shared" si="47"/>
        <v>是</v>
      </c>
    </row>
    <row r="473" ht="18.95" customHeight="1" spans="1:16">
      <c r="A473" s="167" t="s">
        <v>135</v>
      </c>
      <c r="B473" s="168" t="s">
        <v>135</v>
      </c>
      <c r="C473" s="168" t="s">
        <v>918</v>
      </c>
      <c r="D473" s="169" t="s">
        <v>921</v>
      </c>
      <c r="E473" s="168" t="s">
        <v>147</v>
      </c>
      <c r="F473" s="49" t="s">
        <v>922</v>
      </c>
      <c r="G473" s="26">
        <v>3327</v>
      </c>
      <c r="H473" s="26">
        <f>IFERROR(VLOOKUP(D473,'数据-省本级预算数'!D:H,4,0),"0")</f>
        <v>9281</v>
      </c>
      <c r="I473" s="26"/>
      <c r="J473" s="26">
        <f>VLOOKUP(F473,'数据-省本级决算数'!$A:$B,2,0)</f>
        <v>3968</v>
      </c>
      <c r="K473" s="175">
        <f t="shared" si="48"/>
        <v>1.19</v>
      </c>
      <c r="L473" s="175">
        <f t="shared" si="49"/>
        <v>0.43</v>
      </c>
      <c r="M473" s="175">
        <f t="shared" si="46"/>
        <v>0</v>
      </c>
      <c r="N473" s="135">
        <f t="shared" si="44"/>
        <v>0.193</v>
      </c>
      <c r="O473" s="176" t="str">
        <f t="shared" si="45"/>
        <v>是</v>
      </c>
      <c r="P473" s="176" t="str">
        <f t="shared" si="47"/>
        <v>是</v>
      </c>
    </row>
    <row r="474" ht="18.95" customHeight="1" spans="1:16">
      <c r="A474" s="167" t="s">
        <v>135</v>
      </c>
      <c r="B474" s="168" t="s">
        <v>135</v>
      </c>
      <c r="C474" s="168" t="s">
        <v>918</v>
      </c>
      <c r="D474" s="169" t="s">
        <v>923</v>
      </c>
      <c r="E474" s="168" t="s">
        <v>147</v>
      </c>
      <c r="F474" s="49" t="s">
        <v>924</v>
      </c>
      <c r="G474" s="26">
        <v>0</v>
      </c>
      <c r="H474" s="26">
        <f>IFERROR(VLOOKUP(D474,'数据-省本级预算数'!D:H,4,0),"0")</f>
        <v>0</v>
      </c>
      <c r="I474" s="26"/>
      <c r="J474" s="26">
        <f>VLOOKUP(F474,'数据-省本级决算数'!$A:$B,2,0)</f>
        <v>0</v>
      </c>
      <c r="K474" s="175"/>
      <c r="L474" s="175"/>
      <c r="M474" s="175">
        <f t="shared" si="46"/>
        <v>0</v>
      </c>
      <c r="N474" s="135" t="str">
        <f t="shared" si="44"/>
        <v/>
      </c>
      <c r="O474" s="176" t="str">
        <f t="shared" si="45"/>
        <v>否</v>
      </c>
      <c r="P474" s="176" t="str">
        <f t="shared" si="47"/>
        <v>是</v>
      </c>
    </row>
    <row r="475" ht="18.95" customHeight="1" spans="1:16">
      <c r="A475" s="167" t="s">
        <v>135</v>
      </c>
      <c r="B475" s="168"/>
      <c r="C475" s="168" t="s">
        <v>918</v>
      </c>
      <c r="D475" s="169" t="s">
        <v>925</v>
      </c>
      <c r="E475" s="168" t="s">
        <v>147</v>
      </c>
      <c r="F475" s="49" t="s">
        <v>926</v>
      </c>
      <c r="G475" s="26">
        <v>100</v>
      </c>
      <c r="H475" s="26">
        <f>IFERROR(VLOOKUP(D475,'数据-省本级预算数'!D:H,4,0),"0")</f>
        <v>100</v>
      </c>
      <c r="I475" s="26"/>
      <c r="J475" s="26">
        <f>VLOOKUP(F475,'数据-省本级决算数'!$A:$B,2,0)</f>
        <v>100</v>
      </c>
      <c r="K475" s="175">
        <f t="shared" si="48"/>
        <v>1</v>
      </c>
      <c r="L475" s="175">
        <f t="shared" si="49"/>
        <v>1</v>
      </c>
      <c r="M475" s="175">
        <f t="shared" si="46"/>
        <v>0</v>
      </c>
      <c r="N475" s="135">
        <f t="shared" si="44"/>
        <v>0</v>
      </c>
      <c r="O475" s="176" t="str">
        <f t="shared" si="45"/>
        <v>是</v>
      </c>
      <c r="P475" s="176" t="str">
        <f t="shared" si="47"/>
        <v>是</v>
      </c>
    </row>
    <row r="476" ht="18.95" customHeight="1" spans="1:16">
      <c r="A476" s="167" t="s">
        <v>135</v>
      </c>
      <c r="B476" s="168" t="s">
        <v>135</v>
      </c>
      <c r="C476" s="168" t="s">
        <v>918</v>
      </c>
      <c r="D476" s="169" t="s">
        <v>927</v>
      </c>
      <c r="E476" s="168" t="s">
        <v>147</v>
      </c>
      <c r="F476" s="49" t="s">
        <v>928</v>
      </c>
      <c r="G476" s="26">
        <v>0</v>
      </c>
      <c r="H476" s="26">
        <f>IFERROR(VLOOKUP(D476,'数据-省本级预算数'!D:H,4,0),"0")</f>
        <v>948</v>
      </c>
      <c r="I476" s="26"/>
      <c r="J476" s="26">
        <f>VLOOKUP(F476,'数据-省本级决算数'!$A:$B,2,0)</f>
        <v>150</v>
      </c>
      <c r="K476" s="175"/>
      <c r="L476" s="175">
        <f t="shared" si="49"/>
        <v>0.16</v>
      </c>
      <c r="M476" s="175">
        <f t="shared" si="46"/>
        <v>0</v>
      </c>
      <c r="N476" s="135" t="str">
        <f t="shared" si="44"/>
        <v/>
      </c>
      <c r="O476" s="176" t="str">
        <f t="shared" si="45"/>
        <v>是</v>
      </c>
      <c r="P476" s="176" t="str">
        <f t="shared" si="47"/>
        <v>是</v>
      </c>
    </row>
    <row r="477" ht="18.95" customHeight="1" spans="1:16">
      <c r="A477" s="167" t="s">
        <v>135</v>
      </c>
      <c r="B477" s="168" t="s">
        <v>135</v>
      </c>
      <c r="C477" s="168" t="s">
        <v>918</v>
      </c>
      <c r="D477" s="169" t="s">
        <v>929</v>
      </c>
      <c r="E477" s="168" t="s">
        <v>147</v>
      </c>
      <c r="F477" s="49" t="s">
        <v>930</v>
      </c>
      <c r="G477" s="26">
        <v>814</v>
      </c>
      <c r="H477" s="26">
        <f>IFERROR(VLOOKUP(D477,'数据-省本级预算数'!D:H,4,0),"0")</f>
        <v>0</v>
      </c>
      <c r="I477" s="26"/>
      <c r="J477" s="26">
        <f>VLOOKUP(F477,'数据-省本级决算数'!$A:$B,2,0)</f>
        <v>0</v>
      </c>
      <c r="K477" s="175">
        <f t="shared" si="48"/>
        <v>0</v>
      </c>
      <c r="L477" s="175"/>
      <c r="M477" s="175">
        <f t="shared" si="46"/>
        <v>0</v>
      </c>
      <c r="N477" s="135">
        <f t="shared" si="44"/>
        <v>-1</v>
      </c>
      <c r="O477" s="176" t="str">
        <f t="shared" si="45"/>
        <v>是</v>
      </c>
      <c r="P477" s="176" t="str">
        <f t="shared" si="47"/>
        <v>是</v>
      </c>
    </row>
    <row r="478" ht="18.95" customHeight="1" spans="1:16">
      <c r="A478" s="167" t="s">
        <v>135</v>
      </c>
      <c r="B478" s="456" t="s">
        <v>850</v>
      </c>
      <c r="C478" s="168"/>
      <c r="D478" s="169" t="s">
        <v>931</v>
      </c>
      <c r="E478" s="168"/>
      <c r="F478" s="49" t="s">
        <v>932</v>
      </c>
      <c r="G478" s="170">
        <f ca="1">SUMIF($C477:$C1699,$D478,$G477:$G1698)</f>
        <v>1612</v>
      </c>
      <c r="H478" s="26">
        <f ca="1">SUMIF($C477:$C1698,$D478,$H477:$H1697)</f>
        <v>5990</v>
      </c>
      <c r="I478" s="26">
        <f>IFERROR(VLOOKUP(F478,'数据-省本级调整数'!$A:$B,2,0),0)</f>
        <v>2941</v>
      </c>
      <c r="J478" s="26">
        <f>VLOOKUP(F478,'数据-省本级决算数'!$A:$B,2,0)</f>
        <v>2664</v>
      </c>
      <c r="K478" s="175">
        <f ca="1" t="shared" si="48"/>
        <v>1.65</v>
      </c>
      <c r="L478" s="175">
        <f ca="1" t="shared" si="49"/>
        <v>0.44</v>
      </c>
      <c r="M478" s="175">
        <f t="shared" si="46"/>
        <v>0.91</v>
      </c>
      <c r="N478" s="133">
        <f ca="1" t="shared" si="44"/>
        <v>0.653</v>
      </c>
      <c r="O478" s="176" t="str">
        <f ca="1" t="shared" si="45"/>
        <v>是</v>
      </c>
      <c r="P478" s="176" t="str">
        <f t="shared" si="47"/>
        <v>是</v>
      </c>
    </row>
    <row r="479" ht="18.95" customHeight="1" spans="1:16">
      <c r="A479" s="167" t="s">
        <v>135</v>
      </c>
      <c r="B479" s="168"/>
      <c r="C479" s="456" t="s">
        <v>931</v>
      </c>
      <c r="D479" s="169" t="s">
        <v>933</v>
      </c>
      <c r="E479" s="168" t="s">
        <v>147</v>
      </c>
      <c r="F479" s="49" t="s">
        <v>934</v>
      </c>
      <c r="G479" s="26">
        <v>201</v>
      </c>
      <c r="H479" s="26">
        <f>IFERROR(VLOOKUP(D479,'数据-省本级预算数'!D:H,4,0),"0")</f>
        <v>5000</v>
      </c>
      <c r="I479" s="26"/>
      <c r="J479" s="26">
        <f>VLOOKUP(F479,'数据-省本级决算数'!$A:$B,2,0)</f>
        <v>1849</v>
      </c>
      <c r="K479" s="175">
        <f t="shared" si="48"/>
        <v>9.2</v>
      </c>
      <c r="L479" s="175">
        <f t="shared" si="49"/>
        <v>0.37</v>
      </c>
      <c r="M479" s="175">
        <f t="shared" si="46"/>
        <v>0</v>
      </c>
      <c r="N479" s="135">
        <f t="shared" si="44"/>
        <v>8.199</v>
      </c>
      <c r="O479" s="176" t="str">
        <f t="shared" si="45"/>
        <v>是</v>
      </c>
      <c r="P479" s="176" t="str">
        <f t="shared" si="47"/>
        <v>是</v>
      </c>
    </row>
    <row r="480" ht="18.95" customHeight="1" spans="1:16">
      <c r="A480" s="167" t="s">
        <v>135</v>
      </c>
      <c r="B480" s="168"/>
      <c r="C480" s="456" t="s">
        <v>931</v>
      </c>
      <c r="D480" s="169" t="s">
        <v>935</v>
      </c>
      <c r="E480" s="168" t="s">
        <v>147</v>
      </c>
      <c r="F480" s="49" t="s">
        <v>936</v>
      </c>
      <c r="G480" s="26">
        <v>0</v>
      </c>
      <c r="H480" s="26">
        <f>IFERROR(VLOOKUP(D480,'数据-省本级预算数'!D:H,4,0),"0")</f>
        <v>0</v>
      </c>
      <c r="I480" s="26"/>
      <c r="J480" s="26">
        <f>VLOOKUP(F480,'数据-省本级决算数'!$A:$B,2,0)</f>
        <v>0</v>
      </c>
      <c r="K480" s="175"/>
      <c r="L480" s="175"/>
      <c r="M480" s="175">
        <f t="shared" si="46"/>
        <v>0</v>
      </c>
      <c r="N480" s="135" t="str">
        <f t="shared" si="44"/>
        <v/>
      </c>
      <c r="O480" s="176" t="str">
        <f t="shared" si="45"/>
        <v>否</v>
      </c>
      <c r="P480" s="176" t="str">
        <f t="shared" si="47"/>
        <v>是</v>
      </c>
    </row>
    <row r="481" ht="18.95" customHeight="1" spans="1:16">
      <c r="A481" s="167" t="s">
        <v>135</v>
      </c>
      <c r="B481" s="168" t="s">
        <v>135</v>
      </c>
      <c r="C481" s="456" t="s">
        <v>931</v>
      </c>
      <c r="D481" s="169" t="s">
        <v>937</v>
      </c>
      <c r="E481" s="168" t="s">
        <v>147</v>
      </c>
      <c r="F481" s="49" t="s">
        <v>938</v>
      </c>
      <c r="G481" s="26">
        <v>1411</v>
      </c>
      <c r="H481" s="26">
        <f>IFERROR(VLOOKUP(D481,'数据-省本级预算数'!D:H,4,0),"0")</f>
        <v>990</v>
      </c>
      <c r="I481" s="26"/>
      <c r="J481" s="26">
        <f>VLOOKUP(F481,'数据-省本级决算数'!$A:$B,2,0)</f>
        <v>815</v>
      </c>
      <c r="K481" s="175">
        <f t="shared" si="48"/>
        <v>0.58</v>
      </c>
      <c r="L481" s="175">
        <f t="shared" si="49"/>
        <v>0.82</v>
      </c>
      <c r="M481" s="175">
        <f t="shared" si="46"/>
        <v>0</v>
      </c>
      <c r="N481" s="135">
        <f t="shared" si="44"/>
        <v>-0.422</v>
      </c>
      <c r="O481" s="176" t="str">
        <f t="shared" si="45"/>
        <v>是</v>
      </c>
      <c r="P481" s="176" t="str">
        <f t="shared" si="47"/>
        <v>是</v>
      </c>
    </row>
    <row r="482" ht="18.95" customHeight="1" spans="1:16">
      <c r="A482" s="167" t="s">
        <v>135</v>
      </c>
      <c r="B482" s="456" t="s">
        <v>850</v>
      </c>
      <c r="C482" s="168"/>
      <c r="D482" s="169" t="s">
        <v>939</v>
      </c>
      <c r="E482" s="168" t="s">
        <v>147</v>
      </c>
      <c r="F482" s="49" t="s">
        <v>940</v>
      </c>
      <c r="G482" s="170">
        <v>1370</v>
      </c>
      <c r="H482" s="26">
        <f>IFERROR(VLOOKUP(D482,'数据-省本级预算数'!D:H,4,0),"0")</f>
        <v>8900</v>
      </c>
      <c r="I482" s="26">
        <f>IFERROR(VLOOKUP(F482,'数据-省本级调整数'!$A:$B,2,0),0)</f>
        <v>1932</v>
      </c>
      <c r="J482" s="26">
        <f>VLOOKUP(F482,'数据-省本级决算数'!$A:$B,2,0)</f>
        <v>1653</v>
      </c>
      <c r="K482" s="175">
        <f t="shared" si="48"/>
        <v>1.21</v>
      </c>
      <c r="L482" s="175">
        <f t="shared" si="49"/>
        <v>0.19</v>
      </c>
      <c r="M482" s="175">
        <f t="shared" si="46"/>
        <v>0.86</v>
      </c>
      <c r="N482" s="133">
        <f t="shared" si="44"/>
        <v>0.207</v>
      </c>
      <c r="O482" s="176" t="str">
        <f t="shared" si="45"/>
        <v>是</v>
      </c>
      <c r="P482" s="176" t="str">
        <f t="shared" si="47"/>
        <v>是</v>
      </c>
    </row>
    <row r="483" ht="18.95" customHeight="1" spans="1:16">
      <c r="A483" s="167" t="s">
        <v>135</v>
      </c>
      <c r="B483" s="456" t="s">
        <v>850</v>
      </c>
      <c r="C483" s="168"/>
      <c r="D483" s="169" t="s">
        <v>941</v>
      </c>
      <c r="E483" s="168"/>
      <c r="F483" s="49" t="s">
        <v>942</v>
      </c>
      <c r="G483" s="170">
        <f ca="1">SUMIF($C482:$C1704,$D483,$G482:$G1703)</f>
        <v>35865</v>
      </c>
      <c r="H483" s="26">
        <f ca="1">SUMIF($C482:$C1703,$D483,$H482:$H1702)</f>
        <v>30585</v>
      </c>
      <c r="I483" s="26">
        <f>IFERROR(VLOOKUP(F483,'数据-省本级调整数'!$A:$B,2,0),0)</f>
        <v>75101</v>
      </c>
      <c r="J483" s="26">
        <f>VLOOKUP(F483,'数据-省本级决算数'!$A:$B,2,0)</f>
        <v>74436</v>
      </c>
      <c r="K483" s="175">
        <f ca="1" t="shared" si="48"/>
        <v>2.08</v>
      </c>
      <c r="L483" s="175">
        <f ca="1" t="shared" si="49"/>
        <v>2.43</v>
      </c>
      <c r="M483" s="175">
        <f t="shared" si="46"/>
        <v>0.99</v>
      </c>
      <c r="N483" s="133">
        <f ca="1" t="shared" si="44"/>
        <v>1.075</v>
      </c>
      <c r="O483" s="176" t="str">
        <f ca="1" t="shared" si="45"/>
        <v>是</v>
      </c>
      <c r="P483" s="176" t="str">
        <f t="shared" si="47"/>
        <v>是</v>
      </c>
    </row>
    <row r="484" ht="18.95" customHeight="1" spans="1:16">
      <c r="A484" s="167" t="s">
        <v>135</v>
      </c>
      <c r="B484" s="168" t="s">
        <v>135</v>
      </c>
      <c r="C484" s="168" t="s">
        <v>941</v>
      </c>
      <c r="D484" s="169" t="s">
        <v>943</v>
      </c>
      <c r="E484" s="168" t="s">
        <v>147</v>
      </c>
      <c r="F484" s="49" t="s">
        <v>944</v>
      </c>
      <c r="G484" s="26">
        <v>2339</v>
      </c>
      <c r="H484" s="26">
        <f>IFERROR(VLOOKUP(D484,'数据-省本级预算数'!D:H,4,0),"0")</f>
        <v>1680</v>
      </c>
      <c r="I484" s="26"/>
      <c r="J484" s="26">
        <f>VLOOKUP(F484,'数据-省本级决算数'!$A:$B,2,0)</f>
        <v>1771</v>
      </c>
      <c r="K484" s="175">
        <f t="shared" si="48"/>
        <v>0.76</v>
      </c>
      <c r="L484" s="175">
        <f t="shared" si="49"/>
        <v>1.05</v>
      </c>
      <c r="M484" s="175">
        <f t="shared" si="46"/>
        <v>0</v>
      </c>
      <c r="N484" s="135">
        <f t="shared" si="44"/>
        <v>-0.243</v>
      </c>
      <c r="O484" s="176" t="str">
        <f t="shared" si="45"/>
        <v>是</v>
      </c>
      <c r="P484" s="176" t="str">
        <f t="shared" si="47"/>
        <v>是</v>
      </c>
    </row>
    <row r="485" ht="18.95" customHeight="1" spans="1:16">
      <c r="A485" s="167"/>
      <c r="B485" s="168" t="s">
        <v>135</v>
      </c>
      <c r="C485" s="168" t="s">
        <v>941</v>
      </c>
      <c r="D485" s="169" t="s">
        <v>945</v>
      </c>
      <c r="E485" s="168" t="s">
        <v>147</v>
      </c>
      <c r="F485" s="49" t="s">
        <v>946</v>
      </c>
      <c r="G485" s="26">
        <v>0</v>
      </c>
      <c r="H485" s="26">
        <f>IFERROR(VLOOKUP(D485,'数据-省本级预算数'!D:H,4,0),"0")</f>
        <v>0</v>
      </c>
      <c r="I485" s="26"/>
      <c r="J485" s="26">
        <f>VLOOKUP(F485,'数据-省本级决算数'!$A:$B,2,0)</f>
        <v>0</v>
      </c>
      <c r="K485" s="175"/>
      <c r="L485" s="175"/>
      <c r="M485" s="175">
        <f t="shared" si="46"/>
        <v>0</v>
      </c>
      <c r="N485" s="135" t="str">
        <f t="shared" si="44"/>
        <v/>
      </c>
      <c r="O485" s="176" t="str">
        <f t="shared" si="45"/>
        <v>否</v>
      </c>
      <c r="P485" s="176" t="str">
        <f t="shared" si="47"/>
        <v>是</v>
      </c>
    </row>
    <row r="486" ht="18.95" customHeight="1" spans="1:16">
      <c r="A486" s="167" t="s">
        <v>135</v>
      </c>
      <c r="B486" s="168"/>
      <c r="C486" s="168" t="s">
        <v>941</v>
      </c>
      <c r="D486" s="169" t="s">
        <v>947</v>
      </c>
      <c r="E486" s="168" t="s">
        <v>147</v>
      </c>
      <c r="F486" s="49" t="s">
        <v>948</v>
      </c>
      <c r="G486" s="26">
        <v>1200</v>
      </c>
      <c r="H486" s="26">
        <f>IFERROR(VLOOKUP(D486,'数据-省本级预算数'!D:H,4,0),"0")</f>
        <v>9309</v>
      </c>
      <c r="I486" s="26"/>
      <c r="J486" s="26">
        <f>VLOOKUP(F486,'数据-省本级决算数'!$A:$B,2,0)</f>
        <v>9143</v>
      </c>
      <c r="K486" s="175">
        <f t="shared" si="48"/>
        <v>7.62</v>
      </c>
      <c r="L486" s="175">
        <f t="shared" si="49"/>
        <v>0.98</v>
      </c>
      <c r="M486" s="175">
        <f t="shared" si="46"/>
        <v>0</v>
      </c>
      <c r="N486" s="135">
        <f t="shared" si="44"/>
        <v>6.619</v>
      </c>
      <c r="O486" s="176" t="str">
        <f t="shared" si="45"/>
        <v>是</v>
      </c>
      <c r="P486" s="176" t="str">
        <f t="shared" si="47"/>
        <v>是</v>
      </c>
    </row>
    <row r="487" ht="18.95" customHeight="1" spans="1:16">
      <c r="A487" s="167" t="s">
        <v>135</v>
      </c>
      <c r="B487" s="168" t="s">
        <v>135</v>
      </c>
      <c r="C487" s="168" t="s">
        <v>941</v>
      </c>
      <c r="D487" s="169" t="s">
        <v>949</v>
      </c>
      <c r="E487" s="168" t="s">
        <v>147</v>
      </c>
      <c r="F487" s="49" t="s">
        <v>950</v>
      </c>
      <c r="G487" s="26">
        <v>32326</v>
      </c>
      <c r="H487" s="26">
        <f>IFERROR(VLOOKUP(D487,'数据-省本级预算数'!D:H,4,0),"0")</f>
        <v>19596</v>
      </c>
      <c r="I487" s="26"/>
      <c r="J487" s="26">
        <f>VLOOKUP(F487,'数据-省本级决算数'!$A:$B,2,0)</f>
        <v>63522</v>
      </c>
      <c r="K487" s="175">
        <f t="shared" si="48"/>
        <v>1.97</v>
      </c>
      <c r="L487" s="175">
        <f t="shared" si="49"/>
        <v>3.24</v>
      </c>
      <c r="M487" s="175">
        <f t="shared" si="46"/>
        <v>0</v>
      </c>
      <c r="N487" s="135">
        <f t="shared" si="44"/>
        <v>0.965</v>
      </c>
      <c r="O487" s="176" t="str">
        <f t="shared" si="45"/>
        <v>是</v>
      </c>
      <c r="P487" s="176" t="str">
        <f t="shared" si="47"/>
        <v>是</v>
      </c>
    </row>
    <row r="488" ht="18.95" customHeight="1" spans="1:16">
      <c r="A488" s="167" t="s">
        <v>134</v>
      </c>
      <c r="B488" s="168" t="s">
        <v>135</v>
      </c>
      <c r="C488" s="168"/>
      <c r="D488" s="169" t="s">
        <v>951</v>
      </c>
      <c r="E488" s="168"/>
      <c r="F488" s="50" t="s">
        <v>952</v>
      </c>
      <c r="G488" s="170">
        <f ca="1">SUMIF($B489:$B$1300,$D488,$G489:$G$1300)</f>
        <v>104498</v>
      </c>
      <c r="H488" s="170">
        <f ca="1">SUMIF($B489:$B$1300,$D488,$H489:$H$1300)</f>
        <v>154031</v>
      </c>
      <c r="I488" s="170">
        <f>SUMIF($B489:$B$1300,$D488,$I489:$I$1300)</f>
        <v>168394</v>
      </c>
      <c r="J488" s="26">
        <f>VLOOKUP(F488,'数据-省本级决算数'!$A:$B,2,0)</f>
        <v>89185</v>
      </c>
      <c r="K488" s="175">
        <f ca="1" t="shared" si="48"/>
        <v>0.85</v>
      </c>
      <c r="L488" s="175">
        <f ca="1" t="shared" si="49"/>
        <v>0.58</v>
      </c>
      <c r="M488" s="175">
        <f t="shared" si="46"/>
        <v>0.53</v>
      </c>
      <c r="N488" s="133">
        <f ca="1" t="shared" si="44"/>
        <v>-0.147</v>
      </c>
      <c r="O488" s="176" t="str">
        <f ca="1" t="shared" si="45"/>
        <v>是</v>
      </c>
      <c r="P488" s="176" t="str">
        <f t="shared" si="47"/>
        <v>是</v>
      </c>
    </row>
    <row r="489" ht="18.95" customHeight="1" spans="1:16">
      <c r="A489" s="167" t="s">
        <v>135</v>
      </c>
      <c r="B489" s="456" t="s">
        <v>951</v>
      </c>
      <c r="C489" s="168"/>
      <c r="D489" s="169" t="s">
        <v>953</v>
      </c>
      <c r="E489" s="168"/>
      <c r="F489" s="49" t="s">
        <v>954</v>
      </c>
      <c r="G489" s="170">
        <f ca="1">SUMIF($C488:$C1710,$D489,$G488:$G1709)</f>
        <v>30982</v>
      </c>
      <c r="H489" s="26">
        <f ca="1">SUMIF($C488:$C1709,$D489,$H488:$H1708)</f>
        <v>55329</v>
      </c>
      <c r="I489" s="26">
        <f>IFERROR(VLOOKUP(F489,'数据-省本级调整数'!$A:$B,2,0),0)</f>
        <v>33413</v>
      </c>
      <c r="J489" s="26">
        <f>VLOOKUP(F489,'数据-省本级决算数'!$A:$B,2,0)</f>
        <v>29213</v>
      </c>
      <c r="K489" s="175">
        <f ca="1" t="shared" si="48"/>
        <v>0.94</v>
      </c>
      <c r="L489" s="175">
        <f ca="1" t="shared" si="49"/>
        <v>0.53</v>
      </c>
      <c r="M489" s="175">
        <f t="shared" si="46"/>
        <v>0.87</v>
      </c>
      <c r="N489" s="133">
        <f ca="1" t="shared" si="44"/>
        <v>-0.057</v>
      </c>
      <c r="O489" s="176" t="str">
        <f ca="1" t="shared" si="45"/>
        <v>是</v>
      </c>
      <c r="P489" s="176" t="str">
        <f t="shared" si="47"/>
        <v>是</v>
      </c>
    </row>
    <row r="490" ht="18.95" customHeight="1" spans="1:16">
      <c r="A490" s="167" t="s">
        <v>135</v>
      </c>
      <c r="B490" s="168" t="s">
        <v>135</v>
      </c>
      <c r="C490" s="168" t="s">
        <v>953</v>
      </c>
      <c r="D490" s="169" t="s">
        <v>955</v>
      </c>
      <c r="E490" s="168" t="s">
        <v>147</v>
      </c>
      <c r="F490" s="49" t="s">
        <v>141</v>
      </c>
      <c r="G490" s="26">
        <v>1150</v>
      </c>
      <c r="H490" s="26">
        <f>IFERROR(VLOOKUP(D490,'数据-省本级预算数'!D:H,4,0),"0")</f>
        <v>1266</v>
      </c>
      <c r="I490" s="26"/>
      <c r="J490" s="26">
        <f>VLOOKUP(F490,'数据-省本级决算数'!$A:$B,2,0)</f>
        <v>4776</v>
      </c>
      <c r="K490" s="175">
        <f t="shared" si="48"/>
        <v>4.15</v>
      </c>
      <c r="L490" s="175">
        <f t="shared" si="49"/>
        <v>3.77</v>
      </c>
      <c r="M490" s="175">
        <f t="shared" si="46"/>
        <v>0</v>
      </c>
      <c r="N490" s="135">
        <f t="shared" si="44"/>
        <v>3.153</v>
      </c>
      <c r="O490" s="176" t="str">
        <f t="shared" si="45"/>
        <v>是</v>
      </c>
      <c r="P490" s="176" t="str">
        <f t="shared" si="47"/>
        <v>是</v>
      </c>
    </row>
    <row r="491" ht="18.95" customHeight="1" spans="1:16">
      <c r="A491" s="167" t="s">
        <v>135</v>
      </c>
      <c r="B491" s="168" t="s">
        <v>135</v>
      </c>
      <c r="C491" s="168" t="s">
        <v>953</v>
      </c>
      <c r="D491" s="169" t="s">
        <v>956</v>
      </c>
      <c r="E491" s="168" t="s">
        <v>147</v>
      </c>
      <c r="F491" s="49" t="s">
        <v>143</v>
      </c>
      <c r="G491" s="26">
        <v>0</v>
      </c>
      <c r="H491" s="26">
        <f>IFERROR(VLOOKUP(D491,'数据-省本级预算数'!D:H,4,0),"0")</f>
        <v>180</v>
      </c>
      <c r="I491" s="26"/>
      <c r="J491" s="26">
        <f>VLOOKUP(F491,'数据-省本级决算数'!$A:$B,2,0)</f>
        <v>590</v>
      </c>
      <c r="K491" s="175"/>
      <c r="L491" s="175">
        <f t="shared" si="49"/>
        <v>3.28</v>
      </c>
      <c r="M491" s="175">
        <f t="shared" si="46"/>
        <v>0</v>
      </c>
      <c r="N491" s="135" t="str">
        <f t="shared" si="44"/>
        <v/>
      </c>
      <c r="O491" s="176" t="str">
        <f t="shared" si="45"/>
        <v>是</v>
      </c>
      <c r="P491" s="176" t="str">
        <f t="shared" si="47"/>
        <v>是</v>
      </c>
    </row>
    <row r="492" ht="18.95" customHeight="1" spans="1:16">
      <c r="A492" s="167" t="s">
        <v>135</v>
      </c>
      <c r="B492" s="168" t="s">
        <v>135</v>
      </c>
      <c r="C492" s="168" t="s">
        <v>953</v>
      </c>
      <c r="D492" s="169" t="s">
        <v>957</v>
      </c>
      <c r="E492" s="168" t="s">
        <v>147</v>
      </c>
      <c r="F492" s="49" t="s">
        <v>145</v>
      </c>
      <c r="G492" s="26">
        <v>112</v>
      </c>
      <c r="H492" s="26">
        <f>IFERROR(VLOOKUP(D492,'数据-省本级预算数'!D:H,4,0),"0")</f>
        <v>157</v>
      </c>
      <c r="I492" s="26"/>
      <c r="J492" s="26">
        <f>VLOOKUP(F492,'数据-省本级决算数'!$A:$B,2,0)</f>
        <v>713</v>
      </c>
      <c r="K492" s="175">
        <f t="shared" si="48"/>
        <v>6.37</v>
      </c>
      <c r="L492" s="175">
        <f t="shared" si="49"/>
        <v>4.54</v>
      </c>
      <c r="M492" s="175">
        <f t="shared" si="46"/>
        <v>0</v>
      </c>
      <c r="N492" s="135">
        <f t="shared" si="44"/>
        <v>5.366</v>
      </c>
      <c r="O492" s="176" t="str">
        <f t="shared" si="45"/>
        <v>是</v>
      </c>
      <c r="P492" s="176" t="str">
        <f t="shared" si="47"/>
        <v>是</v>
      </c>
    </row>
    <row r="493" ht="18.95" customHeight="1" spans="1:16">
      <c r="A493" s="167" t="s">
        <v>135</v>
      </c>
      <c r="B493" s="168" t="s">
        <v>135</v>
      </c>
      <c r="C493" s="168" t="s">
        <v>953</v>
      </c>
      <c r="D493" s="169" t="s">
        <v>958</v>
      </c>
      <c r="E493" s="168" t="s">
        <v>147</v>
      </c>
      <c r="F493" s="49" t="s">
        <v>959</v>
      </c>
      <c r="G493" s="26">
        <v>2373</v>
      </c>
      <c r="H493" s="26">
        <f>IFERROR(VLOOKUP(D493,'数据-省本级预算数'!D:H,4,0),"0")</f>
        <v>2309</v>
      </c>
      <c r="I493" s="26"/>
      <c r="J493" s="26">
        <f>VLOOKUP(F493,'数据-省本级决算数'!$A:$B,2,0)</f>
        <v>2782</v>
      </c>
      <c r="K493" s="175">
        <f t="shared" si="48"/>
        <v>1.17</v>
      </c>
      <c r="L493" s="175">
        <f t="shared" si="49"/>
        <v>1.2</v>
      </c>
      <c r="M493" s="175">
        <f t="shared" si="46"/>
        <v>0</v>
      </c>
      <c r="N493" s="135">
        <f t="shared" si="44"/>
        <v>0.172</v>
      </c>
      <c r="O493" s="176" t="str">
        <f t="shared" si="45"/>
        <v>是</v>
      </c>
      <c r="P493" s="176" t="str">
        <f t="shared" si="47"/>
        <v>是</v>
      </c>
    </row>
    <row r="494" ht="18.95" customHeight="1" spans="1:16">
      <c r="A494" s="167" t="s">
        <v>135</v>
      </c>
      <c r="B494" s="168" t="s">
        <v>135</v>
      </c>
      <c r="C494" s="168" t="s">
        <v>953</v>
      </c>
      <c r="D494" s="169" t="s">
        <v>960</v>
      </c>
      <c r="E494" s="168" t="s">
        <v>147</v>
      </c>
      <c r="F494" s="49" t="s">
        <v>961</v>
      </c>
      <c r="G494" s="26">
        <v>100</v>
      </c>
      <c r="H494" s="26">
        <f>IFERROR(VLOOKUP(D494,'数据-省本级预算数'!D:H,4,0),"0")</f>
        <v>690</v>
      </c>
      <c r="I494" s="26"/>
      <c r="J494" s="26">
        <f>VLOOKUP(F494,'数据-省本级决算数'!$A:$B,2,0)</f>
        <v>290</v>
      </c>
      <c r="K494" s="175">
        <f t="shared" si="48"/>
        <v>2.9</v>
      </c>
      <c r="L494" s="175">
        <f t="shared" si="49"/>
        <v>0.42</v>
      </c>
      <c r="M494" s="175">
        <f t="shared" si="46"/>
        <v>0</v>
      </c>
      <c r="N494" s="135">
        <f t="shared" si="44"/>
        <v>1.9</v>
      </c>
      <c r="O494" s="176" t="str">
        <f t="shared" si="45"/>
        <v>是</v>
      </c>
      <c r="P494" s="176" t="str">
        <f t="shared" si="47"/>
        <v>是</v>
      </c>
    </row>
    <row r="495" ht="18.95" customHeight="1" spans="1:16">
      <c r="A495" s="167" t="s">
        <v>135</v>
      </c>
      <c r="B495" s="168" t="s">
        <v>135</v>
      </c>
      <c r="C495" s="168" t="s">
        <v>953</v>
      </c>
      <c r="D495" s="169" t="s">
        <v>962</v>
      </c>
      <c r="E495" s="168" t="s">
        <v>147</v>
      </c>
      <c r="F495" s="49" t="s">
        <v>963</v>
      </c>
      <c r="G495" s="26">
        <v>0</v>
      </c>
      <c r="H495" s="26">
        <f>IFERROR(VLOOKUP(D495,'数据-省本级预算数'!D:H,4,0),"0")</f>
        <v>0</v>
      </c>
      <c r="I495" s="26"/>
      <c r="J495" s="26">
        <f>VLOOKUP(F495,'数据-省本级决算数'!$A:$B,2,0)</f>
        <v>0</v>
      </c>
      <c r="K495" s="175"/>
      <c r="L495" s="175"/>
      <c r="M495" s="175">
        <f t="shared" si="46"/>
        <v>0</v>
      </c>
      <c r="N495" s="135" t="str">
        <f t="shared" si="44"/>
        <v/>
      </c>
      <c r="O495" s="176" t="str">
        <f t="shared" si="45"/>
        <v>否</v>
      </c>
      <c r="P495" s="176" t="str">
        <f t="shared" si="47"/>
        <v>是</v>
      </c>
    </row>
    <row r="496" ht="18.95" customHeight="1" spans="1:16">
      <c r="A496" s="167" t="s">
        <v>135</v>
      </c>
      <c r="B496" s="168" t="s">
        <v>135</v>
      </c>
      <c r="C496" s="168" t="s">
        <v>953</v>
      </c>
      <c r="D496" s="169" t="s">
        <v>964</v>
      </c>
      <c r="E496" s="168" t="s">
        <v>147</v>
      </c>
      <c r="F496" s="49" t="s">
        <v>965</v>
      </c>
      <c r="G496" s="26">
        <v>7025</v>
      </c>
      <c r="H496" s="26">
        <f>IFERROR(VLOOKUP(D496,'数据-省本级预算数'!D:H,4,0),"0")</f>
        <v>6580</v>
      </c>
      <c r="I496" s="26"/>
      <c r="J496" s="26">
        <f>VLOOKUP(F496,'数据-省本级决算数'!$A:$B,2,0)</f>
        <v>6707</v>
      </c>
      <c r="K496" s="175">
        <f t="shared" si="48"/>
        <v>0.95</v>
      </c>
      <c r="L496" s="175">
        <f t="shared" si="49"/>
        <v>1.02</v>
      </c>
      <c r="M496" s="175">
        <f t="shared" si="46"/>
        <v>0</v>
      </c>
      <c r="N496" s="135">
        <f t="shared" si="44"/>
        <v>-0.045</v>
      </c>
      <c r="O496" s="176" t="str">
        <f t="shared" si="45"/>
        <v>是</v>
      </c>
      <c r="P496" s="176" t="str">
        <f t="shared" si="47"/>
        <v>是</v>
      </c>
    </row>
    <row r="497" ht="18.95" customHeight="1" spans="1:16">
      <c r="A497" s="167" t="s">
        <v>135</v>
      </c>
      <c r="B497" s="168" t="s">
        <v>135</v>
      </c>
      <c r="C497" s="168" t="s">
        <v>953</v>
      </c>
      <c r="D497" s="169" t="s">
        <v>966</v>
      </c>
      <c r="E497" s="168" t="s">
        <v>147</v>
      </c>
      <c r="F497" s="49" t="s">
        <v>967</v>
      </c>
      <c r="G497" s="26">
        <v>2872</v>
      </c>
      <c r="H497" s="26">
        <f>IFERROR(VLOOKUP(D497,'数据-省本级预算数'!D:H,4,0),"0")</f>
        <v>1150</v>
      </c>
      <c r="I497" s="26"/>
      <c r="J497" s="26">
        <f>VLOOKUP(F497,'数据-省本级决算数'!$A:$B,2,0)</f>
        <v>1167</v>
      </c>
      <c r="K497" s="175">
        <f t="shared" si="48"/>
        <v>0.41</v>
      </c>
      <c r="L497" s="175">
        <f t="shared" si="49"/>
        <v>1.01</v>
      </c>
      <c r="M497" s="175">
        <f t="shared" si="46"/>
        <v>0</v>
      </c>
      <c r="N497" s="135">
        <f t="shared" si="44"/>
        <v>-0.594</v>
      </c>
      <c r="O497" s="176" t="str">
        <f t="shared" si="45"/>
        <v>是</v>
      </c>
      <c r="P497" s="176" t="str">
        <f t="shared" si="47"/>
        <v>是</v>
      </c>
    </row>
    <row r="498" ht="18.95" customHeight="1" spans="1:16">
      <c r="A498" s="167" t="s">
        <v>135</v>
      </c>
      <c r="B498" s="168" t="s">
        <v>135</v>
      </c>
      <c r="C498" s="168" t="s">
        <v>953</v>
      </c>
      <c r="D498" s="169" t="s">
        <v>968</v>
      </c>
      <c r="E498" s="168" t="s">
        <v>147</v>
      </c>
      <c r="F498" s="49" t="s">
        <v>969</v>
      </c>
      <c r="G498" s="26">
        <v>2665</v>
      </c>
      <c r="H498" s="26">
        <f>IFERROR(VLOOKUP(D498,'数据-省本级预算数'!D:H,4,0),"0")</f>
        <v>16607</v>
      </c>
      <c r="I498" s="26"/>
      <c r="J498" s="26">
        <f>VLOOKUP(F498,'数据-省本级决算数'!$A:$B,2,0)</f>
        <v>2029</v>
      </c>
      <c r="K498" s="175">
        <f t="shared" si="48"/>
        <v>0.76</v>
      </c>
      <c r="L498" s="175">
        <f t="shared" si="49"/>
        <v>0.12</v>
      </c>
      <c r="M498" s="175">
        <f t="shared" si="46"/>
        <v>0</v>
      </c>
      <c r="N498" s="135">
        <f t="shared" si="44"/>
        <v>-0.239</v>
      </c>
      <c r="O498" s="176" t="str">
        <f t="shared" si="45"/>
        <v>是</v>
      </c>
      <c r="P498" s="176" t="str">
        <f t="shared" si="47"/>
        <v>是</v>
      </c>
    </row>
    <row r="499" ht="18.95" customHeight="1" spans="1:16">
      <c r="A499" s="167" t="s">
        <v>135</v>
      </c>
      <c r="B499" s="168" t="s">
        <v>135</v>
      </c>
      <c r="C499" s="168" t="s">
        <v>953</v>
      </c>
      <c r="D499" s="169" t="s">
        <v>970</v>
      </c>
      <c r="E499" s="168" t="s">
        <v>147</v>
      </c>
      <c r="F499" s="49" t="s">
        <v>971</v>
      </c>
      <c r="G499" s="26">
        <v>383</v>
      </c>
      <c r="H499" s="26">
        <f>IFERROR(VLOOKUP(D499,'数据-省本级预算数'!D:H,4,0),"0")</f>
        <v>300</v>
      </c>
      <c r="I499" s="26"/>
      <c r="J499" s="26">
        <f>VLOOKUP(F499,'数据-省本级决算数'!$A:$B,2,0)</f>
        <v>300</v>
      </c>
      <c r="K499" s="175">
        <f t="shared" si="48"/>
        <v>0.78</v>
      </c>
      <c r="L499" s="175">
        <f t="shared" si="49"/>
        <v>1</v>
      </c>
      <c r="M499" s="175">
        <f t="shared" si="46"/>
        <v>0</v>
      </c>
      <c r="N499" s="135">
        <f t="shared" si="44"/>
        <v>-0.217</v>
      </c>
      <c r="O499" s="176" t="str">
        <f t="shared" si="45"/>
        <v>是</v>
      </c>
      <c r="P499" s="176" t="str">
        <f t="shared" si="47"/>
        <v>是</v>
      </c>
    </row>
    <row r="500" ht="18.95" customHeight="1" spans="1:16">
      <c r="A500" s="167" t="s">
        <v>135</v>
      </c>
      <c r="B500" s="168"/>
      <c r="C500" s="168" t="s">
        <v>953</v>
      </c>
      <c r="D500" s="169" t="s">
        <v>972</v>
      </c>
      <c r="E500" s="168" t="s">
        <v>147</v>
      </c>
      <c r="F500" s="49" t="s">
        <v>973</v>
      </c>
      <c r="G500" s="26">
        <v>10876</v>
      </c>
      <c r="H500" s="26">
        <f>IFERROR(VLOOKUP(D500,'数据-省本级预算数'!D:H,4,0),"0")</f>
        <v>7397</v>
      </c>
      <c r="I500" s="26"/>
      <c r="J500" s="26">
        <f>VLOOKUP(F500,'数据-省本级决算数'!$A:$B,2,0)</f>
        <v>3799</v>
      </c>
      <c r="K500" s="175">
        <f t="shared" si="48"/>
        <v>0.35</v>
      </c>
      <c r="L500" s="175">
        <f t="shared" si="49"/>
        <v>0.51</v>
      </c>
      <c r="M500" s="175">
        <f t="shared" si="46"/>
        <v>0</v>
      </c>
      <c r="N500" s="135">
        <f t="shared" si="44"/>
        <v>-0.651</v>
      </c>
      <c r="O500" s="176" t="str">
        <f t="shared" si="45"/>
        <v>是</v>
      </c>
      <c r="P500" s="176" t="str">
        <f t="shared" si="47"/>
        <v>是</v>
      </c>
    </row>
    <row r="501" ht="18.95" customHeight="1" spans="1:16">
      <c r="A501" s="167" t="s">
        <v>135</v>
      </c>
      <c r="B501" s="168" t="s">
        <v>135</v>
      </c>
      <c r="C501" s="168" t="s">
        <v>953</v>
      </c>
      <c r="D501" s="169" t="s">
        <v>974</v>
      </c>
      <c r="E501" s="168" t="s">
        <v>147</v>
      </c>
      <c r="F501" s="49" t="s">
        <v>975</v>
      </c>
      <c r="G501" s="26">
        <v>100</v>
      </c>
      <c r="H501" s="26">
        <f>IFERROR(VLOOKUP(D501,'数据-省本级预算数'!D:H,4,0),"0")</f>
        <v>100</v>
      </c>
      <c r="I501" s="26"/>
      <c r="J501" s="26">
        <f>VLOOKUP(F501,'数据-省本级决算数'!$A:$B,2,0)</f>
        <v>100</v>
      </c>
      <c r="K501" s="175">
        <f t="shared" si="48"/>
        <v>1</v>
      </c>
      <c r="L501" s="175">
        <f t="shared" si="49"/>
        <v>1</v>
      </c>
      <c r="M501" s="175">
        <f t="shared" si="46"/>
        <v>0</v>
      </c>
      <c r="N501" s="135">
        <f t="shared" si="44"/>
        <v>0</v>
      </c>
      <c r="O501" s="176" t="str">
        <f t="shared" si="45"/>
        <v>是</v>
      </c>
      <c r="P501" s="176" t="str">
        <f t="shared" si="47"/>
        <v>是</v>
      </c>
    </row>
    <row r="502" ht="18.95" customHeight="1" spans="1:16">
      <c r="A502" s="167" t="s">
        <v>135</v>
      </c>
      <c r="B502" s="168" t="s">
        <v>135</v>
      </c>
      <c r="C502" s="168" t="s">
        <v>953</v>
      </c>
      <c r="D502" s="169" t="s">
        <v>976</v>
      </c>
      <c r="E502" s="168" t="s">
        <v>147</v>
      </c>
      <c r="F502" s="49" t="s">
        <v>977</v>
      </c>
      <c r="G502" s="26">
        <v>3326</v>
      </c>
      <c r="H502" s="26">
        <f>IFERROR(VLOOKUP(D502,'数据-省本级预算数'!D:H,4,0),"0")</f>
        <v>18593</v>
      </c>
      <c r="I502" s="26"/>
      <c r="J502" s="26">
        <f>VLOOKUP(F502,'数据-省本级决算数'!$A:$B,2,0)</f>
        <v>10340</v>
      </c>
      <c r="K502" s="175">
        <f t="shared" si="48"/>
        <v>3.11</v>
      </c>
      <c r="L502" s="175">
        <f t="shared" si="49"/>
        <v>0.56</v>
      </c>
      <c r="M502" s="175">
        <f t="shared" si="46"/>
        <v>0</v>
      </c>
      <c r="N502" s="135">
        <f t="shared" si="44"/>
        <v>2.109</v>
      </c>
      <c r="O502" s="176" t="str">
        <f t="shared" si="45"/>
        <v>是</v>
      </c>
      <c r="P502" s="176" t="str">
        <f t="shared" si="47"/>
        <v>是</v>
      </c>
    </row>
    <row r="503" ht="18.95" customHeight="1" spans="1:16">
      <c r="A503" s="167" t="s">
        <v>135</v>
      </c>
      <c r="B503" s="456" t="s">
        <v>951</v>
      </c>
      <c r="C503" s="168"/>
      <c r="D503" s="169" t="s">
        <v>978</v>
      </c>
      <c r="E503" s="168"/>
      <c r="F503" s="27" t="s">
        <v>979</v>
      </c>
      <c r="G503" s="170">
        <f ca="1">SUMIF($C502:$C1724,$D503,$G502:$G1723)</f>
        <v>6235</v>
      </c>
      <c r="H503" s="26">
        <f ca="1">SUMIF($C502:$C1723,$D503,$H502:$H1722)</f>
        <v>23517</v>
      </c>
      <c r="I503" s="26">
        <f>IFERROR(VLOOKUP(F503,'数据-省本级调整数'!$A:$B,2,0),0)</f>
        <v>8496</v>
      </c>
      <c r="J503" s="26">
        <f>VLOOKUP(F503,'数据-省本级决算数'!$A:$B,2,0)</f>
        <v>4375</v>
      </c>
      <c r="K503" s="175">
        <f ca="1" t="shared" si="48"/>
        <v>0.7</v>
      </c>
      <c r="L503" s="175">
        <f ca="1" t="shared" si="49"/>
        <v>0.19</v>
      </c>
      <c r="M503" s="175">
        <f t="shared" si="46"/>
        <v>0.51</v>
      </c>
      <c r="N503" s="133">
        <f ca="1" t="shared" si="44"/>
        <v>-0.298</v>
      </c>
      <c r="O503" s="176" t="str">
        <f ca="1" t="shared" si="45"/>
        <v>是</v>
      </c>
      <c r="P503" s="176" t="str">
        <f t="shared" si="47"/>
        <v>是</v>
      </c>
    </row>
    <row r="504" ht="18.95" customHeight="1" spans="1:16">
      <c r="A504" s="167" t="s">
        <v>135</v>
      </c>
      <c r="B504" s="168" t="s">
        <v>135</v>
      </c>
      <c r="C504" s="168" t="s">
        <v>978</v>
      </c>
      <c r="D504" s="169" t="s">
        <v>980</v>
      </c>
      <c r="E504" s="168" t="s">
        <v>147</v>
      </c>
      <c r="F504" s="49" t="s">
        <v>141</v>
      </c>
      <c r="G504" s="26">
        <v>0</v>
      </c>
      <c r="H504" s="26">
        <f>IFERROR(VLOOKUP(D504,'数据-省本级预算数'!D:H,4,0),"0")</f>
        <v>0</v>
      </c>
      <c r="I504" s="26"/>
      <c r="J504" s="26">
        <f>VLOOKUP(F504,'数据-省本级决算数'!$A:$B,2,0)</f>
        <v>4776</v>
      </c>
      <c r="K504" s="175"/>
      <c r="L504" s="175"/>
      <c r="M504" s="175">
        <f t="shared" si="46"/>
        <v>0</v>
      </c>
      <c r="N504" s="135" t="str">
        <f t="shared" ref="N504:N567" si="50">IF(ISERROR(J504/G504-1),"",J504/G504-1)</f>
        <v/>
      </c>
      <c r="O504" s="176" t="str">
        <f t="shared" si="45"/>
        <v>是</v>
      </c>
      <c r="P504" s="176" t="str">
        <f t="shared" si="47"/>
        <v>是</v>
      </c>
    </row>
    <row r="505" ht="18.95" customHeight="1" spans="1:16">
      <c r="A505" s="167" t="s">
        <v>135</v>
      </c>
      <c r="B505" s="168" t="s">
        <v>135</v>
      </c>
      <c r="C505" s="168" t="s">
        <v>978</v>
      </c>
      <c r="D505" s="169" t="s">
        <v>981</v>
      </c>
      <c r="E505" s="168" t="s">
        <v>147</v>
      </c>
      <c r="F505" s="49" t="s">
        <v>143</v>
      </c>
      <c r="G505" s="26">
        <v>0</v>
      </c>
      <c r="H505" s="26">
        <f>IFERROR(VLOOKUP(D505,'数据-省本级预算数'!D:H,4,0),"0")</f>
        <v>0</v>
      </c>
      <c r="I505" s="26"/>
      <c r="J505" s="26">
        <f>VLOOKUP(F505,'数据-省本级决算数'!$A:$B,2,0)</f>
        <v>590</v>
      </c>
      <c r="K505" s="175"/>
      <c r="L505" s="175"/>
      <c r="M505" s="175">
        <f t="shared" si="46"/>
        <v>0</v>
      </c>
      <c r="N505" s="135" t="str">
        <f t="shared" si="50"/>
        <v/>
      </c>
      <c r="O505" s="176" t="str">
        <f t="shared" si="45"/>
        <v>是</v>
      </c>
      <c r="P505" s="176" t="str">
        <f t="shared" si="47"/>
        <v>是</v>
      </c>
    </row>
    <row r="506" ht="18.95" customHeight="1" spans="1:16">
      <c r="A506" s="167" t="s">
        <v>135</v>
      </c>
      <c r="B506" s="168" t="s">
        <v>135</v>
      </c>
      <c r="C506" s="168" t="s">
        <v>978</v>
      </c>
      <c r="D506" s="169" t="s">
        <v>982</v>
      </c>
      <c r="E506" s="168" t="s">
        <v>147</v>
      </c>
      <c r="F506" s="49" t="s">
        <v>145</v>
      </c>
      <c r="G506" s="26">
        <v>0</v>
      </c>
      <c r="H506" s="26">
        <f>IFERROR(VLOOKUP(D506,'数据-省本级预算数'!D:H,4,0),"0")</f>
        <v>0</v>
      </c>
      <c r="I506" s="26"/>
      <c r="J506" s="26">
        <f>VLOOKUP(F506,'数据-省本级决算数'!$A:$B,2,0)</f>
        <v>713</v>
      </c>
      <c r="K506" s="175"/>
      <c r="L506" s="175"/>
      <c r="M506" s="175">
        <f t="shared" si="46"/>
        <v>0</v>
      </c>
      <c r="N506" s="135" t="str">
        <f t="shared" si="50"/>
        <v/>
      </c>
      <c r="O506" s="176" t="str">
        <f t="shared" si="45"/>
        <v>是</v>
      </c>
      <c r="P506" s="176" t="str">
        <f t="shared" si="47"/>
        <v>是</v>
      </c>
    </row>
    <row r="507" ht="18.95" customHeight="1" spans="1:16">
      <c r="A507" s="167" t="s">
        <v>135</v>
      </c>
      <c r="B507" s="168" t="s">
        <v>135</v>
      </c>
      <c r="C507" s="168" t="s">
        <v>978</v>
      </c>
      <c r="D507" s="169" t="s">
        <v>983</v>
      </c>
      <c r="E507" s="168" t="s">
        <v>147</v>
      </c>
      <c r="F507" s="49" t="s">
        <v>984</v>
      </c>
      <c r="G507" s="26">
        <v>2908</v>
      </c>
      <c r="H507" s="26">
        <f>IFERROR(VLOOKUP(D507,'数据-省本级预算数'!D:H,4,0),"0")</f>
        <v>20500</v>
      </c>
      <c r="I507" s="26"/>
      <c r="J507" s="26">
        <f>VLOOKUP(F507,'数据-省本级决算数'!$A:$B,2,0)</f>
        <v>1369</v>
      </c>
      <c r="K507" s="175">
        <f t="shared" si="48"/>
        <v>0.47</v>
      </c>
      <c r="L507" s="175">
        <f t="shared" si="49"/>
        <v>0.07</v>
      </c>
      <c r="M507" s="175">
        <f t="shared" si="46"/>
        <v>0</v>
      </c>
      <c r="N507" s="135">
        <f t="shared" si="50"/>
        <v>-0.529</v>
      </c>
      <c r="O507" s="176" t="str">
        <f t="shared" si="45"/>
        <v>是</v>
      </c>
      <c r="P507" s="176" t="str">
        <f t="shared" si="47"/>
        <v>是</v>
      </c>
    </row>
    <row r="508" ht="18.95" customHeight="1" spans="1:16">
      <c r="A508" s="167" t="s">
        <v>135</v>
      </c>
      <c r="B508" s="168"/>
      <c r="C508" s="168" t="s">
        <v>978</v>
      </c>
      <c r="D508" s="169" t="s">
        <v>985</v>
      </c>
      <c r="E508" s="168" t="s">
        <v>147</v>
      </c>
      <c r="F508" s="49" t="s">
        <v>986</v>
      </c>
      <c r="G508" s="26">
        <v>3196</v>
      </c>
      <c r="H508" s="26">
        <f>IFERROR(VLOOKUP(D508,'数据-省本级预算数'!D:H,4,0),"0")</f>
        <v>2873</v>
      </c>
      <c r="I508" s="26"/>
      <c r="J508" s="26">
        <f>VLOOKUP(F508,'数据-省本级决算数'!$A:$B,2,0)</f>
        <v>2795</v>
      </c>
      <c r="K508" s="175">
        <f t="shared" si="48"/>
        <v>0.87</v>
      </c>
      <c r="L508" s="175">
        <f t="shared" si="49"/>
        <v>0.97</v>
      </c>
      <c r="M508" s="175">
        <f t="shared" si="46"/>
        <v>0</v>
      </c>
      <c r="N508" s="135">
        <f t="shared" si="50"/>
        <v>-0.125</v>
      </c>
      <c r="O508" s="176" t="str">
        <f t="shared" si="45"/>
        <v>是</v>
      </c>
      <c r="P508" s="176" t="str">
        <f t="shared" si="47"/>
        <v>是</v>
      </c>
    </row>
    <row r="509" ht="18.95" customHeight="1" spans="1:16">
      <c r="A509" s="167" t="s">
        <v>135</v>
      </c>
      <c r="B509" s="168" t="s">
        <v>135</v>
      </c>
      <c r="C509" s="168" t="s">
        <v>978</v>
      </c>
      <c r="D509" s="169" t="s">
        <v>987</v>
      </c>
      <c r="E509" s="168" t="s">
        <v>147</v>
      </c>
      <c r="F509" s="49" t="s">
        <v>988</v>
      </c>
      <c r="G509" s="26">
        <v>0</v>
      </c>
      <c r="H509" s="26">
        <f>IFERROR(VLOOKUP(D509,'数据-省本级预算数'!D:H,4,0),"0")</f>
        <v>0</v>
      </c>
      <c r="I509" s="26"/>
      <c r="J509" s="26">
        <f>VLOOKUP(F509,'数据-省本级决算数'!$A:$B,2,0)</f>
        <v>0</v>
      </c>
      <c r="K509" s="175"/>
      <c r="L509" s="175"/>
      <c r="M509" s="175">
        <f t="shared" si="46"/>
        <v>0</v>
      </c>
      <c r="N509" s="135" t="str">
        <f t="shared" si="50"/>
        <v/>
      </c>
      <c r="O509" s="176" t="str">
        <f t="shared" si="45"/>
        <v>否</v>
      </c>
      <c r="P509" s="176" t="str">
        <f t="shared" si="47"/>
        <v>是</v>
      </c>
    </row>
    <row r="510" ht="18.95" customHeight="1" spans="1:16">
      <c r="A510" s="167" t="s">
        <v>135</v>
      </c>
      <c r="B510" s="168" t="s">
        <v>135</v>
      </c>
      <c r="C510" s="168" t="s">
        <v>978</v>
      </c>
      <c r="D510" s="169" t="s">
        <v>989</v>
      </c>
      <c r="E510" s="168" t="s">
        <v>147</v>
      </c>
      <c r="F510" s="49" t="s">
        <v>990</v>
      </c>
      <c r="G510" s="26">
        <v>131</v>
      </c>
      <c r="H510" s="26">
        <f>IFERROR(VLOOKUP(D510,'数据-省本级预算数'!D:H,4,0),"0")</f>
        <v>144</v>
      </c>
      <c r="I510" s="26"/>
      <c r="J510" s="26">
        <f>VLOOKUP(F510,'数据-省本级决算数'!$A:$B,2,0)</f>
        <v>211</v>
      </c>
      <c r="K510" s="175">
        <f t="shared" si="48"/>
        <v>1.61</v>
      </c>
      <c r="L510" s="175">
        <f t="shared" si="49"/>
        <v>1.47</v>
      </c>
      <c r="M510" s="175">
        <f t="shared" si="46"/>
        <v>0</v>
      </c>
      <c r="N510" s="135">
        <f t="shared" si="50"/>
        <v>0.611</v>
      </c>
      <c r="O510" s="176" t="str">
        <f t="shared" si="45"/>
        <v>是</v>
      </c>
      <c r="P510" s="176" t="str">
        <f t="shared" si="47"/>
        <v>是</v>
      </c>
    </row>
    <row r="511" ht="18.95" customHeight="1" spans="1:16">
      <c r="A511" s="167" t="s">
        <v>135</v>
      </c>
      <c r="B511" s="456" t="s">
        <v>951</v>
      </c>
      <c r="C511" s="168"/>
      <c r="D511" s="169" t="s">
        <v>991</v>
      </c>
      <c r="E511" s="168"/>
      <c r="F511" s="49" t="s">
        <v>992</v>
      </c>
      <c r="G511" s="170">
        <f ca="1">SUMIF($C510:$C1732,$D511,$G510:$G1731)</f>
        <v>11649</v>
      </c>
      <c r="H511" s="26">
        <f ca="1">SUMIF($C510:$C1731,$D511,$H510:$H1730)</f>
        <v>9868</v>
      </c>
      <c r="I511" s="26">
        <f>IFERROR(VLOOKUP(F511,'数据-省本级调整数'!$A:$B,2,0),0)</f>
        <v>9278</v>
      </c>
      <c r="J511" s="26">
        <f>VLOOKUP(F511,'数据-省本级决算数'!$A:$B,2,0)</f>
        <v>8943</v>
      </c>
      <c r="K511" s="175">
        <f ca="1" t="shared" si="48"/>
        <v>0.77</v>
      </c>
      <c r="L511" s="175">
        <f ca="1" t="shared" si="49"/>
        <v>0.91</v>
      </c>
      <c r="M511" s="175">
        <f t="shared" si="46"/>
        <v>0.96</v>
      </c>
      <c r="N511" s="133">
        <f ca="1" t="shared" si="50"/>
        <v>-0.232</v>
      </c>
      <c r="O511" s="176" t="str">
        <f ca="1" t="shared" si="45"/>
        <v>是</v>
      </c>
      <c r="P511" s="176" t="str">
        <f t="shared" si="47"/>
        <v>是</v>
      </c>
    </row>
    <row r="512" ht="18.95" customHeight="1" spans="1:16">
      <c r="A512" s="167" t="s">
        <v>135</v>
      </c>
      <c r="B512" s="168" t="s">
        <v>135</v>
      </c>
      <c r="C512" s="168" t="s">
        <v>991</v>
      </c>
      <c r="D512" s="169" t="s">
        <v>993</v>
      </c>
      <c r="E512" s="168" t="s">
        <v>147</v>
      </c>
      <c r="F512" s="49" t="s">
        <v>141</v>
      </c>
      <c r="G512" s="26">
        <v>553</v>
      </c>
      <c r="H512" s="26">
        <f>IFERROR(VLOOKUP(D512,'数据-省本级预算数'!D:H,4,0),"0")</f>
        <v>590</v>
      </c>
      <c r="I512" s="26"/>
      <c r="J512" s="26">
        <f>VLOOKUP(F512,'数据-省本级决算数'!$A:$B,2,0)</f>
        <v>4776</v>
      </c>
      <c r="K512" s="175">
        <f t="shared" si="48"/>
        <v>8.64</v>
      </c>
      <c r="L512" s="175">
        <f t="shared" si="49"/>
        <v>8.09</v>
      </c>
      <c r="M512" s="175">
        <f t="shared" si="46"/>
        <v>0</v>
      </c>
      <c r="N512" s="135">
        <f t="shared" si="50"/>
        <v>7.637</v>
      </c>
      <c r="O512" s="176" t="str">
        <f t="shared" si="45"/>
        <v>是</v>
      </c>
      <c r="P512" s="176" t="str">
        <f t="shared" si="47"/>
        <v>是</v>
      </c>
    </row>
    <row r="513" ht="18.95" customHeight="1" spans="1:16">
      <c r="A513" s="167" t="s">
        <v>135</v>
      </c>
      <c r="B513" s="168" t="s">
        <v>135</v>
      </c>
      <c r="C513" s="168" t="s">
        <v>991</v>
      </c>
      <c r="D513" s="169" t="s">
        <v>994</v>
      </c>
      <c r="E513" s="168" t="s">
        <v>147</v>
      </c>
      <c r="F513" s="49" t="s">
        <v>143</v>
      </c>
      <c r="G513" s="26">
        <v>0</v>
      </c>
      <c r="H513" s="26">
        <f>IFERROR(VLOOKUP(D513,'数据-省本级预算数'!D:H,4,0),"0")</f>
        <v>0</v>
      </c>
      <c r="I513" s="26"/>
      <c r="J513" s="26">
        <f>VLOOKUP(F513,'数据-省本级决算数'!$A:$B,2,0)</f>
        <v>590</v>
      </c>
      <c r="K513" s="175"/>
      <c r="L513" s="175"/>
      <c r="M513" s="175">
        <f t="shared" si="46"/>
        <v>0</v>
      </c>
      <c r="N513" s="135" t="str">
        <f t="shared" si="50"/>
        <v/>
      </c>
      <c r="O513" s="176" t="str">
        <f t="shared" si="45"/>
        <v>是</v>
      </c>
      <c r="P513" s="176" t="str">
        <f t="shared" si="47"/>
        <v>是</v>
      </c>
    </row>
    <row r="514" ht="18.95" customHeight="1" spans="1:16">
      <c r="A514" s="167" t="s">
        <v>135</v>
      </c>
      <c r="B514" s="168" t="s">
        <v>135</v>
      </c>
      <c r="C514" s="168" t="s">
        <v>991</v>
      </c>
      <c r="D514" s="169" t="s">
        <v>995</v>
      </c>
      <c r="E514" s="168" t="s">
        <v>147</v>
      </c>
      <c r="F514" s="49" t="s">
        <v>145</v>
      </c>
      <c r="G514" s="26">
        <v>289</v>
      </c>
      <c r="H514" s="26">
        <f>IFERROR(VLOOKUP(D514,'数据-省本级预算数'!D:H,4,0),"0")</f>
        <v>285</v>
      </c>
      <c r="I514" s="26"/>
      <c r="J514" s="26">
        <f>VLOOKUP(F514,'数据-省本级决算数'!$A:$B,2,0)</f>
        <v>713</v>
      </c>
      <c r="K514" s="175">
        <f t="shared" si="48"/>
        <v>2.47</v>
      </c>
      <c r="L514" s="175">
        <f t="shared" si="49"/>
        <v>2.5</v>
      </c>
      <c r="M514" s="175">
        <f t="shared" si="46"/>
        <v>0</v>
      </c>
      <c r="N514" s="135">
        <f t="shared" si="50"/>
        <v>1.467</v>
      </c>
      <c r="O514" s="176" t="str">
        <f t="shared" si="45"/>
        <v>是</v>
      </c>
      <c r="P514" s="176" t="str">
        <f t="shared" si="47"/>
        <v>是</v>
      </c>
    </row>
    <row r="515" ht="18.95" customHeight="1" spans="1:16">
      <c r="A515" s="167" t="s">
        <v>135</v>
      </c>
      <c r="B515" s="168" t="s">
        <v>135</v>
      </c>
      <c r="C515" s="168" t="s">
        <v>991</v>
      </c>
      <c r="D515" s="169" t="s">
        <v>996</v>
      </c>
      <c r="E515" s="168" t="s">
        <v>147</v>
      </c>
      <c r="F515" s="49" t="s">
        <v>997</v>
      </c>
      <c r="G515" s="26">
        <v>580</v>
      </c>
      <c r="H515" s="26">
        <f>IFERROR(VLOOKUP(D515,'数据-省本级预算数'!D:H,4,0),"0")</f>
        <v>563</v>
      </c>
      <c r="I515" s="26"/>
      <c r="J515" s="26">
        <f>VLOOKUP(F515,'数据-省本级决算数'!$A:$B,2,0)</f>
        <v>620</v>
      </c>
      <c r="K515" s="175">
        <f t="shared" si="48"/>
        <v>1.07</v>
      </c>
      <c r="L515" s="175">
        <f t="shared" si="49"/>
        <v>1.1</v>
      </c>
      <c r="M515" s="175">
        <f t="shared" si="46"/>
        <v>0</v>
      </c>
      <c r="N515" s="135">
        <f t="shared" si="50"/>
        <v>0.069</v>
      </c>
      <c r="O515" s="176" t="str">
        <f t="shared" si="45"/>
        <v>是</v>
      </c>
      <c r="P515" s="176" t="str">
        <f t="shared" si="47"/>
        <v>是</v>
      </c>
    </row>
    <row r="516" ht="18.95" customHeight="1" spans="1:16">
      <c r="A516" s="167" t="s">
        <v>135</v>
      </c>
      <c r="B516" s="168" t="s">
        <v>135</v>
      </c>
      <c r="C516" s="168" t="s">
        <v>991</v>
      </c>
      <c r="D516" s="169" t="s">
        <v>998</v>
      </c>
      <c r="E516" s="168" t="s">
        <v>147</v>
      </c>
      <c r="F516" s="49" t="s">
        <v>999</v>
      </c>
      <c r="G516" s="26">
        <v>900</v>
      </c>
      <c r="H516" s="26">
        <f>IFERROR(VLOOKUP(D516,'数据-省本级预算数'!D:H,4,0),"0")</f>
        <v>0</v>
      </c>
      <c r="I516" s="26"/>
      <c r="J516" s="26">
        <f>VLOOKUP(F516,'数据-省本级决算数'!$A:$B,2,0)</f>
        <v>0</v>
      </c>
      <c r="K516" s="175">
        <f t="shared" si="48"/>
        <v>0</v>
      </c>
      <c r="L516" s="175"/>
      <c r="M516" s="175">
        <f t="shared" si="46"/>
        <v>0</v>
      </c>
      <c r="N516" s="135">
        <f t="shared" si="50"/>
        <v>-1</v>
      </c>
      <c r="O516" s="176" t="str">
        <f t="shared" ref="O516:O579" si="51">IF(F516&lt;&gt;"",IF(SUM(G516:J516)&lt;&gt;0,"是","否"),"空")</f>
        <v>是</v>
      </c>
      <c r="P516" s="176" t="str">
        <f t="shared" si="47"/>
        <v>是</v>
      </c>
    </row>
    <row r="517" ht="18.95" customHeight="1" spans="1:16">
      <c r="A517" s="167" t="s">
        <v>135</v>
      </c>
      <c r="B517" s="168" t="s">
        <v>135</v>
      </c>
      <c r="C517" s="168" t="s">
        <v>991</v>
      </c>
      <c r="D517" s="169" t="s">
        <v>1000</v>
      </c>
      <c r="E517" s="168" t="s">
        <v>147</v>
      </c>
      <c r="F517" s="49" t="s">
        <v>1001</v>
      </c>
      <c r="G517" s="26">
        <v>6696</v>
      </c>
      <c r="H517" s="26">
        <f>IFERROR(VLOOKUP(D517,'数据-省本级预算数'!D:H,4,0),"0")</f>
        <v>7852</v>
      </c>
      <c r="I517" s="26"/>
      <c r="J517" s="26">
        <f>VLOOKUP(F517,'数据-省本级决算数'!$A:$B,2,0)</f>
        <v>7648</v>
      </c>
      <c r="K517" s="175">
        <f t="shared" ref="K517:K580" si="52">J517/G517</f>
        <v>1.14</v>
      </c>
      <c r="L517" s="175">
        <f t="shared" ref="L517:L580" si="53">J517/H517</f>
        <v>0.97</v>
      </c>
      <c r="M517" s="175">
        <f t="shared" ref="M517:M580" si="54">IFERROR(J517/I517,0)</f>
        <v>0</v>
      </c>
      <c r="N517" s="135">
        <f t="shared" si="50"/>
        <v>0.142</v>
      </c>
      <c r="O517" s="176" t="str">
        <f t="shared" si="51"/>
        <v>是</v>
      </c>
      <c r="P517" s="176" t="str">
        <f t="shared" ref="P517:P580" si="55">IF(C517&lt;&gt;"",IF(OR(LEFT(D517,3)="205",LEFT(D517,3)="206",LEFT(D517,3)="207",LEFT(D517,3)="208",LEFT(D517,3)="210",LEFT(D517,3)="213"),"是","否"),"是")</f>
        <v>是</v>
      </c>
    </row>
    <row r="518" ht="18.95" customHeight="1" spans="1:16">
      <c r="A518" s="167" t="s">
        <v>135</v>
      </c>
      <c r="B518" s="168" t="s">
        <v>135</v>
      </c>
      <c r="C518" s="168" t="s">
        <v>991</v>
      </c>
      <c r="D518" s="169" t="s">
        <v>1002</v>
      </c>
      <c r="E518" s="168" t="s">
        <v>147</v>
      </c>
      <c r="F518" s="49" t="s">
        <v>1003</v>
      </c>
      <c r="G518" s="26">
        <v>2224</v>
      </c>
      <c r="H518" s="26">
        <f>IFERROR(VLOOKUP(D518,'数据-省本级预算数'!D:H,4,0),"0")</f>
        <v>191</v>
      </c>
      <c r="I518" s="26"/>
      <c r="J518" s="26">
        <f>VLOOKUP(F518,'数据-省本级决算数'!$A:$B,2,0)</f>
        <v>-607</v>
      </c>
      <c r="K518" s="175">
        <f t="shared" si="52"/>
        <v>-0.27</v>
      </c>
      <c r="L518" s="175">
        <f t="shared" si="53"/>
        <v>-3.18</v>
      </c>
      <c r="M518" s="175">
        <f t="shared" si="54"/>
        <v>0</v>
      </c>
      <c r="N518" s="135">
        <f t="shared" si="50"/>
        <v>-1.273</v>
      </c>
      <c r="O518" s="176" t="str">
        <f t="shared" si="51"/>
        <v>是</v>
      </c>
      <c r="P518" s="176" t="str">
        <f t="shared" si="55"/>
        <v>是</v>
      </c>
    </row>
    <row r="519" ht="18.95" customHeight="1" spans="1:16">
      <c r="A519" s="167" t="s">
        <v>135</v>
      </c>
      <c r="B519" s="168"/>
      <c r="C519" s="168" t="s">
        <v>991</v>
      </c>
      <c r="D519" s="169" t="s">
        <v>1004</v>
      </c>
      <c r="E519" s="168" t="s">
        <v>147</v>
      </c>
      <c r="F519" s="49" t="s">
        <v>1005</v>
      </c>
      <c r="G519" s="26">
        <v>311</v>
      </c>
      <c r="H519" s="26">
        <f>IFERROR(VLOOKUP(D519,'数据-省本级预算数'!D:H,4,0),"0")</f>
        <v>304</v>
      </c>
      <c r="I519" s="26"/>
      <c r="J519" s="26">
        <f>VLOOKUP(F519,'数据-省本级决算数'!$A:$B,2,0)</f>
        <v>335</v>
      </c>
      <c r="K519" s="175">
        <f t="shared" si="52"/>
        <v>1.08</v>
      </c>
      <c r="L519" s="175">
        <f t="shared" si="53"/>
        <v>1.1</v>
      </c>
      <c r="M519" s="175">
        <f t="shared" si="54"/>
        <v>0</v>
      </c>
      <c r="N519" s="135">
        <f t="shared" si="50"/>
        <v>0.077</v>
      </c>
      <c r="O519" s="176" t="str">
        <f t="shared" si="51"/>
        <v>是</v>
      </c>
      <c r="P519" s="176" t="str">
        <f t="shared" si="55"/>
        <v>是</v>
      </c>
    </row>
    <row r="520" ht="18.95" customHeight="1" spans="1:16">
      <c r="A520" s="167" t="s">
        <v>135</v>
      </c>
      <c r="B520" s="168" t="s">
        <v>135</v>
      </c>
      <c r="C520" s="168" t="s">
        <v>991</v>
      </c>
      <c r="D520" s="169" t="s">
        <v>1006</v>
      </c>
      <c r="E520" s="168" t="s">
        <v>147</v>
      </c>
      <c r="F520" s="49" t="s">
        <v>1007</v>
      </c>
      <c r="G520" s="26">
        <v>30</v>
      </c>
      <c r="H520" s="26">
        <f>IFERROR(VLOOKUP(D520,'数据-省本级预算数'!D:H,4,0),"0")</f>
        <v>27</v>
      </c>
      <c r="I520" s="26"/>
      <c r="J520" s="26">
        <f>VLOOKUP(F520,'数据-省本级决算数'!$A:$B,2,0)</f>
        <v>33</v>
      </c>
      <c r="K520" s="175">
        <f t="shared" si="52"/>
        <v>1.1</v>
      </c>
      <c r="L520" s="175">
        <f t="shared" si="53"/>
        <v>1.22</v>
      </c>
      <c r="M520" s="175">
        <f t="shared" si="54"/>
        <v>0</v>
      </c>
      <c r="N520" s="135">
        <f t="shared" si="50"/>
        <v>0.1</v>
      </c>
      <c r="O520" s="176" t="str">
        <f t="shared" si="51"/>
        <v>是</v>
      </c>
      <c r="P520" s="176" t="str">
        <f t="shared" si="55"/>
        <v>是</v>
      </c>
    </row>
    <row r="521" ht="18.95" customHeight="1" spans="1:16">
      <c r="A521" s="167" t="s">
        <v>135</v>
      </c>
      <c r="B521" s="168" t="s">
        <v>135</v>
      </c>
      <c r="C521" s="168" t="s">
        <v>991</v>
      </c>
      <c r="D521" s="169" t="s">
        <v>1008</v>
      </c>
      <c r="E521" s="168" t="s">
        <v>147</v>
      </c>
      <c r="F521" s="49" t="s">
        <v>1009</v>
      </c>
      <c r="G521" s="26">
        <v>66</v>
      </c>
      <c r="H521" s="26">
        <f>IFERROR(VLOOKUP(D521,'数据-省本级预算数'!D:H,4,0),"0")</f>
        <v>56</v>
      </c>
      <c r="I521" s="26"/>
      <c r="J521" s="26">
        <f>VLOOKUP(F521,'数据-省本级决算数'!$A:$B,2,0)</f>
        <v>-61</v>
      </c>
      <c r="K521" s="175">
        <f t="shared" si="52"/>
        <v>-0.92</v>
      </c>
      <c r="L521" s="175">
        <f t="shared" si="53"/>
        <v>-1.09</v>
      </c>
      <c r="M521" s="175">
        <f t="shared" si="54"/>
        <v>0</v>
      </c>
      <c r="N521" s="135">
        <f t="shared" si="50"/>
        <v>-1.924</v>
      </c>
      <c r="O521" s="176" t="str">
        <f t="shared" si="51"/>
        <v>是</v>
      </c>
      <c r="P521" s="176" t="str">
        <f t="shared" si="55"/>
        <v>是</v>
      </c>
    </row>
    <row r="522" ht="18.95" customHeight="1" spans="1:16">
      <c r="A522" s="167" t="s">
        <v>135</v>
      </c>
      <c r="B522" s="456" t="s">
        <v>951</v>
      </c>
      <c r="C522" s="168"/>
      <c r="D522" s="169" t="s">
        <v>1010</v>
      </c>
      <c r="E522" s="168"/>
      <c r="F522" s="49" t="s">
        <v>1011</v>
      </c>
      <c r="G522" s="170">
        <f ca="1">SUMIF($C521:$C1743,$D522,$G521:$G1742)</f>
        <v>30010</v>
      </c>
      <c r="H522" s="26">
        <f ca="1">SUMIF($C521:$C1742,$D522,$H521:$H1741)</f>
        <v>31990</v>
      </c>
      <c r="I522" s="26">
        <f>IFERROR(VLOOKUP(F522,'数据-省本级调整数'!$A:$B,2,0),0)</f>
        <v>87383</v>
      </c>
      <c r="J522" s="26">
        <f>VLOOKUP(F522,'数据-省本级决算数'!$A:$B,2,0)</f>
        <v>20720</v>
      </c>
      <c r="K522" s="175">
        <f ca="1" t="shared" si="52"/>
        <v>0.69</v>
      </c>
      <c r="L522" s="175">
        <f ca="1" t="shared" si="53"/>
        <v>0.65</v>
      </c>
      <c r="M522" s="175">
        <f t="shared" si="54"/>
        <v>0.24</v>
      </c>
      <c r="N522" s="133">
        <f ca="1" t="shared" si="50"/>
        <v>-0.31</v>
      </c>
      <c r="O522" s="176" t="str">
        <f ca="1" t="shared" si="51"/>
        <v>是</v>
      </c>
      <c r="P522" s="176" t="str">
        <f t="shared" si="55"/>
        <v>是</v>
      </c>
    </row>
    <row r="523" ht="18.95" customHeight="1" spans="1:16">
      <c r="A523" s="167" t="s">
        <v>135</v>
      </c>
      <c r="B523" s="168" t="s">
        <v>135</v>
      </c>
      <c r="C523" s="168" t="s">
        <v>1010</v>
      </c>
      <c r="D523" s="169" t="s">
        <v>1012</v>
      </c>
      <c r="E523" s="168" t="s">
        <v>147</v>
      </c>
      <c r="F523" s="49" t="s">
        <v>141</v>
      </c>
      <c r="G523" s="26">
        <v>757</v>
      </c>
      <c r="H523" s="26">
        <f>IFERROR(VLOOKUP(D523,'数据-省本级预算数'!D:H,4,0),"0")</f>
        <v>806</v>
      </c>
      <c r="I523" s="26"/>
      <c r="J523" s="26">
        <f>VLOOKUP(F523,'数据-省本级决算数'!$A:$B,2,0)</f>
        <v>4776</v>
      </c>
      <c r="K523" s="175">
        <f t="shared" si="52"/>
        <v>6.31</v>
      </c>
      <c r="L523" s="175">
        <f t="shared" si="53"/>
        <v>5.93</v>
      </c>
      <c r="M523" s="175">
        <f t="shared" si="54"/>
        <v>0</v>
      </c>
      <c r="N523" s="135">
        <f t="shared" si="50"/>
        <v>5.309</v>
      </c>
      <c r="O523" s="176" t="str">
        <f t="shared" si="51"/>
        <v>是</v>
      </c>
      <c r="P523" s="176" t="str">
        <f t="shared" si="55"/>
        <v>是</v>
      </c>
    </row>
    <row r="524" ht="18.95" customHeight="1" spans="1:16">
      <c r="A524" s="167" t="s">
        <v>135</v>
      </c>
      <c r="B524" s="168" t="s">
        <v>135</v>
      </c>
      <c r="C524" s="168" t="s">
        <v>1010</v>
      </c>
      <c r="D524" s="169" t="s">
        <v>1013</v>
      </c>
      <c r="E524" s="168" t="s">
        <v>147</v>
      </c>
      <c r="F524" s="49" t="s">
        <v>143</v>
      </c>
      <c r="G524" s="26">
        <v>0</v>
      </c>
      <c r="H524" s="26">
        <f>IFERROR(VLOOKUP(D524,'数据-省本级预算数'!D:H,4,0),"0")</f>
        <v>0</v>
      </c>
      <c r="I524" s="26"/>
      <c r="J524" s="26">
        <f>VLOOKUP(F524,'数据-省本级决算数'!$A:$B,2,0)</f>
        <v>590</v>
      </c>
      <c r="K524" s="175"/>
      <c r="L524" s="175"/>
      <c r="M524" s="175">
        <f t="shared" si="54"/>
        <v>0</v>
      </c>
      <c r="N524" s="135" t="str">
        <f t="shared" si="50"/>
        <v/>
      </c>
      <c r="O524" s="176" t="str">
        <f t="shared" si="51"/>
        <v>是</v>
      </c>
      <c r="P524" s="176" t="str">
        <f t="shared" si="55"/>
        <v>是</v>
      </c>
    </row>
    <row r="525" ht="18.95" customHeight="1" spans="1:16">
      <c r="A525" s="167" t="s">
        <v>135</v>
      </c>
      <c r="B525" s="168" t="s">
        <v>135</v>
      </c>
      <c r="C525" s="168" t="s">
        <v>1010</v>
      </c>
      <c r="D525" s="169" t="s">
        <v>1014</v>
      </c>
      <c r="E525" s="168" t="s">
        <v>147</v>
      </c>
      <c r="F525" s="49" t="s">
        <v>145</v>
      </c>
      <c r="G525" s="26">
        <v>0</v>
      </c>
      <c r="H525" s="26">
        <f>IFERROR(VLOOKUP(D525,'数据-省本级预算数'!D:H,4,0),"0")</f>
        <v>0</v>
      </c>
      <c r="I525" s="26"/>
      <c r="J525" s="26">
        <f>VLOOKUP(F525,'数据-省本级决算数'!$A:$B,2,0)</f>
        <v>713</v>
      </c>
      <c r="K525" s="175"/>
      <c r="L525" s="175"/>
      <c r="M525" s="175">
        <f t="shared" si="54"/>
        <v>0</v>
      </c>
      <c r="N525" s="135" t="str">
        <f t="shared" si="50"/>
        <v/>
      </c>
      <c r="O525" s="176" t="str">
        <f t="shared" si="51"/>
        <v>是</v>
      </c>
      <c r="P525" s="176" t="str">
        <f t="shared" si="55"/>
        <v>是</v>
      </c>
    </row>
    <row r="526" ht="18.95" customHeight="1" spans="1:16">
      <c r="A526" s="167" t="s">
        <v>135</v>
      </c>
      <c r="B526" s="168" t="s">
        <v>135</v>
      </c>
      <c r="C526" s="168" t="s">
        <v>1010</v>
      </c>
      <c r="D526" s="169" t="s">
        <v>1015</v>
      </c>
      <c r="E526" s="168" t="s">
        <v>147</v>
      </c>
      <c r="F526" s="49" t="s">
        <v>1016</v>
      </c>
      <c r="G526" s="26">
        <v>4038</v>
      </c>
      <c r="H526" s="26">
        <f>IFERROR(VLOOKUP(D526,'数据-省本级预算数'!D:H,4,0),"0")</f>
        <v>4406</v>
      </c>
      <c r="I526" s="26"/>
      <c r="J526" s="26">
        <f>VLOOKUP(F526,'数据-省本级决算数'!$A:$B,2,0)</f>
        <v>4913</v>
      </c>
      <c r="K526" s="175">
        <f t="shared" si="52"/>
        <v>1.22</v>
      </c>
      <c r="L526" s="175">
        <f t="shared" si="53"/>
        <v>1.12</v>
      </c>
      <c r="M526" s="175">
        <f t="shared" si="54"/>
        <v>0</v>
      </c>
      <c r="N526" s="135">
        <f t="shared" si="50"/>
        <v>0.217</v>
      </c>
      <c r="O526" s="176" t="str">
        <f t="shared" si="51"/>
        <v>是</v>
      </c>
      <c r="P526" s="176" t="str">
        <f t="shared" si="55"/>
        <v>是</v>
      </c>
    </row>
    <row r="527" ht="18.95" customHeight="1" spans="1:16">
      <c r="A527" s="167" t="s">
        <v>135</v>
      </c>
      <c r="B527" s="168" t="s">
        <v>135</v>
      </c>
      <c r="C527" s="168" t="s">
        <v>1010</v>
      </c>
      <c r="D527" s="169" t="s">
        <v>1017</v>
      </c>
      <c r="E527" s="168" t="s">
        <v>147</v>
      </c>
      <c r="F527" s="49" t="s">
        <v>1018</v>
      </c>
      <c r="G527" s="26">
        <v>768</v>
      </c>
      <c r="H527" s="26">
        <f>IFERROR(VLOOKUP(D527,'数据-省本级预算数'!D:H,4,0),"0")</f>
        <v>5868</v>
      </c>
      <c r="I527" s="26"/>
      <c r="J527" s="26">
        <f>VLOOKUP(F527,'数据-省本级决算数'!$A:$B,2,0)</f>
        <v>1127</v>
      </c>
      <c r="K527" s="175">
        <f t="shared" si="52"/>
        <v>1.47</v>
      </c>
      <c r="L527" s="175">
        <f t="shared" si="53"/>
        <v>0.19</v>
      </c>
      <c r="M527" s="175">
        <f t="shared" si="54"/>
        <v>0</v>
      </c>
      <c r="N527" s="135">
        <f t="shared" si="50"/>
        <v>0.467</v>
      </c>
      <c r="O527" s="176" t="str">
        <f t="shared" si="51"/>
        <v>是</v>
      </c>
      <c r="P527" s="176" t="str">
        <f t="shared" si="55"/>
        <v>是</v>
      </c>
    </row>
    <row r="528" ht="18.95" customHeight="1" spans="1:16">
      <c r="A528" s="167" t="s">
        <v>135</v>
      </c>
      <c r="B528" s="168"/>
      <c r="C528" s="168" t="s">
        <v>1010</v>
      </c>
      <c r="D528" s="169" t="s">
        <v>1019</v>
      </c>
      <c r="E528" s="168" t="s">
        <v>147</v>
      </c>
      <c r="F528" s="49" t="s">
        <v>1020</v>
      </c>
      <c r="G528" s="26">
        <v>1549</v>
      </c>
      <c r="H528" s="26">
        <f>IFERROR(VLOOKUP(D528,'数据-省本级预算数'!D:H,4,0),"0")</f>
        <v>10067</v>
      </c>
      <c r="I528" s="26"/>
      <c r="J528" s="26">
        <f>VLOOKUP(F528,'数据-省本级决算数'!$A:$B,2,0)</f>
        <v>73</v>
      </c>
      <c r="K528" s="175">
        <f t="shared" si="52"/>
        <v>0.05</v>
      </c>
      <c r="L528" s="175">
        <f t="shared" si="53"/>
        <v>0.01</v>
      </c>
      <c r="M528" s="175">
        <f t="shared" si="54"/>
        <v>0</v>
      </c>
      <c r="N528" s="135">
        <f t="shared" si="50"/>
        <v>-0.953</v>
      </c>
      <c r="O528" s="176" t="str">
        <f t="shared" si="51"/>
        <v>是</v>
      </c>
      <c r="P528" s="176" t="str">
        <f t="shared" si="55"/>
        <v>是</v>
      </c>
    </row>
    <row r="529" ht="18.95" customHeight="1" spans="1:16">
      <c r="A529" s="167" t="s">
        <v>135</v>
      </c>
      <c r="B529" s="168" t="s">
        <v>135</v>
      </c>
      <c r="C529" s="168" t="s">
        <v>1010</v>
      </c>
      <c r="D529" s="169" t="s">
        <v>1021</v>
      </c>
      <c r="E529" s="168" t="s">
        <v>147</v>
      </c>
      <c r="F529" s="49" t="s">
        <v>1022</v>
      </c>
      <c r="G529" s="26">
        <v>22898</v>
      </c>
      <c r="H529" s="26">
        <f>IFERROR(VLOOKUP(D529,'数据-省本级预算数'!D:H,4,0),"0")</f>
        <v>10843</v>
      </c>
      <c r="I529" s="26"/>
      <c r="J529" s="26">
        <f>VLOOKUP(F529,'数据-省本级决算数'!$A:$B,2,0)</f>
        <v>13691</v>
      </c>
      <c r="K529" s="175">
        <f t="shared" si="52"/>
        <v>0.6</v>
      </c>
      <c r="L529" s="175">
        <f t="shared" si="53"/>
        <v>1.26</v>
      </c>
      <c r="M529" s="175">
        <f t="shared" si="54"/>
        <v>0</v>
      </c>
      <c r="N529" s="135">
        <f t="shared" si="50"/>
        <v>-0.402</v>
      </c>
      <c r="O529" s="176" t="str">
        <f t="shared" si="51"/>
        <v>是</v>
      </c>
      <c r="P529" s="176" t="str">
        <f t="shared" si="55"/>
        <v>是</v>
      </c>
    </row>
    <row r="530" ht="18.95" customHeight="1" spans="1:16">
      <c r="A530" s="167" t="s">
        <v>135</v>
      </c>
      <c r="B530" s="456" t="s">
        <v>951</v>
      </c>
      <c r="C530" s="168"/>
      <c r="D530" s="169" t="s">
        <v>1023</v>
      </c>
      <c r="E530" s="168"/>
      <c r="F530" s="49" t="s">
        <v>1024</v>
      </c>
      <c r="G530" s="170">
        <f ca="1">SUMIF($C529:$C1751,$D530,$G529:$G1750)</f>
        <v>8470</v>
      </c>
      <c r="H530" s="26">
        <f ca="1">SUMIF($C529:$C1750,$D530,$H529:$H1749)</f>
        <v>4187</v>
      </c>
      <c r="I530" s="26">
        <f>IFERROR(VLOOKUP(F530,'数据-省本级调整数'!$A:$B,2,0),0)</f>
        <v>5353</v>
      </c>
      <c r="J530" s="26">
        <f>VLOOKUP(F530,'数据-省本级决算数'!$A:$B,2,0)</f>
        <v>5353</v>
      </c>
      <c r="K530" s="175">
        <f ca="1" t="shared" si="52"/>
        <v>0.63</v>
      </c>
      <c r="L530" s="175">
        <f ca="1" t="shared" si="53"/>
        <v>1.28</v>
      </c>
      <c r="M530" s="175">
        <f t="shared" si="54"/>
        <v>1</v>
      </c>
      <c r="N530" s="133">
        <f ca="1" t="shared" si="50"/>
        <v>-0.368</v>
      </c>
      <c r="O530" s="176" t="str">
        <f ca="1" t="shared" si="51"/>
        <v>是</v>
      </c>
      <c r="P530" s="176" t="str">
        <f t="shared" si="55"/>
        <v>是</v>
      </c>
    </row>
    <row r="531" ht="18.95" customHeight="1" spans="1:16">
      <c r="A531" s="167" t="s">
        <v>135</v>
      </c>
      <c r="B531" s="168" t="s">
        <v>135</v>
      </c>
      <c r="C531" s="168" t="s">
        <v>1023</v>
      </c>
      <c r="D531" s="169" t="s">
        <v>1025</v>
      </c>
      <c r="E531" s="168" t="s">
        <v>147</v>
      </c>
      <c r="F531" s="49" t="s">
        <v>141</v>
      </c>
      <c r="G531" s="26">
        <v>714</v>
      </c>
      <c r="H531" s="26">
        <f>IFERROR(VLOOKUP(D531,'数据-省本级预算数'!D:H,4,0),"0")</f>
        <v>797</v>
      </c>
      <c r="I531" s="26"/>
      <c r="J531" s="26">
        <f>VLOOKUP(F531,'数据-省本级决算数'!$A:$B,2,0)</f>
        <v>4776</v>
      </c>
      <c r="K531" s="175">
        <f t="shared" si="52"/>
        <v>6.69</v>
      </c>
      <c r="L531" s="175">
        <f t="shared" si="53"/>
        <v>5.99</v>
      </c>
      <c r="M531" s="175">
        <f t="shared" si="54"/>
        <v>0</v>
      </c>
      <c r="N531" s="135">
        <f t="shared" si="50"/>
        <v>5.689</v>
      </c>
      <c r="O531" s="176" t="str">
        <f t="shared" si="51"/>
        <v>是</v>
      </c>
      <c r="P531" s="176" t="str">
        <f t="shared" si="55"/>
        <v>是</v>
      </c>
    </row>
    <row r="532" ht="18.95" customHeight="1" spans="1:16">
      <c r="A532" s="167" t="s">
        <v>135</v>
      </c>
      <c r="B532" s="168" t="s">
        <v>135</v>
      </c>
      <c r="C532" s="168" t="s">
        <v>1023</v>
      </c>
      <c r="D532" s="169" t="s">
        <v>1026</v>
      </c>
      <c r="E532" s="168" t="s">
        <v>147</v>
      </c>
      <c r="F532" s="49" t="s">
        <v>143</v>
      </c>
      <c r="G532" s="26">
        <v>160</v>
      </c>
      <c r="H532" s="26">
        <f>IFERROR(VLOOKUP(D532,'数据-省本级预算数'!D:H,4,0),"0")</f>
        <v>160</v>
      </c>
      <c r="I532" s="26"/>
      <c r="J532" s="26">
        <f>VLOOKUP(F532,'数据-省本级决算数'!$A:$B,2,0)</f>
        <v>590</v>
      </c>
      <c r="K532" s="175">
        <f t="shared" si="52"/>
        <v>3.69</v>
      </c>
      <c r="L532" s="175">
        <f t="shared" si="53"/>
        <v>3.69</v>
      </c>
      <c r="M532" s="175">
        <f t="shared" si="54"/>
        <v>0</v>
      </c>
      <c r="N532" s="135">
        <f t="shared" si="50"/>
        <v>2.688</v>
      </c>
      <c r="O532" s="176" t="str">
        <f t="shared" si="51"/>
        <v>是</v>
      </c>
      <c r="P532" s="176" t="str">
        <f t="shared" si="55"/>
        <v>是</v>
      </c>
    </row>
    <row r="533" ht="18.95" customHeight="1" spans="1:16">
      <c r="A533" s="167" t="s">
        <v>135</v>
      </c>
      <c r="B533" s="168" t="s">
        <v>135</v>
      </c>
      <c r="C533" s="168" t="s">
        <v>1023</v>
      </c>
      <c r="D533" s="169" t="s">
        <v>1027</v>
      </c>
      <c r="E533" s="168" t="s">
        <v>147</v>
      </c>
      <c r="F533" s="49" t="s">
        <v>145</v>
      </c>
      <c r="G533" s="26">
        <v>50</v>
      </c>
      <c r="H533" s="26">
        <f>IFERROR(VLOOKUP(D533,'数据-省本级预算数'!D:H,4,0),"0")</f>
        <v>46</v>
      </c>
      <c r="I533" s="26"/>
      <c r="J533" s="26">
        <f>VLOOKUP(F533,'数据-省本级决算数'!$A:$B,2,0)</f>
        <v>713</v>
      </c>
      <c r="K533" s="175">
        <f t="shared" si="52"/>
        <v>14.26</v>
      </c>
      <c r="L533" s="175">
        <f t="shared" si="53"/>
        <v>15.5</v>
      </c>
      <c r="M533" s="175">
        <f t="shared" si="54"/>
        <v>0</v>
      </c>
      <c r="N533" s="135">
        <f t="shared" si="50"/>
        <v>13.26</v>
      </c>
      <c r="O533" s="176" t="str">
        <f t="shared" si="51"/>
        <v>是</v>
      </c>
      <c r="P533" s="176" t="str">
        <f t="shared" si="55"/>
        <v>是</v>
      </c>
    </row>
    <row r="534" ht="18.95" customHeight="1" spans="1:16">
      <c r="A534" s="167" t="s">
        <v>135</v>
      </c>
      <c r="B534" s="168" t="s">
        <v>135</v>
      </c>
      <c r="C534" s="168" t="s">
        <v>1023</v>
      </c>
      <c r="D534" s="169" t="s">
        <v>1028</v>
      </c>
      <c r="E534" s="168" t="s">
        <v>147</v>
      </c>
      <c r="F534" s="49" t="s">
        <v>1029</v>
      </c>
      <c r="G534" s="26">
        <v>0</v>
      </c>
      <c r="H534" s="26">
        <f>IFERROR(VLOOKUP(D534,'数据-省本级预算数'!D:H,4,0),"0")</f>
        <v>0</v>
      </c>
      <c r="I534" s="26"/>
      <c r="J534" s="26">
        <f>VLOOKUP(F534,'数据-省本级决算数'!$A:$B,2,0)</f>
        <v>0</v>
      </c>
      <c r="K534" s="175"/>
      <c r="L534" s="175"/>
      <c r="M534" s="175">
        <f t="shared" si="54"/>
        <v>0</v>
      </c>
      <c r="N534" s="135" t="str">
        <f t="shared" si="50"/>
        <v/>
      </c>
      <c r="O534" s="176" t="str">
        <f t="shared" si="51"/>
        <v>否</v>
      </c>
      <c r="P534" s="176" t="str">
        <f t="shared" si="55"/>
        <v>是</v>
      </c>
    </row>
    <row r="535" ht="18.95" customHeight="1" spans="1:16">
      <c r="A535" s="167" t="s">
        <v>135</v>
      </c>
      <c r="B535" s="168" t="s">
        <v>135</v>
      </c>
      <c r="C535" s="168" t="s">
        <v>1023</v>
      </c>
      <c r="D535" s="169" t="s">
        <v>1030</v>
      </c>
      <c r="E535" s="168" t="s">
        <v>147</v>
      </c>
      <c r="F535" s="49" t="s">
        <v>1031</v>
      </c>
      <c r="G535" s="26">
        <v>6090</v>
      </c>
      <c r="H535" s="26">
        <f>IFERROR(VLOOKUP(D535,'数据-省本级预算数'!D:H,4,0),"0")</f>
        <v>2894</v>
      </c>
      <c r="I535" s="26"/>
      <c r="J535" s="26">
        <f>VLOOKUP(F535,'数据-省本级决算数'!$A:$B,2,0)</f>
        <v>4131</v>
      </c>
      <c r="K535" s="175">
        <f t="shared" si="52"/>
        <v>0.68</v>
      </c>
      <c r="L535" s="175">
        <f t="shared" si="53"/>
        <v>1.43</v>
      </c>
      <c r="M535" s="175">
        <f t="shared" si="54"/>
        <v>0</v>
      </c>
      <c r="N535" s="135">
        <f t="shared" si="50"/>
        <v>-0.322</v>
      </c>
      <c r="O535" s="176" t="str">
        <f t="shared" si="51"/>
        <v>是</v>
      </c>
      <c r="P535" s="176" t="str">
        <f t="shared" si="55"/>
        <v>是</v>
      </c>
    </row>
    <row r="536" ht="18.95" customHeight="1" spans="1:16">
      <c r="A536" s="167" t="s">
        <v>135</v>
      </c>
      <c r="B536" s="168"/>
      <c r="C536" s="168" t="s">
        <v>1023</v>
      </c>
      <c r="D536" s="169" t="s">
        <v>1032</v>
      </c>
      <c r="E536" s="168" t="s">
        <v>147</v>
      </c>
      <c r="F536" s="49" t="s">
        <v>1033</v>
      </c>
      <c r="G536" s="26">
        <v>100</v>
      </c>
      <c r="H536" s="26">
        <f>IFERROR(VLOOKUP(D536,'数据-省本级预算数'!D:H,4,0),"0")</f>
        <v>100</v>
      </c>
      <c r="I536" s="26"/>
      <c r="J536" s="26">
        <f>VLOOKUP(F536,'数据-省本级决算数'!$A:$B,2,0)</f>
        <v>57</v>
      </c>
      <c r="K536" s="175">
        <f t="shared" si="52"/>
        <v>0.57</v>
      </c>
      <c r="L536" s="175">
        <f t="shared" si="53"/>
        <v>0.57</v>
      </c>
      <c r="M536" s="175">
        <f t="shared" si="54"/>
        <v>0</v>
      </c>
      <c r="N536" s="135">
        <f t="shared" si="50"/>
        <v>-0.43</v>
      </c>
      <c r="O536" s="176" t="str">
        <f t="shared" si="51"/>
        <v>是</v>
      </c>
      <c r="P536" s="176" t="str">
        <f t="shared" si="55"/>
        <v>是</v>
      </c>
    </row>
    <row r="537" ht="18.95" customHeight="1" spans="1:16">
      <c r="A537" s="167" t="s">
        <v>135</v>
      </c>
      <c r="B537" s="168" t="s">
        <v>135</v>
      </c>
      <c r="C537" s="168" t="s">
        <v>1023</v>
      </c>
      <c r="D537" s="169" t="s">
        <v>1034</v>
      </c>
      <c r="E537" s="168" t="s">
        <v>147</v>
      </c>
      <c r="F537" s="49" t="s">
        <v>1035</v>
      </c>
      <c r="G537" s="26">
        <v>140</v>
      </c>
      <c r="H537" s="26">
        <f>IFERROR(VLOOKUP(D537,'数据-省本级预算数'!D:H,4,0),"0")</f>
        <v>140</v>
      </c>
      <c r="I537" s="26"/>
      <c r="J537" s="26">
        <f>VLOOKUP(F537,'数据-省本级决算数'!$A:$B,2,0)</f>
        <v>59</v>
      </c>
      <c r="K537" s="175">
        <f t="shared" si="52"/>
        <v>0.42</v>
      </c>
      <c r="L537" s="175">
        <f t="shared" si="53"/>
        <v>0.42</v>
      </c>
      <c r="M537" s="175">
        <f t="shared" si="54"/>
        <v>0</v>
      </c>
      <c r="N537" s="135">
        <f t="shared" si="50"/>
        <v>-0.579</v>
      </c>
      <c r="O537" s="176" t="str">
        <f t="shared" si="51"/>
        <v>是</v>
      </c>
      <c r="P537" s="176" t="str">
        <f t="shared" si="55"/>
        <v>是</v>
      </c>
    </row>
    <row r="538" ht="18.95" customHeight="1" spans="1:16">
      <c r="A538" s="167" t="s">
        <v>135</v>
      </c>
      <c r="B538" s="168" t="s">
        <v>135</v>
      </c>
      <c r="C538" s="168" t="s">
        <v>1023</v>
      </c>
      <c r="D538" s="169" t="s">
        <v>1036</v>
      </c>
      <c r="E538" s="168" t="s">
        <v>147</v>
      </c>
      <c r="F538" s="49" t="s">
        <v>1037</v>
      </c>
      <c r="G538" s="26">
        <v>1216</v>
      </c>
      <c r="H538" s="26">
        <f>IFERROR(VLOOKUP(D538,'数据-省本级预算数'!D:H,4,0),"0")</f>
        <v>50</v>
      </c>
      <c r="I538" s="26"/>
      <c r="J538" s="26">
        <f>VLOOKUP(F538,'数据-省本级决算数'!$A:$B,2,0)</f>
        <v>140</v>
      </c>
      <c r="K538" s="175">
        <f t="shared" si="52"/>
        <v>0.12</v>
      </c>
      <c r="L538" s="175">
        <f t="shared" si="53"/>
        <v>2.8</v>
      </c>
      <c r="M538" s="175">
        <f t="shared" si="54"/>
        <v>0</v>
      </c>
      <c r="N538" s="135">
        <f t="shared" si="50"/>
        <v>-0.885</v>
      </c>
      <c r="O538" s="176" t="str">
        <f t="shared" si="51"/>
        <v>是</v>
      </c>
      <c r="P538" s="176" t="str">
        <f t="shared" si="55"/>
        <v>是</v>
      </c>
    </row>
    <row r="539" ht="18.95" customHeight="1" spans="1:16">
      <c r="A539" s="167"/>
      <c r="B539" s="456" t="s">
        <v>951</v>
      </c>
      <c r="C539" s="168" t="s">
        <v>135</v>
      </c>
      <c r="D539" s="169" t="s">
        <v>1038</v>
      </c>
      <c r="E539" s="168" t="s">
        <v>135</v>
      </c>
      <c r="F539" s="49" t="s">
        <v>1039</v>
      </c>
      <c r="G539" s="170">
        <f ca="1">SUMIF($C538:$C1760,$D539,$G538:$G1759)</f>
        <v>17152</v>
      </c>
      <c r="H539" s="26">
        <f ca="1">SUMIF($C538:$C1759,$D539,$H538:$H1758)</f>
        <v>29140</v>
      </c>
      <c r="I539" s="26">
        <f>IFERROR(VLOOKUP(F539,'数据-省本级调整数'!$A:$B,2,0),0)</f>
        <v>24471</v>
      </c>
      <c r="J539" s="26">
        <f>VLOOKUP(F539,'数据-省本级决算数'!$A:$B,2,0)</f>
        <v>20581</v>
      </c>
      <c r="K539" s="175">
        <f ca="1" t="shared" si="52"/>
        <v>1.2</v>
      </c>
      <c r="L539" s="175">
        <f ca="1" t="shared" si="53"/>
        <v>0.71</v>
      </c>
      <c r="M539" s="175">
        <f t="shared" si="54"/>
        <v>0.84</v>
      </c>
      <c r="N539" s="133">
        <f ca="1" t="shared" si="50"/>
        <v>0.2</v>
      </c>
      <c r="O539" s="176" t="str">
        <f ca="1" t="shared" si="51"/>
        <v>是</v>
      </c>
      <c r="P539" s="176" t="str">
        <f t="shared" si="55"/>
        <v>是</v>
      </c>
    </row>
    <row r="540" ht="18.95" customHeight="1" spans="1:16">
      <c r="A540" s="167" t="s">
        <v>135</v>
      </c>
      <c r="B540" s="168"/>
      <c r="C540" s="456" t="s">
        <v>1038</v>
      </c>
      <c r="D540" s="169" t="s">
        <v>1040</v>
      </c>
      <c r="E540" s="168" t="s">
        <v>147</v>
      </c>
      <c r="F540" s="49" t="s">
        <v>1041</v>
      </c>
      <c r="G540" s="26">
        <v>3656</v>
      </c>
      <c r="H540" s="26">
        <f>IFERROR(VLOOKUP(D540,'数据-省本级预算数'!D:H,4,0),"0")</f>
        <v>3656</v>
      </c>
      <c r="I540" s="26"/>
      <c r="J540" s="26">
        <f>VLOOKUP(F540,'数据-省本级决算数'!$A:$B,2,0)</f>
        <v>3656</v>
      </c>
      <c r="K540" s="175">
        <f t="shared" si="52"/>
        <v>1</v>
      </c>
      <c r="L540" s="175">
        <f t="shared" si="53"/>
        <v>1</v>
      </c>
      <c r="M540" s="175">
        <f t="shared" si="54"/>
        <v>0</v>
      </c>
      <c r="N540" s="135">
        <f t="shared" si="50"/>
        <v>0</v>
      </c>
      <c r="O540" s="176" t="str">
        <f t="shared" si="51"/>
        <v>是</v>
      </c>
      <c r="P540" s="176" t="str">
        <f t="shared" si="55"/>
        <v>是</v>
      </c>
    </row>
    <row r="541" ht="18.95" customHeight="1" spans="1:16">
      <c r="A541" s="167" t="s">
        <v>135</v>
      </c>
      <c r="B541" s="168" t="s">
        <v>135</v>
      </c>
      <c r="C541" s="456" t="s">
        <v>1038</v>
      </c>
      <c r="D541" s="169" t="s">
        <v>1042</v>
      </c>
      <c r="E541" s="168" t="s">
        <v>147</v>
      </c>
      <c r="F541" s="49" t="s">
        <v>1043</v>
      </c>
      <c r="G541" s="26">
        <v>0</v>
      </c>
      <c r="H541" s="26">
        <f>IFERROR(VLOOKUP(D541,'数据-省本级预算数'!D:H,4,0),"0")</f>
        <v>21000</v>
      </c>
      <c r="I541" s="26"/>
      <c r="J541" s="26">
        <f>VLOOKUP(F541,'数据-省本级决算数'!$A:$B,2,0)</f>
        <v>15570</v>
      </c>
      <c r="K541" s="175"/>
      <c r="L541" s="175">
        <f t="shared" si="53"/>
        <v>0.74</v>
      </c>
      <c r="M541" s="175">
        <f t="shared" si="54"/>
        <v>0</v>
      </c>
      <c r="N541" s="135" t="str">
        <f t="shared" si="50"/>
        <v/>
      </c>
      <c r="O541" s="176" t="str">
        <f t="shared" si="51"/>
        <v>是</v>
      </c>
      <c r="P541" s="176" t="str">
        <f t="shared" si="55"/>
        <v>是</v>
      </c>
    </row>
    <row r="542" ht="18.95" customHeight="1" spans="1:16">
      <c r="A542" s="167" t="s">
        <v>135</v>
      </c>
      <c r="B542" s="168" t="s">
        <v>135</v>
      </c>
      <c r="C542" s="456" t="s">
        <v>1038</v>
      </c>
      <c r="D542" s="169" t="s">
        <v>1044</v>
      </c>
      <c r="E542" s="168" t="s">
        <v>147</v>
      </c>
      <c r="F542" s="49" t="s">
        <v>1045</v>
      </c>
      <c r="G542" s="26">
        <v>13496</v>
      </c>
      <c r="H542" s="26">
        <f>IFERROR(VLOOKUP(D542,'数据-省本级预算数'!D:H,4,0),"0")</f>
        <v>4484</v>
      </c>
      <c r="I542" s="26"/>
      <c r="J542" s="26">
        <f>VLOOKUP(F542,'数据-省本级决算数'!$A:$B,2,0)</f>
        <v>1355</v>
      </c>
      <c r="K542" s="175">
        <f t="shared" si="52"/>
        <v>0.1</v>
      </c>
      <c r="L542" s="175">
        <f t="shared" si="53"/>
        <v>0.3</v>
      </c>
      <c r="M542" s="175">
        <f t="shared" si="54"/>
        <v>0</v>
      </c>
      <c r="N542" s="135">
        <f t="shared" si="50"/>
        <v>-0.9</v>
      </c>
      <c r="O542" s="176" t="str">
        <f t="shared" si="51"/>
        <v>是</v>
      </c>
      <c r="P542" s="176" t="str">
        <f t="shared" si="55"/>
        <v>是</v>
      </c>
    </row>
    <row r="543" ht="18.95" customHeight="1" spans="1:16">
      <c r="A543" s="167" t="s">
        <v>134</v>
      </c>
      <c r="B543" s="168" t="s">
        <v>135</v>
      </c>
      <c r="C543" s="168"/>
      <c r="D543" s="169" t="s">
        <v>1046</v>
      </c>
      <c r="E543" s="168"/>
      <c r="F543" s="50" t="s">
        <v>1047</v>
      </c>
      <c r="G543" s="170">
        <f ca="1">SUMIF($B544:$B$1300,$D543,$G544:$G$1300)</f>
        <v>939523</v>
      </c>
      <c r="H543" s="170">
        <f ca="1">SUMIF($B544:$B$1300,$D543,$H544:$H$1300)</f>
        <v>979248</v>
      </c>
      <c r="I543" s="170">
        <f>SUMIF($B544:$B$1300,$D543,$I544:$I$1300)</f>
        <v>1201399</v>
      </c>
      <c r="J543" s="26">
        <f>VLOOKUP(F543,'数据-省本级决算数'!$A:$B,2,0)</f>
        <v>1187282</v>
      </c>
      <c r="K543" s="175">
        <f ca="1" t="shared" si="52"/>
        <v>1.26</v>
      </c>
      <c r="L543" s="175">
        <f ca="1" t="shared" si="53"/>
        <v>1.21</v>
      </c>
      <c r="M543" s="175">
        <f t="shared" si="54"/>
        <v>0.99</v>
      </c>
      <c r="N543" s="133">
        <f ca="1" t="shared" si="50"/>
        <v>0.264</v>
      </c>
      <c r="O543" s="176" t="str">
        <f ca="1" t="shared" si="51"/>
        <v>是</v>
      </c>
      <c r="P543" s="176" t="str">
        <f t="shared" si="55"/>
        <v>是</v>
      </c>
    </row>
    <row r="544" ht="18.95" customHeight="1" spans="1:16">
      <c r="A544" s="167" t="s">
        <v>135</v>
      </c>
      <c r="B544" s="456" t="s">
        <v>1046</v>
      </c>
      <c r="C544" s="168"/>
      <c r="D544" s="169" t="s">
        <v>1048</v>
      </c>
      <c r="E544" s="168"/>
      <c r="F544" s="49" t="s">
        <v>1049</v>
      </c>
      <c r="G544" s="170">
        <f ca="1">SUMIF($C543:$C1765,$D544,$G543:$G1764)</f>
        <v>7536</v>
      </c>
      <c r="H544" s="26">
        <f ca="1">SUMIF($C543:$C1764,$D544,$H543:$H1763)</f>
        <v>10579</v>
      </c>
      <c r="I544" s="26">
        <f>IFERROR(VLOOKUP(F544,'数据-省本级调整数'!$A:$B,2,0),0)</f>
        <v>8604</v>
      </c>
      <c r="J544" s="26">
        <f>VLOOKUP(F544,'数据-省本级决算数'!$A:$B,2,0)</f>
        <v>8342</v>
      </c>
      <c r="K544" s="175">
        <f ca="1" t="shared" si="52"/>
        <v>1.11</v>
      </c>
      <c r="L544" s="175">
        <f ca="1" t="shared" si="53"/>
        <v>0.79</v>
      </c>
      <c r="M544" s="175">
        <f t="shared" si="54"/>
        <v>0.97</v>
      </c>
      <c r="N544" s="133">
        <f ca="1" t="shared" si="50"/>
        <v>0.107</v>
      </c>
      <c r="O544" s="176" t="str">
        <f ca="1" t="shared" si="51"/>
        <v>是</v>
      </c>
      <c r="P544" s="176" t="str">
        <f t="shared" si="55"/>
        <v>是</v>
      </c>
    </row>
    <row r="545" ht="18.95" customHeight="1" spans="1:16">
      <c r="A545" s="167" t="s">
        <v>135</v>
      </c>
      <c r="B545" s="168" t="s">
        <v>135</v>
      </c>
      <c r="C545" s="168" t="s">
        <v>1048</v>
      </c>
      <c r="D545" s="169" t="s">
        <v>1050</v>
      </c>
      <c r="E545" s="168" t="s">
        <v>147</v>
      </c>
      <c r="F545" s="49" t="s">
        <v>141</v>
      </c>
      <c r="G545" s="26">
        <v>1247</v>
      </c>
      <c r="H545" s="26">
        <f>IFERROR(VLOOKUP(D545,'数据-省本级预算数'!D:H,4,0),"0")</f>
        <v>1153</v>
      </c>
      <c r="I545" s="26"/>
      <c r="J545" s="26">
        <f>VLOOKUP(F545,'数据-省本级决算数'!$A:$B,2,0)</f>
        <v>4776</v>
      </c>
      <c r="K545" s="175">
        <f t="shared" si="52"/>
        <v>3.83</v>
      </c>
      <c r="L545" s="175">
        <f t="shared" si="53"/>
        <v>4.14</v>
      </c>
      <c r="M545" s="175">
        <f t="shared" si="54"/>
        <v>0</v>
      </c>
      <c r="N545" s="135">
        <f t="shared" si="50"/>
        <v>2.83</v>
      </c>
      <c r="O545" s="176" t="str">
        <f t="shared" si="51"/>
        <v>是</v>
      </c>
      <c r="P545" s="176" t="str">
        <f t="shared" si="55"/>
        <v>是</v>
      </c>
    </row>
    <row r="546" ht="18.95" customHeight="1" spans="1:16">
      <c r="A546" s="167" t="s">
        <v>135</v>
      </c>
      <c r="B546" s="168" t="s">
        <v>135</v>
      </c>
      <c r="C546" s="168" t="s">
        <v>1048</v>
      </c>
      <c r="D546" s="169" t="s">
        <v>1051</v>
      </c>
      <c r="E546" s="168" t="s">
        <v>147</v>
      </c>
      <c r="F546" s="49" t="s">
        <v>143</v>
      </c>
      <c r="G546" s="26">
        <v>0</v>
      </c>
      <c r="H546" s="26">
        <f>IFERROR(VLOOKUP(D546,'数据-省本级预算数'!D:H,4,0),"0")</f>
        <v>22</v>
      </c>
      <c r="I546" s="26"/>
      <c r="J546" s="26">
        <f>VLOOKUP(F546,'数据-省本级决算数'!$A:$B,2,0)</f>
        <v>590</v>
      </c>
      <c r="K546" s="175"/>
      <c r="L546" s="175">
        <f t="shared" si="53"/>
        <v>26.82</v>
      </c>
      <c r="M546" s="175">
        <f t="shared" si="54"/>
        <v>0</v>
      </c>
      <c r="N546" s="135" t="str">
        <f t="shared" si="50"/>
        <v/>
      </c>
      <c r="O546" s="176" t="str">
        <f t="shared" si="51"/>
        <v>是</v>
      </c>
      <c r="P546" s="176" t="str">
        <f t="shared" si="55"/>
        <v>是</v>
      </c>
    </row>
    <row r="547" ht="18.95" customHeight="1" spans="1:16">
      <c r="A547" s="167" t="s">
        <v>135</v>
      </c>
      <c r="B547" s="168" t="s">
        <v>135</v>
      </c>
      <c r="C547" s="168" t="s">
        <v>1048</v>
      </c>
      <c r="D547" s="169" t="s">
        <v>1052</v>
      </c>
      <c r="E547" s="168" t="s">
        <v>147</v>
      </c>
      <c r="F547" s="51" t="s">
        <v>145</v>
      </c>
      <c r="G547" s="26">
        <v>370</v>
      </c>
      <c r="H547" s="26">
        <f>IFERROR(VLOOKUP(D547,'数据-省本级预算数'!D:H,4,0),"0")</f>
        <v>309</v>
      </c>
      <c r="I547" s="26"/>
      <c r="J547" s="26">
        <f>VLOOKUP(F547,'数据-省本级决算数'!$A:$B,2,0)</f>
        <v>713</v>
      </c>
      <c r="K547" s="175">
        <f t="shared" si="52"/>
        <v>1.93</v>
      </c>
      <c r="L547" s="175">
        <f t="shared" si="53"/>
        <v>2.31</v>
      </c>
      <c r="M547" s="175">
        <f t="shared" si="54"/>
        <v>0</v>
      </c>
      <c r="N547" s="135">
        <f t="shared" si="50"/>
        <v>0.927</v>
      </c>
      <c r="O547" s="176" t="str">
        <f t="shared" si="51"/>
        <v>是</v>
      </c>
      <c r="P547" s="176" t="str">
        <f t="shared" si="55"/>
        <v>是</v>
      </c>
    </row>
    <row r="548" ht="18.95" customHeight="1" spans="1:16">
      <c r="A548" s="167" t="s">
        <v>135</v>
      </c>
      <c r="B548" s="168" t="s">
        <v>135</v>
      </c>
      <c r="C548" s="168" t="s">
        <v>1048</v>
      </c>
      <c r="D548" s="169" t="s">
        <v>1053</v>
      </c>
      <c r="E548" s="168" t="s">
        <v>147</v>
      </c>
      <c r="F548" s="51" t="s">
        <v>1054</v>
      </c>
      <c r="G548" s="26">
        <v>155</v>
      </c>
      <c r="H548" s="26">
        <f>IFERROR(VLOOKUP(D548,'数据-省本级预算数'!D:H,4,0),"0")</f>
        <v>0</v>
      </c>
      <c r="I548" s="26"/>
      <c r="J548" s="26">
        <f>VLOOKUP(F548,'数据-省本级决算数'!$A:$B,2,0)</f>
        <v>0</v>
      </c>
      <c r="K548" s="175">
        <f t="shared" si="52"/>
        <v>0</v>
      </c>
      <c r="L548" s="175"/>
      <c r="M548" s="175">
        <f t="shared" si="54"/>
        <v>0</v>
      </c>
      <c r="N548" s="135">
        <f t="shared" si="50"/>
        <v>-1</v>
      </c>
      <c r="O548" s="176" t="str">
        <f t="shared" si="51"/>
        <v>是</v>
      </c>
      <c r="P548" s="176" t="str">
        <f t="shared" si="55"/>
        <v>是</v>
      </c>
    </row>
    <row r="549" ht="18.95" customHeight="1" spans="1:16">
      <c r="A549" s="167" t="s">
        <v>135</v>
      </c>
      <c r="B549" s="168" t="s">
        <v>135</v>
      </c>
      <c r="C549" s="168" t="s">
        <v>1048</v>
      </c>
      <c r="D549" s="169" t="s">
        <v>1055</v>
      </c>
      <c r="E549" s="168" t="s">
        <v>147</v>
      </c>
      <c r="F549" s="51" t="s">
        <v>1056</v>
      </c>
      <c r="G549" s="26">
        <v>100</v>
      </c>
      <c r="H549" s="26">
        <f>IFERROR(VLOOKUP(D549,'数据-省本级预算数'!D:H,4,0),"0")</f>
        <v>130</v>
      </c>
      <c r="I549" s="26"/>
      <c r="J549" s="26">
        <f>VLOOKUP(F549,'数据-省本级决算数'!$A:$B,2,0)</f>
        <v>100</v>
      </c>
      <c r="K549" s="175">
        <f t="shared" si="52"/>
        <v>1</v>
      </c>
      <c r="L549" s="175">
        <f t="shared" si="53"/>
        <v>0.77</v>
      </c>
      <c r="M549" s="175">
        <f t="shared" si="54"/>
        <v>0</v>
      </c>
      <c r="N549" s="135">
        <f t="shared" si="50"/>
        <v>0</v>
      </c>
      <c r="O549" s="176" t="str">
        <f t="shared" si="51"/>
        <v>是</v>
      </c>
      <c r="P549" s="176" t="str">
        <f t="shared" si="55"/>
        <v>是</v>
      </c>
    </row>
    <row r="550" ht="18.95" customHeight="1" spans="1:16">
      <c r="A550" s="167" t="s">
        <v>135</v>
      </c>
      <c r="B550" s="168" t="s">
        <v>135</v>
      </c>
      <c r="C550" s="168" t="s">
        <v>1048</v>
      </c>
      <c r="D550" s="169" t="s">
        <v>1057</v>
      </c>
      <c r="E550" s="168" t="s">
        <v>147</v>
      </c>
      <c r="F550" s="51" t="s">
        <v>1058</v>
      </c>
      <c r="G550" s="26">
        <v>21</v>
      </c>
      <c r="H550" s="26">
        <f>IFERROR(VLOOKUP(D550,'数据-省本级预算数'!D:H,4,0),"0")</f>
        <v>53</v>
      </c>
      <c r="I550" s="26"/>
      <c r="J550" s="26">
        <f>VLOOKUP(F550,'数据-省本级决算数'!$A:$B,2,0)</f>
        <v>53</v>
      </c>
      <c r="K550" s="175">
        <f t="shared" si="52"/>
        <v>2.52</v>
      </c>
      <c r="L550" s="175">
        <f t="shared" si="53"/>
        <v>1</v>
      </c>
      <c r="M550" s="175">
        <f t="shared" si="54"/>
        <v>0</v>
      </c>
      <c r="N550" s="135">
        <f t="shared" si="50"/>
        <v>1.524</v>
      </c>
      <c r="O550" s="176" t="str">
        <f t="shared" si="51"/>
        <v>是</v>
      </c>
      <c r="P550" s="176" t="str">
        <f t="shared" si="55"/>
        <v>是</v>
      </c>
    </row>
    <row r="551" ht="18.95" customHeight="1" spans="1:16">
      <c r="A551" s="167" t="s">
        <v>135</v>
      </c>
      <c r="B551" s="168" t="s">
        <v>135</v>
      </c>
      <c r="C551" s="168" t="s">
        <v>1048</v>
      </c>
      <c r="D551" s="169" t="s">
        <v>1059</v>
      </c>
      <c r="E551" s="168" t="s">
        <v>147</v>
      </c>
      <c r="F551" s="51" t="s">
        <v>1060</v>
      </c>
      <c r="G551" s="26">
        <v>1806</v>
      </c>
      <c r="H551" s="26">
        <f>IFERROR(VLOOKUP(D551,'数据-省本级预算数'!D:H,4,0),"0")</f>
        <v>5734</v>
      </c>
      <c r="I551" s="26"/>
      <c r="J551" s="26">
        <f>VLOOKUP(F551,'数据-省本级决算数'!$A:$B,2,0)</f>
        <v>2309</v>
      </c>
      <c r="K551" s="175">
        <f t="shared" si="52"/>
        <v>1.28</v>
      </c>
      <c r="L551" s="175">
        <f t="shared" si="53"/>
        <v>0.4</v>
      </c>
      <c r="M551" s="175">
        <f t="shared" si="54"/>
        <v>0</v>
      </c>
      <c r="N551" s="135">
        <f t="shared" si="50"/>
        <v>0.279</v>
      </c>
      <c r="O551" s="176" t="str">
        <f t="shared" si="51"/>
        <v>是</v>
      </c>
      <c r="P551" s="176" t="str">
        <f t="shared" si="55"/>
        <v>是</v>
      </c>
    </row>
    <row r="552" ht="18.95" customHeight="1" spans="1:16">
      <c r="A552" s="167" t="s">
        <v>135</v>
      </c>
      <c r="B552" s="168" t="s">
        <v>135</v>
      </c>
      <c r="C552" s="168" t="s">
        <v>1048</v>
      </c>
      <c r="D552" s="455" t="s">
        <v>1061</v>
      </c>
      <c r="E552" s="168" t="s">
        <v>147</v>
      </c>
      <c r="F552" s="51" t="s">
        <v>248</v>
      </c>
      <c r="G552" s="26">
        <v>2013</v>
      </c>
      <c r="H552" s="26">
        <f>IFERROR(VLOOKUP(D552,'数据-省本级预算数'!D:H,4,0),"0")</f>
        <v>324</v>
      </c>
      <c r="I552" s="26"/>
      <c r="J552" s="26">
        <f>VLOOKUP(F552,'数据-省本级决算数'!$A:$B,2,0)</f>
        <v>869</v>
      </c>
      <c r="K552" s="175">
        <f t="shared" si="52"/>
        <v>0.43</v>
      </c>
      <c r="L552" s="175">
        <f t="shared" si="53"/>
        <v>2.68</v>
      </c>
      <c r="M552" s="175">
        <f t="shared" si="54"/>
        <v>0</v>
      </c>
      <c r="N552" s="135">
        <f t="shared" si="50"/>
        <v>-0.568</v>
      </c>
      <c r="O552" s="176" t="str">
        <f t="shared" si="51"/>
        <v>是</v>
      </c>
      <c r="P552" s="176" t="str">
        <f t="shared" si="55"/>
        <v>是</v>
      </c>
    </row>
    <row r="553" ht="18.95" customHeight="1" spans="1:16">
      <c r="A553" s="167" t="s">
        <v>135</v>
      </c>
      <c r="B553" s="168" t="s">
        <v>135</v>
      </c>
      <c r="C553" s="168" t="s">
        <v>1048</v>
      </c>
      <c r="D553" s="169" t="s">
        <v>1062</v>
      </c>
      <c r="E553" s="168" t="s">
        <v>147</v>
      </c>
      <c r="F553" s="51" t="s">
        <v>1063</v>
      </c>
      <c r="G553" s="26">
        <v>1081</v>
      </c>
      <c r="H553" s="26">
        <f>IFERROR(VLOOKUP(D553,'数据-省本级预算数'!D:H,4,0),"0")</f>
        <v>2353</v>
      </c>
      <c r="I553" s="26"/>
      <c r="J553" s="26">
        <f>VLOOKUP(F553,'数据-省本级决算数'!$A:$B,2,0)</f>
        <v>555</v>
      </c>
      <c r="K553" s="175">
        <f t="shared" si="52"/>
        <v>0.51</v>
      </c>
      <c r="L553" s="175">
        <f t="shared" si="53"/>
        <v>0.24</v>
      </c>
      <c r="M553" s="175">
        <f t="shared" si="54"/>
        <v>0</v>
      </c>
      <c r="N553" s="135">
        <f t="shared" si="50"/>
        <v>-0.487</v>
      </c>
      <c r="O553" s="176" t="str">
        <f t="shared" si="51"/>
        <v>是</v>
      </c>
      <c r="P553" s="176" t="str">
        <f t="shared" si="55"/>
        <v>是</v>
      </c>
    </row>
    <row r="554" ht="18.95" customHeight="1" spans="1:16">
      <c r="A554" s="167" t="s">
        <v>135</v>
      </c>
      <c r="B554" s="168"/>
      <c r="C554" s="168" t="s">
        <v>1048</v>
      </c>
      <c r="D554" s="169" t="s">
        <v>1064</v>
      </c>
      <c r="E554" s="168" t="s">
        <v>147</v>
      </c>
      <c r="F554" s="51" t="s">
        <v>1065</v>
      </c>
      <c r="G554" s="26">
        <v>0</v>
      </c>
      <c r="H554" s="26">
        <f>IFERROR(VLOOKUP(D554,'数据-省本级预算数'!D:H,4,0),"0")</f>
        <v>0</v>
      </c>
      <c r="I554" s="26"/>
      <c r="J554" s="26">
        <f>VLOOKUP(F554,'数据-省本级决算数'!$A:$B,2,0)</f>
        <v>0</v>
      </c>
      <c r="K554" s="175"/>
      <c r="L554" s="175"/>
      <c r="M554" s="175">
        <f t="shared" si="54"/>
        <v>0</v>
      </c>
      <c r="N554" s="135" t="str">
        <f t="shared" si="50"/>
        <v/>
      </c>
      <c r="O554" s="176" t="str">
        <f t="shared" si="51"/>
        <v>否</v>
      </c>
      <c r="P554" s="176" t="str">
        <f t="shared" si="55"/>
        <v>是</v>
      </c>
    </row>
    <row r="555" ht="18.95" customHeight="1" spans="1:16">
      <c r="A555" s="167" t="s">
        <v>135</v>
      </c>
      <c r="B555" s="168" t="s">
        <v>135</v>
      </c>
      <c r="C555" s="168" t="s">
        <v>1048</v>
      </c>
      <c r="D555" s="169" t="s">
        <v>1066</v>
      </c>
      <c r="E555" s="168" t="s">
        <v>147</v>
      </c>
      <c r="F555" s="49" t="s">
        <v>1067</v>
      </c>
      <c r="G555" s="26">
        <v>186</v>
      </c>
      <c r="H555" s="26">
        <f>IFERROR(VLOOKUP(D555,'数据-省本级预算数'!D:H,4,0),"0")</f>
        <v>34</v>
      </c>
      <c r="I555" s="26"/>
      <c r="J555" s="26">
        <f>VLOOKUP(F555,'数据-省本级决算数'!$A:$B,2,0)</f>
        <v>169</v>
      </c>
      <c r="K555" s="175">
        <f t="shared" si="52"/>
        <v>0.91</v>
      </c>
      <c r="L555" s="175">
        <f t="shared" si="53"/>
        <v>4.97</v>
      </c>
      <c r="M555" s="175">
        <f t="shared" si="54"/>
        <v>0</v>
      </c>
      <c r="N555" s="135">
        <f t="shared" si="50"/>
        <v>-0.091</v>
      </c>
      <c r="O555" s="176" t="str">
        <f t="shared" si="51"/>
        <v>是</v>
      </c>
      <c r="P555" s="176" t="str">
        <f t="shared" si="55"/>
        <v>是</v>
      </c>
    </row>
    <row r="556" ht="18.95" customHeight="1" spans="1:16">
      <c r="A556" s="167" t="s">
        <v>135</v>
      </c>
      <c r="B556" s="168" t="s">
        <v>135</v>
      </c>
      <c r="C556" s="168" t="s">
        <v>1048</v>
      </c>
      <c r="D556" s="169" t="s">
        <v>1068</v>
      </c>
      <c r="E556" s="168" t="s">
        <v>147</v>
      </c>
      <c r="F556" s="49" t="s">
        <v>1069</v>
      </c>
      <c r="G556" s="26">
        <v>80</v>
      </c>
      <c r="H556" s="26">
        <f>IFERROR(VLOOKUP(D556,'数据-省本级预算数'!D:H,4,0),"0")</f>
        <v>0</v>
      </c>
      <c r="I556" s="26"/>
      <c r="J556" s="26">
        <f>VLOOKUP(F556,'数据-省本级决算数'!$A:$B,2,0)</f>
        <v>115</v>
      </c>
      <c r="K556" s="175">
        <f t="shared" si="52"/>
        <v>1.44</v>
      </c>
      <c r="L556" s="175"/>
      <c r="M556" s="175">
        <f t="shared" si="54"/>
        <v>0</v>
      </c>
      <c r="N556" s="135">
        <f t="shared" si="50"/>
        <v>0.438</v>
      </c>
      <c r="O556" s="176" t="str">
        <f t="shared" si="51"/>
        <v>是</v>
      </c>
      <c r="P556" s="176" t="str">
        <f t="shared" si="55"/>
        <v>是</v>
      </c>
    </row>
    <row r="557" ht="18.95" customHeight="1" spans="1:16">
      <c r="A557" s="167" t="s">
        <v>135</v>
      </c>
      <c r="B557" s="168" t="s">
        <v>135</v>
      </c>
      <c r="C557" s="168" t="s">
        <v>1048</v>
      </c>
      <c r="D557" s="169" t="s">
        <v>1070</v>
      </c>
      <c r="E557" s="168" t="s">
        <v>147</v>
      </c>
      <c r="F557" s="27" t="s">
        <v>1071</v>
      </c>
      <c r="G557" s="26">
        <v>477</v>
      </c>
      <c r="H557" s="26">
        <f>IFERROR(VLOOKUP(D557,'数据-省本级预算数'!D:H,4,0),"0")</f>
        <v>467</v>
      </c>
      <c r="I557" s="26"/>
      <c r="J557" s="26">
        <f>VLOOKUP(F557,'数据-省本级决算数'!$A:$B,2,0)</f>
        <v>1934</v>
      </c>
      <c r="K557" s="175">
        <f t="shared" si="52"/>
        <v>4.05</v>
      </c>
      <c r="L557" s="175">
        <f t="shared" si="53"/>
        <v>4.14</v>
      </c>
      <c r="M557" s="175">
        <f t="shared" si="54"/>
        <v>0</v>
      </c>
      <c r="N557" s="135">
        <f t="shared" si="50"/>
        <v>3.055</v>
      </c>
      <c r="O557" s="176" t="str">
        <f t="shared" si="51"/>
        <v>是</v>
      </c>
      <c r="P557" s="176" t="str">
        <f t="shared" si="55"/>
        <v>是</v>
      </c>
    </row>
    <row r="558" ht="18.95" customHeight="1" spans="1:16">
      <c r="A558" s="167" t="s">
        <v>135</v>
      </c>
      <c r="B558" s="456" t="s">
        <v>1046</v>
      </c>
      <c r="C558" s="168"/>
      <c r="D558" s="169" t="s">
        <v>1072</v>
      </c>
      <c r="E558" s="168"/>
      <c r="F558" s="49" t="s">
        <v>1073</v>
      </c>
      <c r="G558" s="170">
        <f ca="1">SUMIF($C557:$C1779,$D558,$G557:$G1778)</f>
        <v>14265</v>
      </c>
      <c r="H558" s="26">
        <f ca="1">SUMIF($C557:$C1778,$D558,$H557:$H1777)</f>
        <v>32962</v>
      </c>
      <c r="I558" s="26">
        <f>IFERROR(VLOOKUP(F558,'数据-省本级调整数'!$A:$B,2,0),0)</f>
        <v>13663</v>
      </c>
      <c r="J558" s="26">
        <f>VLOOKUP(F558,'数据-省本级决算数'!$A:$B,2,0)</f>
        <v>13372</v>
      </c>
      <c r="K558" s="175">
        <f ca="1" t="shared" si="52"/>
        <v>0.94</v>
      </c>
      <c r="L558" s="175">
        <f ca="1" t="shared" si="53"/>
        <v>0.41</v>
      </c>
      <c r="M558" s="175">
        <f t="shared" si="54"/>
        <v>0.98</v>
      </c>
      <c r="N558" s="133">
        <f ca="1" t="shared" si="50"/>
        <v>-0.063</v>
      </c>
      <c r="O558" s="176" t="str">
        <f ca="1" t="shared" si="51"/>
        <v>是</v>
      </c>
      <c r="P558" s="176" t="str">
        <f t="shared" si="55"/>
        <v>是</v>
      </c>
    </row>
    <row r="559" ht="18.95" customHeight="1" spans="1:16">
      <c r="A559" s="167" t="s">
        <v>135</v>
      </c>
      <c r="B559" s="168" t="s">
        <v>135</v>
      </c>
      <c r="C559" s="168" t="s">
        <v>1072</v>
      </c>
      <c r="D559" s="169" t="s">
        <v>1074</v>
      </c>
      <c r="E559" s="168" t="s">
        <v>147</v>
      </c>
      <c r="F559" s="23" t="s">
        <v>141</v>
      </c>
      <c r="G559" s="26">
        <v>1665</v>
      </c>
      <c r="H559" s="26">
        <f>IFERROR(VLOOKUP(D559,'数据-省本级预算数'!D:H,4,0),"0")</f>
        <v>1719</v>
      </c>
      <c r="I559" s="26"/>
      <c r="J559" s="26">
        <f>VLOOKUP(F559,'数据-省本级决算数'!$A:$B,2,0)</f>
        <v>4776</v>
      </c>
      <c r="K559" s="175">
        <f t="shared" si="52"/>
        <v>2.87</v>
      </c>
      <c r="L559" s="175">
        <f t="shared" si="53"/>
        <v>2.78</v>
      </c>
      <c r="M559" s="175">
        <f t="shared" si="54"/>
        <v>0</v>
      </c>
      <c r="N559" s="135">
        <f t="shared" si="50"/>
        <v>1.868</v>
      </c>
      <c r="O559" s="176" t="str">
        <f t="shared" si="51"/>
        <v>是</v>
      </c>
      <c r="P559" s="176" t="str">
        <f t="shared" si="55"/>
        <v>是</v>
      </c>
    </row>
    <row r="560" ht="18.95" customHeight="1" spans="1:16">
      <c r="A560" s="167" t="s">
        <v>135</v>
      </c>
      <c r="B560" s="168" t="s">
        <v>135</v>
      </c>
      <c r="C560" s="168" t="s">
        <v>1072</v>
      </c>
      <c r="D560" s="169" t="s">
        <v>1075</v>
      </c>
      <c r="E560" s="168" t="s">
        <v>147</v>
      </c>
      <c r="F560" s="49" t="s">
        <v>143</v>
      </c>
      <c r="G560" s="26">
        <v>0</v>
      </c>
      <c r="H560" s="26">
        <f>IFERROR(VLOOKUP(D560,'数据-省本级预算数'!D:H,4,0),"0")</f>
        <v>0</v>
      </c>
      <c r="I560" s="26"/>
      <c r="J560" s="26">
        <f>VLOOKUP(F560,'数据-省本级决算数'!$A:$B,2,0)</f>
        <v>590</v>
      </c>
      <c r="K560" s="175"/>
      <c r="L560" s="175"/>
      <c r="M560" s="175">
        <f t="shared" si="54"/>
        <v>0</v>
      </c>
      <c r="N560" s="135" t="str">
        <f t="shared" si="50"/>
        <v/>
      </c>
      <c r="O560" s="176" t="str">
        <f t="shared" si="51"/>
        <v>是</v>
      </c>
      <c r="P560" s="176" t="str">
        <f t="shared" si="55"/>
        <v>是</v>
      </c>
    </row>
    <row r="561" ht="18.95" customHeight="1" spans="1:16">
      <c r="A561" s="167" t="s">
        <v>135</v>
      </c>
      <c r="B561" s="168" t="s">
        <v>135</v>
      </c>
      <c r="C561" s="168" t="s">
        <v>1072</v>
      </c>
      <c r="D561" s="169" t="s">
        <v>1076</v>
      </c>
      <c r="E561" s="168" t="s">
        <v>147</v>
      </c>
      <c r="F561" s="49" t="s">
        <v>145</v>
      </c>
      <c r="G561" s="26">
        <v>188</v>
      </c>
      <c r="H561" s="26">
        <f>IFERROR(VLOOKUP(D561,'数据-省本级预算数'!D:H,4,0),"0")</f>
        <v>154</v>
      </c>
      <c r="I561" s="26"/>
      <c r="J561" s="26">
        <f>VLOOKUP(F561,'数据-省本级决算数'!$A:$B,2,0)</f>
        <v>713</v>
      </c>
      <c r="K561" s="175">
        <f t="shared" si="52"/>
        <v>3.79</v>
      </c>
      <c r="L561" s="175">
        <f t="shared" si="53"/>
        <v>4.63</v>
      </c>
      <c r="M561" s="175">
        <f t="shared" si="54"/>
        <v>0</v>
      </c>
      <c r="N561" s="135">
        <f t="shared" si="50"/>
        <v>2.793</v>
      </c>
      <c r="O561" s="176" t="str">
        <f t="shared" si="51"/>
        <v>是</v>
      </c>
      <c r="P561" s="176" t="str">
        <f t="shared" si="55"/>
        <v>是</v>
      </c>
    </row>
    <row r="562" ht="18.95" customHeight="1" spans="1:16">
      <c r="A562" s="167" t="s">
        <v>135</v>
      </c>
      <c r="B562" s="168" t="s">
        <v>135</v>
      </c>
      <c r="C562" s="168" t="s">
        <v>1072</v>
      </c>
      <c r="D562" s="169" t="s">
        <v>1077</v>
      </c>
      <c r="E562" s="168" t="s">
        <v>147</v>
      </c>
      <c r="F562" s="49" t="s">
        <v>1078</v>
      </c>
      <c r="G562" s="26">
        <v>532</v>
      </c>
      <c r="H562" s="26">
        <f>IFERROR(VLOOKUP(D562,'数据-省本级预算数'!D:H,4,0),"0")</f>
        <v>1085</v>
      </c>
      <c r="I562" s="26"/>
      <c r="J562" s="26">
        <f>VLOOKUP(F562,'数据-省本级决算数'!$A:$B,2,0)</f>
        <v>1349</v>
      </c>
      <c r="K562" s="175">
        <f t="shared" si="52"/>
        <v>2.54</v>
      </c>
      <c r="L562" s="175">
        <f t="shared" si="53"/>
        <v>1.24</v>
      </c>
      <c r="M562" s="175">
        <f t="shared" si="54"/>
        <v>0</v>
      </c>
      <c r="N562" s="135">
        <f t="shared" si="50"/>
        <v>1.536</v>
      </c>
      <c r="O562" s="176" t="str">
        <f t="shared" si="51"/>
        <v>是</v>
      </c>
      <c r="P562" s="176" t="str">
        <f t="shared" si="55"/>
        <v>是</v>
      </c>
    </row>
    <row r="563" ht="18.95" customHeight="1" spans="1:16">
      <c r="A563" s="167" t="s">
        <v>135</v>
      </c>
      <c r="B563" s="168" t="s">
        <v>135</v>
      </c>
      <c r="C563" s="168" t="s">
        <v>1072</v>
      </c>
      <c r="D563" s="169" t="s">
        <v>1079</v>
      </c>
      <c r="E563" s="168" t="s">
        <v>147</v>
      </c>
      <c r="F563" s="49" t="s">
        <v>1080</v>
      </c>
      <c r="G563" s="26">
        <v>6175</v>
      </c>
      <c r="H563" s="26">
        <f>IFERROR(VLOOKUP(D563,'数据-省本级预算数'!D:H,4,0),"0")</f>
        <v>23808</v>
      </c>
      <c r="I563" s="26"/>
      <c r="J563" s="26">
        <f>VLOOKUP(F563,'数据-省本级决算数'!$A:$B,2,0)</f>
        <v>4377</v>
      </c>
      <c r="K563" s="175">
        <f t="shared" si="52"/>
        <v>0.71</v>
      </c>
      <c r="L563" s="175">
        <f t="shared" si="53"/>
        <v>0.18</v>
      </c>
      <c r="M563" s="175">
        <f t="shared" si="54"/>
        <v>0</v>
      </c>
      <c r="N563" s="135">
        <f t="shared" si="50"/>
        <v>-0.291</v>
      </c>
      <c r="O563" s="176" t="str">
        <f t="shared" si="51"/>
        <v>是</v>
      </c>
      <c r="P563" s="176" t="str">
        <f t="shared" si="55"/>
        <v>是</v>
      </c>
    </row>
    <row r="564" ht="18.95" customHeight="1" spans="1:16">
      <c r="A564" s="167" t="s">
        <v>135</v>
      </c>
      <c r="B564" s="168" t="s">
        <v>135</v>
      </c>
      <c r="C564" s="168" t="s">
        <v>1072</v>
      </c>
      <c r="D564" s="169" t="s">
        <v>1081</v>
      </c>
      <c r="E564" s="168" t="s">
        <v>147</v>
      </c>
      <c r="F564" s="49" t="s">
        <v>1082</v>
      </c>
      <c r="G564" s="26">
        <v>102</v>
      </c>
      <c r="H564" s="26">
        <f>IFERROR(VLOOKUP(D564,'数据-省本级预算数'!D:H,4,0),"0")</f>
        <v>0</v>
      </c>
      <c r="I564" s="26"/>
      <c r="J564" s="26">
        <f>VLOOKUP(F564,'数据-省本级决算数'!$A:$B,2,0)</f>
        <v>0</v>
      </c>
      <c r="K564" s="175">
        <f t="shared" si="52"/>
        <v>0</v>
      </c>
      <c r="L564" s="175"/>
      <c r="M564" s="175">
        <f t="shared" si="54"/>
        <v>0</v>
      </c>
      <c r="N564" s="135">
        <f t="shared" si="50"/>
        <v>-1</v>
      </c>
      <c r="O564" s="176" t="str">
        <f t="shared" si="51"/>
        <v>是</v>
      </c>
      <c r="P564" s="176" t="str">
        <f t="shared" si="55"/>
        <v>是</v>
      </c>
    </row>
    <row r="565" ht="18.95" customHeight="1" spans="1:16">
      <c r="A565" s="167" t="s">
        <v>135</v>
      </c>
      <c r="B565" s="168"/>
      <c r="C565" s="168" t="s">
        <v>1072</v>
      </c>
      <c r="D565" s="169" t="s">
        <v>1083</v>
      </c>
      <c r="E565" s="168" t="s">
        <v>147</v>
      </c>
      <c r="F565" s="49" t="s">
        <v>1084</v>
      </c>
      <c r="G565" s="26">
        <v>99</v>
      </c>
      <c r="H565" s="26">
        <f>IFERROR(VLOOKUP(D565,'数据-省本级预算数'!D:H,4,0),"0")</f>
        <v>1500</v>
      </c>
      <c r="I565" s="26"/>
      <c r="J565" s="26">
        <f>VLOOKUP(F565,'数据-省本级决算数'!$A:$B,2,0)</f>
        <v>3239</v>
      </c>
      <c r="K565" s="175">
        <f t="shared" si="52"/>
        <v>32.72</v>
      </c>
      <c r="L565" s="175">
        <f t="shared" si="53"/>
        <v>2.16</v>
      </c>
      <c r="M565" s="175">
        <f t="shared" si="54"/>
        <v>0</v>
      </c>
      <c r="N565" s="135">
        <f t="shared" si="50"/>
        <v>31.717</v>
      </c>
      <c r="O565" s="176" t="str">
        <f t="shared" si="51"/>
        <v>是</v>
      </c>
      <c r="P565" s="176" t="str">
        <f t="shared" si="55"/>
        <v>是</v>
      </c>
    </row>
    <row r="566" ht="18.95" customHeight="1" spans="1:16">
      <c r="A566" s="167" t="s">
        <v>135</v>
      </c>
      <c r="B566" s="168" t="s">
        <v>135</v>
      </c>
      <c r="C566" s="168" t="s">
        <v>1072</v>
      </c>
      <c r="D566" s="169" t="s">
        <v>1085</v>
      </c>
      <c r="E566" s="168" t="s">
        <v>147</v>
      </c>
      <c r="F566" s="49" t="s">
        <v>1086</v>
      </c>
      <c r="G566" s="26">
        <v>66</v>
      </c>
      <c r="H566" s="26">
        <f>IFERROR(VLOOKUP(D566,'数据-省本级预算数'!D:H,4,0),"0")</f>
        <v>311</v>
      </c>
      <c r="I566" s="26"/>
      <c r="J566" s="26">
        <f>VLOOKUP(F566,'数据-省本级决算数'!$A:$B,2,0)</f>
        <v>93</v>
      </c>
      <c r="K566" s="175">
        <f t="shared" si="52"/>
        <v>1.41</v>
      </c>
      <c r="L566" s="175">
        <f t="shared" si="53"/>
        <v>0.3</v>
      </c>
      <c r="M566" s="175">
        <f t="shared" si="54"/>
        <v>0</v>
      </c>
      <c r="N566" s="135">
        <f t="shared" si="50"/>
        <v>0.409</v>
      </c>
      <c r="O566" s="176" t="str">
        <f t="shared" si="51"/>
        <v>是</v>
      </c>
      <c r="P566" s="176" t="str">
        <f t="shared" si="55"/>
        <v>是</v>
      </c>
    </row>
    <row r="567" ht="18.95" customHeight="1" spans="1:16">
      <c r="A567" s="167" t="s">
        <v>135</v>
      </c>
      <c r="B567" s="168" t="s">
        <v>135</v>
      </c>
      <c r="C567" s="168" t="s">
        <v>1072</v>
      </c>
      <c r="D567" s="169" t="s">
        <v>1087</v>
      </c>
      <c r="E567" s="168" t="s">
        <v>147</v>
      </c>
      <c r="F567" s="49" t="s">
        <v>1088</v>
      </c>
      <c r="G567" s="26">
        <v>29</v>
      </c>
      <c r="H567" s="26">
        <f>IFERROR(VLOOKUP(D567,'数据-省本级预算数'!D:H,4,0),"0")</f>
        <v>33</v>
      </c>
      <c r="I567" s="26"/>
      <c r="J567" s="26">
        <f>VLOOKUP(F567,'数据-省本级决算数'!$A:$B,2,0)</f>
        <v>33</v>
      </c>
      <c r="K567" s="175">
        <f t="shared" si="52"/>
        <v>1.14</v>
      </c>
      <c r="L567" s="175">
        <f t="shared" si="53"/>
        <v>1</v>
      </c>
      <c r="M567" s="175">
        <f t="shared" si="54"/>
        <v>0</v>
      </c>
      <c r="N567" s="135">
        <f t="shared" si="50"/>
        <v>0.138</v>
      </c>
      <c r="O567" s="176" t="str">
        <f t="shared" si="51"/>
        <v>是</v>
      </c>
      <c r="P567" s="176" t="str">
        <f t="shared" si="55"/>
        <v>是</v>
      </c>
    </row>
    <row r="568" ht="18.95" customHeight="1" spans="1:16">
      <c r="A568" s="167" t="s">
        <v>135</v>
      </c>
      <c r="B568" s="168" t="s">
        <v>135</v>
      </c>
      <c r="C568" s="168" t="s">
        <v>1072</v>
      </c>
      <c r="D568" s="169" t="s">
        <v>1089</v>
      </c>
      <c r="E568" s="168" t="s">
        <v>147</v>
      </c>
      <c r="F568" s="49" t="s">
        <v>1090</v>
      </c>
      <c r="G568" s="26">
        <v>5409</v>
      </c>
      <c r="H568" s="26">
        <f>IFERROR(VLOOKUP(D568,'数据-省本级预算数'!D:H,4,0),"0")</f>
        <v>4352</v>
      </c>
      <c r="I568" s="26"/>
      <c r="J568" s="26">
        <f>VLOOKUP(F568,'数据-省本级决算数'!$A:$B,2,0)</f>
        <v>2173</v>
      </c>
      <c r="K568" s="175">
        <f t="shared" si="52"/>
        <v>0.4</v>
      </c>
      <c r="L568" s="175">
        <f t="shared" si="53"/>
        <v>0.5</v>
      </c>
      <c r="M568" s="175">
        <f t="shared" si="54"/>
        <v>0</v>
      </c>
      <c r="N568" s="135">
        <f t="shared" ref="N568:N631" si="56">IF(ISERROR(J568/G568-1),"",J568/G568-1)</f>
        <v>-0.598</v>
      </c>
      <c r="O568" s="176" t="str">
        <f t="shared" si="51"/>
        <v>是</v>
      </c>
      <c r="P568" s="176" t="str">
        <f t="shared" si="55"/>
        <v>是</v>
      </c>
    </row>
    <row r="569" ht="18.95" customHeight="1" spans="1:16">
      <c r="A569" s="167" t="s">
        <v>135</v>
      </c>
      <c r="B569" s="456" t="s">
        <v>1046</v>
      </c>
      <c r="C569" s="168"/>
      <c r="D569" s="169" t="s">
        <v>1091</v>
      </c>
      <c r="E569" s="168"/>
      <c r="F569" s="49" t="s">
        <v>1092</v>
      </c>
      <c r="G569" s="170">
        <f ca="1">SUMIF($C568:$C1790,$D569,$G568:$G1789)</f>
        <v>444334</v>
      </c>
      <c r="H569" s="26">
        <f ca="1">SUMIF($C568:$C1789,$D569,$H568:$H1788)</f>
        <v>111713</v>
      </c>
      <c r="I569" s="26">
        <f>IFERROR(VLOOKUP(F569,'数据-省本级调整数'!$A:$B,2,0),0)</f>
        <v>692401</v>
      </c>
      <c r="J569" s="26">
        <f>VLOOKUP(F569,'数据-省本级决算数'!$A:$B,2,0)</f>
        <v>692401</v>
      </c>
      <c r="K569" s="175">
        <f ca="1" t="shared" si="52"/>
        <v>1.56</v>
      </c>
      <c r="L569" s="175">
        <f ca="1" t="shared" si="53"/>
        <v>6.2</v>
      </c>
      <c r="M569" s="175">
        <f t="shared" si="54"/>
        <v>1</v>
      </c>
      <c r="N569" s="133">
        <f ca="1" t="shared" si="56"/>
        <v>0.558</v>
      </c>
      <c r="O569" s="176" t="str">
        <f ca="1" t="shared" si="51"/>
        <v>是</v>
      </c>
      <c r="P569" s="176" t="str">
        <f t="shared" si="55"/>
        <v>是</v>
      </c>
    </row>
    <row r="570" ht="18.95" customHeight="1" spans="1:16">
      <c r="A570" s="167" t="s">
        <v>135</v>
      </c>
      <c r="B570" s="168" t="s">
        <v>135</v>
      </c>
      <c r="C570" s="168" t="s">
        <v>1091</v>
      </c>
      <c r="D570" s="169" t="s">
        <v>1093</v>
      </c>
      <c r="E570" s="168" t="s">
        <v>147</v>
      </c>
      <c r="F570" s="49" t="s">
        <v>1094</v>
      </c>
      <c r="G570" s="26">
        <v>444334</v>
      </c>
      <c r="H570" s="26">
        <f>IFERROR(VLOOKUP(D570,'数据-省本级预算数'!D:H,4,0),"0")</f>
        <v>16693</v>
      </c>
      <c r="I570" s="26"/>
      <c r="J570" s="26">
        <f>VLOOKUP(F570,'数据-省本级决算数'!$A:$B,2,0)</f>
        <v>692401</v>
      </c>
      <c r="K570" s="175">
        <f t="shared" si="52"/>
        <v>1.56</v>
      </c>
      <c r="L570" s="175">
        <f t="shared" si="53"/>
        <v>41.48</v>
      </c>
      <c r="M570" s="175">
        <f t="shared" si="54"/>
        <v>0</v>
      </c>
      <c r="N570" s="135">
        <f t="shared" si="56"/>
        <v>0.558</v>
      </c>
      <c r="O570" s="176" t="str">
        <f t="shared" si="51"/>
        <v>是</v>
      </c>
      <c r="P570" s="176" t="str">
        <f t="shared" si="55"/>
        <v>是</v>
      </c>
    </row>
    <row r="571" ht="18.95" customHeight="1" spans="1:16">
      <c r="A571" s="167" t="s">
        <v>135</v>
      </c>
      <c r="B571" s="168" t="s">
        <v>135</v>
      </c>
      <c r="C571" s="168" t="s">
        <v>1091</v>
      </c>
      <c r="D571" s="169" t="s">
        <v>1095</v>
      </c>
      <c r="E571" s="168" t="s">
        <v>147</v>
      </c>
      <c r="F571" s="49" t="s">
        <v>1096</v>
      </c>
      <c r="G571" s="26">
        <v>0</v>
      </c>
      <c r="H571" s="26">
        <f>IFERROR(VLOOKUP(D571,'数据-省本级预算数'!D:H,4,0),"0")</f>
        <v>0</v>
      </c>
      <c r="I571" s="26"/>
      <c r="J571" s="26">
        <f>VLOOKUP(F571,'数据-省本级决算数'!$A:$B,2,0)</f>
        <v>0</v>
      </c>
      <c r="K571" s="175"/>
      <c r="L571" s="175"/>
      <c r="M571" s="175">
        <f t="shared" si="54"/>
        <v>0</v>
      </c>
      <c r="N571" s="135" t="str">
        <f t="shared" si="56"/>
        <v/>
      </c>
      <c r="O571" s="176" t="str">
        <f t="shared" si="51"/>
        <v>否</v>
      </c>
      <c r="P571" s="176" t="str">
        <f t="shared" si="55"/>
        <v>是</v>
      </c>
    </row>
    <row r="572" ht="18.95" customHeight="1" spans="1:16">
      <c r="A572" s="167" t="s">
        <v>135</v>
      </c>
      <c r="B572" s="168" t="s">
        <v>135</v>
      </c>
      <c r="C572" s="168" t="s">
        <v>1091</v>
      </c>
      <c r="D572" s="455" t="s">
        <v>1097</v>
      </c>
      <c r="E572" s="168" t="s">
        <v>147</v>
      </c>
      <c r="F572" s="49" t="s">
        <v>1098</v>
      </c>
      <c r="G572" s="26">
        <v>0</v>
      </c>
      <c r="H572" s="26">
        <f>IFERROR(VLOOKUP(D572,'数据-省本级预算数'!D:H,4,0),"0")</f>
        <v>0</v>
      </c>
      <c r="I572" s="26"/>
      <c r="J572" s="26">
        <f>VLOOKUP(F572,'数据-省本级决算数'!$A:$B,2,0)</f>
        <v>0</v>
      </c>
      <c r="K572" s="175"/>
      <c r="L572" s="175"/>
      <c r="M572" s="175">
        <f t="shared" si="54"/>
        <v>0</v>
      </c>
      <c r="N572" s="135" t="str">
        <f t="shared" si="56"/>
        <v/>
      </c>
      <c r="O572" s="176" t="str">
        <f t="shared" si="51"/>
        <v>否</v>
      </c>
      <c r="P572" s="176" t="str">
        <f t="shared" si="55"/>
        <v>是</v>
      </c>
    </row>
    <row r="573" ht="18.95" customHeight="1" spans="1:16">
      <c r="A573" s="167" t="s">
        <v>135</v>
      </c>
      <c r="B573" s="168" t="s">
        <v>135</v>
      </c>
      <c r="C573" s="168" t="s">
        <v>1091</v>
      </c>
      <c r="D573" s="169" t="s">
        <v>1099</v>
      </c>
      <c r="E573" s="168" t="s">
        <v>147</v>
      </c>
      <c r="F573" s="49" t="s">
        <v>1100</v>
      </c>
      <c r="G573" s="26">
        <v>0</v>
      </c>
      <c r="H573" s="26">
        <f>IFERROR(VLOOKUP(D573,'数据-省本级预算数'!D:H,4,0),"0")</f>
        <v>0</v>
      </c>
      <c r="I573" s="26"/>
      <c r="J573" s="26">
        <f>VLOOKUP(F573,'数据-省本级决算数'!$A:$B,2,0)</f>
        <v>0</v>
      </c>
      <c r="K573" s="175"/>
      <c r="L573" s="175"/>
      <c r="M573" s="175">
        <f t="shared" si="54"/>
        <v>0</v>
      </c>
      <c r="N573" s="135" t="str">
        <f t="shared" si="56"/>
        <v/>
      </c>
      <c r="O573" s="176" t="str">
        <f t="shared" si="51"/>
        <v>否</v>
      </c>
      <c r="P573" s="176" t="str">
        <f t="shared" si="55"/>
        <v>是</v>
      </c>
    </row>
    <row r="574" ht="18.95" customHeight="1" spans="1:16">
      <c r="A574" s="167" t="s">
        <v>135</v>
      </c>
      <c r="B574" s="168"/>
      <c r="C574" s="168" t="s">
        <v>1091</v>
      </c>
      <c r="D574" s="169" t="s">
        <v>1101</v>
      </c>
      <c r="E574" s="168" t="s">
        <v>147</v>
      </c>
      <c r="F574" s="49" t="s">
        <v>1102</v>
      </c>
      <c r="G574" s="26">
        <v>0</v>
      </c>
      <c r="H574" s="26">
        <f>IFERROR(VLOOKUP(D574,'数据-省本级预算数'!D:H,4,0),"0")</f>
        <v>0</v>
      </c>
      <c r="I574" s="26"/>
      <c r="J574" s="26">
        <f>VLOOKUP(F574,'数据-省本级决算数'!$A:$B,2,0)</f>
        <v>0</v>
      </c>
      <c r="K574" s="175"/>
      <c r="L574" s="175"/>
      <c r="M574" s="175">
        <f t="shared" si="54"/>
        <v>0</v>
      </c>
      <c r="N574" s="135" t="str">
        <f t="shared" si="56"/>
        <v/>
      </c>
      <c r="O574" s="176" t="str">
        <f t="shared" si="51"/>
        <v>否</v>
      </c>
      <c r="P574" s="176" t="str">
        <f t="shared" si="55"/>
        <v>是</v>
      </c>
    </row>
    <row r="575" ht="18.95" customHeight="1" spans="1:16">
      <c r="A575" s="167" t="s">
        <v>135</v>
      </c>
      <c r="B575" s="168" t="s">
        <v>135</v>
      </c>
      <c r="C575" s="168" t="s">
        <v>1091</v>
      </c>
      <c r="D575" s="169" t="s">
        <v>1103</v>
      </c>
      <c r="E575" s="168" t="s">
        <v>147</v>
      </c>
      <c r="F575" s="49" t="s">
        <v>1104</v>
      </c>
      <c r="G575" s="26">
        <v>0</v>
      </c>
      <c r="H575" s="26">
        <f>IFERROR(VLOOKUP(D575,'数据-省本级预算数'!D:H,4,0),"0")</f>
        <v>95020</v>
      </c>
      <c r="I575" s="26"/>
      <c r="J575" s="26">
        <f>VLOOKUP(F575,'数据-省本级决算数'!$A:$B,2,0)</f>
        <v>0</v>
      </c>
      <c r="K575" s="175"/>
      <c r="L575" s="175">
        <f t="shared" si="53"/>
        <v>0</v>
      </c>
      <c r="M575" s="175">
        <f t="shared" si="54"/>
        <v>0</v>
      </c>
      <c r="N575" s="135" t="str">
        <f t="shared" si="56"/>
        <v/>
      </c>
      <c r="O575" s="176" t="str">
        <f t="shared" si="51"/>
        <v>是</v>
      </c>
      <c r="P575" s="176" t="str">
        <f t="shared" si="55"/>
        <v>是</v>
      </c>
    </row>
    <row r="576" ht="18.95" customHeight="1" spans="1:16">
      <c r="A576" s="167" t="s">
        <v>135</v>
      </c>
      <c r="B576" s="168" t="s">
        <v>135</v>
      </c>
      <c r="C576" s="168" t="s">
        <v>1091</v>
      </c>
      <c r="D576" s="169" t="s">
        <v>1105</v>
      </c>
      <c r="E576" s="168" t="s">
        <v>147</v>
      </c>
      <c r="F576" s="49" t="s">
        <v>1106</v>
      </c>
      <c r="G576" s="26">
        <v>0</v>
      </c>
      <c r="H576" s="26">
        <f>IFERROR(VLOOKUP(D576,'数据-省本级预算数'!D:H,4,0),"0")</f>
        <v>0</v>
      </c>
      <c r="I576" s="26"/>
      <c r="J576" s="26">
        <f>VLOOKUP(F576,'数据-省本级决算数'!$A:$B,2,0)</f>
        <v>0</v>
      </c>
      <c r="K576" s="175"/>
      <c r="L576" s="175"/>
      <c r="M576" s="175">
        <f t="shared" si="54"/>
        <v>0</v>
      </c>
      <c r="N576" s="135" t="str">
        <f t="shared" si="56"/>
        <v/>
      </c>
      <c r="O576" s="176" t="str">
        <f t="shared" si="51"/>
        <v>否</v>
      </c>
      <c r="P576" s="176" t="str">
        <f t="shared" si="55"/>
        <v>是</v>
      </c>
    </row>
    <row r="577" ht="18.95" customHeight="1" spans="1:16">
      <c r="A577" s="167" t="s">
        <v>135</v>
      </c>
      <c r="B577" s="456" t="s">
        <v>1046</v>
      </c>
      <c r="C577" s="168"/>
      <c r="D577" s="169" t="s">
        <v>1107</v>
      </c>
      <c r="E577" s="168"/>
      <c r="F577" s="49" t="s">
        <v>1108</v>
      </c>
      <c r="G577" s="170">
        <f ca="1">SUMIF($C576:$C1798,$D577,$G576:$G1797)</f>
        <v>405058</v>
      </c>
      <c r="H577" s="26">
        <f ca="1">SUMIF($C576:$C1797,$D577,$H576:$H1796)</f>
        <v>386847</v>
      </c>
      <c r="I577" s="26">
        <f>IFERROR(VLOOKUP(F577,'数据-省本级调整数'!$A:$B,2,0),0)</f>
        <v>426171</v>
      </c>
      <c r="J577" s="26">
        <f>VLOOKUP(F577,'数据-省本级决算数'!$A:$B,2,0)</f>
        <v>422335</v>
      </c>
      <c r="K577" s="175">
        <f ca="1" t="shared" si="52"/>
        <v>1.04</v>
      </c>
      <c r="L577" s="175">
        <f ca="1" t="shared" si="53"/>
        <v>1.09</v>
      </c>
      <c r="M577" s="175">
        <f t="shared" si="54"/>
        <v>0.99</v>
      </c>
      <c r="N577" s="133">
        <f ca="1" t="shared" si="56"/>
        <v>0.043</v>
      </c>
      <c r="O577" s="176" t="str">
        <f ca="1" t="shared" si="51"/>
        <v>是</v>
      </c>
      <c r="P577" s="176" t="str">
        <f t="shared" si="55"/>
        <v>是</v>
      </c>
    </row>
    <row r="578" ht="18.95" customHeight="1" spans="1:16">
      <c r="A578" s="167" t="s">
        <v>135</v>
      </c>
      <c r="B578" s="168" t="s">
        <v>135</v>
      </c>
      <c r="C578" s="168" t="s">
        <v>1107</v>
      </c>
      <c r="D578" s="169" t="s">
        <v>1109</v>
      </c>
      <c r="E578" s="168" t="s">
        <v>147</v>
      </c>
      <c r="F578" s="49" t="s">
        <v>1110</v>
      </c>
      <c r="G578" s="26">
        <v>95066</v>
      </c>
      <c r="H578" s="26">
        <f>IFERROR(VLOOKUP(D578,'数据-省本级预算数'!D:H,4,0),"0")</f>
        <v>110764</v>
      </c>
      <c r="I578" s="26"/>
      <c r="J578" s="26">
        <f>VLOOKUP(F578,'数据-省本级决算数'!$A:$B,2,0)</f>
        <v>101609</v>
      </c>
      <c r="K578" s="175">
        <f t="shared" si="52"/>
        <v>1.07</v>
      </c>
      <c r="L578" s="175">
        <f t="shared" si="53"/>
        <v>0.92</v>
      </c>
      <c r="M578" s="175">
        <f t="shared" si="54"/>
        <v>0</v>
      </c>
      <c r="N578" s="135">
        <f t="shared" si="56"/>
        <v>0.069</v>
      </c>
      <c r="O578" s="176" t="str">
        <f t="shared" si="51"/>
        <v>是</v>
      </c>
      <c r="P578" s="176" t="str">
        <f t="shared" si="55"/>
        <v>是</v>
      </c>
    </row>
    <row r="579" ht="18.95" customHeight="1" spans="1:16">
      <c r="A579" s="167" t="s">
        <v>135</v>
      </c>
      <c r="B579" s="168"/>
      <c r="C579" s="168" t="s">
        <v>1107</v>
      </c>
      <c r="D579" s="169" t="s">
        <v>1111</v>
      </c>
      <c r="E579" s="168" t="s">
        <v>147</v>
      </c>
      <c r="F579" s="49" t="s">
        <v>1112</v>
      </c>
      <c r="G579" s="26">
        <v>268875</v>
      </c>
      <c r="H579" s="26">
        <f>IFERROR(VLOOKUP(D579,'数据-省本级预算数'!D:H,4,0),"0")</f>
        <v>253697</v>
      </c>
      <c r="I579" s="26"/>
      <c r="J579" s="26">
        <f>VLOOKUP(F579,'数据-省本级决算数'!$A:$B,2,0)</f>
        <v>296700</v>
      </c>
      <c r="K579" s="175">
        <f t="shared" si="52"/>
        <v>1.1</v>
      </c>
      <c r="L579" s="175">
        <f t="shared" si="53"/>
        <v>1.17</v>
      </c>
      <c r="M579" s="175">
        <f t="shared" si="54"/>
        <v>0</v>
      </c>
      <c r="N579" s="135">
        <f t="shared" si="56"/>
        <v>0.103</v>
      </c>
      <c r="O579" s="176" t="str">
        <f t="shared" si="51"/>
        <v>是</v>
      </c>
      <c r="P579" s="176" t="str">
        <f t="shared" si="55"/>
        <v>是</v>
      </c>
    </row>
    <row r="580" ht="18.95" customHeight="1" spans="1:16">
      <c r="A580" s="167" t="s">
        <v>135</v>
      </c>
      <c r="B580" s="168" t="s">
        <v>135</v>
      </c>
      <c r="C580" s="168" t="s">
        <v>1107</v>
      </c>
      <c r="D580" s="169" t="s">
        <v>1113</v>
      </c>
      <c r="E580" s="168" t="s">
        <v>147</v>
      </c>
      <c r="F580" s="49" t="s">
        <v>1114</v>
      </c>
      <c r="G580" s="26">
        <v>2023</v>
      </c>
      <c r="H580" s="26">
        <f>IFERROR(VLOOKUP(D580,'数据-省本级预算数'!D:H,4,0),"0")</f>
        <v>1773</v>
      </c>
      <c r="I580" s="26"/>
      <c r="J580" s="26">
        <f>VLOOKUP(F580,'数据-省本级决算数'!$A:$B,2,0)</f>
        <v>1809</v>
      </c>
      <c r="K580" s="175">
        <f t="shared" si="52"/>
        <v>0.89</v>
      </c>
      <c r="L580" s="175">
        <f t="shared" si="53"/>
        <v>1.02</v>
      </c>
      <c r="M580" s="175">
        <f t="shared" si="54"/>
        <v>0</v>
      </c>
      <c r="N580" s="135">
        <f t="shared" si="56"/>
        <v>-0.106</v>
      </c>
      <c r="O580" s="176" t="str">
        <f t="shared" ref="O580:O643" si="57">IF(F580&lt;&gt;"",IF(SUM(G580:J580)&lt;&gt;0,"是","否"),"空")</f>
        <v>是</v>
      </c>
      <c r="P580" s="176" t="str">
        <f t="shared" si="55"/>
        <v>是</v>
      </c>
    </row>
    <row r="581" ht="18.95" customHeight="1" spans="1:16">
      <c r="A581" s="167" t="s">
        <v>135</v>
      </c>
      <c r="B581" s="168" t="s">
        <v>135</v>
      </c>
      <c r="C581" s="168" t="s">
        <v>1107</v>
      </c>
      <c r="D581" s="169" t="s">
        <v>1115</v>
      </c>
      <c r="E581" s="168" t="s">
        <v>147</v>
      </c>
      <c r="F581" s="49" t="s">
        <v>1116</v>
      </c>
      <c r="G581" s="26">
        <v>0</v>
      </c>
      <c r="H581" s="26">
        <f>IFERROR(VLOOKUP(D581,'数据-省本级预算数'!D:H,4,0),"0")</f>
        <v>0</v>
      </c>
      <c r="I581" s="26"/>
      <c r="J581" s="26">
        <f>VLOOKUP(F581,'数据-省本级决算数'!$A:$B,2,0)</f>
        <v>0</v>
      </c>
      <c r="K581" s="175"/>
      <c r="L581" s="175"/>
      <c r="M581" s="175">
        <f t="shared" ref="M581:M644" si="58">IFERROR(J581/I581,0)</f>
        <v>0</v>
      </c>
      <c r="N581" s="135" t="str">
        <f t="shared" si="56"/>
        <v/>
      </c>
      <c r="O581" s="176" t="str">
        <f t="shared" si="57"/>
        <v>否</v>
      </c>
      <c r="P581" s="176" t="str">
        <f t="shared" ref="P581:P644" si="59">IF(C581&lt;&gt;"",IF(OR(LEFT(D581,3)="205",LEFT(D581,3)="206",LEFT(D581,3)="207",LEFT(D581,3)="208",LEFT(D581,3)="210",LEFT(D581,3)="213"),"是","否"),"是")</f>
        <v>是</v>
      </c>
    </row>
    <row r="582" ht="18.95" customHeight="1" spans="1:16">
      <c r="A582" s="167" t="s">
        <v>135</v>
      </c>
      <c r="B582" s="168" t="s">
        <v>135</v>
      </c>
      <c r="C582" s="168" t="s">
        <v>1107</v>
      </c>
      <c r="D582" s="169" t="s">
        <v>1117</v>
      </c>
      <c r="E582" s="168" t="s">
        <v>147</v>
      </c>
      <c r="F582" s="49" t="s">
        <v>1118</v>
      </c>
      <c r="G582" s="26">
        <v>39094</v>
      </c>
      <c r="H582" s="26">
        <f>IFERROR(VLOOKUP(D582,'数据-省本级预算数'!D:H,4,0),"0")</f>
        <v>20613</v>
      </c>
      <c r="I582" s="26"/>
      <c r="J582" s="26">
        <f>VLOOKUP(F582,'数据-省本级决算数'!$A:$B,2,0)</f>
        <v>22217</v>
      </c>
      <c r="K582" s="175">
        <f t="shared" ref="K582:K643" si="60">J582/G582</f>
        <v>0.57</v>
      </c>
      <c r="L582" s="175">
        <f t="shared" ref="L582:L643" si="61">J582/H582</f>
        <v>1.08</v>
      </c>
      <c r="M582" s="175">
        <f t="shared" si="58"/>
        <v>0</v>
      </c>
      <c r="N582" s="135">
        <f t="shared" si="56"/>
        <v>-0.432</v>
      </c>
      <c r="O582" s="176" t="str">
        <f t="shared" si="57"/>
        <v>是</v>
      </c>
      <c r="P582" s="176" t="str">
        <f t="shared" si="59"/>
        <v>是</v>
      </c>
    </row>
    <row r="583" ht="18.95" customHeight="1" spans="1:16">
      <c r="A583" s="167" t="s">
        <v>135</v>
      </c>
      <c r="B583" s="168" t="s">
        <v>1046</v>
      </c>
      <c r="C583" s="168" t="s">
        <v>135</v>
      </c>
      <c r="D583" s="169" t="s">
        <v>1119</v>
      </c>
      <c r="E583" s="168" t="s">
        <v>135</v>
      </c>
      <c r="F583" s="49" t="s">
        <v>1120</v>
      </c>
      <c r="G583" s="170">
        <f ca="1">SUMIF($C582:$C1804,$D583,$G582:$G1803)</f>
        <v>0</v>
      </c>
      <c r="H583" s="26">
        <f ca="1">SUMIF($C582:$C1803,$D583,$H582:$H1802)</f>
        <v>0</v>
      </c>
      <c r="I583" s="26">
        <f>IFERROR(VLOOKUP(F583,'数据-省本级调整数'!$A:$B,2,0),0)</f>
        <v>0</v>
      </c>
      <c r="J583" s="26">
        <f>VLOOKUP(F583,'数据-省本级决算数'!$A:$B,2,0)</f>
        <v>0</v>
      </c>
      <c r="K583" s="175"/>
      <c r="L583" s="175"/>
      <c r="M583" s="175">
        <f t="shared" si="58"/>
        <v>0</v>
      </c>
      <c r="N583" s="133" t="str">
        <f ca="1" t="shared" si="56"/>
        <v/>
      </c>
      <c r="O583" s="176" t="str">
        <f ca="1" t="shared" si="57"/>
        <v>否</v>
      </c>
      <c r="P583" s="176" t="str">
        <f t="shared" si="59"/>
        <v>是</v>
      </c>
    </row>
    <row r="584" ht="18.95" customHeight="1" spans="1:16">
      <c r="A584" s="167" t="s">
        <v>135</v>
      </c>
      <c r="B584" s="168" t="s">
        <v>135</v>
      </c>
      <c r="C584" s="456" t="s">
        <v>1119</v>
      </c>
      <c r="D584" s="169" t="s">
        <v>1121</v>
      </c>
      <c r="E584" s="168" t="s">
        <v>147</v>
      </c>
      <c r="F584" s="49" t="s">
        <v>1122</v>
      </c>
      <c r="G584" s="26">
        <v>0</v>
      </c>
      <c r="H584" s="26">
        <f>IFERROR(VLOOKUP(D584,'数据-省本级预算数'!D:H,4,0),"0")</f>
        <v>0</v>
      </c>
      <c r="I584" s="26"/>
      <c r="J584" s="26">
        <f>VLOOKUP(F584,'数据-省本级决算数'!$A:$B,2,0)</f>
        <v>0</v>
      </c>
      <c r="K584" s="175"/>
      <c r="L584" s="175"/>
      <c r="M584" s="175">
        <f t="shared" si="58"/>
        <v>0</v>
      </c>
      <c r="N584" s="135" t="str">
        <f t="shared" si="56"/>
        <v/>
      </c>
      <c r="O584" s="176" t="str">
        <f t="shared" si="57"/>
        <v>否</v>
      </c>
      <c r="P584" s="176" t="str">
        <f t="shared" si="59"/>
        <v>是</v>
      </c>
    </row>
    <row r="585" ht="18.95" customHeight="1" spans="1:16">
      <c r="A585" s="167" t="s">
        <v>135</v>
      </c>
      <c r="B585" s="168" t="s">
        <v>135</v>
      </c>
      <c r="C585" s="456" t="s">
        <v>1119</v>
      </c>
      <c r="D585" s="169" t="s">
        <v>1123</v>
      </c>
      <c r="E585" s="168" t="s">
        <v>147</v>
      </c>
      <c r="F585" s="49" t="s">
        <v>1124</v>
      </c>
      <c r="G585" s="26">
        <v>0</v>
      </c>
      <c r="H585" s="26">
        <f>IFERROR(VLOOKUP(D585,'数据-省本级预算数'!D:H,4,0),"0")</f>
        <v>0</v>
      </c>
      <c r="I585" s="26"/>
      <c r="J585" s="26">
        <f>VLOOKUP(F585,'数据-省本级决算数'!$A:$B,2,0)</f>
        <v>0</v>
      </c>
      <c r="K585" s="175"/>
      <c r="L585" s="175"/>
      <c r="M585" s="175">
        <f t="shared" si="58"/>
        <v>0</v>
      </c>
      <c r="N585" s="135" t="str">
        <f t="shared" si="56"/>
        <v/>
      </c>
      <c r="O585" s="176" t="str">
        <f t="shared" si="57"/>
        <v>否</v>
      </c>
      <c r="P585" s="176" t="str">
        <f t="shared" si="59"/>
        <v>是</v>
      </c>
    </row>
    <row r="586" ht="18.95" customHeight="1" spans="1:16">
      <c r="A586" s="167" t="s">
        <v>135</v>
      </c>
      <c r="B586" s="168" t="s">
        <v>135</v>
      </c>
      <c r="C586" s="456" t="s">
        <v>1119</v>
      </c>
      <c r="D586" s="169" t="s">
        <v>1125</v>
      </c>
      <c r="E586" s="168" t="s">
        <v>147</v>
      </c>
      <c r="F586" s="49" t="s">
        <v>1126</v>
      </c>
      <c r="G586" s="26">
        <v>0</v>
      </c>
      <c r="H586" s="26">
        <f>IFERROR(VLOOKUP(D586,'数据-省本级预算数'!D:H,4,0),"0")</f>
        <v>0</v>
      </c>
      <c r="I586" s="26"/>
      <c r="J586" s="26">
        <f>VLOOKUP(F586,'数据-省本级决算数'!$A:$B,2,0)</f>
        <v>0</v>
      </c>
      <c r="K586" s="175"/>
      <c r="L586" s="175"/>
      <c r="M586" s="175">
        <f t="shared" si="58"/>
        <v>0</v>
      </c>
      <c r="N586" s="135" t="str">
        <f t="shared" si="56"/>
        <v/>
      </c>
      <c r="O586" s="176" t="str">
        <f t="shared" si="57"/>
        <v>否</v>
      </c>
      <c r="P586" s="176" t="str">
        <f t="shared" si="59"/>
        <v>是</v>
      </c>
    </row>
    <row r="587" ht="18.95" customHeight="1" spans="1:16">
      <c r="A587" s="167" t="s">
        <v>135</v>
      </c>
      <c r="B587" s="456" t="s">
        <v>1046</v>
      </c>
      <c r="C587" s="168"/>
      <c r="D587" s="169" t="s">
        <v>1127</v>
      </c>
      <c r="E587" s="168"/>
      <c r="F587" s="49" t="s">
        <v>1128</v>
      </c>
      <c r="G587" s="170">
        <f ca="1">SUMIF($C586:$C1808,$D587,$G586:$G1807)</f>
        <v>20000</v>
      </c>
      <c r="H587" s="26">
        <f ca="1">SUMIF($C586:$C1807,$D587,$H586:$H1806)</f>
        <v>57235</v>
      </c>
      <c r="I587" s="26">
        <f>IFERROR(VLOOKUP(F587,'数据-省本级调整数'!$A:$B,2,0),0)</f>
        <v>30351</v>
      </c>
      <c r="J587" s="26">
        <f>VLOOKUP(F587,'数据-省本级决算数'!$A:$B,2,0)</f>
        <v>29867</v>
      </c>
      <c r="K587" s="175">
        <f ca="1" t="shared" si="60"/>
        <v>1.49</v>
      </c>
      <c r="L587" s="175">
        <f ca="1" t="shared" si="61"/>
        <v>0.52</v>
      </c>
      <c r="M587" s="175">
        <f t="shared" si="58"/>
        <v>0.98</v>
      </c>
      <c r="N587" s="133">
        <f ca="1" t="shared" si="56"/>
        <v>0.493</v>
      </c>
      <c r="O587" s="176" t="str">
        <f ca="1" t="shared" si="57"/>
        <v>是</v>
      </c>
      <c r="P587" s="176" t="str">
        <f t="shared" si="59"/>
        <v>是</v>
      </c>
    </row>
    <row r="588" ht="18.95" customHeight="1" spans="1:16">
      <c r="A588" s="167" t="s">
        <v>135</v>
      </c>
      <c r="B588" s="168" t="s">
        <v>135</v>
      </c>
      <c r="C588" s="168" t="s">
        <v>1127</v>
      </c>
      <c r="D588" s="169" t="s">
        <v>1129</v>
      </c>
      <c r="E588" s="168" t="s">
        <v>147</v>
      </c>
      <c r="F588" s="49" t="s">
        <v>1130</v>
      </c>
      <c r="G588" s="26">
        <v>0</v>
      </c>
      <c r="H588" s="26">
        <f>IFERROR(VLOOKUP(D588,'数据-省本级预算数'!D:H,4,0),"0")</f>
        <v>0</v>
      </c>
      <c r="I588" s="26"/>
      <c r="J588" s="26">
        <f>VLOOKUP(F588,'数据-省本级决算数'!$A:$B,2,0)</f>
        <v>0</v>
      </c>
      <c r="K588" s="175"/>
      <c r="L588" s="175"/>
      <c r="M588" s="175">
        <f t="shared" si="58"/>
        <v>0</v>
      </c>
      <c r="N588" s="135" t="str">
        <f t="shared" si="56"/>
        <v/>
      </c>
      <c r="O588" s="176" t="str">
        <f t="shared" si="57"/>
        <v>否</v>
      </c>
      <c r="P588" s="176" t="str">
        <f t="shared" si="59"/>
        <v>是</v>
      </c>
    </row>
    <row r="589" ht="18.95" customHeight="1" spans="1:16">
      <c r="A589" s="167" t="s">
        <v>135</v>
      </c>
      <c r="B589" s="168" t="s">
        <v>135</v>
      </c>
      <c r="C589" s="168" t="s">
        <v>1127</v>
      </c>
      <c r="D589" s="169" t="s">
        <v>1131</v>
      </c>
      <c r="E589" s="168" t="s">
        <v>147</v>
      </c>
      <c r="F589" s="49" t="s">
        <v>1132</v>
      </c>
      <c r="G589" s="26">
        <v>0</v>
      </c>
      <c r="H589" s="26">
        <f>IFERROR(VLOOKUP(D589,'数据-省本级预算数'!D:H,4,0),"0")</f>
        <v>0</v>
      </c>
      <c r="I589" s="26"/>
      <c r="J589" s="26">
        <f>VLOOKUP(F589,'数据-省本级决算数'!$A:$B,2,0)</f>
        <v>0</v>
      </c>
      <c r="K589" s="175"/>
      <c r="L589" s="175"/>
      <c r="M589" s="175">
        <f t="shared" si="58"/>
        <v>0</v>
      </c>
      <c r="N589" s="135" t="str">
        <f t="shared" si="56"/>
        <v/>
      </c>
      <c r="O589" s="176" t="str">
        <f t="shared" si="57"/>
        <v>否</v>
      </c>
      <c r="P589" s="176" t="str">
        <f t="shared" si="59"/>
        <v>是</v>
      </c>
    </row>
    <row r="590" ht="18.95" customHeight="1" spans="1:16">
      <c r="A590" s="167" t="s">
        <v>135</v>
      </c>
      <c r="B590" s="168" t="s">
        <v>135</v>
      </c>
      <c r="C590" s="168" t="s">
        <v>1127</v>
      </c>
      <c r="D590" s="169" t="s">
        <v>1133</v>
      </c>
      <c r="E590" s="168" t="s">
        <v>147</v>
      </c>
      <c r="F590" s="49" t="s">
        <v>1134</v>
      </c>
      <c r="G590" s="26">
        <v>0</v>
      </c>
      <c r="H590" s="26">
        <f>IFERROR(VLOOKUP(D590,'数据-省本级预算数'!D:H,4,0),"0")</f>
        <v>0</v>
      </c>
      <c r="I590" s="26"/>
      <c r="J590" s="26">
        <f>VLOOKUP(F590,'数据-省本级决算数'!$A:$B,2,0)</f>
        <v>0</v>
      </c>
      <c r="K590" s="175"/>
      <c r="L590" s="175"/>
      <c r="M590" s="175">
        <f t="shared" si="58"/>
        <v>0</v>
      </c>
      <c r="N590" s="135" t="str">
        <f t="shared" si="56"/>
        <v/>
      </c>
      <c r="O590" s="176" t="str">
        <f t="shared" si="57"/>
        <v>否</v>
      </c>
      <c r="P590" s="176" t="str">
        <f t="shared" si="59"/>
        <v>是</v>
      </c>
    </row>
    <row r="591" ht="18.95" customHeight="1" spans="1:16">
      <c r="A591" s="167" t="s">
        <v>135</v>
      </c>
      <c r="B591" s="168" t="s">
        <v>135</v>
      </c>
      <c r="C591" s="168" t="s">
        <v>1127</v>
      </c>
      <c r="D591" s="169" t="s">
        <v>1135</v>
      </c>
      <c r="E591" s="168" t="s">
        <v>147</v>
      </c>
      <c r="F591" s="27" t="s">
        <v>1136</v>
      </c>
      <c r="G591" s="26">
        <v>0</v>
      </c>
      <c r="H591" s="26">
        <f>IFERROR(VLOOKUP(D591,'数据-省本级预算数'!D:H,4,0),"0")</f>
        <v>0</v>
      </c>
      <c r="I591" s="26"/>
      <c r="J591" s="26">
        <f>VLOOKUP(F591,'数据-省本级决算数'!$A:$B,2,0)</f>
        <v>0</v>
      </c>
      <c r="K591" s="175"/>
      <c r="L591" s="175"/>
      <c r="M591" s="175">
        <f t="shared" si="58"/>
        <v>0</v>
      </c>
      <c r="N591" s="135" t="str">
        <f t="shared" si="56"/>
        <v/>
      </c>
      <c r="O591" s="176" t="str">
        <f t="shared" si="57"/>
        <v>否</v>
      </c>
      <c r="P591" s="176" t="str">
        <f t="shared" si="59"/>
        <v>是</v>
      </c>
    </row>
    <row r="592" ht="18.95" customHeight="1" spans="1:16">
      <c r="A592" s="167" t="s">
        <v>135</v>
      </c>
      <c r="B592" s="168" t="s">
        <v>135</v>
      </c>
      <c r="C592" s="168" t="s">
        <v>1127</v>
      </c>
      <c r="D592" s="169" t="s">
        <v>1137</v>
      </c>
      <c r="E592" s="168" t="s">
        <v>147</v>
      </c>
      <c r="F592" s="49" t="s">
        <v>1138</v>
      </c>
      <c r="G592" s="26">
        <v>0</v>
      </c>
      <c r="H592" s="26">
        <f>IFERROR(VLOOKUP(D592,'数据-省本级预算数'!D:H,4,0),"0")</f>
        <v>0</v>
      </c>
      <c r="I592" s="26"/>
      <c r="J592" s="26">
        <f>VLOOKUP(F592,'数据-省本级决算数'!$A:$B,2,0)</f>
        <v>0</v>
      </c>
      <c r="K592" s="175"/>
      <c r="L592" s="175"/>
      <c r="M592" s="175">
        <f t="shared" si="58"/>
        <v>0</v>
      </c>
      <c r="N592" s="135" t="str">
        <f t="shared" si="56"/>
        <v/>
      </c>
      <c r="O592" s="176" t="str">
        <f t="shared" si="57"/>
        <v>否</v>
      </c>
      <c r="P592" s="176" t="str">
        <f t="shared" si="59"/>
        <v>是</v>
      </c>
    </row>
    <row r="593" ht="18.95" customHeight="1" spans="1:16">
      <c r="A593" s="167" t="s">
        <v>135</v>
      </c>
      <c r="B593" s="168" t="s">
        <v>135</v>
      </c>
      <c r="C593" s="168" t="s">
        <v>1127</v>
      </c>
      <c r="D593" s="169" t="s">
        <v>1139</v>
      </c>
      <c r="E593" s="168" t="s">
        <v>147</v>
      </c>
      <c r="F593" s="27" t="s">
        <v>1140</v>
      </c>
      <c r="G593" s="26">
        <v>524</v>
      </c>
      <c r="H593" s="26">
        <f>IFERROR(VLOOKUP(D593,'数据-省本级预算数'!D:H,4,0),"0")</f>
        <v>28985</v>
      </c>
      <c r="I593" s="26"/>
      <c r="J593" s="26">
        <f>VLOOKUP(F593,'数据-省本级决算数'!$A:$B,2,0)</f>
        <v>4695</v>
      </c>
      <c r="K593" s="175">
        <f t="shared" si="60"/>
        <v>8.96</v>
      </c>
      <c r="L593" s="175">
        <f t="shared" si="61"/>
        <v>0.16</v>
      </c>
      <c r="M593" s="175">
        <f t="shared" si="58"/>
        <v>0</v>
      </c>
      <c r="N593" s="135">
        <f t="shared" si="56"/>
        <v>7.96</v>
      </c>
      <c r="O593" s="176" t="str">
        <f t="shared" si="57"/>
        <v>是</v>
      </c>
      <c r="P593" s="176" t="str">
        <f t="shared" si="59"/>
        <v>是</v>
      </c>
    </row>
    <row r="594" ht="18.95" customHeight="1" spans="1:16">
      <c r="A594" s="167" t="s">
        <v>135</v>
      </c>
      <c r="B594" s="168" t="s">
        <v>135</v>
      </c>
      <c r="C594" s="168" t="s">
        <v>1127</v>
      </c>
      <c r="D594" s="455" t="s">
        <v>1141</v>
      </c>
      <c r="E594" s="168" t="s">
        <v>147</v>
      </c>
      <c r="F594" s="49" t="s">
        <v>1142</v>
      </c>
      <c r="G594" s="26">
        <v>0</v>
      </c>
      <c r="H594" s="26">
        <f>IFERROR(VLOOKUP(D594,'数据-省本级预算数'!D:H,4,0),"0")</f>
        <v>0</v>
      </c>
      <c r="I594" s="26"/>
      <c r="J594" s="26">
        <f>VLOOKUP(F594,'数据-省本级决算数'!$A:$B,2,0)</f>
        <v>0</v>
      </c>
      <c r="K594" s="175"/>
      <c r="L594" s="175"/>
      <c r="M594" s="175">
        <f t="shared" si="58"/>
        <v>0</v>
      </c>
      <c r="N594" s="135" t="str">
        <f t="shared" si="56"/>
        <v/>
      </c>
      <c r="O594" s="176" t="str">
        <f t="shared" si="57"/>
        <v>否</v>
      </c>
      <c r="P594" s="176" t="str">
        <f t="shared" si="59"/>
        <v>是</v>
      </c>
    </row>
    <row r="595" ht="18.95" customHeight="1" spans="1:16">
      <c r="A595" s="167" t="s">
        <v>135</v>
      </c>
      <c r="B595" s="168" t="s">
        <v>135</v>
      </c>
      <c r="C595" s="168" t="s">
        <v>1127</v>
      </c>
      <c r="D595" s="169" t="s">
        <v>1143</v>
      </c>
      <c r="E595" s="168" t="s">
        <v>147</v>
      </c>
      <c r="F595" s="49" t="s">
        <v>1144</v>
      </c>
      <c r="G595" s="26">
        <v>0</v>
      </c>
      <c r="H595" s="26">
        <f>IFERROR(VLOOKUP(D595,'数据-省本级预算数'!D:H,4,0),"0")</f>
        <v>0</v>
      </c>
      <c r="I595" s="26"/>
      <c r="J595" s="26">
        <f>VLOOKUP(F595,'数据-省本级决算数'!$A:$B,2,0)</f>
        <v>0</v>
      </c>
      <c r="K595" s="175"/>
      <c r="L595" s="175"/>
      <c r="M595" s="175">
        <f t="shared" si="58"/>
        <v>0</v>
      </c>
      <c r="N595" s="135" t="str">
        <f t="shared" si="56"/>
        <v/>
      </c>
      <c r="O595" s="176" t="str">
        <f t="shared" si="57"/>
        <v>否</v>
      </c>
      <c r="P595" s="176" t="str">
        <f t="shared" si="59"/>
        <v>是</v>
      </c>
    </row>
    <row r="596" ht="18.95" customHeight="1" spans="1:16">
      <c r="A596" s="167" t="s">
        <v>135</v>
      </c>
      <c r="B596" s="168"/>
      <c r="C596" s="168" t="s">
        <v>1127</v>
      </c>
      <c r="D596" s="169" t="s">
        <v>1145</v>
      </c>
      <c r="E596" s="168" t="s">
        <v>147</v>
      </c>
      <c r="F596" s="49" t="s">
        <v>1146</v>
      </c>
      <c r="G596" s="26">
        <v>0</v>
      </c>
      <c r="H596" s="26">
        <f>IFERROR(VLOOKUP(D596,'数据-省本级预算数'!D:H,4,0),"0")</f>
        <v>0</v>
      </c>
      <c r="I596" s="26"/>
      <c r="J596" s="26">
        <f>VLOOKUP(F596,'数据-省本级决算数'!$A:$B,2,0)</f>
        <v>0</v>
      </c>
      <c r="K596" s="175"/>
      <c r="L596" s="175"/>
      <c r="M596" s="175">
        <f t="shared" si="58"/>
        <v>0</v>
      </c>
      <c r="N596" s="135" t="str">
        <f t="shared" si="56"/>
        <v/>
      </c>
      <c r="O596" s="176" t="str">
        <f t="shared" si="57"/>
        <v>否</v>
      </c>
      <c r="P596" s="176" t="str">
        <f t="shared" si="59"/>
        <v>是</v>
      </c>
    </row>
    <row r="597" ht="18.95" customHeight="1" spans="1:16">
      <c r="A597" s="167" t="s">
        <v>135</v>
      </c>
      <c r="B597" s="168" t="s">
        <v>135</v>
      </c>
      <c r="C597" s="168" t="s">
        <v>1127</v>
      </c>
      <c r="D597" s="169" t="s">
        <v>1147</v>
      </c>
      <c r="E597" s="168" t="s">
        <v>147</v>
      </c>
      <c r="F597" s="49" t="s">
        <v>1148</v>
      </c>
      <c r="G597" s="26">
        <v>476</v>
      </c>
      <c r="H597" s="26">
        <f>IFERROR(VLOOKUP(D597,'数据-省本级预算数'!D:H,4,0),"0")</f>
        <v>5300</v>
      </c>
      <c r="I597" s="26"/>
      <c r="J597" s="26">
        <f>VLOOKUP(F597,'数据-省本级决算数'!$A:$B,2,0)</f>
        <v>222</v>
      </c>
      <c r="K597" s="175">
        <f t="shared" si="60"/>
        <v>0.47</v>
      </c>
      <c r="L597" s="175">
        <f t="shared" si="61"/>
        <v>0.04</v>
      </c>
      <c r="M597" s="175">
        <f t="shared" si="58"/>
        <v>0</v>
      </c>
      <c r="N597" s="135">
        <f t="shared" si="56"/>
        <v>-0.534</v>
      </c>
      <c r="O597" s="176" t="str">
        <f t="shared" si="57"/>
        <v>是</v>
      </c>
      <c r="P597" s="176" t="str">
        <f t="shared" si="59"/>
        <v>是</v>
      </c>
    </row>
    <row r="598" ht="18.95" customHeight="1" spans="1:16">
      <c r="A598" s="167" t="s">
        <v>135</v>
      </c>
      <c r="B598" s="168" t="s">
        <v>135</v>
      </c>
      <c r="C598" s="168" t="s">
        <v>1127</v>
      </c>
      <c r="D598" s="169" t="s">
        <v>1149</v>
      </c>
      <c r="E598" s="168" t="s">
        <v>147</v>
      </c>
      <c r="F598" s="49" t="s">
        <v>1150</v>
      </c>
      <c r="G598" s="26">
        <v>800</v>
      </c>
      <c r="H598" s="26">
        <f>IFERROR(VLOOKUP(D598,'数据-省本级预算数'!D:H,4,0),"0")</f>
        <v>5250</v>
      </c>
      <c r="I598" s="26"/>
      <c r="J598" s="26">
        <f>VLOOKUP(F598,'数据-省本级决算数'!$A:$B,2,0)</f>
        <v>2250</v>
      </c>
      <c r="K598" s="175">
        <f t="shared" si="60"/>
        <v>2.81</v>
      </c>
      <c r="L598" s="175">
        <f t="shared" si="61"/>
        <v>0.43</v>
      </c>
      <c r="M598" s="175">
        <f t="shared" si="58"/>
        <v>0</v>
      </c>
      <c r="N598" s="135">
        <f t="shared" si="56"/>
        <v>1.813</v>
      </c>
      <c r="O598" s="176" t="str">
        <f t="shared" si="57"/>
        <v>是</v>
      </c>
      <c r="P598" s="176" t="str">
        <f t="shared" si="59"/>
        <v>是</v>
      </c>
    </row>
    <row r="599" ht="18.95" customHeight="1" spans="1:16">
      <c r="A599" s="167" t="s">
        <v>135</v>
      </c>
      <c r="B599" s="168" t="s">
        <v>135</v>
      </c>
      <c r="C599" s="168" t="s">
        <v>1127</v>
      </c>
      <c r="D599" s="169" t="s">
        <v>1151</v>
      </c>
      <c r="E599" s="168" t="s">
        <v>147</v>
      </c>
      <c r="F599" s="49" t="s">
        <v>1152</v>
      </c>
      <c r="G599" s="26">
        <v>0</v>
      </c>
      <c r="H599" s="26">
        <f>IFERROR(VLOOKUP(D599,'数据-省本级预算数'!D:H,4,0),"0")</f>
        <v>0</v>
      </c>
      <c r="I599" s="26"/>
      <c r="J599" s="26">
        <f>VLOOKUP(F599,'数据-省本级决算数'!$A:$B,2,0)</f>
        <v>0</v>
      </c>
      <c r="K599" s="175"/>
      <c r="L599" s="175"/>
      <c r="M599" s="175">
        <f t="shared" si="58"/>
        <v>0</v>
      </c>
      <c r="N599" s="135" t="str">
        <f t="shared" si="56"/>
        <v/>
      </c>
      <c r="O599" s="176" t="str">
        <f t="shared" si="57"/>
        <v>否</v>
      </c>
      <c r="P599" s="176" t="str">
        <f t="shared" si="59"/>
        <v>是</v>
      </c>
    </row>
    <row r="600" ht="18.95" customHeight="1" spans="1:16">
      <c r="A600" s="167" t="s">
        <v>135</v>
      </c>
      <c r="B600" s="168" t="s">
        <v>135</v>
      </c>
      <c r="C600" s="168" t="s">
        <v>1127</v>
      </c>
      <c r="D600" s="169" t="s">
        <v>1153</v>
      </c>
      <c r="E600" s="168" t="s">
        <v>147</v>
      </c>
      <c r="F600" s="49" t="s">
        <v>1154</v>
      </c>
      <c r="G600" s="26">
        <v>18200</v>
      </c>
      <c r="H600" s="26">
        <f>IFERROR(VLOOKUP(D600,'数据-省本级预算数'!D:H,4,0),"0")</f>
        <v>17700</v>
      </c>
      <c r="I600" s="26"/>
      <c r="J600" s="26">
        <f>VLOOKUP(F600,'数据-省本级决算数'!$A:$B,2,0)</f>
        <v>22700</v>
      </c>
      <c r="K600" s="175">
        <f t="shared" si="60"/>
        <v>1.25</v>
      </c>
      <c r="L600" s="175">
        <f t="shared" si="61"/>
        <v>1.28</v>
      </c>
      <c r="M600" s="175">
        <f t="shared" si="58"/>
        <v>0</v>
      </c>
      <c r="N600" s="135">
        <f t="shared" si="56"/>
        <v>0.247</v>
      </c>
      <c r="O600" s="176" t="str">
        <f t="shared" si="57"/>
        <v>是</v>
      </c>
      <c r="P600" s="176" t="str">
        <f t="shared" si="59"/>
        <v>是</v>
      </c>
    </row>
    <row r="601" ht="18.95" customHeight="1" spans="1:16">
      <c r="A601" s="167" t="s">
        <v>135</v>
      </c>
      <c r="B601" s="456" t="s">
        <v>1046</v>
      </c>
      <c r="C601" s="168"/>
      <c r="D601" s="169" t="s">
        <v>1155</v>
      </c>
      <c r="E601" s="168"/>
      <c r="F601" s="49" t="s">
        <v>1156</v>
      </c>
      <c r="G601" s="170">
        <f ca="1">SUMIF($C600:$C1822,$D601,$G600:$G1821)</f>
        <v>3351</v>
      </c>
      <c r="H601" s="26">
        <f ca="1">SUMIF($C600:$C1821,$D601,$H600:$H1820)</f>
        <v>25837</v>
      </c>
      <c r="I601" s="26">
        <f>IFERROR(VLOOKUP(F601,'数据-省本级调整数'!$A:$B,2,0),0)</f>
        <v>1183</v>
      </c>
      <c r="J601" s="26">
        <f>VLOOKUP(F601,'数据-省本级决算数'!$A:$B,2,0)</f>
        <v>1183</v>
      </c>
      <c r="K601" s="175">
        <f ca="1" t="shared" si="60"/>
        <v>0.35</v>
      </c>
      <c r="L601" s="175">
        <f ca="1" t="shared" si="61"/>
        <v>0.05</v>
      </c>
      <c r="M601" s="175">
        <f t="shared" si="58"/>
        <v>1</v>
      </c>
      <c r="N601" s="133">
        <f ca="1" t="shared" si="56"/>
        <v>-0.647</v>
      </c>
      <c r="O601" s="176" t="str">
        <f ca="1" t="shared" si="57"/>
        <v>是</v>
      </c>
      <c r="P601" s="176" t="str">
        <f t="shared" si="59"/>
        <v>是</v>
      </c>
    </row>
    <row r="602" ht="18.95" customHeight="1" spans="1:16">
      <c r="A602" s="167" t="s">
        <v>135</v>
      </c>
      <c r="B602" s="168" t="s">
        <v>135</v>
      </c>
      <c r="C602" s="168" t="s">
        <v>1155</v>
      </c>
      <c r="D602" s="455" t="s">
        <v>1157</v>
      </c>
      <c r="E602" s="168" t="s">
        <v>147</v>
      </c>
      <c r="F602" s="49" t="s">
        <v>1158</v>
      </c>
      <c r="G602" s="26">
        <v>78</v>
      </c>
      <c r="H602" s="26">
        <f>IFERROR(VLOOKUP(D602,'数据-省本级预算数'!D:H,4,0),"0")</f>
        <v>1138</v>
      </c>
      <c r="I602" s="26"/>
      <c r="J602" s="26">
        <f>VLOOKUP(F602,'数据-省本级决算数'!$A:$B,2,0)</f>
        <v>25</v>
      </c>
      <c r="K602" s="175">
        <f t="shared" si="60"/>
        <v>0.32</v>
      </c>
      <c r="L602" s="175">
        <f t="shared" si="61"/>
        <v>0.02</v>
      </c>
      <c r="M602" s="175">
        <f t="shared" si="58"/>
        <v>0</v>
      </c>
      <c r="N602" s="135">
        <f t="shared" si="56"/>
        <v>-0.679</v>
      </c>
      <c r="O602" s="176" t="str">
        <f t="shared" si="57"/>
        <v>是</v>
      </c>
      <c r="P602" s="176" t="str">
        <f t="shared" si="59"/>
        <v>是</v>
      </c>
    </row>
    <row r="603" ht="18.95" customHeight="1" spans="1:16">
      <c r="A603" s="167" t="s">
        <v>135</v>
      </c>
      <c r="B603" s="168" t="s">
        <v>135</v>
      </c>
      <c r="C603" s="168" t="s">
        <v>1155</v>
      </c>
      <c r="D603" s="169" t="s">
        <v>1159</v>
      </c>
      <c r="E603" s="168" t="s">
        <v>147</v>
      </c>
      <c r="F603" s="49" t="s">
        <v>1160</v>
      </c>
      <c r="G603" s="26">
        <v>373</v>
      </c>
      <c r="H603" s="26">
        <f>IFERROR(VLOOKUP(D603,'数据-省本级预算数'!D:H,4,0),"0")</f>
        <v>170</v>
      </c>
      <c r="I603" s="26"/>
      <c r="J603" s="26">
        <f>VLOOKUP(F603,'数据-省本级决算数'!$A:$B,2,0)</f>
        <v>419</v>
      </c>
      <c r="K603" s="175">
        <f t="shared" si="60"/>
        <v>1.12</v>
      </c>
      <c r="L603" s="175">
        <f t="shared" si="61"/>
        <v>2.46</v>
      </c>
      <c r="M603" s="175">
        <f t="shared" si="58"/>
        <v>0</v>
      </c>
      <c r="N603" s="135">
        <f t="shared" si="56"/>
        <v>0.123</v>
      </c>
      <c r="O603" s="176" t="str">
        <f t="shared" si="57"/>
        <v>是</v>
      </c>
      <c r="P603" s="176" t="str">
        <f t="shared" si="59"/>
        <v>是</v>
      </c>
    </row>
    <row r="604" ht="18.95" customHeight="1" spans="1:16">
      <c r="A604" s="167" t="s">
        <v>135</v>
      </c>
      <c r="B604" s="168"/>
      <c r="C604" s="168" t="s">
        <v>1155</v>
      </c>
      <c r="D604" s="169" t="s">
        <v>1161</v>
      </c>
      <c r="E604" s="168" t="s">
        <v>147</v>
      </c>
      <c r="F604" s="49" t="s">
        <v>1162</v>
      </c>
      <c r="G604" s="26">
        <v>0</v>
      </c>
      <c r="H604" s="26">
        <f>IFERROR(VLOOKUP(D604,'数据-省本级预算数'!D:H,4,0),"0")</f>
        <v>0</v>
      </c>
      <c r="I604" s="26"/>
      <c r="J604" s="26">
        <f>VLOOKUP(F604,'数据-省本级决算数'!$A:$B,2,0)</f>
        <v>0</v>
      </c>
      <c r="K604" s="175"/>
      <c r="L604" s="175"/>
      <c r="M604" s="175">
        <f t="shared" si="58"/>
        <v>0</v>
      </c>
      <c r="N604" s="135" t="str">
        <f t="shared" si="56"/>
        <v/>
      </c>
      <c r="O604" s="176" t="str">
        <f t="shared" si="57"/>
        <v>否</v>
      </c>
      <c r="P604" s="176" t="str">
        <f t="shared" si="59"/>
        <v>是</v>
      </c>
    </row>
    <row r="605" ht="18.95" customHeight="1" spans="1:16">
      <c r="A605" s="167" t="s">
        <v>135</v>
      </c>
      <c r="B605" s="168" t="s">
        <v>135</v>
      </c>
      <c r="C605" s="168" t="s">
        <v>1155</v>
      </c>
      <c r="D605" s="169" t="s">
        <v>1163</v>
      </c>
      <c r="E605" s="168" t="s">
        <v>147</v>
      </c>
      <c r="F605" s="49" t="s">
        <v>1164</v>
      </c>
      <c r="G605" s="26">
        <v>2803</v>
      </c>
      <c r="H605" s="26">
        <f>IFERROR(VLOOKUP(D605,'数据-省本级预算数'!D:H,4,0),"0")</f>
        <v>683</v>
      </c>
      <c r="I605" s="26"/>
      <c r="J605" s="26">
        <f>VLOOKUP(F605,'数据-省本级决算数'!$A:$B,2,0)</f>
        <v>640</v>
      </c>
      <c r="K605" s="175">
        <f t="shared" si="60"/>
        <v>0.23</v>
      </c>
      <c r="L605" s="175">
        <f t="shared" si="61"/>
        <v>0.94</v>
      </c>
      <c r="M605" s="175">
        <f t="shared" si="58"/>
        <v>0</v>
      </c>
      <c r="N605" s="135">
        <f t="shared" si="56"/>
        <v>-0.772</v>
      </c>
      <c r="O605" s="176" t="str">
        <f t="shared" si="57"/>
        <v>是</v>
      </c>
      <c r="P605" s="176" t="str">
        <f t="shared" si="59"/>
        <v>是</v>
      </c>
    </row>
    <row r="606" ht="18.95" customHeight="1" spans="1:16">
      <c r="A606" s="167" t="s">
        <v>135</v>
      </c>
      <c r="B606" s="168" t="s">
        <v>135</v>
      </c>
      <c r="C606" s="168" t="s">
        <v>1155</v>
      </c>
      <c r="D606" s="169" t="s">
        <v>1165</v>
      </c>
      <c r="E606" s="168" t="s">
        <v>147</v>
      </c>
      <c r="F606" s="49" t="s">
        <v>1166</v>
      </c>
      <c r="G606" s="26">
        <v>0</v>
      </c>
      <c r="H606" s="26">
        <f>IFERROR(VLOOKUP(D606,'数据-省本级预算数'!D:H,4,0),"0")</f>
        <v>0</v>
      </c>
      <c r="I606" s="26"/>
      <c r="J606" s="26">
        <f>VLOOKUP(F606,'数据-省本级决算数'!$A:$B,2,0)</f>
        <v>0</v>
      </c>
      <c r="K606" s="175"/>
      <c r="L606" s="175"/>
      <c r="M606" s="175">
        <f t="shared" si="58"/>
        <v>0</v>
      </c>
      <c r="N606" s="135" t="str">
        <f t="shared" si="56"/>
        <v/>
      </c>
      <c r="O606" s="176" t="str">
        <f t="shared" si="57"/>
        <v>否</v>
      </c>
      <c r="P606" s="176" t="str">
        <f t="shared" si="59"/>
        <v>是</v>
      </c>
    </row>
    <row r="607" ht="18.95" customHeight="1" spans="1:16">
      <c r="A607" s="167" t="s">
        <v>135</v>
      </c>
      <c r="B607" s="168" t="s">
        <v>135</v>
      </c>
      <c r="C607" s="168" t="s">
        <v>1155</v>
      </c>
      <c r="D607" s="169" t="s">
        <v>1167</v>
      </c>
      <c r="E607" s="168" t="s">
        <v>147</v>
      </c>
      <c r="F607" s="49" t="s">
        <v>1168</v>
      </c>
      <c r="G607" s="26">
        <v>0</v>
      </c>
      <c r="H607" s="26">
        <f>IFERROR(VLOOKUP(D607,'数据-省本级预算数'!D:H,4,0),"0")</f>
        <v>0</v>
      </c>
      <c r="I607" s="26"/>
      <c r="J607" s="26">
        <f>VLOOKUP(F607,'数据-省本级决算数'!$A:$B,2,0)</f>
        <v>0</v>
      </c>
      <c r="K607" s="175"/>
      <c r="L607" s="175"/>
      <c r="M607" s="175">
        <f t="shared" si="58"/>
        <v>0</v>
      </c>
      <c r="N607" s="135" t="str">
        <f t="shared" si="56"/>
        <v/>
      </c>
      <c r="O607" s="176" t="str">
        <f t="shared" si="57"/>
        <v>否</v>
      </c>
      <c r="P607" s="176" t="str">
        <f t="shared" si="59"/>
        <v>是</v>
      </c>
    </row>
    <row r="608" ht="18.95" customHeight="1" spans="1:16">
      <c r="A608" s="167" t="s">
        <v>135</v>
      </c>
      <c r="B608" s="168" t="s">
        <v>135</v>
      </c>
      <c r="C608" s="168" t="s">
        <v>1155</v>
      </c>
      <c r="D608" s="455" t="s">
        <v>1169</v>
      </c>
      <c r="E608" s="168" t="s">
        <v>147</v>
      </c>
      <c r="F608" s="49" t="s">
        <v>1170</v>
      </c>
      <c r="G608" s="26">
        <v>97</v>
      </c>
      <c r="H608" s="26">
        <f>IFERROR(VLOOKUP(D608,'数据-省本级预算数'!D:H,4,0),"0")</f>
        <v>23846</v>
      </c>
      <c r="I608" s="26"/>
      <c r="J608" s="26">
        <f>VLOOKUP(F608,'数据-省本级决算数'!$A:$B,2,0)</f>
        <v>99</v>
      </c>
      <c r="K608" s="175">
        <f t="shared" si="60"/>
        <v>1.02</v>
      </c>
      <c r="L608" s="175">
        <f t="shared" si="61"/>
        <v>0</v>
      </c>
      <c r="M608" s="175">
        <f t="shared" si="58"/>
        <v>0</v>
      </c>
      <c r="N608" s="135">
        <f t="shared" si="56"/>
        <v>0.021</v>
      </c>
      <c r="O608" s="176" t="str">
        <f t="shared" si="57"/>
        <v>是</v>
      </c>
      <c r="P608" s="176" t="str">
        <f t="shared" si="59"/>
        <v>是</v>
      </c>
    </row>
    <row r="609" ht="18.95" customHeight="1" spans="1:16">
      <c r="A609" s="167" t="s">
        <v>135</v>
      </c>
      <c r="B609" s="456" t="s">
        <v>1046</v>
      </c>
      <c r="C609" s="168"/>
      <c r="D609" s="169" t="s">
        <v>1171</v>
      </c>
      <c r="E609" s="168"/>
      <c r="F609" s="49" t="s">
        <v>1172</v>
      </c>
      <c r="G609" s="170">
        <f ca="1">SUMIF($C608:$C1830,$D609,$G608:$G1829)</f>
        <v>576</v>
      </c>
      <c r="H609" s="26">
        <f ca="1">SUMIF($C608:$C1829,$D609,$H608:$H1828)</f>
        <v>5002</v>
      </c>
      <c r="I609" s="26">
        <f>IFERROR(VLOOKUP(F609,'数据-省本级调整数'!$A:$B,2,0),0)</f>
        <v>139</v>
      </c>
      <c r="J609" s="26">
        <f>VLOOKUP(F609,'数据-省本级决算数'!$A:$B,2,0)</f>
        <v>139</v>
      </c>
      <c r="K609" s="175">
        <f ca="1" t="shared" si="60"/>
        <v>0.24</v>
      </c>
      <c r="L609" s="175">
        <f ca="1" t="shared" si="61"/>
        <v>0.03</v>
      </c>
      <c r="M609" s="175">
        <f t="shared" si="58"/>
        <v>1</v>
      </c>
      <c r="N609" s="133">
        <f ca="1" t="shared" si="56"/>
        <v>-0.759</v>
      </c>
      <c r="O609" s="176" t="str">
        <f ca="1" t="shared" si="57"/>
        <v>是</v>
      </c>
      <c r="P609" s="176" t="str">
        <f t="shared" si="59"/>
        <v>是</v>
      </c>
    </row>
    <row r="610" ht="18.95" customHeight="1" spans="1:16">
      <c r="A610" s="167" t="s">
        <v>135</v>
      </c>
      <c r="B610" s="168"/>
      <c r="C610" s="456" t="s">
        <v>1171</v>
      </c>
      <c r="D610" s="169" t="s">
        <v>1173</v>
      </c>
      <c r="E610" s="168" t="s">
        <v>147</v>
      </c>
      <c r="F610" s="49" t="s">
        <v>1174</v>
      </c>
      <c r="G610" s="26">
        <v>0</v>
      </c>
      <c r="H610" s="26">
        <f>IFERROR(VLOOKUP(D610,'数据-省本级预算数'!D:H,4,0),"0")</f>
        <v>4260</v>
      </c>
      <c r="I610" s="26"/>
      <c r="J610" s="26">
        <f>VLOOKUP(F610,'数据-省本级决算数'!$A:$B,2,0)</f>
        <v>-1</v>
      </c>
      <c r="K610" s="175"/>
      <c r="L610" s="175">
        <f t="shared" si="61"/>
        <v>0</v>
      </c>
      <c r="M610" s="175">
        <f t="shared" si="58"/>
        <v>0</v>
      </c>
      <c r="N610" s="135" t="str">
        <f t="shared" si="56"/>
        <v/>
      </c>
      <c r="O610" s="176" t="str">
        <f t="shared" si="57"/>
        <v>是</v>
      </c>
      <c r="P610" s="176" t="str">
        <f t="shared" si="59"/>
        <v>是</v>
      </c>
    </row>
    <row r="611" ht="18.95" customHeight="1" spans="1:16">
      <c r="A611" s="167" t="s">
        <v>135</v>
      </c>
      <c r="B611" s="168" t="s">
        <v>135</v>
      </c>
      <c r="C611" s="456" t="s">
        <v>1171</v>
      </c>
      <c r="D611" s="169" t="s">
        <v>1175</v>
      </c>
      <c r="E611" s="168" t="s">
        <v>147</v>
      </c>
      <c r="F611" s="49" t="s">
        <v>1176</v>
      </c>
      <c r="G611" s="26">
        <v>285</v>
      </c>
      <c r="H611" s="26">
        <f>IFERROR(VLOOKUP(D611,'数据-省本级预算数'!D:H,4,0),"0")</f>
        <v>75</v>
      </c>
      <c r="I611" s="26"/>
      <c r="J611" s="26">
        <f>VLOOKUP(F611,'数据-省本级决算数'!$A:$B,2,0)</f>
        <v>-117</v>
      </c>
      <c r="K611" s="175">
        <f t="shared" si="60"/>
        <v>-0.41</v>
      </c>
      <c r="L611" s="175">
        <f t="shared" si="61"/>
        <v>-1.56</v>
      </c>
      <c r="M611" s="175">
        <f t="shared" si="58"/>
        <v>0</v>
      </c>
      <c r="N611" s="135">
        <f t="shared" si="56"/>
        <v>-1.411</v>
      </c>
      <c r="O611" s="176" t="str">
        <f t="shared" si="57"/>
        <v>是</v>
      </c>
      <c r="P611" s="176" t="str">
        <f t="shared" si="59"/>
        <v>是</v>
      </c>
    </row>
    <row r="612" ht="18.95" customHeight="1" spans="1:16">
      <c r="A612" s="167" t="s">
        <v>135</v>
      </c>
      <c r="B612" s="168" t="s">
        <v>135</v>
      </c>
      <c r="C612" s="456" t="s">
        <v>1171</v>
      </c>
      <c r="D612" s="169" t="s">
        <v>1177</v>
      </c>
      <c r="E612" s="168" t="s">
        <v>147</v>
      </c>
      <c r="F612" s="49" t="s">
        <v>1178</v>
      </c>
      <c r="G612" s="26">
        <v>229</v>
      </c>
      <c r="H612" s="26">
        <f>IFERROR(VLOOKUP(D612,'数据-省本级预算数'!D:H,4,0),"0")</f>
        <v>47</v>
      </c>
      <c r="I612" s="26"/>
      <c r="J612" s="26">
        <f>VLOOKUP(F612,'数据-省本级决算数'!$A:$B,2,0)</f>
        <v>232</v>
      </c>
      <c r="K612" s="175">
        <f t="shared" si="60"/>
        <v>1.01</v>
      </c>
      <c r="L612" s="175">
        <f t="shared" si="61"/>
        <v>4.94</v>
      </c>
      <c r="M612" s="175">
        <f t="shared" si="58"/>
        <v>0</v>
      </c>
      <c r="N612" s="135">
        <f t="shared" si="56"/>
        <v>0.013</v>
      </c>
      <c r="O612" s="176" t="str">
        <f t="shared" si="57"/>
        <v>是</v>
      </c>
      <c r="P612" s="176" t="str">
        <f t="shared" si="59"/>
        <v>是</v>
      </c>
    </row>
    <row r="613" ht="18.95" customHeight="1" spans="1:16">
      <c r="A613" s="167" t="s">
        <v>135</v>
      </c>
      <c r="B613" s="168" t="s">
        <v>135</v>
      </c>
      <c r="C613" s="456" t="s">
        <v>1171</v>
      </c>
      <c r="D613" s="169" t="s">
        <v>1179</v>
      </c>
      <c r="E613" s="168" t="s">
        <v>147</v>
      </c>
      <c r="F613" s="49" t="s">
        <v>1180</v>
      </c>
      <c r="G613" s="26">
        <v>28</v>
      </c>
      <c r="H613" s="26">
        <f>IFERROR(VLOOKUP(D613,'数据-省本级预算数'!D:H,4,0),"0")</f>
        <v>0</v>
      </c>
      <c r="I613" s="26"/>
      <c r="J613" s="26">
        <f>VLOOKUP(F613,'数据-省本级决算数'!$A:$B,2,0)</f>
        <v>25</v>
      </c>
      <c r="K613" s="175">
        <f t="shared" si="60"/>
        <v>0.89</v>
      </c>
      <c r="L613" s="175"/>
      <c r="M613" s="175">
        <f t="shared" si="58"/>
        <v>0</v>
      </c>
      <c r="N613" s="135">
        <f t="shared" si="56"/>
        <v>-0.107</v>
      </c>
      <c r="O613" s="176" t="str">
        <f t="shared" si="57"/>
        <v>是</v>
      </c>
      <c r="P613" s="176" t="str">
        <f t="shared" si="59"/>
        <v>是</v>
      </c>
    </row>
    <row r="614" ht="18.95" customHeight="1" spans="1:16">
      <c r="A614" s="167" t="s">
        <v>135</v>
      </c>
      <c r="B614" s="168" t="s">
        <v>135</v>
      </c>
      <c r="C614" s="456" t="s">
        <v>1171</v>
      </c>
      <c r="D614" s="169" t="s">
        <v>1181</v>
      </c>
      <c r="E614" s="168" t="s">
        <v>147</v>
      </c>
      <c r="F614" s="51" t="s">
        <v>1182</v>
      </c>
      <c r="G614" s="26">
        <v>34</v>
      </c>
      <c r="H614" s="26">
        <f>IFERROR(VLOOKUP(D614,'数据-省本级预算数'!D:H,4,0),"0")</f>
        <v>620</v>
      </c>
      <c r="I614" s="26"/>
      <c r="J614" s="26">
        <f>VLOOKUP(F614,'数据-省本级决算数'!$A:$B,2,0)</f>
        <v>0</v>
      </c>
      <c r="K614" s="175">
        <f t="shared" si="60"/>
        <v>0</v>
      </c>
      <c r="L614" s="175">
        <f t="shared" si="61"/>
        <v>0</v>
      </c>
      <c r="M614" s="175">
        <f t="shared" si="58"/>
        <v>0</v>
      </c>
      <c r="N614" s="135">
        <f t="shared" si="56"/>
        <v>-1</v>
      </c>
      <c r="O614" s="176" t="str">
        <f t="shared" si="57"/>
        <v>是</v>
      </c>
      <c r="P614" s="176" t="str">
        <f t="shared" si="59"/>
        <v>是</v>
      </c>
    </row>
    <row r="615" ht="18.95" customHeight="1" spans="1:16">
      <c r="A615" s="167" t="s">
        <v>135</v>
      </c>
      <c r="B615" s="456" t="s">
        <v>1046</v>
      </c>
      <c r="C615" s="168"/>
      <c r="D615" s="169" t="s">
        <v>1183</v>
      </c>
      <c r="E615" s="168"/>
      <c r="F615" s="49" t="s">
        <v>1184</v>
      </c>
      <c r="G615" s="170">
        <f ca="1">SUMIF($C614:$C1836,$D615,$G614:$G1835)</f>
        <v>309</v>
      </c>
      <c r="H615" s="26">
        <f ca="1">SUMIF($C614:$C1835,$D615,$H614:$H1834)</f>
        <v>6645</v>
      </c>
      <c r="I615" s="26">
        <f>IFERROR(VLOOKUP(F615,'数据-省本级调整数'!$A:$B,2,0),0)</f>
        <v>201</v>
      </c>
      <c r="J615" s="26">
        <f>VLOOKUP(F615,'数据-省本级决算数'!$A:$B,2,0)</f>
        <v>201</v>
      </c>
      <c r="K615" s="175">
        <f ca="1" t="shared" si="60"/>
        <v>0.65</v>
      </c>
      <c r="L615" s="175">
        <f ca="1" t="shared" si="61"/>
        <v>0.03</v>
      </c>
      <c r="M615" s="175">
        <f t="shared" si="58"/>
        <v>1</v>
      </c>
      <c r="N615" s="133">
        <f ca="1" t="shared" si="56"/>
        <v>-0.35</v>
      </c>
      <c r="O615" s="176" t="str">
        <f ca="1" t="shared" si="57"/>
        <v>是</v>
      </c>
      <c r="P615" s="176" t="str">
        <f t="shared" si="59"/>
        <v>是</v>
      </c>
    </row>
    <row r="616" ht="18.95" customHeight="1" spans="1:16">
      <c r="A616" s="167" t="s">
        <v>135</v>
      </c>
      <c r="B616" s="168" t="s">
        <v>135</v>
      </c>
      <c r="C616" s="168" t="s">
        <v>1183</v>
      </c>
      <c r="D616" s="169" t="s">
        <v>1185</v>
      </c>
      <c r="E616" s="168" t="s">
        <v>147</v>
      </c>
      <c r="F616" s="27" t="s">
        <v>1186</v>
      </c>
      <c r="G616" s="26">
        <v>0</v>
      </c>
      <c r="H616" s="26">
        <f>IFERROR(VLOOKUP(D616,'数据-省本级预算数'!D:H,4,0),"0")</f>
        <v>6000</v>
      </c>
      <c r="I616" s="26"/>
      <c r="J616" s="26">
        <f>VLOOKUP(F616,'数据-省本级决算数'!$A:$B,2,0)</f>
        <v>0</v>
      </c>
      <c r="K616" s="175"/>
      <c r="L616" s="175">
        <f t="shared" si="61"/>
        <v>0</v>
      </c>
      <c r="M616" s="175">
        <f t="shared" si="58"/>
        <v>0</v>
      </c>
      <c r="N616" s="135" t="str">
        <f t="shared" si="56"/>
        <v/>
      </c>
      <c r="O616" s="176" t="str">
        <f t="shared" si="57"/>
        <v>是</v>
      </c>
      <c r="P616" s="176" t="str">
        <f t="shared" si="59"/>
        <v>是</v>
      </c>
    </row>
    <row r="617" ht="18.95" customHeight="1" spans="1:16">
      <c r="A617" s="167" t="s">
        <v>135</v>
      </c>
      <c r="B617" s="168"/>
      <c r="C617" s="168" t="s">
        <v>1183</v>
      </c>
      <c r="D617" s="169" t="s">
        <v>1187</v>
      </c>
      <c r="E617" s="168" t="s">
        <v>147</v>
      </c>
      <c r="F617" s="49" t="s">
        <v>1188</v>
      </c>
      <c r="G617" s="26">
        <v>0</v>
      </c>
      <c r="H617" s="26">
        <f>IFERROR(VLOOKUP(D617,'数据-省本级预算数'!D:H,4,0),"0")</f>
        <v>0</v>
      </c>
      <c r="I617" s="26"/>
      <c r="J617" s="26">
        <f>VLOOKUP(F617,'数据-省本级决算数'!$A:$B,2,0)</f>
        <v>0</v>
      </c>
      <c r="K617" s="175"/>
      <c r="L617" s="175"/>
      <c r="M617" s="175">
        <f t="shared" si="58"/>
        <v>0</v>
      </c>
      <c r="N617" s="135" t="str">
        <f t="shared" si="56"/>
        <v/>
      </c>
      <c r="O617" s="176" t="str">
        <f t="shared" si="57"/>
        <v>否</v>
      </c>
      <c r="P617" s="176" t="str">
        <f t="shared" si="59"/>
        <v>是</v>
      </c>
    </row>
    <row r="618" ht="18.95" customHeight="1" spans="1:16">
      <c r="A618" s="167" t="s">
        <v>135</v>
      </c>
      <c r="B618" s="168" t="s">
        <v>135</v>
      </c>
      <c r="C618" s="168" t="s">
        <v>1183</v>
      </c>
      <c r="D618" s="169" t="s">
        <v>1189</v>
      </c>
      <c r="E618" s="168" t="s">
        <v>147</v>
      </c>
      <c r="F618" s="49" t="s">
        <v>1190</v>
      </c>
      <c r="G618" s="26">
        <v>0</v>
      </c>
      <c r="H618" s="26">
        <f>IFERROR(VLOOKUP(D618,'数据-省本级预算数'!D:H,4,0),"0")</f>
        <v>0</v>
      </c>
      <c r="I618" s="26"/>
      <c r="J618" s="26">
        <f>VLOOKUP(F618,'数据-省本级决算数'!$A:$B,2,0)</f>
        <v>0</v>
      </c>
      <c r="K618" s="175"/>
      <c r="L618" s="175"/>
      <c r="M618" s="175">
        <f t="shared" si="58"/>
        <v>0</v>
      </c>
      <c r="N618" s="135" t="str">
        <f t="shared" si="56"/>
        <v/>
      </c>
      <c r="O618" s="176" t="str">
        <f t="shared" si="57"/>
        <v>否</v>
      </c>
      <c r="P618" s="176" t="str">
        <f t="shared" si="59"/>
        <v>是</v>
      </c>
    </row>
    <row r="619" ht="18.95" customHeight="1" spans="1:16">
      <c r="A619" s="167" t="s">
        <v>135</v>
      </c>
      <c r="B619" s="168" t="s">
        <v>135</v>
      </c>
      <c r="C619" s="168" t="s">
        <v>1183</v>
      </c>
      <c r="D619" s="169" t="s">
        <v>1191</v>
      </c>
      <c r="E619" s="168" t="s">
        <v>147</v>
      </c>
      <c r="F619" s="49" t="s">
        <v>1192</v>
      </c>
      <c r="G619" s="26">
        <v>97</v>
      </c>
      <c r="H619" s="26">
        <f>IFERROR(VLOOKUP(D619,'数据-省本级预算数'!D:H,4,0),"0")</f>
        <v>300</v>
      </c>
      <c r="I619" s="26"/>
      <c r="J619" s="26">
        <f>VLOOKUP(F619,'数据-省本级决算数'!$A:$B,2,0)</f>
        <v>-12</v>
      </c>
      <c r="K619" s="175">
        <f t="shared" si="60"/>
        <v>-0.12</v>
      </c>
      <c r="L619" s="175">
        <f t="shared" si="61"/>
        <v>-0.04</v>
      </c>
      <c r="M619" s="175">
        <f t="shared" si="58"/>
        <v>0</v>
      </c>
      <c r="N619" s="135">
        <f t="shared" si="56"/>
        <v>-1.124</v>
      </c>
      <c r="O619" s="176" t="str">
        <f t="shared" si="57"/>
        <v>是</v>
      </c>
      <c r="P619" s="176" t="str">
        <f t="shared" si="59"/>
        <v>是</v>
      </c>
    </row>
    <row r="620" ht="18.95" customHeight="1" spans="1:16">
      <c r="A620" s="167" t="s">
        <v>135</v>
      </c>
      <c r="B620" s="168" t="s">
        <v>135</v>
      </c>
      <c r="C620" s="168" t="s">
        <v>1183</v>
      </c>
      <c r="D620" s="169" t="s">
        <v>1193</v>
      </c>
      <c r="E620" s="168" t="s">
        <v>147</v>
      </c>
      <c r="F620" s="49" t="s">
        <v>1194</v>
      </c>
      <c r="G620" s="26">
        <v>212</v>
      </c>
      <c r="H620" s="26">
        <f>IFERROR(VLOOKUP(D620,'数据-省本级预算数'!D:H,4,0),"0")</f>
        <v>345</v>
      </c>
      <c r="I620" s="26"/>
      <c r="J620" s="26">
        <f>VLOOKUP(F620,'数据-省本级决算数'!$A:$B,2,0)</f>
        <v>213</v>
      </c>
      <c r="K620" s="175">
        <f t="shared" si="60"/>
        <v>1</v>
      </c>
      <c r="L620" s="175">
        <f t="shared" si="61"/>
        <v>0.62</v>
      </c>
      <c r="M620" s="175">
        <f t="shared" si="58"/>
        <v>0</v>
      </c>
      <c r="N620" s="135">
        <f t="shared" si="56"/>
        <v>0.005</v>
      </c>
      <c r="O620" s="176" t="str">
        <f t="shared" si="57"/>
        <v>是</v>
      </c>
      <c r="P620" s="176" t="str">
        <f t="shared" si="59"/>
        <v>是</v>
      </c>
    </row>
    <row r="621" ht="18.95" customHeight="1" spans="1:16">
      <c r="A621" s="167" t="s">
        <v>135</v>
      </c>
      <c r="B621" s="168" t="s">
        <v>135</v>
      </c>
      <c r="C621" s="168" t="s">
        <v>1183</v>
      </c>
      <c r="D621" s="169" t="s">
        <v>1195</v>
      </c>
      <c r="E621" s="168" t="s">
        <v>147</v>
      </c>
      <c r="F621" s="49" t="s">
        <v>1196</v>
      </c>
      <c r="G621" s="26">
        <v>0</v>
      </c>
      <c r="H621" s="26">
        <f>IFERROR(VLOOKUP(D621,'数据-省本级预算数'!D:H,4,0),"0")</f>
        <v>0</v>
      </c>
      <c r="I621" s="26"/>
      <c r="J621" s="26">
        <f>VLOOKUP(F621,'数据-省本级决算数'!$A:$B,2,0)</f>
        <v>0</v>
      </c>
      <c r="K621" s="175"/>
      <c r="L621" s="175"/>
      <c r="M621" s="175">
        <f t="shared" si="58"/>
        <v>0</v>
      </c>
      <c r="N621" s="135" t="str">
        <f t="shared" si="56"/>
        <v/>
      </c>
      <c r="O621" s="176" t="str">
        <f t="shared" si="57"/>
        <v>否</v>
      </c>
      <c r="P621" s="176" t="str">
        <f t="shared" si="59"/>
        <v>是</v>
      </c>
    </row>
    <row r="622" ht="18.95" customHeight="1" spans="1:16">
      <c r="A622" s="167" t="s">
        <v>135</v>
      </c>
      <c r="B622" s="456" t="s">
        <v>1046</v>
      </c>
      <c r="C622" s="168"/>
      <c r="D622" s="169" t="s">
        <v>1197</v>
      </c>
      <c r="E622" s="168"/>
      <c r="F622" s="49" t="s">
        <v>1198</v>
      </c>
      <c r="G622" s="170">
        <f ca="1">SUMIF($C621:$C1843,$D622,$G621:$G1842)</f>
        <v>4086</v>
      </c>
      <c r="H622" s="26">
        <f ca="1">SUMIF($C621:$C1842,$D622,$H621:$H1841)</f>
        <v>7272</v>
      </c>
      <c r="I622" s="26">
        <f>IFERROR(VLOOKUP(F622,'数据-省本级调整数'!$A:$B,2,0),0)</f>
        <v>11571</v>
      </c>
      <c r="J622" s="26">
        <f>VLOOKUP(F622,'数据-省本级决算数'!$A:$B,2,0)</f>
        <v>8391</v>
      </c>
      <c r="K622" s="175">
        <f ca="1" t="shared" si="60"/>
        <v>2.05</v>
      </c>
      <c r="L622" s="175">
        <f ca="1" t="shared" si="61"/>
        <v>1.15</v>
      </c>
      <c r="M622" s="175">
        <f t="shared" si="58"/>
        <v>0.73</v>
      </c>
      <c r="N622" s="133">
        <f ca="1" t="shared" si="56"/>
        <v>1.054</v>
      </c>
      <c r="O622" s="176" t="str">
        <f ca="1" t="shared" si="57"/>
        <v>是</v>
      </c>
      <c r="P622" s="176" t="str">
        <f t="shared" si="59"/>
        <v>是</v>
      </c>
    </row>
    <row r="623" ht="18.95" customHeight="1" spans="1:16">
      <c r="A623" s="167" t="s">
        <v>135</v>
      </c>
      <c r="B623" s="168" t="s">
        <v>135</v>
      </c>
      <c r="C623" s="168" t="s">
        <v>1197</v>
      </c>
      <c r="D623" s="169" t="s">
        <v>1199</v>
      </c>
      <c r="E623" s="168" t="s">
        <v>147</v>
      </c>
      <c r="F623" s="49" t="s">
        <v>141</v>
      </c>
      <c r="G623" s="26">
        <v>582</v>
      </c>
      <c r="H623" s="26">
        <f>IFERROR(VLOOKUP(D623,'数据-省本级预算数'!D:H,4,0),"0")</f>
        <v>615</v>
      </c>
      <c r="I623" s="26"/>
      <c r="J623" s="26">
        <f>VLOOKUP(F623,'数据-省本级决算数'!$A:$B,2,0)</f>
        <v>4776</v>
      </c>
      <c r="K623" s="175">
        <f t="shared" si="60"/>
        <v>8.21</v>
      </c>
      <c r="L623" s="175">
        <f t="shared" si="61"/>
        <v>7.77</v>
      </c>
      <c r="M623" s="175">
        <f t="shared" si="58"/>
        <v>0</v>
      </c>
      <c r="N623" s="135">
        <f t="shared" si="56"/>
        <v>7.206</v>
      </c>
      <c r="O623" s="176" t="str">
        <f t="shared" si="57"/>
        <v>是</v>
      </c>
      <c r="P623" s="176" t="str">
        <f t="shared" si="59"/>
        <v>是</v>
      </c>
    </row>
    <row r="624" ht="18.95" customHeight="1" spans="1:16">
      <c r="A624" s="167" t="s">
        <v>135</v>
      </c>
      <c r="B624" s="168" t="s">
        <v>135</v>
      </c>
      <c r="C624" s="168" t="s">
        <v>1197</v>
      </c>
      <c r="D624" s="169" t="s">
        <v>1200</v>
      </c>
      <c r="E624" s="168" t="s">
        <v>147</v>
      </c>
      <c r="F624" s="49" t="s">
        <v>143</v>
      </c>
      <c r="G624" s="26">
        <v>0</v>
      </c>
      <c r="H624" s="26">
        <f>IFERROR(VLOOKUP(D624,'数据-省本级预算数'!D:H,4,0),"0")</f>
        <v>0</v>
      </c>
      <c r="I624" s="26"/>
      <c r="J624" s="26">
        <f>VLOOKUP(F624,'数据-省本级决算数'!$A:$B,2,0)</f>
        <v>590</v>
      </c>
      <c r="K624" s="175"/>
      <c r="L624" s="175"/>
      <c r="M624" s="175">
        <f t="shared" si="58"/>
        <v>0</v>
      </c>
      <c r="N624" s="135" t="str">
        <f t="shared" si="56"/>
        <v/>
      </c>
      <c r="O624" s="176" t="str">
        <f t="shared" si="57"/>
        <v>是</v>
      </c>
      <c r="P624" s="176" t="str">
        <f t="shared" si="59"/>
        <v>是</v>
      </c>
    </row>
    <row r="625" ht="18.95" customHeight="1" spans="1:16">
      <c r="A625" s="167" t="s">
        <v>135</v>
      </c>
      <c r="B625" s="168"/>
      <c r="C625" s="168" t="s">
        <v>1197</v>
      </c>
      <c r="D625" s="169" t="s">
        <v>1201</v>
      </c>
      <c r="E625" s="168" t="s">
        <v>147</v>
      </c>
      <c r="F625" s="49" t="s">
        <v>145</v>
      </c>
      <c r="G625" s="26">
        <v>0</v>
      </c>
      <c r="H625" s="26">
        <f>IFERROR(VLOOKUP(D625,'数据-省本级预算数'!D:H,4,0),"0")</f>
        <v>0</v>
      </c>
      <c r="I625" s="26"/>
      <c r="J625" s="26">
        <f>VLOOKUP(F625,'数据-省本级决算数'!$A:$B,2,0)</f>
        <v>713</v>
      </c>
      <c r="K625" s="175"/>
      <c r="L625" s="175"/>
      <c r="M625" s="175">
        <f t="shared" si="58"/>
        <v>0</v>
      </c>
      <c r="N625" s="135" t="str">
        <f t="shared" si="56"/>
        <v/>
      </c>
      <c r="O625" s="176" t="str">
        <f t="shared" si="57"/>
        <v>是</v>
      </c>
      <c r="P625" s="176" t="str">
        <f t="shared" si="59"/>
        <v>是</v>
      </c>
    </row>
    <row r="626" ht="18.95" customHeight="1" spans="1:16">
      <c r="A626" s="167" t="s">
        <v>135</v>
      </c>
      <c r="B626" s="168" t="s">
        <v>135</v>
      </c>
      <c r="C626" s="168" t="s">
        <v>1197</v>
      </c>
      <c r="D626" s="455" t="s">
        <v>1202</v>
      </c>
      <c r="E626" s="168" t="s">
        <v>147</v>
      </c>
      <c r="F626" s="49" t="s">
        <v>1203</v>
      </c>
      <c r="G626" s="26">
        <v>1967</v>
      </c>
      <c r="H626" s="26">
        <f>IFERROR(VLOOKUP(D626,'数据-省本级预算数'!D:H,4,0),"0")</f>
        <v>1341</v>
      </c>
      <c r="I626" s="26"/>
      <c r="J626" s="26">
        <f>VLOOKUP(F626,'数据-省本级决算数'!$A:$B,2,0)</f>
        <v>1881</v>
      </c>
      <c r="K626" s="175">
        <f t="shared" si="60"/>
        <v>0.96</v>
      </c>
      <c r="L626" s="175">
        <f t="shared" si="61"/>
        <v>1.4</v>
      </c>
      <c r="M626" s="175">
        <f t="shared" si="58"/>
        <v>0</v>
      </c>
      <c r="N626" s="135">
        <f t="shared" si="56"/>
        <v>-0.044</v>
      </c>
      <c r="O626" s="176" t="str">
        <f t="shared" si="57"/>
        <v>是</v>
      </c>
      <c r="P626" s="176" t="str">
        <f t="shared" si="59"/>
        <v>是</v>
      </c>
    </row>
    <row r="627" ht="18.95" customHeight="1" spans="1:16">
      <c r="A627" s="167" t="s">
        <v>135</v>
      </c>
      <c r="B627" s="168" t="s">
        <v>135</v>
      </c>
      <c r="C627" s="168" t="s">
        <v>1197</v>
      </c>
      <c r="D627" s="455" t="s">
        <v>1204</v>
      </c>
      <c r="E627" s="168" t="s">
        <v>147</v>
      </c>
      <c r="F627" s="51" t="s">
        <v>1205</v>
      </c>
      <c r="G627" s="26">
        <v>338</v>
      </c>
      <c r="H627" s="26">
        <f>IFERROR(VLOOKUP(D627,'数据-省本级预算数'!D:H,4,0),"0")</f>
        <v>4228</v>
      </c>
      <c r="I627" s="26"/>
      <c r="J627" s="26">
        <f>VLOOKUP(F627,'数据-省本级决算数'!$A:$B,2,0)</f>
        <v>2175</v>
      </c>
      <c r="K627" s="175">
        <f t="shared" si="60"/>
        <v>6.43</v>
      </c>
      <c r="L627" s="175">
        <f t="shared" si="61"/>
        <v>0.51</v>
      </c>
      <c r="M627" s="175">
        <f t="shared" si="58"/>
        <v>0</v>
      </c>
      <c r="N627" s="135">
        <f t="shared" si="56"/>
        <v>5.435</v>
      </c>
      <c r="O627" s="176" t="str">
        <f t="shared" si="57"/>
        <v>是</v>
      </c>
      <c r="P627" s="176" t="str">
        <f t="shared" si="59"/>
        <v>是</v>
      </c>
    </row>
    <row r="628" ht="18.95" customHeight="1" spans="1:16">
      <c r="A628" s="167" t="s">
        <v>135</v>
      </c>
      <c r="B628" s="168"/>
      <c r="C628" s="168" t="s">
        <v>1197</v>
      </c>
      <c r="D628" s="169" t="s">
        <v>1206</v>
      </c>
      <c r="E628" s="168" t="s">
        <v>147</v>
      </c>
      <c r="F628" s="49" t="s">
        <v>1207</v>
      </c>
      <c r="G628" s="26">
        <v>290</v>
      </c>
      <c r="H628" s="26">
        <f>IFERROR(VLOOKUP(D628,'数据-省本级预算数'!D:H,4,0),"0")</f>
        <v>142</v>
      </c>
      <c r="I628" s="26"/>
      <c r="J628" s="26">
        <f>VLOOKUP(F628,'数据-省本级决算数'!$A:$B,2,0)</f>
        <v>2723</v>
      </c>
      <c r="K628" s="175">
        <f t="shared" si="60"/>
        <v>9.39</v>
      </c>
      <c r="L628" s="175">
        <f t="shared" si="61"/>
        <v>19.18</v>
      </c>
      <c r="M628" s="175">
        <f t="shared" si="58"/>
        <v>0</v>
      </c>
      <c r="N628" s="135">
        <f t="shared" si="56"/>
        <v>8.39</v>
      </c>
      <c r="O628" s="176" t="str">
        <f t="shared" si="57"/>
        <v>是</v>
      </c>
      <c r="P628" s="176" t="str">
        <f t="shared" si="59"/>
        <v>是</v>
      </c>
    </row>
    <row r="629" ht="18.95" customHeight="1" spans="1:16">
      <c r="A629" s="167" t="s">
        <v>135</v>
      </c>
      <c r="B629" s="168" t="s">
        <v>135</v>
      </c>
      <c r="C629" s="168" t="s">
        <v>1197</v>
      </c>
      <c r="D629" s="455" t="s">
        <v>1208</v>
      </c>
      <c r="E629" s="168" t="s">
        <v>147</v>
      </c>
      <c r="F629" s="49" t="s">
        <v>1209</v>
      </c>
      <c r="G629" s="26">
        <v>909</v>
      </c>
      <c r="H629" s="26">
        <f>IFERROR(VLOOKUP(D629,'数据-省本级预算数'!D:H,4,0),"0")</f>
        <v>946</v>
      </c>
      <c r="I629" s="26"/>
      <c r="J629" s="26">
        <f>VLOOKUP(F629,'数据-省本级决算数'!$A:$B,2,0)</f>
        <v>903</v>
      </c>
      <c r="K629" s="175">
        <f t="shared" si="60"/>
        <v>0.99</v>
      </c>
      <c r="L629" s="175">
        <f t="shared" si="61"/>
        <v>0.95</v>
      </c>
      <c r="M629" s="175">
        <f t="shared" si="58"/>
        <v>0</v>
      </c>
      <c r="N629" s="135">
        <f t="shared" si="56"/>
        <v>-0.007</v>
      </c>
      <c r="O629" s="176" t="str">
        <f t="shared" si="57"/>
        <v>是</v>
      </c>
      <c r="P629" s="176" t="str">
        <f t="shared" si="59"/>
        <v>是</v>
      </c>
    </row>
    <row r="630" ht="18.95" customHeight="1" spans="1:16">
      <c r="A630" s="167" t="s">
        <v>135</v>
      </c>
      <c r="B630" s="456" t="s">
        <v>1046</v>
      </c>
      <c r="C630" s="168"/>
      <c r="D630" s="455" t="s">
        <v>1210</v>
      </c>
      <c r="E630" s="168"/>
      <c r="F630" s="49" t="s">
        <v>1211</v>
      </c>
      <c r="G630" s="170">
        <f ca="1">SUMIF($C629:$C1851,$D630,$G629:$G1850)</f>
        <v>25982</v>
      </c>
      <c r="H630" s="26">
        <f ca="1">SUMIF($C629:$C1850,$D630,$H629:$H1849)</f>
        <v>2200</v>
      </c>
      <c r="I630" s="26">
        <f>IFERROR(VLOOKUP(F630,'数据-省本级调整数'!$A:$B,2,0),0)</f>
        <v>3067</v>
      </c>
      <c r="J630" s="26">
        <f>VLOOKUP(F630,'数据-省本级决算数'!$A:$B,2,0)</f>
        <v>514</v>
      </c>
      <c r="K630" s="175">
        <f ca="1" t="shared" si="60"/>
        <v>0.02</v>
      </c>
      <c r="L630" s="175">
        <f ca="1" t="shared" si="61"/>
        <v>0.23</v>
      </c>
      <c r="M630" s="175">
        <f t="shared" si="58"/>
        <v>0.17</v>
      </c>
      <c r="N630" s="133">
        <f ca="1" t="shared" si="56"/>
        <v>-0.98</v>
      </c>
      <c r="O630" s="176" t="str">
        <f ca="1" t="shared" si="57"/>
        <v>是</v>
      </c>
      <c r="P630" s="176" t="str">
        <f t="shared" si="59"/>
        <v>是</v>
      </c>
    </row>
    <row r="631" ht="18.95" customHeight="1" spans="1:16">
      <c r="A631" s="167" t="s">
        <v>135</v>
      </c>
      <c r="B631" s="168"/>
      <c r="C631" s="456" t="s">
        <v>1210</v>
      </c>
      <c r="D631" s="455" t="s">
        <v>1212</v>
      </c>
      <c r="E631" s="168" t="s">
        <v>147</v>
      </c>
      <c r="F631" s="49" t="s">
        <v>1213</v>
      </c>
      <c r="G631" s="26">
        <v>24882</v>
      </c>
      <c r="H631" s="26">
        <f>IFERROR(VLOOKUP(D631,'数据-省本级预算数'!D:H,4,0),"0")</f>
        <v>0</v>
      </c>
      <c r="I631" s="26"/>
      <c r="J631" s="26">
        <f>VLOOKUP(F631,'数据-省本级决算数'!$A:$B,2,0)</f>
        <v>334</v>
      </c>
      <c r="K631" s="175">
        <f t="shared" si="60"/>
        <v>0.01</v>
      </c>
      <c r="L631" s="175"/>
      <c r="M631" s="175">
        <f t="shared" si="58"/>
        <v>0</v>
      </c>
      <c r="N631" s="135">
        <f t="shared" si="56"/>
        <v>-0.987</v>
      </c>
      <c r="O631" s="176" t="str">
        <f t="shared" si="57"/>
        <v>是</v>
      </c>
      <c r="P631" s="176" t="str">
        <f t="shared" si="59"/>
        <v>是</v>
      </c>
    </row>
    <row r="632" ht="18.95" customHeight="1" spans="1:16">
      <c r="A632" s="167" t="s">
        <v>135</v>
      </c>
      <c r="B632" s="168" t="s">
        <v>135</v>
      </c>
      <c r="C632" s="456" t="s">
        <v>1210</v>
      </c>
      <c r="D632" s="455" t="s">
        <v>1214</v>
      </c>
      <c r="E632" s="168" t="s">
        <v>147</v>
      </c>
      <c r="F632" s="49" t="s">
        <v>1215</v>
      </c>
      <c r="G632" s="26">
        <v>0</v>
      </c>
      <c r="H632" s="26">
        <f>IFERROR(VLOOKUP(D632,'数据-省本级预算数'!D:H,4,0),"0")</f>
        <v>2200</v>
      </c>
      <c r="I632" s="26"/>
      <c r="J632" s="26">
        <f>VLOOKUP(F632,'数据-省本级决算数'!$A:$B,2,0)</f>
        <v>0</v>
      </c>
      <c r="K632" s="175"/>
      <c r="L632" s="175">
        <f t="shared" si="61"/>
        <v>0</v>
      </c>
      <c r="M632" s="175">
        <f t="shared" si="58"/>
        <v>0</v>
      </c>
      <c r="N632" s="135" t="str">
        <f t="shared" ref="N632:N695" si="62">IF(ISERROR(J632/G632-1),"",J632/G632-1)</f>
        <v/>
      </c>
      <c r="O632" s="176" t="str">
        <f t="shared" si="57"/>
        <v>是</v>
      </c>
      <c r="P632" s="176" t="str">
        <f t="shared" si="59"/>
        <v>是</v>
      </c>
    </row>
    <row r="633" ht="18.95" customHeight="1" spans="1:16">
      <c r="A633" s="167" t="s">
        <v>135</v>
      </c>
      <c r="B633" s="168" t="s">
        <v>135</v>
      </c>
      <c r="C633" s="456" t="s">
        <v>1210</v>
      </c>
      <c r="D633" s="455" t="s">
        <v>1216</v>
      </c>
      <c r="E633" s="168" t="s">
        <v>147</v>
      </c>
      <c r="F633" s="49" t="s">
        <v>1217</v>
      </c>
      <c r="G633" s="26">
        <v>0</v>
      </c>
      <c r="H633" s="26">
        <f>IFERROR(VLOOKUP(D633,'数据-省本级预算数'!D:H,4,0),"0")</f>
        <v>0</v>
      </c>
      <c r="I633" s="26"/>
      <c r="J633" s="26">
        <f>VLOOKUP(F633,'数据-省本级决算数'!$A:$B,2,0)</f>
        <v>180</v>
      </c>
      <c r="K633" s="175"/>
      <c r="L633" s="175"/>
      <c r="M633" s="175">
        <f t="shared" si="58"/>
        <v>0</v>
      </c>
      <c r="N633" s="135" t="str">
        <f t="shared" si="62"/>
        <v/>
      </c>
      <c r="O633" s="176" t="str">
        <f t="shared" si="57"/>
        <v>是</v>
      </c>
      <c r="P633" s="176" t="str">
        <f t="shared" si="59"/>
        <v>是</v>
      </c>
    </row>
    <row r="634" ht="18.95" customHeight="1" spans="1:16">
      <c r="A634" s="167" t="s">
        <v>135</v>
      </c>
      <c r="B634" s="168" t="s">
        <v>135</v>
      </c>
      <c r="C634" s="456" t="s">
        <v>1210</v>
      </c>
      <c r="D634" s="455" t="s">
        <v>1218</v>
      </c>
      <c r="E634" s="168" t="s">
        <v>147</v>
      </c>
      <c r="F634" s="49" t="s">
        <v>1219</v>
      </c>
      <c r="G634" s="26">
        <v>1100</v>
      </c>
      <c r="H634" s="26">
        <f>IFERROR(VLOOKUP(D634,'数据-省本级预算数'!D:H,4,0),"0")</f>
        <v>0</v>
      </c>
      <c r="I634" s="26"/>
      <c r="J634" s="26">
        <f>VLOOKUP(F634,'数据-省本级决算数'!$A:$B,2,0)</f>
        <v>0</v>
      </c>
      <c r="K634" s="175">
        <f t="shared" si="60"/>
        <v>0</v>
      </c>
      <c r="L634" s="175"/>
      <c r="M634" s="175">
        <f t="shared" si="58"/>
        <v>0</v>
      </c>
      <c r="N634" s="135">
        <f t="shared" si="62"/>
        <v>-1</v>
      </c>
      <c r="O634" s="176" t="str">
        <f t="shared" si="57"/>
        <v>是</v>
      </c>
      <c r="P634" s="176" t="str">
        <f t="shared" si="59"/>
        <v>是</v>
      </c>
    </row>
    <row r="635" ht="18.95" customHeight="1" spans="1:16">
      <c r="A635" s="167" t="s">
        <v>135</v>
      </c>
      <c r="B635" s="456" t="s">
        <v>1046</v>
      </c>
      <c r="C635" s="168"/>
      <c r="D635" s="455" t="s">
        <v>1220</v>
      </c>
      <c r="E635" s="168"/>
      <c r="F635" s="49" t="s">
        <v>1221</v>
      </c>
      <c r="G635" s="170">
        <f ca="1">SUMIF($C634:$C1856,$D635,$G634:$G1855)</f>
        <v>1419</v>
      </c>
      <c r="H635" s="26">
        <f ca="1">SUMIF($C634:$C1855,$D635,$H634:$H1854)</f>
        <v>1560</v>
      </c>
      <c r="I635" s="26">
        <f>IFERROR(VLOOKUP(F635,'数据-省本级调整数'!$A:$B,2,0),0)</f>
        <v>1373</v>
      </c>
      <c r="J635" s="26">
        <f>VLOOKUP(F635,'数据-省本级决算数'!$A:$B,2,0)</f>
        <v>1358</v>
      </c>
      <c r="K635" s="175">
        <f ca="1" t="shared" si="60"/>
        <v>0.96</v>
      </c>
      <c r="L635" s="175">
        <f ca="1" t="shared" si="61"/>
        <v>0.87</v>
      </c>
      <c r="M635" s="175">
        <f t="shared" si="58"/>
        <v>0.99</v>
      </c>
      <c r="N635" s="133">
        <f ca="1" t="shared" si="62"/>
        <v>-0.043</v>
      </c>
      <c r="O635" s="176" t="str">
        <f ca="1" t="shared" si="57"/>
        <v>是</v>
      </c>
      <c r="P635" s="176" t="str">
        <f t="shared" si="59"/>
        <v>是</v>
      </c>
    </row>
    <row r="636" ht="18.95" customHeight="1" spans="1:16">
      <c r="A636" s="167" t="s">
        <v>135</v>
      </c>
      <c r="B636" s="168" t="s">
        <v>135</v>
      </c>
      <c r="C636" s="456" t="s">
        <v>1220</v>
      </c>
      <c r="D636" s="455" t="s">
        <v>1222</v>
      </c>
      <c r="E636" s="168" t="s">
        <v>147</v>
      </c>
      <c r="F636" s="49" t="s">
        <v>141</v>
      </c>
      <c r="G636" s="26">
        <v>375</v>
      </c>
      <c r="H636" s="26">
        <f>IFERROR(VLOOKUP(D636,'数据-省本级预算数'!D:H,4,0),"0")</f>
        <v>428</v>
      </c>
      <c r="I636" s="26"/>
      <c r="J636" s="26">
        <f>VLOOKUP(F636,'数据-省本级决算数'!$A:$B,2,0)</f>
        <v>4776</v>
      </c>
      <c r="K636" s="175">
        <f t="shared" si="60"/>
        <v>12.74</v>
      </c>
      <c r="L636" s="175">
        <f t="shared" si="61"/>
        <v>11.16</v>
      </c>
      <c r="M636" s="175">
        <f t="shared" si="58"/>
        <v>0</v>
      </c>
      <c r="N636" s="135">
        <f t="shared" si="62"/>
        <v>11.736</v>
      </c>
      <c r="O636" s="176" t="str">
        <f t="shared" si="57"/>
        <v>是</v>
      </c>
      <c r="P636" s="176" t="str">
        <f t="shared" si="59"/>
        <v>是</v>
      </c>
    </row>
    <row r="637" ht="18.95" customHeight="1" spans="1:16">
      <c r="A637" s="167" t="s">
        <v>135</v>
      </c>
      <c r="B637" s="168" t="s">
        <v>135</v>
      </c>
      <c r="C637" s="456" t="s">
        <v>1220</v>
      </c>
      <c r="D637" s="455" t="s">
        <v>1223</v>
      </c>
      <c r="E637" s="168" t="s">
        <v>147</v>
      </c>
      <c r="F637" s="49" t="s">
        <v>143</v>
      </c>
      <c r="G637" s="26">
        <v>220</v>
      </c>
      <c r="H637" s="26">
        <f>IFERROR(VLOOKUP(D637,'数据-省本级预算数'!D:H,4,0),"0")</f>
        <v>0</v>
      </c>
      <c r="I637" s="26"/>
      <c r="J637" s="26">
        <f>VLOOKUP(F637,'数据-省本级决算数'!$A:$B,2,0)</f>
        <v>590</v>
      </c>
      <c r="K637" s="175">
        <f t="shared" si="60"/>
        <v>2.68</v>
      </c>
      <c r="L637" s="175"/>
      <c r="M637" s="175">
        <f t="shared" si="58"/>
        <v>0</v>
      </c>
      <c r="N637" s="135">
        <f t="shared" si="62"/>
        <v>1.682</v>
      </c>
      <c r="O637" s="176" t="str">
        <f t="shared" si="57"/>
        <v>是</v>
      </c>
      <c r="P637" s="176" t="str">
        <f t="shared" si="59"/>
        <v>是</v>
      </c>
    </row>
    <row r="638" ht="18.95" customHeight="1" spans="1:16">
      <c r="A638" s="167" t="s">
        <v>135</v>
      </c>
      <c r="B638" s="168"/>
      <c r="C638" s="456" t="s">
        <v>1220</v>
      </c>
      <c r="D638" s="169" t="s">
        <v>1224</v>
      </c>
      <c r="E638" s="168" t="s">
        <v>147</v>
      </c>
      <c r="F638" s="49" t="s">
        <v>145</v>
      </c>
      <c r="G638" s="26">
        <v>0</v>
      </c>
      <c r="H638" s="26">
        <f>IFERROR(VLOOKUP(D638,'数据-省本级预算数'!D:H,4,0),"0")</f>
        <v>0</v>
      </c>
      <c r="I638" s="26"/>
      <c r="J638" s="26">
        <f>VLOOKUP(F638,'数据-省本级决算数'!$A:$B,2,0)</f>
        <v>713</v>
      </c>
      <c r="K638" s="175"/>
      <c r="L638" s="175"/>
      <c r="M638" s="175">
        <f t="shared" si="58"/>
        <v>0</v>
      </c>
      <c r="N638" s="135" t="str">
        <f t="shared" si="62"/>
        <v/>
      </c>
      <c r="O638" s="176" t="str">
        <f t="shared" si="57"/>
        <v>是</v>
      </c>
      <c r="P638" s="176" t="str">
        <f t="shared" si="59"/>
        <v>是</v>
      </c>
    </row>
    <row r="639" ht="18.95" customHeight="1" spans="1:16">
      <c r="A639" s="167" t="s">
        <v>135</v>
      </c>
      <c r="B639" s="168" t="s">
        <v>135</v>
      </c>
      <c r="C639" s="456" t="s">
        <v>1220</v>
      </c>
      <c r="D639" s="169" t="s">
        <v>1225</v>
      </c>
      <c r="E639" s="168" t="s">
        <v>147</v>
      </c>
      <c r="F639" s="49" t="s">
        <v>1226</v>
      </c>
      <c r="G639" s="26">
        <v>824</v>
      </c>
      <c r="H639" s="26">
        <f>IFERROR(VLOOKUP(D639,'数据-省本级预算数'!D:H,4,0),"0")</f>
        <v>1132</v>
      </c>
      <c r="I639" s="26"/>
      <c r="J639" s="26">
        <f>VLOOKUP(F639,'数据-省本级决算数'!$A:$B,2,0)</f>
        <v>892</v>
      </c>
      <c r="K639" s="175">
        <f t="shared" si="60"/>
        <v>1.08</v>
      </c>
      <c r="L639" s="175">
        <f t="shared" si="61"/>
        <v>0.79</v>
      </c>
      <c r="M639" s="175">
        <f t="shared" si="58"/>
        <v>0</v>
      </c>
      <c r="N639" s="135">
        <f t="shared" si="62"/>
        <v>0.083</v>
      </c>
      <c r="O639" s="176" t="str">
        <f t="shared" si="57"/>
        <v>是</v>
      </c>
      <c r="P639" s="176" t="str">
        <f t="shared" si="59"/>
        <v>是</v>
      </c>
    </row>
    <row r="640" ht="18.95" customHeight="1" spans="1:16">
      <c r="A640" s="167" t="s">
        <v>135</v>
      </c>
      <c r="B640" s="456" t="s">
        <v>1046</v>
      </c>
      <c r="C640" s="168"/>
      <c r="D640" s="455" t="s">
        <v>1227</v>
      </c>
      <c r="E640" s="168"/>
      <c r="F640" s="49" t="s">
        <v>1228</v>
      </c>
      <c r="G640" s="170">
        <f ca="1">SUMIF($C639:$C1861,$D640,$G639:$G1860)</f>
        <v>0</v>
      </c>
      <c r="H640" s="26">
        <f ca="1">SUMIF($C639:$C1860,$D640,$H639:$H1859)</f>
        <v>284874</v>
      </c>
      <c r="I640" s="26">
        <f>IFERROR(VLOOKUP(F640,'数据-省本级调整数'!$A:$B,2,0),0)</f>
        <v>0</v>
      </c>
      <c r="J640" s="26">
        <f>VLOOKUP(F640,'数据-省本级决算数'!$A:$B,2,0)</f>
        <v>0</v>
      </c>
      <c r="K640" s="175"/>
      <c r="L640" s="175">
        <f ca="1" t="shared" si="61"/>
        <v>0</v>
      </c>
      <c r="M640" s="175">
        <f t="shared" si="58"/>
        <v>0</v>
      </c>
      <c r="N640" s="133" t="str">
        <f ca="1" t="shared" si="62"/>
        <v/>
      </c>
      <c r="O640" s="176" t="str">
        <f ca="1" t="shared" si="57"/>
        <v>是</v>
      </c>
      <c r="P640" s="176" t="str">
        <f t="shared" si="59"/>
        <v>是</v>
      </c>
    </row>
    <row r="641" ht="18.95" customHeight="1" spans="1:16">
      <c r="A641" s="167" t="s">
        <v>135</v>
      </c>
      <c r="B641" s="168"/>
      <c r="C641" s="456" t="s">
        <v>1227</v>
      </c>
      <c r="D641" s="455" t="s">
        <v>1229</v>
      </c>
      <c r="E641" s="168" t="s">
        <v>147</v>
      </c>
      <c r="F641" s="49" t="s">
        <v>1230</v>
      </c>
      <c r="G641" s="26">
        <v>0</v>
      </c>
      <c r="H641" s="26">
        <f>IFERROR(VLOOKUP(D641,'数据-省本级预算数'!D:H,4,0),"0")</f>
        <v>113671</v>
      </c>
      <c r="I641" s="26"/>
      <c r="J641" s="26">
        <f>VLOOKUP(F641,'数据-省本级决算数'!$A:$B,2,0)</f>
        <v>0</v>
      </c>
      <c r="K641" s="175"/>
      <c r="L641" s="175">
        <f t="shared" si="61"/>
        <v>0</v>
      </c>
      <c r="M641" s="175">
        <f t="shared" si="58"/>
        <v>0</v>
      </c>
      <c r="N641" s="135" t="str">
        <f t="shared" si="62"/>
        <v/>
      </c>
      <c r="O641" s="176" t="str">
        <f t="shared" si="57"/>
        <v>是</v>
      </c>
      <c r="P641" s="176" t="str">
        <f t="shared" si="59"/>
        <v>是</v>
      </c>
    </row>
    <row r="642" ht="18.95" customHeight="1" spans="1:16">
      <c r="A642" s="167" t="s">
        <v>135</v>
      </c>
      <c r="B642" s="168" t="s">
        <v>135</v>
      </c>
      <c r="C642" s="456" t="s">
        <v>1227</v>
      </c>
      <c r="D642" s="455" t="s">
        <v>1231</v>
      </c>
      <c r="E642" s="168" t="s">
        <v>147</v>
      </c>
      <c r="F642" s="49" t="s">
        <v>1232</v>
      </c>
      <c r="G642" s="26">
        <v>0</v>
      </c>
      <c r="H642" s="26">
        <f>IFERROR(VLOOKUP(D642,'数据-省本级预算数'!D:H,4,0),"0")</f>
        <v>171203</v>
      </c>
      <c r="I642" s="26"/>
      <c r="J642" s="26">
        <f>VLOOKUP(F642,'数据-省本级决算数'!$A:$B,2,0)</f>
        <v>0</v>
      </c>
      <c r="K642" s="175"/>
      <c r="L642" s="175">
        <f t="shared" si="61"/>
        <v>0</v>
      </c>
      <c r="M642" s="175">
        <f t="shared" si="58"/>
        <v>0</v>
      </c>
      <c r="N642" s="135" t="str">
        <f t="shared" si="62"/>
        <v/>
      </c>
      <c r="O642" s="176" t="str">
        <f t="shared" si="57"/>
        <v>是</v>
      </c>
      <c r="P642" s="176" t="str">
        <f t="shared" si="59"/>
        <v>是</v>
      </c>
    </row>
    <row r="643" ht="18.95" customHeight="1" spans="1:16">
      <c r="A643" s="167" t="s">
        <v>135</v>
      </c>
      <c r="B643" s="456" t="s">
        <v>1046</v>
      </c>
      <c r="C643" s="168"/>
      <c r="D643" s="455" t="s">
        <v>1233</v>
      </c>
      <c r="E643" s="168"/>
      <c r="F643" s="49" t="s">
        <v>1234</v>
      </c>
      <c r="G643" s="170">
        <f ca="1">SUMIF($C642:$C1864,$D643,$G642:$G1863)</f>
        <v>59</v>
      </c>
      <c r="H643" s="26">
        <f ca="1">SUMIF($C642:$C1863,$D643,$H642:$H1862)</f>
        <v>299</v>
      </c>
      <c r="I643" s="26">
        <f>IFERROR(VLOOKUP(F643,'数据-省本级调整数'!$A:$B,2,0),0)</f>
        <v>44</v>
      </c>
      <c r="J643" s="26">
        <f>VLOOKUP(F643,'数据-省本级决算数'!$A:$B,2,0)</f>
        <v>44</v>
      </c>
      <c r="K643" s="175">
        <f ca="1" t="shared" si="60"/>
        <v>0.75</v>
      </c>
      <c r="L643" s="175">
        <f ca="1" t="shared" si="61"/>
        <v>0.15</v>
      </c>
      <c r="M643" s="175">
        <f t="shared" si="58"/>
        <v>1</v>
      </c>
      <c r="N643" s="133">
        <f ca="1" t="shared" si="62"/>
        <v>-0.254</v>
      </c>
      <c r="O643" s="176" t="str">
        <f ca="1" t="shared" si="57"/>
        <v>是</v>
      </c>
      <c r="P643" s="176" t="str">
        <f t="shared" si="59"/>
        <v>是</v>
      </c>
    </row>
    <row r="644" ht="18.95" customHeight="1" spans="1:16">
      <c r="A644" s="167" t="s">
        <v>135</v>
      </c>
      <c r="B644" s="168"/>
      <c r="C644" s="456" t="s">
        <v>1233</v>
      </c>
      <c r="D644" s="455" t="s">
        <v>1235</v>
      </c>
      <c r="E644" s="168" t="s">
        <v>147</v>
      </c>
      <c r="F644" s="49" t="s">
        <v>1236</v>
      </c>
      <c r="G644" s="26">
        <v>0</v>
      </c>
      <c r="H644" s="26">
        <f>IFERROR(VLOOKUP(D644,'数据-省本级预算数'!D:H,4,0),"0")</f>
        <v>0</v>
      </c>
      <c r="I644" s="26"/>
      <c r="J644" s="26">
        <f>VLOOKUP(F644,'数据-省本级决算数'!$A:$B,2,0)</f>
        <v>0</v>
      </c>
      <c r="K644" s="175"/>
      <c r="L644" s="175"/>
      <c r="M644" s="175">
        <f t="shared" si="58"/>
        <v>0</v>
      </c>
      <c r="N644" s="135" t="str">
        <f t="shared" si="62"/>
        <v/>
      </c>
      <c r="O644" s="176" t="str">
        <f t="shared" ref="O644:O707" si="63">IF(F644&lt;&gt;"",IF(SUM(G644:J644)&lt;&gt;0,"是","否"),"空")</f>
        <v>否</v>
      </c>
      <c r="P644" s="176" t="str">
        <f t="shared" si="59"/>
        <v>是</v>
      </c>
    </row>
    <row r="645" ht="18.95" customHeight="1" spans="1:16">
      <c r="A645" s="167"/>
      <c r="B645" s="168" t="s">
        <v>135</v>
      </c>
      <c r="C645" s="456" t="s">
        <v>1233</v>
      </c>
      <c r="D645" s="455" t="s">
        <v>1237</v>
      </c>
      <c r="E645" s="168" t="s">
        <v>147</v>
      </c>
      <c r="F645" s="49" t="s">
        <v>1238</v>
      </c>
      <c r="G645" s="26">
        <v>59</v>
      </c>
      <c r="H645" s="26">
        <f>IFERROR(VLOOKUP(D645,'数据-省本级预算数'!D:H,4,0),"0")</f>
        <v>299</v>
      </c>
      <c r="I645" s="26"/>
      <c r="J645" s="26">
        <f>VLOOKUP(F645,'数据-省本级决算数'!$A:$B,2,0)</f>
        <v>44</v>
      </c>
      <c r="K645" s="175">
        <f t="shared" ref="K645:K708" si="64">J645/G645</f>
        <v>0.75</v>
      </c>
      <c r="L645" s="175">
        <f t="shared" ref="L645:L708" si="65">J645/H645</f>
        <v>0.15</v>
      </c>
      <c r="M645" s="175">
        <f t="shared" ref="M645:M708" si="66">IFERROR(J645/I645,0)</f>
        <v>0</v>
      </c>
      <c r="N645" s="135">
        <f t="shared" si="62"/>
        <v>-0.254</v>
      </c>
      <c r="O645" s="176" t="str">
        <f t="shared" si="63"/>
        <v>是</v>
      </c>
      <c r="P645" s="176" t="str">
        <f t="shared" ref="P645:P708" si="67">IF(C645&lt;&gt;"",IF(OR(LEFT(D645,3)="205",LEFT(D645,3)="206",LEFT(D645,3)="207",LEFT(D645,3)="208",LEFT(D645,3)="210",LEFT(D645,3)="213"),"是","否"),"是")</f>
        <v>是</v>
      </c>
    </row>
    <row r="646" ht="18.95" customHeight="1" spans="1:16">
      <c r="A646" s="167" t="s">
        <v>135</v>
      </c>
      <c r="B646" s="456" t="s">
        <v>1046</v>
      </c>
      <c r="C646" s="168" t="s">
        <v>135</v>
      </c>
      <c r="D646" s="455" t="s">
        <v>1239</v>
      </c>
      <c r="E646" s="168" t="s">
        <v>135</v>
      </c>
      <c r="F646" s="49" t="s">
        <v>1240</v>
      </c>
      <c r="G646" s="170">
        <f ca="1">SUMIF($C645:$C1867,$D646,$G645:$G1866)</f>
        <v>0</v>
      </c>
      <c r="H646" s="26">
        <f ca="1">SUMIF($C645:$C1866,$D646,$H645:$H1865)</f>
        <v>0</v>
      </c>
      <c r="I646" s="26">
        <f>IFERROR(VLOOKUP(F646,'数据-省本级调整数'!$A:$B,2,0),0)</f>
        <v>0</v>
      </c>
      <c r="J646" s="26">
        <f>VLOOKUP(F646,'数据-省本级决算数'!$A:$B,2,0)</f>
        <v>0</v>
      </c>
      <c r="K646" s="175"/>
      <c r="L646" s="175"/>
      <c r="M646" s="175">
        <f t="shared" si="66"/>
        <v>0</v>
      </c>
      <c r="N646" s="133" t="str">
        <f ca="1" t="shared" si="62"/>
        <v/>
      </c>
      <c r="O646" s="176" t="str">
        <f ca="1" t="shared" si="63"/>
        <v>否</v>
      </c>
      <c r="P646" s="176" t="str">
        <f t="shared" si="67"/>
        <v>是</v>
      </c>
    </row>
    <row r="647" ht="18.95" customHeight="1" spans="1:16">
      <c r="A647" s="167" t="s">
        <v>135</v>
      </c>
      <c r="B647" s="168" t="s">
        <v>135</v>
      </c>
      <c r="C647" s="456" t="s">
        <v>1239</v>
      </c>
      <c r="D647" s="455" t="s">
        <v>1241</v>
      </c>
      <c r="E647" s="168" t="s">
        <v>147</v>
      </c>
      <c r="F647" s="49" t="s">
        <v>1242</v>
      </c>
      <c r="G647" s="26">
        <v>0</v>
      </c>
      <c r="H647" s="26">
        <f>IFERROR(VLOOKUP(D647,'数据-省本级预算数'!D:H,4,0),"0")</f>
        <v>0</v>
      </c>
      <c r="I647" s="26"/>
      <c r="J647" s="26">
        <f>VLOOKUP(F647,'数据-省本级决算数'!$A:$B,2,0)</f>
        <v>0</v>
      </c>
      <c r="K647" s="175"/>
      <c r="L647" s="175"/>
      <c r="M647" s="175">
        <f t="shared" si="66"/>
        <v>0</v>
      </c>
      <c r="N647" s="135" t="str">
        <f t="shared" si="62"/>
        <v/>
      </c>
      <c r="O647" s="176" t="str">
        <f t="shared" si="63"/>
        <v>否</v>
      </c>
      <c r="P647" s="176" t="str">
        <f t="shared" si="67"/>
        <v>是</v>
      </c>
    </row>
    <row r="648" ht="18.95" customHeight="1" spans="1:16">
      <c r="A648" s="167" t="s">
        <v>135</v>
      </c>
      <c r="B648" s="168" t="s">
        <v>135</v>
      </c>
      <c r="C648" s="456" t="s">
        <v>1239</v>
      </c>
      <c r="D648" s="455" t="s">
        <v>1243</v>
      </c>
      <c r="E648" s="168" t="s">
        <v>147</v>
      </c>
      <c r="F648" s="49" t="s">
        <v>1244</v>
      </c>
      <c r="G648" s="26">
        <v>0</v>
      </c>
      <c r="H648" s="26">
        <f>IFERROR(VLOOKUP(D648,'数据-省本级预算数'!D:H,4,0),"0")</f>
        <v>0</v>
      </c>
      <c r="I648" s="26"/>
      <c r="J648" s="26">
        <f>VLOOKUP(F648,'数据-省本级决算数'!$A:$B,2,0)</f>
        <v>0</v>
      </c>
      <c r="K648" s="175"/>
      <c r="L648" s="175"/>
      <c r="M648" s="175">
        <f t="shared" si="66"/>
        <v>0</v>
      </c>
      <c r="N648" s="135" t="str">
        <f t="shared" si="62"/>
        <v/>
      </c>
      <c r="O648" s="176" t="str">
        <f t="shared" si="63"/>
        <v>否</v>
      </c>
      <c r="P648" s="176" t="str">
        <f t="shared" si="67"/>
        <v>是</v>
      </c>
    </row>
    <row r="649" ht="18.95" customHeight="1" spans="1:16">
      <c r="A649" s="167" t="s">
        <v>135</v>
      </c>
      <c r="B649" s="456" t="s">
        <v>1046</v>
      </c>
      <c r="C649" s="168"/>
      <c r="D649" s="455" t="s">
        <v>1245</v>
      </c>
      <c r="E649" s="168"/>
      <c r="F649" s="49" t="s">
        <v>1246</v>
      </c>
      <c r="G649" s="170">
        <f ca="1">SUMIF($C648:$C1870,$D649,$G648:$G1869)</f>
        <v>5000</v>
      </c>
      <c r="H649" s="26">
        <f ca="1">SUMIF($C648:$C1869,$D649,$H648:$H1868)</f>
        <v>3000</v>
      </c>
      <c r="I649" s="26">
        <f>IFERROR(VLOOKUP(F649,'数据-省本级调整数'!$A:$B,2,0),0)</f>
        <v>3000</v>
      </c>
      <c r="J649" s="26">
        <f>VLOOKUP(F649,'数据-省本级决算数'!$A:$B,2,0)</f>
        <v>3000</v>
      </c>
      <c r="K649" s="175">
        <f ca="1" t="shared" si="64"/>
        <v>0.6</v>
      </c>
      <c r="L649" s="175">
        <f ca="1" t="shared" si="65"/>
        <v>1</v>
      </c>
      <c r="M649" s="175">
        <f t="shared" si="66"/>
        <v>1</v>
      </c>
      <c r="N649" s="133">
        <f ca="1" t="shared" si="62"/>
        <v>-0.4</v>
      </c>
      <c r="O649" s="176" t="str">
        <f ca="1" t="shared" si="63"/>
        <v>是</v>
      </c>
      <c r="P649" s="176" t="str">
        <f t="shared" si="67"/>
        <v>是</v>
      </c>
    </row>
    <row r="650" ht="18.95" customHeight="1" spans="1:16">
      <c r="A650" s="167"/>
      <c r="B650" s="168" t="s">
        <v>135</v>
      </c>
      <c r="C650" s="456" t="s">
        <v>1245</v>
      </c>
      <c r="D650" s="27">
        <v>2082401</v>
      </c>
      <c r="E650" s="168" t="s">
        <v>147</v>
      </c>
      <c r="F650" s="49" t="s">
        <v>1247</v>
      </c>
      <c r="G650" s="26">
        <v>5000</v>
      </c>
      <c r="H650" s="26">
        <f>IFERROR(VLOOKUP(D650,'数据-省本级预算数'!D:H,4,0),"0")</f>
        <v>3000</v>
      </c>
      <c r="I650" s="26"/>
      <c r="J650" s="26">
        <f>VLOOKUP(F650,'数据-省本级决算数'!$A:$B,2,0)</f>
        <v>3000</v>
      </c>
      <c r="K650" s="175">
        <f t="shared" si="64"/>
        <v>0.6</v>
      </c>
      <c r="L650" s="175">
        <f t="shared" si="65"/>
        <v>1</v>
      </c>
      <c r="M650" s="175">
        <f t="shared" si="66"/>
        <v>0</v>
      </c>
      <c r="N650" s="135">
        <f t="shared" si="62"/>
        <v>-0.4</v>
      </c>
      <c r="O650" s="176" t="str">
        <f t="shared" si="63"/>
        <v>是</v>
      </c>
      <c r="P650" s="176" t="str">
        <f t="shared" si="67"/>
        <v>是</v>
      </c>
    </row>
    <row r="651" ht="18.95" customHeight="1" spans="1:16">
      <c r="A651" s="167"/>
      <c r="B651" s="168"/>
      <c r="C651" s="456" t="s">
        <v>1245</v>
      </c>
      <c r="D651" s="455" t="s">
        <v>1248</v>
      </c>
      <c r="E651" s="168" t="s">
        <v>147</v>
      </c>
      <c r="F651" s="49" t="s">
        <v>1249</v>
      </c>
      <c r="G651" s="26">
        <v>0</v>
      </c>
      <c r="H651" s="26">
        <f>IFERROR(VLOOKUP(D651,'数据-省本级预算数'!D:H,4,0),"0")</f>
        <v>0</v>
      </c>
      <c r="I651" s="26"/>
      <c r="J651" s="26">
        <f>VLOOKUP(F651,'数据-省本级决算数'!$A:$B,2,0)</f>
        <v>0</v>
      </c>
      <c r="K651" s="175"/>
      <c r="L651" s="175"/>
      <c r="M651" s="175">
        <f t="shared" si="66"/>
        <v>0</v>
      </c>
      <c r="N651" s="135" t="str">
        <f t="shared" si="62"/>
        <v/>
      </c>
      <c r="O651" s="176" t="str">
        <f t="shared" si="63"/>
        <v>否</v>
      </c>
      <c r="P651" s="176" t="str">
        <f t="shared" si="67"/>
        <v>是</v>
      </c>
    </row>
    <row r="652" ht="18.95" customHeight="1" spans="1:16">
      <c r="A652" s="167" t="s">
        <v>135</v>
      </c>
      <c r="B652" s="456" t="s">
        <v>1046</v>
      </c>
      <c r="C652" s="168"/>
      <c r="D652" s="455" t="s">
        <v>1250</v>
      </c>
      <c r="E652" s="168"/>
      <c r="F652" s="49" t="s">
        <v>1251</v>
      </c>
      <c r="G652" s="170">
        <f ca="1">SUMIF($C651:$C1873,$D652,$G651:$G1872)</f>
        <v>0</v>
      </c>
      <c r="H652" s="26">
        <f ca="1">SUMIF($C651:$C1872,$D652,$H651:$H1871)</f>
        <v>144</v>
      </c>
      <c r="I652" s="26">
        <f>IFERROR(VLOOKUP(F652,'数据-省本级调整数'!$A:$B,2,0),0)</f>
        <v>0</v>
      </c>
      <c r="J652" s="26">
        <f>VLOOKUP(F652,'数据-省本级决算数'!$A:$B,2,0)</f>
        <v>0</v>
      </c>
      <c r="K652" s="175"/>
      <c r="L652" s="175">
        <f ca="1" t="shared" si="65"/>
        <v>0</v>
      </c>
      <c r="M652" s="175">
        <f t="shared" si="66"/>
        <v>0</v>
      </c>
      <c r="N652" s="133" t="str">
        <f ca="1" t="shared" si="62"/>
        <v/>
      </c>
      <c r="O652" s="176" t="str">
        <f ca="1" t="shared" si="63"/>
        <v>是</v>
      </c>
      <c r="P652" s="176" t="str">
        <f t="shared" si="67"/>
        <v>是</v>
      </c>
    </row>
    <row r="653" ht="18.95" customHeight="1" spans="1:16">
      <c r="A653" s="167" t="s">
        <v>135</v>
      </c>
      <c r="B653" s="168" t="s">
        <v>135</v>
      </c>
      <c r="C653" s="456" t="s">
        <v>1250</v>
      </c>
      <c r="D653" s="455" t="s">
        <v>1252</v>
      </c>
      <c r="E653" s="168" t="s">
        <v>147</v>
      </c>
      <c r="F653" s="49" t="s">
        <v>1253</v>
      </c>
      <c r="G653" s="26">
        <v>0</v>
      </c>
      <c r="H653" s="26">
        <f>IFERROR(VLOOKUP(D653,'数据-省本级预算数'!D:H,4,0),"0")</f>
        <v>0</v>
      </c>
      <c r="I653" s="26"/>
      <c r="J653" s="26">
        <f>VLOOKUP(F653,'数据-省本级决算数'!$A:$B,2,0)</f>
        <v>0</v>
      </c>
      <c r="K653" s="175"/>
      <c r="L653" s="175"/>
      <c r="M653" s="175">
        <f t="shared" si="66"/>
        <v>0</v>
      </c>
      <c r="N653" s="135" t="str">
        <f t="shared" si="62"/>
        <v/>
      </c>
      <c r="O653" s="176" t="str">
        <f t="shared" si="63"/>
        <v>否</v>
      </c>
      <c r="P653" s="176" t="str">
        <f t="shared" si="67"/>
        <v>是</v>
      </c>
    </row>
    <row r="654" ht="18.95" customHeight="1" spans="1:16">
      <c r="A654" s="167" t="s">
        <v>135</v>
      </c>
      <c r="B654" s="168" t="s">
        <v>135</v>
      </c>
      <c r="C654" s="456" t="s">
        <v>1250</v>
      </c>
      <c r="D654" s="455" t="s">
        <v>1254</v>
      </c>
      <c r="E654" s="168" t="s">
        <v>147</v>
      </c>
      <c r="F654" s="49" t="s">
        <v>1255</v>
      </c>
      <c r="G654" s="26">
        <v>0</v>
      </c>
      <c r="H654" s="26">
        <f>IFERROR(VLOOKUP(D654,'数据-省本级预算数'!D:H,4,0),"0")</f>
        <v>144</v>
      </c>
      <c r="I654" s="26"/>
      <c r="J654" s="26">
        <f>VLOOKUP(F654,'数据-省本级决算数'!$A:$B,2,0)</f>
        <v>0</v>
      </c>
      <c r="K654" s="175"/>
      <c r="L654" s="175">
        <f t="shared" si="65"/>
        <v>0</v>
      </c>
      <c r="M654" s="175">
        <f t="shared" si="66"/>
        <v>0</v>
      </c>
      <c r="N654" s="135" t="str">
        <f t="shared" si="62"/>
        <v/>
      </c>
      <c r="O654" s="176" t="str">
        <f t="shared" si="63"/>
        <v>是</v>
      </c>
      <c r="P654" s="176" t="str">
        <f t="shared" si="67"/>
        <v>是</v>
      </c>
    </row>
    <row r="655" ht="18.95" customHeight="1" spans="1:16">
      <c r="A655" s="167" t="s">
        <v>135</v>
      </c>
      <c r="B655" s="456" t="s">
        <v>1046</v>
      </c>
      <c r="C655" s="168"/>
      <c r="D655" s="455" t="s">
        <v>1256</v>
      </c>
      <c r="E655" s="180"/>
      <c r="F655" s="49" t="s">
        <v>1257</v>
      </c>
      <c r="G655" s="170">
        <f ca="1">SUMIF($C654:$C1876,$D655,$G654:$G1875)</f>
        <v>7548</v>
      </c>
      <c r="H655" s="26">
        <f ca="1">SUMIF($C654:$C1875,$D655,$H654:$H1874)</f>
        <v>43079</v>
      </c>
      <c r="I655" s="26">
        <f>IFERROR(VLOOKUP(F655,'数据-省本级调整数'!$A:$B,2,0),0)</f>
        <v>9631</v>
      </c>
      <c r="J655" s="26">
        <f>VLOOKUP(F655,'数据-省本级决算数'!$A:$B,2,0)</f>
        <v>6135</v>
      </c>
      <c r="K655" s="175">
        <f ca="1" t="shared" si="64"/>
        <v>0.81</v>
      </c>
      <c r="L655" s="175">
        <f ca="1" t="shared" si="65"/>
        <v>0.14</v>
      </c>
      <c r="M655" s="175">
        <f t="shared" si="66"/>
        <v>0.64</v>
      </c>
      <c r="N655" s="133">
        <f ca="1" t="shared" si="62"/>
        <v>-0.187</v>
      </c>
      <c r="O655" s="176" t="str">
        <f ca="1" t="shared" si="63"/>
        <v>是</v>
      </c>
      <c r="P655" s="176" t="str">
        <f t="shared" si="67"/>
        <v>是</v>
      </c>
    </row>
    <row r="656" ht="18.95" customHeight="1" spans="1:16">
      <c r="A656" s="167" t="s">
        <v>135</v>
      </c>
      <c r="B656" s="168"/>
      <c r="C656" s="456" t="s">
        <v>1256</v>
      </c>
      <c r="D656" s="455" t="s">
        <v>1258</v>
      </c>
      <c r="E656" s="168" t="s">
        <v>147</v>
      </c>
      <c r="F656" s="49" t="s">
        <v>1259</v>
      </c>
      <c r="G656" s="26">
        <v>7548</v>
      </c>
      <c r="H656" s="26">
        <f>IFERROR(VLOOKUP(D656,'数据-省本级预算数'!D:H,4,0),"0")</f>
        <v>43079</v>
      </c>
      <c r="I656" s="26"/>
      <c r="J656" s="26">
        <f>VLOOKUP(F656,'数据-省本级决算数'!$A:$B,2,0)</f>
        <v>6135</v>
      </c>
      <c r="K656" s="175">
        <f t="shared" si="64"/>
        <v>0.81</v>
      </c>
      <c r="L656" s="175">
        <f t="shared" si="65"/>
        <v>0.14</v>
      </c>
      <c r="M656" s="175">
        <f t="shared" si="66"/>
        <v>0</v>
      </c>
      <c r="N656" s="135">
        <f t="shared" si="62"/>
        <v>-0.187</v>
      </c>
      <c r="O656" s="176" t="str">
        <f t="shared" si="63"/>
        <v>是</v>
      </c>
      <c r="P656" s="176" t="str">
        <f t="shared" si="67"/>
        <v>是</v>
      </c>
    </row>
    <row r="657" spans="1:16">
      <c r="A657" s="167" t="s">
        <v>134</v>
      </c>
      <c r="B657" s="168" t="s">
        <v>135</v>
      </c>
      <c r="C657" s="168"/>
      <c r="D657" s="169" t="s">
        <v>1260</v>
      </c>
      <c r="E657" s="168"/>
      <c r="F657" s="50" t="s">
        <v>1261</v>
      </c>
      <c r="G657" s="170">
        <f ca="1">SUMIF($B658:$B$1300,$D657,$G658:$G$1300)</f>
        <v>279551</v>
      </c>
      <c r="H657" s="170">
        <f ca="1">SUMIF($B658:$B$1300,$D657,$H658:$H$1300)</f>
        <v>741925</v>
      </c>
      <c r="I657" s="170">
        <f>SUMIF($B658:$B$1300,$D657,$I658:$I$1300)</f>
        <v>400095</v>
      </c>
      <c r="J657" s="26">
        <f>VLOOKUP(F657,'数据-省本级决算数'!$A:$B,2,0)</f>
        <v>351019</v>
      </c>
      <c r="K657" s="175">
        <f ca="1" t="shared" si="64"/>
        <v>1.26</v>
      </c>
      <c r="L657" s="175">
        <f ca="1" t="shared" si="65"/>
        <v>0.47</v>
      </c>
      <c r="M657" s="175">
        <f t="shared" si="66"/>
        <v>0.88</v>
      </c>
      <c r="N657" s="133">
        <f ca="1" t="shared" si="62"/>
        <v>0.256</v>
      </c>
      <c r="O657" s="176" t="str">
        <f ca="1" t="shared" si="63"/>
        <v>是</v>
      </c>
      <c r="P657" s="176" t="str">
        <f t="shared" si="67"/>
        <v>是</v>
      </c>
    </row>
    <row r="658" spans="1:16">
      <c r="A658" s="167" t="s">
        <v>135</v>
      </c>
      <c r="B658" s="168" t="s">
        <v>1260</v>
      </c>
      <c r="C658" s="168" t="s">
        <v>135</v>
      </c>
      <c r="D658" s="169" t="s">
        <v>1262</v>
      </c>
      <c r="E658" s="168" t="s">
        <v>135</v>
      </c>
      <c r="F658" s="49" t="s">
        <v>1263</v>
      </c>
      <c r="G658" s="170">
        <f ca="1">SUMIF($C657:$C1879,$D658,$G657:$G1878)</f>
        <v>1457</v>
      </c>
      <c r="H658" s="26">
        <f ca="1">SUMIF($C657:$C1878,$D658,$H657:$H1877)</f>
        <v>2392</v>
      </c>
      <c r="I658" s="26">
        <f>IFERROR(VLOOKUP(F658,'数据-省本级调整数'!$A:$B,2,0),0)</f>
        <v>2534</v>
      </c>
      <c r="J658" s="26">
        <f>VLOOKUP(F658,'数据-省本级决算数'!$A:$B,2,0)</f>
        <v>2534</v>
      </c>
      <c r="K658" s="175">
        <f ca="1" t="shared" si="64"/>
        <v>1.74</v>
      </c>
      <c r="L658" s="175">
        <f ca="1" t="shared" si="65"/>
        <v>1.06</v>
      </c>
      <c r="M658" s="175">
        <f t="shared" si="66"/>
        <v>1</v>
      </c>
      <c r="N658" s="133">
        <f ca="1" t="shared" si="62"/>
        <v>0.739</v>
      </c>
      <c r="O658" s="176" t="str">
        <f ca="1" t="shared" si="63"/>
        <v>是</v>
      </c>
      <c r="P658" s="176" t="str">
        <f t="shared" si="67"/>
        <v>是</v>
      </c>
    </row>
    <row r="659" spans="1:16">
      <c r="A659" s="167" t="s">
        <v>135</v>
      </c>
      <c r="B659" s="168" t="s">
        <v>135</v>
      </c>
      <c r="C659" s="456" t="s">
        <v>1262</v>
      </c>
      <c r="D659" s="169" t="s">
        <v>1264</v>
      </c>
      <c r="E659" s="168" t="s">
        <v>147</v>
      </c>
      <c r="F659" s="49" t="s">
        <v>141</v>
      </c>
      <c r="G659" s="26">
        <v>1261</v>
      </c>
      <c r="H659" s="26">
        <f>IFERROR(VLOOKUP(D659,'数据-省本级预算数'!D:H,4,0),"0")</f>
        <v>2220</v>
      </c>
      <c r="I659" s="26"/>
      <c r="J659" s="26">
        <f>VLOOKUP(F659,'数据-省本级决算数'!$A:$B,2,0)</f>
        <v>4776</v>
      </c>
      <c r="K659" s="175">
        <f t="shared" si="64"/>
        <v>3.79</v>
      </c>
      <c r="L659" s="175">
        <f t="shared" si="65"/>
        <v>2.15</v>
      </c>
      <c r="M659" s="175">
        <f t="shared" si="66"/>
        <v>0</v>
      </c>
      <c r="N659" s="135">
        <f t="shared" si="62"/>
        <v>2.787</v>
      </c>
      <c r="O659" s="176" t="str">
        <f t="shared" si="63"/>
        <v>是</v>
      </c>
      <c r="P659" s="176" t="str">
        <f t="shared" si="67"/>
        <v>是</v>
      </c>
    </row>
    <row r="660" spans="1:16">
      <c r="A660" s="167" t="s">
        <v>135</v>
      </c>
      <c r="B660" s="168" t="s">
        <v>135</v>
      </c>
      <c r="C660" s="456" t="s">
        <v>1262</v>
      </c>
      <c r="D660" s="169" t="s">
        <v>1265</v>
      </c>
      <c r="E660" s="168" t="s">
        <v>147</v>
      </c>
      <c r="F660" s="49" t="s">
        <v>143</v>
      </c>
      <c r="G660" s="26">
        <v>78</v>
      </c>
      <c r="H660" s="26">
        <f>IFERROR(VLOOKUP(D660,'数据-省本级预算数'!D:H,4,0),"0")</f>
        <v>64</v>
      </c>
      <c r="I660" s="26"/>
      <c r="J660" s="26">
        <f>VLOOKUP(F660,'数据-省本级决算数'!$A:$B,2,0)</f>
        <v>590</v>
      </c>
      <c r="K660" s="175">
        <f t="shared" si="64"/>
        <v>7.56</v>
      </c>
      <c r="L660" s="175">
        <f t="shared" si="65"/>
        <v>9.22</v>
      </c>
      <c r="M660" s="175">
        <f t="shared" si="66"/>
        <v>0</v>
      </c>
      <c r="N660" s="135">
        <f t="shared" si="62"/>
        <v>6.564</v>
      </c>
      <c r="O660" s="176" t="str">
        <f t="shared" si="63"/>
        <v>是</v>
      </c>
      <c r="P660" s="176" t="str">
        <f t="shared" si="67"/>
        <v>是</v>
      </c>
    </row>
    <row r="661" spans="1:16">
      <c r="A661" s="167" t="s">
        <v>135</v>
      </c>
      <c r="B661" s="168" t="s">
        <v>135</v>
      </c>
      <c r="C661" s="456" t="s">
        <v>1262</v>
      </c>
      <c r="D661" s="169" t="s">
        <v>1266</v>
      </c>
      <c r="E661" s="168" t="s">
        <v>147</v>
      </c>
      <c r="F661" s="49" t="s">
        <v>145</v>
      </c>
      <c r="G661" s="26">
        <v>118</v>
      </c>
      <c r="H661" s="26">
        <f>IFERROR(VLOOKUP(D661,'数据-省本级预算数'!D:H,4,0),"0")</f>
        <v>108</v>
      </c>
      <c r="I661" s="26"/>
      <c r="J661" s="26">
        <f>VLOOKUP(F661,'数据-省本级决算数'!$A:$B,2,0)</f>
        <v>713</v>
      </c>
      <c r="K661" s="175">
        <f t="shared" si="64"/>
        <v>6.04</v>
      </c>
      <c r="L661" s="175">
        <f t="shared" si="65"/>
        <v>6.6</v>
      </c>
      <c r="M661" s="175">
        <f t="shared" si="66"/>
        <v>0</v>
      </c>
      <c r="N661" s="135">
        <f t="shared" si="62"/>
        <v>5.042</v>
      </c>
      <c r="O661" s="176" t="str">
        <f t="shared" si="63"/>
        <v>是</v>
      </c>
      <c r="P661" s="176" t="str">
        <f t="shared" si="67"/>
        <v>是</v>
      </c>
    </row>
    <row r="662" spans="1:16">
      <c r="A662" s="167" t="s">
        <v>135</v>
      </c>
      <c r="B662" s="168" t="s">
        <v>135</v>
      </c>
      <c r="C662" s="456" t="s">
        <v>1262</v>
      </c>
      <c r="D662" s="169" t="s">
        <v>1267</v>
      </c>
      <c r="E662" s="168" t="s">
        <v>147</v>
      </c>
      <c r="F662" s="49" t="s">
        <v>1268</v>
      </c>
      <c r="G662" s="26">
        <v>0</v>
      </c>
      <c r="H662" s="26">
        <f>IFERROR(VLOOKUP(D662,'数据-省本级预算数'!D:H,4,0),"0")</f>
        <v>0</v>
      </c>
      <c r="I662" s="26"/>
      <c r="J662" s="26">
        <f>VLOOKUP(F662,'数据-省本级决算数'!$A:$B,2,0)</f>
        <v>0</v>
      </c>
      <c r="K662" s="175"/>
      <c r="L662" s="175"/>
      <c r="M662" s="175">
        <f t="shared" si="66"/>
        <v>0</v>
      </c>
      <c r="N662" s="135" t="str">
        <f t="shared" si="62"/>
        <v/>
      </c>
      <c r="O662" s="176" t="str">
        <f t="shared" si="63"/>
        <v>否</v>
      </c>
      <c r="P662" s="176" t="str">
        <f t="shared" si="67"/>
        <v>是</v>
      </c>
    </row>
    <row r="663" spans="1:16">
      <c r="A663" s="167" t="s">
        <v>135</v>
      </c>
      <c r="B663" s="456" t="s">
        <v>1260</v>
      </c>
      <c r="C663" s="168"/>
      <c r="D663" s="169" t="s">
        <v>1269</v>
      </c>
      <c r="E663" s="168"/>
      <c r="F663" s="49" t="s">
        <v>1270</v>
      </c>
      <c r="G663" s="170">
        <f ca="1">SUMIF($C662:$C1884,$D663,$G662:$G1883)</f>
        <v>82368</v>
      </c>
      <c r="H663" s="26">
        <f ca="1">SUMIF($C662:$C1883,$D663,$H662:$H1882)</f>
        <v>94535</v>
      </c>
      <c r="I663" s="26">
        <f>IFERROR(VLOOKUP(F663,'数据-省本级调整数'!$A:$B,2,0),0)</f>
        <v>117959</v>
      </c>
      <c r="J663" s="26">
        <f>VLOOKUP(F663,'数据-省本级决算数'!$A:$B,2,0)</f>
        <v>106567</v>
      </c>
      <c r="K663" s="175">
        <f ca="1" t="shared" si="64"/>
        <v>1.29</v>
      </c>
      <c r="L663" s="175">
        <f ca="1" t="shared" si="65"/>
        <v>1.13</v>
      </c>
      <c r="M663" s="175">
        <f t="shared" si="66"/>
        <v>0.9</v>
      </c>
      <c r="N663" s="133">
        <f ca="1" t="shared" si="62"/>
        <v>0.294</v>
      </c>
      <c r="O663" s="176" t="str">
        <f ca="1" t="shared" si="63"/>
        <v>是</v>
      </c>
      <c r="P663" s="176" t="str">
        <f t="shared" si="67"/>
        <v>是</v>
      </c>
    </row>
    <row r="664" spans="1:16">
      <c r="A664" s="167" t="s">
        <v>135</v>
      </c>
      <c r="B664" s="168" t="s">
        <v>135</v>
      </c>
      <c r="C664" s="456" t="s">
        <v>1269</v>
      </c>
      <c r="D664" s="169" t="s">
        <v>1271</v>
      </c>
      <c r="E664" s="168" t="s">
        <v>147</v>
      </c>
      <c r="F664" s="49" t="s">
        <v>1272</v>
      </c>
      <c r="G664" s="26">
        <v>69885</v>
      </c>
      <c r="H664" s="26">
        <f>IFERROR(VLOOKUP(D664,'数据-省本级预算数'!D:H,4,0),"0")</f>
        <v>83529</v>
      </c>
      <c r="I664" s="26"/>
      <c r="J664" s="26">
        <f>VLOOKUP(F664,'数据-省本级决算数'!$A:$B,2,0)</f>
        <v>83123</v>
      </c>
      <c r="K664" s="175">
        <f t="shared" si="64"/>
        <v>1.19</v>
      </c>
      <c r="L664" s="175">
        <f t="shared" si="65"/>
        <v>1</v>
      </c>
      <c r="M664" s="175">
        <f t="shared" si="66"/>
        <v>0</v>
      </c>
      <c r="N664" s="135">
        <f t="shared" si="62"/>
        <v>0.189</v>
      </c>
      <c r="O664" s="176" t="str">
        <f t="shared" si="63"/>
        <v>是</v>
      </c>
      <c r="P664" s="176" t="str">
        <f t="shared" si="67"/>
        <v>是</v>
      </c>
    </row>
    <row r="665" spans="1:16">
      <c r="A665" s="167" t="s">
        <v>135</v>
      </c>
      <c r="B665" s="168" t="s">
        <v>135</v>
      </c>
      <c r="C665" s="456" t="s">
        <v>1269</v>
      </c>
      <c r="D665" s="169" t="s">
        <v>1273</v>
      </c>
      <c r="E665" s="168" t="s">
        <v>147</v>
      </c>
      <c r="F665" s="49" t="s">
        <v>1274</v>
      </c>
      <c r="G665" s="26">
        <v>2166</v>
      </c>
      <c r="H665" s="26">
        <f>IFERROR(VLOOKUP(D665,'数据-省本级预算数'!D:H,4,0),"0")</f>
        <v>1905</v>
      </c>
      <c r="I665" s="26"/>
      <c r="J665" s="26">
        <f>VLOOKUP(F665,'数据-省本级决算数'!$A:$B,2,0)</f>
        <v>7115</v>
      </c>
      <c r="K665" s="175">
        <f t="shared" si="64"/>
        <v>3.28</v>
      </c>
      <c r="L665" s="175">
        <f t="shared" si="65"/>
        <v>3.73</v>
      </c>
      <c r="M665" s="175">
        <f t="shared" si="66"/>
        <v>0</v>
      </c>
      <c r="N665" s="135">
        <f t="shared" si="62"/>
        <v>2.285</v>
      </c>
      <c r="O665" s="176" t="str">
        <f t="shared" si="63"/>
        <v>是</v>
      </c>
      <c r="P665" s="176" t="str">
        <f t="shared" si="67"/>
        <v>是</v>
      </c>
    </row>
    <row r="666" spans="1:16">
      <c r="A666" s="167" t="s">
        <v>135</v>
      </c>
      <c r="B666" s="168" t="s">
        <v>135</v>
      </c>
      <c r="C666" s="456" t="s">
        <v>1269</v>
      </c>
      <c r="D666" s="169" t="s">
        <v>1275</v>
      </c>
      <c r="E666" s="168" t="s">
        <v>147</v>
      </c>
      <c r="F666" s="49" t="s">
        <v>1276</v>
      </c>
      <c r="G666" s="26">
        <v>3415</v>
      </c>
      <c r="H666" s="26">
        <f>IFERROR(VLOOKUP(D666,'数据-省本级预算数'!D:H,4,0),"0")</f>
        <v>2736</v>
      </c>
      <c r="I666" s="26"/>
      <c r="J666" s="26">
        <f>VLOOKUP(F666,'数据-省本级决算数'!$A:$B,2,0)</f>
        <v>3461</v>
      </c>
      <c r="K666" s="175">
        <f t="shared" si="64"/>
        <v>1.01</v>
      </c>
      <c r="L666" s="175">
        <f t="shared" si="65"/>
        <v>1.26</v>
      </c>
      <c r="M666" s="175">
        <f t="shared" si="66"/>
        <v>0</v>
      </c>
      <c r="N666" s="135">
        <f t="shared" si="62"/>
        <v>0.013</v>
      </c>
      <c r="O666" s="176" t="str">
        <f t="shared" si="63"/>
        <v>是</v>
      </c>
      <c r="P666" s="176" t="str">
        <f t="shared" si="67"/>
        <v>是</v>
      </c>
    </row>
    <row r="667" spans="1:16">
      <c r="A667" s="167" t="s">
        <v>135</v>
      </c>
      <c r="B667" s="168" t="s">
        <v>135</v>
      </c>
      <c r="C667" s="456" t="s">
        <v>1269</v>
      </c>
      <c r="D667" s="169" t="s">
        <v>1277</v>
      </c>
      <c r="E667" s="168" t="s">
        <v>147</v>
      </c>
      <c r="F667" s="49" t="s">
        <v>1278</v>
      </c>
      <c r="G667" s="26">
        <v>0</v>
      </c>
      <c r="H667" s="26">
        <f>IFERROR(VLOOKUP(D667,'数据-省本级预算数'!D:H,4,0),"0")</f>
        <v>0</v>
      </c>
      <c r="I667" s="26"/>
      <c r="J667" s="26">
        <f>VLOOKUP(F667,'数据-省本级决算数'!$A:$B,2,0)</f>
        <v>0</v>
      </c>
      <c r="K667" s="175"/>
      <c r="L667" s="175"/>
      <c r="M667" s="175">
        <f t="shared" si="66"/>
        <v>0</v>
      </c>
      <c r="N667" s="135" t="str">
        <f t="shared" si="62"/>
        <v/>
      </c>
      <c r="O667" s="176" t="str">
        <f t="shared" si="63"/>
        <v>否</v>
      </c>
      <c r="P667" s="176" t="str">
        <f t="shared" si="67"/>
        <v>是</v>
      </c>
    </row>
    <row r="668" spans="1:16">
      <c r="A668" s="167" t="s">
        <v>135</v>
      </c>
      <c r="B668" s="168" t="s">
        <v>135</v>
      </c>
      <c r="C668" s="456" t="s">
        <v>1269</v>
      </c>
      <c r="D668" s="169" t="s">
        <v>1279</v>
      </c>
      <c r="E668" s="168" t="s">
        <v>147</v>
      </c>
      <c r="F668" s="49" t="s">
        <v>1280</v>
      </c>
      <c r="G668" s="26">
        <v>0</v>
      </c>
      <c r="H668" s="26">
        <f>IFERROR(VLOOKUP(D668,'数据-省本级预算数'!D:H,4,0),"0")</f>
        <v>0</v>
      </c>
      <c r="I668" s="26"/>
      <c r="J668" s="26">
        <f>VLOOKUP(F668,'数据-省本级决算数'!$A:$B,2,0)</f>
        <v>0</v>
      </c>
      <c r="K668" s="175"/>
      <c r="L668" s="175"/>
      <c r="M668" s="175">
        <f t="shared" si="66"/>
        <v>0</v>
      </c>
      <c r="N668" s="135" t="str">
        <f t="shared" si="62"/>
        <v/>
      </c>
      <c r="O668" s="176" t="str">
        <f t="shared" si="63"/>
        <v>否</v>
      </c>
      <c r="P668" s="176" t="str">
        <f t="shared" si="67"/>
        <v>是</v>
      </c>
    </row>
    <row r="669" spans="1:16">
      <c r="A669" s="167" t="s">
        <v>135</v>
      </c>
      <c r="B669" s="168" t="s">
        <v>135</v>
      </c>
      <c r="C669" s="456" t="s">
        <v>1269</v>
      </c>
      <c r="D669" s="169" t="s">
        <v>1281</v>
      </c>
      <c r="E669" s="168" t="s">
        <v>147</v>
      </c>
      <c r="F669" s="49" t="s">
        <v>1282</v>
      </c>
      <c r="G669" s="26">
        <v>0</v>
      </c>
      <c r="H669" s="26">
        <f>IFERROR(VLOOKUP(D669,'数据-省本级预算数'!D:H,4,0),"0")</f>
        <v>0</v>
      </c>
      <c r="I669" s="26"/>
      <c r="J669" s="26">
        <f>VLOOKUP(F669,'数据-省本级决算数'!$A:$B,2,0)</f>
        <v>0</v>
      </c>
      <c r="K669" s="175"/>
      <c r="L669" s="175"/>
      <c r="M669" s="175">
        <f t="shared" si="66"/>
        <v>0</v>
      </c>
      <c r="N669" s="135" t="str">
        <f t="shared" si="62"/>
        <v/>
      </c>
      <c r="O669" s="176" t="str">
        <f t="shared" si="63"/>
        <v>否</v>
      </c>
      <c r="P669" s="176" t="str">
        <f t="shared" si="67"/>
        <v>是</v>
      </c>
    </row>
    <row r="670" spans="1:16">
      <c r="A670" s="167" t="s">
        <v>135</v>
      </c>
      <c r="B670" s="168" t="s">
        <v>135</v>
      </c>
      <c r="C670" s="456" t="s">
        <v>1269</v>
      </c>
      <c r="D670" s="169" t="s">
        <v>1283</v>
      </c>
      <c r="E670" s="168" t="s">
        <v>147</v>
      </c>
      <c r="F670" s="49" t="s">
        <v>1284</v>
      </c>
      <c r="G670" s="26">
        <v>0</v>
      </c>
      <c r="H670" s="26">
        <f>IFERROR(VLOOKUP(D670,'数据-省本级预算数'!D:H,4,0),"0")</f>
        <v>0</v>
      </c>
      <c r="I670" s="26"/>
      <c r="J670" s="26">
        <f>VLOOKUP(F670,'数据-省本级决算数'!$A:$B,2,0)</f>
        <v>8</v>
      </c>
      <c r="K670" s="175"/>
      <c r="L670" s="175"/>
      <c r="M670" s="175">
        <f t="shared" si="66"/>
        <v>0</v>
      </c>
      <c r="N670" s="135" t="str">
        <f t="shared" si="62"/>
        <v/>
      </c>
      <c r="O670" s="176" t="str">
        <f t="shared" si="63"/>
        <v>是</v>
      </c>
      <c r="P670" s="176" t="str">
        <f t="shared" si="67"/>
        <v>是</v>
      </c>
    </row>
    <row r="671" spans="1:16">
      <c r="A671" s="167" t="s">
        <v>135</v>
      </c>
      <c r="B671" s="168"/>
      <c r="C671" s="456" t="s">
        <v>1269</v>
      </c>
      <c r="D671" s="169" t="s">
        <v>1285</v>
      </c>
      <c r="E671" s="168" t="s">
        <v>147</v>
      </c>
      <c r="F671" s="51" t="s">
        <v>1286</v>
      </c>
      <c r="G671" s="26">
        <v>3023</v>
      </c>
      <c r="H671" s="26">
        <f>IFERROR(VLOOKUP(D671,'数据-省本级预算数'!D:H,4,0),"0")</f>
        <v>2959</v>
      </c>
      <c r="I671" s="26"/>
      <c r="J671" s="26">
        <f>VLOOKUP(F671,'数据-省本级决算数'!$A:$B,2,0)</f>
        <v>9731</v>
      </c>
      <c r="K671" s="175">
        <f t="shared" si="64"/>
        <v>3.22</v>
      </c>
      <c r="L671" s="175">
        <f t="shared" si="65"/>
        <v>3.29</v>
      </c>
      <c r="M671" s="175">
        <f t="shared" si="66"/>
        <v>0</v>
      </c>
      <c r="N671" s="135">
        <f t="shared" si="62"/>
        <v>2.219</v>
      </c>
      <c r="O671" s="176" t="str">
        <f t="shared" si="63"/>
        <v>是</v>
      </c>
      <c r="P671" s="176" t="str">
        <f t="shared" si="67"/>
        <v>是</v>
      </c>
    </row>
    <row r="672" spans="1:16">
      <c r="A672" s="167" t="s">
        <v>135</v>
      </c>
      <c r="B672" s="168" t="s">
        <v>135</v>
      </c>
      <c r="C672" s="456" t="s">
        <v>1269</v>
      </c>
      <c r="D672" s="169" t="s">
        <v>1287</v>
      </c>
      <c r="E672" s="168" t="s">
        <v>147</v>
      </c>
      <c r="F672" s="49" t="s">
        <v>1288</v>
      </c>
      <c r="G672" s="26">
        <v>0</v>
      </c>
      <c r="H672" s="26">
        <f>IFERROR(VLOOKUP(D672,'数据-省本级预算数'!D:H,4,0),"0")</f>
        <v>0</v>
      </c>
      <c r="I672" s="26"/>
      <c r="J672" s="26">
        <f>VLOOKUP(F672,'数据-省本级决算数'!$A:$B,2,0)</f>
        <v>0</v>
      </c>
      <c r="K672" s="175"/>
      <c r="L672" s="175"/>
      <c r="M672" s="175">
        <f t="shared" si="66"/>
        <v>0</v>
      </c>
      <c r="N672" s="135" t="str">
        <f t="shared" si="62"/>
        <v/>
      </c>
      <c r="O672" s="176" t="str">
        <f t="shared" si="63"/>
        <v>否</v>
      </c>
      <c r="P672" s="176" t="str">
        <f t="shared" si="67"/>
        <v>是</v>
      </c>
    </row>
    <row r="673" spans="1:16">
      <c r="A673" s="167" t="s">
        <v>135</v>
      </c>
      <c r="B673" s="168" t="s">
        <v>135</v>
      </c>
      <c r="C673" s="456" t="s">
        <v>1269</v>
      </c>
      <c r="D673" s="169" t="s">
        <v>1289</v>
      </c>
      <c r="E673" s="168" t="s">
        <v>147</v>
      </c>
      <c r="F673" s="27" t="s">
        <v>1290</v>
      </c>
      <c r="G673" s="26">
        <v>1557</v>
      </c>
      <c r="H673" s="26">
        <f>IFERROR(VLOOKUP(D673,'数据-省本级预算数'!D:H,4,0),"0")</f>
        <v>387</v>
      </c>
      <c r="I673" s="26"/>
      <c r="J673" s="26">
        <f>VLOOKUP(F673,'数据-省本级决算数'!$A:$B,2,0)</f>
        <v>475</v>
      </c>
      <c r="K673" s="175">
        <f t="shared" si="64"/>
        <v>0.31</v>
      </c>
      <c r="L673" s="175">
        <f t="shared" si="65"/>
        <v>1.23</v>
      </c>
      <c r="M673" s="175">
        <f t="shared" si="66"/>
        <v>0</v>
      </c>
      <c r="N673" s="135">
        <f t="shared" si="62"/>
        <v>-0.695</v>
      </c>
      <c r="O673" s="176" t="str">
        <f t="shared" si="63"/>
        <v>是</v>
      </c>
      <c r="P673" s="176" t="str">
        <f t="shared" si="67"/>
        <v>是</v>
      </c>
    </row>
    <row r="674" spans="1:16">
      <c r="A674" s="167" t="s">
        <v>135</v>
      </c>
      <c r="B674" s="168" t="s">
        <v>135</v>
      </c>
      <c r="C674" s="456" t="s">
        <v>1269</v>
      </c>
      <c r="D674" s="169" t="s">
        <v>1291</v>
      </c>
      <c r="E674" s="168" t="s">
        <v>147</v>
      </c>
      <c r="F674" s="49" t="s">
        <v>1292</v>
      </c>
      <c r="G674" s="26">
        <v>0</v>
      </c>
      <c r="H674" s="26">
        <f>IFERROR(VLOOKUP(D674,'数据-省本级预算数'!D:H,4,0),"0")</f>
        <v>0</v>
      </c>
      <c r="I674" s="26"/>
      <c r="J674" s="26">
        <f>VLOOKUP(F674,'数据-省本级决算数'!$A:$B,2,0)</f>
        <v>0</v>
      </c>
      <c r="K674" s="175"/>
      <c r="L674" s="175"/>
      <c r="M674" s="175">
        <f t="shared" si="66"/>
        <v>0</v>
      </c>
      <c r="N674" s="135" t="str">
        <f t="shared" si="62"/>
        <v/>
      </c>
      <c r="O674" s="176" t="str">
        <f t="shared" si="63"/>
        <v>否</v>
      </c>
      <c r="P674" s="176" t="str">
        <f t="shared" si="67"/>
        <v>是</v>
      </c>
    </row>
    <row r="675" spans="1:16">
      <c r="A675" s="167" t="s">
        <v>135</v>
      </c>
      <c r="B675" s="168"/>
      <c r="C675" s="456" t="s">
        <v>1269</v>
      </c>
      <c r="D675" s="169" t="s">
        <v>1293</v>
      </c>
      <c r="E675" s="168" t="s">
        <v>147</v>
      </c>
      <c r="F675" s="49" t="s">
        <v>1294</v>
      </c>
      <c r="G675" s="26">
        <v>2322</v>
      </c>
      <c r="H675" s="26">
        <f>IFERROR(VLOOKUP(D675,'数据-省本级预算数'!D:H,4,0),"0")</f>
        <v>3019</v>
      </c>
      <c r="I675" s="26"/>
      <c r="J675" s="26">
        <f>VLOOKUP(F675,'数据-省本级决算数'!$A:$B,2,0)</f>
        <v>2654</v>
      </c>
      <c r="K675" s="175">
        <f t="shared" si="64"/>
        <v>1.14</v>
      </c>
      <c r="L675" s="175">
        <f t="shared" si="65"/>
        <v>0.88</v>
      </c>
      <c r="M675" s="175">
        <f t="shared" si="66"/>
        <v>0</v>
      </c>
      <c r="N675" s="135">
        <f t="shared" si="62"/>
        <v>0.143</v>
      </c>
      <c r="O675" s="176" t="str">
        <f t="shared" si="63"/>
        <v>是</v>
      </c>
      <c r="P675" s="176" t="str">
        <f t="shared" si="67"/>
        <v>是</v>
      </c>
    </row>
    <row r="676" spans="1:16">
      <c r="A676" s="167" t="s">
        <v>135</v>
      </c>
      <c r="B676" s="456" t="s">
        <v>1260</v>
      </c>
      <c r="C676" s="168"/>
      <c r="D676" s="169" t="s">
        <v>1295</v>
      </c>
      <c r="E676" s="168"/>
      <c r="F676" s="49" t="s">
        <v>1296</v>
      </c>
      <c r="G676" s="170">
        <f ca="1">SUMIF($C675:$C1897,$D676,$G675:$G1896)</f>
        <v>5</v>
      </c>
      <c r="H676" s="26">
        <f ca="1">SUMIF($C675:$C1896,$D676,$H675:$H1895)</f>
        <v>31939</v>
      </c>
      <c r="I676" s="26">
        <f>IFERROR(VLOOKUP(F676,'数据-省本级调整数'!$A:$B,2,0),0)</f>
        <v>806</v>
      </c>
      <c r="J676" s="26">
        <f>VLOOKUP(F676,'数据-省本级决算数'!$A:$B,2,0)</f>
        <v>-7050</v>
      </c>
      <c r="K676" s="175">
        <f ca="1" t="shared" si="64"/>
        <v>-1410</v>
      </c>
      <c r="L676" s="175">
        <f ca="1" t="shared" si="65"/>
        <v>-0.22</v>
      </c>
      <c r="M676" s="175">
        <f t="shared" si="66"/>
        <v>-8.75</v>
      </c>
      <c r="N676" s="133">
        <f ca="1" t="shared" si="62"/>
        <v>-1411</v>
      </c>
      <c r="O676" s="176" t="str">
        <f ca="1" t="shared" si="63"/>
        <v>是</v>
      </c>
      <c r="P676" s="176" t="str">
        <f t="shared" si="67"/>
        <v>是</v>
      </c>
    </row>
    <row r="677" spans="1:16">
      <c r="A677" s="167" t="s">
        <v>135</v>
      </c>
      <c r="B677" s="168" t="s">
        <v>135</v>
      </c>
      <c r="C677" s="456" t="s">
        <v>1295</v>
      </c>
      <c r="D677" s="169" t="s">
        <v>1297</v>
      </c>
      <c r="E677" s="168" t="s">
        <v>147</v>
      </c>
      <c r="F677" s="49" t="s">
        <v>1298</v>
      </c>
      <c r="G677" s="26">
        <v>5</v>
      </c>
      <c r="H677" s="26">
        <f>IFERROR(VLOOKUP(D677,'数据-省本级预算数'!D:H,4,0),"0")</f>
        <v>0</v>
      </c>
      <c r="I677" s="26"/>
      <c r="J677" s="26">
        <f>VLOOKUP(F677,'数据-省本级决算数'!$A:$B,2,0)</f>
        <v>0</v>
      </c>
      <c r="K677" s="175">
        <f t="shared" si="64"/>
        <v>0</v>
      </c>
      <c r="L677" s="175"/>
      <c r="M677" s="175">
        <f t="shared" si="66"/>
        <v>0</v>
      </c>
      <c r="N677" s="135">
        <f t="shared" si="62"/>
        <v>-1</v>
      </c>
      <c r="O677" s="176" t="str">
        <f t="shared" si="63"/>
        <v>是</v>
      </c>
      <c r="P677" s="176" t="str">
        <f t="shared" si="67"/>
        <v>是</v>
      </c>
    </row>
    <row r="678" spans="1:16">
      <c r="A678" s="167" t="s">
        <v>135</v>
      </c>
      <c r="B678" s="168" t="s">
        <v>135</v>
      </c>
      <c r="C678" s="456" t="s">
        <v>1295</v>
      </c>
      <c r="D678" s="169" t="s">
        <v>1299</v>
      </c>
      <c r="E678" s="168" t="s">
        <v>147</v>
      </c>
      <c r="F678" s="49" t="s">
        <v>1300</v>
      </c>
      <c r="G678" s="26">
        <v>0</v>
      </c>
      <c r="H678" s="26">
        <f>IFERROR(VLOOKUP(D678,'数据-省本级预算数'!D:H,4,0),"0")</f>
        <v>1147</v>
      </c>
      <c r="I678" s="26"/>
      <c r="J678" s="26">
        <f>VLOOKUP(F678,'数据-省本级决算数'!$A:$B,2,0)</f>
        <v>0</v>
      </c>
      <c r="K678" s="175"/>
      <c r="L678" s="175">
        <f t="shared" si="65"/>
        <v>0</v>
      </c>
      <c r="M678" s="175">
        <f t="shared" si="66"/>
        <v>0</v>
      </c>
      <c r="N678" s="135" t="str">
        <f t="shared" si="62"/>
        <v/>
      </c>
      <c r="O678" s="176" t="str">
        <f t="shared" si="63"/>
        <v>是</v>
      </c>
      <c r="P678" s="176" t="str">
        <f t="shared" si="67"/>
        <v>是</v>
      </c>
    </row>
    <row r="679" spans="1:16">
      <c r="A679" s="167" t="s">
        <v>135</v>
      </c>
      <c r="B679" s="168" t="s">
        <v>135</v>
      </c>
      <c r="C679" s="456" t="s">
        <v>1295</v>
      </c>
      <c r="D679" s="169" t="s">
        <v>1301</v>
      </c>
      <c r="E679" s="168" t="s">
        <v>147</v>
      </c>
      <c r="F679" s="49" t="s">
        <v>1302</v>
      </c>
      <c r="G679" s="26">
        <v>0</v>
      </c>
      <c r="H679" s="26">
        <f>IFERROR(VLOOKUP(D679,'数据-省本级预算数'!D:H,4,0),"0")</f>
        <v>30792</v>
      </c>
      <c r="I679" s="26"/>
      <c r="J679" s="26">
        <f>VLOOKUP(F679,'数据-省本级决算数'!$A:$B,2,0)</f>
        <v>-7050</v>
      </c>
      <c r="K679" s="175"/>
      <c r="L679" s="175">
        <f t="shared" si="65"/>
        <v>-0.23</v>
      </c>
      <c r="M679" s="175">
        <f t="shared" si="66"/>
        <v>0</v>
      </c>
      <c r="N679" s="135" t="str">
        <f t="shared" si="62"/>
        <v/>
      </c>
      <c r="O679" s="176" t="str">
        <f t="shared" si="63"/>
        <v>是</v>
      </c>
      <c r="P679" s="176" t="str">
        <f t="shared" si="67"/>
        <v>是</v>
      </c>
    </row>
    <row r="680" spans="1:16">
      <c r="A680" s="167" t="s">
        <v>135</v>
      </c>
      <c r="B680" s="456" t="s">
        <v>1260</v>
      </c>
      <c r="C680" s="168"/>
      <c r="D680" s="169" t="s">
        <v>1303</v>
      </c>
      <c r="E680" s="168"/>
      <c r="F680" s="49" t="s">
        <v>1304</v>
      </c>
      <c r="G680" s="170">
        <f ca="1">SUMIF($C679:$C1901,$D680,$G679:$G1900)</f>
        <v>31789</v>
      </c>
      <c r="H680" s="26">
        <f ca="1">SUMIF($C679:$C1900,$D680,$H679:$H1899)</f>
        <v>56262</v>
      </c>
      <c r="I680" s="26">
        <f>IFERROR(VLOOKUP(F680,'数据-省本级调整数'!$A:$B,2,0),0)</f>
        <v>91523</v>
      </c>
      <c r="J680" s="26">
        <f>VLOOKUP(F680,'数据-省本级决算数'!$A:$B,2,0)</f>
        <v>68910</v>
      </c>
      <c r="K680" s="175">
        <f ca="1" t="shared" si="64"/>
        <v>2.17</v>
      </c>
      <c r="L680" s="175">
        <f ca="1" t="shared" si="65"/>
        <v>1.22</v>
      </c>
      <c r="M680" s="175">
        <f t="shared" si="66"/>
        <v>0.75</v>
      </c>
      <c r="N680" s="133">
        <f ca="1" t="shared" si="62"/>
        <v>1.168</v>
      </c>
      <c r="O680" s="176" t="str">
        <f ca="1" t="shared" si="63"/>
        <v>是</v>
      </c>
      <c r="P680" s="176" t="str">
        <f t="shared" si="67"/>
        <v>是</v>
      </c>
    </row>
    <row r="681" spans="1:16">
      <c r="A681" s="167" t="s">
        <v>135</v>
      </c>
      <c r="B681" s="168" t="s">
        <v>135</v>
      </c>
      <c r="C681" s="168" t="s">
        <v>1303</v>
      </c>
      <c r="D681" s="169" t="s">
        <v>1305</v>
      </c>
      <c r="E681" s="168" t="s">
        <v>147</v>
      </c>
      <c r="F681" s="49" t="s">
        <v>1306</v>
      </c>
      <c r="G681" s="26">
        <v>8175</v>
      </c>
      <c r="H681" s="26">
        <f>IFERROR(VLOOKUP(D681,'数据-省本级预算数'!D:H,4,0),"0")</f>
        <v>10086</v>
      </c>
      <c r="I681" s="26"/>
      <c r="J681" s="26">
        <f>VLOOKUP(F681,'数据-省本级决算数'!$A:$B,2,0)</f>
        <v>7258</v>
      </c>
      <c r="K681" s="175">
        <f t="shared" si="64"/>
        <v>0.89</v>
      </c>
      <c r="L681" s="175">
        <f t="shared" si="65"/>
        <v>0.72</v>
      </c>
      <c r="M681" s="175">
        <f t="shared" si="66"/>
        <v>0</v>
      </c>
      <c r="N681" s="135">
        <f t="shared" si="62"/>
        <v>-0.112</v>
      </c>
      <c r="O681" s="176" t="str">
        <f t="shared" si="63"/>
        <v>是</v>
      </c>
      <c r="P681" s="176" t="str">
        <f t="shared" si="67"/>
        <v>是</v>
      </c>
    </row>
    <row r="682" spans="1:16">
      <c r="A682" s="167" t="s">
        <v>135</v>
      </c>
      <c r="B682" s="168" t="s">
        <v>135</v>
      </c>
      <c r="C682" s="168" t="s">
        <v>1303</v>
      </c>
      <c r="D682" s="169" t="s">
        <v>1307</v>
      </c>
      <c r="E682" s="168" t="s">
        <v>147</v>
      </c>
      <c r="F682" s="49" t="s">
        <v>1308</v>
      </c>
      <c r="G682" s="26">
        <v>701</v>
      </c>
      <c r="H682" s="26">
        <f>IFERROR(VLOOKUP(D682,'数据-省本级预算数'!D:H,4,0),"0")</f>
        <v>624</v>
      </c>
      <c r="I682" s="26"/>
      <c r="J682" s="26">
        <f>VLOOKUP(F682,'数据-省本级决算数'!$A:$B,2,0)</f>
        <v>666</v>
      </c>
      <c r="K682" s="175">
        <f t="shared" si="64"/>
        <v>0.95</v>
      </c>
      <c r="L682" s="175">
        <f t="shared" si="65"/>
        <v>1.07</v>
      </c>
      <c r="M682" s="175">
        <f t="shared" si="66"/>
        <v>0</v>
      </c>
      <c r="N682" s="135">
        <f t="shared" si="62"/>
        <v>-0.05</v>
      </c>
      <c r="O682" s="176" t="str">
        <f t="shared" si="63"/>
        <v>是</v>
      </c>
      <c r="P682" s="176" t="str">
        <f t="shared" si="67"/>
        <v>是</v>
      </c>
    </row>
    <row r="683" spans="1:16">
      <c r="A683" s="167" t="s">
        <v>135</v>
      </c>
      <c r="B683" s="168" t="s">
        <v>135</v>
      </c>
      <c r="C683" s="168" t="s">
        <v>1303</v>
      </c>
      <c r="D683" s="169" t="s">
        <v>1309</v>
      </c>
      <c r="E683" s="168" t="s">
        <v>147</v>
      </c>
      <c r="F683" s="49" t="s">
        <v>1310</v>
      </c>
      <c r="G683" s="26">
        <v>935</v>
      </c>
      <c r="H683" s="26">
        <f>IFERROR(VLOOKUP(D683,'数据-省本级预算数'!D:H,4,0),"0")</f>
        <v>3361</v>
      </c>
      <c r="I683" s="26"/>
      <c r="J683" s="26">
        <f>VLOOKUP(F683,'数据-省本级决算数'!$A:$B,2,0)</f>
        <v>1559</v>
      </c>
      <c r="K683" s="175">
        <f t="shared" si="64"/>
        <v>1.67</v>
      </c>
      <c r="L683" s="175">
        <f t="shared" si="65"/>
        <v>0.46</v>
      </c>
      <c r="M683" s="175">
        <f t="shared" si="66"/>
        <v>0</v>
      </c>
      <c r="N683" s="135">
        <f t="shared" si="62"/>
        <v>0.667</v>
      </c>
      <c r="O683" s="176" t="str">
        <f t="shared" si="63"/>
        <v>是</v>
      </c>
      <c r="P683" s="176" t="str">
        <f t="shared" si="67"/>
        <v>是</v>
      </c>
    </row>
    <row r="684" spans="1:16">
      <c r="A684" s="167" t="s">
        <v>135</v>
      </c>
      <c r="B684" s="168" t="s">
        <v>135</v>
      </c>
      <c r="C684" s="168" t="s">
        <v>1303</v>
      </c>
      <c r="D684" s="169" t="s">
        <v>1311</v>
      </c>
      <c r="E684" s="168" t="s">
        <v>147</v>
      </c>
      <c r="F684" s="49" t="s">
        <v>1312</v>
      </c>
      <c r="G684" s="26">
        <v>0</v>
      </c>
      <c r="H684" s="26">
        <f>IFERROR(VLOOKUP(D684,'数据-省本级预算数'!D:H,4,0),"0")</f>
        <v>0</v>
      </c>
      <c r="I684" s="26"/>
      <c r="J684" s="26">
        <f>VLOOKUP(F684,'数据-省本级决算数'!$A:$B,2,0)</f>
        <v>0</v>
      </c>
      <c r="K684" s="175"/>
      <c r="L684" s="175"/>
      <c r="M684" s="175">
        <f t="shared" si="66"/>
        <v>0</v>
      </c>
      <c r="N684" s="135" t="str">
        <f t="shared" si="62"/>
        <v/>
      </c>
      <c r="O684" s="176" t="str">
        <f t="shared" si="63"/>
        <v>否</v>
      </c>
      <c r="P684" s="176" t="str">
        <f t="shared" si="67"/>
        <v>是</v>
      </c>
    </row>
    <row r="685" spans="1:16">
      <c r="A685" s="167" t="s">
        <v>135</v>
      </c>
      <c r="B685" s="168" t="s">
        <v>135</v>
      </c>
      <c r="C685" s="168" t="s">
        <v>1303</v>
      </c>
      <c r="D685" s="169" t="s">
        <v>1313</v>
      </c>
      <c r="E685" s="168" t="s">
        <v>147</v>
      </c>
      <c r="F685" s="49" t="s">
        <v>1314</v>
      </c>
      <c r="G685" s="26">
        <v>4432</v>
      </c>
      <c r="H685" s="26">
        <f>IFERROR(VLOOKUP(D685,'数据-省本级预算数'!D:H,4,0),"0")</f>
        <v>1021</v>
      </c>
      <c r="I685" s="26"/>
      <c r="J685" s="26">
        <f>VLOOKUP(F685,'数据-省本级决算数'!$A:$B,2,0)</f>
        <v>708</v>
      </c>
      <c r="K685" s="175">
        <f t="shared" si="64"/>
        <v>0.16</v>
      </c>
      <c r="L685" s="175">
        <f t="shared" si="65"/>
        <v>0.69</v>
      </c>
      <c r="M685" s="175">
        <f t="shared" si="66"/>
        <v>0</v>
      </c>
      <c r="N685" s="135">
        <f t="shared" si="62"/>
        <v>-0.84</v>
      </c>
      <c r="O685" s="176" t="str">
        <f t="shared" si="63"/>
        <v>是</v>
      </c>
      <c r="P685" s="176" t="str">
        <f t="shared" si="67"/>
        <v>是</v>
      </c>
    </row>
    <row r="686" spans="1:16">
      <c r="A686" s="167" t="s">
        <v>135</v>
      </c>
      <c r="B686" s="168" t="s">
        <v>135</v>
      </c>
      <c r="C686" s="168" t="s">
        <v>1303</v>
      </c>
      <c r="D686" s="169" t="s">
        <v>1315</v>
      </c>
      <c r="E686" s="168" t="s">
        <v>147</v>
      </c>
      <c r="F686" s="49" t="s">
        <v>1316</v>
      </c>
      <c r="G686" s="26">
        <v>0</v>
      </c>
      <c r="H686" s="26">
        <f>IFERROR(VLOOKUP(D686,'数据-省本级预算数'!D:H,4,0),"0")</f>
        <v>0</v>
      </c>
      <c r="I686" s="26"/>
      <c r="J686" s="26">
        <f>VLOOKUP(F686,'数据-省本级决算数'!$A:$B,2,0)</f>
        <v>0</v>
      </c>
      <c r="K686" s="175"/>
      <c r="L686" s="175"/>
      <c r="M686" s="175">
        <f t="shared" si="66"/>
        <v>0</v>
      </c>
      <c r="N686" s="135" t="str">
        <f t="shared" si="62"/>
        <v/>
      </c>
      <c r="O686" s="176" t="str">
        <f t="shared" si="63"/>
        <v>否</v>
      </c>
      <c r="P686" s="176" t="str">
        <f t="shared" si="67"/>
        <v>是</v>
      </c>
    </row>
    <row r="687" spans="1:16">
      <c r="A687" s="167" t="s">
        <v>135</v>
      </c>
      <c r="B687" s="168"/>
      <c r="C687" s="168" t="s">
        <v>1303</v>
      </c>
      <c r="D687" s="169" t="s">
        <v>1317</v>
      </c>
      <c r="E687" s="168" t="s">
        <v>147</v>
      </c>
      <c r="F687" s="49" t="s">
        <v>1318</v>
      </c>
      <c r="G687" s="26">
        <v>0</v>
      </c>
      <c r="H687" s="26">
        <f>IFERROR(VLOOKUP(D687,'数据-省本级预算数'!D:H,4,0),"0")</f>
        <v>0</v>
      </c>
      <c r="I687" s="26"/>
      <c r="J687" s="26">
        <f>VLOOKUP(F687,'数据-省本级决算数'!$A:$B,2,0)</f>
        <v>0</v>
      </c>
      <c r="K687" s="175"/>
      <c r="L687" s="175"/>
      <c r="M687" s="175">
        <f t="shared" si="66"/>
        <v>0</v>
      </c>
      <c r="N687" s="135" t="str">
        <f t="shared" si="62"/>
        <v/>
      </c>
      <c r="O687" s="176" t="str">
        <f t="shared" si="63"/>
        <v>否</v>
      </c>
      <c r="P687" s="176" t="str">
        <f t="shared" si="67"/>
        <v>是</v>
      </c>
    </row>
    <row r="688" spans="1:16">
      <c r="A688" s="167" t="s">
        <v>135</v>
      </c>
      <c r="B688" s="168" t="s">
        <v>135</v>
      </c>
      <c r="C688" s="168" t="s">
        <v>1303</v>
      </c>
      <c r="D688" s="169" t="s">
        <v>1319</v>
      </c>
      <c r="E688" s="168" t="s">
        <v>147</v>
      </c>
      <c r="F688" s="49" t="s">
        <v>1320</v>
      </c>
      <c r="G688" s="26">
        <v>82</v>
      </c>
      <c r="H688" s="26">
        <f>IFERROR(VLOOKUP(D688,'数据-省本级预算数'!D:H,4,0),"0")</f>
        <v>25940</v>
      </c>
      <c r="I688" s="26"/>
      <c r="J688" s="26">
        <f>VLOOKUP(F688,'数据-省本级决算数'!$A:$B,2,0)</f>
        <v>0</v>
      </c>
      <c r="K688" s="175">
        <f t="shared" si="64"/>
        <v>0</v>
      </c>
      <c r="L688" s="175">
        <f t="shared" si="65"/>
        <v>0</v>
      </c>
      <c r="M688" s="175">
        <f t="shared" si="66"/>
        <v>0</v>
      </c>
      <c r="N688" s="135">
        <f t="shared" si="62"/>
        <v>-1</v>
      </c>
      <c r="O688" s="176" t="str">
        <f t="shared" si="63"/>
        <v>是</v>
      </c>
      <c r="P688" s="176" t="str">
        <f t="shared" si="67"/>
        <v>是</v>
      </c>
    </row>
    <row r="689" spans="1:16">
      <c r="A689" s="167" t="s">
        <v>135</v>
      </c>
      <c r="B689" s="168" t="s">
        <v>135</v>
      </c>
      <c r="C689" s="168" t="s">
        <v>1303</v>
      </c>
      <c r="D689" s="169" t="s">
        <v>1321</v>
      </c>
      <c r="E689" s="168" t="s">
        <v>147</v>
      </c>
      <c r="F689" s="49" t="s">
        <v>1322</v>
      </c>
      <c r="G689" s="26">
        <v>17100</v>
      </c>
      <c r="H689" s="26">
        <f>IFERROR(VLOOKUP(D689,'数据-省本级预算数'!D:H,4,0),"0")</f>
        <v>12700</v>
      </c>
      <c r="I689" s="26"/>
      <c r="J689" s="26">
        <f>VLOOKUP(F689,'数据-省本级决算数'!$A:$B,2,0)</f>
        <v>58480</v>
      </c>
      <c r="K689" s="175">
        <f t="shared" si="64"/>
        <v>3.42</v>
      </c>
      <c r="L689" s="175">
        <f t="shared" si="65"/>
        <v>4.6</v>
      </c>
      <c r="M689" s="175">
        <f t="shared" si="66"/>
        <v>0</v>
      </c>
      <c r="N689" s="135">
        <f t="shared" si="62"/>
        <v>2.42</v>
      </c>
      <c r="O689" s="176" t="str">
        <f t="shared" si="63"/>
        <v>是</v>
      </c>
      <c r="P689" s="176" t="str">
        <f t="shared" si="67"/>
        <v>是</v>
      </c>
    </row>
    <row r="690" spans="1:16">
      <c r="A690" s="167" t="s">
        <v>135</v>
      </c>
      <c r="B690" s="168" t="s">
        <v>135</v>
      </c>
      <c r="C690" s="168" t="s">
        <v>1303</v>
      </c>
      <c r="D690" s="169" t="s">
        <v>1323</v>
      </c>
      <c r="E690" s="168" t="s">
        <v>147</v>
      </c>
      <c r="F690" s="49" t="s">
        <v>1324</v>
      </c>
      <c r="G690" s="26">
        <v>220</v>
      </c>
      <c r="H690" s="26">
        <f>IFERROR(VLOOKUP(D690,'数据-省本级预算数'!D:H,4,0),"0")</f>
        <v>500</v>
      </c>
      <c r="I690" s="26"/>
      <c r="J690" s="26">
        <f>VLOOKUP(F690,'数据-省本级决算数'!$A:$B,2,0)</f>
        <v>239</v>
      </c>
      <c r="K690" s="175">
        <f t="shared" si="64"/>
        <v>1.09</v>
      </c>
      <c r="L690" s="175">
        <f t="shared" si="65"/>
        <v>0.48</v>
      </c>
      <c r="M690" s="175">
        <f t="shared" si="66"/>
        <v>0</v>
      </c>
      <c r="N690" s="135">
        <f t="shared" si="62"/>
        <v>0.086</v>
      </c>
      <c r="O690" s="176" t="str">
        <f t="shared" si="63"/>
        <v>是</v>
      </c>
      <c r="P690" s="176" t="str">
        <f t="shared" si="67"/>
        <v>是</v>
      </c>
    </row>
    <row r="691" spans="1:16">
      <c r="A691" s="167" t="s">
        <v>135</v>
      </c>
      <c r="B691" s="168" t="s">
        <v>135</v>
      </c>
      <c r="C691" s="168" t="s">
        <v>1303</v>
      </c>
      <c r="D691" s="169" t="s">
        <v>1325</v>
      </c>
      <c r="E691" s="168" t="s">
        <v>147</v>
      </c>
      <c r="F691" s="49" t="s">
        <v>1326</v>
      </c>
      <c r="G691" s="26">
        <v>144</v>
      </c>
      <c r="H691" s="26">
        <f>IFERROR(VLOOKUP(D691,'数据-省本级预算数'!D:H,4,0),"0")</f>
        <v>2030</v>
      </c>
      <c r="I691" s="26"/>
      <c r="J691" s="26">
        <f>VLOOKUP(F691,'数据-省本级决算数'!$A:$B,2,0)</f>
        <v>0</v>
      </c>
      <c r="K691" s="175">
        <f t="shared" si="64"/>
        <v>0</v>
      </c>
      <c r="L691" s="175">
        <f t="shared" si="65"/>
        <v>0</v>
      </c>
      <c r="M691" s="175">
        <f t="shared" si="66"/>
        <v>0</v>
      </c>
      <c r="N691" s="135">
        <f t="shared" si="62"/>
        <v>-1</v>
      </c>
      <c r="O691" s="176" t="str">
        <f t="shared" si="63"/>
        <v>是</v>
      </c>
      <c r="P691" s="176" t="str">
        <f t="shared" si="67"/>
        <v>是</v>
      </c>
    </row>
    <row r="692" spans="1:16">
      <c r="A692" s="167" t="s">
        <v>135</v>
      </c>
      <c r="B692" s="456" t="s">
        <v>1260</v>
      </c>
      <c r="C692" s="168"/>
      <c r="D692" s="169" t="s">
        <v>1327</v>
      </c>
      <c r="E692" s="168"/>
      <c r="F692" s="49" t="s">
        <v>1328</v>
      </c>
      <c r="G692" s="170">
        <f ca="1">SUMIF($C691:$C1913,$D692,$G691:$G1912)</f>
        <v>116506</v>
      </c>
      <c r="H692" s="26">
        <f ca="1">SUMIF($C691:$C1912,$D692,$H691:$H1911)</f>
        <v>483740</v>
      </c>
      <c r="I692" s="26">
        <f>IFERROR(VLOOKUP(F692,'数据-省本级调整数'!$A:$B,2,0),0)</f>
        <v>138516</v>
      </c>
      <c r="J692" s="26">
        <f>VLOOKUP(F692,'数据-省本级决算数'!$A:$B,2,0)</f>
        <v>137862</v>
      </c>
      <c r="K692" s="175">
        <f ca="1" t="shared" si="64"/>
        <v>1.18</v>
      </c>
      <c r="L692" s="175">
        <f ca="1" t="shared" si="65"/>
        <v>0.28</v>
      </c>
      <c r="M692" s="175">
        <f t="shared" si="66"/>
        <v>1</v>
      </c>
      <c r="N692" s="133">
        <f ca="1" t="shared" si="62"/>
        <v>0.183</v>
      </c>
      <c r="O692" s="176" t="str">
        <f ca="1" t="shared" si="63"/>
        <v>是</v>
      </c>
      <c r="P692" s="176" t="str">
        <f t="shared" si="67"/>
        <v>是</v>
      </c>
    </row>
    <row r="693" spans="1:16">
      <c r="A693" s="167" t="s">
        <v>135</v>
      </c>
      <c r="B693" s="168" t="s">
        <v>135</v>
      </c>
      <c r="C693" s="168" t="s">
        <v>1327</v>
      </c>
      <c r="D693" s="169" t="s">
        <v>1329</v>
      </c>
      <c r="E693" s="168" t="s">
        <v>147</v>
      </c>
      <c r="F693" s="49" t="s">
        <v>1330</v>
      </c>
      <c r="G693" s="26">
        <v>28864</v>
      </c>
      <c r="H693" s="26">
        <f>IFERROR(VLOOKUP(D693,'数据-省本级预算数'!D:H,4,0),"0")</f>
        <v>31476</v>
      </c>
      <c r="I693" s="26"/>
      <c r="J693" s="26">
        <f>VLOOKUP(F693,'数据-省本级决算数'!$A:$B,2,0)</f>
        <v>31940</v>
      </c>
      <c r="K693" s="175">
        <f t="shared" si="64"/>
        <v>1.11</v>
      </c>
      <c r="L693" s="175">
        <f t="shared" si="65"/>
        <v>1.01</v>
      </c>
      <c r="M693" s="175">
        <f t="shared" si="66"/>
        <v>0</v>
      </c>
      <c r="N693" s="135">
        <f t="shared" si="62"/>
        <v>0.107</v>
      </c>
      <c r="O693" s="176" t="str">
        <f t="shared" si="63"/>
        <v>是</v>
      </c>
      <c r="P693" s="176" t="str">
        <f t="shared" si="67"/>
        <v>是</v>
      </c>
    </row>
    <row r="694" spans="1:16">
      <c r="A694" s="167" t="s">
        <v>135</v>
      </c>
      <c r="B694" s="168" t="s">
        <v>135</v>
      </c>
      <c r="C694" s="168" t="s">
        <v>1327</v>
      </c>
      <c r="D694" s="169" t="s">
        <v>1331</v>
      </c>
      <c r="E694" s="168" t="s">
        <v>147</v>
      </c>
      <c r="F694" s="49" t="s">
        <v>1332</v>
      </c>
      <c r="G694" s="26">
        <v>24165</v>
      </c>
      <c r="H694" s="26">
        <f>IFERROR(VLOOKUP(D694,'数据-省本级预算数'!D:H,4,0),"0")</f>
        <v>24905</v>
      </c>
      <c r="I694" s="26"/>
      <c r="J694" s="26">
        <f>VLOOKUP(F694,'数据-省本级决算数'!$A:$B,2,0)</f>
        <v>28207</v>
      </c>
      <c r="K694" s="175">
        <f t="shared" si="64"/>
        <v>1.17</v>
      </c>
      <c r="L694" s="175">
        <f t="shared" si="65"/>
        <v>1.13</v>
      </c>
      <c r="M694" s="175">
        <f t="shared" si="66"/>
        <v>0</v>
      </c>
      <c r="N694" s="135">
        <f t="shared" si="62"/>
        <v>0.167</v>
      </c>
      <c r="O694" s="176" t="str">
        <f t="shared" si="63"/>
        <v>是</v>
      </c>
      <c r="P694" s="176" t="str">
        <f t="shared" si="67"/>
        <v>是</v>
      </c>
    </row>
    <row r="695" spans="1:16">
      <c r="A695" s="167" t="s">
        <v>135</v>
      </c>
      <c r="B695" s="168" t="s">
        <v>135</v>
      </c>
      <c r="C695" s="168" t="s">
        <v>1327</v>
      </c>
      <c r="D695" s="169" t="s">
        <v>1333</v>
      </c>
      <c r="E695" s="168" t="s">
        <v>147</v>
      </c>
      <c r="F695" s="49" t="s">
        <v>1334</v>
      </c>
      <c r="G695" s="26">
        <v>29204</v>
      </c>
      <c r="H695" s="26">
        <f>IFERROR(VLOOKUP(D695,'数据-省本级预算数'!D:H,4,0),"0")</f>
        <v>31824</v>
      </c>
      <c r="I695" s="26"/>
      <c r="J695" s="26">
        <f>VLOOKUP(F695,'数据-省本级决算数'!$A:$B,2,0)</f>
        <v>31107</v>
      </c>
      <c r="K695" s="175">
        <f t="shared" si="64"/>
        <v>1.07</v>
      </c>
      <c r="L695" s="175">
        <f t="shared" si="65"/>
        <v>0.98</v>
      </c>
      <c r="M695" s="175">
        <f t="shared" si="66"/>
        <v>0</v>
      </c>
      <c r="N695" s="135">
        <f t="shared" si="62"/>
        <v>0.065</v>
      </c>
      <c r="O695" s="176" t="str">
        <f t="shared" si="63"/>
        <v>是</v>
      </c>
      <c r="P695" s="176" t="str">
        <f t="shared" si="67"/>
        <v>是</v>
      </c>
    </row>
    <row r="696" spans="1:16">
      <c r="A696" s="167" t="s">
        <v>135</v>
      </c>
      <c r="B696" s="168" t="s">
        <v>135</v>
      </c>
      <c r="C696" s="168" t="s">
        <v>1327</v>
      </c>
      <c r="D696" s="169" t="s">
        <v>1335</v>
      </c>
      <c r="E696" s="168" t="s">
        <v>147</v>
      </c>
      <c r="F696" s="49" t="s">
        <v>1336</v>
      </c>
      <c r="G696" s="26">
        <v>368</v>
      </c>
      <c r="H696" s="26">
        <f>IFERROR(VLOOKUP(D696,'数据-省本级预算数'!D:H,4,0),"0")</f>
        <v>0</v>
      </c>
      <c r="I696" s="26"/>
      <c r="J696" s="26">
        <f>VLOOKUP(F696,'数据-省本级决算数'!$A:$B,2,0)</f>
        <v>209</v>
      </c>
      <c r="K696" s="175">
        <f t="shared" si="64"/>
        <v>0.57</v>
      </c>
      <c r="L696" s="175"/>
      <c r="M696" s="175">
        <f t="shared" si="66"/>
        <v>0</v>
      </c>
      <c r="N696" s="135">
        <f t="shared" ref="N696:N759" si="68">IF(ISERROR(J696/G696-1),"",J696/G696-1)</f>
        <v>-0.432</v>
      </c>
      <c r="O696" s="176" t="str">
        <f t="shared" si="63"/>
        <v>是</v>
      </c>
      <c r="P696" s="176" t="str">
        <f t="shared" si="67"/>
        <v>是</v>
      </c>
    </row>
    <row r="697" spans="1:16">
      <c r="A697" s="167" t="s">
        <v>135</v>
      </c>
      <c r="B697" s="168"/>
      <c r="C697" s="168" t="s">
        <v>1327</v>
      </c>
      <c r="D697" s="169" t="s">
        <v>1337</v>
      </c>
      <c r="E697" s="168" t="s">
        <v>147</v>
      </c>
      <c r="F697" s="49" t="s">
        <v>1338</v>
      </c>
      <c r="G697" s="26">
        <v>80</v>
      </c>
      <c r="H697" s="26">
        <f>IFERROR(VLOOKUP(D697,'数据-省本级预算数'!D:H,4,0),"0")</f>
        <v>315011</v>
      </c>
      <c r="I697" s="26"/>
      <c r="J697" s="26">
        <f>VLOOKUP(F697,'数据-省本级决算数'!$A:$B,2,0)</f>
        <v>20</v>
      </c>
      <c r="K697" s="175">
        <f t="shared" si="64"/>
        <v>0.25</v>
      </c>
      <c r="L697" s="175">
        <f t="shared" si="65"/>
        <v>0</v>
      </c>
      <c r="M697" s="175">
        <f t="shared" si="66"/>
        <v>0</v>
      </c>
      <c r="N697" s="135">
        <f t="shared" si="68"/>
        <v>-0.75</v>
      </c>
      <c r="O697" s="176" t="str">
        <f t="shared" si="63"/>
        <v>是</v>
      </c>
      <c r="P697" s="176" t="str">
        <f t="shared" si="67"/>
        <v>是</v>
      </c>
    </row>
    <row r="698" spans="1:16">
      <c r="A698" s="167" t="s">
        <v>135</v>
      </c>
      <c r="B698" s="168" t="s">
        <v>135</v>
      </c>
      <c r="C698" s="168" t="s">
        <v>1327</v>
      </c>
      <c r="D698" s="169" t="s">
        <v>1339</v>
      </c>
      <c r="E698" s="168" t="s">
        <v>147</v>
      </c>
      <c r="F698" s="49" t="s">
        <v>1340</v>
      </c>
      <c r="G698" s="26">
        <v>9273</v>
      </c>
      <c r="H698" s="26">
        <f>IFERROR(VLOOKUP(D698,'数据-省本级预算数'!D:H,4,0),"0")</f>
        <v>46190</v>
      </c>
      <c r="I698" s="26"/>
      <c r="J698" s="26">
        <f>VLOOKUP(F698,'数据-省本级决算数'!$A:$B,2,0)</f>
        <v>16854</v>
      </c>
      <c r="K698" s="175">
        <f t="shared" si="64"/>
        <v>1.82</v>
      </c>
      <c r="L698" s="175">
        <f t="shared" si="65"/>
        <v>0.36</v>
      </c>
      <c r="M698" s="175">
        <f t="shared" si="66"/>
        <v>0</v>
      </c>
      <c r="N698" s="135">
        <f t="shared" si="68"/>
        <v>0.818</v>
      </c>
      <c r="O698" s="176" t="str">
        <f t="shared" si="63"/>
        <v>是</v>
      </c>
      <c r="P698" s="176" t="str">
        <f t="shared" si="67"/>
        <v>是</v>
      </c>
    </row>
    <row r="699" spans="1:16">
      <c r="A699" s="167" t="s">
        <v>135</v>
      </c>
      <c r="B699" s="168" t="s">
        <v>135</v>
      </c>
      <c r="C699" s="168" t="s">
        <v>1327</v>
      </c>
      <c r="D699" s="169" t="s">
        <v>1341</v>
      </c>
      <c r="E699" s="168" t="s">
        <v>147</v>
      </c>
      <c r="F699" s="49" t="s">
        <v>1342</v>
      </c>
      <c r="G699" s="26">
        <v>0</v>
      </c>
      <c r="H699" s="26">
        <f>IFERROR(VLOOKUP(D699,'数据-省本级预算数'!D:H,4,0),"0")</f>
        <v>8780</v>
      </c>
      <c r="I699" s="26"/>
      <c r="J699" s="26">
        <f>VLOOKUP(F699,'数据-省本级决算数'!$A:$B,2,0)</f>
        <v>600</v>
      </c>
      <c r="K699" s="175"/>
      <c r="L699" s="175">
        <f t="shared" si="65"/>
        <v>0.07</v>
      </c>
      <c r="M699" s="175">
        <f t="shared" si="66"/>
        <v>0</v>
      </c>
      <c r="N699" s="135" t="str">
        <f t="shared" si="68"/>
        <v/>
      </c>
      <c r="O699" s="176" t="str">
        <f t="shared" si="63"/>
        <v>是</v>
      </c>
      <c r="P699" s="176" t="str">
        <f t="shared" si="67"/>
        <v>是</v>
      </c>
    </row>
    <row r="700" spans="1:16">
      <c r="A700" s="167" t="s">
        <v>135</v>
      </c>
      <c r="B700" s="168"/>
      <c r="C700" s="168" t="s">
        <v>1327</v>
      </c>
      <c r="D700" s="169" t="s">
        <v>1343</v>
      </c>
      <c r="E700" s="168" t="s">
        <v>147</v>
      </c>
      <c r="F700" s="49" t="s">
        <v>1344</v>
      </c>
      <c r="G700" s="26">
        <v>684</v>
      </c>
      <c r="H700" s="26">
        <f>IFERROR(VLOOKUP(D700,'数据-省本级预算数'!D:H,4,0),"0")</f>
        <v>0</v>
      </c>
      <c r="I700" s="26"/>
      <c r="J700" s="26">
        <f>VLOOKUP(F700,'数据-省本级决算数'!$A:$B,2,0)</f>
        <v>180</v>
      </c>
      <c r="K700" s="175">
        <f t="shared" si="64"/>
        <v>0.26</v>
      </c>
      <c r="L700" s="175"/>
      <c r="M700" s="175">
        <f t="shared" si="66"/>
        <v>0</v>
      </c>
      <c r="N700" s="135">
        <f t="shared" si="68"/>
        <v>-0.737</v>
      </c>
      <c r="O700" s="176" t="str">
        <f t="shared" si="63"/>
        <v>是</v>
      </c>
      <c r="P700" s="176" t="str">
        <f t="shared" si="67"/>
        <v>是</v>
      </c>
    </row>
    <row r="701" spans="1:16">
      <c r="A701" s="167" t="s">
        <v>135</v>
      </c>
      <c r="B701" s="168" t="s">
        <v>135</v>
      </c>
      <c r="C701" s="168" t="s">
        <v>1327</v>
      </c>
      <c r="D701" s="169" t="s">
        <v>1345</v>
      </c>
      <c r="E701" s="168" t="s">
        <v>147</v>
      </c>
      <c r="F701" s="49" t="s">
        <v>1346</v>
      </c>
      <c r="G701" s="26">
        <v>23868</v>
      </c>
      <c r="H701" s="26">
        <f>IFERROR(VLOOKUP(D701,'数据-省本级预算数'!D:H,4,0),"0")</f>
        <v>25554</v>
      </c>
      <c r="I701" s="26"/>
      <c r="J701" s="26">
        <f>VLOOKUP(F701,'数据-省本级决算数'!$A:$B,2,0)</f>
        <v>28745</v>
      </c>
      <c r="K701" s="175">
        <f t="shared" si="64"/>
        <v>1.2</v>
      </c>
      <c r="L701" s="175">
        <f t="shared" si="65"/>
        <v>1.12</v>
      </c>
      <c r="M701" s="175">
        <f t="shared" si="66"/>
        <v>0</v>
      </c>
      <c r="N701" s="135">
        <f t="shared" si="68"/>
        <v>0.204</v>
      </c>
      <c r="O701" s="176" t="str">
        <f t="shared" si="63"/>
        <v>是</v>
      </c>
      <c r="P701" s="176" t="str">
        <f t="shared" si="67"/>
        <v>是</v>
      </c>
    </row>
    <row r="702" ht="18.95" customHeight="1" spans="1:16">
      <c r="A702" s="167" t="s">
        <v>135</v>
      </c>
      <c r="B702" s="456" t="s">
        <v>1260</v>
      </c>
      <c r="C702" s="168"/>
      <c r="D702" s="169" t="s">
        <v>1347</v>
      </c>
      <c r="E702" s="168"/>
      <c r="F702" s="49" t="s">
        <v>1348</v>
      </c>
      <c r="G702" s="170">
        <f ca="1">SUMIF($C701:$C1923,$D702,$G701:$G1922)</f>
        <v>1119</v>
      </c>
      <c r="H702" s="26">
        <f ca="1">SUMIF($C701:$C1922,$D702,$H701:$H1921)</f>
        <v>5000</v>
      </c>
      <c r="I702" s="26">
        <f>IFERROR(VLOOKUP(F702,'数据-省本级调整数'!$A:$B,2,0),0)</f>
        <v>4489</v>
      </c>
      <c r="J702" s="26">
        <f>VLOOKUP(F702,'数据-省本级决算数'!$A:$B,2,0)</f>
        <v>1721</v>
      </c>
      <c r="K702" s="175">
        <f ca="1" t="shared" si="64"/>
        <v>1.54</v>
      </c>
      <c r="L702" s="175">
        <f ca="1" t="shared" si="65"/>
        <v>0.34</v>
      </c>
      <c r="M702" s="175">
        <f t="shared" si="66"/>
        <v>0.38</v>
      </c>
      <c r="N702" s="133">
        <f ca="1" t="shared" si="68"/>
        <v>0.538</v>
      </c>
      <c r="O702" s="176" t="str">
        <f ca="1" t="shared" si="63"/>
        <v>是</v>
      </c>
      <c r="P702" s="176" t="str">
        <f t="shared" si="67"/>
        <v>是</v>
      </c>
    </row>
    <row r="703" ht="18.95" customHeight="1" spans="1:16">
      <c r="A703" s="167" t="s">
        <v>135</v>
      </c>
      <c r="B703" s="168" t="s">
        <v>135</v>
      </c>
      <c r="C703" s="456" t="s">
        <v>1347</v>
      </c>
      <c r="D703" s="169" t="s">
        <v>1349</v>
      </c>
      <c r="E703" s="168" t="s">
        <v>147</v>
      </c>
      <c r="F703" s="49" t="s">
        <v>1350</v>
      </c>
      <c r="G703" s="26">
        <v>1119</v>
      </c>
      <c r="H703" s="26">
        <f>IFERROR(VLOOKUP(D703,'数据-省本级预算数'!D:H,4,0),"0")</f>
        <v>5000</v>
      </c>
      <c r="I703" s="26"/>
      <c r="J703" s="26">
        <f>VLOOKUP(F703,'数据-省本级决算数'!$A:$B,2,0)</f>
        <v>1721</v>
      </c>
      <c r="K703" s="175">
        <f t="shared" si="64"/>
        <v>1.54</v>
      </c>
      <c r="L703" s="175">
        <f t="shared" si="65"/>
        <v>0.34</v>
      </c>
      <c r="M703" s="175">
        <f t="shared" si="66"/>
        <v>0</v>
      </c>
      <c r="N703" s="135">
        <f t="shared" si="68"/>
        <v>0.538</v>
      </c>
      <c r="O703" s="176" t="str">
        <f t="shared" si="63"/>
        <v>是</v>
      </c>
      <c r="P703" s="176" t="str">
        <f t="shared" si="67"/>
        <v>是</v>
      </c>
    </row>
    <row r="704" ht="18.95" customHeight="1" spans="1:16">
      <c r="A704" s="167" t="s">
        <v>135</v>
      </c>
      <c r="B704" s="168" t="s">
        <v>135</v>
      </c>
      <c r="C704" s="456" t="s">
        <v>1347</v>
      </c>
      <c r="D704" s="455" t="s">
        <v>1351</v>
      </c>
      <c r="E704" s="168" t="s">
        <v>147</v>
      </c>
      <c r="F704" s="49" t="s">
        <v>1352</v>
      </c>
      <c r="G704" s="26">
        <v>0</v>
      </c>
      <c r="H704" s="26">
        <f>IFERROR(VLOOKUP(D704,'数据-省本级预算数'!D:H,4,0),"0")</f>
        <v>0</v>
      </c>
      <c r="I704" s="26"/>
      <c r="J704" s="26">
        <f>VLOOKUP(F704,'数据-省本级决算数'!$A:$B,2,0)</f>
        <v>0</v>
      </c>
      <c r="K704" s="175"/>
      <c r="L704" s="175"/>
      <c r="M704" s="175">
        <f t="shared" si="66"/>
        <v>0</v>
      </c>
      <c r="N704" s="135" t="str">
        <f t="shared" si="68"/>
        <v/>
      </c>
      <c r="O704" s="176" t="str">
        <f t="shared" si="63"/>
        <v>否</v>
      </c>
      <c r="P704" s="176" t="str">
        <f t="shared" si="67"/>
        <v>是</v>
      </c>
    </row>
    <row r="705" ht="18.95" customHeight="1" spans="1:16">
      <c r="A705" s="167" t="s">
        <v>135</v>
      </c>
      <c r="B705" s="456" t="s">
        <v>1260</v>
      </c>
      <c r="C705" s="168"/>
      <c r="D705" s="455" t="s">
        <v>1353</v>
      </c>
      <c r="E705" s="168"/>
      <c r="F705" s="49" t="s">
        <v>1354</v>
      </c>
      <c r="G705" s="170">
        <f ca="1">SUMIF($C704:$C1926,$D705,$G704:$G1925)</f>
        <v>23619</v>
      </c>
      <c r="H705" s="26">
        <f ca="1">SUMIF($C704:$C1925,$D705,$H704:$H1924)</f>
        <v>34149</v>
      </c>
      <c r="I705" s="26">
        <f>IFERROR(VLOOKUP(F705,'数据-省本级调整数'!$A:$B,2,0),0)</f>
        <v>26145</v>
      </c>
      <c r="J705" s="26">
        <f>VLOOKUP(F705,'数据-省本级决算数'!$A:$B,2,0)</f>
        <v>22756</v>
      </c>
      <c r="K705" s="175">
        <f ca="1" t="shared" si="64"/>
        <v>0.96</v>
      </c>
      <c r="L705" s="175">
        <f ca="1" t="shared" si="65"/>
        <v>0.67</v>
      </c>
      <c r="M705" s="175">
        <f t="shared" si="66"/>
        <v>0.87</v>
      </c>
      <c r="N705" s="133">
        <f ca="1" t="shared" si="68"/>
        <v>-0.037</v>
      </c>
      <c r="O705" s="176" t="str">
        <f ca="1" t="shared" si="63"/>
        <v>是</v>
      </c>
      <c r="P705" s="176" t="str">
        <f t="shared" si="67"/>
        <v>是</v>
      </c>
    </row>
    <row r="706" ht="18.95" customHeight="1" spans="1:16">
      <c r="A706" s="167" t="s">
        <v>135</v>
      </c>
      <c r="B706" s="168" t="s">
        <v>135</v>
      </c>
      <c r="C706" s="456" t="s">
        <v>1353</v>
      </c>
      <c r="D706" s="455" t="s">
        <v>1355</v>
      </c>
      <c r="E706" s="168" t="s">
        <v>147</v>
      </c>
      <c r="F706" s="49" t="s">
        <v>1356</v>
      </c>
      <c r="G706" s="26">
        <v>0</v>
      </c>
      <c r="H706" s="26">
        <f>IFERROR(VLOOKUP(D706,'数据-省本级预算数'!D:H,4,0),"0")</f>
        <v>207</v>
      </c>
      <c r="I706" s="26"/>
      <c r="J706" s="26">
        <f>VLOOKUP(F706,'数据-省本级决算数'!$A:$B,2,0)</f>
        <v>293</v>
      </c>
      <c r="K706" s="175"/>
      <c r="L706" s="175">
        <f t="shared" si="65"/>
        <v>1.42</v>
      </c>
      <c r="M706" s="175">
        <f t="shared" si="66"/>
        <v>0</v>
      </c>
      <c r="N706" s="135" t="str">
        <f t="shared" si="68"/>
        <v/>
      </c>
      <c r="O706" s="176" t="str">
        <f t="shared" si="63"/>
        <v>是</v>
      </c>
      <c r="P706" s="176" t="str">
        <f t="shared" si="67"/>
        <v>是</v>
      </c>
    </row>
    <row r="707" ht="18.95" customHeight="1" spans="1:16">
      <c r="A707" s="167" t="s">
        <v>135</v>
      </c>
      <c r="B707" s="168" t="s">
        <v>135</v>
      </c>
      <c r="C707" s="456" t="s">
        <v>1353</v>
      </c>
      <c r="D707" s="455" t="s">
        <v>1357</v>
      </c>
      <c r="E707" s="168" t="s">
        <v>147</v>
      </c>
      <c r="F707" s="49" t="s">
        <v>1358</v>
      </c>
      <c r="G707" s="26">
        <v>0</v>
      </c>
      <c r="H707" s="26">
        <f>IFERROR(VLOOKUP(D707,'数据-省本级预算数'!D:H,4,0),"0")</f>
        <v>5822</v>
      </c>
      <c r="I707" s="26"/>
      <c r="J707" s="26">
        <f>VLOOKUP(F707,'数据-省本级决算数'!$A:$B,2,0)</f>
        <v>464</v>
      </c>
      <c r="K707" s="175"/>
      <c r="L707" s="175">
        <f t="shared" si="65"/>
        <v>0.08</v>
      </c>
      <c r="M707" s="175">
        <f t="shared" si="66"/>
        <v>0</v>
      </c>
      <c r="N707" s="135" t="str">
        <f t="shared" si="68"/>
        <v/>
      </c>
      <c r="O707" s="176" t="str">
        <f t="shared" si="63"/>
        <v>是</v>
      </c>
      <c r="P707" s="176" t="str">
        <f t="shared" si="67"/>
        <v>是</v>
      </c>
    </row>
    <row r="708" ht="18.95" customHeight="1" spans="1:16">
      <c r="A708" s="167" t="s">
        <v>135</v>
      </c>
      <c r="B708" s="168" t="s">
        <v>135</v>
      </c>
      <c r="C708" s="456" t="s">
        <v>1353</v>
      </c>
      <c r="D708" s="455" t="s">
        <v>1359</v>
      </c>
      <c r="E708" s="168" t="s">
        <v>147</v>
      </c>
      <c r="F708" s="49" t="s">
        <v>1360</v>
      </c>
      <c r="G708" s="26">
        <v>23619</v>
      </c>
      <c r="H708" s="26">
        <f>IFERROR(VLOOKUP(D708,'数据-省本级预算数'!D:H,4,0),"0")</f>
        <v>28120</v>
      </c>
      <c r="I708" s="26"/>
      <c r="J708" s="26">
        <f>VLOOKUP(F708,'数据-省本级决算数'!$A:$B,2,0)</f>
        <v>21999</v>
      </c>
      <c r="K708" s="175">
        <f t="shared" si="64"/>
        <v>0.93</v>
      </c>
      <c r="L708" s="175">
        <f t="shared" si="65"/>
        <v>0.78</v>
      </c>
      <c r="M708" s="175">
        <f t="shared" si="66"/>
        <v>0</v>
      </c>
      <c r="N708" s="135">
        <f t="shared" si="68"/>
        <v>-0.069</v>
      </c>
      <c r="O708" s="176" t="str">
        <f t="shared" ref="O708:O771" si="69">IF(F708&lt;&gt;"",IF(SUM(G708:J708)&lt;&gt;0,"是","否"),"空")</f>
        <v>是</v>
      </c>
      <c r="P708" s="176" t="str">
        <f t="shared" si="67"/>
        <v>是</v>
      </c>
    </row>
    <row r="709" ht="18.95" customHeight="1" spans="1:16">
      <c r="A709" s="167" t="s">
        <v>135</v>
      </c>
      <c r="B709" s="456" t="s">
        <v>1260</v>
      </c>
      <c r="C709" s="168"/>
      <c r="D709" s="455" t="s">
        <v>1361</v>
      </c>
      <c r="E709" s="168"/>
      <c r="F709" s="49" t="s">
        <v>1362</v>
      </c>
      <c r="G709" s="170">
        <f ca="1">SUMIF($C708:$C1930,$D709,$G708:$G1929)</f>
        <v>14633</v>
      </c>
      <c r="H709" s="26">
        <f ca="1">SUMIF($C708:$C1929,$D709,$H708:$H1928)</f>
        <v>24862</v>
      </c>
      <c r="I709" s="26">
        <f>IFERROR(VLOOKUP(F709,'数据-省本级调整数'!$A:$B,2,0),0)</f>
        <v>9260</v>
      </c>
      <c r="J709" s="26">
        <f>VLOOKUP(F709,'数据-省本级决算数'!$A:$B,2,0)</f>
        <v>8856</v>
      </c>
      <c r="K709" s="175">
        <f ca="1" t="shared" ref="K709:K772" si="70">J709/G709</f>
        <v>0.61</v>
      </c>
      <c r="L709" s="175">
        <f ca="1" t="shared" ref="L709:L772" si="71">J709/H709</f>
        <v>0.36</v>
      </c>
      <c r="M709" s="175">
        <f t="shared" ref="M709:M772" si="72">IFERROR(J709/I709,0)</f>
        <v>0.96</v>
      </c>
      <c r="N709" s="133">
        <f ca="1" t="shared" si="68"/>
        <v>-0.395</v>
      </c>
      <c r="O709" s="176" t="str">
        <f ca="1" t="shared" si="69"/>
        <v>是</v>
      </c>
      <c r="P709" s="176" t="str">
        <f t="shared" ref="P709:P772" si="73">IF(C709&lt;&gt;"",IF(OR(LEFT(D709,3)="205",LEFT(D709,3)="206",LEFT(D709,3)="207",LEFT(D709,3)="208",LEFT(D709,3)="210",LEFT(D709,3)="213"),"是","否"),"是")</f>
        <v>是</v>
      </c>
    </row>
    <row r="710" ht="18.95" customHeight="1" spans="1:16">
      <c r="A710" s="167" t="s">
        <v>135</v>
      </c>
      <c r="B710" s="168" t="s">
        <v>135</v>
      </c>
      <c r="C710" s="168" t="s">
        <v>1361</v>
      </c>
      <c r="D710" s="455" t="s">
        <v>1363</v>
      </c>
      <c r="E710" s="168" t="s">
        <v>147</v>
      </c>
      <c r="F710" s="49" t="s">
        <v>141</v>
      </c>
      <c r="G710" s="26">
        <v>2116</v>
      </c>
      <c r="H710" s="26">
        <f>IFERROR(VLOOKUP(D710,'数据-省本级预算数'!D:H,4,0),"0")</f>
        <v>2428</v>
      </c>
      <c r="I710" s="26"/>
      <c r="J710" s="26">
        <f>VLOOKUP(F710,'数据-省本级决算数'!$A:$B,2,0)</f>
        <v>4776</v>
      </c>
      <c r="K710" s="175">
        <f t="shared" si="70"/>
        <v>2.26</v>
      </c>
      <c r="L710" s="175">
        <f t="shared" si="71"/>
        <v>1.97</v>
      </c>
      <c r="M710" s="175">
        <f t="shared" si="72"/>
        <v>0</v>
      </c>
      <c r="N710" s="135">
        <f t="shared" si="68"/>
        <v>1.257</v>
      </c>
      <c r="O710" s="176" t="str">
        <f t="shared" si="69"/>
        <v>是</v>
      </c>
      <c r="P710" s="176" t="str">
        <f t="shared" si="73"/>
        <v>是</v>
      </c>
    </row>
    <row r="711" ht="18.95" customHeight="1" spans="1:16">
      <c r="A711" s="167" t="s">
        <v>135</v>
      </c>
      <c r="B711" s="168"/>
      <c r="C711" s="168" t="s">
        <v>1361</v>
      </c>
      <c r="D711" s="455" t="s">
        <v>1364</v>
      </c>
      <c r="E711" s="168" t="s">
        <v>147</v>
      </c>
      <c r="F711" s="49" t="s">
        <v>143</v>
      </c>
      <c r="G711" s="26">
        <v>0</v>
      </c>
      <c r="H711" s="26">
        <f>IFERROR(VLOOKUP(D711,'数据-省本级预算数'!D:H,4,0),"0")</f>
        <v>0</v>
      </c>
      <c r="I711" s="26"/>
      <c r="J711" s="26">
        <f>VLOOKUP(F711,'数据-省本级决算数'!$A:$B,2,0)</f>
        <v>590</v>
      </c>
      <c r="K711" s="175"/>
      <c r="L711" s="175"/>
      <c r="M711" s="175">
        <f t="shared" si="72"/>
        <v>0</v>
      </c>
      <c r="N711" s="135" t="str">
        <f t="shared" si="68"/>
        <v/>
      </c>
      <c r="O711" s="176" t="str">
        <f t="shared" si="69"/>
        <v>是</v>
      </c>
      <c r="P711" s="176" t="str">
        <f t="shared" si="73"/>
        <v>是</v>
      </c>
    </row>
    <row r="712" ht="18.95" customHeight="1" spans="1:16">
      <c r="A712" s="167"/>
      <c r="B712" s="168" t="s">
        <v>135</v>
      </c>
      <c r="C712" s="168" t="s">
        <v>1361</v>
      </c>
      <c r="D712" s="455" t="s">
        <v>1365</v>
      </c>
      <c r="E712" s="168" t="s">
        <v>147</v>
      </c>
      <c r="F712" s="49" t="s">
        <v>145</v>
      </c>
      <c r="G712" s="26">
        <v>73</v>
      </c>
      <c r="H712" s="26">
        <f>IFERROR(VLOOKUP(D712,'数据-省本级预算数'!D:H,4,0),"0")</f>
        <v>61</v>
      </c>
      <c r="I712" s="26"/>
      <c r="J712" s="26">
        <f>VLOOKUP(F712,'数据-省本级决算数'!$A:$B,2,0)</f>
        <v>713</v>
      </c>
      <c r="K712" s="175">
        <f t="shared" si="70"/>
        <v>9.77</v>
      </c>
      <c r="L712" s="175">
        <f t="shared" si="71"/>
        <v>11.69</v>
      </c>
      <c r="M712" s="175">
        <f t="shared" si="72"/>
        <v>0</v>
      </c>
      <c r="N712" s="135">
        <f t="shared" si="68"/>
        <v>8.767</v>
      </c>
      <c r="O712" s="176" t="str">
        <f t="shared" si="69"/>
        <v>是</v>
      </c>
      <c r="P712" s="176" t="str">
        <f t="shared" si="73"/>
        <v>是</v>
      </c>
    </row>
    <row r="713" ht="18.95" customHeight="1" spans="1:16">
      <c r="A713" s="167" t="s">
        <v>135</v>
      </c>
      <c r="B713" s="168"/>
      <c r="C713" s="168" t="s">
        <v>1361</v>
      </c>
      <c r="D713" s="455" t="s">
        <v>1366</v>
      </c>
      <c r="E713" s="168" t="s">
        <v>147</v>
      </c>
      <c r="F713" s="51" t="s">
        <v>1367</v>
      </c>
      <c r="G713" s="26">
        <v>1298</v>
      </c>
      <c r="H713" s="26">
        <f>IFERROR(VLOOKUP(D713,'数据-省本级预算数'!D:H,4,0),"0")</f>
        <v>1621</v>
      </c>
      <c r="I713" s="26"/>
      <c r="J713" s="26">
        <f>VLOOKUP(F713,'数据-省本级决算数'!$A:$B,2,0)</f>
        <v>793</v>
      </c>
      <c r="K713" s="175">
        <f t="shared" si="70"/>
        <v>0.61</v>
      </c>
      <c r="L713" s="175">
        <f t="shared" si="71"/>
        <v>0.49</v>
      </c>
      <c r="M713" s="175">
        <f t="shared" si="72"/>
        <v>0</v>
      </c>
      <c r="N713" s="135">
        <f t="shared" si="68"/>
        <v>-0.389</v>
      </c>
      <c r="O713" s="176" t="str">
        <f t="shared" si="69"/>
        <v>是</v>
      </c>
      <c r="P713" s="176" t="str">
        <f t="shared" si="73"/>
        <v>是</v>
      </c>
    </row>
    <row r="714" ht="18.95" customHeight="1" spans="1:16">
      <c r="A714" s="167" t="s">
        <v>135</v>
      </c>
      <c r="B714" s="168" t="s">
        <v>135</v>
      </c>
      <c r="C714" s="168" t="s">
        <v>1361</v>
      </c>
      <c r="D714" s="455" t="s">
        <v>1368</v>
      </c>
      <c r="E714" s="168" t="s">
        <v>147</v>
      </c>
      <c r="F714" s="51" t="s">
        <v>1369</v>
      </c>
      <c r="G714" s="26">
        <v>82</v>
      </c>
      <c r="H714" s="26">
        <f>IFERROR(VLOOKUP(D714,'数据-省本级预算数'!D:H,4,0),"0")</f>
        <v>215</v>
      </c>
      <c r="I714" s="26"/>
      <c r="J714" s="26">
        <f>VLOOKUP(F714,'数据-省本级决算数'!$A:$B,2,0)</f>
        <v>49</v>
      </c>
      <c r="K714" s="175">
        <f t="shared" si="70"/>
        <v>0.6</v>
      </c>
      <c r="L714" s="175">
        <f t="shared" si="71"/>
        <v>0.23</v>
      </c>
      <c r="M714" s="175">
        <f t="shared" si="72"/>
        <v>0</v>
      </c>
      <c r="N714" s="135">
        <f t="shared" si="68"/>
        <v>-0.402</v>
      </c>
      <c r="O714" s="176" t="str">
        <f t="shared" si="69"/>
        <v>是</v>
      </c>
      <c r="P714" s="176" t="str">
        <f t="shared" si="73"/>
        <v>是</v>
      </c>
    </row>
    <row r="715" ht="18.95" customHeight="1" spans="1:16">
      <c r="A715" s="167" t="s">
        <v>135</v>
      </c>
      <c r="B715" s="168"/>
      <c r="C715" s="168" t="s">
        <v>1361</v>
      </c>
      <c r="D715" s="455" t="s">
        <v>1370</v>
      </c>
      <c r="E715" s="168" t="s">
        <v>147</v>
      </c>
      <c r="F715" s="27" t="s">
        <v>1371</v>
      </c>
      <c r="G715" s="26">
        <v>782</v>
      </c>
      <c r="H715" s="26">
        <f>IFERROR(VLOOKUP(D715,'数据-省本级预算数'!D:H,4,0),"0")</f>
        <v>996</v>
      </c>
      <c r="I715" s="26"/>
      <c r="J715" s="26">
        <f>VLOOKUP(F715,'数据-省本级决算数'!$A:$B,2,0)</f>
        <v>1160</v>
      </c>
      <c r="K715" s="175">
        <f t="shared" si="70"/>
        <v>1.48</v>
      </c>
      <c r="L715" s="175">
        <f t="shared" si="71"/>
        <v>1.16</v>
      </c>
      <c r="M715" s="175">
        <f t="shared" si="72"/>
        <v>0</v>
      </c>
      <c r="N715" s="135">
        <f t="shared" si="68"/>
        <v>0.483</v>
      </c>
      <c r="O715" s="176" t="str">
        <f t="shared" si="69"/>
        <v>是</v>
      </c>
      <c r="P715" s="176" t="str">
        <f t="shared" si="73"/>
        <v>是</v>
      </c>
    </row>
    <row r="716" ht="18.95" customHeight="1" spans="1:16">
      <c r="A716" s="167"/>
      <c r="B716" s="168"/>
      <c r="C716" s="168" t="s">
        <v>1361</v>
      </c>
      <c r="D716" s="455" t="s">
        <v>1372</v>
      </c>
      <c r="E716" s="168" t="s">
        <v>147</v>
      </c>
      <c r="F716" s="27" t="s">
        <v>1373</v>
      </c>
      <c r="G716" s="26">
        <v>6445</v>
      </c>
      <c r="H716" s="26">
        <f>IFERROR(VLOOKUP(D716,'数据-省本级预算数'!D:H,4,0),"0")</f>
        <v>17413</v>
      </c>
      <c r="I716" s="26"/>
      <c r="J716" s="26">
        <f>VLOOKUP(F716,'数据-省本级决算数'!$A:$B,2,0)</f>
        <v>2108</v>
      </c>
      <c r="K716" s="175">
        <f t="shared" si="70"/>
        <v>0.33</v>
      </c>
      <c r="L716" s="175">
        <f t="shared" si="71"/>
        <v>0.12</v>
      </c>
      <c r="M716" s="175">
        <f t="shared" si="72"/>
        <v>0</v>
      </c>
      <c r="N716" s="135">
        <f t="shared" si="68"/>
        <v>-0.673</v>
      </c>
      <c r="O716" s="176" t="str">
        <f t="shared" si="69"/>
        <v>是</v>
      </c>
      <c r="P716" s="176" t="str">
        <f t="shared" si="73"/>
        <v>是</v>
      </c>
    </row>
    <row r="717" ht="18.95" customHeight="1" spans="1:16">
      <c r="A717" s="167"/>
      <c r="B717" s="168"/>
      <c r="C717" s="168" t="s">
        <v>1361</v>
      </c>
      <c r="D717" s="455" t="s">
        <v>1374</v>
      </c>
      <c r="E717" s="168" t="s">
        <v>147</v>
      </c>
      <c r="F717" s="51" t="s">
        <v>160</v>
      </c>
      <c r="G717" s="26">
        <v>1216</v>
      </c>
      <c r="H717" s="26">
        <f>IFERROR(VLOOKUP(D717,'数据-省本级预算数'!D:H,4,0),"0")</f>
        <v>1217</v>
      </c>
      <c r="I717" s="26"/>
      <c r="J717" s="26">
        <f>VLOOKUP(F717,'数据-省本级决算数'!$A:$B,2,0)</f>
        <v>103</v>
      </c>
      <c r="K717" s="175">
        <f t="shared" si="70"/>
        <v>0.08</v>
      </c>
      <c r="L717" s="175">
        <f t="shared" si="71"/>
        <v>0.08</v>
      </c>
      <c r="M717" s="175">
        <f t="shared" si="72"/>
        <v>0</v>
      </c>
      <c r="N717" s="135">
        <f t="shared" si="68"/>
        <v>-0.915</v>
      </c>
      <c r="O717" s="176" t="str">
        <f t="shared" si="69"/>
        <v>是</v>
      </c>
      <c r="P717" s="176" t="str">
        <f t="shared" si="73"/>
        <v>是</v>
      </c>
    </row>
    <row r="718" ht="18.95" customHeight="1" spans="1:16">
      <c r="A718" s="167"/>
      <c r="B718" s="168"/>
      <c r="C718" s="168" t="s">
        <v>1361</v>
      </c>
      <c r="D718" s="455" t="s">
        <v>1375</v>
      </c>
      <c r="E718" s="168" t="s">
        <v>147</v>
      </c>
      <c r="F718" s="49" t="s">
        <v>1376</v>
      </c>
      <c r="G718" s="26">
        <v>2621</v>
      </c>
      <c r="H718" s="26">
        <f>IFERROR(VLOOKUP(D718,'数据-省本级预算数'!D:H,4,0),"0")</f>
        <v>911</v>
      </c>
      <c r="I718" s="26"/>
      <c r="J718" s="26">
        <f>VLOOKUP(F718,'数据-省本级决算数'!$A:$B,2,0)</f>
        <v>678</v>
      </c>
      <c r="K718" s="175">
        <f t="shared" si="70"/>
        <v>0.26</v>
      </c>
      <c r="L718" s="175">
        <f t="shared" si="71"/>
        <v>0.74</v>
      </c>
      <c r="M718" s="175">
        <f t="shared" si="72"/>
        <v>0</v>
      </c>
      <c r="N718" s="135">
        <f t="shared" si="68"/>
        <v>-0.741</v>
      </c>
      <c r="O718" s="176" t="str">
        <f t="shared" si="69"/>
        <v>是</v>
      </c>
      <c r="P718" s="176" t="str">
        <f t="shared" si="73"/>
        <v>是</v>
      </c>
    </row>
    <row r="719" ht="18.95" customHeight="1" spans="1:16">
      <c r="A719" s="167"/>
      <c r="B719" s="456" t="s">
        <v>1260</v>
      </c>
      <c r="C719" s="168"/>
      <c r="D719" s="27">
        <v>21099</v>
      </c>
      <c r="E719" s="168"/>
      <c r="F719" s="49" t="s">
        <v>1377</v>
      </c>
      <c r="G719" s="170">
        <f ca="1">SUMIF($C718:$C1940,$D719,$G718:$G1939)</f>
        <v>8055</v>
      </c>
      <c r="H719" s="26">
        <f ca="1">SUMIF($C718:$C1939,$D719,$H718:$H1938)</f>
        <v>9046</v>
      </c>
      <c r="I719" s="26">
        <f>IFERROR(VLOOKUP(F719,'数据-省本级调整数'!$A:$B,2,0),0)</f>
        <v>8863</v>
      </c>
      <c r="J719" s="26">
        <f>IFERROR(VLOOKUP(F719,'数据-省本级决算数'!$A:$B,2,0),0)</f>
        <v>0</v>
      </c>
      <c r="K719" s="175">
        <f ca="1" t="shared" si="70"/>
        <v>0</v>
      </c>
      <c r="L719" s="175">
        <f ca="1" t="shared" si="71"/>
        <v>0</v>
      </c>
      <c r="M719" s="175">
        <f t="shared" si="72"/>
        <v>0</v>
      </c>
      <c r="N719" s="133">
        <f ca="1" t="shared" si="68"/>
        <v>-1</v>
      </c>
      <c r="O719" s="176" t="str">
        <f ca="1" t="shared" si="69"/>
        <v>是</v>
      </c>
      <c r="P719" s="176" t="str">
        <f t="shared" si="73"/>
        <v>是</v>
      </c>
    </row>
    <row r="720" ht="18.95" customHeight="1" spans="1:16">
      <c r="A720" s="167"/>
      <c r="B720" s="168"/>
      <c r="C720" s="27">
        <v>21099</v>
      </c>
      <c r="D720" s="27">
        <v>2109901</v>
      </c>
      <c r="E720" s="168" t="s">
        <v>147</v>
      </c>
      <c r="F720" s="49" t="s">
        <v>1378</v>
      </c>
      <c r="G720" s="26">
        <v>8055</v>
      </c>
      <c r="H720" s="26">
        <f>IFERROR(VLOOKUP(D720,'数据-省本级预算数'!D:H,4,0),"0")</f>
        <v>9046</v>
      </c>
      <c r="I720" s="26"/>
      <c r="J720" s="26">
        <f>VLOOKUP(F720,'数据-省本级决算数'!$A:$B,2,0)</f>
        <v>8863</v>
      </c>
      <c r="K720" s="175">
        <f t="shared" si="70"/>
        <v>1.1</v>
      </c>
      <c r="L720" s="175">
        <f t="shared" si="71"/>
        <v>0.98</v>
      </c>
      <c r="M720" s="175">
        <f t="shared" si="72"/>
        <v>0</v>
      </c>
      <c r="N720" s="135">
        <f t="shared" si="68"/>
        <v>0.1</v>
      </c>
      <c r="O720" s="176" t="str">
        <f t="shared" si="69"/>
        <v>是</v>
      </c>
      <c r="P720" s="176" t="str">
        <f t="shared" si="73"/>
        <v>是</v>
      </c>
    </row>
    <row r="721" ht="18.95" customHeight="1" spans="1:16">
      <c r="A721" s="167" t="s">
        <v>134</v>
      </c>
      <c r="B721" s="168" t="s">
        <v>135</v>
      </c>
      <c r="C721" s="168"/>
      <c r="D721" s="169" t="s">
        <v>1379</v>
      </c>
      <c r="E721" s="168"/>
      <c r="F721" s="50" t="s">
        <v>1380</v>
      </c>
      <c r="G721" s="170">
        <f ca="1">SUMIF($B722:$B$1300,$D721,$G722:$G$1300)</f>
        <v>51557</v>
      </c>
      <c r="H721" s="170">
        <f ca="1">SUMIF($B722:$B$1300,$D721,$H722:$H$1300)</f>
        <v>171480</v>
      </c>
      <c r="I721" s="170">
        <f>SUMIF($B722:$B$1300,$D721,$I722:$I$1300)</f>
        <v>41981</v>
      </c>
      <c r="J721" s="26">
        <f>VLOOKUP(F721,'数据-省本级决算数'!$A:$B,2,0)</f>
        <v>30012</v>
      </c>
      <c r="K721" s="175">
        <f ca="1" t="shared" si="70"/>
        <v>0.58</v>
      </c>
      <c r="L721" s="175">
        <f ca="1" t="shared" si="71"/>
        <v>0.18</v>
      </c>
      <c r="M721" s="175">
        <f t="shared" si="72"/>
        <v>0.71</v>
      </c>
      <c r="N721" s="133">
        <f ca="1" t="shared" si="68"/>
        <v>-0.418</v>
      </c>
      <c r="O721" s="176" t="str">
        <f ca="1" t="shared" si="69"/>
        <v>是</v>
      </c>
      <c r="P721" s="176" t="str">
        <f t="shared" si="73"/>
        <v>是</v>
      </c>
    </row>
    <row r="722" ht="18.95" customHeight="1" spans="1:16">
      <c r="A722" s="167" t="s">
        <v>135</v>
      </c>
      <c r="B722" s="456" t="s">
        <v>1379</v>
      </c>
      <c r="C722" s="168"/>
      <c r="D722" s="169" t="s">
        <v>1381</v>
      </c>
      <c r="E722" s="168"/>
      <c r="F722" s="49" t="s">
        <v>1382</v>
      </c>
      <c r="G722" s="26">
        <f ca="1">SUMIF($C721:$C1943,$D722,$G721:$G1942)</f>
        <v>8088</v>
      </c>
      <c r="H722" s="26">
        <f ca="1">SUMIF($C721:$C1942,$D722,$H721:$H1941)</f>
        <v>14451</v>
      </c>
      <c r="I722" s="26">
        <f>IFERROR(VLOOKUP(F722,'数据-省本级调整数'!$A:$B,2,0),0)</f>
        <v>11593</v>
      </c>
      <c r="J722" s="26">
        <f>VLOOKUP(F722,'数据-省本级决算数'!$A:$B,2,0)</f>
        <v>7317</v>
      </c>
      <c r="K722" s="175">
        <f ca="1" t="shared" si="70"/>
        <v>0.9</v>
      </c>
      <c r="L722" s="175">
        <f ca="1" t="shared" si="71"/>
        <v>0.51</v>
      </c>
      <c r="M722" s="175">
        <f t="shared" si="72"/>
        <v>0.63</v>
      </c>
      <c r="N722" s="135">
        <f ca="1" t="shared" si="68"/>
        <v>-0.095</v>
      </c>
      <c r="O722" s="176" t="str">
        <f ca="1" t="shared" si="69"/>
        <v>是</v>
      </c>
      <c r="P722" s="176" t="str">
        <f t="shared" si="73"/>
        <v>是</v>
      </c>
    </row>
    <row r="723" ht="18.95" customHeight="1" spans="1:16">
      <c r="A723" s="167" t="s">
        <v>135</v>
      </c>
      <c r="B723" s="168" t="s">
        <v>135</v>
      </c>
      <c r="C723" s="168" t="s">
        <v>1381</v>
      </c>
      <c r="D723" s="169" t="s">
        <v>1383</v>
      </c>
      <c r="E723" s="168" t="s">
        <v>147</v>
      </c>
      <c r="F723" s="49" t="s">
        <v>141</v>
      </c>
      <c r="G723" s="26">
        <v>1498</v>
      </c>
      <c r="H723" s="26">
        <f>IFERROR(VLOOKUP(D723,'数据-省本级预算数'!D:H,4,0),"0")</f>
        <v>1603</v>
      </c>
      <c r="I723" s="26"/>
      <c r="J723" s="26">
        <f>VLOOKUP(F723,'数据-省本级决算数'!$A:$B,2,0)</f>
        <v>4776</v>
      </c>
      <c r="K723" s="175">
        <f t="shared" si="70"/>
        <v>3.19</v>
      </c>
      <c r="L723" s="175">
        <f t="shared" si="71"/>
        <v>2.98</v>
      </c>
      <c r="M723" s="175">
        <f t="shared" si="72"/>
        <v>0</v>
      </c>
      <c r="N723" s="135">
        <f t="shared" si="68"/>
        <v>2.188</v>
      </c>
      <c r="O723" s="176" t="str">
        <f t="shared" si="69"/>
        <v>是</v>
      </c>
      <c r="P723" s="176" t="str">
        <f t="shared" si="73"/>
        <v>否</v>
      </c>
    </row>
    <row r="724" ht="18.95" customHeight="1" spans="1:16">
      <c r="A724" s="167" t="s">
        <v>135</v>
      </c>
      <c r="B724" s="168" t="s">
        <v>135</v>
      </c>
      <c r="C724" s="168" t="s">
        <v>1381</v>
      </c>
      <c r="D724" s="169" t="s">
        <v>1384</v>
      </c>
      <c r="E724" s="168" t="s">
        <v>147</v>
      </c>
      <c r="F724" s="49" t="s">
        <v>143</v>
      </c>
      <c r="G724" s="26">
        <v>50</v>
      </c>
      <c r="H724" s="26">
        <f>IFERROR(VLOOKUP(D724,'数据-省本级预算数'!D:H,4,0),"0")</f>
        <v>0</v>
      </c>
      <c r="I724" s="26"/>
      <c r="J724" s="26">
        <f>VLOOKUP(F724,'数据-省本级决算数'!$A:$B,2,0)</f>
        <v>590</v>
      </c>
      <c r="K724" s="175">
        <f t="shared" si="70"/>
        <v>11.8</v>
      </c>
      <c r="L724" s="175"/>
      <c r="M724" s="175">
        <f t="shared" si="72"/>
        <v>0</v>
      </c>
      <c r="N724" s="135">
        <f t="shared" si="68"/>
        <v>10.8</v>
      </c>
      <c r="O724" s="176" t="str">
        <f t="shared" si="69"/>
        <v>是</v>
      </c>
      <c r="P724" s="176" t="str">
        <f t="shared" si="73"/>
        <v>否</v>
      </c>
    </row>
    <row r="725" ht="18.95" customHeight="1" spans="1:16">
      <c r="A725" s="167" t="s">
        <v>135</v>
      </c>
      <c r="B725" s="168" t="s">
        <v>135</v>
      </c>
      <c r="C725" s="168" t="s">
        <v>1381</v>
      </c>
      <c r="D725" s="169" t="s">
        <v>1385</v>
      </c>
      <c r="E725" s="168" t="s">
        <v>147</v>
      </c>
      <c r="F725" s="49" t="s">
        <v>145</v>
      </c>
      <c r="G725" s="26">
        <v>68</v>
      </c>
      <c r="H725" s="26">
        <f>IFERROR(VLOOKUP(D725,'数据-省本级预算数'!D:H,4,0),"0")</f>
        <v>89</v>
      </c>
      <c r="I725" s="26"/>
      <c r="J725" s="26">
        <f>VLOOKUP(F725,'数据-省本级决算数'!$A:$B,2,0)</f>
        <v>713</v>
      </c>
      <c r="K725" s="175">
        <f t="shared" si="70"/>
        <v>10.49</v>
      </c>
      <c r="L725" s="175">
        <f t="shared" si="71"/>
        <v>8.01</v>
      </c>
      <c r="M725" s="175">
        <f t="shared" si="72"/>
        <v>0</v>
      </c>
      <c r="N725" s="135">
        <f t="shared" si="68"/>
        <v>9.485</v>
      </c>
      <c r="O725" s="176" t="str">
        <f t="shared" si="69"/>
        <v>是</v>
      </c>
      <c r="P725" s="176" t="str">
        <f t="shared" si="73"/>
        <v>否</v>
      </c>
    </row>
    <row r="726" ht="18.95" customHeight="1" spans="1:16">
      <c r="A726" s="167" t="s">
        <v>135</v>
      </c>
      <c r="B726" s="168" t="s">
        <v>135</v>
      </c>
      <c r="C726" s="168" t="s">
        <v>1381</v>
      </c>
      <c r="D726" s="169" t="s">
        <v>1386</v>
      </c>
      <c r="E726" s="168" t="s">
        <v>147</v>
      </c>
      <c r="F726" s="49" t="s">
        <v>1387</v>
      </c>
      <c r="G726" s="26">
        <v>108</v>
      </c>
      <c r="H726" s="26">
        <f>IFERROR(VLOOKUP(D726,'数据-省本级预算数'!D:H,4,0),"0")</f>
        <v>109</v>
      </c>
      <c r="I726" s="26"/>
      <c r="J726" s="26">
        <f>VLOOKUP(F726,'数据-省本级决算数'!$A:$B,2,0)</f>
        <v>476</v>
      </c>
      <c r="K726" s="175">
        <f t="shared" si="70"/>
        <v>4.41</v>
      </c>
      <c r="L726" s="175">
        <f t="shared" si="71"/>
        <v>4.37</v>
      </c>
      <c r="M726" s="175">
        <f t="shared" si="72"/>
        <v>0</v>
      </c>
      <c r="N726" s="135">
        <f t="shared" si="68"/>
        <v>3.407</v>
      </c>
      <c r="O726" s="176" t="str">
        <f t="shared" si="69"/>
        <v>是</v>
      </c>
      <c r="P726" s="176" t="str">
        <f t="shared" si="73"/>
        <v>否</v>
      </c>
    </row>
    <row r="727" ht="18.95" customHeight="1" spans="1:16">
      <c r="A727" s="167" t="s">
        <v>135</v>
      </c>
      <c r="B727" s="168"/>
      <c r="C727" s="168" t="s">
        <v>1381</v>
      </c>
      <c r="D727" s="169" t="s">
        <v>1388</v>
      </c>
      <c r="E727" s="168" t="s">
        <v>147</v>
      </c>
      <c r="F727" s="49" t="s">
        <v>1389</v>
      </c>
      <c r="G727" s="26">
        <v>0</v>
      </c>
      <c r="H727" s="26">
        <f>IFERROR(VLOOKUP(D727,'数据-省本级预算数'!D:H,4,0),"0")</f>
        <v>0</v>
      </c>
      <c r="I727" s="26"/>
      <c r="J727" s="26">
        <f>VLOOKUP(F727,'数据-省本级决算数'!$A:$B,2,0)</f>
        <v>0</v>
      </c>
      <c r="K727" s="175"/>
      <c r="L727" s="175"/>
      <c r="M727" s="175">
        <f t="shared" si="72"/>
        <v>0</v>
      </c>
      <c r="N727" s="135" t="str">
        <f t="shared" si="68"/>
        <v/>
      </c>
      <c r="O727" s="176" t="str">
        <f t="shared" si="69"/>
        <v>否</v>
      </c>
      <c r="P727" s="176" t="str">
        <f t="shared" si="73"/>
        <v>否</v>
      </c>
    </row>
    <row r="728" ht="18.95" customHeight="1" spans="1:16">
      <c r="A728" s="167" t="s">
        <v>135</v>
      </c>
      <c r="B728" s="168" t="s">
        <v>135</v>
      </c>
      <c r="C728" s="168" t="s">
        <v>1381</v>
      </c>
      <c r="D728" s="169" t="s">
        <v>1390</v>
      </c>
      <c r="E728" s="168" t="s">
        <v>147</v>
      </c>
      <c r="F728" s="49" t="s">
        <v>1391</v>
      </c>
      <c r="G728" s="26">
        <v>54</v>
      </c>
      <c r="H728" s="26">
        <f>IFERROR(VLOOKUP(D728,'数据-省本级预算数'!D:H,4,0),"0")</f>
        <v>54</v>
      </c>
      <c r="I728" s="26"/>
      <c r="J728" s="26">
        <f>VLOOKUP(F728,'数据-省本级决算数'!$A:$B,2,0)</f>
        <v>248</v>
      </c>
      <c r="K728" s="175">
        <f t="shared" si="70"/>
        <v>4.59</v>
      </c>
      <c r="L728" s="175">
        <f t="shared" si="71"/>
        <v>4.59</v>
      </c>
      <c r="M728" s="175">
        <f t="shared" si="72"/>
        <v>0</v>
      </c>
      <c r="N728" s="135">
        <f t="shared" si="68"/>
        <v>3.593</v>
      </c>
      <c r="O728" s="176" t="str">
        <f t="shared" si="69"/>
        <v>是</v>
      </c>
      <c r="P728" s="176" t="str">
        <f t="shared" si="73"/>
        <v>否</v>
      </c>
    </row>
    <row r="729" ht="18.95" customHeight="1" spans="1:16">
      <c r="A729" s="167" t="s">
        <v>135</v>
      </c>
      <c r="B729" s="168" t="s">
        <v>135</v>
      </c>
      <c r="C729" s="168" t="s">
        <v>1381</v>
      </c>
      <c r="D729" s="169" t="s">
        <v>1392</v>
      </c>
      <c r="E729" s="168" t="s">
        <v>147</v>
      </c>
      <c r="F729" s="49" t="s">
        <v>1393</v>
      </c>
      <c r="G729" s="26">
        <v>0</v>
      </c>
      <c r="H729" s="26">
        <f>IFERROR(VLOOKUP(D729,'数据-省本级预算数'!D:H,4,0),"0")</f>
        <v>0</v>
      </c>
      <c r="I729" s="26"/>
      <c r="J729" s="26">
        <f>VLOOKUP(F729,'数据-省本级决算数'!$A:$B,2,0)</f>
        <v>0</v>
      </c>
      <c r="K729" s="175"/>
      <c r="L729" s="175"/>
      <c r="M729" s="175">
        <f t="shared" si="72"/>
        <v>0</v>
      </c>
      <c r="N729" s="135" t="str">
        <f t="shared" si="68"/>
        <v/>
      </c>
      <c r="O729" s="176" t="str">
        <f t="shared" si="69"/>
        <v>否</v>
      </c>
      <c r="P729" s="176" t="str">
        <f t="shared" si="73"/>
        <v>否</v>
      </c>
    </row>
    <row r="730" ht="18.95" customHeight="1" spans="1:16">
      <c r="A730" s="167" t="s">
        <v>135</v>
      </c>
      <c r="B730" s="168" t="s">
        <v>135</v>
      </c>
      <c r="C730" s="168" t="s">
        <v>1381</v>
      </c>
      <c r="D730" s="169" t="s">
        <v>1394</v>
      </c>
      <c r="E730" s="168" t="s">
        <v>147</v>
      </c>
      <c r="F730" s="49" t="s">
        <v>1395</v>
      </c>
      <c r="G730" s="26">
        <v>6310</v>
      </c>
      <c r="H730" s="26">
        <f>IFERROR(VLOOKUP(D730,'数据-省本级预算数'!D:H,4,0),"0")</f>
        <v>12596</v>
      </c>
      <c r="I730" s="26"/>
      <c r="J730" s="26">
        <f>VLOOKUP(F730,'数据-省本级决算数'!$A:$B,2,0)</f>
        <v>4648</v>
      </c>
      <c r="K730" s="175">
        <f t="shared" si="70"/>
        <v>0.74</v>
      </c>
      <c r="L730" s="175">
        <f t="shared" si="71"/>
        <v>0.37</v>
      </c>
      <c r="M730" s="175">
        <f t="shared" si="72"/>
        <v>0</v>
      </c>
      <c r="N730" s="135">
        <f t="shared" si="68"/>
        <v>-0.263</v>
      </c>
      <c r="O730" s="176" t="str">
        <f t="shared" si="69"/>
        <v>是</v>
      </c>
      <c r="P730" s="176" t="str">
        <f t="shared" si="73"/>
        <v>否</v>
      </c>
    </row>
    <row r="731" ht="18.95" customHeight="1" spans="1:16">
      <c r="A731" s="167" t="s">
        <v>135</v>
      </c>
      <c r="B731" s="168" t="s">
        <v>1379</v>
      </c>
      <c r="C731" s="168" t="s">
        <v>135</v>
      </c>
      <c r="D731" s="169" t="s">
        <v>1396</v>
      </c>
      <c r="E731" s="168"/>
      <c r="F731" s="49" t="s">
        <v>1397</v>
      </c>
      <c r="G731" s="26">
        <f ca="1">SUMIF($C730:$C1952,$D731,$G730:$G1951)</f>
        <v>414</v>
      </c>
      <c r="H731" s="26">
        <f ca="1">SUMIF($C730:$C1951,$D731,$H730:$H1950)</f>
        <v>122</v>
      </c>
      <c r="I731" s="26">
        <f>IFERROR(VLOOKUP(F731,'数据-省本级调整数'!$A:$B,2,0),0)</f>
        <v>1397</v>
      </c>
      <c r="J731" s="26">
        <f>VLOOKUP(F731,'数据-省本级决算数'!$A:$B,2,0)</f>
        <v>1307</v>
      </c>
      <c r="K731" s="175">
        <f ca="1" t="shared" si="70"/>
        <v>3.16</v>
      </c>
      <c r="L731" s="175">
        <f ca="1" t="shared" si="71"/>
        <v>10.71</v>
      </c>
      <c r="M731" s="175">
        <f t="shared" si="72"/>
        <v>0.94</v>
      </c>
      <c r="N731" s="135">
        <f ca="1" t="shared" si="68"/>
        <v>2.157</v>
      </c>
      <c r="O731" s="176" t="str">
        <f ca="1" t="shared" si="69"/>
        <v>是</v>
      </c>
      <c r="P731" s="176" t="str">
        <f t="shared" si="73"/>
        <v>是</v>
      </c>
    </row>
    <row r="732" ht="18.95" customHeight="1" spans="1:16">
      <c r="A732" s="167" t="s">
        <v>135</v>
      </c>
      <c r="B732" s="168" t="s">
        <v>135</v>
      </c>
      <c r="C732" s="456" t="s">
        <v>1396</v>
      </c>
      <c r="D732" s="169" t="s">
        <v>1398</v>
      </c>
      <c r="E732" s="168" t="s">
        <v>147</v>
      </c>
      <c r="F732" s="27" t="s">
        <v>1399</v>
      </c>
      <c r="G732" s="26">
        <v>0</v>
      </c>
      <c r="H732" s="26">
        <f>IFERROR(VLOOKUP(D732,'数据-省本级预算数'!D:H,4,0),"0")</f>
        <v>0</v>
      </c>
      <c r="I732" s="26"/>
      <c r="J732" s="26">
        <f>VLOOKUP(F732,'数据-省本级决算数'!$A:$B,2,0)</f>
        <v>0</v>
      </c>
      <c r="K732" s="175"/>
      <c r="L732" s="175"/>
      <c r="M732" s="175">
        <f t="shared" si="72"/>
        <v>0</v>
      </c>
      <c r="N732" s="135" t="str">
        <f t="shared" si="68"/>
        <v/>
      </c>
      <c r="O732" s="176" t="str">
        <f t="shared" si="69"/>
        <v>否</v>
      </c>
      <c r="P732" s="176" t="str">
        <f t="shared" si="73"/>
        <v>否</v>
      </c>
    </row>
    <row r="733" ht="18.95" customHeight="1" spans="1:16">
      <c r="A733" s="167" t="s">
        <v>135</v>
      </c>
      <c r="B733" s="168" t="s">
        <v>135</v>
      </c>
      <c r="C733" s="456" t="s">
        <v>1396</v>
      </c>
      <c r="D733" s="169" t="s">
        <v>1400</v>
      </c>
      <c r="E733" s="168" t="s">
        <v>147</v>
      </c>
      <c r="F733" s="49" t="s">
        <v>1401</v>
      </c>
      <c r="G733" s="26">
        <v>414</v>
      </c>
      <c r="H733" s="26">
        <f>IFERROR(VLOOKUP(D733,'数据-省本级预算数'!D:H,4,0),"0")</f>
        <v>122</v>
      </c>
      <c r="I733" s="26"/>
      <c r="J733" s="26">
        <f>VLOOKUP(F733,'数据-省本级决算数'!$A:$B,2,0)</f>
        <v>429</v>
      </c>
      <c r="K733" s="175">
        <f t="shared" si="70"/>
        <v>1.04</v>
      </c>
      <c r="L733" s="175">
        <f t="shared" si="71"/>
        <v>3.52</v>
      </c>
      <c r="M733" s="175">
        <f t="shared" si="72"/>
        <v>0</v>
      </c>
      <c r="N733" s="135">
        <f t="shared" si="68"/>
        <v>0.036</v>
      </c>
      <c r="O733" s="176" t="str">
        <f t="shared" si="69"/>
        <v>是</v>
      </c>
      <c r="P733" s="176" t="str">
        <f t="shared" si="73"/>
        <v>否</v>
      </c>
    </row>
    <row r="734" ht="18.95" customHeight="1" spans="1:16">
      <c r="A734" s="167" t="s">
        <v>135</v>
      </c>
      <c r="B734" s="168" t="s">
        <v>135</v>
      </c>
      <c r="C734" s="456" t="s">
        <v>1396</v>
      </c>
      <c r="D734" s="169" t="s">
        <v>1402</v>
      </c>
      <c r="E734" s="168" t="s">
        <v>147</v>
      </c>
      <c r="F734" s="49" t="s">
        <v>1403</v>
      </c>
      <c r="G734" s="26">
        <v>0</v>
      </c>
      <c r="H734" s="26">
        <f>IFERROR(VLOOKUP(D734,'数据-省本级预算数'!D:H,4,0),"0")</f>
        <v>0</v>
      </c>
      <c r="I734" s="26"/>
      <c r="J734" s="26">
        <f>VLOOKUP(F734,'数据-省本级决算数'!$A:$B,2,0)</f>
        <v>878</v>
      </c>
      <c r="K734" s="175"/>
      <c r="L734" s="175"/>
      <c r="M734" s="175">
        <f t="shared" si="72"/>
        <v>0</v>
      </c>
      <c r="N734" s="135" t="str">
        <f t="shared" si="68"/>
        <v/>
      </c>
      <c r="O734" s="176" t="str">
        <f t="shared" si="69"/>
        <v>是</v>
      </c>
      <c r="P734" s="176" t="str">
        <f t="shared" si="73"/>
        <v>否</v>
      </c>
    </row>
    <row r="735" ht="18.95" customHeight="1" spans="1:16">
      <c r="A735" s="167" t="s">
        <v>135</v>
      </c>
      <c r="B735" s="456" t="s">
        <v>1379</v>
      </c>
      <c r="C735" s="168"/>
      <c r="D735" s="169" t="s">
        <v>1404</v>
      </c>
      <c r="E735" s="168"/>
      <c r="F735" s="49" t="s">
        <v>1405</v>
      </c>
      <c r="G735" s="26">
        <f ca="1">SUMIF($C734:$C1956,$D735,$G734:$G1955)</f>
        <v>4771</v>
      </c>
      <c r="H735" s="26">
        <f ca="1">SUMIF($C734:$C1955,$D735,$H734:$H1954)</f>
        <v>94352</v>
      </c>
      <c r="I735" s="26">
        <f>IFERROR(VLOOKUP(F735,'数据-省本级调整数'!$A:$B,2,0),0)</f>
        <v>1582</v>
      </c>
      <c r="J735" s="26">
        <f>VLOOKUP(F735,'数据-省本级决算数'!$A:$B,2,0)</f>
        <v>541</v>
      </c>
      <c r="K735" s="175">
        <f ca="1" t="shared" si="70"/>
        <v>0.11</v>
      </c>
      <c r="L735" s="175">
        <f ca="1" t="shared" si="71"/>
        <v>0.01</v>
      </c>
      <c r="M735" s="175">
        <f t="shared" si="72"/>
        <v>0.34</v>
      </c>
      <c r="N735" s="135">
        <f ca="1" t="shared" si="68"/>
        <v>-0.887</v>
      </c>
      <c r="O735" s="176" t="str">
        <f ca="1" t="shared" si="69"/>
        <v>是</v>
      </c>
      <c r="P735" s="176" t="str">
        <f t="shared" si="73"/>
        <v>是</v>
      </c>
    </row>
    <row r="736" ht="18.95" customHeight="1" spans="1:16">
      <c r="A736" s="167" t="s">
        <v>135</v>
      </c>
      <c r="B736" s="168" t="s">
        <v>135</v>
      </c>
      <c r="C736" s="456" t="s">
        <v>1404</v>
      </c>
      <c r="D736" s="169" t="s">
        <v>1406</v>
      </c>
      <c r="E736" s="168" t="s">
        <v>147</v>
      </c>
      <c r="F736" s="49" t="s">
        <v>1407</v>
      </c>
      <c r="G736" s="26">
        <v>0</v>
      </c>
      <c r="H736" s="26">
        <f>IFERROR(VLOOKUP(D736,'数据-省本级预算数'!D:H,4,0),"0")</f>
        <v>0</v>
      </c>
      <c r="I736" s="26"/>
      <c r="J736" s="26">
        <f>VLOOKUP(F736,'数据-省本级决算数'!$A:$B,2,0)</f>
        <v>0</v>
      </c>
      <c r="K736" s="175"/>
      <c r="L736" s="175"/>
      <c r="M736" s="175">
        <f t="shared" si="72"/>
        <v>0</v>
      </c>
      <c r="N736" s="135" t="str">
        <f t="shared" si="68"/>
        <v/>
      </c>
      <c r="O736" s="176" t="str">
        <f t="shared" si="69"/>
        <v>否</v>
      </c>
      <c r="P736" s="176" t="str">
        <f t="shared" si="73"/>
        <v>否</v>
      </c>
    </row>
    <row r="737" ht="18.95" customHeight="1" spans="1:16">
      <c r="A737" s="167" t="s">
        <v>135</v>
      </c>
      <c r="B737" s="168" t="s">
        <v>135</v>
      </c>
      <c r="C737" s="456" t="s">
        <v>1404</v>
      </c>
      <c r="D737" s="169" t="s">
        <v>1408</v>
      </c>
      <c r="E737" s="168" t="s">
        <v>147</v>
      </c>
      <c r="F737" s="49" t="s">
        <v>1409</v>
      </c>
      <c r="G737" s="26">
        <v>257</v>
      </c>
      <c r="H737" s="26">
        <f>IFERROR(VLOOKUP(D737,'数据-省本级预算数'!D:H,4,0),"0")</f>
        <v>79100</v>
      </c>
      <c r="I737" s="26"/>
      <c r="J737" s="26">
        <f>VLOOKUP(F737,'数据-省本级决算数'!$A:$B,2,0)</f>
        <v>-1009</v>
      </c>
      <c r="K737" s="175">
        <f t="shared" si="70"/>
        <v>-3.93</v>
      </c>
      <c r="L737" s="175">
        <f t="shared" si="71"/>
        <v>-0.01</v>
      </c>
      <c r="M737" s="175">
        <f t="shared" si="72"/>
        <v>0</v>
      </c>
      <c r="N737" s="135">
        <f t="shared" si="68"/>
        <v>-4.926</v>
      </c>
      <c r="O737" s="176" t="str">
        <f t="shared" si="69"/>
        <v>是</v>
      </c>
      <c r="P737" s="176" t="str">
        <f t="shared" si="73"/>
        <v>否</v>
      </c>
    </row>
    <row r="738" ht="18.95" customHeight="1" spans="1:16">
      <c r="A738" s="167" t="s">
        <v>135</v>
      </c>
      <c r="B738" s="168" t="s">
        <v>135</v>
      </c>
      <c r="C738" s="456" t="s">
        <v>1404</v>
      </c>
      <c r="D738" s="169" t="s">
        <v>1410</v>
      </c>
      <c r="E738" s="168" t="s">
        <v>147</v>
      </c>
      <c r="F738" s="49" t="s">
        <v>1411</v>
      </c>
      <c r="G738" s="26">
        <v>0</v>
      </c>
      <c r="H738" s="26">
        <f>IFERROR(VLOOKUP(D738,'数据-省本级预算数'!D:H,4,0),"0")</f>
        <v>0</v>
      </c>
      <c r="I738" s="26"/>
      <c r="J738" s="26">
        <f>VLOOKUP(F738,'数据-省本级决算数'!$A:$B,2,0)</f>
        <v>0</v>
      </c>
      <c r="K738" s="175"/>
      <c r="L738" s="175"/>
      <c r="M738" s="175">
        <f t="shared" si="72"/>
        <v>0</v>
      </c>
      <c r="N738" s="135" t="str">
        <f t="shared" si="68"/>
        <v/>
      </c>
      <c r="O738" s="176" t="str">
        <f t="shared" si="69"/>
        <v>否</v>
      </c>
      <c r="P738" s="176" t="str">
        <f t="shared" si="73"/>
        <v>否</v>
      </c>
    </row>
    <row r="739" ht="18.95" customHeight="1" spans="1:16">
      <c r="A739" s="167" t="s">
        <v>135</v>
      </c>
      <c r="B739" s="168" t="s">
        <v>135</v>
      </c>
      <c r="C739" s="456" t="s">
        <v>1404</v>
      </c>
      <c r="D739" s="169" t="s">
        <v>1412</v>
      </c>
      <c r="E739" s="168" t="s">
        <v>147</v>
      </c>
      <c r="F739" s="49" t="s">
        <v>1413</v>
      </c>
      <c r="G739" s="26">
        <v>76</v>
      </c>
      <c r="H739" s="26">
        <f>IFERROR(VLOOKUP(D739,'数据-省本级预算数'!D:H,4,0),"0")</f>
        <v>77</v>
      </c>
      <c r="I739" s="26"/>
      <c r="J739" s="26">
        <f>VLOOKUP(F739,'数据-省本级决算数'!$A:$B,2,0)</f>
        <v>96</v>
      </c>
      <c r="K739" s="175">
        <f t="shared" si="70"/>
        <v>1.26</v>
      </c>
      <c r="L739" s="175">
        <f t="shared" si="71"/>
        <v>1.25</v>
      </c>
      <c r="M739" s="175">
        <f t="shared" si="72"/>
        <v>0</v>
      </c>
      <c r="N739" s="135">
        <f t="shared" si="68"/>
        <v>0.263</v>
      </c>
      <c r="O739" s="176" t="str">
        <f t="shared" si="69"/>
        <v>是</v>
      </c>
      <c r="P739" s="176" t="str">
        <f t="shared" si="73"/>
        <v>否</v>
      </c>
    </row>
    <row r="740" ht="18.95" customHeight="1" spans="1:16">
      <c r="A740" s="167" t="s">
        <v>135</v>
      </c>
      <c r="B740" s="168"/>
      <c r="C740" s="456" t="s">
        <v>1404</v>
      </c>
      <c r="D740" s="169" t="s">
        <v>1414</v>
      </c>
      <c r="E740" s="168" t="s">
        <v>147</v>
      </c>
      <c r="F740" s="49" t="s">
        <v>1415</v>
      </c>
      <c r="G740" s="26">
        <v>0</v>
      </c>
      <c r="H740" s="26">
        <f>IFERROR(VLOOKUP(D740,'数据-省本级预算数'!D:H,4,0),"0")</f>
        <v>80</v>
      </c>
      <c r="I740" s="26"/>
      <c r="J740" s="26">
        <f>VLOOKUP(F740,'数据-省本级决算数'!$A:$B,2,0)</f>
        <v>0</v>
      </c>
      <c r="K740" s="175"/>
      <c r="L740" s="175">
        <f t="shared" si="71"/>
        <v>0</v>
      </c>
      <c r="M740" s="175">
        <f t="shared" si="72"/>
        <v>0</v>
      </c>
      <c r="N740" s="135" t="str">
        <f t="shared" si="68"/>
        <v/>
      </c>
      <c r="O740" s="176" t="str">
        <f t="shared" si="69"/>
        <v>是</v>
      </c>
      <c r="P740" s="176" t="str">
        <f t="shared" si="73"/>
        <v>否</v>
      </c>
    </row>
    <row r="741" ht="18.95" customHeight="1" spans="1:16">
      <c r="A741" s="167" t="s">
        <v>135</v>
      </c>
      <c r="B741" s="168" t="s">
        <v>135</v>
      </c>
      <c r="C741" s="456" t="s">
        <v>1404</v>
      </c>
      <c r="D741" s="169" t="s">
        <v>1416</v>
      </c>
      <c r="E741" s="168" t="s">
        <v>147</v>
      </c>
      <c r="F741" s="49" t="s">
        <v>1417</v>
      </c>
      <c r="G741" s="26">
        <v>0</v>
      </c>
      <c r="H741" s="26">
        <f>IFERROR(VLOOKUP(D741,'数据-省本级预算数'!D:H,4,0),"0")</f>
        <v>0</v>
      </c>
      <c r="I741" s="26"/>
      <c r="J741" s="26">
        <f>VLOOKUP(F741,'数据-省本级决算数'!$A:$B,2,0)</f>
        <v>0</v>
      </c>
      <c r="K741" s="175"/>
      <c r="L741" s="175"/>
      <c r="M741" s="175">
        <f t="shared" si="72"/>
        <v>0</v>
      </c>
      <c r="N741" s="135" t="str">
        <f t="shared" si="68"/>
        <v/>
      </c>
      <c r="O741" s="176" t="str">
        <f t="shared" si="69"/>
        <v>否</v>
      </c>
      <c r="P741" s="176" t="str">
        <f t="shared" si="73"/>
        <v>否</v>
      </c>
    </row>
    <row r="742" ht="18.95" customHeight="1" spans="1:16">
      <c r="A742" s="167" t="s">
        <v>135</v>
      </c>
      <c r="B742" s="168" t="s">
        <v>135</v>
      </c>
      <c r="C742" s="456" t="s">
        <v>1404</v>
      </c>
      <c r="D742" s="169" t="s">
        <v>1418</v>
      </c>
      <c r="E742" s="168" t="s">
        <v>147</v>
      </c>
      <c r="F742" s="49" t="s">
        <v>1419</v>
      </c>
      <c r="G742" s="26">
        <v>3662</v>
      </c>
      <c r="H742" s="26">
        <f>IFERROR(VLOOKUP(D742,'数据-省本级预算数'!D:H,4,0),"0")</f>
        <v>10000</v>
      </c>
      <c r="I742" s="26"/>
      <c r="J742" s="26">
        <f>VLOOKUP(F742,'数据-省本级决算数'!$A:$B,2,0)</f>
        <v>1345</v>
      </c>
      <c r="K742" s="175">
        <f t="shared" si="70"/>
        <v>0.37</v>
      </c>
      <c r="L742" s="175">
        <f t="shared" si="71"/>
        <v>0.13</v>
      </c>
      <c r="M742" s="175">
        <f t="shared" si="72"/>
        <v>0</v>
      </c>
      <c r="N742" s="135">
        <f t="shared" si="68"/>
        <v>-0.633</v>
      </c>
      <c r="O742" s="176" t="str">
        <f t="shared" si="69"/>
        <v>是</v>
      </c>
      <c r="P742" s="176" t="str">
        <f t="shared" si="73"/>
        <v>否</v>
      </c>
    </row>
    <row r="743" ht="18.95" customHeight="1" spans="1:16">
      <c r="A743" s="167" t="s">
        <v>135</v>
      </c>
      <c r="B743" s="168" t="s">
        <v>135</v>
      </c>
      <c r="C743" s="456" t="s">
        <v>1404</v>
      </c>
      <c r="D743" s="169" t="s">
        <v>1420</v>
      </c>
      <c r="E743" s="168" t="s">
        <v>147</v>
      </c>
      <c r="F743" s="49" t="s">
        <v>1421</v>
      </c>
      <c r="G743" s="26">
        <v>776</v>
      </c>
      <c r="H743" s="26">
        <f>IFERROR(VLOOKUP(D743,'数据-省本级预算数'!D:H,4,0),"0")</f>
        <v>5095</v>
      </c>
      <c r="I743" s="26"/>
      <c r="J743" s="26">
        <f>VLOOKUP(F743,'数据-省本级决算数'!$A:$B,2,0)</f>
        <v>109</v>
      </c>
      <c r="K743" s="175">
        <f t="shared" si="70"/>
        <v>0.14</v>
      </c>
      <c r="L743" s="175">
        <f t="shared" si="71"/>
        <v>0.02</v>
      </c>
      <c r="M743" s="175">
        <f t="shared" si="72"/>
        <v>0</v>
      </c>
      <c r="N743" s="135">
        <f t="shared" si="68"/>
        <v>-0.86</v>
      </c>
      <c r="O743" s="176" t="str">
        <f t="shared" si="69"/>
        <v>是</v>
      </c>
      <c r="P743" s="176" t="str">
        <f t="shared" si="73"/>
        <v>否</v>
      </c>
    </row>
    <row r="744" ht="18.95" customHeight="1" spans="1:16">
      <c r="A744" s="167" t="s">
        <v>135</v>
      </c>
      <c r="B744" s="456" t="s">
        <v>1379</v>
      </c>
      <c r="C744" s="168"/>
      <c r="D744" s="169" t="s">
        <v>1422</v>
      </c>
      <c r="E744" s="168"/>
      <c r="F744" s="49" t="s">
        <v>1423</v>
      </c>
      <c r="G744" s="26">
        <f ca="1">SUMIF($C743:$C1965,$D744,$G743:$G1964)</f>
        <v>2287</v>
      </c>
      <c r="H744" s="26">
        <f ca="1">SUMIF($C743:$C1964,$D744,$H743:$H1963)</f>
        <v>10946</v>
      </c>
      <c r="I744" s="26">
        <f>IFERROR(VLOOKUP(F744,'数据-省本级调整数'!$A:$B,2,0),0)</f>
        <v>1609</v>
      </c>
      <c r="J744" s="26">
        <f>VLOOKUP(F744,'数据-省本级决算数'!$A:$B,2,0)</f>
        <v>95</v>
      </c>
      <c r="K744" s="175">
        <f ca="1" t="shared" si="70"/>
        <v>0.04</v>
      </c>
      <c r="L744" s="175">
        <f ca="1" t="shared" si="71"/>
        <v>0.01</v>
      </c>
      <c r="M744" s="175">
        <f t="shared" si="72"/>
        <v>0.06</v>
      </c>
      <c r="N744" s="135">
        <f ca="1" t="shared" si="68"/>
        <v>-0.958</v>
      </c>
      <c r="O744" s="176" t="str">
        <f ca="1" t="shared" si="69"/>
        <v>是</v>
      </c>
      <c r="P744" s="176" t="str">
        <f t="shared" si="73"/>
        <v>是</v>
      </c>
    </row>
    <row r="745" ht="18.95" customHeight="1" spans="1:16">
      <c r="A745" s="167" t="s">
        <v>135</v>
      </c>
      <c r="B745" s="168" t="s">
        <v>135</v>
      </c>
      <c r="C745" s="168" t="s">
        <v>1422</v>
      </c>
      <c r="D745" s="455" t="s">
        <v>1424</v>
      </c>
      <c r="E745" s="168" t="s">
        <v>147</v>
      </c>
      <c r="F745" s="49" t="s">
        <v>1425</v>
      </c>
      <c r="G745" s="26">
        <v>303</v>
      </c>
      <c r="H745" s="26">
        <f>IFERROR(VLOOKUP(D745,'数据-省本级预算数'!D:H,4,0),"0")</f>
        <v>1176</v>
      </c>
      <c r="I745" s="26"/>
      <c r="J745" s="26">
        <f>VLOOKUP(F745,'数据-省本级决算数'!$A:$B,2,0)</f>
        <v>261</v>
      </c>
      <c r="K745" s="175">
        <f t="shared" si="70"/>
        <v>0.86</v>
      </c>
      <c r="L745" s="175">
        <f t="shared" si="71"/>
        <v>0.22</v>
      </c>
      <c r="M745" s="175">
        <f t="shared" si="72"/>
        <v>0</v>
      </c>
      <c r="N745" s="135">
        <f t="shared" si="68"/>
        <v>-0.139</v>
      </c>
      <c r="O745" s="176" t="str">
        <f t="shared" si="69"/>
        <v>是</v>
      </c>
      <c r="P745" s="176" t="str">
        <f t="shared" si="73"/>
        <v>否</v>
      </c>
    </row>
    <row r="746" ht="18.95" customHeight="1" spans="1:16">
      <c r="A746" s="167" t="s">
        <v>135</v>
      </c>
      <c r="B746" s="168" t="s">
        <v>135</v>
      </c>
      <c r="C746" s="168" t="s">
        <v>1422</v>
      </c>
      <c r="D746" s="169" t="s">
        <v>1426</v>
      </c>
      <c r="E746" s="168" t="s">
        <v>147</v>
      </c>
      <c r="F746" s="49" t="s">
        <v>1427</v>
      </c>
      <c r="G746" s="26">
        <v>0</v>
      </c>
      <c r="H746" s="26">
        <f>IFERROR(VLOOKUP(D746,'数据-省本级预算数'!D:H,4,0),"0")</f>
        <v>1100</v>
      </c>
      <c r="I746" s="26"/>
      <c r="J746" s="26">
        <f>VLOOKUP(F746,'数据-省本级决算数'!$A:$B,2,0)</f>
        <v>34</v>
      </c>
      <c r="K746" s="175"/>
      <c r="L746" s="175">
        <f t="shared" si="71"/>
        <v>0.03</v>
      </c>
      <c r="M746" s="175">
        <f t="shared" si="72"/>
        <v>0</v>
      </c>
      <c r="N746" s="135" t="str">
        <f t="shared" si="68"/>
        <v/>
      </c>
      <c r="O746" s="176" t="str">
        <f t="shared" si="69"/>
        <v>是</v>
      </c>
      <c r="P746" s="176" t="str">
        <f t="shared" si="73"/>
        <v>否</v>
      </c>
    </row>
    <row r="747" ht="18.95" customHeight="1" spans="1:16">
      <c r="A747" s="167" t="s">
        <v>135</v>
      </c>
      <c r="B747" s="168"/>
      <c r="C747" s="168" t="s">
        <v>1422</v>
      </c>
      <c r="D747" s="169" t="s">
        <v>1428</v>
      </c>
      <c r="E747" s="168" t="s">
        <v>147</v>
      </c>
      <c r="F747" s="49" t="s">
        <v>1429</v>
      </c>
      <c r="G747" s="26">
        <v>374</v>
      </c>
      <c r="H747" s="26">
        <f>IFERROR(VLOOKUP(D747,'数据-省本级预算数'!D:H,4,0),"0")</f>
        <v>610</v>
      </c>
      <c r="I747" s="26"/>
      <c r="J747" s="26">
        <f>VLOOKUP(F747,'数据-省本级决算数'!$A:$B,2,0)</f>
        <v>0</v>
      </c>
      <c r="K747" s="175">
        <f t="shared" si="70"/>
        <v>0</v>
      </c>
      <c r="L747" s="175">
        <f t="shared" si="71"/>
        <v>0</v>
      </c>
      <c r="M747" s="175">
        <f t="shared" si="72"/>
        <v>0</v>
      </c>
      <c r="N747" s="135">
        <f t="shared" si="68"/>
        <v>-1</v>
      </c>
      <c r="O747" s="176" t="str">
        <f t="shared" si="69"/>
        <v>是</v>
      </c>
      <c r="P747" s="176" t="str">
        <f t="shared" si="73"/>
        <v>否</v>
      </c>
    </row>
    <row r="748" ht="18.95" customHeight="1" spans="1:16">
      <c r="A748" s="167" t="s">
        <v>135</v>
      </c>
      <c r="B748" s="168" t="s">
        <v>135</v>
      </c>
      <c r="C748" s="168" t="s">
        <v>1422</v>
      </c>
      <c r="D748" s="169" t="s">
        <v>1430</v>
      </c>
      <c r="E748" s="168" t="s">
        <v>147</v>
      </c>
      <c r="F748" s="49" t="s">
        <v>1431</v>
      </c>
      <c r="G748" s="26">
        <v>1170</v>
      </c>
      <c r="H748" s="26">
        <f>IFERROR(VLOOKUP(D748,'数据-省本级预算数'!D:H,4,0),"0")</f>
        <v>8060</v>
      </c>
      <c r="I748" s="26"/>
      <c r="J748" s="26">
        <f>VLOOKUP(F748,'数据-省本级决算数'!$A:$B,2,0)</f>
        <v>-200</v>
      </c>
      <c r="K748" s="175">
        <f t="shared" si="70"/>
        <v>-0.17</v>
      </c>
      <c r="L748" s="175">
        <f t="shared" si="71"/>
        <v>-0.02</v>
      </c>
      <c r="M748" s="175">
        <f t="shared" si="72"/>
        <v>0</v>
      </c>
      <c r="N748" s="135">
        <f t="shared" si="68"/>
        <v>-1.171</v>
      </c>
      <c r="O748" s="176" t="str">
        <f t="shared" si="69"/>
        <v>是</v>
      </c>
      <c r="P748" s="176" t="str">
        <f t="shared" si="73"/>
        <v>否</v>
      </c>
    </row>
    <row r="749" ht="18.95" customHeight="1" spans="1:16">
      <c r="A749" s="167" t="s">
        <v>135</v>
      </c>
      <c r="B749" s="168" t="s">
        <v>135</v>
      </c>
      <c r="C749" s="168" t="s">
        <v>1422</v>
      </c>
      <c r="D749" s="169" t="s">
        <v>1432</v>
      </c>
      <c r="E749" s="168" t="s">
        <v>147</v>
      </c>
      <c r="F749" s="49" t="s">
        <v>1433</v>
      </c>
      <c r="G749" s="26">
        <v>440</v>
      </c>
      <c r="H749" s="26">
        <f>IFERROR(VLOOKUP(D749,'数据-省本级预算数'!D:H,4,0),"0")</f>
        <v>0</v>
      </c>
      <c r="I749" s="26"/>
      <c r="J749" s="26">
        <f>VLOOKUP(F749,'数据-省本级决算数'!$A:$B,2,0)</f>
        <v>0</v>
      </c>
      <c r="K749" s="175">
        <f t="shared" si="70"/>
        <v>0</v>
      </c>
      <c r="L749" s="175"/>
      <c r="M749" s="175">
        <f t="shared" si="72"/>
        <v>0</v>
      </c>
      <c r="N749" s="135">
        <f t="shared" si="68"/>
        <v>-1</v>
      </c>
      <c r="O749" s="176" t="str">
        <f t="shared" si="69"/>
        <v>是</v>
      </c>
      <c r="P749" s="176" t="str">
        <f t="shared" si="73"/>
        <v>否</v>
      </c>
    </row>
    <row r="750" ht="18.95" customHeight="1" spans="1:16">
      <c r="A750" s="167" t="s">
        <v>135</v>
      </c>
      <c r="B750" s="456" t="s">
        <v>1379</v>
      </c>
      <c r="C750" s="168"/>
      <c r="D750" s="169" t="s">
        <v>1434</v>
      </c>
      <c r="E750" s="168"/>
      <c r="F750" s="49" t="s">
        <v>1435</v>
      </c>
      <c r="G750" s="26">
        <f ca="1">SUMIF($C749:$C1971,$D750,$G749:$G1970)</f>
        <v>5422</v>
      </c>
      <c r="H750" s="26">
        <f ca="1">SUMIF($C749:$C1970,$D750,$H749:$H1969)</f>
        <v>4106</v>
      </c>
      <c r="I750" s="26">
        <f>IFERROR(VLOOKUP(F750,'数据-省本级调整数'!$A:$B,2,0),0)</f>
        <v>2612</v>
      </c>
      <c r="J750" s="26">
        <f>VLOOKUP(F750,'数据-省本级决算数'!$A:$B,2,0)</f>
        <v>2612</v>
      </c>
      <c r="K750" s="175">
        <f ca="1" t="shared" si="70"/>
        <v>0.48</v>
      </c>
      <c r="L750" s="175">
        <f ca="1" t="shared" si="71"/>
        <v>0.64</v>
      </c>
      <c r="M750" s="175">
        <f t="shared" si="72"/>
        <v>1</v>
      </c>
      <c r="N750" s="135">
        <f ca="1" t="shared" si="68"/>
        <v>-0.518</v>
      </c>
      <c r="O750" s="176" t="str">
        <f ca="1" t="shared" si="69"/>
        <v>是</v>
      </c>
      <c r="P750" s="176" t="str">
        <f t="shared" si="73"/>
        <v>是</v>
      </c>
    </row>
    <row r="751" ht="18.95" customHeight="1" spans="1:16">
      <c r="A751" s="167" t="s">
        <v>135</v>
      </c>
      <c r="B751" s="168" t="s">
        <v>135</v>
      </c>
      <c r="C751" s="168" t="s">
        <v>1434</v>
      </c>
      <c r="D751" s="169" t="s">
        <v>1436</v>
      </c>
      <c r="E751" s="168" t="s">
        <v>147</v>
      </c>
      <c r="F751" s="49" t="s">
        <v>1437</v>
      </c>
      <c r="G751" s="26">
        <v>1651</v>
      </c>
      <c r="H751" s="26">
        <f>IFERROR(VLOOKUP(D751,'数据-省本级预算数'!D:H,4,0),"0")</f>
        <v>4106</v>
      </c>
      <c r="I751" s="26"/>
      <c r="J751" s="26">
        <f>VLOOKUP(F751,'数据-省本级决算数'!$A:$B,2,0)</f>
        <v>1776</v>
      </c>
      <c r="K751" s="175">
        <f t="shared" si="70"/>
        <v>1.08</v>
      </c>
      <c r="L751" s="175">
        <f t="shared" si="71"/>
        <v>0.43</v>
      </c>
      <c r="M751" s="175">
        <f t="shared" si="72"/>
        <v>0</v>
      </c>
      <c r="N751" s="135">
        <f t="shared" si="68"/>
        <v>0.076</v>
      </c>
      <c r="O751" s="176" t="str">
        <f t="shared" si="69"/>
        <v>是</v>
      </c>
      <c r="P751" s="176" t="str">
        <f t="shared" si="73"/>
        <v>否</v>
      </c>
    </row>
    <row r="752" ht="18.95" customHeight="1" spans="1:16">
      <c r="A752" s="167"/>
      <c r="B752" s="168" t="s">
        <v>135</v>
      </c>
      <c r="C752" s="168" t="s">
        <v>1434</v>
      </c>
      <c r="D752" s="169" t="s">
        <v>1438</v>
      </c>
      <c r="E752" s="168" t="s">
        <v>147</v>
      </c>
      <c r="F752" s="49" t="s">
        <v>1439</v>
      </c>
      <c r="G752" s="26">
        <v>1869</v>
      </c>
      <c r="H752" s="26">
        <f>IFERROR(VLOOKUP(D752,'数据-省本级预算数'!D:H,4,0),"0")</f>
        <v>0</v>
      </c>
      <c r="I752" s="26"/>
      <c r="J752" s="26">
        <f>VLOOKUP(F752,'数据-省本级决算数'!$A:$B,2,0)</f>
        <v>110</v>
      </c>
      <c r="K752" s="175">
        <f t="shared" si="70"/>
        <v>0.06</v>
      </c>
      <c r="L752" s="175"/>
      <c r="M752" s="175">
        <f t="shared" si="72"/>
        <v>0</v>
      </c>
      <c r="N752" s="135">
        <f t="shared" si="68"/>
        <v>-0.941</v>
      </c>
      <c r="O752" s="176" t="str">
        <f t="shared" si="69"/>
        <v>是</v>
      </c>
      <c r="P752" s="176" t="str">
        <f t="shared" si="73"/>
        <v>否</v>
      </c>
    </row>
    <row r="753" ht="18.95" customHeight="1" spans="1:16">
      <c r="A753" s="167" t="s">
        <v>135</v>
      </c>
      <c r="B753" s="168" t="s">
        <v>135</v>
      </c>
      <c r="C753" s="168" t="s">
        <v>1434</v>
      </c>
      <c r="D753" s="169" t="s">
        <v>1440</v>
      </c>
      <c r="E753" s="168" t="s">
        <v>147</v>
      </c>
      <c r="F753" s="49" t="s">
        <v>1441</v>
      </c>
      <c r="G753" s="26">
        <v>1902</v>
      </c>
      <c r="H753" s="26">
        <f>IFERROR(VLOOKUP(D753,'数据-省本级预算数'!D:H,4,0),"0")</f>
        <v>0</v>
      </c>
      <c r="I753" s="26"/>
      <c r="J753" s="26">
        <f>VLOOKUP(F753,'数据-省本级决算数'!$A:$B,2,0)</f>
        <v>726</v>
      </c>
      <c r="K753" s="175">
        <f t="shared" si="70"/>
        <v>0.38</v>
      </c>
      <c r="L753" s="175"/>
      <c r="M753" s="175">
        <f t="shared" si="72"/>
        <v>0</v>
      </c>
      <c r="N753" s="135">
        <f t="shared" si="68"/>
        <v>-0.618</v>
      </c>
      <c r="O753" s="176" t="str">
        <f t="shared" si="69"/>
        <v>是</v>
      </c>
      <c r="P753" s="176" t="str">
        <f t="shared" si="73"/>
        <v>否</v>
      </c>
    </row>
    <row r="754" ht="18.95" customHeight="1" spans="1:16">
      <c r="A754" s="167" t="s">
        <v>135</v>
      </c>
      <c r="B754" s="168"/>
      <c r="C754" s="168" t="s">
        <v>1434</v>
      </c>
      <c r="D754" s="169" t="s">
        <v>1442</v>
      </c>
      <c r="E754" s="168" t="s">
        <v>147</v>
      </c>
      <c r="F754" s="49" t="s">
        <v>1443</v>
      </c>
      <c r="G754" s="26">
        <v>0</v>
      </c>
      <c r="H754" s="26">
        <f>IFERROR(VLOOKUP(D754,'数据-省本级预算数'!D:H,4,0),"0")</f>
        <v>0</v>
      </c>
      <c r="I754" s="26"/>
      <c r="J754" s="26">
        <f>VLOOKUP(F754,'数据-省本级决算数'!$A:$B,2,0)</f>
        <v>0</v>
      </c>
      <c r="K754" s="175"/>
      <c r="L754" s="175"/>
      <c r="M754" s="175">
        <f t="shared" si="72"/>
        <v>0</v>
      </c>
      <c r="N754" s="135" t="str">
        <f t="shared" si="68"/>
        <v/>
      </c>
      <c r="O754" s="176" t="str">
        <f t="shared" si="69"/>
        <v>否</v>
      </c>
      <c r="P754" s="176" t="str">
        <f t="shared" si="73"/>
        <v>否</v>
      </c>
    </row>
    <row r="755" ht="18.95" customHeight="1" spans="1:16">
      <c r="A755" s="167" t="s">
        <v>135</v>
      </c>
      <c r="B755" s="168" t="s">
        <v>135</v>
      </c>
      <c r="C755" s="168" t="s">
        <v>1434</v>
      </c>
      <c r="D755" s="169" t="s">
        <v>1444</v>
      </c>
      <c r="E755" s="168" t="s">
        <v>147</v>
      </c>
      <c r="F755" s="49" t="s">
        <v>1445</v>
      </c>
      <c r="G755" s="26">
        <v>0</v>
      </c>
      <c r="H755" s="26">
        <f>IFERROR(VLOOKUP(D755,'数据-省本级预算数'!D:H,4,0),"0")</f>
        <v>0</v>
      </c>
      <c r="I755" s="26"/>
      <c r="J755" s="26">
        <f>VLOOKUP(F755,'数据-省本级决算数'!$A:$B,2,0)</f>
        <v>0</v>
      </c>
      <c r="K755" s="175"/>
      <c r="L755" s="175"/>
      <c r="M755" s="175">
        <f t="shared" si="72"/>
        <v>0</v>
      </c>
      <c r="N755" s="135" t="str">
        <f t="shared" si="68"/>
        <v/>
      </c>
      <c r="O755" s="176" t="str">
        <f t="shared" si="69"/>
        <v>否</v>
      </c>
      <c r="P755" s="176" t="str">
        <f t="shared" si="73"/>
        <v>否</v>
      </c>
    </row>
    <row r="756" ht="18.95" customHeight="1" spans="1:16">
      <c r="A756" s="167" t="s">
        <v>135</v>
      </c>
      <c r="B756" s="456" t="s">
        <v>1379</v>
      </c>
      <c r="C756" s="168"/>
      <c r="D756" s="169" t="s">
        <v>1446</v>
      </c>
      <c r="E756" s="168"/>
      <c r="F756" s="49" t="s">
        <v>1447</v>
      </c>
      <c r="G756" s="26">
        <f ca="1">SUMIF($C755:$C1977,$D756,$G755:$G1976)</f>
        <v>53</v>
      </c>
      <c r="H756" s="26">
        <f ca="1">SUMIF($C755:$C1976,$D756,$H755:$H1975)</f>
        <v>25000</v>
      </c>
      <c r="I756" s="26">
        <f>IFERROR(VLOOKUP(F756,'数据-省本级调整数'!$A:$B,2,0),0)</f>
        <v>140</v>
      </c>
      <c r="J756" s="26">
        <f>VLOOKUP(F756,'数据-省本级决算数'!$A:$B,2,0)</f>
        <v>140</v>
      </c>
      <c r="K756" s="175">
        <f ca="1" t="shared" si="70"/>
        <v>2.64</v>
      </c>
      <c r="L756" s="175">
        <f ca="1" t="shared" si="71"/>
        <v>0.01</v>
      </c>
      <c r="M756" s="175">
        <f t="shared" si="72"/>
        <v>1</v>
      </c>
      <c r="N756" s="135">
        <f ca="1" t="shared" si="68"/>
        <v>1.642</v>
      </c>
      <c r="O756" s="176" t="str">
        <f ca="1" t="shared" si="69"/>
        <v>是</v>
      </c>
      <c r="P756" s="176" t="str">
        <f t="shared" si="73"/>
        <v>是</v>
      </c>
    </row>
    <row r="757" ht="18.95" customHeight="1" spans="1:16">
      <c r="A757" s="167" t="s">
        <v>135</v>
      </c>
      <c r="B757" s="168" t="s">
        <v>135</v>
      </c>
      <c r="C757" s="168" t="s">
        <v>1446</v>
      </c>
      <c r="D757" s="169" t="s">
        <v>1448</v>
      </c>
      <c r="E757" s="168" t="s">
        <v>147</v>
      </c>
      <c r="F757" s="49" t="s">
        <v>1449</v>
      </c>
      <c r="G757" s="26">
        <v>0</v>
      </c>
      <c r="H757" s="26">
        <f>IFERROR(VLOOKUP(D757,'数据-省本级预算数'!D:H,4,0),"0")</f>
        <v>0</v>
      </c>
      <c r="I757" s="26"/>
      <c r="J757" s="26">
        <f>VLOOKUP(F757,'数据-省本级决算数'!$A:$B,2,0)</f>
        <v>0</v>
      </c>
      <c r="K757" s="175"/>
      <c r="L757" s="175"/>
      <c r="M757" s="175">
        <f t="shared" si="72"/>
        <v>0</v>
      </c>
      <c r="N757" s="135" t="str">
        <f t="shared" si="68"/>
        <v/>
      </c>
      <c r="O757" s="176" t="str">
        <f t="shared" si="69"/>
        <v>否</v>
      </c>
      <c r="P757" s="176" t="str">
        <f t="shared" si="73"/>
        <v>否</v>
      </c>
    </row>
    <row r="758" ht="18.95" customHeight="1" spans="1:16">
      <c r="A758" s="167" t="s">
        <v>135</v>
      </c>
      <c r="B758" s="168" t="s">
        <v>135</v>
      </c>
      <c r="C758" s="168" t="s">
        <v>1446</v>
      </c>
      <c r="D758" s="169" t="s">
        <v>1450</v>
      </c>
      <c r="E758" s="168" t="s">
        <v>147</v>
      </c>
      <c r="F758" s="49" t="s">
        <v>1451</v>
      </c>
      <c r="G758" s="26">
        <v>0</v>
      </c>
      <c r="H758" s="26">
        <f>IFERROR(VLOOKUP(D758,'数据-省本级预算数'!D:H,4,0),"0")</f>
        <v>0</v>
      </c>
      <c r="I758" s="26"/>
      <c r="J758" s="26">
        <f>VLOOKUP(F758,'数据-省本级决算数'!$A:$B,2,0)</f>
        <v>0</v>
      </c>
      <c r="K758" s="175"/>
      <c r="L758" s="175"/>
      <c r="M758" s="175">
        <f t="shared" si="72"/>
        <v>0</v>
      </c>
      <c r="N758" s="135" t="str">
        <f t="shared" si="68"/>
        <v/>
      </c>
      <c r="O758" s="176" t="str">
        <f t="shared" si="69"/>
        <v>否</v>
      </c>
      <c r="P758" s="176" t="str">
        <f t="shared" si="73"/>
        <v>否</v>
      </c>
    </row>
    <row r="759" ht="18.95" customHeight="1" spans="1:16">
      <c r="A759" s="167" t="s">
        <v>135</v>
      </c>
      <c r="B759" s="168" t="s">
        <v>135</v>
      </c>
      <c r="C759" s="168" t="s">
        <v>1446</v>
      </c>
      <c r="D759" s="169" t="s">
        <v>1452</v>
      </c>
      <c r="E759" s="168" t="s">
        <v>147</v>
      </c>
      <c r="F759" s="49" t="s">
        <v>1453</v>
      </c>
      <c r="G759" s="26">
        <v>0</v>
      </c>
      <c r="H759" s="26">
        <f>IFERROR(VLOOKUP(D759,'数据-省本级预算数'!D:H,4,0),"0")</f>
        <v>0</v>
      </c>
      <c r="I759" s="26"/>
      <c r="J759" s="26">
        <f>VLOOKUP(F759,'数据-省本级决算数'!$A:$B,2,0)</f>
        <v>0</v>
      </c>
      <c r="K759" s="175"/>
      <c r="L759" s="175"/>
      <c r="M759" s="175">
        <f t="shared" si="72"/>
        <v>0</v>
      </c>
      <c r="N759" s="135" t="str">
        <f t="shared" si="68"/>
        <v/>
      </c>
      <c r="O759" s="176" t="str">
        <f t="shared" si="69"/>
        <v>否</v>
      </c>
      <c r="P759" s="176" t="str">
        <f t="shared" si="73"/>
        <v>否</v>
      </c>
    </row>
    <row r="760" ht="18.95" customHeight="1" spans="1:16">
      <c r="A760" s="167" t="s">
        <v>135</v>
      </c>
      <c r="B760" s="168" t="s">
        <v>135</v>
      </c>
      <c r="C760" s="168" t="s">
        <v>1446</v>
      </c>
      <c r="D760" s="169" t="s">
        <v>1454</v>
      </c>
      <c r="E760" s="168" t="s">
        <v>147</v>
      </c>
      <c r="F760" s="49" t="s">
        <v>1455</v>
      </c>
      <c r="G760" s="26">
        <v>0</v>
      </c>
      <c r="H760" s="26">
        <f>IFERROR(VLOOKUP(D760,'数据-省本级预算数'!D:H,4,0),"0")</f>
        <v>0</v>
      </c>
      <c r="I760" s="26"/>
      <c r="J760" s="26">
        <f>VLOOKUP(F760,'数据-省本级决算数'!$A:$B,2,0)</f>
        <v>0</v>
      </c>
      <c r="K760" s="175"/>
      <c r="L760" s="175"/>
      <c r="M760" s="175">
        <f t="shared" si="72"/>
        <v>0</v>
      </c>
      <c r="N760" s="135" t="str">
        <f t="shared" ref="N760:N823" si="74">IF(ISERROR(J760/G760-1),"",J760/G760-1)</f>
        <v/>
      </c>
      <c r="O760" s="176" t="str">
        <f t="shared" si="69"/>
        <v>否</v>
      </c>
      <c r="P760" s="176" t="str">
        <f t="shared" si="73"/>
        <v>否</v>
      </c>
    </row>
    <row r="761" ht="18.95" customHeight="1" spans="1:16">
      <c r="A761" s="167" t="s">
        <v>135</v>
      </c>
      <c r="B761" s="168"/>
      <c r="C761" s="168" t="s">
        <v>1446</v>
      </c>
      <c r="D761" s="169" t="s">
        <v>1456</v>
      </c>
      <c r="E761" s="168" t="s">
        <v>147</v>
      </c>
      <c r="F761" s="49" t="s">
        <v>1457</v>
      </c>
      <c r="G761" s="26">
        <v>53</v>
      </c>
      <c r="H761" s="26">
        <f>IFERROR(VLOOKUP(D761,'数据-省本级预算数'!D:H,4,0),"0")</f>
        <v>25000</v>
      </c>
      <c r="I761" s="26"/>
      <c r="J761" s="26">
        <f>VLOOKUP(F761,'数据-省本级决算数'!$A:$B,2,0)</f>
        <v>140</v>
      </c>
      <c r="K761" s="175">
        <f t="shared" si="70"/>
        <v>2.64</v>
      </c>
      <c r="L761" s="175">
        <f t="shared" si="71"/>
        <v>0.01</v>
      </c>
      <c r="M761" s="175">
        <f t="shared" si="72"/>
        <v>0</v>
      </c>
      <c r="N761" s="135">
        <f t="shared" si="74"/>
        <v>1.642</v>
      </c>
      <c r="O761" s="176" t="str">
        <f t="shared" si="69"/>
        <v>是</v>
      </c>
      <c r="P761" s="176" t="str">
        <f t="shared" si="73"/>
        <v>否</v>
      </c>
    </row>
    <row r="762" ht="18.95" customHeight="1" spans="1:16">
      <c r="A762" s="167" t="s">
        <v>135</v>
      </c>
      <c r="B762" s="456" t="s">
        <v>1379</v>
      </c>
      <c r="C762" s="168"/>
      <c r="D762" s="169" t="s">
        <v>1458</v>
      </c>
      <c r="E762" s="168"/>
      <c r="F762" s="49" t="s">
        <v>1459</v>
      </c>
      <c r="G762" s="170">
        <f ca="1">SUMIF($C761:$C1983,$D762,$G761:$G1982)</f>
        <v>0</v>
      </c>
      <c r="H762" s="26">
        <f ca="1">SUMIF($C761:$C1982,$D762,$H761:$H1981)</f>
        <v>0</v>
      </c>
      <c r="I762" s="26">
        <f>IFERROR(VLOOKUP(F762,'数据-省本级调整数'!$A:$B,2,0),0)</f>
        <v>0</v>
      </c>
      <c r="J762" s="26">
        <f>VLOOKUP(F762,'数据-省本级决算数'!$A:$B,2,0)</f>
        <v>0</v>
      </c>
      <c r="K762" s="175"/>
      <c r="L762" s="175"/>
      <c r="M762" s="175">
        <f t="shared" si="72"/>
        <v>0</v>
      </c>
      <c r="N762" s="133" t="str">
        <f ca="1" t="shared" si="74"/>
        <v/>
      </c>
      <c r="O762" s="176" t="str">
        <f ca="1" t="shared" si="69"/>
        <v>否</v>
      </c>
      <c r="P762" s="176" t="str">
        <f t="shared" si="73"/>
        <v>是</v>
      </c>
    </row>
    <row r="763" ht="18.95" customHeight="1" spans="1:16">
      <c r="A763" s="167" t="s">
        <v>135</v>
      </c>
      <c r="B763" s="168" t="s">
        <v>135</v>
      </c>
      <c r="C763" s="168" t="s">
        <v>1458</v>
      </c>
      <c r="D763" s="169" t="s">
        <v>1460</v>
      </c>
      <c r="E763" s="168" t="s">
        <v>147</v>
      </c>
      <c r="F763" s="49" t="s">
        <v>1461</v>
      </c>
      <c r="G763" s="26">
        <v>0</v>
      </c>
      <c r="H763" s="26">
        <f>IFERROR(VLOOKUP(D763,'数据-省本级预算数'!D:H,4,0),"0")</f>
        <v>0</v>
      </c>
      <c r="I763" s="26"/>
      <c r="J763" s="26">
        <f>VLOOKUP(F763,'数据-省本级决算数'!$A:$B,2,0)</f>
        <v>0</v>
      </c>
      <c r="K763" s="175"/>
      <c r="L763" s="175"/>
      <c r="M763" s="175">
        <f t="shared" si="72"/>
        <v>0</v>
      </c>
      <c r="N763" s="135" t="str">
        <f t="shared" si="74"/>
        <v/>
      </c>
      <c r="O763" s="176" t="str">
        <f t="shared" si="69"/>
        <v>否</v>
      </c>
      <c r="P763" s="176" t="str">
        <f t="shared" si="73"/>
        <v>否</v>
      </c>
    </row>
    <row r="764" ht="18.95" customHeight="1" spans="1:16">
      <c r="A764" s="167" t="s">
        <v>135</v>
      </c>
      <c r="B764" s="168" t="s">
        <v>135</v>
      </c>
      <c r="C764" s="168" t="s">
        <v>1458</v>
      </c>
      <c r="D764" s="169" t="s">
        <v>1462</v>
      </c>
      <c r="E764" s="168" t="s">
        <v>147</v>
      </c>
      <c r="F764" s="49" t="s">
        <v>1463</v>
      </c>
      <c r="G764" s="26">
        <v>0</v>
      </c>
      <c r="H764" s="26">
        <f>IFERROR(VLOOKUP(D764,'数据-省本级预算数'!D:H,4,0),"0")</f>
        <v>0</v>
      </c>
      <c r="I764" s="26"/>
      <c r="J764" s="26">
        <f>VLOOKUP(F764,'数据-省本级决算数'!$A:$B,2,0)</f>
        <v>0</v>
      </c>
      <c r="K764" s="175"/>
      <c r="L764" s="175"/>
      <c r="M764" s="175">
        <f t="shared" si="72"/>
        <v>0</v>
      </c>
      <c r="N764" s="135" t="str">
        <f t="shared" si="74"/>
        <v/>
      </c>
      <c r="O764" s="176" t="str">
        <f t="shared" si="69"/>
        <v>否</v>
      </c>
      <c r="P764" s="176" t="str">
        <f t="shared" si="73"/>
        <v>否</v>
      </c>
    </row>
    <row r="765" ht="18.95" customHeight="1" spans="1:16">
      <c r="A765" s="167" t="s">
        <v>135</v>
      </c>
      <c r="B765" s="456" t="s">
        <v>1379</v>
      </c>
      <c r="C765" s="168"/>
      <c r="D765" s="169" t="s">
        <v>1464</v>
      </c>
      <c r="E765" s="168"/>
      <c r="F765" s="49" t="s">
        <v>1465</v>
      </c>
      <c r="G765" s="170">
        <f ca="1">SUMIF($C764:$C1986,$D765,$G764:$G1985)</f>
        <v>0</v>
      </c>
      <c r="H765" s="26">
        <f ca="1">SUMIF($C764:$C1985,$D765,$H764:$H1984)</f>
        <v>0</v>
      </c>
      <c r="I765" s="26">
        <f>IFERROR(VLOOKUP(F765,'数据-省本级调整数'!$A:$B,2,0),0)</f>
        <v>0</v>
      </c>
      <c r="J765" s="26">
        <f>VLOOKUP(F765,'数据-省本级决算数'!$A:$B,2,0)</f>
        <v>0</v>
      </c>
      <c r="K765" s="175"/>
      <c r="L765" s="175"/>
      <c r="M765" s="175">
        <f t="shared" si="72"/>
        <v>0</v>
      </c>
      <c r="N765" s="133" t="str">
        <f ca="1" t="shared" si="74"/>
        <v/>
      </c>
      <c r="O765" s="176" t="str">
        <f ca="1" t="shared" si="69"/>
        <v>否</v>
      </c>
      <c r="P765" s="176" t="str">
        <f t="shared" si="73"/>
        <v>是</v>
      </c>
    </row>
    <row r="766" ht="18.95" customHeight="1" spans="1:16">
      <c r="A766" s="167" t="s">
        <v>135</v>
      </c>
      <c r="B766" s="168" t="s">
        <v>135</v>
      </c>
      <c r="C766" s="456" t="s">
        <v>1464</v>
      </c>
      <c r="D766" s="169" t="s">
        <v>1466</v>
      </c>
      <c r="E766" s="168" t="s">
        <v>147</v>
      </c>
      <c r="F766" s="49" t="s">
        <v>1467</v>
      </c>
      <c r="G766" s="26">
        <v>0</v>
      </c>
      <c r="H766" s="26">
        <f>IFERROR(VLOOKUP(D766,'数据-省本级预算数'!D:H,4,0),"0")</f>
        <v>0</v>
      </c>
      <c r="I766" s="26"/>
      <c r="J766" s="26">
        <f>VLOOKUP(F766,'数据-省本级决算数'!$A:$B,2,0)</f>
        <v>0</v>
      </c>
      <c r="K766" s="175"/>
      <c r="L766" s="175"/>
      <c r="M766" s="175">
        <f t="shared" si="72"/>
        <v>0</v>
      </c>
      <c r="N766" s="135" t="str">
        <f t="shared" si="74"/>
        <v/>
      </c>
      <c r="O766" s="176" t="str">
        <f t="shared" si="69"/>
        <v>否</v>
      </c>
      <c r="P766" s="176" t="str">
        <f t="shared" si="73"/>
        <v>否</v>
      </c>
    </row>
    <row r="767" ht="18.95" customHeight="1" spans="1:16">
      <c r="A767" s="167" t="s">
        <v>135</v>
      </c>
      <c r="B767" s="168"/>
      <c r="C767" s="456" t="s">
        <v>1464</v>
      </c>
      <c r="D767" s="169" t="s">
        <v>1468</v>
      </c>
      <c r="E767" s="168" t="s">
        <v>147</v>
      </c>
      <c r="F767" s="49" t="s">
        <v>1469</v>
      </c>
      <c r="G767" s="26">
        <v>0</v>
      </c>
      <c r="H767" s="26">
        <f>IFERROR(VLOOKUP(D767,'数据-省本级预算数'!D:H,4,0),"0")</f>
        <v>0</v>
      </c>
      <c r="I767" s="26"/>
      <c r="J767" s="26">
        <f>VLOOKUP(F767,'数据-省本级决算数'!$A:$B,2,0)</f>
        <v>0</v>
      </c>
      <c r="K767" s="175"/>
      <c r="L767" s="175"/>
      <c r="M767" s="175">
        <f t="shared" si="72"/>
        <v>0</v>
      </c>
      <c r="N767" s="135" t="str">
        <f t="shared" si="74"/>
        <v/>
      </c>
      <c r="O767" s="176" t="str">
        <f t="shared" si="69"/>
        <v>否</v>
      </c>
      <c r="P767" s="176" t="str">
        <f t="shared" si="73"/>
        <v>否</v>
      </c>
    </row>
    <row r="768" ht="18.95" customHeight="1" spans="1:16">
      <c r="A768" s="167" t="s">
        <v>135</v>
      </c>
      <c r="B768" s="456" t="s">
        <v>1379</v>
      </c>
      <c r="C768" s="168"/>
      <c r="D768" s="169" t="s">
        <v>1470</v>
      </c>
      <c r="E768" s="168" t="s">
        <v>147</v>
      </c>
      <c r="F768" s="49" t="s">
        <v>1471</v>
      </c>
      <c r="G768" s="170">
        <v>0</v>
      </c>
      <c r="H768" s="26">
        <f>IFERROR(VLOOKUP(D768,'数据-省本级预算数'!D:H,4,0),"0")</f>
        <v>0</v>
      </c>
      <c r="I768" s="26">
        <f>IFERROR(VLOOKUP(F768,'数据-省本级调整数'!$A:$B,2,0),0)</f>
        <v>0</v>
      </c>
      <c r="J768" s="26">
        <f>VLOOKUP(F768,'数据-省本级决算数'!$A:$B,2,0)</f>
        <v>0</v>
      </c>
      <c r="K768" s="175"/>
      <c r="L768" s="175"/>
      <c r="M768" s="175">
        <f t="shared" si="72"/>
        <v>0</v>
      </c>
      <c r="N768" s="133" t="str">
        <f t="shared" si="74"/>
        <v/>
      </c>
      <c r="O768" s="176" t="str">
        <f t="shared" si="69"/>
        <v>否</v>
      </c>
      <c r="P768" s="176" t="str">
        <f t="shared" si="73"/>
        <v>是</v>
      </c>
    </row>
    <row r="769" ht="18.95" customHeight="1" spans="1:16">
      <c r="A769" s="167" t="s">
        <v>135</v>
      </c>
      <c r="B769" s="456" t="s">
        <v>1379</v>
      </c>
      <c r="C769" s="168"/>
      <c r="D769" s="169" t="s">
        <v>1472</v>
      </c>
      <c r="E769" s="168" t="s">
        <v>147</v>
      </c>
      <c r="F769" s="49" t="s">
        <v>1473</v>
      </c>
      <c r="G769" s="26">
        <v>3553</v>
      </c>
      <c r="H769" s="26">
        <f>IFERROR(VLOOKUP(D769,'数据-省本级预算数'!D:H,4,0),"0")</f>
        <v>14189</v>
      </c>
      <c r="I769" s="26">
        <f>IFERROR(VLOOKUP(F769,'数据-省本级调整数'!$A:$B,2,0),0)</f>
        <v>2833</v>
      </c>
      <c r="J769" s="26">
        <f>VLOOKUP(F769,'数据-省本级决算数'!$A:$B,2,0)</f>
        <v>734</v>
      </c>
      <c r="K769" s="175">
        <f t="shared" si="70"/>
        <v>0.21</v>
      </c>
      <c r="L769" s="175">
        <f t="shared" si="71"/>
        <v>0.05</v>
      </c>
      <c r="M769" s="175">
        <f t="shared" si="72"/>
        <v>0.26</v>
      </c>
      <c r="N769" s="135">
        <f t="shared" si="74"/>
        <v>-0.793</v>
      </c>
      <c r="O769" s="176" t="str">
        <f t="shared" si="69"/>
        <v>是</v>
      </c>
      <c r="P769" s="176" t="str">
        <f t="shared" si="73"/>
        <v>是</v>
      </c>
    </row>
    <row r="770" ht="18.95" customHeight="1" spans="1:16">
      <c r="A770" s="167" t="s">
        <v>135</v>
      </c>
      <c r="B770" s="456" t="s">
        <v>1379</v>
      </c>
      <c r="C770" s="168"/>
      <c r="D770" s="169" t="s">
        <v>1474</v>
      </c>
      <c r="E770" s="168"/>
      <c r="F770" s="49" t="s">
        <v>1475</v>
      </c>
      <c r="G770" s="26">
        <f ca="1">SUMIF($C769:$C1991,$D770,$G769:$G1990)</f>
        <v>1863</v>
      </c>
      <c r="H770" s="26">
        <f ca="1">SUMIF($C769:$C1990,$D770,$H769:$H1989)</f>
        <v>7267</v>
      </c>
      <c r="I770" s="26">
        <f>IFERROR(VLOOKUP(F770,'数据-省本级调整数'!$A:$B,2,0),0)</f>
        <v>3372</v>
      </c>
      <c r="J770" s="26">
        <f>VLOOKUP(F770,'数据-省本级决算数'!$A:$B,2,0)</f>
        <v>2254</v>
      </c>
      <c r="K770" s="175">
        <f ca="1" t="shared" si="70"/>
        <v>1.21</v>
      </c>
      <c r="L770" s="175">
        <f ca="1" t="shared" si="71"/>
        <v>0.31</v>
      </c>
      <c r="M770" s="175">
        <f t="shared" si="72"/>
        <v>0.67</v>
      </c>
      <c r="N770" s="135">
        <f ca="1" t="shared" si="74"/>
        <v>0.21</v>
      </c>
      <c r="O770" s="176" t="str">
        <f ca="1" t="shared" si="69"/>
        <v>是</v>
      </c>
      <c r="P770" s="176" t="str">
        <f t="shared" si="73"/>
        <v>是</v>
      </c>
    </row>
    <row r="771" ht="18.95" customHeight="1" spans="1:16">
      <c r="A771" s="167" t="s">
        <v>135</v>
      </c>
      <c r="B771" s="168" t="s">
        <v>135</v>
      </c>
      <c r="C771" s="456" t="s">
        <v>1474</v>
      </c>
      <c r="D771" s="169" t="s">
        <v>1476</v>
      </c>
      <c r="E771" s="168" t="s">
        <v>147</v>
      </c>
      <c r="F771" s="49" t="s">
        <v>1477</v>
      </c>
      <c r="G771" s="26">
        <v>1372</v>
      </c>
      <c r="H771" s="26">
        <f>IFERROR(VLOOKUP(D771,'数据-省本级预算数'!D:H,4,0),"0")</f>
        <v>2146</v>
      </c>
      <c r="I771" s="26"/>
      <c r="J771" s="26">
        <f>VLOOKUP(F771,'数据-省本级决算数'!$A:$B,2,0)</f>
        <v>2272</v>
      </c>
      <c r="K771" s="175">
        <f t="shared" si="70"/>
        <v>1.66</v>
      </c>
      <c r="L771" s="175">
        <f t="shared" si="71"/>
        <v>1.06</v>
      </c>
      <c r="M771" s="175">
        <f t="shared" si="72"/>
        <v>0</v>
      </c>
      <c r="N771" s="135">
        <f t="shared" si="74"/>
        <v>0.656</v>
      </c>
      <c r="O771" s="176" t="str">
        <f t="shared" si="69"/>
        <v>是</v>
      </c>
      <c r="P771" s="176" t="str">
        <f t="shared" si="73"/>
        <v>否</v>
      </c>
    </row>
    <row r="772" ht="18.95" customHeight="1" spans="1:16">
      <c r="A772" s="167" t="s">
        <v>135</v>
      </c>
      <c r="B772" s="168" t="s">
        <v>135</v>
      </c>
      <c r="C772" s="456" t="s">
        <v>1474</v>
      </c>
      <c r="D772" s="169" t="s">
        <v>1478</v>
      </c>
      <c r="E772" s="168" t="s">
        <v>147</v>
      </c>
      <c r="F772" s="49" t="s">
        <v>1479</v>
      </c>
      <c r="G772" s="26">
        <v>491</v>
      </c>
      <c r="H772" s="26">
        <f>IFERROR(VLOOKUP(D772,'数据-省本级预算数'!D:H,4,0),"0")</f>
        <v>700</v>
      </c>
      <c r="I772" s="26"/>
      <c r="J772" s="26">
        <f>VLOOKUP(F772,'数据-省本级决算数'!$A:$B,2,0)</f>
        <v>-18</v>
      </c>
      <c r="K772" s="175">
        <f t="shared" si="70"/>
        <v>-0.04</v>
      </c>
      <c r="L772" s="175">
        <f t="shared" si="71"/>
        <v>-0.03</v>
      </c>
      <c r="M772" s="175">
        <f t="shared" si="72"/>
        <v>0</v>
      </c>
      <c r="N772" s="135">
        <f t="shared" si="74"/>
        <v>-1.037</v>
      </c>
      <c r="O772" s="176" t="str">
        <f t="shared" ref="O772:O835" si="75">IF(F772&lt;&gt;"",IF(SUM(G772:J772)&lt;&gt;0,"是","否"),"空")</f>
        <v>是</v>
      </c>
      <c r="P772" s="176" t="str">
        <f t="shared" si="73"/>
        <v>否</v>
      </c>
    </row>
    <row r="773" ht="18.95" customHeight="1" spans="1:16">
      <c r="A773" s="167" t="s">
        <v>135</v>
      </c>
      <c r="B773" s="168"/>
      <c r="C773" s="456" t="s">
        <v>1474</v>
      </c>
      <c r="D773" s="169" t="s">
        <v>1480</v>
      </c>
      <c r="E773" s="168" t="s">
        <v>147</v>
      </c>
      <c r="F773" s="49" t="s">
        <v>1481</v>
      </c>
      <c r="G773" s="26">
        <v>0</v>
      </c>
      <c r="H773" s="26">
        <f>IFERROR(VLOOKUP(D773,'数据-省本级预算数'!D:H,4,0),"0")</f>
        <v>4421</v>
      </c>
      <c r="I773" s="26"/>
      <c r="J773" s="26">
        <f>VLOOKUP(F773,'数据-省本级决算数'!$A:$B,2,0)</f>
        <v>0</v>
      </c>
      <c r="K773" s="175"/>
      <c r="L773" s="175">
        <f t="shared" ref="L773:L835" si="76">J773/H773</f>
        <v>0</v>
      </c>
      <c r="M773" s="175">
        <f t="shared" ref="M773:M836" si="77">IFERROR(J773/I773,0)</f>
        <v>0</v>
      </c>
      <c r="N773" s="135" t="str">
        <f t="shared" si="74"/>
        <v/>
      </c>
      <c r="O773" s="176" t="str">
        <f t="shared" si="75"/>
        <v>是</v>
      </c>
      <c r="P773" s="176" t="str">
        <f t="shared" ref="P773:P836" si="78">IF(C773&lt;&gt;"",IF(OR(LEFT(D773,3)="205",LEFT(D773,3)="206",LEFT(D773,3)="207",LEFT(D773,3)="208",LEFT(D773,3)="210",LEFT(D773,3)="213"),"是","否"),"是")</f>
        <v>否</v>
      </c>
    </row>
    <row r="774" ht="18.95" customHeight="1" spans="1:16">
      <c r="A774" s="167" t="s">
        <v>135</v>
      </c>
      <c r="B774" s="168"/>
      <c r="C774" s="456" t="s">
        <v>1474</v>
      </c>
      <c r="D774" s="169" t="s">
        <v>1482</v>
      </c>
      <c r="E774" s="168" t="s">
        <v>147</v>
      </c>
      <c r="F774" s="49" t="s">
        <v>1483</v>
      </c>
      <c r="G774" s="26">
        <v>0</v>
      </c>
      <c r="H774" s="26">
        <f>IFERROR(VLOOKUP(D774,'数据-省本级预算数'!D:H,4,0),"0")</f>
        <v>0</v>
      </c>
      <c r="I774" s="26"/>
      <c r="J774" s="26">
        <f>VLOOKUP(F774,'数据-省本级决算数'!$A:$B,2,0)</f>
        <v>0</v>
      </c>
      <c r="K774" s="175"/>
      <c r="L774" s="175"/>
      <c r="M774" s="175">
        <f t="shared" si="77"/>
        <v>0</v>
      </c>
      <c r="N774" s="135" t="str">
        <f t="shared" si="74"/>
        <v/>
      </c>
      <c r="O774" s="176" t="str">
        <f t="shared" si="75"/>
        <v>否</v>
      </c>
      <c r="P774" s="176" t="str">
        <f t="shared" si="78"/>
        <v>否</v>
      </c>
    </row>
    <row r="775" ht="18.95" customHeight="1" spans="1:16">
      <c r="A775" s="167" t="s">
        <v>135</v>
      </c>
      <c r="B775" s="168"/>
      <c r="C775" s="456" t="s">
        <v>1474</v>
      </c>
      <c r="D775" s="169" t="s">
        <v>1484</v>
      </c>
      <c r="E775" s="168" t="s">
        <v>147</v>
      </c>
      <c r="F775" s="49" t="s">
        <v>1485</v>
      </c>
      <c r="G775" s="26">
        <v>0</v>
      </c>
      <c r="H775" s="26">
        <f>IFERROR(VLOOKUP(D775,'数据-省本级预算数'!D:H,4,0),"0")</f>
        <v>0</v>
      </c>
      <c r="I775" s="26"/>
      <c r="J775" s="26">
        <f>VLOOKUP(F775,'数据-省本级决算数'!$A:$B,2,0)</f>
        <v>0</v>
      </c>
      <c r="K775" s="175"/>
      <c r="L775" s="175"/>
      <c r="M775" s="175">
        <f t="shared" si="77"/>
        <v>0</v>
      </c>
      <c r="N775" s="135" t="str">
        <f t="shared" si="74"/>
        <v/>
      </c>
      <c r="O775" s="176" t="str">
        <f t="shared" si="75"/>
        <v>否</v>
      </c>
      <c r="P775" s="176" t="str">
        <f t="shared" si="78"/>
        <v>否</v>
      </c>
    </row>
    <row r="776" ht="18.95" customHeight="1" spans="1:16">
      <c r="A776" s="167" t="s">
        <v>135</v>
      </c>
      <c r="B776" s="456" t="s">
        <v>1379</v>
      </c>
      <c r="C776" s="168"/>
      <c r="D776" s="169" t="s">
        <v>1486</v>
      </c>
      <c r="E776" s="168" t="s">
        <v>147</v>
      </c>
      <c r="F776" s="49" t="s">
        <v>1487</v>
      </c>
      <c r="G776" s="26">
        <v>22061</v>
      </c>
      <c r="H776" s="26">
        <f>IFERROR(VLOOKUP(D776,'数据-省本级预算数'!D:H,4,0),"0")</f>
        <v>1000</v>
      </c>
      <c r="I776" s="26">
        <f>IFERROR(VLOOKUP(F776,'数据-省本级调整数'!$A:$B,2,0),0)</f>
        <v>14152</v>
      </c>
      <c r="J776" s="26">
        <f>VLOOKUP(F776,'数据-省本级决算数'!$A:$B,2,0)</f>
        <v>12609</v>
      </c>
      <c r="K776" s="175">
        <f t="shared" ref="K776:K835" si="79">J776/G776</f>
        <v>0.57</v>
      </c>
      <c r="L776" s="175">
        <f t="shared" si="76"/>
        <v>12.61</v>
      </c>
      <c r="M776" s="175">
        <f t="shared" si="77"/>
        <v>0.89</v>
      </c>
      <c r="N776" s="135">
        <f t="shared" si="74"/>
        <v>-0.428</v>
      </c>
      <c r="O776" s="176" t="str">
        <f t="shared" si="75"/>
        <v>是</v>
      </c>
      <c r="P776" s="176" t="str">
        <f t="shared" si="78"/>
        <v>是</v>
      </c>
    </row>
    <row r="777" ht="18.95" customHeight="1" spans="1:16">
      <c r="A777" s="167" t="s">
        <v>135</v>
      </c>
      <c r="B777" s="456" t="s">
        <v>1379</v>
      </c>
      <c r="C777" s="168"/>
      <c r="D777" s="169" t="s">
        <v>1488</v>
      </c>
      <c r="E777" s="168" t="s">
        <v>147</v>
      </c>
      <c r="F777" s="49" t="s">
        <v>1489</v>
      </c>
      <c r="G777" s="170">
        <v>0</v>
      </c>
      <c r="H777" s="26">
        <f>IFERROR(VLOOKUP(D777,'数据-省本级预算数'!D:H,4,0),"0")</f>
        <v>0</v>
      </c>
      <c r="I777" s="26">
        <f>IFERROR(VLOOKUP(F777,'数据-省本级调整数'!$A:$B,2,0),0)</f>
        <v>0</v>
      </c>
      <c r="J777" s="26">
        <f>VLOOKUP(F777,'数据-省本级决算数'!$A:$B,2,0)</f>
        <v>0</v>
      </c>
      <c r="K777" s="175"/>
      <c r="L777" s="175"/>
      <c r="M777" s="175">
        <f t="shared" si="77"/>
        <v>0</v>
      </c>
      <c r="N777" s="133" t="str">
        <f t="shared" si="74"/>
        <v/>
      </c>
      <c r="O777" s="176" t="str">
        <f t="shared" si="75"/>
        <v>否</v>
      </c>
      <c r="P777" s="176" t="str">
        <f t="shared" si="78"/>
        <v>是</v>
      </c>
    </row>
    <row r="778" ht="18.95" customHeight="1" spans="1:16">
      <c r="A778" s="167" t="s">
        <v>135</v>
      </c>
      <c r="B778" s="456" t="s">
        <v>1379</v>
      </c>
      <c r="C778" s="168"/>
      <c r="D778" s="169" t="s">
        <v>1490</v>
      </c>
      <c r="E778" s="168"/>
      <c r="F778" s="49" t="s">
        <v>1491</v>
      </c>
      <c r="G778" s="26">
        <f ca="1">SUMIF($C777:$C1999,$D778,$G777:$G1998)</f>
        <v>3045</v>
      </c>
      <c r="H778" s="26">
        <f ca="1">SUMIF($C777:$C1998,$D778,$H777:$H1997)</f>
        <v>18</v>
      </c>
      <c r="I778" s="26">
        <f>IFERROR(VLOOKUP(F778,'数据-省本级调整数'!$A:$B,2,0),0)</f>
        <v>1757</v>
      </c>
      <c r="J778" s="26">
        <f>VLOOKUP(F778,'数据-省本级决算数'!$A:$B,2,0)</f>
        <v>1469</v>
      </c>
      <c r="K778" s="175">
        <f ca="1" t="shared" si="79"/>
        <v>0.48</v>
      </c>
      <c r="L778" s="175">
        <f ca="1" t="shared" si="76"/>
        <v>81.61</v>
      </c>
      <c r="M778" s="175">
        <f t="shared" si="77"/>
        <v>0.84</v>
      </c>
      <c r="N778" s="135">
        <f ca="1" t="shared" si="74"/>
        <v>-0.518</v>
      </c>
      <c r="O778" s="176" t="str">
        <f ca="1" t="shared" si="75"/>
        <v>是</v>
      </c>
      <c r="P778" s="176" t="str">
        <f t="shared" si="78"/>
        <v>是</v>
      </c>
    </row>
    <row r="779" ht="18.95" customHeight="1" spans="1:16">
      <c r="A779" s="167" t="s">
        <v>135</v>
      </c>
      <c r="B779" s="168" t="s">
        <v>135</v>
      </c>
      <c r="C779" s="456" t="s">
        <v>1490</v>
      </c>
      <c r="D779" s="169" t="s">
        <v>1492</v>
      </c>
      <c r="E779" s="168" t="s">
        <v>147</v>
      </c>
      <c r="F779" s="49" t="s">
        <v>141</v>
      </c>
      <c r="G779" s="26">
        <v>0</v>
      </c>
      <c r="H779" s="26">
        <f>IFERROR(VLOOKUP(D779,'数据-省本级预算数'!D:H,4,0),"0")</f>
        <v>0</v>
      </c>
      <c r="I779" s="26"/>
      <c r="J779" s="26">
        <f>VLOOKUP(F779,'数据-省本级决算数'!$A:$B,2,0)</f>
        <v>4776</v>
      </c>
      <c r="K779" s="175"/>
      <c r="L779" s="175"/>
      <c r="M779" s="175">
        <f t="shared" si="77"/>
        <v>0</v>
      </c>
      <c r="N779" s="135" t="str">
        <f t="shared" si="74"/>
        <v/>
      </c>
      <c r="O779" s="176" t="str">
        <f t="shared" si="75"/>
        <v>是</v>
      </c>
      <c r="P779" s="176" t="str">
        <f t="shared" si="78"/>
        <v>否</v>
      </c>
    </row>
    <row r="780" ht="18.95" customHeight="1" spans="1:16">
      <c r="A780" s="167" t="s">
        <v>135</v>
      </c>
      <c r="B780" s="168" t="s">
        <v>135</v>
      </c>
      <c r="C780" s="456" t="s">
        <v>1490</v>
      </c>
      <c r="D780" s="169" t="s">
        <v>1493</v>
      </c>
      <c r="E780" s="168" t="s">
        <v>147</v>
      </c>
      <c r="F780" s="49" t="s">
        <v>143</v>
      </c>
      <c r="G780" s="26">
        <v>0</v>
      </c>
      <c r="H780" s="26">
        <f>IFERROR(VLOOKUP(D780,'数据-省本级预算数'!D:H,4,0),"0")</f>
        <v>0</v>
      </c>
      <c r="I780" s="26"/>
      <c r="J780" s="26">
        <f>VLOOKUP(F780,'数据-省本级决算数'!$A:$B,2,0)</f>
        <v>590</v>
      </c>
      <c r="K780" s="175"/>
      <c r="L780" s="175"/>
      <c r="M780" s="175">
        <f t="shared" si="77"/>
        <v>0</v>
      </c>
      <c r="N780" s="135" t="str">
        <f t="shared" si="74"/>
        <v/>
      </c>
      <c r="O780" s="176" t="str">
        <f t="shared" si="75"/>
        <v>是</v>
      </c>
      <c r="P780" s="176" t="str">
        <f t="shared" si="78"/>
        <v>否</v>
      </c>
    </row>
    <row r="781" ht="18.95" customHeight="1" spans="1:16">
      <c r="A781" s="167" t="s">
        <v>135</v>
      </c>
      <c r="B781" s="168"/>
      <c r="C781" s="456" t="s">
        <v>1490</v>
      </c>
      <c r="D781" s="169" t="s">
        <v>1494</v>
      </c>
      <c r="E781" s="168" t="s">
        <v>147</v>
      </c>
      <c r="F781" s="49" t="s">
        <v>145</v>
      </c>
      <c r="G781" s="26">
        <v>0</v>
      </c>
      <c r="H781" s="26">
        <f>IFERROR(VLOOKUP(D781,'数据-省本级预算数'!D:H,4,0),"0")</f>
        <v>0</v>
      </c>
      <c r="I781" s="26"/>
      <c r="J781" s="26">
        <f>VLOOKUP(F781,'数据-省本级决算数'!$A:$B,2,0)</f>
        <v>713</v>
      </c>
      <c r="K781" s="175"/>
      <c r="L781" s="175"/>
      <c r="M781" s="175">
        <f t="shared" si="77"/>
        <v>0</v>
      </c>
      <c r="N781" s="135" t="str">
        <f t="shared" si="74"/>
        <v/>
      </c>
      <c r="O781" s="176" t="str">
        <f t="shared" si="75"/>
        <v>是</v>
      </c>
      <c r="P781" s="176" t="str">
        <f t="shared" si="78"/>
        <v>否</v>
      </c>
    </row>
    <row r="782" ht="18.95" customHeight="1" spans="1:16">
      <c r="A782" s="167" t="s">
        <v>135</v>
      </c>
      <c r="B782" s="168"/>
      <c r="C782" s="456" t="s">
        <v>1490</v>
      </c>
      <c r="D782" s="169" t="s">
        <v>1495</v>
      </c>
      <c r="E782" s="168" t="s">
        <v>147</v>
      </c>
      <c r="F782" s="49" t="s">
        <v>1496</v>
      </c>
      <c r="G782" s="26">
        <v>0</v>
      </c>
      <c r="H782" s="26">
        <f>IFERROR(VLOOKUP(D782,'数据-省本级预算数'!D:H,4,0),"0")</f>
        <v>0</v>
      </c>
      <c r="I782" s="26"/>
      <c r="J782" s="26">
        <f>VLOOKUP(F782,'数据-省本级决算数'!$A:$B,2,0)</f>
        <v>0</v>
      </c>
      <c r="K782" s="175"/>
      <c r="L782" s="175"/>
      <c r="M782" s="175">
        <f t="shared" si="77"/>
        <v>0</v>
      </c>
      <c r="N782" s="135" t="str">
        <f t="shared" si="74"/>
        <v/>
      </c>
      <c r="O782" s="176" t="str">
        <f t="shared" si="75"/>
        <v>否</v>
      </c>
      <c r="P782" s="176" t="str">
        <f t="shared" si="78"/>
        <v>否</v>
      </c>
    </row>
    <row r="783" ht="18.95" customHeight="1" spans="1:16">
      <c r="A783" s="167" t="s">
        <v>135</v>
      </c>
      <c r="B783" s="168"/>
      <c r="C783" s="456" t="s">
        <v>1490</v>
      </c>
      <c r="D783" s="169" t="s">
        <v>1497</v>
      </c>
      <c r="E783" s="168" t="s">
        <v>147</v>
      </c>
      <c r="F783" s="49" t="s">
        <v>1498</v>
      </c>
      <c r="G783" s="26">
        <v>0</v>
      </c>
      <c r="H783" s="26">
        <f>IFERROR(VLOOKUP(D783,'数据-省本级预算数'!D:H,4,0),"0")</f>
        <v>0</v>
      </c>
      <c r="I783" s="26"/>
      <c r="J783" s="26">
        <f>VLOOKUP(F783,'数据-省本级决算数'!$A:$B,2,0)</f>
        <v>0</v>
      </c>
      <c r="K783" s="175"/>
      <c r="L783" s="175"/>
      <c r="M783" s="175">
        <f t="shared" si="77"/>
        <v>0</v>
      </c>
      <c r="N783" s="135" t="str">
        <f t="shared" si="74"/>
        <v/>
      </c>
      <c r="O783" s="176" t="str">
        <f t="shared" si="75"/>
        <v>否</v>
      </c>
      <c r="P783" s="176" t="str">
        <f t="shared" si="78"/>
        <v>否</v>
      </c>
    </row>
    <row r="784" ht="18.95" customHeight="1" spans="1:16">
      <c r="A784" s="167" t="s">
        <v>135</v>
      </c>
      <c r="B784" s="168" t="s">
        <v>135</v>
      </c>
      <c r="C784" s="456" t="s">
        <v>1490</v>
      </c>
      <c r="D784" s="169" t="s">
        <v>1499</v>
      </c>
      <c r="E784" s="168" t="s">
        <v>147</v>
      </c>
      <c r="F784" s="49" t="s">
        <v>1500</v>
      </c>
      <c r="G784" s="26">
        <v>0</v>
      </c>
      <c r="H784" s="26">
        <f>IFERROR(VLOOKUP(D784,'数据-省本级预算数'!D:H,4,0),"0")</f>
        <v>0</v>
      </c>
      <c r="I784" s="26"/>
      <c r="J784" s="26">
        <f>VLOOKUP(F784,'数据-省本级决算数'!$A:$B,2,0)</f>
        <v>0</v>
      </c>
      <c r="K784" s="175"/>
      <c r="L784" s="175"/>
      <c r="M784" s="175">
        <f t="shared" si="77"/>
        <v>0</v>
      </c>
      <c r="N784" s="135" t="str">
        <f t="shared" si="74"/>
        <v/>
      </c>
      <c r="O784" s="176" t="str">
        <f t="shared" si="75"/>
        <v>否</v>
      </c>
      <c r="P784" s="176" t="str">
        <f t="shared" si="78"/>
        <v>否</v>
      </c>
    </row>
    <row r="785" ht="18.95" customHeight="1" spans="1:16">
      <c r="A785" s="167" t="s">
        <v>135</v>
      </c>
      <c r="B785" s="168" t="s">
        <v>135</v>
      </c>
      <c r="C785" s="456" t="s">
        <v>1490</v>
      </c>
      <c r="D785" s="169" t="s">
        <v>1501</v>
      </c>
      <c r="E785" s="168" t="s">
        <v>147</v>
      </c>
      <c r="F785" s="49" t="s">
        <v>1502</v>
      </c>
      <c r="G785" s="26">
        <v>0</v>
      </c>
      <c r="H785" s="26">
        <f>IFERROR(VLOOKUP(D785,'数据-省本级预算数'!D:H,4,0),"0")</f>
        <v>18</v>
      </c>
      <c r="I785" s="26"/>
      <c r="J785" s="26">
        <f>VLOOKUP(F785,'数据-省本级决算数'!$A:$B,2,0)</f>
        <v>18</v>
      </c>
      <c r="K785" s="175"/>
      <c r="L785" s="175">
        <f t="shared" si="76"/>
        <v>1</v>
      </c>
      <c r="M785" s="175">
        <f t="shared" si="77"/>
        <v>0</v>
      </c>
      <c r="N785" s="135" t="str">
        <f t="shared" si="74"/>
        <v/>
      </c>
      <c r="O785" s="176" t="str">
        <f t="shared" si="75"/>
        <v>是</v>
      </c>
      <c r="P785" s="176" t="str">
        <f t="shared" si="78"/>
        <v>否</v>
      </c>
    </row>
    <row r="786" ht="18.95" customHeight="1" spans="1:16">
      <c r="A786" s="167" t="s">
        <v>135</v>
      </c>
      <c r="B786" s="168" t="s">
        <v>135</v>
      </c>
      <c r="C786" s="456" t="s">
        <v>1490</v>
      </c>
      <c r="D786" s="169" t="s">
        <v>1503</v>
      </c>
      <c r="E786" s="168" t="s">
        <v>147</v>
      </c>
      <c r="F786" s="49" t="s">
        <v>1504</v>
      </c>
      <c r="G786" s="26">
        <v>0</v>
      </c>
      <c r="H786" s="26">
        <f>IFERROR(VLOOKUP(D786,'数据-省本级预算数'!D:H,4,0),"0")</f>
        <v>0</v>
      </c>
      <c r="I786" s="26"/>
      <c r="J786" s="26">
        <f>VLOOKUP(F786,'数据-省本级决算数'!$A:$B,2,0)</f>
        <v>0</v>
      </c>
      <c r="K786" s="175"/>
      <c r="L786" s="175"/>
      <c r="M786" s="175">
        <f t="shared" si="77"/>
        <v>0</v>
      </c>
      <c r="N786" s="135" t="str">
        <f t="shared" si="74"/>
        <v/>
      </c>
      <c r="O786" s="176" t="str">
        <f t="shared" si="75"/>
        <v>否</v>
      </c>
      <c r="P786" s="176" t="str">
        <f t="shared" si="78"/>
        <v>否</v>
      </c>
    </row>
    <row r="787" ht="18.95" customHeight="1" spans="1:16">
      <c r="A787" s="167" t="s">
        <v>135</v>
      </c>
      <c r="B787" s="168" t="s">
        <v>135</v>
      </c>
      <c r="C787" s="456" t="s">
        <v>1490</v>
      </c>
      <c r="D787" s="169" t="s">
        <v>1505</v>
      </c>
      <c r="E787" s="168" t="s">
        <v>147</v>
      </c>
      <c r="F787" s="49" t="s">
        <v>1506</v>
      </c>
      <c r="G787" s="26">
        <v>0</v>
      </c>
      <c r="H787" s="26">
        <f>IFERROR(VLOOKUP(D787,'数据-省本级预算数'!D:H,4,0),"0")</f>
        <v>0</v>
      </c>
      <c r="I787" s="26"/>
      <c r="J787" s="26">
        <f>VLOOKUP(F787,'数据-省本级决算数'!$A:$B,2,0)</f>
        <v>0</v>
      </c>
      <c r="K787" s="175"/>
      <c r="L787" s="175"/>
      <c r="M787" s="175">
        <f t="shared" si="77"/>
        <v>0</v>
      </c>
      <c r="N787" s="135" t="str">
        <f t="shared" si="74"/>
        <v/>
      </c>
      <c r="O787" s="176" t="str">
        <f t="shared" si="75"/>
        <v>否</v>
      </c>
      <c r="P787" s="176" t="str">
        <f t="shared" si="78"/>
        <v>否</v>
      </c>
    </row>
    <row r="788" ht="18.95" customHeight="1" spans="1:16">
      <c r="A788" s="167" t="s">
        <v>135</v>
      </c>
      <c r="B788" s="168" t="s">
        <v>135</v>
      </c>
      <c r="C788" s="456" t="s">
        <v>1490</v>
      </c>
      <c r="D788" s="169" t="s">
        <v>1507</v>
      </c>
      <c r="E788" s="168" t="s">
        <v>147</v>
      </c>
      <c r="F788" s="49" t="s">
        <v>1508</v>
      </c>
      <c r="G788" s="26">
        <v>0</v>
      </c>
      <c r="H788" s="26">
        <f>IFERROR(VLOOKUP(D788,'数据-省本级预算数'!D:H,4,0),"0")</f>
        <v>0</v>
      </c>
      <c r="I788" s="26"/>
      <c r="J788" s="26">
        <f>VLOOKUP(F788,'数据-省本级决算数'!$A:$B,2,0)</f>
        <v>0</v>
      </c>
      <c r="K788" s="175"/>
      <c r="L788" s="175"/>
      <c r="M788" s="175">
        <f t="shared" si="77"/>
        <v>0</v>
      </c>
      <c r="N788" s="135" t="str">
        <f t="shared" si="74"/>
        <v/>
      </c>
      <c r="O788" s="176" t="str">
        <f t="shared" si="75"/>
        <v>否</v>
      </c>
      <c r="P788" s="176" t="str">
        <f t="shared" si="78"/>
        <v>否</v>
      </c>
    </row>
    <row r="789" ht="18.95" customHeight="1" spans="1:16">
      <c r="A789" s="167" t="s">
        <v>135</v>
      </c>
      <c r="B789" s="168" t="s">
        <v>135</v>
      </c>
      <c r="C789" s="456" t="s">
        <v>1490</v>
      </c>
      <c r="D789" s="169" t="s">
        <v>1509</v>
      </c>
      <c r="E789" s="168" t="s">
        <v>147</v>
      </c>
      <c r="F789" s="49" t="s">
        <v>248</v>
      </c>
      <c r="G789" s="26">
        <v>0</v>
      </c>
      <c r="H789" s="26">
        <f>IFERROR(VLOOKUP(D789,'数据-省本级预算数'!D:H,4,0),"0")</f>
        <v>0</v>
      </c>
      <c r="I789" s="26"/>
      <c r="J789" s="26">
        <f>VLOOKUP(F789,'数据-省本级决算数'!$A:$B,2,0)</f>
        <v>869</v>
      </c>
      <c r="K789" s="175"/>
      <c r="L789" s="175"/>
      <c r="M789" s="175">
        <f t="shared" si="77"/>
        <v>0</v>
      </c>
      <c r="N789" s="135" t="str">
        <f t="shared" si="74"/>
        <v/>
      </c>
      <c r="O789" s="176" t="str">
        <f t="shared" si="75"/>
        <v>是</v>
      </c>
      <c r="P789" s="176" t="str">
        <f t="shared" si="78"/>
        <v>否</v>
      </c>
    </row>
    <row r="790" ht="18.95" customHeight="1" spans="1:16">
      <c r="A790" s="167" t="s">
        <v>135</v>
      </c>
      <c r="B790" s="168" t="s">
        <v>135</v>
      </c>
      <c r="C790" s="456" t="s">
        <v>1490</v>
      </c>
      <c r="D790" s="169" t="s">
        <v>1510</v>
      </c>
      <c r="E790" s="168" t="s">
        <v>147</v>
      </c>
      <c r="F790" s="49" t="s">
        <v>1511</v>
      </c>
      <c r="G790" s="26">
        <v>0</v>
      </c>
      <c r="H790" s="26">
        <f>IFERROR(VLOOKUP(D790,'数据-省本级预算数'!D:H,4,0),"0")</f>
        <v>0</v>
      </c>
      <c r="I790" s="26"/>
      <c r="J790" s="26">
        <f>VLOOKUP(F790,'数据-省本级决算数'!$A:$B,2,0)</f>
        <v>0</v>
      </c>
      <c r="K790" s="175"/>
      <c r="L790" s="175"/>
      <c r="M790" s="175">
        <f t="shared" si="77"/>
        <v>0</v>
      </c>
      <c r="N790" s="135" t="str">
        <f t="shared" si="74"/>
        <v/>
      </c>
      <c r="O790" s="176" t="str">
        <f t="shared" si="75"/>
        <v>否</v>
      </c>
      <c r="P790" s="176" t="str">
        <f t="shared" si="78"/>
        <v>否</v>
      </c>
    </row>
    <row r="791" ht="18.95" customHeight="1" spans="1:16">
      <c r="A791" s="167" t="s">
        <v>135</v>
      </c>
      <c r="B791" s="168" t="s">
        <v>135</v>
      </c>
      <c r="C791" s="456" t="s">
        <v>1490</v>
      </c>
      <c r="D791" s="169" t="s">
        <v>1512</v>
      </c>
      <c r="E791" s="168" t="s">
        <v>147</v>
      </c>
      <c r="F791" s="49" t="s">
        <v>1513</v>
      </c>
      <c r="G791" s="26">
        <v>0</v>
      </c>
      <c r="H791" s="26">
        <f>IFERROR(VLOOKUP(D791,'数据-省本级预算数'!D:H,4,0),"0")</f>
        <v>0</v>
      </c>
      <c r="I791" s="26"/>
      <c r="J791" s="26">
        <f>VLOOKUP(F791,'数据-省本级决算数'!$A:$B,2,0)</f>
        <v>0</v>
      </c>
      <c r="K791" s="175"/>
      <c r="L791" s="175"/>
      <c r="M791" s="175">
        <f t="shared" si="77"/>
        <v>0</v>
      </c>
      <c r="N791" s="135" t="str">
        <f t="shared" si="74"/>
        <v/>
      </c>
      <c r="O791" s="176" t="str">
        <f t="shared" si="75"/>
        <v>否</v>
      </c>
      <c r="P791" s="176" t="str">
        <f t="shared" si="78"/>
        <v>否</v>
      </c>
    </row>
    <row r="792" ht="18.95" customHeight="1" spans="1:16">
      <c r="A792" s="167"/>
      <c r="B792" s="168"/>
      <c r="C792" s="456" t="s">
        <v>1490</v>
      </c>
      <c r="D792" s="27">
        <v>2111450</v>
      </c>
      <c r="E792" s="168" t="s">
        <v>147</v>
      </c>
      <c r="F792" s="49" t="s">
        <v>160</v>
      </c>
      <c r="G792" s="26">
        <v>0</v>
      </c>
      <c r="H792" s="26">
        <f>IFERROR(VLOOKUP(D792,'数据-省本级预算数'!D:H,4,0),"0")</f>
        <v>0</v>
      </c>
      <c r="I792" s="26"/>
      <c r="J792" s="26">
        <f>VLOOKUP(F792,'数据-省本级决算数'!$A:$B,2,0)</f>
        <v>103</v>
      </c>
      <c r="K792" s="175"/>
      <c r="L792" s="175"/>
      <c r="M792" s="175">
        <f t="shared" si="77"/>
        <v>0</v>
      </c>
      <c r="N792" s="135" t="str">
        <f t="shared" si="74"/>
        <v/>
      </c>
      <c r="O792" s="176" t="str">
        <f t="shared" si="75"/>
        <v>是</v>
      </c>
      <c r="P792" s="176" t="str">
        <f t="shared" si="78"/>
        <v>否</v>
      </c>
    </row>
    <row r="793" ht="18.95" customHeight="1" spans="1:16">
      <c r="A793" s="167"/>
      <c r="B793" s="168"/>
      <c r="C793" s="456" t="s">
        <v>1490</v>
      </c>
      <c r="D793" s="27">
        <v>2111499</v>
      </c>
      <c r="E793" s="168" t="s">
        <v>147</v>
      </c>
      <c r="F793" s="49" t="s">
        <v>1514</v>
      </c>
      <c r="G793" s="26">
        <v>3045</v>
      </c>
      <c r="H793" s="26">
        <f>IFERROR(VLOOKUP(D793,'数据-省本级预算数'!D:H,4,0),"0")</f>
        <v>0</v>
      </c>
      <c r="I793" s="26"/>
      <c r="J793" s="26">
        <f>VLOOKUP(F793,'数据-省本级决算数'!$A:$B,2,0)</f>
        <v>0</v>
      </c>
      <c r="K793" s="175">
        <f t="shared" si="79"/>
        <v>0</v>
      </c>
      <c r="L793" s="175"/>
      <c r="M793" s="175">
        <f t="shared" si="77"/>
        <v>0</v>
      </c>
      <c r="N793" s="135">
        <f t="shared" si="74"/>
        <v>-1</v>
      </c>
      <c r="O793" s="176" t="str">
        <f t="shared" si="75"/>
        <v>是</v>
      </c>
      <c r="P793" s="176" t="str">
        <f t="shared" si="78"/>
        <v>否</v>
      </c>
    </row>
    <row r="794" ht="18.95" customHeight="1" spans="1:16">
      <c r="A794" s="167"/>
      <c r="B794" s="456" t="s">
        <v>1379</v>
      </c>
      <c r="C794" s="168"/>
      <c r="D794" s="456" t="s">
        <v>1515</v>
      </c>
      <c r="E794" s="168"/>
      <c r="F794" s="49" t="s">
        <v>1516</v>
      </c>
      <c r="G794" s="170">
        <f ca="1">SUMIF($C793:$C2015,$D794,$G793:$G2014)</f>
        <v>0</v>
      </c>
      <c r="H794" s="26">
        <f ca="1">SUMIF($C793:$C2014,$D794,$H793:$H2013)</f>
        <v>0</v>
      </c>
      <c r="I794" s="26">
        <f>IFERROR(VLOOKUP(F794,'数据-省本级调整数'!$A:$B,2,0),0)</f>
        <v>0</v>
      </c>
      <c r="J794" s="26">
        <f>VLOOKUP(F794,'数据-省本级决算数'!$A:$B,2,0)</f>
        <v>0</v>
      </c>
      <c r="K794" s="175"/>
      <c r="L794" s="175"/>
      <c r="M794" s="175">
        <f t="shared" si="77"/>
        <v>0</v>
      </c>
      <c r="N794" s="133" t="str">
        <f ca="1" t="shared" si="74"/>
        <v/>
      </c>
      <c r="O794" s="176" t="str">
        <f ca="1" t="shared" si="75"/>
        <v>否</v>
      </c>
      <c r="P794" s="176" t="str">
        <f t="shared" si="78"/>
        <v>是</v>
      </c>
    </row>
    <row r="795" ht="18.95" customHeight="1" spans="1:16">
      <c r="A795" s="167"/>
      <c r="B795" s="168"/>
      <c r="C795" s="456" t="s">
        <v>1515</v>
      </c>
      <c r="D795" s="455" t="s">
        <v>1517</v>
      </c>
      <c r="E795" s="168" t="s">
        <v>147</v>
      </c>
      <c r="F795" s="49" t="s">
        <v>1518</v>
      </c>
      <c r="G795" s="26">
        <v>0</v>
      </c>
      <c r="H795" s="26">
        <f>IFERROR(VLOOKUP(D795,'数据-省本级预算数'!D:H,4,0),"0")</f>
        <v>0</v>
      </c>
      <c r="I795" s="26"/>
      <c r="J795" s="26">
        <f>VLOOKUP(F795,'数据-省本级决算数'!$A:$B,2,0)</f>
        <v>0</v>
      </c>
      <c r="K795" s="175"/>
      <c r="L795" s="175"/>
      <c r="M795" s="175">
        <f t="shared" si="77"/>
        <v>0</v>
      </c>
      <c r="N795" s="135" t="str">
        <f t="shared" si="74"/>
        <v/>
      </c>
      <c r="O795" s="176" t="str">
        <f t="shared" si="75"/>
        <v>否</v>
      </c>
      <c r="P795" s="176" t="str">
        <f t="shared" si="78"/>
        <v>否</v>
      </c>
    </row>
    <row r="796" ht="18.95" customHeight="1" spans="1:16">
      <c r="A796" s="167"/>
      <c r="B796" s="168"/>
      <c r="C796" s="456" t="s">
        <v>1515</v>
      </c>
      <c r="D796" s="455" t="s">
        <v>1519</v>
      </c>
      <c r="E796" s="168" t="s">
        <v>147</v>
      </c>
      <c r="F796" s="49" t="s">
        <v>1520</v>
      </c>
      <c r="G796" s="26">
        <v>0</v>
      </c>
      <c r="H796" s="26">
        <f>IFERROR(VLOOKUP(D796,'数据-省本级预算数'!D:H,4,0),"0")</f>
        <v>0</v>
      </c>
      <c r="I796" s="26"/>
      <c r="J796" s="26">
        <f>VLOOKUP(F796,'数据-省本级决算数'!$A:$B,2,0)</f>
        <v>0</v>
      </c>
      <c r="K796" s="175"/>
      <c r="L796" s="175"/>
      <c r="M796" s="175">
        <f t="shared" si="77"/>
        <v>0</v>
      </c>
      <c r="N796" s="135" t="str">
        <f t="shared" si="74"/>
        <v/>
      </c>
      <c r="O796" s="176" t="str">
        <f t="shared" si="75"/>
        <v>否</v>
      </c>
      <c r="P796" s="176" t="str">
        <f t="shared" si="78"/>
        <v>否</v>
      </c>
    </row>
    <row r="797" ht="18.95" customHeight="1" spans="1:16">
      <c r="A797" s="167"/>
      <c r="B797" s="168"/>
      <c r="C797" s="456" t="s">
        <v>1515</v>
      </c>
      <c r="D797" s="455" t="s">
        <v>1521</v>
      </c>
      <c r="E797" s="168" t="s">
        <v>147</v>
      </c>
      <c r="F797" s="49" t="s">
        <v>1522</v>
      </c>
      <c r="G797" s="26">
        <v>0</v>
      </c>
      <c r="H797" s="26" t="str">
        <f>IFERROR(VLOOKUP(D797,'数据-省本级预算数'!D:H,4,0),"0")</f>
        <v>0</v>
      </c>
      <c r="I797" s="26"/>
      <c r="J797" s="26">
        <f>VLOOKUP(F797,'数据-省本级决算数'!$A:$B,2,0)</f>
        <v>0</v>
      </c>
      <c r="K797" s="175"/>
      <c r="L797" s="175"/>
      <c r="M797" s="175">
        <f t="shared" si="77"/>
        <v>0</v>
      </c>
      <c r="N797" s="135" t="str">
        <f t="shared" si="74"/>
        <v/>
      </c>
      <c r="O797" s="176" t="str">
        <f t="shared" si="75"/>
        <v>否</v>
      </c>
      <c r="P797" s="176" t="str">
        <f t="shared" si="78"/>
        <v>否</v>
      </c>
    </row>
    <row r="798" ht="18.95" customHeight="1" spans="1:16">
      <c r="A798" s="167"/>
      <c r="B798" s="168"/>
      <c r="C798" s="456" t="s">
        <v>1515</v>
      </c>
      <c r="D798" s="455" t="s">
        <v>1523</v>
      </c>
      <c r="E798" s="168" t="s">
        <v>147</v>
      </c>
      <c r="F798" s="49" t="s">
        <v>1524</v>
      </c>
      <c r="G798" s="26">
        <v>0</v>
      </c>
      <c r="H798" s="26">
        <f>IFERROR(VLOOKUP(D798,'数据-省本级预算数'!D:H,4,0),"0")</f>
        <v>0</v>
      </c>
      <c r="I798" s="26"/>
      <c r="J798" s="26">
        <f>VLOOKUP(F798,'数据-省本级决算数'!$A:$B,2,0)</f>
        <v>0</v>
      </c>
      <c r="K798" s="175"/>
      <c r="L798" s="175"/>
      <c r="M798" s="175">
        <f t="shared" si="77"/>
        <v>0</v>
      </c>
      <c r="N798" s="135" t="str">
        <f t="shared" si="74"/>
        <v/>
      </c>
      <c r="O798" s="176" t="str">
        <f t="shared" si="75"/>
        <v>否</v>
      </c>
      <c r="P798" s="176" t="str">
        <f t="shared" si="78"/>
        <v>否</v>
      </c>
    </row>
    <row r="799" ht="18.95" customHeight="1" spans="1:16">
      <c r="A799" s="167"/>
      <c r="B799" s="168"/>
      <c r="C799" s="456" t="s">
        <v>1515</v>
      </c>
      <c r="D799" s="455" t="s">
        <v>1525</v>
      </c>
      <c r="E799" s="168" t="s">
        <v>147</v>
      </c>
      <c r="F799" s="49" t="s">
        <v>1526</v>
      </c>
      <c r="G799" s="26">
        <v>0</v>
      </c>
      <c r="H799" s="26">
        <f>IFERROR(VLOOKUP(D799,'数据-省本级预算数'!D:H,4,0),"0")</f>
        <v>0</v>
      </c>
      <c r="I799" s="26"/>
      <c r="J799" s="26">
        <f>VLOOKUP(F799,'数据-省本级决算数'!$A:$B,2,0)</f>
        <v>0</v>
      </c>
      <c r="K799" s="175"/>
      <c r="L799" s="175"/>
      <c r="M799" s="175">
        <f t="shared" si="77"/>
        <v>0</v>
      </c>
      <c r="N799" s="135" t="str">
        <f t="shared" si="74"/>
        <v/>
      </c>
      <c r="O799" s="176" t="str">
        <f t="shared" si="75"/>
        <v>否</v>
      </c>
      <c r="P799" s="176" t="str">
        <f t="shared" si="78"/>
        <v>否</v>
      </c>
    </row>
    <row r="800" ht="18.95" customHeight="1" spans="1:16">
      <c r="A800" s="167" t="s">
        <v>135</v>
      </c>
      <c r="B800" s="456" t="s">
        <v>1379</v>
      </c>
      <c r="C800" s="168"/>
      <c r="D800" s="169" t="s">
        <v>1527</v>
      </c>
      <c r="E800" s="168" t="s">
        <v>147</v>
      </c>
      <c r="F800" s="49" t="s">
        <v>1528</v>
      </c>
      <c r="G800" s="26">
        <v>0</v>
      </c>
      <c r="H800" s="26">
        <f>IFERROR(VLOOKUP(D800,'数据-省本级预算数'!D:H,4,0),"0")</f>
        <v>29</v>
      </c>
      <c r="I800" s="26">
        <f>IFERROR(VLOOKUP(F800,'数据-省本级调整数'!$A:$B,2,0),0)</f>
        <v>934</v>
      </c>
      <c r="J800" s="26">
        <f>VLOOKUP(F800,'数据-省本级决算数'!$A:$B,2,0)</f>
        <v>934</v>
      </c>
      <c r="K800" s="175"/>
      <c r="L800" s="175">
        <f t="shared" si="76"/>
        <v>32.21</v>
      </c>
      <c r="M800" s="175">
        <f t="shared" si="77"/>
        <v>1</v>
      </c>
      <c r="N800" s="135" t="str">
        <f t="shared" si="74"/>
        <v/>
      </c>
      <c r="O800" s="176" t="str">
        <f t="shared" si="75"/>
        <v>是</v>
      </c>
      <c r="P800" s="176" t="str">
        <f t="shared" si="78"/>
        <v>是</v>
      </c>
    </row>
    <row r="801" ht="18.95" customHeight="1" spans="1:16">
      <c r="A801" s="167" t="s">
        <v>134</v>
      </c>
      <c r="B801" s="168" t="s">
        <v>135</v>
      </c>
      <c r="C801" s="168"/>
      <c r="D801" s="169" t="s">
        <v>1529</v>
      </c>
      <c r="E801" s="168"/>
      <c r="F801" s="50" t="s">
        <v>1530</v>
      </c>
      <c r="G801" s="170">
        <f ca="1">SUMIF($B802:$B$1300,$D801,$G802:$G$1300)</f>
        <v>22045</v>
      </c>
      <c r="H801" s="170">
        <f ca="1">SUMIF($B802:$B$1300,$D801,$H802:$H$1300)</f>
        <v>47759</v>
      </c>
      <c r="I801" s="170">
        <f>SUMIF($B802:$B$1300,$D801,$I802:$I$1300)</f>
        <v>7682</v>
      </c>
      <c r="J801" s="26">
        <f>VLOOKUP(F801,'数据-省本级决算数'!$A:$B,2,0)</f>
        <v>6960</v>
      </c>
      <c r="K801" s="175">
        <f ca="1" t="shared" si="79"/>
        <v>0.32</v>
      </c>
      <c r="L801" s="175">
        <f ca="1" t="shared" si="76"/>
        <v>0.15</v>
      </c>
      <c r="M801" s="175">
        <f t="shared" si="77"/>
        <v>0.91</v>
      </c>
      <c r="N801" s="133">
        <f ca="1" t="shared" si="74"/>
        <v>-0.684</v>
      </c>
      <c r="O801" s="176" t="str">
        <f ca="1" t="shared" si="75"/>
        <v>是</v>
      </c>
      <c r="P801" s="176" t="str">
        <f t="shared" si="78"/>
        <v>是</v>
      </c>
    </row>
    <row r="802" ht="18.95" customHeight="1" spans="1:16">
      <c r="A802" s="167" t="s">
        <v>135</v>
      </c>
      <c r="B802" s="456" t="s">
        <v>1529</v>
      </c>
      <c r="C802" s="168"/>
      <c r="D802" s="169" t="s">
        <v>1531</v>
      </c>
      <c r="E802" s="168"/>
      <c r="F802" s="49" t="s">
        <v>1532</v>
      </c>
      <c r="G802" s="26">
        <f ca="1">SUMIF($C801:$C2023,$D802,$G801:$G2022)</f>
        <v>2632</v>
      </c>
      <c r="H802" s="26">
        <f ca="1">SUMIF($C801:$C2022,$D802,$H801:$H2021)</f>
        <v>12090</v>
      </c>
      <c r="I802" s="26">
        <f>IFERROR(VLOOKUP(F802,'数据-省本级调整数'!$A:$B,2,0),0)</f>
        <v>3205</v>
      </c>
      <c r="J802" s="26">
        <f>VLOOKUP(F802,'数据-省本级决算数'!$A:$B,2,0)</f>
        <v>2944</v>
      </c>
      <c r="K802" s="175">
        <f ca="1" t="shared" si="79"/>
        <v>1.12</v>
      </c>
      <c r="L802" s="175">
        <f ca="1" t="shared" si="76"/>
        <v>0.24</v>
      </c>
      <c r="M802" s="175">
        <f t="shared" si="77"/>
        <v>0.92</v>
      </c>
      <c r="N802" s="135">
        <f ca="1" t="shared" si="74"/>
        <v>0.119</v>
      </c>
      <c r="O802" s="176" t="str">
        <f ca="1" t="shared" si="75"/>
        <v>是</v>
      </c>
      <c r="P802" s="176" t="str">
        <f t="shared" si="78"/>
        <v>是</v>
      </c>
    </row>
    <row r="803" ht="18.95" customHeight="1" spans="1:16">
      <c r="A803" s="167" t="s">
        <v>135</v>
      </c>
      <c r="B803" s="168" t="s">
        <v>135</v>
      </c>
      <c r="C803" s="456" t="s">
        <v>1531</v>
      </c>
      <c r="D803" s="169" t="s">
        <v>1533</v>
      </c>
      <c r="E803" s="168" t="s">
        <v>147</v>
      </c>
      <c r="F803" s="49" t="s">
        <v>141</v>
      </c>
      <c r="G803" s="26">
        <v>1744</v>
      </c>
      <c r="H803" s="26">
        <f>IFERROR(VLOOKUP(D803,'数据-省本级预算数'!D:H,4,0),"0")</f>
        <v>1853</v>
      </c>
      <c r="I803" s="26"/>
      <c r="J803" s="26">
        <f>VLOOKUP(F803,'数据-省本级决算数'!$A:$B,2,0)</f>
        <v>4776</v>
      </c>
      <c r="K803" s="175">
        <f t="shared" si="79"/>
        <v>2.74</v>
      </c>
      <c r="L803" s="175">
        <f t="shared" si="76"/>
        <v>2.58</v>
      </c>
      <c r="M803" s="175">
        <f t="shared" si="77"/>
        <v>0</v>
      </c>
      <c r="N803" s="135">
        <f t="shared" si="74"/>
        <v>1.739</v>
      </c>
      <c r="O803" s="176" t="str">
        <f t="shared" si="75"/>
        <v>是</v>
      </c>
      <c r="P803" s="176" t="str">
        <f t="shared" si="78"/>
        <v>否</v>
      </c>
    </row>
    <row r="804" ht="18.95" customHeight="1" spans="1:16">
      <c r="A804" s="167"/>
      <c r="B804" s="168"/>
      <c r="C804" s="456" t="s">
        <v>1531</v>
      </c>
      <c r="D804" s="169" t="s">
        <v>1534</v>
      </c>
      <c r="E804" s="168" t="s">
        <v>147</v>
      </c>
      <c r="F804" s="49" t="s">
        <v>143</v>
      </c>
      <c r="G804" s="26">
        <v>0</v>
      </c>
      <c r="H804" s="26">
        <f>IFERROR(VLOOKUP(D804,'数据-省本级预算数'!D:H,4,0),"0")</f>
        <v>0</v>
      </c>
      <c r="I804" s="26"/>
      <c r="J804" s="26">
        <f>VLOOKUP(F804,'数据-省本级决算数'!$A:$B,2,0)</f>
        <v>590</v>
      </c>
      <c r="K804" s="175"/>
      <c r="L804" s="175"/>
      <c r="M804" s="175">
        <f t="shared" si="77"/>
        <v>0</v>
      </c>
      <c r="N804" s="135" t="str">
        <f t="shared" si="74"/>
        <v/>
      </c>
      <c r="O804" s="176" t="str">
        <f t="shared" si="75"/>
        <v>是</v>
      </c>
      <c r="P804" s="176" t="str">
        <f t="shared" si="78"/>
        <v>否</v>
      </c>
    </row>
    <row r="805" ht="18.95" customHeight="1" spans="1:16">
      <c r="A805" s="167"/>
      <c r="B805" s="168"/>
      <c r="C805" s="456" t="s">
        <v>1531</v>
      </c>
      <c r="D805" s="169" t="s">
        <v>1535</v>
      </c>
      <c r="E805" s="168" t="s">
        <v>147</v>
      </c>
      <c r="F805" s="27" t="s">
        <v>145</v>
      </c>
      <c r="G805" s="26">
        <v>98</v>
      </c>
      <c r="H805" s="26">
        <f>IFERROR(VLOOKUP(D805,'数据-省本级预算数'!D:H,4,0),"0")</f>
        <v>97</v>
      </c>
      <c r="I805" s="26"/>
      <c r="J805" s="26">
        <f>VLOOKUP(F805,'数据-省本级决算数'!$A:$B,2,0)</f>
        <v>713</v>
      </c>
      <c r="K805" s="175">
        <f t="shared" si="79"/>
        <v>7.28</v>
      </c>
      <c r="L805" s="175">
        <f t="shared" si="76"/>
        <v>7.35</v>
      </c>
      <c r="M805" s="175">
        <f t="shared" si="77"/>
        <v>0</v>
      </c>
      <c r="N805" s="135">
        <f t="shared" si="74"/>
        <v>6.276</v>
      </c>
      <c r="O805" s="176" t="str">
        <f t="shared" si="75"/>
        <v>是</v>
      </c>
      <c r="P805" s="176" t="str">
        <f t="shared" si="78"/>
        <v>否</v>
      </c>
    </row>
    <row r="806" ht="18.95" customHeight="1" spans="1:16">
      <c r="A806" s="167"/>
      <c r="B806" s="168"/>
      <c r="C806" s="456" t="s">
        <v>1531</v>
      </c>
      <c r="D806" s="169" t="s">
        <v>1536</v>
      </c>
      <c r="E806" s="168" t="s">
        <v>147</v>
      </c>
      <c r="F806" s="49" t="s">
        <v>1537</v>
      </c>
      <c r="G806" s="26">
        <v>45</v>
      </c>
      <c r="H806" s="26">
        <f>IFERROR(VLOOKUP(D806,'数据-省本级预算数'!D:H,4,0),"0")</f>
        <v>480</v>
      </c>
      <c r="I806" s="26"/>
      <c r="J806" s="26">
        <f>VLOOKUP(F806,'数据-省本级决算数'!$A:$B,2,0)</f>
        <v>0</v>
      </c>
      <c r="K806" s="175">
        <f t="shared" si="79"/>
        <v>0</v>
      </c>
      <c r="L806" s="175">
        <f t="shared" si="76"/>
        <v>0</v>
      </c>
      <c r="M806" s="175">
        <f t="shared" si="77"/>
        <v>0</v>
      </c>
      <c r="N806" s="135">
        <f t="shared" si="74"/>
        <v>-1</v>
      </c>
      <c r="O806" s="176" t="str">
        <f t="shared" si="75"/>
        <v>是</v>
      </c>
      <c r="P806" s="176" t="str">
        <f t="shared" si="78"/>
        <v>否</v>
      </c>
    </row>
    <row r="807" ht="18.95" customHeight="1" spans="1:16">
      <c r="A807" s="167"/>
      <c r="B807" s="168"/>
      <c r="C807" s="456" t="s">
        <v>1531</v>
      </c>
      <c r="D807" s="169" t="s">
        <v>1538</v>
      </c>
      <c r="E807" s="168" t="s">
        <v>147</v>
      </c>
      <c r="F807" s="49" t="s">
        <v>1539</v>
      </c>
      <c r="G807" s="26">
        <v>165</v>
      </c>
      <c r="H807" s="26">
        <f>IFERROR(VLOOKUP(D807,'数据-省本级预算数'!D:H,4,0),"0")</f>
        <v>161</v>
      </c>
      <c r="I807" s="26"/>
      <c r="J807" s="26">
        <f>VLOOKUP(F807,'数据-省本级决算数'!$A:$B,2,0)</f>
        <v>178</v>
      </c>
      <c r="K807" s="175">
        <f t="shared" si="79"/>
        <v>1.08</v>
      </c>
      <c r="L807" s="175">
        <f t="shared" si="76"/>
        <v>1.11</v>
      </c>
      <c r="M807" s="175">
        <f t="shared" si="77"/>
        <v>0</v>
      </c>
      <c r="N807" s="135">
        <f t="shared" si="74"/>
        <v>0.079</v>
      </c>
      <c r="O807" s="176" t="str">
        <f t="shared" si="75"/>
        <v>是</v>
      </c>
      <c r="P807" s="176" t="str">
        <f t="shared" si="78"/>
        <v>否</v>
      </c>
    </row>
    <row r="808" ht="18.95" customHeight="1" spans="1:16">
      <c r="A808" s="167" t="s">
        <v>135</v>
      </c>
      <c r="B808" s="168" t="s">
        <v>135</v>
      </c>
      <c r="C808" s="456" t="s">
        <v>1531</v>
      </c>
      <c r="D808" s="169" t="s">
        <v>1540</v>
      </c>
      <c r="E808" s="168" t="s">
        <v>147</v>
      </c>
      <c r="F808" s="49" t="s">
        <v>1541</v>
      </c>
      <c r="G808" s="26">
        <v>236</v>
      </c>
      <c r="H808" s="26">
        <f>IFERROR(VLOOKUP(D808,'数据-省本级预算数'!D:H,4,0),"0")</f>
        <v>245</v>
      </c>
      <c r="I808" s="26"/>
      <c r="J808" s="26">
        <f>VLOOKUP(F808,'数据-省本级决算数'!$A:$B,2,0)</f>
        <v>264</v>
      </c>
      <c r="K808" s="175">
        <f t="shared" si="79"/>
        <v>1.12</v>
      </c>
      <c r="L808" s="175">
        <f t="shared" si="76"/>
        <v>1.08</v>
      </c>
      <c r="M808" s="175">
        <f t="shared" si="77"/>
        <v>0</v>
      </c>
      <c r="N808" s="135">
        <f t="shared" si="74"/>
        <v>0.119</v>
      </c>
      <c r="O808" s="176" t="str">
        <f t="shared" si="75"/>
        <v>是</v>
      </c>
      <c r="P808" s="176" t="str">
        <f t="shared" si="78"/>
        <v>否</v>
      </c>
    </row>
    <row r="809" ht="18.95" customHeight="1" spans="1:16">
      <c r="A809" s="167" t="s">
        <v>135</v>
      </c>
      <c r="B809" s="168" t="s">
        <v>135</v>
      </c>
      <c r="C809" s="456" t="s">
        <v>1531</v>
      </c>
      <c r="D809" s="169" t="s">
        <v>1542</v>
      </c>
      <c r="E809" s="168" t="s">
        <v>147</v>
      </c>
      <c r="F809" s="49" t="s">
        <v>1543</v>
      </c>
      <c r="G809" s="26">
        <v>0</v>
      </c>
      <c r="H809" s="26">
        <f>IFERROR(VLOOKUP(D809,'数据-省本级预算数'!D:H,4,0),"0")</f>
        <v>0</v>
      </c>
      <c r="I809" s="26"/>
      <c r="J809" s="26">
        <f>VLOOKUP(F809,'数据-省本级决算数'!$A:$B,2,0)</f>
        <v>0</v>
      </c>
      <c r="K809" s="175"/>
      <c r="L809" s="175"/>
      <c r="M809" s="175">
        <f t="shared" si="77"/>
        <v>0</v>
      </c>
      <c r="N809" s="135" t="str">
        <f t="shared" si="74"/>
        <v/>
      </c>
      <c r="O809" s="176" t="str">
        <f t="shared" si="75"/>
        <v>否</v>
      </c>
      <c r="P809" s="176" t="str">
        <f t="shared" si="78"/>
        <v>否</v>
      </c>
    </row>
    <row r="810" ht="18.95" customHeight="1" spans="1:16">
      <c r="A810" s="167" t="s">
        <v>135</v>
      </c>
      <c r="B810" s="168" t="s">
        <v>135</v>
      </c>
      <c r="C810" s="456" t="s">
        <v>1531</v>
      </c>
      <c r="D810" s="169" t="s">
        <v>1544</v>
      </c>
      <c r="E810" s="168" t="s">
        <v>147</v>
      </c>
      <c r="F810" s="49" t="s">
        <v>1545</v>
      </c>
      <c r="G810" s="26">
        <v>0</v>
      </c>
      <c r="H810" s="26">
        <f>IFERROR(VLOOKUP(D810,'数据-省本级预算数'!D:H,4,0),"0")</f>
        <v>250</v>
      </c>
      <c r="I810" s="26"/>
      <c r="J810" s="26">
        <f>VLOOKUP(F810,'数据-省本级决算数'!$A:$B,2,0)</f>
        <v>9</v>
      </c>
      <c r="K810" s="175"/>
      <c r="L810" s="175">
        <f t="shared" si="76"/>
        <v>0.04</v>
      </c>
      <c r="M810" s="175">
        <f t="shared" si="77"/>
        <v>0</v>
      </c>
      <c r="N810" s="135" t="str">
        <f t="shared" si="74"/>
        <v/>
      </c>
      <c r="O810" s="176" t="str">
        <f t="shared" si="75"/>
        <v>是</v>
      </c>
      <c r="P810" s="176" t="str">
        <f t="shared" si="78"/>
        <v>否</v>
      </c>
    </row>
    <row r="811" ht="18.95" customHeight="1" spans="1:16">
      <c r="A811" s="167" t="s">
        <v>135</v>
      </c>
      <c r="B811" s="168" t="s">
        <v>135</v>
      </c>
      <c r="C811" s="456" t="s">
        <v>1531</v>
      </c>
      <c r="D811" s="169" t="s">
        <v>1546</v>
      </c>
      <c r="E811" s="168" t="s">
        <v>147</v>
      </c>
      <c r="F811" s="49" t="s">
        <v>1547</v>
      </c>
      <c r="G811" s="26">
        <v>39</v>
      </c>
      <c r="H811" s="26">
        <f>IFERROR(VLOOKUP(D811,'数据-省本级预算数'!D:H,4,0),"0")</f>
        <v>39</v>
      </c>
      <c r="I811" s="26"/>
      <c r="J811" s="26">
        <f>VLOOKUP(F811,'数据-省本级决算数'!$A:$B,2,0)</f>
        <v>44</v>
      </c>
      <c r="K811" s="175">
        <f t="shared" si="79"/>
        <v>1.13</v>
      </c>
      <c r="L811" s="175">
        <f t="shared" si="76"/>
        <v>1.13</v>
      </c>
      <c r="M811" s="175">
        <f t="shared" si="77"/>
        <v>0</v>
      </c>
      <c r="N811" s="135">
        <f t="shared" si="74"/>
        <v>0.128</v>
      </c>
      <c r="O811" s="176" t="str">
        <f t="shared" si="75"/>
        <v>是</v>
      </c>
      <c r="P811" s="176" t="str">
        <f t="shared" si="78"/>
        <v>否</v>
      </c>
    </row>
    <row r="812" ht="18.95" customHeight="1" spans="1:16">
      <c r="A812" s="167" t="s">
        <v>135</v>
      </c>
      <c r="B812" s="168" t="s">
        <v>135</v>
      </c>
      <c r="C812" s="456" t="s">
        <v>1531</v>
      </c>
      <c r="D812" s="169" t="s">
        <v>1548</v>
      </c>
      <c r="E812" s="168" t="s">
        <v>147</v>
      </c>
      <c r="F812" s="49" t="s">
        <v>1549</v>
      </c>
      <c r="G812" s="26">
        <v>0</v>
      </c>
      <c r="H812" s="26">
        <f>IFERROR(VLOOKUP(D812,'数据-省本级预算数'!D:H,4,0),"0")</f>
        <v>0</v>
      </c>
      <c r="I812" s="26"/>
      <c r="J812" s="26">
        <f>VLOOKUP(F812,'数据-省本级决算数'!$A:$B,2,0)</f>
        <v>0</v>
      </c>
      <c r="K812" s="175"/>
      <c r="L812" s="175"/>
      <c r="M812" s="175">
        <f t="shared" si="77"/>
        <v>0</v>
      </c>
      <c r="N812" s="135" t="str">
        <f t="shared" si="74"/>
        <v/>
      </c>
      <c r="O812" s="176" t="str">
        <f t="shared" si="75"/>
        <v>否</v>
      </c>
      <c r="P812" s="176" t="str">
        <f t="shared" si="78"/>
        <v>否</v>
      </c>
    </row>
    <row r="813" ht="18.95" customHeight="1" spans="1:16">
      <c r="A813" s="167" t="s">
        <v>135</v>
      </c>
      <c r="B813" s="168" t="s">
        <v>135</v>
      </c>
      <c r="C813" s="456" t="s">
        <v>1531</v>
      </c>
      <c r="D813" s="169" t="s">
        <v>1550</v>
      </c>
      <c r="E813" s="168" t="s">
        <v>147</v>
      </c>
      <c r="F813" s="49" t="s">
        <v>1551</v>
      </c>
      <c r="G813" s="26">
        <v>305</v>
      </c>
      <c r="H813" s="26">
        <f>IFERROR(VLOOKUP(D813,'数据-省本级预算数'!D:H,4,0),"0")</f>
        <v>8965</v>
      </c>
      <c r="I813" s="26"/>
      <c r="J813" s="26">
        <f>VLOOKUP(F813,'数据-省本级决算数'!$A:$B,2,0)</f>
        <v>117</v>
      </c>
      <c r="K813" s="175">
        <f t="shared" si="79"/>
        <v>0.38</v>
      </c>
      <c r="L813" s="175">
        <f t="shared" si="76"/>
        <v>0.01</v>
      </c>
      <c r="M813" s="175">
        <f t="shared" si="77"/>
        <v>0</v>
      </c>
      <c r="N813" s="135">
        <f t="shared" si="74"/>
        <v>-0.616</v>
      </c>
      <c r="O813" s="176" t="str">
        <f t="shared" si="75"/>
        <v>是</v>
      </c>
      <c r="P813" s="176" t="str">
        <f t="shared" si="78"/>
        <v>否</v>
      </c>
    </row>
    <row r="814" ht="18.95" customHeight="1" spans="1:16">
      <c r="A814" s="167" t="s">
        <v>135</v>
      </c>
      <c r="B814" s="456" t="s">
        <v>1529</v>
      </c>
      <c r="C814" s="168"/>
      <c r="D814" s="169" t="s">
        <v>1552</v>
      </c>
      <c r="E814" s="168" t="s">
        <v>147</v>
      </c>
      <c r="F814" s="49" t="s">
        <v>1553</v>
      </c>
      <c r="G814" s="26">
        <v>1019</v>
      </c>
      <c r="H814" s="26">
        <f>IFERROR(VLOOKUP(D814,'数据-省本级预算数'!D:H,4,0),"0")</f>
        <v>3430</v>
      </c>
      <c r="I814" s="26">
        <f>IFERROR(VLOOKUP(F814,'数据-省本级调整数'!$A:$B,2,0),0)</f>
        <v>494</v>
      </c>
      <c r="J814" s="26">
        <f>VLOOKUP(F814,'数据-省本级决算数'!$A:$B,2,0)</f>
        <v>438</v>
      </c>
      <c r="K814" s="175">
        <f t="shared" si="79"/>
        <v>0.43</v>
      </c>
      <c r="L814" s="175">
        <f t="shared" si="76"/>
        <v>0.13</v>
      </c>
      <c r="M814" s="175">
        <f t="shared" si="77"/>
        <v>0.89</v>
      </c>
      <c r="N814" s="135">
        <f t="shared" si="74"/>
        <v>-0.57</v>
      </c>
      <c r="O814" s="176" t="str">
        <f t="shared" si="75"/>
        <v>是</v>
      </c>
      <c r="P814" s="176" t="str">
        <f t="shared" si="78"/>
        <v>是</v>
      </c>
    </row>
    <row r="815" ht="18.95" customHeight="1" spans="1:16">
      <c r="A815" s="167" t="s">
        <v>135</v>
      </c>
      <c r="B815" s="456" t="s">
        <v>1529</v>
      </c>
      <c r="C815" s="168"/>
      <c r="D815" s="169" t="s">
        <v>1554</v>
      </c>
      <c r="E815" s="168"/>
      <c r="F815" s="49" t="s">
        <v>1555</v>
      </c>
      <c r="G815" s="26">
        <f ca="1">SUMIF($C814:$C2036,$D815,$G814:$G2035)</f>
        <v>316</v>
      </c>
      <c r="H815" s="26">
        <f ca="1">SUMIF($C814:$C2035,$D815,$H814:$H2034)</f>
        <v>22475</v>
      </c>
      <c r="I815" s="26">
        <f>IFERROR(VLOOKUP(F815,'数据-省本级调整数'!$A:$B,2,0),0)</f>
        <v>185</v>
      </c>
      <c r="J815" s="26">
        <f>VLOOKUP(F815,'数据-省本级决算数'!$A:$B,2,0)</f>
        <v>185</v>
      </c>
      <c r="K815" s="175">
        <f ca="1" t="shared" si="79"/>
        <v>0.59</v>
      </c>
      <c r="L815" s="175">
        <f ca="1" t="shared" si="76"/>
        <v>0.01</v>
      </c>
      <c r="M815" s="175">
        <f t="shared" si="77"/>
        <v>1</v>
      </c>
      <c r="N815" s="135">
        <f ca="1" t="shared" si="74"/>
        <v>-0.415</v>
      </c>
      <c r="O815" s="176" t="str">
        <f ca="1" t="shared" si="75"/>
        <v>是</v>
      </c>
      <c r="P815" s="176" t="str">
        <f t="shared" si="78"/>
        <v>是</v>
      </c>
    </row>
    <row r="816" ht="18.95" customHeight="1" spans="1:16">
      <c r="A816" s="167" t="s">
        <v>135</v>
      </c>
      <c r="B816" s="168" t="s">
        <v>135</v>
      </c>
      <c r="C816" s="456" t="s">
        <v>1554</v>
      </c>
      <c r="D816" s="169" t="s">
        <v>1556</v>
      </c>
      <c r="E816" s="168" t="s">
        <v>147</v>
      </c>
      <c r="F816" s="49" t="s">
        <v>1557</v>
      </c>
      <c r="G816" s="26">
        <v>170</v>
      </c>
      <c r="H816" s="26">
        <f>IFERROR(VLOOKUP(D816,'数据-省本级预算数'!D:H,4,0),"0")</f>
        <v>20000</v>
      </c>
      <c r="I816" s="26"/>
      <c r="J816" s="26">
        <f>VLOOKUP(F816,'数据-省本级决算数'!$A:$B,2,0)</f>
        <v>0</v>
      </c>
      <c r="K816" s="175">
        <f t="shared" si="79"/>
        <v>0</v>
      </c>
      <c r="L816" s="175">
        <f t="shared" si="76"/>
        <v>0</v>
      </c>
      <c r="M816" s="175">
        <f t="shared" si="77"/>
        <v>0</v>
      </c>
      <c r="N816" s="135">
        <f t="shared" si="74"/>
        <v>-1</v>
      </c>
      <c r="O816" s="176" t="str">
        <f t="shared" si="75"/>
        <v>是</v>
      </c>
      <c r="P816" s="176" t="str">
        <f t="shared" si="78"/>
        <v>否</v>
      </c>
    </row>
    <row r="817" ht="18.95" customHeight="1" spans="1:16">
      <c r="A817" s="167" t="s">
        <v>135</v>
      </c>
      <c r="B817" s="168" t="s">
        <v>135</v>
      </c>
      <c r="C817" s="456" t="s">
        <v>1554</v>
      </c>
      <c r="D817" s="169" t="s">
        <v>1558</v>
      </c>
      <c r="E817" s="168" t="s">
        <v>147</v>
      </c>
      <c r="F817" s="49" t="s">
        <v>1559</v>
      </c>
      <c r="G817" s="26">
        <v>146</v>
      </c>
      <c r="H817" s="26">
        <f>IFERROR(VLOOKUP(D817,'数据-省本级预算数'!D:H,4,0),"0")</f>
        <v>2475</v>
      </c>
      <c r="I817" s="26"/>
      <c r="J817" s="26">
        <f>VLOOKUP(F817,'数据-省本级决算数'!$A:$B,2,0)</f>
        <v>185</v>
      </c>
      <c r="K817" s="175">
        <f t="shared" si="79"/>
        <v>1.27</v>
      </c>
      <c r="L817" s="175">
        <f t="shared" si="76"/>
        <v>0.07</v>
      </c>
      <c r="M817" s="175">
        <f t="shared" si="77"/>
        <v>0</v>
      </c>
      <c r="N817" s="135">
        <f t="shared" si="74"/>
        <v>0.267</v>
      </c>
      <c r="O817" s="176" t="str">
        <f t="shared" si="75"/>
        <v>是</v>
      </c>
      <c r="P817" s="176" t="str">
        <f t="shared" si="78"/>
        <v>否</v>
      </c>
    </row>
    <row r="818" ht="18.95" customHeight="1" spans="1:16">
      <c r="A818" s="167" t="s">
        <v>135</v>
      </c>
      <c r="B818" s="456" t="s">
        <v>1529</v>
      </c>
      <c r="C818" s="168"/>
      <c r="D818" s="169" t="s">
        <v>1560</v>
      </c>
      <c r="E818" s="168" t="s">
        <v>147</v>
      </c>
      <c r="F818" s="49" t="s">
        <v>1561</v>
      </c>
      <c r="G818" s="170">
        <v>0</v>
      </c>
      <c r="H818" s="26">
        <f>IFERROR(VLOOKUP(D818,'数据-省本级预算数'!D:H,4,0),"0")</f>
        <v>0</v>
      </c>
      <c r="I818" s="26">
        <f>IFERROR(VLOOKUP(F818,'数据-省本级调整数'!$A:$B,2,0),0)</f>
        <v>0</v>
      </c>
      <c r="J818" s="26">
        <f>VLOOKUP(F818,'数据-省本级决算数'!$A:$B,2,0)</f>
        <v>0</v>
      </c>
      <c r="K818" s="175"/>
      <c r="L818" s="175"/>
      <c r="M818" s="175">
        <f t="shared" si="77"/>
        <v>0</v>
      </c>
      <c r="N818" s="133" t="str">
        <f t="shared" si="74"/>
        <v/>
      </c>
      <c r="O818" s="176" t="str">
        <f t="shared" si="75"/>
        <v>否</v>
      </c>
      <c r="P818" s="176" t="str">
        <f t="shared" si="78"/>
        <v>是</v>
      </c>
    </row>
    <row r="819" ht="18.95" customHeight="1" spans="1:16">
      <c r="A819" s="167" t="s">
        <v>135</v>
      </c>
      <c r="B819" s="168" t="s">
        <v>1529</v>
      </c>
      <c r="C819" s="168" t="s">
        <v>135</v>
      </c>
      <c r="D819" s="169" t="s">
        <v>1562</v>
      </c>
      <c r="E819" s="168" t="s">
        <v>147</v>
      </c>
      <c r="F819" s="49" t="s">
        <v>1563</v>
      </c>
      <c r="G819" s="26">
        <v>386</v>
      </c>
      <c r="H819" s="26">
        <f>IFERROR(VLOOKUP(D819,'数据-省本级预算数'!D:H,4,0),"0")</f>
        <v>3100</v>
      </c>
      <c r="I819" s="26">
        <f>IFERROR(VLOOKUP(F819,'数据-省本级调整数'!$A:$B,2,0),0)</f>
        <v>2857</v>
      </c>
      <c r="J819" s="26">
        <f>VLOOKUP(F819,'数据-省本级决算数'!$A:$B,2,0)</f>
        <v>2695</v>
      </c>
      <c r="K819" s="175">
        <f t="shared" si="79"/>
        <v>6.98</v>
      </c>
      <c r="L819" s="175">
        <f t="shared" si="76"/>
        <v>0.87</v>
      </c>
      <c r="M819" s="175">
        <f t="shared" si="77"/>
        <v>0.94</v>
      </c>
      <c r="N819" s="135">
        <f t="shared" si="74"/>
        <v>5.982</v>
      </c>
      <c r="O819" s="176" t="str">
        <f t="shared" si="75"/>
        <v>是</v>
      </c>
      <c r="P819" s="176" t="str">
        <f t="shared" si="78"/>
        <v>是</v>
      </c>
    </row>
    <row r="820" ht="18.95" customHeight="1" spans="1:16">
      <c r="A820" s="167" t="s">
        <v>135</v>
      </c>
      <c r="B820" s="168" t="s">
        <v>1529</v>
      </c>
      <c r="C820" s="168" t="s">
        <v>135</v>
      </c>
      <c r="D820" s="169" t="s">
        <v>1564</v>
      </c>
      <c r="E820" s="168" t="s">
        <v>147</v>
      </c>
      <c r="F820" s="49" t="s">
        <v>1565</v>
      </c>
      <c r="G820" s="26">
        <v>17692</v>
      </c>
      <c r="H820" s="26">
        <f>IFERROR(VLOOKUP(D820,'数据-省本级预算数'!D:H,4,0),"0")</f>
        <v>6664</v>
      </c>
      <c r="I820" s="26">
        <f>IFERROR(VLOOKUP(F820,'数据-省本级调整数'!$A:$B,2,0),0)</f>
        <v>941</v>
      </c>
      <c r="J820" s="26">
        <f>VLOOKUP(F820,'数据-省本级决算数'!$A:$B,2,0)</f>
        <v>698</v>
      </c>
      <c r="K820" s="175">
        <f t="shared" si="79"/>
        <v>0.04</v>
      </c>
      <c r="L820" s="175">
        <f t="shared" si="76"/>
        <v>0.1</v>
      </c>
      <c r="M820" s="175">
        <f t="shared" si="77"/>
        <v>0.74</v>
      </c>
      <c r="N820" s="135">
        <f t="shared" si="74"/>
        <v>-0.961</v>
      </c>
      <c r="O820" s="176" t="str">
        <f t="shared" si="75"/>
        <v>是</v>
      </c>
      <c r="P820" s="176" t="str">
        <f t="shared" si="78"/>
        <v>是</v>
      </c>
    </row>
    <row r="821" ht="18.95" customHeight="1" spans="1:16">
      <c r="A821" s="167" t="s">
        <v>134</v>
      </c>
      <c r="B821" s="168" t="s">
        <v>135</v>
      </c>
      <c r="C821" s="168"/>
      <c r="D821" s="169" t="s">
        <v>1566</v>
      </c>
      <c r="E821" s="168"/>
      <c r="F821" s="50" t="s">
        <v>1567</v>
      </c>
      <c r="G821" s="170">
        <f ca="1">SUMIF($B822:$B$1300,$D821,$G822:$G$1300)</f>
        <v>624941</v>
      </c>
      <c r="H821" s="170">
        <f ca="1">SUMIF($B822:$B$1300,$D821,$H822:$H$1300)</f>
        <v>1097932</v>
      </c>
      <c r="I821" s="170">
        <f>SUMIF($B822:$B$1300,$D821,$I822:$I$1300)</f>
        <v>1036701</v>
      </c>
      <c r="J821" s="26">
        <f>VLOOKUP(F821,'数据-省本级决算数'!$A:$B,2,0)</f>
        <v>780215</v>
      </c>
      <c r="K821" s="175">
        <f ca="1" t="shared" si="79"/>
        <v>1.25</v>
      </c>
      <c r="L821" s="175">
        <f ca="1" t="shared" si="76"/>
        <v>0.71</v>
      </c>
      <c r="M821" s="175">
        <f t="shared" si="77"/>
        <v>0.75</v>
      </c>
      <c r="N821" s="133">
        <f ca="1" t="shared" si="74"/>
        <v>0.248</v>
      </c>
      <c r="O821" s="176" t="str">
        <f ca="1" t="shared" si="75"/>
        <v>是</v>
      </c>
      <c r="P821" s="176" t="str">
        <f t="shared" si="78"/>
        <v>是</v>
      </c>
    </row>
    <row r="822" ht="18.95" customHeight="1" spans="1:16">
      <c r="A822" s="167" t="s">
        <v>135</v>
      </c>
      <c r="B822" s="456" t="s">
        <v>1566</v>
      </c>
      <c r="C822" s="168"/>
      <c r="D822" s="169" t="s">
        <v>1568</v>
      </c>
      <c r="E822" s="168"/>
      <c r="F822" s="49" t="s">
        <v>1569</v>
      </c>
      <c r="G822" s="170">
        <f ca="1">SUMIF($C821:$C2043,$D822,$G821:$G2042)</f>
        <v>475984</v>
      </c>
      <c r="H822" s="26">
        <f ca="1">SUMIF($C821:$C2042,$D822,$H821:$H2041)</f>
        <v>227704</v>
      </c>
      <c r="I822" s="26">
        <f>IFERROR(VLOOKUP(F822,'数据-省本级调整数'!$A:$B,2,0),0)</f>
        <v>617055</v>
      </c>
      <c r="J822" s="26">
        <f>VLOOKUP(F822,'数据-省本级决算数'!$A:$B,2,0)</f>
        <v>614793</v>
      </c>
      <c r="K822" s="175">
        <f ca="1" t="shared" si="79"/>
        <v>1.29</v>
      </c>
      <c r="L822" s="175">
        <f ca="1" t="shared" si="76"/>
        <v>2.7</v>
      </c>
      <c r="M822" s="175">
        <f t="shared" si="77"/>
        <v>1</v>
      </c>
      <c r="N822" s="133">
        <f ca="1" t="shared" si="74"/>
        <v>0.292</v>
      </c>
      <c r="O822" s="176" t="str">
        <f ca="1" t="shared" si="75"/>
        <v>是</v>
      </c>
      <c r="P822" s="176" t="str">
        <f t="shared" si="78"/>
        <v>是</v>
      </c>
    </row>
    <row r="823" ht="18.95" customHeight="1" spans="1:16">
      <c r="A823" s="167" t="s">
        <v>135</v>
      </c>
      <c r="B823" s="168"/>
      <c r="C823" s="456" t="s">
        <v>1568</v>
      </c>
      <c r="D823" s="169" t="s">
        <v>1570</v>
      </c>
      <c r="E823" s="168" t="s">
        <v>147</v>
      </c>
      <c r="F823" s="49" t="s">
        <v>141</v>
      </c>
      <c r="G823" s="26">
        <v>2365</v>
      </c>
      <c r="H823" s="26">
        <f>IFERROR(VLOOKUP(D823,'数据-省本级预算数'!D:H,4,0),"0")</f>
        <v>2440</v>
      </c>
      <c r="I823" s="26"/>
      <c r="J823" s="26">
        <f>VLOOKUP(F823,'数据-省本级决算数'!$A:$B,2,0)</f>
        <v>4776</v>
      </c>
      <c r="K823" s="175">
        <f t="shared" si="79"/>
        <v>2.02</v>
      </c>
      <c r="L823" s="175">
        <f t="shared" si="76"/>
        <v>1.96</v>
      </c>
      <c r="M823" s="175">
        <f t="shared" si="77"/>
        <v>0</v>
      </c>
      <c r="N823" s="135">
        <f t="shared" si="74"/>
        <v>1.019</v>
      </c>
      <c r="O823" s="176" t="str">
        <f t="shared" si="75"/>
        <v>是</v>
      </c>
      <c r="P823" s="176" t="str">
        <f t="shared" si="78"/>
        <v>是</v>
      </c>
    </row>
    <row r="824" ht="18.95" customHeight="1" spans="1:16">
      <c r="A824" s="167" t="s">
        <v>135</v>
      </c>
      <c r="B824" s="168"/>
      <c r="C824" s="456" t="s">
        <v>1568</v>
      </c>
      <c r="D824" s="169" t="s">
        <v>1571</v>
      </c>
      <c r="E824" s="168" t="s">
        <v>147</v>
      </c>
      <c r="F824" s="27" t="s">
        <v>143</v>
      </c>
      <c r="G824" s="26">
        <v>0</v>
      </c>
      <c r="H824" s="26">
        <f>IFERROR(VLOOKUP(D824,'数据-省本级预算数'!D:H,4,0),"0")</f>
        <v>0</v>
      </c>
      <c r="I824" s="26"/>
      <c r="J824" s="26">
        <f>VLOOKUP(F824,'数据-省本级决算数'!$A:$B,2,0)</f>
        <v>590</v>
      </c>
      <c r="K824" s="175"/>
      <c r="L824" s="175"/>
      <c r="M824" s="175">
        <f t="shared" si="77"/>
        <v>0</v>
      </c>
      <c r="N824" s="135" t="str">
        <f t="shared" ref="N824:N887" si="80">IF(ISERROR(J824/G824-1),"",J824/G824-1)</f>
        <v/>
      </c>
      <c r="O824" s="176" t="str">
        <f t="shared" si="75"/>
        <v>是</v>
      </c>
      <c r="P824" s="176" t="str">
        <f t="shared" si="78"/>
        <v>是</v>
      </c>
    </row>
    <row r="825" ht="18.95" customHeight="1" spans="1:16">
      <c r="A825" s="167" t="s">
        <v>135</v>
      </c>
      <c r="B825" s="168"/>
      <c r="C825" s="456" t="s">
        <v>1568</v>
      </c>
      <c r="D825" s="169" t="s">
        <v>1572</v>
      </c>
      <c r="E825" s="168" t="s">
        <v>147</v>
      </c>
      <c r="F825" s="27" t="s">
        <v>145</v>
      </c>
      <c r="G825" s="26">
        <v>6</v>
      </c>
      <c r="H825" s="26">
        <f>IFERROR(VLOOKUP(D825,'数据-省本级预算数'!D:H,4,0),"0")</f>
        <v>21</v>
      </c>
      <c r="I825" s="26"/>
      <c r="J825" s="26">
        <f>VLOOKUP(F825,'数据-省本级决算数'!$A:$B,2,0)</f>
        <v>713</v>
      </c>
      <c r="K825" s="175">
        <f t="shared" si="79"/>
        <v>118.83</v>
      </c>
      <c r="L825" s="175">
        <f t="shared" si="76"/>
        <v>33.95</v>
      </c>
      <c r="M825" s="175">
        <f t="shared" si="77"/>
        <v>0</v>
      </c>
      <c r="N825" s="135">
        <f t="shared" si="80"/>
        <v>117.833</v>
      </c>
      <c r="O825" s="176" t="str">
        <f t="shared" si="75"/>
        <v>是</v>
      </c>
      <c r="P825" s="176" t="str">
        <f t="shared" si="78"/>
        <v>是</v>
      </c>
    </row>
    <row r="826" ht="18.95" customHeight="1" spans="1:16">
      <c r="A826" s="167"/>
      <c r="B826" s="168"/>
      <c r="C826" s="456" t="s">
        <v>1568</v>
      </c>
      <c r="D826" s="169" t="s">
        <v>1573</v>
      </c>
      <c r="E826" s="168" t="s">
        <v>147</v>
      </c>
      <c r="F826" s="49" t="s">
        <v>160</v>
      </c>
      <c r="G826" s="26">
        <v>6286</v>
      </c>
      <c r="H826" s="26">
        <f>IFERROR(VLOOKUP(D826,'数据-省本级预算数'!D:H,4,0),"0")</f>
        <v>6949</v>
      </c>
      <c r="I826" s="26"/>
      <c r="J826" s="26">
        <f>VLOOKUP(F826,'数据-省本级决算数'!$A:$B,2,0)</f>
        <v>103</v>
      </c>
      <c r="K826" s="175">
        <f t="shared" si="79"/>
        <v>0.02</v>
      </c>
      <c r="L826" s="175">
        <f t="shared" si="76"/>
        <v>0.01</v>
      </c>
      <c r="M826" s="175">
        <f t="shared" si="77"/>
        <v>0</v>
      </c>
      <c r="N826" s="135">
        <f t="shared" si="80"/>
        <v>-0.984</v>
      </c>
      <c r="O826" s="176" t="str">
        <f t="shared" si="75"/>
        <v>是</v>
      </c>
      <c r="P826" s="176" t="str">
        <f t="shared" si="78"/>
        <v>是</v>
      </c>
    </row>
    <row r="827" ht="18.95" customHeight="1" spans="1:16">
      <c r="A827" s="167"/>
      <c r="B827" s="168"/>
      <c r="C827" s="456" t="s">
        <v>1568</v>
      </c>
      <c r="D827" s="169" t="s">
        <v>1574</v>
      </c>
      <c r="E827" s="168" t="s">
        <v>147</v>
      </c>
      <c r="F827" s="49" t="s">
        <v>1575</v>
      </c>
      <c r="G827" s="26">
        <v>1345</v>
      </c>
      <c r="H827" s="26">
        <f>IFERROR(VLOOKUP(D827,'数据-省本级预算数'!D:H,4,0),"0")</f>
        <v>1392</v>
      </c>
      <c r="I827" s="26"/>
      <c r="J827" s="26">
        <f>VLOOKUP(F827,'数据-省本级决算数'!$A:$B,2,0)</f>
        <v>1506</v>
      </c>
      <c r="K827" s="175">
        <f t="shared" si="79"/>
        <v>1.12</v>
      </c>
      <c r="L827" s="175">
        <f t="shared" si="76"/>
        <v>1.08</v>
      </c>
      <c r="M827" s="175">
        <f t="shared" si="77"/>
        <v>0</v>
      </c>
      <c r="N827" s="135">
        <f t="shared" si="80"/>
        <v>0.12</v>
      </c>
      <c r="O827" s="176" t="str">
        <f t="shared" si="75"/>
        <v>是</v>
      </c>
      <c r="P827" s="176" t="str">
        <f t="shared" si="78"/>
        <v>是</v>
      </c>
    </row>
    <row r="828" ht="18.95" customHeight="1" spans="1:16">
      <c r="A828" s="167" t="s">
        <v>135</v>
      </c>
      <c r="B828" s="168" t="s">
        <v>135</v>
      </c>
      <c r="C828" s="456" t="s">
        <v>1568</v>
      </c>
      <c r="D828" s="169" t="s">
        <v>1576</v>
      </c>
      <c r="E828" s="168" t="s">
        <v>147</v>
      </c>
      <c r="F828" s="49" t="s">
        <v>1577</v>
      </c>
      <c r="G828" s="26">
        <v>5256</v>
      </c>
      <c r="H828" s="26">
        <f>IFERROR(VLOOKUP(D828,'数据-省本级预算数'!D:H,4,0),"0")</f>
        <v>58442</v>
      </c>
      <c r="I828" s="26"/>
      <c r="J828" s="26">
        <f>VLOOKUP(F828,'数据-省本级决算数'!$A:$B,2,0)</f>
        <v>2790</v>
      </c>
      <c r="K828" s="175">
        <f t="shared" si="79"/>
        <v>0.53</v>
      </c>
      <c r="L828" s="175">
        <f t="shared" si="76"/>
        <v>0.05</v>
      </c>
      <c r="M828" s="175">
        <f t="shared" si="77"/>
        <v>0</v>
      </c>
      <c r="N828" s="135">
        <f t="shared" si="80"/>
        <v>-0.469</v>
      </c>
      <c r="O828" s="176" t="str">
        <f t="shared" si="75"/>
        <v>是</v>
      </c>
      <c r="P828" s="176" t="str">
        <f t="shared" si="78"/>
        <v>是</v>
      </c>
    </row>
    <row r="829" ht="18.95" customHeight="1" spans="1:16">
      <c r="A829" s="167" t="s">
        <v>135</v>
      </c>
      <c r="B829" s="168" t="s">
        <v>135</v>
      </c>
      <c r="C829" s="456" t="s">
        <v>1568</v>
      </c>
      <c r="D829" s="169" t="s">
        <v>1578</v>
      </c>
      <c r="E829" s="168" t="s">
        <v>147</v>
      </c>
      <c r="F829" s="49" t="s">
        <v>1579</v>
      </c>
      <c r="G829" s="26">
        <v>27380</v>
      </c>
      <c r="H829" s="26">
        <f>IFERROR(VLOOKUP(D829,'数据-省本级预算数'!D:H,4,0),"0")</f>
        <v>9728</v>
      </c>
      <c r="I829" s="26"/>
      <c r="J829" s="26">
        <f>VLOOKUP(F829,'数据-省本级决算数'!$A:$B,2,0)</f>
        <v>30821</v>
      </c>
      <c r="K829" s="175">
        <f t="shared" si="79"/>
        <v>1.13</v>
      </c>
      <c r="L829" s="175">
        <f t="shared" si="76"/>
        <v>3.17</v>
      </c>
      <c r="M829" s="175">
        <f t="shared" si="77"/>
        <v>0</v>
      </c>
      <c r="N829" s="135">
        <f t="shared" si="80"/>
        <v>0.126</v>
      </c>
      <c r="O829" s="176" t="str">
        <f t="shared" si="75"/>
        <v>是</v>
      </c>
      <c r="P829" s="176" t="str">
        <f t="shared" si="78"/>
        <v>是</v>
      </c>
    </row>
    <row r="830" ht="18.95" customHeight="1" spans="1:16">
      <c r="A830" s="167" t="s">
        <v>135</v>
      </c>
      <c r="B830" s="168" t="s">
        <v>135</v>
      </c>
      <c r="C830" s="456" t="s">
        <v>1568</v>
      </c>
      <c r="D830" s="169" t="s">
        <v>1580</v>
      </c>
      <c r="E830" s="168" t="s">
        <v>147</v>
      </c>
      <c r="F830" s="51" t="s">
        <v>1581</v>
      </c>
      <c r="G830" s="26">
        <v>929</v>
      </c>
      <c r="H830" s="26">
        <f>IFERROR(VLOOKUP(D830,'数据-省本级预算数'!D:H,4,0),"0")</f>
        <v>3200</v>
      </c>
      <c r="I830" s="26"/>
      <c r="J830" s="26">
        <f>VLOOKUP(F830,'数据-省本级决算数'!$A:$B,2,0)</f>
        <v>1288</v>
      </c>
      <c r="K830" s="175">
        <f t="shared" si="79"/>
        <v>1.39</v>
      </c>
      <c r="L830" s="175">
        <f t="shared" si="76"/>
        <v>0.4</v>
      </c>
      <c r="M830" s="175">
        <f t="shared" si="77"/>
        <v>0</v>
      </c>
      <c r="N830" s="135">
        <f t="shared" si="80"/>
        <v>0.386</v>
      </c>
      <c r="O830" s="176" t="str">
        <f t="shared" si="75"/>
        <v>是</v>
      </c>
      <c r="P830" s="176" t="str">
        <f t="shared" si="78"/>
        <v>是</v>
      </c>
    </row>
    <row r="831" ht="18.95" customHeight="1" spans="1:16">
      <c r="A831" s="167" t="s">
        <v>135</v>
      </c>
      <c r="B831" s="168" t="s">
        <v>135</v>
      </c>
      <c r="C831" s="456" t="s">
        <v>1568</v>
      </c>
      <c r="D831" s="169" t="s">
        <v>1582</v>
      </c>
      <c r="E831" s="168" t="s">
        <v>147</v>
      </c>
      <c r="F831" s="51" t="s">
        <v>1583</v>
      </c>
      <c r="G831" s="26">
        <v>293</v>
      </c>
      <c r="H831" s="26">
        <f>IFERROR(VLOOKUP(D831,'数据-省本级预算数'!D:H,4,0),"0")</f>
        <v>197</v>
      </c>
      <c r="I831" s="26"/>
      <c r="J831" s="26">
        <f>VLOOKUP(F831,'数据-省本级决算数'!$A:$B,2,0)</f>
        <v>0</v>
      </c>
      <c r="K831" s="175">
        <f t="shared" si="79"/>
        <v>0</v>
      </c>
      <c r="L831" s="175">
        <f t="shared" si="76"/>
        <v>0</v>
      </c>
      <c r="M831" s="175">
        <f t="shared" si="77"/>
        <v>0</v>
      </c>
      <c r="N831" s="135">
        <f t="shared" si="80"/>
        <v>-1</v>
      </c>
      <c r="O831" s="176" t="str">
        <f t="shared" si="75"/>
        <v>是</v>
      </c>
      <c r="P831" s="176" t="str">
        <f t="shared" si="78"/>
        <v>是</v>
      </c>
    </row>
    <row r="832" ht="18.95" customHeight="1" spans="1:16">
      <c r="A832" s="167" t="s">
        <v>135</v>
      </c>
      <c r="B832" s="168" t="s">
        <v>135</v>
      </c>
      <c r="C832" s="456" t="s">
        <v>1568</v>
      </c>
      <c r="D832" s="169" t="s">
        <v>1584</v>
      </c>
      <c r="E832" s="168" t="s">
        <v>147</v>
      </c>
      <c r="F832" s="27" t="s">
        <v>1585</v>
      </c>
      <c r="G832" s="26">
        <v>358</v>
      </c>
      <c r="H832" s="26">
        <f>IFERROR(VLOOKUP(D832,'数据-省本级预算数'!D:H,4,0),"0")</f>
        <v>2028</v>
      </c>
      <c r="I832" s="26"/>
      <c r="J832" s="26">
        <f>VLOOKUP(F832,'数据-省本级决算数'!$A:$B,2,0)</f>
        <v>334</v>
      </c>
      <c r="K832" s="175">
        <f t="shared" si="79"/>
        <v>0.93</v>
      </c>
      <c r="L832" s="175">
        <f t="shared" si="76"/>
        <v>0.16</v>
      </c>
      <c r="M832" s="175">
        <f t="shared" si="77"/>
        <v>0</v>
      </c>
      <c r="N832" s="135">
        <f t="shared" si="80"/>
        <v>-0.067</v>
      </c>
      <c r="O832" s="176" t="str">
        <f t="shared" si="75"/>
        <v>是</v>
      </c>
      <c r="P832" s="176" t="str">
        <f t="shared" si="78"/>
        <v>是</v>
      </c>
    </row>
    <row r="833" ht="18.95" customHeight="1" spans="1:16">
      <c r="A833" s="167" t="s">
        <v>135</v>
      </c>
      <c r="B833" s="168" t="s">
        <v>135</v>
      </c>
      <c r="C833" s="456" t="s">
        <v>1568</v>
      </c>
      <c r="D833" s="169" t="s">
        <v>1586</v>
      </c>
      <c r="E833" s="168" t="s">
        <v>147</v>
      </c>
      <c r="F833" s="49" t="s">
        <v>1587</v>
      </c>
      <c r="G833" s="26">
        <v>182</v>
      </c>
      <c r="H833" s="26">
        <f>IFERROR(VLOOKUP(D833,'数据-省本级预算数'!D:H,4,0),"0")</f>
        <v>1000</v>
      </c>
      <c r="I833" s="26"/>
      <c r="J833" s="26">
        <f>VLOOKUP(F833,'数据-省本级决算数'!$A:$B,2,0)</f>
        <v>51</v>
      </c>
      <c r="K833" s="175">
        <f t="shared" si="79"/>
        <v>0.28</v>
      </c>
      <c r="L833" s="175">
        <f t="shared" si="76"/>
        <v>0.05</v>
      </c>
      <c r="M833" s="175">
        <f t="shared" si="77"/>
        <v>0</v>
      </c>
      <c r="N833" s="135">
        <f t="shared" si="80"/>
        <v>-0.72</v>
      </c>
      <c r="O833" s="176" t="str">
        <f t="shared" si="75"/>
        <v>是</v>
      </c>
      <c r="P833" s="176" t="str">
        <f t="shared" si="78"/>
        <v>是</v>
      </c>
    </row>
    <row r="834" ht="18.95" customHeight="1" spans="1:16">
      <c r="A834" s="167" t="s">
        <v>135</v>
      </c>
      <c r="B834" s="168" t="s">
        <v>135</v>
      </c>
      <c r="C834" s="456" t="s">
        <v>1568</v>
      </c>
      <c r="D834" s="169" t="s">
        <v>1588</v>
      </c>
      <c r="E834" s="168" t="s">
        <v>147</v>
      </c>
      <c r="F834" s="49" t="s">
        <v>1589</v>
      </c>
      <c r="G834" s="26">
        <v>0</v>
      </c>
      <c r="H834" s="26">
        <f>IFERROR(VLOOKUP(D834,'数据-省本级预算数'!D:H,4,0),"0")</f>
        <v>0</v>
      </c>
      <c r="I834" s="26"/>
      <c r="J834" s="26">
        <f>VLOOKUP(F834,'数据-省本级决算数'!$A:$B,2,0)</f>
        <v>0</v>
      </c>
      <c r="K834" s="175"/>
      <c r="L834" s="175"/>
      <c r="M834" s="175">
        <f t="shared" si="77"/>
        <v>0</v>
      </c>
      <c r="N834" s="135" t="str">
        <f t="shared" si="80"/>
        <v/>
      </c>
      <c r="O834" s="176" t="str">
        <f t="shared" si="75"/>
        <v>否</v>
      </c>
      <c r="P834" s="176" t="str">
        <f t="shared" si="78"/>
        <v>是</v>
      </c>
    </row>
    <row r="835" ht="18.95" customHeight="1" spans="1:16">
      <c r="A835" s="167" t="s">
        <v>135</v>
      </c>
      <c r="B835" s="168" t="s">
        <v>135</v>
      </c>
      <c r="C835" s="456" t="s">
        <v>1568</v>
      </c>
      <c r="D835" s="169" t="s">
        <v>1590</v>
      </c>
      <c r="E835" s="168" t="s">
        <v>147</v>
      </c>
      <c r="F835" s="49" t="s">
        <v>1591</v>
      </c>
      <c r="G835" s="26">
        <v>400</v>
      </c>
      <c r="H835" s="26">
        <f>IFERROR(VLOOKUP(D835,'数据-省本级预算数'!D:H,4,0),"0")</f>
        <v>400</v>
      </c>
      <c r="I835" s="26"/>
      <c r="J835" s="26">
        <f>VLOOKUP(F835,'数据-省本级决算数'!$A:$B,2,0)</f>
        <v>450</v>
      </c>
      <c r="K835" s="175">
        <f t="shared" si="79"/>
        <v>1.13</v>
      </c>
      <c r="L835" s="175">
        <f t="shared" si="76"/>
        <v>1.13</v>
      </c>
      <c r="M835" s="175">
        <f t="shared" si="77"/>
        <v>0</v>
      </c>
      <c r="N835" s="135">
        <f t="shared" si="80"/>
        <v>0.125</v>
      </c>
      <c r="O835" s="176" t="str">
        <f t="shared" si="75"/>
        <v>是</v>
      </c>
      <c r="P835" s="176" t="str">
        <f t="shared" si="78"/>
        <v>是</v>
      </c>
    </row>
    <row r="836" ht="18.95" customHeight="1" spans="1:16">
      <c r="A836" s="167" t="s">
        <v>135</v>
      </c>
      <c r="B836" s="168" t="s">
        <v>135</v>
      </c>
      <c r="C836" s="456" t="s">
        <v>1568</v>
      </c>
      <c r="D836" s="169" t="s">
        <v>1592</v>
      </c>
      <c r="E836" s="168" t="s">
        <v>147</v>
      </c>
      <c r="F836" s="51" t="s">
        <v>1593</v>
      </c>
      <c r="G836" s="26">
        <v>0</v>
      </c>
      <c r="H836" s="26">
        <f>IFERROR(VLOOKUP(D836,'数据-省本级预算数'!D:H,4,0),"0")</f>
        <v>0</v>
      </c>
      <c r="I836" s="26"/>
      <c r="J836" s="26">
        <f>VLOOKUP(F836,'数据-省本级决算数'!$A:$B,2,0)</f>
        <v>0</v>
      </c>
      <c r="K836" s="175"/>
      <c r="L836" s="175"/>
      <c r="M836" s="175">
        <f t="shared" si="77"/>
        <v>0</v>
      </c>
      <c r="N836" s="135" t="str">
        <f t="shared" si="80"/>
        <v/>
      </c>
      <c r="O836" s="176" t="str">
        <f t="shared" ref="O836:O899" si="81">IF(F836&lt;&gt;"",IF(SUM(G836:J836)&lt;&gt;0,"是","否"),"空")</f>
        <v>否</v>
      </c>
      <c r="P836" s="176" t="str">
        <f t="shared" si="78"/>
        <v>是</v>
      </c>
    </row>
    <row r="837" ht="18.95" customHeight="1" spans="1:16">
      <c r="A837" s="167" t="s">
        <v>135</v>
      </c>
      <c r="B837" s="168" t="s">
        <v>135</v>
      </c>
      <c r="C837" s="456" t="s">
        <v>1568</v>
      </c>
      <c r="D837" s="169" t="s">
        <v>1594</v>
      </c>
      <c r="E837" s="168" t="s">
        <v>147</v>
      </c>
      <c r="F837" s="51" t="s">
        <v>1595</v>
      </c>
      <c r="G837" s="26">
        <v>0</v>
      </c>
      <c r="H837" s="26">
        <f>IFERROR(VLOOKUP(D837,'数据-省本级预算数'!D:H,4,0),"0")</f>
        <v>0</v>
      </c>
      <c r="I837" s="26"/>
      <c r="J837" s="26">
        <f>VLOOKUP(F837,'数据-省本级决算数'!$A:$B,2,0)</f>
        <v>0</v>
      </c>
      <c r="K837" s="175"/>
      <c r="L837" s="175"/>
      <c r="M837" s="175">
        <f t="shared" ref="M837:M900" si="82">IFERROR(J837/I837,0)</f>
        <v>0</v>
      </c>
      <c r="N837" s="135" t="str">
        <f t="shared" si="80"/>
        <v/>
      </c>
      <c r="O837" s="176" t="str">
        <f t="shared" si="81"/>
        <v>否</v>
      </c>
      <c r="P837" s="176" t="str">
        <f t="shared" ref="P837:P900" si="83">IF(C837&lt;&gt;"",IF(OR(LEFT(D837,3)="205",LEFT(D837,3)="206",LEFT(D837,3)="207",LEFT(D837,3)="208",LEFT(D837,3)="210",LEFT(D837,3)="213"),"是","否"),"是")</f>
        <v>是</v>
      </c>
    </row>
    <row r="838" ht="18.95" customHeight="1" spans="1:16">
      <c r="A838" s="167" t="s">
        <v>135</v>
      </c>
      <c r="B838" s="168" t="s">
        <v>135</v>
      </c>
      <c r="C838" s="456" t="s">
        <v>1568</v>
      </c>
      <c r="D838" s="169" t="s">
        <v>1596</v>
      </c>
      <c r="E838" s="168" t="s">
        <v>147</v>
      </c>
      <c r="F838" s="49" t="s">
        <v>1597</v>
      </c>
      <c r="G838" s="26">
        <v>1452</v>
      </c>
      <c r="H838" s="26">
        <f>IFERROR(VLOOKUP(D838,'数据-省本级预算数'!D:H,4,0),"0")</f>
        <v>8960</v>
      </c>
      <c r="I838" s="26"/>
      <c r="J838" s="26">
        <f>VLOOKUP(F838,'数据-省本级决算数'!$A:$B,2,0)</f>
        <v>3896</v>
      </c>
      <c r="K838" s="175">
        <f t="shared" ref="K838:K896" si="84">J838/G838</f>
        <v>2.68</v>
      </c>
      <c r="L838" s="175">
        <f t="shared" ref="L838:L896" si="85">J838/H838</f>
        <v>0.43</v>
      </c>
      <c r="M838" s="175">
        <f t="shared" si="82"/>
        <v>0</v>
      </c>
      <c r="N838" s="135">
        <f t="shared" si="80"/>
        <v>1.683</v>
      </c>
      <c r="O838" s="176" t="str">
        <f t="shared" si="81"/>
        <v>是</v>
      </c>
      <c r="P838" s="176" t="str">
        <f t="shared" si="83"/>
        <v>是</v>
      </c>
    </row>
    <row r="839" ht="18.95" customHeight="1" spans="1:16">
      <c r="A839" s="167" t="s">
        <v>135</v>
      </c>
      <c r="B839" s="168" t="s">
        <v>135</v>
      </c>
      <c r="C839" s="456" t="s">
        <v>1568</v>
      </c>
      <c r="D839" s="169" t="s">
        <v>1598</v>
      </c>
      <c r="E839" s="168" t="s">
        <v>147</v>
      </c>
      <c r="F839" s="49" t="s">
        <v>1599</v>
      </c>
      <c r="G839" s="26">
        <v>0</v>
      </c>
      <c r="H839" s="26">
        <f>IFERROR(VLOOKUP(D839,'数据-省本级预算数'!D:H,4,0),"0")</f>
        <v>22984</v>
      </c>
      <c r="I839" s="26"/>
      <c r="J839" s="26">
        <f>VLOOKUP(F839,'数据-省本级决算数'!$A:$B,2,0)</f>
        <v>0</v>
      </c>
      <c r="K839" s="175"/>
      <c r="L839" s="175">
        <f t="shared" si="85"/>
        <v>0</v>
      </c>
      <c r="M839" s="175">
        <f t="shared" si="82"/>
        <v>0</v>
      </c>
      <c r="N839" s="135" t="str">
        <f t="shared" si="80"/>
        <v/>
      </c>
      <c r="O839" s="176" t="str">
        <f t="shared" si="81"/>
        <v>是</v>
      </c>
      <c r="P839" s="176" t="str">
        <f t="shared" si="83"/>
        <v>是</v>
      </c>
    </row>
    <row r="840" ht="18.95" customHeight="1" spans="1:16">
      <c r="A840" s="167" t="s">
        <v>135</v>
      </c>
      <c r="B840" s="168" t="s">
        <v>135</v>
      </c>
      <c r="C840" s="456" t="s">
        <v>1568</v>
      </c>
      <c r="D840" s="169" t="s">
        <v>1600</v>
      </c>
      <c r="E840" s="168" t="s">
        <v>147</v>
      </c>
      <c r="F840" s="49" t="s">
        <v>1601</v>
      </c>
      <c r="G840" s="26">
        <v>1493</v>
      </c>
      <c r="H840" s="26">
        <f>IFERROR(VLOOKUP(D840,'数据-省本级预算数'!D:H,4,0),"0")</f>
        <v>41770</v>
      </c>
      <c r="I840" s="26"/>
      <c r="J840" s="26">
        <f>VLOOKUP(F840,'数据-省本级决算数'!$A:$B,2,0)</f>
        <v>621</v>
      </c>
      <c r="K840" s="175">
        <f t="shared" si="84"/>
        <v>0.42</v>
      </c>
      <c r="L840" s="175">
        <f t="shared" si="85"/>
        <v>0.01</v>
      </c>
      <c r="M840" s="175">
        <f t="shared" si="82"/>
        <v>0</v>
      </c>
      <c r="N840" s="135">
        <f t="shared" si="80"/>
        <v>-0.584</v>
      </c>
      <c r="O840" s="176" t="str">
        <f t="shared" si="81"/>
        <v>是</v>
      </c>
      <c r="P840" s="176" t="str">
        <f t="shared" si="83"/>
        <v>是</v>
      </c>
    </row>
    <row r="841" ht="18.95" customHeight="1" spans="1:16">
      <c r="A841" s="167" t="s">
        <v>135</v>
      </c>
      <c r="B841" s="168" t="s">
        <v>135</v>
      </c>
      <c r="C841" s="456" t="s">
        <v>1568</v>
      </c>
      <c r="D841" s="169" t="s">
        <v>1602</v>
      </c>
      <c r="E841" s="168" t="s">
        <v>147</v>
      </c>
      <c r="F841" s="49" t="s">
        <v>1603</v>
      </c>
      <c r="G841" s="26">
        <v>280</v>
      </c>
      <c r="H841" s="26">
        <f>IFERROR(VLOOKUP(D841,'数据-省本级预算数'!D:H,4,0),"0")</f>
        <v>2300</v>
      </c>
      <c r="I841" s="26"/>
      <c r="J841" s="26">
        <f>VLOOKUP(F841,'数据-省本级决算数'!$A:$B,2,0)</f>
        <v>989</v>
      </c>
      <c r="K841" s="175">
        <f t="shared" si="84"/>
        <v>3.53</v>
      </c>
      <c r="L841" s="175">
        <f t="shared" si="85"/>
        <v>0.43</v>
      </c>
      <c r="M841" s="175">
        <f t="shared" si="82"/>
        <v>0</v>
      </c>
      <c r="N841" s="135">
        <f t="shared" si="80"/>
        <v>2.532</v>
      </c>
      <c r="O841" s="176" t="str">
        <f t="shared" si="81"/>
        <v>是</v>
      </c>
      <c r="P841" s="176" t="str">
        <f t="shared" si="83"/>
        <v>是</v>
      </c>
    </row>
    <row r="842" ht="18.95" customHeight="1" spans="1:16">
      <c r="A842" s="167" t="s">
        <v>135</v>
      </c>
      <c r="B842" s="168" t="s">
        <v>135</v>
      </c>
      <c r="C842" s="456" t="s">
        <v>1568</v>
      </c>
      <c r="D842" s="169" t="s">
        <v>1604</v>
      </c>
      <c r="E842" s="168" t="s">
        <v>147</v>
      </c>
      <c r="F842" s="51" t="s">
        <v>1605</v>
      </c>
      <c r="G842" s="26">
        <v>633</v>
      </c>
      <c r="H842" s="26">
        <f>IFERROR(VLOOKUP(D842,'数据-省本级预算数'!D:H,4,0),"0")</f>
        <v>12000</v>
      </c>
      <c r="I842" s="26"/>
      <c r="J842" s="26">
        <f>VLOOKUP(F842,'数据-省本级决算数'!$A:$B,2,0)</f>
        <v>614</v>
      </c>
      <c r="K842" s="175">
        <f t="shared" si="84"/>
        <v>0.97</v>
      </c>
      <c r="L842" s="175">
        <f t="shared" si="85"/>
        <v>0.05</v>
      </c>
      <c r="M842" s="175">
        <f t="shared" si="82"/>
        <v>0</v>
      </c>
      <c r="N842" s="135">
        <f t="shared" si="80"/>
        <v>-0.03</v>
      </c>
      <c r="O842" s="176" t="str">
        <f t="shared" si="81"/>
        <v>是</v>
      </c>
      <c r="P842" s="176" t="str">
        <f t="shared" si="83"/>
        <v>是</v>
      </c>
    </row>
    <row r="843" ht="18.95" customHeight="1" spans="1:16">
      <c r="A843" s="167" t="s">
        <v>135</v>
      </c>
      <c r="B843" s="168" t="s">
        <v>135</v>
      </c>
      <c r="C843" s="456" t="s">
        <v>1568</v>
      </c>
      <c r="D843" s="169" t="s">
        <v>1606</v>
      </c>
      <c r="E843" s="168" t="s">
        <v>147</v>
      </c>
      <c r="F843" s="49" t="s">
        <v>1607</v>
      </c>
      <c r="G843" s="26">
        <v>0</v>
      </c>
      <c r="H843" s="26">
        <f>IFERROR(VLOOKUP(D843,'数据-省本级预算数'!D:H,4,0),"0")</f>
        <v>0</v>
      </c>
      <c r="I843" s="26"/>
      <c r="J843" s="26">
        <f>VLOOKUP(F843,'数据-省本级决算数'!$A:$B,2,0)</f>
        <v>0</v>
      </c>
      <c r="K843" s="175"/>
      <c r="L843" s="175"/>
      <c r="M843" s="175">
        <f t="shared" si="82"/>
        <v>0</v>
      </c>
      <c r="N843" s="135" t="str">
        <f t="shared" si="80"/>
        <v/>
      </c>
      <c r="O843" s="176" t="str">
        <f t="shared" si="81"/>
        <v>否</v>
      </c>
      <c r="P843" s="176" t="str">
        <f t="shared" si="83"/>
        <v>是</v>
      </c>
    </row>
    <row r="844" ht="18.95" customHeight="1" spans="1:16">
      <c r="A844" s="167" t="s">
        <v>135</v>
      </c>
      <c r="B844" s="168" t="s">
        <v>135</v>
      </c>
      <c r="C844" s="456" t="s">
        <v>1568</v>
      </c>
      <c r="D844" s="169" t="s">
        <v>1608</v>
      </c>
      <c r="E844" s="168" t="s">
        <v>147</v>
      </c>
      <c r="F844" s="51" t="s">
        <v>1609</v>
      </c>
      <c r="G844" s="26">
        <v>293</v>
      </c>
      <c r="H844" s="26">
        <f>IFERROR(VLOOKUP(D844,'数据-省本级预算数'!D:H,4,0),"0")</f>
        <v>570</v>
      </c>
      <c r="I844" s="26"/>
      <c r="J844" s="26">
        <f>VLOOKUP(F844,'数据-省本级决算数'!$A:$B,2,0)</f>
        <v>100</v>
      </c>
      <c r="K844" s="175">
        <f t="shared" si="84"/>
        <v>0.34</v>
      </c>
      <c r="L844" s="175">
        <f t="shared" si="85"/>
        <v>0.18</v>
      </c>
      <c r="M844" s="175">
        <f t="shared" si="82"/>
        <v>0</v>
      </c>
      <c r="N844" s="135">
        <f t="shared" si="80"/>
        <v>-0.659</v>
      </c>
      <c r="O844" s="176" t="str">
        <f t="shared" si="81"/>
        <v>是</v>
      </c>
      <c r="P844" s="176" t="str">
        <f t="shared" si="83"/>
        <v>是</v>
      </c>
    </row>
    <row r="845" ht="18.95" customHeight="1" spans="1:16">
      <c r="A845" s="167" t="s">
        <v>135</v>
      </c>
      <c r="B845" s="168" t="s">
        <v>135</v>
      </c>
      <c r="C845" s="456" t="s">
        <v>1568</v>
      </c>
      <c r="D845" s="169" t="s">
        <v>1610</v>
      </c>
      <c r="E845" s="168" t="s">
        <v>147</v>
      </c>
      <c r="F845" s="49" t="s">
        <v>1611</v>
      </c>
      <c r="G845" s="26">
        <v>0</v>
      </c>
      <c r="H845" s="26">
        <f>IFERROR(VLOOKUP(D845,'数据-省本级预算数'!D:H,4,0),"0")</f>
        <v>0</v>
      </c>
      <c r="I845" s="26"/>
      <c r="J845" s="26">
        <f>VLOOKUP(F845,'数据-省本级决算数'!$A:$B,2,0)</f>
        <v>63300</v>
      </c>
      <c r="K845" s="175"/>
      <c r="L845" s="175"/>
      <c r="M845" s="175">
        <f t="shared" si="82"/>
        <v>0</v>
      </c>
      <c r="N845" s="135" t="str">
        <f t="shared" si="80"/>
        <v/>
      </c>
      <c r="O845" s="176" t="str">
        <f t="shared" si="81"/>
        <v>是</v>
      </c>
      <c r="P845" s="176" t="str">
        <f t="shared" si="83"/>
        <v>是</v>
      </c>
    </row>
    <row r="846" ht="18.95" customHeight="1" spans="1:16">
      <c r="A846" s="167" t="s">
        <v>135</v>
      </c>
      <c r="B846" s="168" t="s">
        <v>135</v>
      </c>
      <c r="C846" s="456" t="s">
        <v>1568</v>
      </c>
      <c r="D846" s="169" t="s">
        <v>1612</v>
      </c>
      <c r="E846" s="168" t="s">
        <v>147</v>
      </c>
      <c r="F846" s="49" t="s">
        <v>1613</v>
      </c>
      <c r="G846" s="26">
        <v>416989</v>
      </c>
      <c r="H846" s="26">
        <f>IFERROR(VLOOKUP(D846,'数据-省本级预算数'!D:H,4,0),"0")</f>
        <v>0</v>
      </c>
      <c r="I846" s="26"/>
      <c r="J846" s="26">
        <f>VLOOKUP(F846,'数据-省本级决算数'!$A:$B,2,0)</f>
        <v>492846</v>
      </c>
      <c r="K846" s="175">
        <f t="shared" si="84"/>
        <v>1.18</v>
      </c>
      <c r="L846" s="175"/>
      <c r="M846" s="175">
        <f t="shared" si="82"/>
        <v>0</v>
      </c>
      <c r="N846" s="135">
        <f t="shared" si="80"/>
        <v>0.182</v>
      </c>
      <c r="O846" s="176" t="str">
        <f t="shared" si="81"/>
        <v>是</v>
      </c>
      <c r="P846" s="176" t="str">
        <f t="shared" si="83"/>
        <v>是</v>
      </c>
    </row>
    <row r="847" ht="18.95" customHeight="1" spans="1:16">
      <c r="A847" s="167" t="s">
        <v>135</v>
      </c>
      <c r="B847" s="168" t="s">
        <v>135</v>
      </c>
      <c r="C847" s="456" t="s">
        <v>1568</v>
      </c>
      <c r="D847" s="169" t="s">
        <v>1614</v>
      </c>
      <c r="E847" s="168" t="s">
        <v>147</v>
      </c>
      <c r="F847" s="51" t="s">
        <v>1615</v>
      </c>
      <c r="G847" s="26">
        <v>0</v>
      </c>
      <c r="H847" s="26">
        <f>IFERROR(VLOOKUP(D847,'数据-省本级预算数'!D:H,4,0),"0")</f>
        <v>0</v>
      </c>
      <c r="I847" s="26"/>
      <c r="J847" s="26">
        <f>VLOOKUP(F847,'数据-省本级决算数'!$A:$B,2,0)</f>
        <v>0</v>
      </c>
      <c r="K847" s="175"/>
      <c r="L847" s="175"/>
      <c r="M847" s="175">
        <f t="shared" si="82"/>
        <v>0</v>
      </c>
      <c r="N847" s="135" t="str">
        <f t="shared" si="80"/>
        <v/>
      </c>
      <c r="O847" s="176" t="str">
        <f t="shared" si="81"/>
        <v>否</v>
      </c>
      <c r="P847" s="176" t="str">
        <f t="shared" si="83"/>
        <v>是</v>
      </c>
    </row>
    <row r="848" ht="18.95" customHeight="1" spans="1:16">
      <c r="A848" s="167" t="s">
        <v>135</v>
      </c>
      <c r="B848" s="168" t="s">
        <v>135</v>
      </c>
      <c r="C848" s="456" t="s">
        <v>1568</v>
      </c>
      <c r="D848" s="169" t="s">
        <v>1616</v>
      </c>
      <c r="E848" s="168" t="s">
        <v>147</v>
      </c>
      <c r="F848" s="49" t="s">
        <v>1617</v>
      </c>
      <c r="G848" s="26">
        <v>176</v>
      </c>
      <c r="H848" s="26">
        <f>IFERROR(VLOOKUP(D848,'数据-省本级预算数'!D:H,4,0),"0")</f>
        <v>0</v>
      </c>
      <c r="I848" s="26"/>
      <c r="J848" s="26">
        <f>VLOOKUP(F848,'数据-省本级决算数'!$A:$B,2,0)</f>
        <v>0</v>
      </c>
      <c r="K848" s="175">
        <f t="shared" si="84"/>
        <v>0</v>
      </c>
      <c r="L848" s="175"/>
      <c r="M848" s="175">
        <f t="shared" si="82"/>
        <v>0</v>
      </c>
      <c r="N848" s="135">
        <f t="shared" si="80"/>
        <v>-1</v>
      </c>
      <c r="O848" s="176" t="str">
        <f t="shared" si="81"/>
        <v>是</v>
      </c>
      <c r="P848" s="176" t="str">
        <f t="shared" si="83"/>
        <v>是</v>
      </c>
    </row>
    <row r="849" ht="18.95" customHeight="1" spans="1:16">
      <c r="A849" s="167" t="s">
        <v>135</v>
      </c>
      <c r="B849" s="168" t="s">
        <v>135</v>
      </c>
      <c r="C849" s="456" t="s">
        <v>1568</v>
      </c>
      <c r="D849" s="169" t="s">
        <v>1618</v>
      </c>
      <c r="E849" s="168" t="s">
        <v>147</v>
      </c>
      <c r="F849" s="49" t="s">
        <v>1619</v>
      </c>
      <c r="G849" s="26">
        <v>0</v>
      </c>
      <c r="H849" s="26">
        <f>IFERROR(VLOOKUP(D849,'数据-省本级预算数'!D:H,4,0),"0")</f>
        <v>0</v>
      </c>
      <c r="I849" s="26"/>
      <c r="J849" s="26">
        <f>VLOOKUP(F849,'数据-省本级决算数'!$A:$B,2,0)</f>
        <v>0</v>
      </c>
      <c r="K849" s="175"/>
      <c r="L849" s="175"/>
      <c r="M849" s="175">
        <f t="shared" si="82"/>
        <v>0</v>
      </c>
      <c r="N849" s="135" t="str">
        <f t="shared" si="80"/>
        <v/>
      </c>
      <c r="O849" s="176" t="str">
        <f t="shared" si="81"/>
        <v>否</v>
      </c>
      <c r="P849" s="176" t="str">
        <f t="shared" si="83"/>
        <v>是</v>
      </c>
    </row>
    <row r="850" ht="18.95" customHeight="1" spans="1:16">
      <c r="A850" s="167" t="s">
        <v>135</v>
      </c>
      <c r="B850" s="168" t="s">
        <v>135</v>
      </c>
      <c r="C850" s="456" t="s">
        <v>1568</v>
      </c>
      <c r="D850" s="169" t="s">
        <v>1620</v>
      </c>
      <c r="E850" s="168" t="s">
        <v>147</v>
      </c>
      <c r="F850" s="49" t="s">
        <v>1621</v>
      </c>
      <c r="G850" s="26">
        <v>9868</v>
      </c>
      <c r="H850" s="26">
        <f>IFERROR(VLOOKUP(D850,'数据-省本级预算数'!D:H,4,0),"0")</f>
        <v>53323</v>
      </c>
      <c r="I850" s="26"/>
      <c r="J850" s="26">
        <f>VLOOKUP(F850,'数据-省本级决算数'!$A:$B,2,0)</f>
        <v>5106</v>
      </c>
      <c r="K850" s="175">
        <f t="shared" si="84"/>
        <v>0.52</v>
      </c>
      <c r="L850" s="175">
        <f t="shared" si="85"/>
        <v>0.1</v>
      </c>
      <c r="M850" s="175">
        <f t="shared" si="82"/>
        <v>0</v>
      </c>
      <c r="N850" s="135">
        <f t="shared" si="80"/>
        <v>-0.483</v>
      </c>
      <c r="O850" s="176" t="str">
        <f t="shared" si="81"/>
        <v>是</v>
      </c>
      <c r="P850" s="176" t="str">
        <f t="shared" si="83"/>
        <v>是</v>
      </c>
    </row>
    <row r="851" ht="18.95" customHeight="1" spans="1:16">
      <c r="A851" s="167" t="s">
        <v>135</v>
      </c>
      <c r="B851" s="456" t="s">
        <v>1566</v>
      </c>
      <c r="C851" s="168"/>
      <c r="D851" s="169" t="s">
        <v>1622</v>
      </c>
      <c r="E851" s="168"/>
      <c r="F851" s="49" t="s">
        <v>1623</v>
      </c>
      <c r="G851" s="170">
        <f ca="1">SUMIF($C850:$C2072,$D851,$G850:$G2071)</f>
        <v>16883</v>
      </c>
      <c r="H851" s="26">
        <f ca="1">SUMIF($C850:$C2071,$D851,$H850:$H2070)</f>
        <v>193241</v>
      </c>
      <c r="I851" s="26">
        <f>IFERROR(VLOOKUP(F851,'数据-省本级调整数'!$A:$B,2,0),0)</f>
        <v>93769</v>
      </c>
      <c r="J851" s="26">
        <f>VLOOKUP(F851,'数据-省本级决算数'!$A:$B,2,0)</f>
        <v>23675</v>
      </c>
      <c r="K851" s="175">
        <f ca="1" t="shared" si="84"/>
        <v>1.4</v>
      </c>
      <c r="L851" s="175">
        <f ca="1" t="shared" si="85"/>
        <v>0.12</v>
      </c>
      <c r="M851" s="175">
        <f t="shared" si="82"/>
        <v>0.25</v>
      </c>
      <c r="N851" s="133">
        <f ca="1" t="shared" si="80"/>
        <v>0.402</v>
      </c>
      <c r="O851" s="176" t="str">
        <f ca="1" t="shared" si="81"/>
        <v>是</v>
      </c>
      <c r="P851" s="176" t="str">
        <f t="shared" si="83"/>
        <v>是</v>
      </c>
    </row>
    <row r="852" ht="18.95" customHeight="1" spans="1:16">
      <c r="A852" s="167" t="s">
        <v>135</v>
      </c>
      <c r="B852" s="168" t="s">
        <v>135</v>
      </c>
      <c r="C852" s="456" t="s">
        <v>1622</v>
      </c>
      <c r="D852" s="169" t="s">
        <v>1624</v>
      </c>
      <c r="E852" s="168" t="s">
        <v>147</v>
      </c>
      <c r="F852" s="51" t="s">
        <v>141</v>
      </c>
      <c r="G852" s="26">
        <v>3088</v>
      </c>
      <c r="H852" s="26">
        <f>IFERROR(VLOOKUP(D852,'数据-省本级预算数'!D:H,4,0),"0")</f>
        <v>3216</v>
      </c>
      <c r="I852" s="26"/>
      <c r="J852" s="26">
        <f>VLOOKUP(F852,'数据-省本级决算数'!$A:$B,2,0)</f>
        <v>4776</v>
      </c>
      <c r="K852" s="175">
        <f t="shared" si="84"/>
        <v>1.55</v>
      </c>
      <c r="L852" s="175">
        <f t="shared" si="85"/>
        <v>1.49</v>
      </c>
      <c r="M852" s="175">
        <f t="shared" si="82"/>
        <v>0</v>
      </c>
      <c r="N852" s="135">
        <f t="shared" si="80"/>
        <v>0.547</v>
      </c>
      <c r="O852" s="176" t="str">
        <f t="shared" si="81"/>
        <v>是</v>
      </c>
      <c r="P852" s="176" t="str">
        <f t="shared" si="83"/>
        <v>是</v>
      </c>
    </row>
    <row r="853" ht="18.95" customHeight="1" spans="1:16">
      <c r="A853" s="167" t="s">
        <v>135</v>
      </c>
      <c r="B853" s="168" t="s">
        <v>135</v>
      </c>
      <c r="C853" s="456" t="s">
        <v>1622</v>
      </c>
      <c r="D853" s="169" t="s">
        <v>1625</v>
      </c>
      <c r="E853" s="168" t="s">
        <v>147</v>
      </c>
      <c r="F853" s="51" t="s">
        <v>143</v>
      </c>
      <c r="G853" s="26">
        <v>32</v>
      </c>
      <c r="H853" s="26">
        <f>IFERROR(VLOOKUP(D853,'数据-省本级预算数'!D:H,4,0),"0")</f>
        <v>0</v>
      </c>
      <c r="I853" s="26"/>
      <c r="J853" s="26">
        <f>VLOOKUP(F853,'数据-省本级决算数'!$A:$B,2,0)</f>
        <v>590</v>
      </c>
      <c r="K853" s="175">
        <f t="shared" si="84"/>
        <v>18.44</v>
      </c>
      <c r="L853" s="175"/>
      <c r="M853" s="175">
        <f t="shared" si="82"/>
        <v>0</v>
      </c>
      <c r="N853" s="135">
        <f t="shared" si="80"/>
        <v>17.438</v>
      </c>
      <c r="O853" s="176" t="str">
        <f t="shared" si="81"/>
        <v>是</v>
      </c>
      <c r="P853" s="176" t="str">
        <f t="shared" si="83"/>
        <v>是</v>
      </c>
    </row>
    <row r="854" ht="18.95" customHeight="1" spans="1:16">
      <c r="A854" s="167" t="s">
        <v>135</v>
      </c>
      <c r="B854" s="168" t="s">
        <v>135</v>
      </c>
      <c r="C854" s="456" t="s">
        <v>1622</v>
      </c>
      <c r="D854" s="169" t="s">
        <v>1626</v>
      </c>
      <c r="E854" s="168" t="s">
        <v>147</v>
      </c>
      <c r="F854" s="49" t="s">
        <v>145</v>
      </c>
      <c r="G854" s="26">
        <v>155</v>
      </c>
      <c r="H854" s="26">
        <f>IFERROR(VLOOKUP(D854,'数据-省本级预算数'!D:H,4,0),"0")</f>
        <v>135</v>
      </c>
      <c r="I854" s="26"/>
      <c r="J854" s="26">
        <f>VLOOKUP(F854,'数据-省本级决算数'!$A:$B,2,0)</f>
        <v>713</v>
      </c>
      <c r="K854" s="175">
        <f t="shared" si="84"/>
        <v>4.6</v>
      </c>
      <c r="L854" s="175">
        <f t="shared" si="85"/>
        <v>5.28</v>
      </c>
      <c r="M854" s="175">
        <f t="shared" si="82"/>
        <v>0</v>
      </c>
      <c r="N854" s="135">
        <f t="shared" si="80"/>
        <v>3.6</v>
      </c>
      <c r="O854" s="176" t="str">
        <f t="shared" si="81"/>
        <v>是</v>
      </c>
      <c r="P854" s="176" t="str">
        <f t="shared" si="83"/>
        <v>是</v>
      </c>
    </row>
    <row r="855" ht="18.95" customHeight="1" spans="1:16">
      <c r="A855" s="167" t="s">
        <v>135</v>
      </c>
      <c r="B855" s="168" t="s">
        <v>135</v>
      </c>
      <c r="C855" s="456" t="s">
        <v>1622</v>
      </c>
      <c r="D855" s="169" t="s">
        <v>1627</v>
      </c>
      <c r="E855" s="168" t="s">
        <v>147</v>
      </c>
      <c r="F855" s="49" t="s">
        <v>1628</v>
      </c>
      <c r="G855" s="26">
        <v>5310</v>
      </c>
      <c r="H855" s="26">
        <f>IFERROR(VLOOKUP(D855,'数据-省本级预算数'!D:H,4,0),"0")</f>
        <v>5032</v>
      </c>
      <c r="I855" s="26"/>
      <c r="J855" s="26">
        <f>VLOOKUP(F855,'数据-省本级决算数'!$A:$B,2,0)</f>
        <v>6266</v>
      </c>
      <c r="K855" s="175">
        <f t="shared" si="84"/>
        <v>1.18</v>
      </c>
      <c r="L855" s="175">
        <f t="shared" si="85"/>
        <v>1.25</v>
      </c>
      <c r="M855" s="175">
        <f t="shared" si="82"/>
        <v>0</v>
      </c>
      <c r="N855" s="135">
        <f t="shared" si="80"/>
        <v>0.18</v>
      </c>
      <c r="O855" s="176" t="str">
        <f t="shared" si="81"/>
        <v>是</v>
      </c>
      <c r="P855" s="176" t="str">
        <f t="shared" si="83"/>
        <v>是</v>
      </c>
    </row>
    <row r="856" ht="18.95" customHeight="1" spans="1:16">
      <c r="A856" s="167" t="s">
        <v>135</v>
      </c>
      <c r="B856" s="168"/>
      <c r="C856" s="456" t="s">
        <v>1622</v>
      </c>
      <c r="D856" s="169" t="s">
        <v>1629</v>
      </c>
      <c r="E856" s="168" t="s">
        <v>147</v>
      </c>
      <c r="F856" s="49" t="s">
        <v>1630</v>
      </c>
      <c r="G856" s="26">
        <v>152</v>
      </c>
      <c r="H856" s="26">
        <f>IFERROR(VLOOKUP(D856,'数据-省本级预算数'!D:H,4,0),"0")</f>
        <v>2000</v>
      </c>
      <c r="I856" s="26"/>
      <c r="J856" s="26">
        <f>VLOOKUP(F856,'数据-省本级决算数'!$A:$B,2,0)</f>
        <v>0</v>
      </c>
      <c r="K856" s="175">
        <f t="shared" si="84"/>
        <v>0</v>
      </c>
      <c r="L856" s="175">
        <f t="shared" si="85"/>
        <v>0</v>
      </c>
      <c r="M856" s="175">
        <f t="shared" si="82"/>
        <v>0</v>
      </c>
      <c r="N856" s="135">
        <f t="shared" si="80"/>
        <v>-1</v>
      </c>
      <c r="O856" s="176" t="str">
        <f t="shared" si="81"/>
        <v>是</v>
      </c>
      <c r="P856" s="176" t="str">
        <f t="shared" si="83"/>
        <v>是</v>
      </c>
    </row>
    <row r="857" ht="18.95" customHeight="1" spans="1:16">
      <c r="A857" s="167" t="s">
        <v>135</v>
      </c>
      <c r="B857" s="168" t="s">
        <v>135</v>
      </c>
      <c r="C857" s="456" t="s">
        <v>1622</v>
      </c>
      <c r="D857" s="169" t="s">
        <v>1631</v>
      </c>
      <c r="E857" s="168" t="s">
        <v>147</v>
      </c>
      <c r="F857" s="49" t="s">
        <v>1632</v>
      </c>
      <c r="G857" s="26">
        <v>830</v>
      </c>
      <c r="H857" s="26">
        <f>IFERROR(VLOOKUP(D857,'数据-省本级预算数'!D:H,4,0),"0")</f>
        <v>400</v>
      </c>
      <c r="I857" s="26"/>
      <c r="J857" s="26">
        <f>VLOOKUP(F857,'数据-省本级决算数'!$A:$B,2,0)</f>
        <v>289</v>
      </c>
      <c r="K857" s="175">
        <f t="shared" si="84"/>
        <v>0.35</v>
      </c>
      <c r="L857" s="175">
        <f t="shared" si="85"/>
        <v>0.72</v>
      </c>
      <c r="M857" s="175">
        <f t="shared" si="82"/>
        <v>0</v>
      </c>
      <c r="N857" s="135">
        <f t="shared" si="80"/>
        <v>-0.652</v>
      </c>
      <c r="O857" s="176" t="str">
        <f t="shared" si="81"/>
        <v>是</v>
      </c>
      <c r="P857" s="176" t="str">
        <f t="shared" si="83"/>
        <v>是</v>
      </c>
    </row>
    <row r="858" ht="18.95" customHeight="1" spans="1:16">
      <c r="A858" s="167" t="s">
        <v>135</v>
      </c>
      <c r="B858" s="168" t="s">
        <v>135</v>
      </c>
      <c r="C858" s="456" t="s">
        <v>1622</v>
      </c>
      <c r="D858" s="169" t="s">
        <v>1633</v>
      </c>
      <c r="E858" s="168" t="s">
        <v>147</v>
      </c>
      <c r="F858" s="49" t="s">
        <v>1634</v>
      </c>
      <c r="G858" s="26">
        <v>232</v>
      </c>
      <c r="H858" s="26">
        <f>IFERROR(VLOOKUP(D858,'数据-省本级预算数'!D:H,4,0),"0")</f>
        <v>2746</v>
      </c>
      <c r="I858" s="26"/>
      <c r="J858" s="26">
        <f>VLOOKUP(F858,'数据-省本级决算数'!$A:$B,2,0)</f>
        <v>4738</v>
      </c>
      <c r="K858" s="175">
        <f t="shared" si="84"/>
        <v>20.42</v>
      </c>
      <c r="L858" s="175">
        <f t="shared" si="85"/>
        <v>1.73</v>
      </c>
      <c r="M858" s="175">
        <f t="shared" si="82"/>
        <v>0</v>
      </c>
      <c r="N858" s="135">
        <f t="shared" si="80"/>
        <v>19.422</v>
      </c>
      <c r="O858" s="176" t="str">
        <f t="shared" si="81"/>
        <v>是</v>
      </c>
      <c r="P858" s="176" t="str">
        <f t="shared" si="83"/>
        <v>是</v>
      </c>
    </row>
    <row r="859" ht="18.95" customHeight="1" spans="1:16">
      <c r="A859" s="167" t="s">
        <v>135</v>
      </c>
      <c r="B859" s="168" t="s">
        <v>135</v>
      </c>
      <c r="C859" s="456" t="s">
        <v>1622</v>
      </c>
      <c r="D859" s="169" t="s">
        <v>1635</v>
      </c>
      <c r="E859" s="168" t="s">
        <v>147</v>
      </c>
      <c r="F859" s="49" t="s">
        <v>1636</v>
      </c>
      <c r="G859" s="26">
        <v>100</v>
      </c>
      <c r="H859" s="26">
        <f>IFERROR(VLOOKUP(D859,'数据-省本级预算数'!D:H,4,0),"0")</f>
        <v>0</v>
      </c>
      <c r="I859" s="26"/>
      <c r="J859" s="26">
        <f>VLOOKUP(F859,'数据-省本级决算数'!$A:$B,2,0)</f>
        <v>-169</v>
      </c>
      <c r="K859" s="175">
        <f t="shared" si="84"/>
        <v>-1.69</v>
      </c>
      <c r="L859" s="175"/>
      <c r="M859" s="175">
        <f t="shared" si="82"/>
        <v>0</v>
      </c>
      <c r="N859" s="135">
        <f t="shared" si="80"/>
        <v>-2.69</v>
      </c>
      <c r="O859" s="176" t="str">
        <f t="shared" si="81"/>
        <v>是</v>
      </c>
      <c r="P859" s="176" t="str">
        <f t="shared" si="83"/>
        <v>是</v>
      </c>
    </row>
    <row r="860" ht="18.95" customHeight="1" spans="1:16">
      <c r="A860" s="167" t="s">
        <v>135</v>
      </c>
      <c r="B860" s="168" t="s">
        <v>135</v>
      </c>
      <c r="C860" s="456" t="s">
        <v>1622</v>
      </c>
      <c r="D860" s="169" t="s">
        <v>1637</v>
      </c>
      <c r="E860" s="168" t="s">
        <v>147</v>
      </c>
      <c r="F860" s="49" t="s">
        <v>1638</v>
      </c>
      <c r="G860" s="26">
        <v>161</v>
      </c>
      <c r="H860" s="26">
        <f>IFERROR(VLOOKUP(D860,'数据-省本级预算数'!D:H,4,0),"0")</f>
        <v>68640</v>
      </c>
      <c r="I860" s="26"/>
      <c r="J860" s="26">
        <f>VLOOKUP(F860,'数据-省本级决算数'!$A:$B,2,0)</f>
        <v>-184</v>
      </c>
      <c r="K860" s="175">
        <f t="shared" si="84"/>
        <v>-1.14</v>
      </c>
      <c r="L860" s="175">
        <f t="shared" si="85"/>
        <v>0</v>
      </c>
      <c r="M860" s="175">
        <f t="shared" si="82"/>
        <v>0</v>
      </c>
      <c r="N860" s="135">
        <f t="shared" si="80"/>
        <v>-2.143</v>
      </c>
      <c r="O860" s="176" t="str">
        <f t="shared" si="81"/>
        <v>是</v>
      </c>
      <c r="P860" s="176" t="str">
        <f t="shared" si="83"/>
        <v>是</v>
      </c>
    </row>
    <row r="861" ht="18.95" customHeight="1" spans="1:16">
      <c r="A861" s="167" t="s">
        <v>135</v>
      </c>
      <c r="B861" s="168" t="s">
        <v>135</v>
      </c>
      <c r="C861" s="456" t="s">
        <v>1622</v>
      </c>
      <c r="D861" s="169" t="s">
        <v>1639</v>
      </c>
      <c r="E861" s="168" t="s">
        <v>147</v>
      </c>
      <c r="F861" s="49" t="s">
        <v>1640</v>
      </c>
      <c r="G861" s="26">
        <v>26</v>
      </c>
      <c r="H861" s="26">
        <f>IFERROR(VLOOKUP(D861,'数据-省本级预算数'!D:H,4,0),"0")</f>
        <v>500</v>
      </c>
      <c r="I861" s="26"/>
      <c r="J861" s="26">
        <f>VLOOKUP(F861,'数据-省本级决算数'!$A:$B,2,0)</f>
        <v>0</v>
      </c>
      <c r="K861" s="175">
        <f t="shared" si="84"/>
        <v>0</v>
      </c>
      <c r="L861" s="175">
        <f t="shared" si="85"/>
        <v>0</v>
      </c>
      <c r="M861" s="175">
        <f t="shared" si="82"/>
        <v>0</v>
      </c>
      <c r="N861" s="135">
        <f t="shared" si="80"/>
        <v>-1</v>
      </c>
      <c r="O861" s="176" t="str">
        <f t="shared" si="81"/>
        <v>是</v>
      </c>
      <c r="P861" s="176" t="str">
        <f t="shared" si="83"/>
        <v>是</v>
      </c>
    </row>
    <row r="862" ht="18.95" customHeight="1" spans="1:16">
      <c r="A862" s="167" t="s">
        <v>135</v>
      </c>
      <c r="B862" s="168" t="s">
        <v>135</v>
      </c>
      <c r="C862" s="456" t="s">
        <v>1622</v>
      </c>
      <c r="D862" s="169" t="s">
        <v>1641</v>
      </c>
      <c r="E862" s="168" t="s">
        <v>147</v>
      </c>
      <c r="F862" s="49" t="s">
        <v>1642</v>
      </c>
      <c r="G862" s="26">
        <v>372</v>
      </c>
      <c r="H862" s="26">
        <f>IFERROR(VLOOKUP(D862,'数据-省本级预算数'!D:H,4,0),"0")</f>
        <v>5600</v>
      </c>
      <c r="I862" s="26"/>
      <c r="J862" s="26">
        <f>VLOOKUP(F862,'数据-省本级决算数'!$A:$B,2,0)</f>
        <v>338</v>
      </c>
      <c r="K862" s="175">
        <f t="shared" si="84"/>
        <v>0.91</v>
      </c>
      <c r="L862" s="175">
        <f t="shared" si="85"/>
        <v>0.06</v>
      </c>
      <c r="M862" s="175">
        <f t="shared" si="82"/>
        <v>0</v>
      </c>
      <c r="N862" s="135">
        <f t="shared" si="80"/>
        <v>-0.091</v>
      </c>
      <c r="O862" s="176" t="str">
        <f t="shared" si="81"/>
        <v>是</v>
      </c>
      <c r="P862" s="176" t="str">
        <f t="shared" si="83"/>
        <v>是</v>
      </c>
    </row>
    <row r="863" ht="18.95" customHeight="1" spans="1:16">
      <c r="A863" s="167" t="s">
        <v>135</v>
      </c>
      <c r="B863" s="168" t="s">
        <v>135</v>
      </c>
      <c r="C863" s="456" t="s">
        <v>1622</v>
      </c>
      <c r="D863" s="169" t="s">
        <v>1643</v>
      </c>
      <c r="E863" s="168" t="s">
        <v>147</v>
      </c>
      <c r="F863" s="49" t="s">
        <v>1644</v>
      </c>
      <c r="G863" s="26">
        <v>137</v>
      </c>
      <c r="H863" s="26">
        <f>IFERROR(VLOOKUP(D863,'数据-省本级预算数'!D:H,4,0),"0")</f>
        <v>500</v>
      </c>
      <c r="I863" s="26"/>
      <c r="J863" s="26">
        <f>VLOOKUP(F863,'数据-省本级决算数'!$A:$B,2,0)</f>
        <v>97</v>
      </c>
      <c r="K863" s="175">
        <f t="shared" si="84"/>
        <v>0.71</v>
      </c>
      <c r="L863" s="175">
        <f t="shared" si="85"/>
        <v>0.19</v>
      </c>
      <c r="M863" s="175">
        <f t="shared" si="82"/>
        <v>0</v>
      </c>
      <c r="N863" s="135">
        <f t="shared" si="80"/>
        <v>-0.292</v>
      </c>
      <c r="O863" s="176" t="str">
        <f t="shared" si="81"/>
        <v>是</v>
      </c>
      <c r="P863" s="176" t="str">
        <f t="shared" si="83"/>
        <v>是</v>
      </c>
    </row>
    <row r="864" ht="18.95" customHeight="1" spans="1:16">
      <c r="A864" s="167" t="s">
        <v>135</v>
      </c>
      <c r="B864" s="168" t="s">
        <v>135</v>
      </c>
      <c r="C864" s="456" t="s">
        <v>1622</v>
      </c>
      <c r="D864" s="169" t="s">
        <v>1645</v>
      </c>
      <c r="E864" s="168" t="s">
        <v>147</v>
      </c>
      <c r="F864" s="49" t="s">
        <v>1646</v>
      </c>
      <c r="G864" s="26">
        <v>1850</v>
      </c>
      <c r="H864" s="26">
        <f>IFERROR(VLOOKUP(D864,'数据-省本级预算数'!D:H,4,0),"0")</f>
        <v>3383</v>
      </c>
      <c r="I864" s="26"/>
      <c r="J864" s="26">
        <f>VLOOKUP(F864,'数据-省本级决算数'!$A:$B,2,0)</f>
        <v>1693</v>
      </c>
      <c r="K864" s="175">
        <f t="shared" si="84"/>
        <v>0.92</v>
      </c>
      <c r="L864" s="175">
        <f t="shared" si="85"/>
        <v>0.5</v>
      </c>
      <c r="M864" s="175">
        <f t="shared" si="82"/>
        <v>0</v>
      </c>
      <c r="N864" s="135">
        <f t="shared" si="80"/>
        <v>-0.085</v>
      </c>
      <c r="O864" s="176" t="str">
        <f t="shared" si="81"/>
        <v>是</v>
      </c>
      <c r="P864" s="176" t="str">
        <f t="shared" si="83"/>
        <v>是</v>
      </c>
    </row>
    <row r="865" ht="18.95" customHeight="1" spans="1:16">
      <c r="A865" s="167" t="s">
        <v>135</v>
      </c>
      <c r="B865" s="168" t="s">
        <v>135</v>
      </c>
      <c r="C865" s="456" t="s">
        <v>1622</v>
      </c>
      <c r="D865" s="169" t="s">
        <v>1647</v>
      </c>
      <c r="E865" s="168" t="s">
        <v>147</v>
      </c>
      <c r="F865" s="49" t="s">
        <v>1648</v>
      </c>
      <c r="G865" s="26">
        <v>0</v>
      </c>
      <c r="H865" s="26">
        <f>IFERROR(VLOOKUP(D865,'数据-省本级预算数'!D:H,4,0),"0")</f>
        <v>0</v>
      </c>
      <c r="I865" s="26"/>
      <c r="J865" s="26">
        <f>VLOOKUP(F865,'数据-省本级决算数'!$A:$B,2,0)</f>
        <v>0</v>
      </c>
      <c r="K865" s="175"/>
      <c r="L865" s="175"/>
      <c r="M865" s="175">
        <f t="shared" si="82"/>
        <v>0</v>
      </c>
      <c r="N865" s="135" t="str">
        <f t="shared" si="80"/>
        <v/>
      </c>
      <c r="O865" s="176" t="str">
        <f t="shared" si="81"/>
        <v>否</v>
      </c>
      <c r="P865" s="176" t="str">
        <f t="shared" si="83"/>
        <v>是</v>
      </c>
    </row>
    <row r="866" ht="18.95" customHeight="1" spans="1:16">
      <c r="A866" s="167" t="s">
        <v>135</v>
      </c>
      <c r="B866" s="168" t="s">
        <v>135</v>
      </c>
      <c r="C866" s="456" t="s">
        <v>1622</v>
      </c>
      <c r="D866" s="169" t="s">
        <v>1649</v>
      </c>
      <c r="E866" s="168" t="s">
        <v>147</v>
      </c>
      <c r="F866" s="49" t="s">
        <v>1650</v>
      </c>
      <c r="G866" s="26">
        <v>14</v>
      </c>
      <c r="H866" s="26">
        <f>IFERROR(VLOOKUP(D866,'数据-省本级预算数'!D:H,4,0),"0")</f>
        <v>0</v>
      </c>
      <c r="I866" s="26"/>
      <c r="J866" s="26">
        <f>VLOOKUP(F866,'数据-省本级决算数'!$A:$B,2,0)</f>
        <v>-25</v>
      </c>
      <c r="K866" s="175">
        <f t="shared" si="84"/>
        <v>-1.79</v>
      </c>
      <c r="L866" s="175"/>
      <c r="M866" s="175">
        <f t="shared" si="82"/>
        <v>0</v>
      </c>
      <c r="N866" s="135">
        <f t="shared" si="80"/>
        <v>-2.786</v>
      </c>
      <c r="O866" s="176" t="str">
        <f t="shared" si="81"/>
        <v>是</v>
      </c>
      <c r="P866" s="176" t="str">
        <f t="shared" si="83"/>
        <v>是</v>
      </c>
    </row>
    <row r="867" ht="18.95" customHeight="1" spans="1:16">
      <c r="A867" s="167" t="s">
        <v>135</v>
      </c>
      <c r="B867" s="168" t="s">
        <v>135</v>
      </c>
      <c r="C867" s="456" t="s">
        <v>1622</v>
      </c>
      <c r="D867" s="169" t="s">
        <v>1651</v>
      </c>
      <c r="E867" s="168" t="s">
        <v>147</v>
      </c>
      <c r="F867" s="49" t="s">
        <v>1652</v>
      </c>
      <c r="G867" s="26">
        <v>0</v>
      </c>
      <c r="H867" s="26">
        <f>IFERROR(VLOOKUP(D867,'数据-省本级预算数'!D:H,4,0),"0")</f>
        <v>0</v>
      </c>
      <c r="I867" s="26"/>
      <c r="J867" s="26">
        <f>VLOOKUP(F867,'数据-省本级决算数'!$A:$B,2,0)</f>
        <v>0</v>
      </c>
      <c r="K867" s="175"/>
      <c r="L867" s="175"/>
      <c r="M867" s="175">
        <f t="shared" si="82"/>
        <v>0</v>
      </c>
      <c r="N867" s="135" t="str">
        <f t="shared" si="80"/>
        <v/>
      </c>
      <c r="O867" s="176" t="str">
        <f t="shared" si="81"/>
        <v>否</v>
      </c>
      <c r="P867" s="176" t="str">
        <f t="shared" si="83"/>
        <v>是</v>
      </c>
    </row>
    <row r="868" ht="18.95" customHeight="1" spans="1:16">
      <c r="A868" s="167" t="s">
        <v>135</v>
      </c>
      <c r="B868" s="168" t="s">
        <v>135</v>
      </c>
      <c r="C868" s="456" t="s">
        <v>1622</v>
      </c>
      <c r="D868" s="169" t="s">
        <v>1653</v>
      </c>
      <c r="E868" s="168" t="s">
        <v>147</v>
      </c>
      <c r="F868" s="49" t="s">
        <v>1654</v>
      </c>
      <c r="G868" s="26">
        <v>0</v>
      </c>
      <c r="H868" s="26">
        <f>IFERROR(VLOOKUP(D868,'数据-省本级预算数'!D:H,4,0),"0")</f>
        <v>0</v>
      </c>
      <c r="I868" s="26"/>
      <c r="J868" s="26">
        <f>VLOOKUP(F868,'数据-省本级决算数'!$A:$B,2,0)</f>
        <v>0</v>
      </c>
      <c r="K868" s="175"/>
      <c r="L868" s="175"/>
      <c r="M868" s="175">
        <f t="shared" si="82"/>
        <v>0</v>
      </c>
      <c r="N868" s="135" t="str">
        <f t="shared" si="80"/>
        <v/>
      </c>
      <c r="O868" s="176" t="str">
        <f t="shared" si="81"/>
        <v>否</v>
      </c>
      <c r="P868" s="176" t="str">
        <f t="shared" si="83"/>
        <v>是</v>
      </c>
    </row>
    <row r="869" ht="18.95" customHeight="1" spans="1:16">
      <c r="A869" s="167" t="s">
        <v>135</v>
      </c>
      <c r="B869" s="168" t="s">
        <v>135</v>
      </c>
      <c r="C869" s="456" t="s">
        <v>1622</v>
      </c>
      <c r="D869" s="169" t="s">
        <v>1655</v>
      </c>
      <c r="E869" s="168" t="s">
        <v>147</v>
      </c>
      <c r="F869" s="49" t="s">
        <v>1656</v>
      </c>
      <c r="G869" s="26">
        <v>0</v>
      </c>
      <c r="H869" s="26">
        <f>IFERROR(VLOOKUP(D869,'数据-省本级预算数'!D:H,4,0),"0")</f>
        <v>0</v>
      </c>
      <c r="I869" s="26"/>
      <c r="J869" s="26">
        <f>VLOOKUP(F869,'数据-省本级决算数'!$A:$B,2,0)</f>
        <v>0</v>
      </c>
      <c r="K869" s="175"/>
      <c r="L869" s="175"/>
      <c r="M869" s="175">
        <f t="shared" si="82"/>
        <v>0</v>
      </c>
      <c r="N869" s="135" t="str">
        <f t="shared" si="80"/>
        <v/>
      </c>
      <c r="O869" s="176" t="str">
        <f t="shared" si="81"/>
        <v>否</v>
      </c>
      <c r="P869" s="176" t="str">
        <f t="shared" si="83"/>
        <v>是</v>
      </c>
    </row>
    <row r="870" ht="18.95" customHeight="1" spans="1:16">
      <c r="A870" s="167" t="s">
        <v>135</v>
      </c>
      <c r="B870" s="168" t="s">
        <v>135</v>
      </c>
      <c r="C870" s="456" t="s">
        <v>1622</v>
      </c>
      <c r="D870" s="169" t="s">
        <v>1657</v>
      </c>
      <c r="E870" s="168" t="s">
        <v>147</v>
      </c>
      <c r="F870" s="49" t="s">
        <v>1658</v>
      </c>
      <c r="G870" s="26">
        <v>495</v>
      </c>
      <c r="H870" s="26">
        <f>IFERROR(VLOOKUP(D870,'数据-省本级预算数'!D:H,4,0),"0")</f>
        <v>31930</v>
      </c>
      <c r="I870" s="26"/>
      <c r="J870" s="26">
        <f>VLOOKUP(F870,'数据-省本级决算数'!$A:$B,2,0)</f>
        <v>165</v>
      </c>
      <c r="K870" s="175">
        <f t="shared" si="84"/>
        <v>0.33</v>
      </c>
      <c r="L870" s="175">
        <f t="shared" si="85"/>
        <v>0.01</v>
      </c>
      <c r="M870" s="175">
        <f t="shared" si="82"/>
        <v>0</v>
      </c>
      <c r="N870" s="135">
        <f t="shared" si="80"/>
        <v>-0.667</v>
      </c>
      <c r="O870" s="176" t="str">
        <f t="shared" si="81"/>
        <v>是</v>
      </c>
      <c r="P870" s="176" t="str">
        <f t="shared" si="83"/>
        <v>是</v>
      </c>
    </row>
    <row r="871" ht="18.95" customHeight="1" spans="1:16">
      <c r="A871" s="167" t="s">
        <v>135</v>
      </c>
      <c r="B871" s="168" t="s">
        <v>135</v>
      </c>
      <c r="C871" s="456" t="s">
        <v>1622</v>
      </c>
      <c r="D871" s="169" t="s">
        <v>1659</v>
      </c>
      <c r="E871" s="168" t="s">
        <v>147</v>
      </c>
      <c r="F871" s="49" t="s">
        <v>1660</v>
      </c>
      <c r="G871" s="26">
        <v>0</v>
      </c>
      <c r="H871" s="26">
        <f>IFERROR(VLOOKUP(D871,'数据-省本级预算数'!D:H,4,0),"0")</f>
        <v>0</v>
      </c>
      <c r="I871" s="26"/>
      <c r="J871" s="26">
        <f>VLOOKUP(F871,'数据-省本级决算数'!$A:$B,2,0)</f>
        <v>0</v>
      </c>
      <c r="K871" s="175"/>
      <c r="L871" s="175"/>
      <c r="M871" s="175">
        <f t="shared" si="82"/>
        <v>0</v>
      </c>
      <c r="N871" s="135" t="str">
        <f t="shared" si="80"/>
        <v/>
      </c>
      <c r="O871" s="176" t="str">
        <f t="shared" si="81"/>
        <v>否</v>
      </c>
      <c r="P871" s="176" t="str">
        <f t="shared" si="83"/>
        <v>是</v>
      </c>
    </row>
    <row r="872" ht="18.95" customHeight="1" spans="1:16">
      <c r="A872" s="167" t="s">
        <v>135</v>
      </c>
      <c r="B872" s="168" t="s">
        <v>135</v>
      </c>
      <c r="C872" s="456" t="s">
        <v>1622</v>
      </c>
      <c r="D872" s="169" t="s">
        <v>1661</v>
      </c>
      <c r="E872" s="168" t="s">
        <v>147</v>
      </c>
      <c r="F872" s="49" t="s">
        <v>1662</v>
      </c>
      <c r="G872" s="26">
        <v>0</v>
      </c>
      <c r="H872" s="26">
        <f>IFERROR(VLOOKUP(D872,'数据-省本级预算数'!D:H,4,0),"0")</f>
        <v>0</v>
      </c>
      <c r="I872" s="26"/>
      <c r="J872" s="26">
        <f>VLOOKUP(F872,'数据-省本级决算数'!$A:$B,2,0)</f>
        <v>0</v>
      </c>
      <c r="K872" s="175"/>
      <c r="L872" s="175"/>
      <c r="M872" s="175">
        <f t="shared" si="82"/>
        <v>0</v>
      </c>
      <c r="N872" s="135" t="str">
        <f t="shared" si="80"/>
        <v/>
      </c>
      <c r="O872" s="176" t="str">
        <f t="shared" si="81"/>
        <v>否</v>
      </c>
      <c r="P872" s="176" t="str">
        <f t="shared" si="83"/>
        <v>是</v>
      </c>
    </row>
    <row r="873" ht="18.95" customHeight="1" spans="1:16">
      <c r="A873" s="167" t="s">
        <v>135</v>
      </c>
      <c r="B873" s="168" t="s">
        <v>135</v>
      </c>
      <c r="C873" s="456" t="s">
        <v>1622</v>
      </c>
      <c r="D873" s="169" t="s">
        <v>1663</v>
      </c>
      <c r="E873" s="168" t="s">
        <v>147</v>
      </c>
      <c r="F873" s="49" t="s">
        <v>1664</v>
      </c>
      <c r="G873" s="26">
        <v>0</v>
      </c>
      <c r="H873" s="26">
        <f>IFERROR(VLOOKUP(D873,'数据-省本级预算数'!D:H,4,0),"0")</f>
        <v>0</v>
      </c>
      <c r="I873" s="26"/>
      <c r="J873" s="26">
        <f>VLOOKUP(F873,'数据-省本级决算数'!$A:$B,2,0)</f>
        <v>0</v>
      </c>
      <c r="K873" s="175"/>
      <c r="L873" s="175"/>
      <c r="M873" s="175">
        <f t="shared" si="82"/>
        <v>0</v>
      </c>
      <c r="N873" s="135" t="str">
        <f t="shared" si="80"/>
        <v/>
      </c>
      <c r="O873" s="176" t="str">
        <f t="shared" si="81"/>
        <v>否</v>
      </c>
      <c r="P873" s="176" t="str">
        <f t="shared" si="83"/>
        <v>是</v>
      </c>
    </row>
    <row r="874" ht="18.95" customHeight="1" spans="1:16">
      <c r="A874" s="167" t="s">
        <v>135</v>
      </c>
      <c r="B874" s="168" t="s">
        <v>135</v>
      </c>
      <c r="C874" s="456" t="s">
        <v>1622</v>
      </c>
      <c r="D874" s="169" t="s">
        <v>1665</v>
      </c>
      <c r="E874" s="168" t="s">
        <v>147</v>
      </c>
      <c r="F874" s="49" t="s">
        <v>1666</v>
      </c>
      <c r="G874" s="26">
        <v>0</v>
      </c>
      <c r="H874" s="26">
        <f>IFERROR(VLOOKUP(D874,'数据-省本级预算数'!D:H,4,0),"0")</f>
        <v>0</v>
      </c>
      <c r="I874" s="26"/>
      <c r="J874" s="26">
        <f>VLOOKUP(F874,'数据-省本级决算数'!$A:$B,2,0)</f>
        <v>-89</v>
      </c>
      <c r="K874" s="175"/>
      <c r="L874" s="175"/>
      <c r="M874" s="175">
        <f t="shared" si="82"/>
        <v>0</v>
      </c>
      <c r="N874" s="135" t="str">
        <f t="shared" si="80"/>
        <v/>
      </c>
      <c r="O874" s="176" t="str">
        <f t="shared" si="81"/>
        <v>是</v>
      </c>
      <c r="P874" s="176" t="str">
        <f t="shared" si="83"/>
        <v>是</v>
      </c>
    </row>
    <row r="875" ht="18.95" customHeight="1" spans="1:16">
      <c r="A875" s="167" t="s">
        <v>135</v>
      </c>
      <c r="B875" s="168" t="s">
        <v>135</v>
      </c>
      <c r="C875" s="456" t="s">
        <v>1622</v>
      </c>
      <c r="D875" s="169" t="s">
        <v>1667</v>
      </c>
      <c r="E875" s="168" t="s">
        <v>147</v>
      </c>
      <c r="F875" s="49" t="s">
        <v>1668</v>
      </c>
      <c r="G875" s="26">
        <v>0</v>
      </c>
      <c r="H875" s="26">
        <f>IFERROR(VLOOKUP(D875,'数据-省本级预算数'!D:H,4,0),"0")</f>
        <v>5000</v>
      </c>
      <c r="I875" s="26"/>
      <c r="J875" s="26">
        <f>VLOOKUP(F875,'数据-省本级决算数'!$A:$B,2,0)</f>
        <v>0</v>
      </c>
      <c r="K875" s="175"/>
      <c r="L875" s="175">
        <f t="shared" si="85"/>
        <v>0</v>
      </c>
      <c r="M875" s="175">
        <f t="shared" si="82"/>
        <v>0</v>
      </c>
      <c r="N875" s="135" t="str">
        <f t="shared" si="80"/>
        <v/>
      </c>
      <c r="O875" s="176" t="str">
        <f t="shared" si="81"/>
        <v>是</v>
      </c>
      <c r="P875" s="176" t="str">
        <f t="shared" si="83"/>
        <v>是</v>
      </c>
    </row>
    <row r="876" ht="18.95" customHeight="1" spans="1:16">
      <c r="A876" s="167" t="s">
        <v>135</v>
      </c>
      <c r="B876" s="168" t="s">
        <v>135</v>
      </c>
      <c r="C876" s="456" t="s">
        <v>1622</v>
      </c>
      <c r="D876" s="169" t="s">
        <v>1669</v>
      </c>
      <c r="E876" s="168" t="s">
        <v>147</v>
      </c>
      <c r="F876" s="49" t="s">
        <v>1670</v>
      </c>
      <c r="G876" s="26">
        <v>107</v>
      </c>
      <c r="H876" s="26">
        <f>IFERROR(VLOOKUP(D876,'数据-省本级预算数'!D:H,4,0),"0")</f>
        <v>0</v>
      </c>
      <c r="I876" s="26"/>
      <c r="J876" s="26">
        <f>VLOOKUP(F876,'数据-省本级决算数'!$A:$B,2,0)</f>
        <v>151</v>
      </c>
      <c r="K876" s="175">
        <f t="shared" si="84"/>
        <v>1.41</v>
      </c>
      <c r="L876" s="175"/>
      <c r="M876" s="175">
        <f t="shared" si="82"/>
        <v>0</v>
      </c>
      <c r="N876" s="135">
        <f t="shared" si="80"/>
        <v>0.411</v>
      </c>
      <c r="O876" s="176" t="str">
        <f t="shared" si="81"/>
        <v>是</v>
      </c>
      <c r="P876" s="176" t="str">
        <f t="shared" si="83"/>
        <v>是</v>
      </c>
    </row>
    <row r="877" ht="18.95" customHeight="1" spans="1:16">
      <c r="A877" s="167" t="s">
        <v>135</v>
      </c>
      <c r="B877" s="168" t="s">
        <v>135</v>
      </c>
      <c r="C877" s="456" t="s">
        <v>1622</v>
      </c>
      <c r="D877" s="169" t="s">
        <v>1671</v>
      </c>
      <c r="E877" s="168" t="s">
        <v>147</v>
      </c>
      <c r="F877" s="49" t="s">
        <v>1672</v>
      </c>
      <c r="G877" s="26">
        <v>0</v>
      </c>
      <c r="H877" s="26">
        <f>IFERROR(VLOOKUP(D877,'数据-省本级预算数'!D:H,4,0),"0")</f>
        <v>4726</v>
      </c>
      <c r="I877" s="26"/>
      <c r="J877" s="26">
        <f>VLOOKUP(F877,'数据-省本级决算数'!$A:$B,2,0)</f>
        <v>0</v>
      </c>
      <c r="K877" s="175"/>
      <c r="L877" s="175">
        <f t="shared" si="85"/>
        <v>0</v>
      </c>
      <c r="M877" s="175">
        <f t="shared" si="82"/>
        <v>0</v>
      </c>
      <c r="N877" s="135" t="str">
        <f t="shared" si="80"/>
        <v/>
      </c>
      <c r="O877" s="176" t="str">
        <f t="shared" si="81"/>
        <v>是</v>
      </c>
      <c r="P877" s="176" t="str">
        <f t="shared" si="83"/>
        <v>是</v>
      </c>
    </row>
    <row r="878" ht="18.95" customHeight="1" spans="1:16">
      <c r="A878" s="167" t="s">
        <v>135</v>
      </c>
      <c r="B878" s="168" t="s">
        <v>135</v>
      </c>
      <c r="C878" s="456" t="s">
        <v>1622</v>
      </c>
      <c r="D878" s="169" t="s">
        <v>1673</v>
      </c>
      <c r="E878" s="168" t="s">
        <v>147</v>
      </c>
      <c r="F878" s="49" t="s">
        <v>1674</v>
      </c>
      <c r="G878" s="26">
        <v>2495</v>
      </c>
      <c r="H878" s="26">
        <f>IFERROR(VLOOKUP(D878,'数据-省本级预算数'!D:H,4,0),"0")</f>
        <v>7100</v>
      </c>
      <c r="I878" s="26"/>
      <c r="J878" s="26">
        <f>VLOOKUP(F878,'数据-省本级决算数'!$A:$B,2,0)</f>
        <v>5348</v>
      </c>
      <c r="K878" s="175">
        <f t="shared" si="84"/>
        <v>2.14</v>
      </c>
      <c r="L878" s="175">
        <f t="shared" si="85"/>
        <v>0.75</v>
      </c>
      <c r="M878" s="175">
        <f t="shared" si="82"/>
        <v>0</v>
      </c>
      <c r="N878" s="135">
        <f t="shared" si="80"/>
        <v>1.143</v>
      </c>
      <c r="O878" s="176" t="str">
        <f t="shared" si="81"/>
        <v>是</v>
      </c>
      <c r="P878" s="176" t="str">
        <f t="shared" si="83"/>
        <v>是</v>
      </c>
    </row>
    <row r="879" ht="18.95" customHeight="1" spans="1:16">
      <c r="A879" s="167" t="s">
        <v>135</v>
      </c>
      <c r="B879" s="168" t="s">
        <v>135</v>
      </c>
      <c r="C879" s="456" t="s">
        <v>1622</v>
      </c>
      <c r="D879" s="169" t="s">
        <v>1675</v>
      </c>
      <c r="E879" s="168" t="s">
        <v>147</v>
      </c>
      <c r="F879" s="49" t="s">
        <v>1676</v>
      </c>
      <c r="G879" s="26">
        <v>1327</v>
      </c>
      <c r="H879" s="26">
        <f>IFERROR(VLOOKUP(D879,'数据-省本级预算数'!D:H,4,0),"0")</f>
        <v>52333</v>
      </c>
      <c r="I879" s="26"/>
      <c r="J879" s="26">
        <f>VLOOKUP(F879,'数据-省本级决算数'!$A:$B,2,0)</f>
        <v>1360</v>
      </c>
      <c r="K879" s="175">
        <f t="shared" si="84"/>
        <v>1.02</v>
      </c>
      <c r="L879" s="175">
        <f t="shared" si="85"/>
        <v>0.03</v>
      </c>
      <c r="M879" s="175">
        <f t="shared" si="82"/>
        <v>0</v>
      </c>
      <c r="N879" s="135">
        <f t="shared" si="80"/>
        <v>0.025</v>
      </c>
      <c r="O879" s="176" t="str">
        <f t="shared" si="81"/>
        <v>是</v>
      </c>
      <c r="P879" s="176" t="str">
        <f t="shared" si="83"/>
        <v>是</v>
      </c>
    </row>
    <row r="880" ht="18.95" customHeight="1" spans="1:16">
      <c r="A880" s="167" t="s">
        <v>135</v>
      </c>
      <c r="B880" s="456" t="s">
        <v>1566</v>
      </c>
      <c r="C880" s="168"/>
      <c r="D880" s="169" t="s">
        <v>1677</v>
      </c>
      <c r="E880" s="168"/>
      <c r="F880" s="49" t="s">
        <v>1678</v>
      </c>
      <c r="G880" s="170">
        <f ca="1">SUMIF($C879:$C2101,$D880,$G879:$G2100)</f>
        <v>114980</v>
      </c>
      <c r="H880" s="26">
        <f ca="1">SUMIF($C879:$C2100,$D880,$H879:$H2099)</f>
        <v>306469</v>
      </c>
      <c r="I880" s="26">
        <f>IFERROR(VLOOKUP(F880,'数据-省本级调整数'!$A:$B,2,0),0)</f>
        <v>270189</v>
      </c>
      <c r="J880" s="26">
        <f>VLOOKUP(F880,'数据-省本级决算数'!$A:$B,2,0)</f>
        <v>135161</v>
      </c>
      <c r="K880" s="175">
        <f ca="1" t="shared" si="84"/>
        <v>1.18</v>
      </c>
      <c r="L880" s="175">
        <f ca="1" t="shared" si="85"/>
        <v>0.44</v>
      </c>
      <c r="M880" s="175">
        <f t="shared" si="82"/>
        <v>0.5</v>
      </c>
      <c r="N880" s="133">
        <f ca="1" t="shared" si="80"/>
        <v>0.176</v>
      </c>
      <c r="O880" s="176" t="str">
        <f ca="1" t="shared" si="81"/>
        <v>是</v>
      </c>
      <c r="P880" s="176" t="str">
        <f t="shared" si="83"/>
        <v>是</v>
      </c>
    </row>
    <row r="881" ht="18.95" customHeight="1" spans="1:16">
      <c r="A881" s="167" t="s">
        <v>135</v>
      </c>
      <c r="B881" s="168" t="s">
        <v>135</v>
      </c>
      <c r="C881" s="456" t="s">
        <v>1677</v>
      </c>
      <c r="D881" s="169" t="s">
        <v>1679</v>
      </c>
      <c r="E881" s="168" t="s">
        <v>147</v>
      </c>
      <c r="F881" s="49" t="s">
        <v>141</v>
      </c>
      <c r="G881" s="26">
        <v>2378</v>
      </c>
      <c r="H881" s="26">
        <f>IFERROR(VLOOKUP(D881,'数据-省本级预算数'!D:H,4,0),"0")</f>
        <v>2434</v>
      </c>
      <c r="I881" s="26"/>
      <c r="J881" s="26">
        <f>VLOOKUP(F881,'数据-省本级决算数'!$A:$B,2,0)</f>
        <v>4776</v>
      </c>
      <c r="K881" s="175">
        <f t="shared" si="84"/>
        <v>2.01</v>
      </c>
      <c r="L881" s="175">
        <f t="shared" si="85"/>
        <v>1.96</v>
      </c>
      <c r="M881" s="175">
        <f t="shared" si="82"/>
        <v>0</v>
      </c>
      <c r="N881" s="135">
        <f t="shared" si="80"/>
        <v>1.008</v>
      </c>
      <c r="O881" s="176" t="str">
        <f t="shared" si="81"/>
        <v>是</v>
      </c>
      <c r="P881" s="176" t="str">
        <f t="shared" si="83"/>
        <v>是</v>
      </c>
    </row>
    <row r="882" ht="18.95" customHeight="1" spans="1:16">
      <c r="A882" s="167" t="s">
        <v>135</v>
      </c>
      <c r="B882" s="168" t="s">
        <v>135</v>
      </c>
      <c r="C882" s="456" t="s">
        <v>1677</v>
      </c>
      <c r="D882" s="169" t="s">
        <v>1680</v>
      </c>
      <c r="E882" s="168" t="s">
        <v>147</v>
      </c>
      <c r="F882" s="27" t="s">
        <v>143</v>
      </c>
      <c r="G882" s="26">
        <v>0</v>
      </c>
      <c r="H882" s="26">
        <f>IFERROR(VLOOKUP(D882,'数据-省本级预算数'!D:H,4,0),"0")</f>
        <v>0</v>
      </c>
      <c r="I882" s="26"/>
      <c r="J882" s="26">
        <f>VLOOKUP(F882,'数据-省本级决算数'!$A:$B,2,0)</f>
        <v>590</v>
      </c>
      <c r="K882" s="175"/>
      <c r="L882" s="175"/>
      <c r="M882" s="175">
        <f t="shared" si="82"/>
        <v>0</v>
      </c>
      <c r="N882" s="135" t="str">
        <f t="shared" si="80"/>
        <v/>
      </c>
      <c r="O882" s="176" t="str">
        <f t="shared" si="81"/>
        <v>是</v>
      </c>
      <c r="P882" s="176" t="str">
        <f t="shared" si="83"/>
        <v>是</v>
      </c>
    </row>
    <row r="883" ht="18.95" customHeight="1" spans="1:16">
      <c r="A883" s="167" t="s">
        <v>135</v>
      </c>
      <c r="B883" s="168" t="s">
        <v>135</v>
      </c>
      <c r="C883" s="456" t="s">
        <v>1677</v>
      </c>
      <c r="D883" s="169" t="s">
        <v>1681</v>
      </c>
      <c r="E883" s="168" t="s">
        <v>147</v>
      </c>
      <c r="F883" s="49" t="s">
        <v>145</v>
      </c>
      <c r="G883" s="26">
        <v>145</v>
      </c>
      <c r="H883" s="26">
        <f>IFERROR(VLOOKUP(D883,'数据-省本级预算数'!D:H,4,0),"0")</f>
        <v>124</v>
      </c>
      <c r="I883" s="26"/>
      <c r="J883" s="26">
        <f>VLOOKUP(F883,'数据-省本级决算数'!$A:$B,2,0)</f>
        <v>713</v>
      </c>
      <c r="K883" s="175">
        <f t="shared" si="84"/>
        <v>4.92</v>
      </c>
      <c r="L883" s="175">
        <f t="shared" si="85"/>
        <v>5.75</v>
      </c>
      <c r="M883" s="175">
        <f t="shared" si="82"/>
        <v>0</v>
      </c>
      <c r="N883" s="135">
        <f t="shared" si="80"/>
        <v>3.917</v>
      </c>
      <c r="O883" s="176" t="str">
        <f t="shared" si="81"/>
        <v>是</v>
      </c>
      <c r="P883" s="176" t="str">
        <f t="shared" si="83"/>
        <v>是</v>
      </c>
    </row>
    <row r="884" ht="18.95" customHeight="1" spans="1:16">
      <c r="A884" s="167" t="s">
        <v>135</v>
      </c>
      <c r="B884" s="168" t="s">
        <v>135</v>
      </c>
      <c r="C884" s="456" t="s">
        <v>1677</v>
      </c>
      <c r="D884" s="169" t="s">
        <v>1682</v>
      </c>
      <c r="E884" s="168" t="s">
        <v>147</v>
      </c>
      <c r="F884" s="49" t="s">
        <v>1683</v>
      </c>
      <c r="G884" s="26">
        <v>198</v>
      </c>
      <c r="H884" s="26">
        <f>IFERROR(VLOOKUP(D884,'数据-省本级预算数'!D:H,4,0),"0")</f>
        <v>520</v>
      </c>
      <c r="I884" s="26"/>
      <c r="J884" s="26">
        <f>VLOOKUP(F884,'数据-省本级决算数'!$A:$B,2,0)</f>
        <v>481</v>
      </c>
      <c r="K884" s="175">
        <f t="shared" si="84"/>
        <v>2.43</v>
      </c>
      <c r="L884" s="175">
        <f t="shared" si="85"/>
        <v>0.93</v>
      </c>
      <c r="M884" s="175">
        <f t="shared" si="82"/>
        <v>0</v>
      </c>
      <c r="N884" s="135">
        <f t="shared" si="80"/>
        <v>1.429</v>
      </c>
      <c r="O884" s="176" t="str">
        <f t="shared" si="81"/>
        <v>是</v>
      </c>
      <c r="P884" s="176" t="str">
        <f t="shared" si="83"/>
        <v>是</v>
      </c>
    </row>
    <row r="885" ht="18.95" customHeight="1" spans="1:16">
      <c r="A885" s="167" t="s">
        <v>135</v>
      </c>
      <c r="B885" s="168" t="s">
        <v>135</v>
      </c>
      <c r="C885" s="456" t="s">
        <v>1677</v>
      </c>
      <c r="D885" s="169" t="s">
        <v>1684</v>
      </c>
      <c r="E885" s="168" t="s">
        <v>147</v>
      </c>
      <c r="F885" s="49" t="s">
        <v>1685</v>
      </c>
      <c r="G885" s="26">
        <v>72540</v>
      </c>
      <c r="H885" s="26">
        <f>IFERROR(VLOOKUP(D885,'数据-省本级预算数'!D:H,4,0),"0")</f>
        <v>142000</v>
      </c>
      <c r="I885" s="26"/>
      <c r="J885" s="26">
        <f>VLOOKUP(F885,'数据-省本级决算数'!$A:$B,2,0)</f>
        <v>12596</v>
      </c>
      <c r="K885" s="175">
        <f t="shared" si="84"/>
        <v>0.17</v>
      </c>
      <c r="L885" s="175">
        <f t="shared" si="85"/>
        <v>0.09</v>
      </c>
      <c r="M885" s="175">
        <f t="shared" si="82"/>
        <v>0</v>
      </c>
      <c r="N885" s="135">
        <f t="shared" si="80"/>
        <v>-0.826</v>
      </c>
      <c r="O885" s="176" t="str">
        <f t="shared" si="81"/>
        <v>是</v>
      </c>
      <c r="P885" s="176" t="str">
        <f t="shared" si="83"/>
        <v>是</v>
      </c>
    </row>
    <row r="886" ht="18.95" customHeight="1" spans="1:16">
      <c r="A886" s="167" t="s">
        <v>135</v>
      </c>
      <c r="B886" s="168" t="s">
        <v>135</v>
      </c>
      <c r="C886" s="456" t="s">
        <v>1677</v>
      </c>
      <c r="D886" s="455" t="s">
        <v>1686</v>
      </c>
      <c r="E886" s="168" t="s">
        <v>147</v>
      </c>
      <c r="F886" s="49" t="s">
        <v>1687</v>
      </c>
      <c r="G886" s="26">
        <v>0</v>
      </c>
      <c r="H886" s="26">
        <f>IFERROR(VLOOKUP(D886,'数据-省本级预算数'!D:H,4,0),"0")</f>
        <v>0</v>
      </c>
      <c r="I886" s="26"/>
      <c r="J886" s="26">
        <f>VLOOKUP(F886,'数据-省本级决算数'!$A:$B,2,0)</f>
        <v>0</v>
      </c>
      <c r="K886" s="175"/>
      <c r="L886" s="175"/>
      <c r="M886" s="175">
        <f t="shared" si="82"/>
        <v>0</v>
      </c>
      <c r="N886" s="135" t="str">
        <f t="shared" si="80"/>
        <v/>
      </c>
      <c r="O886" s="176" t="str">
        <f t="shared" si="81"/>
        <v>否</v>
      </c>
      <c r="P886" s="176" t="str">
        <f t="shared" si="83"/>
        <v>是</v>
      </c>
    </row>
    <row r="887" ht="18.95" customHeight="1" spans="1:16">
      <c r="A887" s="167" t="s">
        <v>135</v>
      </c>
      <c r="B887" s="168" t="s">
        <v>135</v>
      </c>
      <c r="C887" s="456" t="s">
        <v>1677</v>
      </c>
      <c r="D887" s="169" t="s">
        <v>1688</v>
      </c>
      <c r="E887" s="168" t="s">
        <v>147</v>
      </c>
      <c r="F887" s="49" t="s">
        <v>1689</v>
      </c>
      <c r="G887" s="26">
        <v>0</v>
      </c>
      <c r="H887" s="26">
        <f>IFERROR(VLOOKUP(D887,'数据-省本级预算数'!D:H,4,0),"0")</f>
        <v>0</v>
      </c>
      <c r="I887" s="26"/>
      <c r="J887" s="26">
        <f>VLOOKUP(F887,'数据-省本级决算数'!$A:$B,2,0)</f>
        <v>0</v>
      </c>
      <c r="K887" s="175"/>
      <c r="L887" s="175"/>
      <c r="M887" s="175">
        <f t="shared" si="82"/>
        <v>0</v>
      </c>
      <c r="N887" s="135" t="str">
        <f t="shared" si="80"/>
        <v/>
      </c>
      <c r="O887" s="176" t="str">
        <f t="shared" si="81"/>
        <v>否</v>
      </c>
      <c r="P887" s="176" t="str">
        <f t="shared" si="83"/>
        <v>是</v>
      </c>
    </row>
    <row r="888" ht="18.95" customHeight="1" spans="1:16">
      <c r="A888" s="167" t="s">
        <v>135</v>
      </c>
      <c r="B888" s="168"/>
      <c r="C888" s="456" t="s">
        <v>1677</v>
      </c>
      <c r="D888" s="169" t="s">
        <v>1690</v>
      </c>
      <c r="E888" s="168" t="s">
        <v>147</v>
      </c>
      <c r="F888" s="49" t="s">
        <v>1691</v>
      </c>
      <c r="G888" s="26">
        <v>298</v>
      </c>
      <c r="H888" s="26">
        <f>IFERROR(VLOOKUP(D888,'数据-省本级预算数'!D:H,4,0),"0")</f>
        <v>1500</v>
      </c>
      <c r="I888" s="26"/>
      <c r="J888" s="26">
        <f>VLOOKUP(F888,'数据-省本级决算数'!$A:$B,2,0)</f>
        <v>0</v>
      </c>
      <c r="K888" s="175">
        <f t="shared" si="84"/>
        <v>0</v>
      </c>
      <c r="L888" s="175">
        <f t="shared" si="85"/>
        <v>0</v>
      </c>
      <c r="M888" s="175">
        <f t="shared" si="82"/>
        <v>0</v>
      </c>
      <c r="N888" s="135">
        <f t="shared" ref="N888:N951" si="86">IF(ISERROR(J888/G888-1),"",J888/G888-1)</f>
        <v>-1</v>
      </c>
      <c r="O888" s="176" t="str">
        <f t="shared" si="81"/>
        <v>是</v>
      </c>
      <c r="P888" s="176" t="str">
        <f t="shared" si="83"/>
        <v>是</v>
      </c>
    </row>
    <row r="889" ht="18.95" customHeight="1" spans="1:16">
      <c r="A889" s="167" t="s">
        <v>135</v>
      </c>
      <c r="B889" s="168" t="s">
        <v>135</v>
      </c>
      <c r="C889" s="456" t="s">
        <v>1677</v>
      </c>
      <c r="D889" s="169" t="s">
        <v>1692</v>
      </c>
      <c r="E889" s="168" t="s">
        <v>147</v>
      </c>
      <c r="F889" s="49" t="s">
        <v>1693</v>
      </c>
      <c r="G889" s="26">
        <v>0</v>
      </c>
      <c r="H889" s="26">
        <f>IFERROR(VLOOKUP(D889,'数据-省本级预算数'!D:H,4,0),"0")</f>
        <v>0</v>
      </c>
      <c r="I889" s="26"/>
      <c r="J889" s="26">
        <f>VLOOKUP(F889,'数据-省本级决算数'!$A:$B,2,0)</f>
        <v>0</v>
      </c>
      <c r="K889" s="175"/>
      <c r="L889" s="175"/>
      <c r="M889" s="175">
        <f t="shared" si="82"/>
        <v>0</v>
      </c>
      <c r="N889" s="135" t="str">
        <f t="shared" si="86"/>
        <v/>
      </c>
      <c r="O889" s="176" t="str">
        <f t="shared" si="81"/>
        <v>否</v>
      </c>
      <c r="P889" s="176" t="str">
        <f t="shared" si="83"/>
        <v>是</v>
      </c>
    </row>
    <row r="890" ht="18.95" customHeight="1" spans="1:16">
      <c r="A890" s="167" t="s">
        <v>135</v>
      </c>
      <c r="B890" s="168" t="s">
        <v>135</v>
      </c>
      <c r="C890" s="456" t="s">
        <v>1677</v>
      </c>
      <c r="D890" s="169" t="s">
        <v>1694</v>
      </c>
      <c r="E890" s="168" t="s">
        <v>147</v>
      </c>
      <c r="F890" s="49" t="s">
        <v>1695</v>
      </c>
      <c r="G890" s="26">
        <v>1203</v>
      </c>
      <c r="H890" s="26">
        <f>IFERROR(VLOOKUP(D890,'数据-省本级预算数'!D:H,4,0),"0")</f>
        <v>5850</v>
      </c>
      <c r="I890" s="26"/>
      <c r="J890" s="26">
        <f>VLOOKUP(F890,'数据-省本级决算数'!$A:$B,2,0)</f>
        <v>1118</v>
      </c>
      <c r="K890" s="175">
        <f t="shared" si="84"/>
        <v>0.93</v>
      </c>
      <c r="L890" s="175">
        <f t="shared" si="85"/>
        <v>0.19</v>
      </c>
      <c r="M890" s="175">
        <f t="shared" si="82"/>
        <v>0</v>
      </c>
      <c r="N890" s="135">
        <f t="shared" si="86"/>
        <v>-0.071</v>
      </c>
      <c r="O890" s="176" t="str">
        <f t="shared" si="81"/>
        <v>是</v>
      </c>
      <c r="P890" s="176" t="str">
        <f t="shared" si="83"/>
        <v>是</v>
      </c>
    </row>
    <row r="891" ht="18.95" customHeight="1" spans="1:16">
      <c r="A891" s="167" t="s">
        <v>135</v>
      </c>
      <c r="B891" s="168" t="s">
        <v>135</v>
      </c>
      <c r="C891" s="456" t="s">
        <v>1677</v>
      </c>
      <c r="D891" s="169" t="s">
        <v>1696</v>
      </c>
      <c r="E891" s="168" t="s">
        <v>147</v>
      </c>
      <c r="F891" s="49" t="s">
        <v>1697</v>
      </c>
      <c r="G891" s="26">
        <v>124</v>
      </c>
      <c r="H891" s="26">
        <f>IFERROR(VLOOKUP(D891,'数据-省本级预算数'!D:H,4,0),"0")</f>
        <v>121</v>
      </c>
      <c r="I891" s="26"/>
      <c r="J891" s="26">
        <f>VLOOKUP(F891,'数据-省本级决算数'!$A:$B,2,0)</f>
        <v>81</v>
      </c>
      <c r="K891" s="175">
        <f t="shared" si="84"/>
        <v>0.65</v>
      </c>
      <c r="L891" s="175">
        <f t="shared" si="85"/>
        <v>0.67</v>
      </c>
      <c r="M891" s="175">
        <f t="shared" si="82"/>
        <v>0</v>
      </c>
      <c r="N891" s="135">
        <f t="shared" si="86"/>
        <v>-0.347</v>
      </c>
      <c r="O891" s="176" t="str">
        <f t="shared" si="81"/>
        <v>是</v>
      </c>
      <c r="P891" s="176" t="str">
        <f t="shared" si="83"/>
        <v>是</v>
      </c>
    </row>
    <row r="892" ht="18.95" customHeight="1" spans="1:16">
      <c r="A892" s="167" t="s">
        <v>135</v>
      </c>
      <c r="B892" s="168" t="s">
        <v>135</v>
      </c>
      <c r="C892" s="456" t="s">
        <v>1677</v>
      </c>
      <c r="D892" s="169" t="s">
        <v>1698</v>
      </c>
      <c r="E892" s="168" t="s">
        <v>147</v>
      </c>
      <c r="F892" s="49" t="s">
        <v>1699</v>
      </c>
      <c r="G892" s="26">
        <v>200</v>
      </c>
      <c r="H892" s="26">
        <f>IFERROR(VLOOKUP(D892,'数据-省本级预算数'!D:H,4,0),"0")</f>
        <v>200</v>
      </c>
      <c r="I892" s="26"/>
      <c r="J892" s="26">
        <f>VLOOKUP(F892,'数据-省本级决算数'!$A:$B,2,0)</f>
        <v>200</v>
      </c>
      <c r="K892" s="175">
        <f t="shared" si="84"/>
        <v>1</v>
      </c>
      <c r="L892" s="175">
        <f t="shared" si="85"/>
        <v>1</v>
      </c>
      <c r="M892" s="175">
        <f t="shared" si="82"/>
        <v>0</v>
      </c>
      <c r="N892" s="135">
        <f t="shared" si="86"/>
        <v>0</v>
      </c>
      <c r="O892" s="176" t="str">
        <f t="shared" si="81"/>
        <v>是</v>
      </c>
      <c r="P892" s="176" t="str">
        <f t="shared" si="83"/>
        <v>是</v>
      </c>
    </row>
    <row r="893" ht="18.95" customHeight="1" spans="1:16">
      <c r="A893" s="167" t="s">
        <v>135</v>
      </c>
      <c r="B893" s="168" t="s">
        <v>135</v>
      </c>
      <c r="C893" s="456" t="s">
        <v>1677</v>
      </c>
      <c r="D893" s="169" t="s">
        <v>1700</v>
      </c>
      <c r="E893" s="168" t="s">
        <v>147</v>
      </c>
      <c r="F893" s="49" t="s">
        <v>1701</v>
      </c>
      <c r="G893" s="26">
        <v>11372</v>
      </c>
      <c r="H893" s="26">
        <f>IFERROR(VLOOKUP(D893,'数据-省本级预算数'!D:H,4,0),"0")</f>
        <v>8033</v>
      </c>
      <c r="I893" s="26"/>
      <c r="J893" s="26">
        <f>VLOOKUP(F893,'数据-省本级决算数'!$A:$B,2,0)</f>
        <v>9222</v>
      </c>
      <c r="K893" s="175">
        <f t="shared" si="84"/>
        <v>0.81</v>
      </c>
      <c r="L893" s="175">
        <f t="shared" si="85"/>
        <v>1.15</v>
      </c>
      <c r="M893" s="175">
        <f t="shared" si="82"/>
        <v>0</v>
      </c>
      <c r="N893" s="135">
        <f t="shared" si="86"/>
        <v>-0.189</v>
      </c>
      <c r="O893" s="176" t="str">
        <f t="shared" si="81"/>
        <v>是</v>
      </c>
      <c r="P893" s="176" t="str">
        <f t="shared" si="83"/>
        <v>是</v>
      </c>
    </row>
    <row r="894" ht="18.95" customHeight="1" spans="1:16">
      <c r="A894" s="167" t="s">
        <v>135</v>
      </c>
      <c r="B894" s="168" t="s">
        <v>135</v>
      </c>
      <c r="C894" s="456" t="s">
        <v>1677</v>
      </c>
      <c r="D894" s="169" t="s">
        <v>1702</v>
      </c>
      <c r="E894" s="168" t="s">
        <v>147</v>
      </c>
      <c r="F894" s="49" t="s">
        <v>1703</v>
      </c>
      <c r="G894" s="26">
        <v>8708</v>
      </c>
      <c r="H894" s="26">
        <f>IFERROR(VLOOKUP(D894,'数据-省本级预算数'!D:H,4,0),"0")</f>
        <v>800</v>
      </c>
      <c r="I894" s="26"/>
      <c r="J894" s="26">
        <f>VLOOKUP(F894,'数据-省本级决算数'!$A:$B,2,0)</f>
        <v>3240</v>
      </c>
      <c r="K894" s="175">
        <f t="shared" si="84"/>
        <v>0.37</v>
      </c>
      <c r="L894" s="175">
        <f t="shared" si="85"/>
        <v>4.05</v>
      </c>
      <c r="M894" s="175">
        <f t="shared" si="82"/>
        <v>0</v>
      </c>
      <c r="N894" s="135">
        <f t="shared" si="86"/>
        <v>-0.628</v>
      </c>
      <c r="O894" s="176" t="str">
        <f t="shared" si="81"/>
        <v>是</v>
      </c>
      <c r="P894" s="176" t="str">
        <f t="shared" si="83"/>
        <v>是</v>
      </c>
    </row>
    <row r="895" ht="18.95" customHeight="1" spans="1:16">
      <c r="A895" s="167" t="s">
        <v>135</v>
      </c>
      <c r="B895" s="168" t="s">
        <v>135</v>
      </c>
      <c r="C895" s="456" t="s">
        <v>1677</v>
      </c>
      <c r="D895" s="169" t="s">
        <v>1704</v>
      </c>
      <c r="E895" s="168" t="s">
        <v>147</v>
      </c>
      <c r="F895" s="49" t="s">
        <v>1705</v>
      </c>
      <c r="G895" s="26">
        <v>258</v>
      </c>
      <c r="H895" s="26">
        <f>IFERROR(VLOOKUP(D895,'数据-省本级预算数'!D:H,4,0),"0")</f>
        <v>500</v>
      </c>
      <c r="I895" s="26"/>
      <c r="J895" s="26">
        <f>VLOOKUP(F895,'数据-省本级决算数'!$A:$B,2,0)</f>
        <v>51</v>
      </c>
      <c r="K895" s="175">
        <f t="shared" si="84"/>
        <v>0.2</v>
      </c>
      <c r="L895" s="175">
        <f t="shared" si="85"/>
        <v>0.1</v>
      </c>
      <c r="M895" s="175">
        <f t="shared" si="82"/>
        <v>0</v>
      </c>
      <c r="N895" s="135">
        <f t="shared" si="86"/>
        <v>-0.802</v>
      </c>
      <c r="O895" s="176" t="str">
        <f t="shared" si="81"/>
        <v>是</v>
      </c>
      <c r="P895" s="176" t="str">
        <f t="shared" si="83"/>
        <v>是</v>
      </c>
    </row>
    <row r="896" ht="18.95" customHeight="1" spans="1:16">
      <c r="A896" s="167" t="s">
        <v>135</v>
      </c>
      <c r="B896" s="168" t="s">
        <v>135</v>
      </c>
      <c r="C896" s="456" t="s">
        <v>1677</v>
      </c>
      <c r="D896" s="169" t="s">
        <v>1706</v>
      </c>
      <c r="E896" s="168" t="s">
        <v>147</v>
      </c>
      <c r="F896" s="49" t="s">
        <v>1707</v>
      </c>
      <c r="G896" s="26">
        <v>928</v>
      </c>
      <c r="H896" s="26">
        <f>IFERROR(VLOOKUP(D896,'数据-省本级预算数'!D:H,4,0),"0")</f>
        <v>83560</v>
      </c>
      <c r="I896" s="26"/>
      <c r="J896" s="26">
        <f>VLOOKUP(F896,'数据-省本级决算数'!$A:$B,2,0)</f>
        <v>481</v>
      </c>
      <c r="K896" s="175">
        <f t="shared" si="84"/>
        <v>0.52</v>
      </c>
      <c r="L896" s="175">
        <f t="shared" si="85"/>
        <v>0.01</v>
      </c>
      <c r="M896" s="175">
        <f t="shared" si="82"/>
        <v>0</v>
      </c>
      <c r="N896" s="135">
        <f t="shared" si="86"/>
        <v>-0.482</v>
      </c>
      <c r="O896" s="176" t="str">
        <f t="shared" si="81"/>
        <v>是</v>
      </c>
      <c r="P896" s="176" t="str">
        <f t="shared" si="83"/>
        <v>是</v>
      </c>
    </row>
    <row r="897" ht="18.95" customHeight="1" spans="1:16">
      <c r="A897" s="167" t="s">
        <v>135</v>
      </c>
      <c r="B897" s="168" t="s">
        <v>135</v>
      </c>
      <c r="C897" s="456" t="s">
        <v>1677</v>
      </c>
      <c r="D897" s="169" t="s">
        <v>1708</v>
      </c>
      <c r="E897" s="168" t="s">
        <v>147</v>
      </c>
      <c r="F897" s="49" t="s">
        <v>1709</v>
      </c>
      <c r="G897" s="26">
        <v>0</v>
      </c>
      <c r="H897" s="26">
        <f>IFERROR(VLOOKUP(D897,'数据-省本级预算数'!D:H,4,0),"0")</f>
        <v>0</v>
      </c>
      <c r="I897" s="26"/>
      <c r="J897" s="26">
        <f>VLOOKUP(F897,'数据-省本级决算数'!$A:$B,2,0)</f>
        <v>0</v>
      </c>
      <c r="K897" s="175"/>
      <c r="L897" s="175"/>
      <c r="M897" s="175">
        <f t="shared" si="82"/>
        <v>0</v>
      </c>
      <c r="N897" s="135" t="str">
        <f t="shared" si="86"/>
        <v/>
      </c>
      <c r="O897" s="176" t="str">
        <f t="shared" si="81"/>
        <v>否</v>
      </c>
      <c r="P897" s="176" t="str">
        <f t="shared" si="83"/>
        <v>是</v>
      </c>
    </row>
    <row r="898" ht="18.95" customHeight="1" spans="1:16">
      <c r="A898" s="167" t="s">
        <v>135</v>
      </c>
      <c r="B898" s="168" t="s">
        <v>135</v>
      </c>
      <c r="C898" s="456" t="s">
        <v>1677</v>
      </c>
      <c r="D898" s="169" t="s">
        <v>1710</v>
      </c>
      <c r="E898" s="168" t="s">
        <v>147</v>
      </c>
      <c r="F898" s="49" t="s">
        <v>1711</v>
      </c>
      <c r="G898" s="26">
        <v>0</v>
      </c>
      <c r="H898" s="26">
        <f>IFERROR(VLOOKUP(D898,'数据-省本级预算数'!D:H,4,0),"0")</f>
        <v>0</v>
      </c>
      <c r="I898" s="26"/>
      <c r="J898" s="26">
        <f>VLOOKUP(F898,'数据-省本级决算数'!$A:$B,2,0)</f>
        <v>0</v>
      </c>
      <c r="K898" s="175"/>
      <c r="L898" s="175"/>
      <c r="M898" s="175">
        <f t="shared" si="82"/>
        <v>0</v>
      </c>
      <c r="N898" s="135" t="str">
        <f t="shared" si="86"/>
        <v/>
      </c>
      <c r="O898" s="176" t="str">
        <f t="shared" si="81"/>
        <v>否</v>
      </c>
      <c r="P898" s="176" t="str">
        <f t="shared" si="83"/>
        <v>是</v>
      </c>
    </row>
    <row r="899" ht="18.95" customHeight="1" spans="1:16">
      <c r="A899" s="167" t="s">
        <v>135</v>
      </c>
      <c r="B899" s="168" t="s">
        <v>135</v>
      </c>
      <c r="C899" s="456" t="s">
        <v>1677</v>
      </c>
      <c r="D899" s="169" t="s">
        <v>1712</v>
      </c>
      <c r="E899" s="168" t="s">
        <v>147</v>
      </c>
      <c r="F899" s="49" t="s">
        <v>1713</v>
      </c>
      <c r="G899" s="26">
        <v>0</v>
      </c>
      <c r="H899" s="26">
        <f>IFERROR(VLOOKUP(D899,'数据-省本级预算数'!D:H,4,0),"0")</f>
        <v>0</v>
      </c>
      <c r="I899" s="26"/>
      <c r="J899" s="26">
        <f>VLOOKUP(F899,'数据-省本级决算数'!$A:$B,2,0)</f>
        <v>0</v>
      </c>
      <c r="K899" s="175"/>
      <c r="L899" s="175"/>
      <c r="M899" s="175">
        <f t="shared" si="82"/>
        <v>0</v>
      </c>
      <c r="N899" s="135" t="str">
        <f t="shared" si="86"/>
        <v/>
      </c>
      <c r="O899" s="176" t="str">
        <f t="shared" si="81"/>
        <v>否</v>
      </c>
      <c r="P899" s="176" t="str">
        <f t="shared" si="83"/>
        <v>是</v>
      </c>
    </row>
    <row r="900" ht="18.95" customHeight="1" spans="1:16">
      <c r="A900" s="167" t="s">
        <v>135</v>
      </c>
      <c r="B900" s="168" t="s">
        <v>135</v>
      </c>
      <c r="C900" s="456" t="s">
        <v>1677</v>
      </c>
      <c r="D900" s="169" t="s">
        <v>1714</v>
      </c>
      <c r="E900" s="168" t="s">
        <v>147</v>
      </c>
      <c r="F900" s="49" t="s">
        <v>1715</v>
      </c>
      <c r="G900" s="26">
        <v>0</v>
      </c>
      <c r="H900" s="26">
        <f>IFERROR(VLOOKUP(D900,'数据-省本级预算数'!D:H,4,0),"0")</f>
        <v>0</v>
      </c>
      <c r="I900" s="26"/>
      <c r="J900" s="26">
        <f>VLOOKUP(F900,'数据-省本级决算数'!$A:$B,2,0)</f>
        <v>0</v>
      </c>
      <c r="K900" s="175"/>
      <c r="L900" s="175"/>
      <c r="M900" s="175">
        <f t="shared" si="82"/>
        <v>0</v>
      </c>
      <c r="N900" s="135" t="str">
        <f t="shared" si="86"/>
        <v/>
      </c>
      <c r="O900" s="176" t="str">
        <f t="shared" ref="O900:O963" si="87">IF(F900&lt;&gt;"",IF(SUM(G900:J900)&lt;&gt;0,"是","否"),"空")</f>
        <v>否</v>
      </c>
      <c r="P900" s="176" t="str">
        <f t="shared" si="83"/>
        <v>是</v>
      </c>
    </row>
    <row r="901" ht="18.95" customHeight="1" spans="1:16">
      <c r="A901" s="167" t="s">
        <v>135</v>
      </c>
      <c r="B901" s="168" t="s">
        <v>135</v>
      </c>
      <c r="C901" s="456" t="s">
        <v>1677</v>
      </c>
      <c r="D901" s="169" t="s">
        <v>1716</v>
      </c>
      <c r="E901" s="168" t="s">
        <v>147</v>
      </c>
      <c r="F901" s="27" t="s">
        <v>1717</v>
      </c>
      <c r="G901" s="26">
        <v>6969</v>
      </c>
      <c r="H901" s="26">
        <f>IFERROR(VLOOKUP(D901,'数据-省本级预算数'!D:H,4,0),"0")</f>
        <v>40000</v>
      </c>
      <c r="I901" s="26"/>
      <c r="J901" s="26">
        <f>VLOOKUP(F901,'数据-省本级决算数'!$A:$B,2,0)</f>
        <v>5848</v>
      </c>
      <c r="K901" s="175">
        <f t="shared" ref="K901:K964" si="88">J901/G901</f>
        <v>0.84</v>
      </c>
      <c r="L901" s="175">
        <f t="shared" ref="L901:L964" si="89">J901/H901</f>
        <v>0.15</v>
      </c>
      <c r="M901" s="175">
        <f t="shared" ref="M901:M964" si="90">IFERROR(J901/I901,0)</f>
        <v>0</v>
      </c>
      <c r="N901" s="135">
        <f t="shared" si="86"/>
        <v>-0.161</v>
      </c>
      <c r="O901" s="176" t="str">
        <f t="shared" si="87"/>
        <v>是</v>
      </c>
      <c r="P901" s="176" t="str">
        <f t="shared" ref="P901:P964" si="91">IF(C901&lt;&gt;"",IF(OR(LEFT(D901,3)="205",LEFT(D901,3)="206",LEFT(D901,3)="207",LEFT(D901,3)="208",LEFT(D901,3)="210",LEFT(D901,3)="213"),"是","否"),"是")</f>
        <v>是</v>
      </c>
    </row>
    <row r="902" ht="18.95" customHeight="1" spans="1:16">
      <c r="A902" s="167" t="s">
        <v>135</v>
      </c>
      <c r="B902" s="168" t="s">
        <v>135</v>
      </c>
      <c r="C902" s="456" t="s">
        <v>1677</v>
      </c>
      <c r="D902" s="169" t="s">
        <v>1718</v>
      </c>
      <c r="E902" s="168" t="s">
        <v>147</v>
      </c>
      <c r="F902" s="49" t="s">
        <v>1719</v>
      </c>
      <c r="G902" s="26">
        <v>0</v>
      </c>
      <c r="H902" s="26">
        <f>IFERROR(VLOOKUP(D902,'数据-省本级预算数'!D:H,4,0),"0")</f>
        <v>0</v>
      </c>
      <c r="I902" s="26"/>
      <c r="J902" s="26">
        <f>VLOOKUP(F902,'数据-省本级决算数'!$A:$B,2,0)</f>
        <v>0</v>
      </c>
      <c r="K902" s="175"/>
      <c r="L902" s="175"/>
      <c r="M902" s="175">
        <f t="shared" si="90"/>
        <v>0</v>
      </c>
      <c r="N902" s="135" t="str">
        <f t="shared" si="86"/>
        <v/>
      </c>
      <c r="O902" s="176" t="str">
        <f t="shared" si="87"/>
        <v>否</v>
      </c>
      <c r="P902" s="176" t="str">
        <f t="shared" si="91"/>
        <v>是</v>
      </c>
    </row>
    <row r="903" ht="18.95" customHeight="1" spans="1:16">
      <c r="A903" s="167" t="s">
        <v>135</v>
      </c>
      <c r="B903" s="168" t="s">
        <v>135</v>
      </c>
      <c r="C903" s="456" t="s">
        <v>1677</v>
      </c>
      <c r="D903" s="169" t="s">
        <v>1720</v>
      </c>
      <c r="E903" s="168" t="s">
        <v>147</v>
      </c>
      <c r="F903" s="49" t="s">
        <v>1660</v>
      </c>
      <c r="G903" s="26">
        <v>0</v>
      </c>
      <c r="H903" s="26">
        <f>IFERROR(VLOOKUP(D903,'数据-省本级预算数'!D:H,4,0),"0")</f>
        <v>0</v>
      </c>
      <c r="I903" s="26"/>
      <c r="J903" s="26">
        <f>VLOOKUP(F903,'数据-省本级决算数'!$A:$B,2,0)</f>
        <v>0</v>
      </c>
      <c r="K903" s="175"/>
      <c r="L903" s="175"/>
      <c r="M903" s="175">
        <f t="shared" si="90"/>
        <v>0</v>
      </c>
      <c r="N903" s="135" t="str">
        <f t="shared" si="86"/>
        <v/>
      </c>
      <c r="O903" s="176" t="str">
        <f t="shared" si="87"/>
        <v>否</v>
      </c>
      <c r="P903" s="176" t="str">
        <f t="shared" si="91"/>
        <v>是</v>
      </c>
    </row>
    <row r="904" ht="18.95" customHeight="1" spans="1:16">
      <c r="A904" s="167" t="s">
        <v>135</v>
      </c>
      <c r="B904" s="168" t="s">
        <v>135</v>
      </c>
      <c r="C904" s="456" t="s">
        <v>1677</v>
      </c>
      <c r="D904" s="169" t="s">
        <v>1721</v>
      </c>
      <c r="E904" s="168" t="s">
        <v>147</v>
      </c>
      <c r="F904" s="49" t="s">
        <v>1722</v>
      </c>
      <c r="G904" s="26">
        <v>470</v>
      </c>
      <c r="H904" s="26">
        <f>IFERROR(VLOOKUP(D904,'数据-省本级预算数'!D:H,4,0),"0")</f>
        <v>470</v>
      </c>
      <c r="I904" s="26"/>
      <c r="J904" s="26">
        <f>VLOOKUP(F904,'数据-省本级决算数'!$A:$B,2,0)</f>
        <v>470</v>
      </c>
      <c r="K904" s="175">
        <f t="shared" si="88"/>
        <v>1</v>
      </c>
      <c r="L904" s="175">
        <f t="shared" si="89"/>
        <v>1</v>
      </c>
      <c r="M904" s="175">
        <f t="shared" si="90"/>
        <v>0</v>
      </c>
      <c r="N904" s="135">
        <f t="shared" si="86"/>
        <v>0</v>
      </c>
      <c r="O904" s="176" t="str">
        <f t="shared" si="87"/>
        <v>是</v>
      </c>
      <c r="P904" s="176" t="str">
        <f t="shared" si="91"/>
        <v>是</v>
      </c>
    </row>
    <row r="905" ht="18.95" customHeight="1" spans="1:16">
      <c r="A905" s="167" t="s">
        <v>135</v>
      </c>
      <c r="B905" s="168" t="s">
        <v>135</v>
      </c>
      <c r="C905" s="456" t="s">
        <v>1677</v>
      </c>
      <c r="D905" s="169" t="s">
        <v>1723</v>
      </c>
      <c r="E905" s="168" t="s">
        <v>147</v>
      </c>
      <c r="F905" s="49" t="s">
        <v>1724</v>
      </c>
      <c r="G905" s="26">
        <v>244</v>
      </c>
      <c r="H905" s="26">
        <f>IFERROR(VLOOKUP(D905,'数据-省本级预算数'!D:H,4,0),"0")</f>
        <v>7940</v>
      </c>
      <c r="I905" s="26"/>
      <c r="J905" s="26">
        <f>VLOOKUP(F905,'数据-省本级决算数'!$A:$B,2,0)</f>
        <v>506</v>
      </c>
      <c r="K905" s="175">
        <f t="shared" si="88"/>
        <v>2.07</v>
      </c>
      <c r="L905" s="175">
        <f t="shared" si="89"/>
        <v>0.06</v>
      </c>
      <c r="M905" s="175">
        <f t="shared" si="90"/>
        <v>0</v>
      </c>
      <c r="N905" s="135">
        <f t="shared" si="86"/>
        <v>1.074</v>
      </c>
      <c r="O905" s="176" t="str">
        <f t="shared" si="87"/>
        <v>是</v>
      </c>
      <c r="P905" s="176" t="str">
        <f t="shared" si="91"/>
        <v>是</v>
      </c>
    </row>
    <row r="906" ht="18.95" customHeight="1" spans="1:16">
      <c r="A906" s="167" t="s">
        <v>135</v>
      </c>
      <c r="B906" s="168" t="s">
        <v>135</v>
      </c>
      <c r="C906" s="456" t="s">
        <v>1677</v>
      </c>
      <c r="D906" s="169" t="s">
        <v>1725</v>
      </c>
      <c r="E906" s="168" t="s">
        <v>147</v>
      </c>
      <c r="F906" s="49" t="s">
        <v>1726</v>
      </c>
      <c r="G906" s="26">
        <v>8945</v>
      </c>
      <c r="H906" s="26">
        <f>IFERROR(VLOOKUP(D906,'数据-省本级预算数'!D:H,4,0),"0")</f>
        <v>12417</v>
      </c>
      <c r="I906" s="26"/>
      <c r="J906" s="26">
        <f>VLOOKUP(F906,'数据-省本级决算数'!$A:$B,2,0)</f>
        <v>97932</v>
      </c>
      <c r="K906" s="175">
        <f t="shared" si="88"/>
        <v>10.95</v>
      </c>
      <c r="L906" s="175">
        <f t="shared" si="89"/>
        <v>7.89</v>
      </c>
      <c r="M906" s="175">
        <f t="shared" si="90"/>
        <v>0</v>
      </c>
      <c r="N906" s="135">
        <f t="shared" si="86"/>
        <v>9.948</v>
      </c>
      <c r="O906" s="176" t="str">
        <f t="shared" si="87"/>
        <v>是</v>
      </c>
      <c r="P906" s="176" t="str">
        <f t="shared" si="91"/>
        <v>是</v>
      </c>
    </row>
    <row r="907" ht="18.95" customHeight="1" spans="1:16">
      <c r="A907" s="167" t="s">
        <v>135</v>
      </c>
      <c r="B907" s="456" t="s">
        <v>1566</v>
      </c>
      <c r="C907" s="168"/>
      <c r="D907" s="169" t="s">
        <v>1727</v>
      </c>
      <c r="E907" s="168"/>
      <c r="F907" s="49" t="s">
        <v>1728</v>
      </c>
      <c r="G907" s="170">
        <f ca="1">SUMIF($C906:$C2128,$D907,$G906:$G2127)</f>
        <v>0</v>
      </c>
      <c r="H907" s="26">
        <f ca="1">SUMIF($C906:$C2127,$D907,$H906:$H2126)</f>
        <v>0</v>
      </c>
      <c r="I907" s="26">
        <f>IFERROR(VLOOKUP(F907,'数据-省本级调整数'!$A:$B,2,0),0)</f>
        <v>0</v>
      </c>
      <c r="J907" s="26">
        <f>VLOOKUP(F907,'数据-省本级决算数'!$A:$B,2,0)</f>
        <v>0</v>
      </c>
      <c r="K907" s="175"/>
      <c r="L907" s="175"/>
      <c r="M907" s="175">
        <f t="shared" si="90"/>
        <v>0</v>
      </c>
      <c r="N907" s="133" t="str">
        <f ca="1" t="shared" si="86"/>
        <v/>
      </c>
      <c r="O907" s="176" t="str">
        <f ca="1" t="shared" si="87"/>
        <v>否</v>
      </c>
      <c r="P907" s="176" t="str">
        <f t="shared" si="91"/>
        <v>是</v>
      </c>
    </row>
    <row r="908" ht="18.95" customHeight="1" spans="1:16">
      <c r="A908" s="167" t="s">
        <v>135</v>
      </c>
      <c r="B908" s="168" t="s">
        <v>135</v>
      </c>
      <c r="C908" s="169" t="s">
        <v>1727</v>
      </c>
      <c r="D908" s="169" t="s">
        <v>1729</v>
      </c>
      <c r="E908" s="168" t="s">
        <v>147</v>
      </c>
      <c r="F908" s="49" t="s">
        <v>141</v>
      </c>
      <c r="G908" s="26">
        <v>0</v>
      </c>
      <c r="H908" s="26">
        <f>IFERROR(VLOOKUP(D908,'数据-省本级预算数'!D:H,4,0),"0")</f>
        <v>0</v>
      </c>
      <c r="I908" s="26"/>
      <c r="J908" s="26">
        <f>VLOOKUP(F908,'数据-省本级决算数'!$A:$B,2,0)</f>
        <v>4776</v>
      </c>
      <c r="K908" s="175"/>
      <c r="L908" s="175"/>
      <c r="M908" s="175">
        <f t="shared" si="90"/>
        <v>0</v>
      </c>
      <c r="N908" s="135" t="str">
        <f t="shared" si="86"/>
        <v/>
      </c>
      <c r="O908" s="176" t="str">
        <f t="shared" si="87"/>
        <v>是</v>
      </c>
      <c r="P908" s="176" t="str">
        <f t="shared" si="91"/>
        <v>是</v>
      </c>
    </row>
    <row r="909" ht="18.95" customHeight="1" spans="1:16">
      <c r="A909" s="167" t="s">
        <v>135</v>
      </c>
      <c r="B909" s="168" t="s">
        <v>135</v>
      </c>
      <c r="C909" s="169" t="s">
        <v>1727</v>
      </c>
      <c r="D909" s="169" t="s">
        <v>1730</v>
      </c>
      <c r="E909" s="168" t="s">
        <v>147</v>
      </c>
      <c r="F909" s="49" t="s">
        <v>143</v>
      </c>
      <c r="G909" s="26">
        <v>0</v>
      </c>
      <c r="H909" s="26">
        <f>IFERROR(VLOOKUP(D909,'数据-省本级预算数'!D:H,4,0),"0")</f>
        <v>0</v>
      </c>
      <c r="I909" s="26"/>
      <c r="J909" s="26">
        <f>VLOOKUP(F909,'数据-省本级决算数'!$A:$B,2,0)</f>
        <v>590</v>
      </c>
      <c r="K909" s="175"/>
      <c r="L909" s="175"/>
      <c r="M909" s="175">
        <f t="shared" si="90"/>
        <v>0</v>
      </c>
      <c r="N909" s="135" t="str">
        <f t="shared" si="86"/>
        <v/>
      </c>
      <c r="O909" s="176" t="str">
        <f t="shared" si="87"/>
        <v>是</v>
      </c>
      <c r="P909" s="176" t="str">
        <f t="shared" si="91"/>
        <v>是</v>
      </c>
    </row>
    <row r="910" ht="18.95" customHeight="1" spans="1:16">
      <c r="A910" s="167" t="s">
        <v>135</v>
      </c>
      <c r="B910" s="168" t="s">
        <v>135</v>
      </c>
      <c r="C910" s="169" t="s">
        <v>1727</v>
      </c>
      <c r="D910" s="169" t="s">
        <v>1731</v>
      </c>
      <c r="E910" s="168" t="s">
        <v>147</v>
      </c>
      <c r="F910" s="49" t="s">
        <v>145</v>
      </c>
      <c r="G910" s="26">
        <v>0</v>
      </c>
      <c r="H910" s="26">
        <f>IFERROR(VLOOKUP(D910,'数据-省本级预算数'!D:H,4,0),"0")</f>
        <v>0</v>
      </c>
      <c r="I910" s="26"/>
      <c r="J910" s="26">
        <f>VLOOKUP(F910,'数据-省本级决算数'!$A:$B,2,0)</f>
        <v>713</v>
      </c>
      <c r="K910" s="175"/>
      <c r="L910" s="175"/>
      <c r="M910" s="175">
        <f t="shared" si="90"/>
        <v>0</v>
      </c>
      <c r="N910" s="135" t="str">
        <f t="shared" si="86"/>
        <v/>
      </c>
      <c r="O910" s="176" t="str">
        <f t="shared" si="87"/>
        <v>是</v>
      </c>
      <c r="P910" s="176" t="str">
        <f t="shared" si="91"/>
        <v>是</v>
      </c>
    </row>
    <row r="911" ht="18.95" customHeight="1" spans="1:16">
      <c r="A911" s="167" t="s">
        <v>135</v>
      </c>
      <c r="B911" s="168" t="s">
        <v>135</v>
      </c>
      <c r="C911" s="169" t="s">
        <v>1727</v>
      </c>
      <c r="D911" s="169" t="s">
        <v>1732</v>
      </c>
      <c r="E911" s="168" t="s">
        <v>147</v>
      </c>
      <c r="F911" s="49" t="s">
        <v>1733</v>
      </c>
      <c r="G911" s="26">
        <v>0</v>
      </c>
      <c r="H911" s="26">
        <f>IFERROR(VLOOKUP(D911,'数据-省本级预算数'!D:H,4,0),"0")</f>
        <v>0</v>
      </c>
      <c r="I911" s="26"/>
      <c r="J911" s="26">
        <f>VLOOKUP(F911,'数据-省本级决算数'!$A:$B,2,0)</f>
        <v>0</v>
      </c>
      <c r="K911" s="175"/>
      <c r="L911" s="175"/>
      <c r="M911" s="175">
        <f t="shared" si="90"/>
        <v>0</v>
      </c>
      <c r="N911" s="135" t="str">
        <f t="shared" si="86"/>
        <v/>
      </c>
      <c r="O911" s="176" t="str">
        <f t="shared" si="87"/>
        <v>否</v>
      </c>
      <c r="P911" s="176" t="str">
        <f t="shared" si="91"/>
        <v>是</v>
      </c>
    </row>
    <row r="912" ht="18.95" customHeight="1" spans="1:16">
      <c r="A912" s="167" t="s">
        <v>135</v>
      </c>
      <c r="B912" s="168" t="s">
        <v>135</v>
      </c>
      <c r="C912" s="169" t="s">
        <v>1727</v>
      </c>
      <c r="D912" s="169" t="s">
        <v>1734</v>
      </c>
      <c r="E912" s="168" t="s">
        <v>147</v>
      </c>
      <c r="F912" s="49" t="s">
        <v>1735</v>
      </c>
      <c r="G912" s="26">
        <v>0</v>
      </c>
      <c r="H912" s="26">
        <f>IFERROR(VLOOKUP(D912,'数据-省本级预算数'!D:H,4,0),"0")</f>
        <v>0</v>
      </c>
      <c r="I912" s="26"/>
      <c r="J912" s="26">
        <f>VLOOKUP(F912,'数据-省本级决算数'!$A:$B,2,0)</f>
        <v>0</v>
      </c>
      <c r="K912" s="175"/>
      <c r="L912" s="175"/>
      <c r="M912" s="175">
        <f t="shared" si="90"/>
        <v>0</v>
      </c>
      <c r="N912" s="135" t="str">
        <f t="shared" si="86"/>
        <v/>
      </c>
      <c r="O912" s="176" t="str">
        <f t="shared" si="87"/>
        <v>否</v>
      </c>
      <c r="P912" s="176" t="str">
        <f t="shared" si="91"/>
        <v>是</v>
      </c>
    </row>
    <row r="913" ht="18.95" customHeight="1" spans="1:16">
      <c r="A913" s="167" t="s">
        <v>135</v>
      </c>
      <c r="B913" s="168" t="s">
        <v>135</v>
      </c>
      <c r="C913" s="169" t="s">
        <v>1727</v>
      </c>
      <c r="D913" s="169" t="s">
        <v>1736</v>
      </c>
      <c r="E913" s="168" t="s">
        <v>147</v>
      </c>
      <c r="F913" s="49" t="s">
        <v>1737</v>
      </c>
      <c r="G913" s="26">
        <v>0</v>
      </c>
      <c r="H913" s="26">
        <f>IFERROR(VLOOKUP(D913,'数据-省本级预算数'!D:H,4,0),"0")</f>
        <v>0</v>
      </c>
      <c r="I913" s="26"/>
      <c r="J913" s="26">
        <f>VLOOKUP(F913,'数据-省本级决算数'!$A:$B,2,0)</f>
        <v>0</v>
      </c>
      <c r="K913" s="175"/>
      <c r="L913" s="175"/>
      <c r="M913" s="175">
        <f t="shared" si="90"/>
        <v>0</v>
      </c>
      <c r="N913" s="135" t="str">
        <f t="shared" si="86"/>
        <v/>
      </c>
      <c r="O913" s="176" t="str">
        <f t="shared" si="87"/>
        <v>否</v>
      </c>
      <c r="P913" s="176" t="str">
        <f t="shared" si="91"/>
        <v>是</v>
      </c>
    </row>
    <row r="914" ht="18.95" customHeight="1" spans="1:16">
      <c r="A914" s="167" t="s">
        <v>135</v>
      </c>
      <c r="B914" s="168" t="s">
        <v>135</v>
      </c>
      <c r="C914" s="169" t="s">
        <v>1727</v>
      </c>
      <c r="D914" s="169" t="s">
        <v>1738</v>
      </c>
      <c r="E914" s="168" t="s">
        <v>147</v>
      </c>
      <c r="F914" s="49" t="s">
        <v>1739</v>
      </c>
      <c r="G914" s="26">
        <v>0</v>
      </c>
      <c r="H914" s="26">
        <f>IFERROR(VLOOKUP(D914,'数据-省本级预算数'!D:H,4,0),"0")</f>
        <v>0</v>
      </c>
      <c r="I914" s="26"/>
      <c r="J914" s="26">
        <f>VLOOKUP(F914,'数据-省本级决算数'!$A:$B,2,0)</f>
        <v>0</v>
      </c>
      <c r="K914" s="175"/>
      <c r="L914" s="175"/>
      <c r="M914" s="175">
        <f t="shared" si="90"/>
        <v>0</v>
      </c>
      <c r="N914" s="135" t="str">
        <f t="shared" si="86"/>
        <v/>
      </c>
      <c r="O914" s="176" t="str">
        <f t="shared" si="87"/>
        <v>否</v>
      </c>
      <c r="P914" s="176" t="str">
        <f t="shared" si="91"/>
        <v>是</v>
      </c>
    </row>
    <row r="915" ht="18.95" customHeight="1" spans="1:16">
      <c r="A915" s="167" t="s">
        <v>135</v>
      </c>
      <c r="B915" s="168" t="s">
        <v>135</v>
      </c>
      <c r="C915" s="169" t="s">
        <v>1727</v>
      </c>
      <c r="D915" s="169" t="s">
        <v>1740</v>
      </c>
      <c r="E915" s="168" t="s">
        <v>147</v>
      </c>
      <c r="F915" s="49" t="s">
        <v>1741</v>
      </c>
      <c r="G915" s="26">
        <v>0</v>
      </c>
      <c r="H915" s="26">
        <f>IFERROR(VLOOKUP(D915,'数据-省本级预算数'!D:H,4,0),"0")</f>
        <v>0</v>
      </c>
      <c r="I915" s="26"/>
      <c r="J915" s="26">
        <f>VLOOKUP(F915,'数据-省本级决算数'!$A:$B,2,0)</f>
        <v>0</v>
      </c>
      <c r="K915" s="175"/>
      <c r="L915" s="175"/>
      <c r="M915" s="175">
        <f t="shared" si="90"/>
        <v>0</v>
      </c>
      <c r="N915" s="135" t="str">
        <f t="shared" si="86"/>
        <v/>
      </c>
      <c r="O915" s="176" t="str">
        <f t="shared" si="87"/>
        <v>否</v>
      </c>
      <c r="P915" s="176" t="str">
        <f t="shared" si="91"/>
        <v>是</v>
      </c>
    </row>
    <row r="916" ht="18.95" customHeight="1" spans="1:16">
      <c r="A916" s="167" t="s">
        <v>135</v>
      </c>
      <c r="B916" s="168"/>
      <c r="C916" s="169" t="s">
        <v>1727</v>
      </c>
      <c r="D916" s="169" t="s">
        <v>1742</v>
      </c>
      <c r="E916" s="168" t="s">
        <v>147</v>
      </c>
      <c r="F916" s="49" t="s">
        <v>1743</v>
      </c>
      <c r="G916" s="26">
        <v>0</v>
      </c>
      <c r="H916" s="26">
        <f>IFERROR(VLOOKUP(D916,'数据-省本级预算数'!D:H,4,0),"0")</f>
        <v>0</v>
      </c>
      <c r="I916" s="26"/>
      <c r="J916" s="26">
        <f>VLOOKUP(F916,'数据-省本级决算数'!$A:$B,2,0)</f>
        <v>0</v>
      </c>
      <c r="K916" s="175"/>
      <c r="L916" s="175"/>
      <c r="M916" s="175">
        <f t="shared" si="90"/>
        <v>0</v>
      </c>
      <c r="N916" s="135" t="str">
        <f t="shared" si="86"/>
        <v/>
      </c>
      <c r="O916" s="176" t="str">
        <f t="shared" si="87"/>
        <v>否</v>
      </c>
      <c r="P916" s="176" t="str">
        <f t="shared" si="91"/>
        <v>是</v>
      </c>
    </row>
    <row r="917" ht="18.95" customHeight="1" spans="1:16">
      <c r="A917" s="167" t="s">
        <v>135</v>
      </c>
      <c r="B917" s="168" t="s">
        <v>135</v>
      </c>
      <c r="C917" s="169" t="s">
        <v>1727</v>
      </c>
      <c r="D917" s="169" t="s">
        <v>1744</v>
      </c>
      <c r="E917" s="168" t="s">
        <v>147</v>
      </c>
      <c r="F917" s="49" t="s">
        <v>1745</v>
      </c>
      <c r="G917" s="26">
        <v>0</v>
      </c>
      <c r="H917" s="26">
        <f>IFERROR(VLOOKUP(D917,'数据-省本级预算数'!D:H,4,0),"0")</f>
        <v>0</v>
      </c>
      <c r="I917" s="26"/>
      <c r="J917" s="26">
        <f>VLOOKUP(F917,'数据-省本级决算数'!$A:$B,2,0)</f>
        <v>0</v>
      </c>
      <c r="K917" s="175"/>
      <c r="L917" s="175"/>
      <c r="M917" s="175">
        <f t="shared" si="90"/>
        <v>0</v>
      </c>
      <c r="N917" s="135" t="str">
        <f t="shared" si="86"/>
        <v/>
      </c>
      <c r="O917" s="176" t="str">
        <f t="shared" si="87"/>
        <v>否</v>
      </c>
      <c r="P917" s="176" t="str">
        <f t="shared" si="91"/>
        <v>是</v>
      </c>
    </row>
    <row r="918" ht="18.95" customHeight="1" spans="1:16">
      <c r="A918" s="167" t="s">
        <v>135</v>
      </c>
      <c r="B918" s="456" t="s">
        <v>1566</v>
      </c>
      <c r="C918" s="168"/>
      <c r="D918" s="169" t="s">
        <v>1746</v>
      </c>
      <c r="E918" s="168"/>
      <c r="F918" s="49" t="s">
        <v>1747</v>
      </c>
      <c r="G918" s="170">
        <f ca="1">SUMIF($C917:$C2139,$D918,$G917:$G2138)</f>
        <v>1505</v>
      </c>
      <c r="H918" s="26">
        <f ca="1">SUMIF($C917:$C2138,$D918,$H917:$H2137)</f>
        <v>125300</v>
      </c>
      <c r="I918" s="26">
        <f>IFERROR(VLOOKUP(F918,'数据-省本级调整数'!$A:$B,2,0),0)</f>
        <v>1575</v>
      </c>
      <c r="J918" s="26">
        <f>VLOOKUP(F918,'数据-省本级决算数'!$A:$B,2,0)</f>
        <v>1575</v>
      </c>
      <c r="K918" s="175">
        <f ca="1" t="shared" si="88"/>
        <v>1.05</v>
      </c>
      <c r="L918" s="175">
        <f ca="1" t="shared" si="89"/>
        <v>0.01</v>
      </c>
      <c r="M918" s="175">
        <f t="shared" si="90"/>
        <v>1</v>
      </c>
      <c r="N918" s="133">
        <f ca="1" t="shared" si="86"/>
        <v>0.047</v>
      </c>
      <c r="O918" s="176" t="str">
        <f ca="1" t="shared" si="87"/>
        <v>是</v>
      </c>
      <c r="P918" s="176" t="str">
        <f t="shared" si="91"/>
        <v>是</v>
      </c>
    </row>
    <row r="919" ht="18.95" customHeight="1" spans="1:16">
      <c r="A919" s="167" t="s">
        <v>135</v>
      </c>
      <c r="B919" s="168" t="s">
        <v>135</v>
      </c>
      <c r="C919" s="456" t="s">
        <v>1746</v>
      </c>
      <c r="D919" s="169" t="s">
        <v>1748</v>
      </c>
      <c r="E919" s="168" t="s">
        <v>147</v>
      </c>
      <c r="F919" s="27" t="s">
        <v>141</v>
      </c>
      <c r="G919" s="26">
        <v>1140</v>
      </c>
      <c r="H919" s="26">
        <f>IFERROR(VLOOKUP(D919,'数据-省本级预算数'!D:H,4,0),"0")</f>
        <v>1201</v>
      </c>
      <c r="I919" s="26"/>
      <c r="J919" s="26">
        <f>VLOOKUP(F919,'数据-省本级决算数'!$A:$B,2,0)</f>
        <v>4776</v>
      </c>
      <c r="K919" s="175">
        <f t="shared" si="88"/>
        <v>4.19</v>
      </c>
      <c r="L919" s="175">
        <f t="shared" si="89"/>
        <v>3.98</v>
      </c>
      <c r="M919" s="175">
        <f t="shared" si="90"/>
        <v>0</v>
      </c>
      <c r="N919" s="135">
        <f t="shared" si="86"/>
        <v>3.189</v>
      </c>
      <c r="O919" s="176" t="str">
        <f t="shared" si="87"/>
        <v>是</v>
      </c>
      <c r="P919" s="176" t="str">
        <f t="shared" si="91"/>
        <v>是</v>
      </c>
    </row>
    <row r="920" ht="18.95" customHeight="1" spans="1:16">
      <c r="A920" s="167" t="s">
        <v>135</v>
      </c>
      <c r="B920" s="168" t="s">
        <v>135</v>
      </c>
      <c r="C920" s="456" t="s">
        <v>1746</v>
      </c>
      <c r="D920" s="169" t="s">
        <v>1749</v>
      </c>
      <c r="E920" s="168" t="s">
        <v>147</v>
      </c>
      <c r="F920" s="49" t="s">
        <v>143</v>
      </c>
      <c r="G920" s="26">
        <v>50</v>
      </c>
      <c r="H920" s="26">
        <f>IFERROR(VLOOKUP(D920,'数据-省本级预算数'!D:H,4,0),"0")</f>
        <v>50</v>
      </c>
      <c r="I920" s="26"/>
      <c r="J920" s="26">
        <f>VLOOKUP(F920,'数据-省本级决算数'!$A:$B,2,0)</f>
        <v>590</v>
      </c>
      <c r="K920" s="175">
        <f t="shared" si="88"/>
        <v>11.8</v>
      </c>
      <c r="L920" s="175">
        <f t="shared" si="89"/>
        <v>11.8</v>
      </c>
      <c r="M920" s="175">
        <f t="shared" si="90"/>
        <v>0</v>
      </c>
      <c r="N920" s="135">
        <f t="shared" si="86"/>
        <v>10.8</v>
      </c>
      <c r="O920" s="176" t="str">
        <f t="shared" si="87"/>
        <v>是</v>
      </c>
      <c r="P920" s="176" t="str">
        <f t="shared" si="91"/>
        <v>是</v>
      </c>
    </row>
    <row r="921" ht="18.95" customHeight="1" spans="1:16">
      <c r="A921" s="167" t="s">
        <v>135</v>
      </c>
      <c r="B921" s="168" t="s">
        <v>135</v>
      </c>
      <c r="C921" s="456" t="s">
        <v>1746</v>
      </c>
      <c r="D921" s="169" t="s">
        <v>1750</v>
      </c>
      <c r="E921" s="168" t="s">
        <v>147</v>
      </c>
      <c r="F921" s="49" t="s">
        <v>145</v>
      </c>
      <c r="G921" s="26">
        <v>0</v>
      </c>
      <c r="H921" s="26">
        <f>IFERROR(VLOOKUP(D921,'数据-省本级预算数'!D:H,4,0),"0")</f>
        <v>0</v>
      </c>
      <c r="I921" s="26"/>
      <c r="J921" s="26">
        <f>VLOOKUP(F921,'数据-省本级决算数'!$A:$B,2,0)</f>
        <v>713</v>
      </c>
      <c r="K921" s="175"/>
      <c r="L921" s="175"/>
      <c r="M921" s="175">
        <f t="shared" si="90"/>
        <v>0</v>
      </c>
      <c r="N921" s="135" t="str">
        <f t="shared" si="86"/>
        <v/>
      </c>
      <c r="O921" s="176" t="str">
        <f t="shared" si="87"/>
        <v>是</v>
      </c>
      <c r="P921" s="176" t="str">
        <f t="shared" si="91"/>
        <v>是</v>
      </c>
    </row>
    <row r="922" ht="18.95" customHeight="1" spans="1:16">
      <c r="A922" s="167" t="s">
        <v>135</v>
      </c>
      <c r="B922" s="168" t="s">
        <v>135</v>
      </c>
      <c r="C922" s="456" t="s">
        <v>1746</v>
      </c>
      <c r="D922" s="169" t="s">
        <v>1751</v>
      </c>
      <c r="E922" s="168" t="s">
        <v>147</v>
      </c>
      <c r="F922" s="49" t="s">
        <v>1752</v>
      </c>
      <c r="G922" s="26">
        <v>252</v>
      </c>
      <c r="H922" s="26">
        <f>IFERROR(VLOOKUP(D922,'数据-省本级预算数'!D:H,4,0),"0")</f>
        <v>53349</v>
      </c>
      <c r="I922" s="26"/>
      <c r="J922" s="26">
        <f>VLOOKUP(F922,'数据-省本级决算数'!$A:$B,2,0)</f>
        <v>43</v>
      </c>
      <c r="K922" s="175">
        <f t="shared" si="88"/>
        <v>0.17</v>
      </c>
      <c r="L922" s="175">
        <f t="shared" si="89"/>
        <v>0</v>
      </c>
      <c r="M922" s="175">
        <f t="shared" si="90"/>
        <v>0</v>
      </c>
      <c r="N922" s="135">
        <f t="shared" si="86"/>
        <v>-0.829</v>
      </c>
      <c r="O922" s="176" t="str">
        <f t="shared" si="87"/>
        <v>是</v>
      </c>
      <c r="P922" s="176" t="str">
        <f t="shared" si="91"/>
        <v>是</v>
      </c>
    </row>
    <row r="923" ht="18.95" customHeight="1" spans="1:16">
      <c r="A923" s="167" t="s">
        <v>135</v>
      </c>
      <c r="B923" s="168" t="s">
        <v>135</v>
      </c>
      <c r="C923" s="456" t="s">
        <v>1746</v>
      </c>
      <c r="D923" s="169" t="s">
        <v>1753</v>
      </c>
      <c r="E923" s="168" t="s">
        <v>147</v>
      </c>
      <c r="F923" s="49" t="s">
        <v>1754</v>
      </c>
      <c r="G923" s="26">
        <v>0</v>
      </c>
      <c r="H923" s="26">
        <f>IFERROR(VLOOKUP(D923,'数据-省本级预算数'!D:H,4,0),"0")</f>
        <v>4653</v>
      </c>
      <c r="I923" s="26"/>
      <c r="J923" s="26">
        <f>VLOOKUP(F923,'数据-省本级决算数'!$A:$B,2,0)</f>
        <v>0</v>
      </c>
      <c r="K923" s="175"/>
      <c r="L923" s="175">
        <f t="shared" si="89"/>
        <v>0</v>
      </c>
      <c r="M923" s="175">
        <f t="shared" si="90"/>
        <v>0</v>
      </c>
      <c r="N923" s="135" t="str">
        <f t="shared" si="86"/>
        <v/>
      </c>
      <c r="O923" s="176" t="str">
        <f t="shared" si="87"/>
        <v>是</v>
      </c>
      <c r="P923" s="176" t="str">
        <f t="shared" si="91"/>
        <v>是</v>
      </c>
    </row>
    <row r="924" ht="18.95" customHeight="1" spans="1:16">
      <c r="A924" s="167" t="s">
        <v>135</v>
      </c>
      <c r="B924" s="168" t="s">
        <v>135</v>
      </c>
      <c r="C924" s="456" t="s">
        <v>1746</v>
      </c>
      <c r="D924" s="169" t="s">
        <v>1755</v>
      </c>
      <c r="E924" s="168" t="s">
        <v>147</v>
      </c>
      <c r="F924" s="49" t="s">
        <v>1756</v>
      </c>
      <c r="G924" s="26">
        <v>0</v>
      </c>
      <c r="H924" s="26">
        <f>IFERROR(VLOOKUP(D924,'数据-省本级预算数'!D:H,4,0),"0")</f>
        <v>0</v>
      </c>
      <c r="I924" s="26"/>
      <c r="J924" s="26">
        <f>VLOOKUP(F924,'数据-省本级决算数'!$A:$B,2,0)</f>
        <v>0</v>
      </c>
      <c r="K924" s="175"/>
      <c r="L924" s="175"/>
      <c r="M924" s="175">
        <f t="shared" si="90"/>
        <v>0</v>
      </c>
      <c r="N924" s="135" t="str">
        <f t="shared" si="86"/>
        <v/>
      </c>
      <c r="O924" s="176" t="str">
        <f t="shared" si="87"/>
        <v>否</v>
      </c>
      <c r="P924" s="176" t="str">
        <f t="shared" si="91"/>
        <v>是</v>
      </c>
    </row>
    <row r="925" ht="18.95" customHeight="1" spans="1:16">
      <c r="A925" s="167" t="s">
        <v>135</v>
      </c>
      <c r="B925" s="168" t="s">
        <v>135</v>
      </c>
      <c r="C925" s="456" t="s">
        <v>1746</v>
      </c>
      <c r="D925" s="169" t="s">
        <v>1757</v>
      </c>
      <c r="E925" s="168" t="s">
        <v>147</v>
      </c>
      <c r="F925" s="49" t="s">
        <v>1758</v>
      </c>
      <c r="G925" s="26">
        <v>0</v>
      </c>
      <c r="H925" s="26">
        <f>IFERROR(VLOOKUP(D925,'数据-省本级预算数'!D:H,4,0),"0")</f>
        <v>7000</v>
      </c>
      <c r="I925" s="26"/>
      <c r="J925" s="26">
        <f>VLOOKUP(F925,'数据-省本级决算数'!$A:$B,2,0)</f>
        <v>0</v>
      </c>
      <c r="K925" s="175"/>
      <c r="L925" s="175">
        <f t="shared" si="89"/>
        <v>0</v>
      </c>
      <c r="M925" s="175">
        <f t="shared" si="90"/>
        <v>0</v>
      </c>
      <c r="N925" s="135" t="str">
        <f t="shared" si="86"/>
        <v/>
      </c>
      <c r="O925" s="176" t="str">
        <f t="shared" si="87"/>
        <v>是</v>
      </c>
      <c r="P925" s="176" t="str">
        <f t="shared" si="91"/>
        <v>是</v>
      </c>
    </row>
    <row r="926" ht="18.95" customHeight="1" spans="1:16">
      <c r="A926" s="167" t="s">
        <v>135</v>
      </c>
      <c r="B926" s="168" t="s">
        <v>135</v>
      </c>
      <c r="C926" s="456" t="s">
        <v>1746</v>
      </c>
      <c r="D926" s="169" t="s">
        <v>1759</v>
      </c>
      <c r="E926" s="168" t="s">
        <v>147</v>
      </c>
      <c r="F926" s="49" t="s">
        <v>1760</v>
      </c>
      <c r="G926" s="26">
        <v>0</v>
      </c>
      <c r="H926" s="26">
        <f>IFERROR(VLOOKUP(D926,'数据-省本级预算数'!D:H,4,0),"0")</f>
        <v>0</v>
      </c>
      <c r="I926" s="26"/>
      <c r="J926" s="26">
        <f>VLOOKUP(F926,'数据-省本级决算数'!$A:$B,2,0)</f>
        <v>0</v>
      </c>
      <c r="K926" s="175"/>
      <c r="L926" s="175"/>
      <c r="M926" s="175">
        <f t="shared" si="90"/>
        <v>0</v>
      </c>
      <c r="N926" s="135" t="str">
        <f t="shared" si="86"/>
        <v/>
      </c>
      <c r="O926" s="176" t="str">
        <f t="shared" si="87"/>
        <v>否</v>
      </c>
      <c r="P926" s="176" t="str">
        <f t="shared" si="91"/>
        <v>是</v>
      </c>
    </row>
    <row r="927" ht="18.95" customHeight="1" spans="1:16">
      <c r="A927" s="167" t="s">
        <v>135</v>
      </c>
      <c r="B927" s="168"/>
      <c r="C927" s="456" t="s">
        <v>1746</v>
      </c>
      <c r="D927" s="169" t="s">
        <v>1761</v>
      </c>
      <c r="E927" s="168" t="s">
        <v>147</v>
      </c>
      <c r="F927" s="49" t="s">
        <v>1762</v>
      </c>
      <c r="G927" s="26">
        <v>33</v>
      </c>
      <c r="H927" s="26">
        <f>IFERROR(VLOOKUP(D927,'数据-省本级预算数'!D:H,4,0),"0")</f>
        <v>32</v>
      </c>
      <c r="I927" s="26"/>
      <c r="J927" s="26">
        <f>VLOOKUP(F927,'数据-省本级决算数'!$A:$B,2,0)</f>
        <v>33</v>
      </c>
      <c r="K927" s="175">
        <f t="shared" si="88"/>
        <v>1</v>
      </c>
      <c r="L927" s="175">
        <f t="shared" si="89"/>
        <v>1.03</v>
      </c>
      <c r="M927" s="175">
        <f t="shared" si="90"/>
        <v>0</v>
      </c>
      <c r="N927" s="135">
        <f t="shared" si="86"/>
        <v>0</v>
      </c>
      <c r="O927" s="176" t="str">
        <f t="shared" si="87"/>
        <v>是</v>
      </c>
      <c r="P927" s="176" t="str">
        <f t="shared" si="91"/>
        <v>是</v>
      </c>
    </row>
    <row r="928" ht="18.95" customHeight="1" spans="1:16">
      <c r="A928" s="167" t="s">
        <v>135</v>
      </c>
      <c r="B928" s="168" t="s">
        <v>135</v>
      </c>
      <c r="C928" s="456" t="s">
        <v>1746</v>
      </c>
      <c r="D928" s="169" t="s">
        <v>1763</v>
      </c>
      <c r="E928" s="168" t="s">
        <v>147</v>
      </c>
      <c r="F928" s="49" t="s">
        <v>1764</v>
      </c>
      <c r="G928" s="26">
        <v>30</v>
      </c>
      <c r="H928" s="26">
        <f>IFERROR(VLOOKUP(D928,'数据-省本级预算数'!D:H,4,0),"0")</f>
        <v>59015</v>
      </c>
      <c r="I928" s="26"/>
      <c r="J928" s="26">
        <f>VLOOKUP(F928,'数据-省本级决算数'!$A:$B,2,0)</f>
        <v>91</v>
      </c>
      <c r="K928" s="175">
        <f t="shared" si="88"/>
        <v>3.03</v>
      </c>
      <c r="L928" s="175">
        <f t="shared" si="89"/>
        <v>0</v>
      </c>
      <c r="M928" s="175">
        <f t="shared" si="90"/>
        <v>0</v>
      </c>
      <c r="N928" s="135">
        <f t="shared" si="86"/>
        <v>2.033</v>
      </c>
      <c r="O928" s="176" t="str">
        <f t="shared" si="87"/>
        <v>是</v>
      </c>
      <c r="P928" s="176" t="str">
        <f t="shared" si="91"/>
        <v>是</v>
      </c>
    </row>
    <row r="929" ht="18.95" customHeight="1" spans="1:16">
      <c r="A929" s="167" t="s">
        <v>135</v>
      </c>
      <c r="B929" s="456" t="s">
        <v>1566</v>
      </c>
      <c r="C929" s="168"/>
      <c r="D929" s="169" t="s">
        <v>1765</v>
      </c>
      <c r="E929" s="168"/>
      <c r="F929" s="49" t="s">
        <v>1766</v>
      </c>
      <c r="G929" s="170">
        <f ca="1">SUMIF($C928:$C2150,$D929,$G928:$G2149)</f>
        <v>2792</v>
      </c>
      <c r="H929" s="26">
        <f ca="1">SUMIF($C928:$C2149,$D929,$H928:$H2148)</f>
        <v>52431</v>
      </c>
      <c r="I929" s="26">
        <f>IFERROR(VLOOKUP(F929,'数据-省本级调整数'!$A:$B,2,0),0)</f>
        <v>3799</v>
      </c>
      <c r="J929" s="26">
        <f>VLOOKUP(F929,'数据-省本级决算数'!$A:$B,2,0)</f>
        <v>2775</v>
      </c>
      <c r="K929" s="175">
        <f ca="1" t="shared" si="88"/>
        <v>0.99</v>
      </c>
      <c r="L929" s="175">
        <f ca="1" t="shared" si="89"/>
        <v>0.05</v>
      </c>
      <c r="M929" s="175">
        <f t="shared" si="90"/>
        <v>0.73</v>
      </c>
      <c r="N929" s="133">
        <f ca="1" t="shared" si="86"/>
        <v>-0.006</v>
      </c>
      <c r="O929" s="176" t="str">
        <f ca="1" t="shared" si="87"/>
        <v>是</v>
      </c>
      <c r="P929" s="176" t="str">
        <f t="shared" si="91"/>
        <v>是</v>
      </c>
    </row>
    <row r="930" ht="18.95" customHeight="1" spans="1:16">
      <c r="A930" s="167" t="s">
        <v>135</v>
      </c>
      <c r="B930" s="168" t="s">
        <v>135</v>
      </c>
      <c r="C930" s="456" t="s">
        <v>1765</v>
      </c>
      <c r="D930" s="169" t="s">
        <v>1767</v>
      </c>
      <c r="E930" s="168" t="s">
        <v>147</v>
      </c>
      <c r="F930" s="49" t="s">
        <v>862</v>
      </c>
      <c r="G930" s="26">
        <v>180</v>
      </c>
      <c r="H930" s="26">
        <f>IFERROR(VLOOKUP(D930,'数据-省本级预算数'!D:H,4,0),"0")</f>
        <v>0</v>
      </c>
      <c r="I930" s="26"/>
      <c r="J930" s="26">
        <f>VLOOKUP(F930,'数据-省本级决算数'!$A:$B,2,0)</f>
        <v>0</v>
      </c>
      <c r="K930" s="175">
        <f t="shared" si="88"/>
        <v>0</v>
      </c>
      <c r="L930" s="175"/>
      <c r="M930" s="175">
        <f t="shared" si="90"/>
        <v>0</v>
      </c>
      <c r="N930" s="135">
        <f t="shared" si="86"/>
        <v>-1</v>
      </c>
      <c r="O930" s="176" t="str">
        <f t="shared" si="87"/>
        <v>是</v>
      </c>
      <c r="P930" s="176" t="str">
        <f t="shared" si="91"/>
        <v>是</v>
      </c>
    </row>
    <row r="931" ht="18.95" customHeight="1" spans="1:16">
      <c r="A931" s="167" t="s">
        <v>135</v>
      </c>
      <c r="B931" s="168" t="s">
        <v>135</v>
      </c>
      <c r="C931" s="456" t="s">
        <v>1765</v>
      </c>
      <c r="D931" s="169" t="s">
        <v>1768</v>
      </c>
      <c r="E931" s="168" t="s">
        <v>147</v>
      </c>
      <c r="F931" s="49" t="s">
        <v>1769</v>
      </c>
      <c r="G931" s="26">
        <v>1039</v>
      </c>
      <c r="H931" s="26">
        <f>IFERROR(VLOOKUP(D931,'数据-省本级预算数'!D:H,4,0),"0")</f>
        <v>40884</v>
      </c>
      <c r="I931" s="26"/>
      <c r="J931" s="26">
        <f>VLOOKUP(F931,'数据-省本级决算数'!$A:$B,2,0)</f>
        <v>774</v>
      </c>
      <c r="K931" s="175">
        <f t="shared" si="88"/>
        <v>0.74</v>
      </c>
      <c r="L931" s="175">
        <f t="shared" si="89"/>
        <v>0.02</v>
      </c>
      <c r="M931" s="175">
        <f t="shared" si="90"/>
        <v>0</v>
      </c>
      <c r="N931" s="135">
        <f t="shared" si="86"/>
        <v>-0.255</v>
      </c>
      <c r="O931" s="176" t="str">
        <f t="shared" si="87"/>
        <v>是</v>
      </c>
      <c r="P931" s="176" t="str">
        <f t="shared" si="91"/>
        <v>是</v>
      </c>
    </row>
    <row r="932" ht="18.95" customHeight="1" spans="1:16">
      <c r="A932" s="167" t="s">
        <v>135</v>
      </c>
      <c r="B932" s="168" t="s">
        <v>135</v>
      </c>
      <c r="C932" s="456" t="s">
        <v>1765</v>
      </c>
      <c r="D932" s="169" t="s">
        <v>1770</v>
      </c>
      <c r="E932" s="168" t="s">
        <v>147</v>
      </c>
      <c r="F932" s="49" t="s">
        <v>1771</v>
      </c>
      <c r="G932" s="26">
        <v>0</v>
      </c>
      <c r="H932" s="26">
        <f>IFERROR(VLOOKUP(D932,'数据-省本级预算数'!D:H,4,0),"0")</f>
        <v>8447</v>
      </c>
      <c r="I932" s="26"/>
      <c r="J932" s="26">
        <f>VLOOKUP(F932,'数据-省本级决算数'!$A:$B,2,0)</f>
        <v>0</v>
      </c>
      <c r="K932" s="175"/>
      <c r="L932" s="175">
        <f t="shared" si="89"/>
        <v>0</v>
      </c>
      <c r="M932" s="175">
        <f t="shared" si="90"/>
        <v>0</v>
      </c>
      <c r="N932" s="135" t="str">
        <f t="shared" si="86"/>
        <v/>
      </c>
      <c r="O932" s="176" t="str">
        <f t="shared" si="87"/>
        <v>是</v>
      </c>
      <c r="P932" s="176" t="str">
        <f t="shared" si="91"/>
        <v>是</v>
      </c>
    </row>
    <row r="933" ht="18.95" customHeight="1" spans="1:16">
      <c r="A933" s="167" t="s">
        <v>135</v>
      </c>
      <c r="B933" s="168" t="s">
        <v>135</v>
      </c>
      <c r="C933" s="456" t="s">
        <v>1765</v>
      </c>
      <c r="D933" s="169" t="s">
        <v>1772</v>
      </c>
      <c r="E933" s="168" t="s">
        <v>147</v>
      </c>
      <c r="F933" s="49" t="s">
        <v>1773</v>
      </c>
      <c r="G933" s="26">
        <v>0</v>
      </c>
      <c r="H933" s="26">
        <f>IFERROR(VLOOKUP(D933,'数据-省本级预算数'!D:H,4,0),"0")</f>
        <v>0</v>
      </c>
      <c r="I933" s="26"/>
      <c r="J933" s="26">
        <f>VLOOKUP(F933,'数据-省本级决算数'!$A:$B,2,0)</f>
        <v>0</v>
      </c>
      <c r="K933" s="175"/>
      <c r="L933" s="175"/>
      <c r="M933" s="175">
        <f t="shared" si="90"/>
        <v>0</v>
      </c>
      <c r="N933" s="135" t="str">
        <f t="shared" si="86"/>
        <v/>
      </c>
      <c r="O933" s="176" t="str">
        <f t="shared" si="87"/>
        <v>否</v>
      </c>
      <c r="P933" s="176" t="str">
        <f t="shared" si="91"/>
        <v>是</v>
      </c>
    </row>
    <row r="934" ht="18.95" customHeight="1" spans="1:16">
      <c r="A934" s="167" t="s">
        <v>135</v>
      </c>
      <c r="B934" s="168" t="s">
        <v>135</v>
      </c>
      <c r="C934" s="456" t="s">
        <v>1765</v>
      </c>
      <c r="D934" s="169" t="s">
        <v>1774</v>
      </c>
      <c r="E934" s="168" t="s">
        <v>147</v>
      </c>
      <c r="F934" s="49" t="s">
        <v>1775</v>
      </c>
      <c r="G934" s="26">
        <v>1573</v>
      </c>
      <c r="H934" s="26">
        <f>IFERROR(VLOOKUP(D934,'数据-省本级预算数'!D:H,4,0),"0")</f>
        <v>3100</v>
      </c>
      <c r="I934" s="26"/>
      <c r="J934" s="26">
        <f>VLOOKUP(F934,'数据-省本级决算数'!$A:$B,2,0)</f>
        <v>2051</v>
      </c>
      <c r="K934" s="175">
        <f t="shared" si="88"/>
        <v>1.3</v>
      </c>
      <c r="L934" s="175">
        <f t="shared" si="89"/>
        <v>0.66</v>
      </c>
      <c r="M934" s="175">
        <f t="shared" si="90"/>
        <v>0</v>
      </c>
      <c r="N934" s="135">
        <f t="shared" si="86"/>
        <v>0.304</v>
      </c>
      <c r="O934" s="176" t="str">
        <f t="shared" si="87"/>
        <v>是</v>
      </c>
      <c r="P934" s="176" t="str">
        <f t="shared" si="91"/>
        <v>是</v>
      </c>
    </row>
    <row r="935" ht="18.95" customHeight="1" spans="1:16">
      <c r="A935" s="167" t="s">
        <v>135</v>
      </c>
      <c r="B935" s="456" t="s">
        <v>1566</v>
      </c>
      <c r="C935" s="168"/>
      <c r="D935" s="455" t="s">
        <v>1776</v>
      </c>
      <c r="E935" s="168"/>
      <c r="F935" s="49" t="s">
        <v>1777</v>
      </c>
      <c r="G935" s="170">
        <f ca="1">SUMIF($C934:$C2156,$D935,$G934:$G2155)</f>
        <v>11229</v>
      </c>
      <c r="H935" s="26">
        <f ca="1">SUMIF($C934:$C2155,$D935,$H934:$H2154)</f>
        <v>143000</v>
      </c>
      <c r="I935" s="26">
        <f>IFERROR(VLOOKUP(F935,'数据-省本级调整数'!$A:$B,2,0),0)</f>
        <v>43</v>
      </c>
      <c r="J935" s="26">
        <f>VLOOKUP(F935,'数据-省本级决算数'!$A:$B,2,0)</f>
        <v>22</v>
      </c>
      <c r="K935" s="175">
        <f ca="1" t="shared" si="88"/>
        <v>0</v>
      </c>
      <c r="L935" s="175">
        <f ca="1" t="shared" si="89"/>
        <v>0</v>
      </c>
      <c r="M935" s="175">
        <f t="shared" si="90"/>
        <v>0.51</v>
      </c>
      <c r="N935" s="133">
        <f ca="1" t="shared" si="86"/>
        <v>-0.998</v>
      </c>
      <c r="O935" s="176" t="str">
        <f ca="1" t="shared" si="87"/>
        <v>是</v>
      </c>
      <c r="P935" s="176" t="str">
        <f t="shared" si="91"/>
        <v>是</v>
      </c>
    </row>
    <row r="936" ht="18.95" customHeight="1" spans="1:16">
      <c r="A936" s="167" t="s">
        <v>135</v>
      </c>
      <c r="B936" s="168" t="s">
        <v>135</v>
      </c>
      <c r="C936" s="456" t="s">
        <v>1776</v>
      </c>
      <c r="D936" s="169" t="s">
        <v>1778</v>
      </c>
      <c r="E936" s="168" t="s">
        <v>147</v>
      </c>
      <c r="F936" s="49" t="s">
        <v>1779</v>
      </c>
      <c r="G936" s="26">
        <v>229</v>
      </c>
      <c r="H936" s="26">
        <f>IFERROR(VLOOKUP(D936,'数据-省本级预算数'!D:H,4,0),"0")</f>
        <v>132000</v>
      </c>
      <c r="I936" s="26"/>
      <c r="J936" s="26">
        <f>VLOOKUP(F936,'数据-省本级决算数'!$A:$B,2,0)</f>
        <v>22</v>
      </c>
      <c r="K936" s="175">
        <f t="shared" si="88"/>
        <v>0.1</v>
      </c>
      <c r="L936" s="175">
        <f t="shared" si="89"/>
        <v>0</v>
      </c>
      <c r="M936" s="175">
        <f t="shared" si="90"/>
        <v>0</v>
      </c>
      <c r="N936" s="135">
        <f t="shared" si="86"/>
        <v>-0.904</v>
      </c>
      <c r="O936" s="176" t="str">
        <f t="shared" si="87"/>
        <v>是</v>
      </c>
      <c r="P936" s="176" t="str">
        <f t="shared" si="91"/>
        <v>是</v>
      </c>
    </row>
    <row r="937" ht="18.95" customHeight="1" spans="1:16">
      <c r="A937" s="167" t="s">
        <v>135</v>
      </c>
      <c r="B937" s="168" t="s">
        <v>135</v>
      </c>
      <c r="C937" s="456" t="s">
        <v>1776</v>
      </c>
      <c r="D937" s="169" t="s">
        <v>1780</v>
      </c>
      <c r="E937" s="168" t="s">
        <v>147</v>
      </c>
      <c r="F937" s="49" t="s">
        <v>1781</v>
      </c>
      <c r="G937" s="26">
        <v>0</v>
      </c>
      <c r="H937" s="26">
        <f>IFERROR(VLOOKUP(D937,'数据-省本级预算数'!D:H,4,0),"0")</f>
        <v>0</v>
      </c>
      <c r="I937" s="26"/>
      <c r="J937" s="26">
        <f>VLOOKUP(F937,'数据-省本级决算数'!$A:$B,2,0)</f>
        <v>0</v>
      </c>
      <c r="K937" s="175"/>
      <c r="L937" s="175"/>
      <c r="M937" s="175">
        <f t="shared" si="90"/>
        <v>0</v>
      </c>
      <c r="N937" s="135" t="str">
        <f t="shared" si="86"/>
        <v/>
      </c>
      <c r="O937" s="176" t="str">
        <f t="shared" si="87"/>
        <v>否</v>
      </c>
      <c r="P937" s="176" t="str">
        <f t="shared" si="91"/>
        <v>是</v>
      </c>
    </row>
    <row r="938" ht="18.95" customHeight="1" spans="1:16">
      <c r="A938" s="167" t="s">
        <v>135</v>
      </c>
      <c r="B938" s="168"/>
      <c r="C938" s="456" t="s">
        <v>1776</v>
      </c>
      <c r="D938" s="169" t="s">
        <v>1782</v>
      </c>
      <c r="E938" s="168" t="s">
        <v>147</v>
      </c>
      <c r="F938" s="49" t="s">
        <v>1783</v>
      </c>
      <c r="G938" s="26">
        <v>0</v>
      </c>
      <c r="H938" s="26">
        <f>IFERROR(VLOOKUP(D938,'数据-省本级预算数'!D:H,4,0),"0")</f>
        <v>0</v>
      </c>
      <c r="I938" s="26"/>
      <c r="J938" s="26">
        <f>VLOOKUP(F938,'数据-省本级决算数'!$A:$B,2,0)</f>
        <v>0</v>
      </c>
      <c r="K938" s="175"/>
      <c r="L938" s="175"/>
      <c r="M938" s="175">
        <f t="shared" si="90"/>
        <v>0</v>
      </c>
      <c r="N938" s="135" t="str">
        <f t="shared" si="86"/>
        <v/>
      </c>
      <c r="O938" s="176" t="str">
        <f t="shared" si="87"/>
        <v>否</v>
      </c>
      <c r="P938" s="176" t="str">
        <f t="shared" si="91"/>
        <v>是</v>
      </c>
    </row>
    <row r="939" ht="18.95" customHeight="1" spans="1:16">
      <c r="A939" s="167" t="s">
        <v>135</v>
      </c>
      <c r="B939" s="168" t="s">
        <v>135</v>
      </c>
      <c r="C939" s="456" t="s">
        <v>1776</v>
      </c>
      <c r="D939" s="169" t="s">
        <v>1784</v>
      </c>
      <c r="E939" s="168" t="s">
        <v>147</v>
      </c>
      <c r="F939" s="49" t="s">
        <v>1785</v>
      </c>
      <c r="G939" s="26">
        <v>0</v>
      </c>
      <c r="H939" s="26">
        <f>IFERROR(VLOOKUP(D939,'数据-省本级预算数'!D:H,4,0),"0")</f>
        <v>0</v>
      </c>
      <c r="I939" s="26"/>
      <c r="J939" s="26">
        <f>VLOOKUP(F939,'数据-省本级决算数'!$A:$B,2,0)</f>
        <v>0</v>
      </c>
      <c r="K939" s="175"/>
      <c r="L939" s="175"/>
      <c r="M939" s="175">
        <f t="shared" si="90"/>
        <v>0</v>
      </c>
      <c r="N939" s="135" t="str">
        <f t="shared" si="86"/>
        <v/>
      </c>
      <c r="O939" s="176" t="str">
        <f t="shared" si="87"/>
        <v>否</v>
      </c>
      <c r="P939" s="176" t="str">
        <f t="shared" si="91"/>
        <v>是</v>
      </c>
    </row>
    <row r="940" ht="18.95" customHeight="1" spans="1:16">
      <c r="A940" s="167" t="s">
        <v>135</v>
      </c>
      <c r="B940" s="168" t="s">
        <v>135</v>
      </c>
      <c r="C940" s="456" t="s">
        <v>1776</v>
      </c>
      <c r="D940" s="169" t="s">
        <v>1786</v>
      </c>
      <c r="E940" s="168" t="s">
        <v>147</v>
      </c>
      <c r="F940" s="49" t="s">
        <v>1787</v>
      </c>
      <c r="G940" s="26">
        <v>11000</v>
      </c>
      <c r="H940" s="26">
        <f>IFERROR(VLOOKUP(D940,'数据-省本级预算数'!D:H,4,0),"0")</f>
        <v>11000</v>
      </c>
      <c r="I940" s="26"/>
      <c r="J940" s="26">
        <f>VLOOKUP(F940,'数据-省本级决算数'!$A:$B,2,0)</f>
        <v>0</v>
      </c>
      <c r="K940" s="175">
        <f t="shared" si="88"/>
        <v>0</v>
      </c>
      <c r="L940" s="175">
        <f t="shared" si="89"/>
        <v>0</v>
      </c>
      <c r="M940" s="175">
        <f t="shared" si="90"/>
        <v>0</v>
      </c>
      <c r="N940" s="135">
        <f t="shared" si="86"/>
        <v>-1</v>
      </c>
      <c r="O940" s="176" t="str">
        <f t="shared" si="87"/>
        <v>是</v>
      </c>
      <c r="P940" s="176" t="str">
        <f t="shared" si="91"/>
        <v>是</v>
      </c>
    </row>
    <row r="941" ht="18.95" customHeight="1" spans="1:16">
      <c r="A941" s="167" t="s">
        <v>135</v>
      </c>
      <c r="B941" s="168" t="s">
        <v>135</v>
      </c>
      <c r="C941" s="456" t="s">
        <v>1776</v>
      </c>
      <c r="D941" s="169" t="s">
        <v>1788</v>
      </c>
      <c r="E941" s="168" t="s">
        <v>147</v>
      </c>
      <c r="F941" s="27" t="s">
        <v>1789</v>
      </c>
      <c r="G941" s="26">
        <v>0</v>
      </c>
      <c r="H941" s="26">
        <f>IFERROR(VLOOKUP(D941,'数据-省本级预算数'!D:H,4,0),"0")</f>
        <v>0</v>
      </c>
      <c r="I941" s="26"/>
      <c r="J941" s="26">
        <f>VLOOKUP(F941,'数据-省本级决算数'!$A:$B,2,0)</f>
        <v>0</v>
      </c>
      <c r="K941" s="175"/>
      <c r="L941" s="175"/>
      <c r="M941" s="175">
        <f t="shared" si="90"/>
        <v>0</v>
      </c>
      <c r="N941" s="135" t="str">
        <f t="shared" si="86"/>
        <v/>
      </c>
      <c r="O941" s="176" t="str">
        <f t="shared" si="87"/>
        <v>否</v>
      </c>
      <c r="P941" s="176" t="str">
        <f t="shared" si="91"/>
        <v>是</v>
      </c>
    </row>
    <row r="942" ht="18.95" customHeight="1" spans="1:16">
      <c r="A942" s="167" t="s">
        <v>135</v>
      </c>
      <c r="B942" s="456" t="s">
        <v>1566</v>
      </c>
      <c r="C942" s="168"/>
      <c r="D942" s="169" t="s">
        <v>1790</v>
      </c>
      <c r="E942" s="168"/>
      <c r="F942" s="49" t="s">
        <v>1791</v>
      </c>
      <c r="G942" s="170">
        <f ca="1">SUMIF($C941:$C2163,$D942,$G941:$G2162)</f>
        <v>0</v>
      </c>
      <c r="H942" s="26">
        <f ca="1">SUMIF($C941:$C2162,$D942,$H941:$H2161)</f>
        <v>3400</v>
      </c>
      <c r="I942" s="26">
        <f>IFERROR(VLOOKUP(F942,'数据-省本级调整数'!$A:$B,2,0),0)</f>
        <v>198</v>
      </c>
      <c r="J942" s="26">
        <f>VLOOKUP(F942,'数据-省本级决算数'!$A:$B,2,0)</f>
        <v>198</v>
      </c>
      <c r="K942" s="175"/>
      <c r="L942" s="175">
        <f ca="1" t="shared" si="89"/>
        <v>0.06</v>
      </c>
      <c r="M942" s="175">
        <f t="shared" si="90"/>
        <v>1</v>
      </c>
      <c r="N942" s="133" t="str">
        <f ca="1" t="shared" si="86"/>
        <v/>
      </c>
      <c r="O942" s="176" t="str">
        <f ca="1" t="shared" si="87"/>
        <v>是</v>
      </c>
      <c r="P942" s="176" t="str">
        <f t="shared" si="91"/>
        <v>是</v>
      </c>
    </row>
    <row r="943" ht="18.95" customHeight="1" spans="1:16">
      <c r="A943" s="167" t="s">
        <v>135</v>
      </c>
      <c r="B943" s="168" t="s">
        <v>135</v>
      </c>
      <c r="C943" s="456" t="s">
        <v>1790</v>
      </c>
      <c r="D943" s="169" t="s">
        <v>1792</v>
      </c>
      <c r="E943" s="168" t="s">
        <v>147</v>
      </c>
      <c r="F943" s="51" t="s">
        <v>1793</v>
      </c>
      <c r="G943" s="26">
        <v>0</v>
      </c>
      <c r="H943" s="26">
        <f>IFERROR(VLOOKUP(D943,'数据-省本级预算数'!D:H,4,0),"0")</f>
        <v>1300</v>
      </c>
      <c r="I943" s="26"/>
      <c r="J943" s="26">
        <f>VLOOKUP(F943,'数据-省本级决算数'!$A:$B,2,0)</f>
        <v>0</v>
      </c>
      <c r="K943" s="175"/>
      <c r="L943" s="175">
        <f t="shared" si="89"/>
        <v>0</v>
      </c>
      <c r="M943" s="175">
        <f t="shared" si="90"/>
        <v>0</v>
      </c>
      <c r="N943" s="135" t="str">
        <f t="shared" si="86"/>
        <v/>
      </c>
      <c r="O943" s="176" t="str">
        <f t="shared" si="87"/>
        <v>是</v>
      </c>
      <c r="P943" s="176" t="str">
        <f t="shared" si="91"/>
        <v>是</v>
      </c>
    </row>
    <row r="944" ht="18.95" customHeight="1" spans="1:16">
      <c r="A944" s="167" t="s">
        <v>135</v>
      </c>
      <c r="B944" s="168"/>
      <c r="C944" s="456" t="s">
        <v>1790</v>
      </c>
      <c r="D944" s="169" t="s">
        <v>1794</v>
      </c>
      <c r="E944" s="168" t="s">
        <v>147</v>
      </c>
      <c r="F944" s="49" t="s">
        <v>1795</v>
      </c>
      <c r="G944" s="26">
        <v>0</v>
      </c>
      <c r="H944" s="26">
        <f>IFERROR(VLOOKUP(D944,'数据-省本级预算数'!D:H,4,0),"0")</f>
        <v>2100</v>
      </c>
      <c r="I944" s="26"/>
      <c r="J944" s="26">
        <f>VLOOKUP(F944,'数据-省本级决算数'!$A:$B,2,0)</f>
        <v>0</v>
      </c>
      <c r="K944" s="175"/>
      <c r="L944" s="175">
        <f t="shared" si="89"/>
        <v>0</v>
      </c>
      <c r="M944" s="175">
        <f t="shared" si="90"/>
        <v>0</v>
      </c>
      <c r="N944" s="135" t="str">
        <f t="shared" si="86"/>
        <v/>
      </c>
      <c r="O944" s="176" t="str">
        <f t="shared" si="87"/>
        <v>是</v>
      </c>
      <c r="P944" s="176" t="str">
        <f t="shared" si="91"/>
        <v>是</v>
      </c>
    </row>
    <row r="945" ht="18.95" customHeight="1" spans="1:16">
      <c r="A945" s="167" t="s">
        <v>135</v>
      </c>
      <c r="B945" s="168" t="s">
        <v>135</v>
      </c>
      <c r="C945" s="456" t="s">
        <v>1790</v>
      </c>
      <c r="D945" s="169" t="s">
        <v>1796</v>
      </c>
      <c r="E945" s="168" t="s">
        <v>147</v>
      </c>
      <c r="F945" s="49" t="s">
        <v>1797</v>
      </c>
      <c r="G945" s="26">
        <v>0</v>
      </c>
      <c r="H945" s="26">
        <f>IFERROR(VLOOKUP(D945,'数据-省本级预算数'!D:H,4,0),"0")</f>
        <v>0</v>
      </c>
      <c r="I945" s="26"/>
      <c r="J945" s="26">
        <f>VLOOKUP(F945,'数据-省本级决算数'!$A:$B,2,0)</f>
        <v>198</v>
      </c>
      <c r="K945" s="175"/>
      <c r="L945" s="175"/>
      <c r="M945" s="175">
        <f t="shared" si="90"/>
        <v>0</v>
      </c>
      <c r="N945" s="135" t="str">
        <f t="shared" si="86"/>
        <v/>
      </c>
      <c r="O945" s="176" t="str">
        <f t="shared" si="87"/>
        <v>是</v>
      </c>
      <c r="P945" s="176" t="str">
        <f t="shared" si="91"/>
        <v>是</v>
      </c>
    </row>
    <row r="946" ht="18.95" customHeight="1" spans="1:16">
      <c r="A946" s="167" t="s">
        <v>135</v>
      </c>
      <c r="B946" s="456" t="s">
        <v>1566</v>
      </c>
      <c r="C946" s="168"/>
      <c r="D946" s="455" t="s">
        <v>1798</v>
      </c>
      <c r="E946" s="168"/>
      <c r="F946" s="27" t="s">
        <v>1799</v>
      </c>
      <c r="G946" s="170">
        <f ca="1">SUMIF($C945:$C2167,$D946,$G945:$G2166)</f>
        <v>0</v>
      </c>
      <c r="H946" s="26">
        <f ca="1">SUMIF($C945:$C2166,$D946,$H945:$H2165)</f>
        <v>0</v>
      </c>
      <c r="I946" s="26">
        <f>IFERROR(VLOOKUP(F946,'数据-省本级调整数'!$A:$B,2,0),0)</f>
        <v>0</v>
      </c>
      <c r="J946" s="26">
        <f>VLOOKUP(F946,'数据-省本级决算数'!$A:$B,2,0)</f>
        <v>0</v>
      </c>
      <c r="K946" s="175"/>
      <c r="L946" s="175"/>
      <c r="M946" s="175">
        <f t="shared" si="90"/>
        <v>0</v>
      </c>
      <c r="N946" s="133" t="str">
        <f ca="1" t="shared" si="86"/>
        <v/>
      </c>
      <c r="O946" s="176" t="str">
        <f ca="1" t="shared" si="87"/>
        <v>否</v>
      </c>
      <c r="P946" s="176" t="str">
        <f t="shared" si="91"/>
        <v>是</v>
      </c>
    </row>
    <row r="947" ht="18.95" customHeight="1" spans="1:16">
      <c r="A947" s="167" t="s">
        <v>135</v>
      </c>
      <c r="B947" s="168" t="s">
        <v>135</v>
      </c>
      <c r="C947" s="456" t="s">
        <v>1798</v>
      </c>
      <c r="D947" s="169" t="s">
        <v>1800</v>
      </c>
      <c r="E947" s="168" t="s">
        <v>147</v>
      </c>
      <c r="F947" s="27" t="s">
        <v>1801</v>
      </c>
      <c r="G947" s="26">
        <v>0</v>
      </c>
      <c r="H947" s="26">
        <f>IFERROR(VLOOKUP(D947,'数据-省本级预算数'!D:H,4,0),"0")</f>
        <v>0</v>
      </c>
      <c r="I947" s="26"/>
      <c r="J947" s="26">
        <f>VLOOKUP(F947,'数据-省本级决算数'!$A:$B,2,0)</f>
        <v>0</v>
      </c>
      <c r="K947" s="175"/>
      <c r="L947" s="175"/>
      <c r="M947" s="175">
        <f t="shared" si="90"/>
        <v>0</v>
      </c>
      <c r="N947" s="135" t="str">
        <f t="shared" si="86"/>
        <v/>
      </c>
      <c r="O947" s="176" t="str">
        <f t="shared" si="87"/>
        <v>否</v>
      </c>
      <c r="P947" s="176" t="str">
        <f t="shared" si="91"/>
        <v>是</v>
      </c>
    </row>
    <row r="948" ht="18.95" customHeight="1" spans="1:16">
      <c r="A948" s="167" t="s">
        <v>135</v>
      </c>
      <c r="B948" s="168" t="s">
        <v>135</v>
      </c>
      <c r="C948" s="456" t="s">
        <v>1798</v>
      </c>
      <c r="D948" s="169" t="s">
        <v>1802</v>
      </c>
      <c r="E948" s="168" t="s">
        <v>147</v>
      </c>
      <c r="F948" s="27" t="s">
        <v>1803</v>
      </c>
      <c r="G948" s="26">
        <v>0</v>
      </c>
      <c r="H948" s="26">
        <f>IFERROR(VLOOKUP(D948,'数据-省本级预算数'!D:H,4,0),"0")</f>
        <v>0</v>
      </c>
      <c r="I948" s="26"/>
      <c r="J948" s="26">
        <f>VLOOKUP(F948,'数据-省本级决算数'!$A:$B,2,0)</f>
        <v>0</v>
      </c>
      <c r="K948" s="175"/>
      <c r="L948" s="175"/>
      <c r="M948" s="175">
        <f t="shared" si="90"/>
        <v>0</v>
      </c>
      <c r="N948" s="135" t="str">
        <f t="shared" si="86"/>
        <v/>
      </c>
      <c r="O948" s="176" t="str">
        <f t="shared" si="87"/>
        <v>否</v>
      </c>
      <c r="P948" s="176" t="str">
        <f t="shared" si="91"/>
        <v>是</v>
      </c>
    </row>
    <row r="949" ht="18.95" customHeight="1" spans="1:16">
      <c r="A949" s="167"/>
      <c r="B949" s="180"/>
      <c r="C949" s="456" t="s">
        <v>1798</v>
      </c>
      <c r="D949" s="455" t="s">
        <v>1804</v>
      </c>
      <c r="E949" s="168" t="s">
        <v>147</v>
      </c>
      <c r="F949" s="27" t="s">
        <v>1805</v>
      </c>
      <c r="G949" s="26">
        <v>0</v>
      </c>
      <c r="H949" s="26">
        <f>IFERROR(VLOOKUP(D949,'数据-省本级预算数'!D:H,4,0),"0")</f>
        <v>0</v>
      </c>
      <c r="I949" s="26"/>
      <c r="J949" s="26">
        <f>VLOOKUP(F949,'数据-省本级决算数'!$A:$B,2,0)</f>
        <v>0</v>
      </c>
      <c r="K949" s="175"/>
      <c r="L949" s="175"/>
      <c r="M949" s="175">
        <f t="shared" si="90"/>
        <v>0</v>
      </c>
      <c r="N949" s="135" t="str">
        <f t="shared" si="86"/>
        <v/>
      </c>
      <c r="O949" s="176" t="str">
        <f t="shared" si="87"/>
        <v>否</v>
      </c>
      <c r="P949" s="176" t="str">
        <f t="shared" si="91"/>
        <v>是</v>
      </c>
    </row>
    <row r="950" ht="18.95" customHeight="1" spans="1:16">
      <c r="A950" s="167"/>
      <c r="B950" s="456" t="s">
        <v>1566</v>
      </c>
      <c r="C950" s="168"/>
      <c r="D950" s="27">
        <v>21399</v>
      </c>
      <c r="E950" s="168"/>
      <c r="F950" s="51" t="s">
        <v>1806</v>
      </c>
      <c r="G950" s="170">
        <f ca="1">SUMIF($C949:$C2171,$D950,$G949:$G2170)</f>
        <v>1568</v>
      </c>
      <c r="H950" s="26">
        <f ca="1">SUMIF($C949:$C2170,$D950,$H949:$H2169)</f>
        <v>46387</v>
      </c>
      <c r="I950" s="26">
        <f>IFERROR(VLOOKUP(F950,'数据-省本级调整数'!$A:$B,2,0),0)</f>
        <v>50073</v>
      </c>
      <c r="J950" s="26">
        <f>VLOOKUP(F950,'数据-省本级决算数'!$A:$B,2,0)</f>
        <v>2016</v>
      </c>
      <c r="K950" s="175">
        <f ca="1" t="shared" si="88"/>
        <v>1.29</v>
      </c>
      <c r="L950" s="175">
        <f ca="1" t="shared" si="89"/>
        <v>0.04</v>
      </c>
      <c r="M950" s="175">
        <f t="shared" si="90"/>
        <v>0.04</v>
      </c>
      <c r="N950" s="133">
        <f ca="1" t="shared" si="86"/>
        <v>0.286</v>
      </c>
      <c r="O950" s="176" t="str">
        <f ca="1" t="shared" si="87"/>
        <v>是</v>
      </c>
      <c r="P950" s="176" t="str">
        <f t="shared" si="91"/>
        <v>是</v>
      </c>
    </row>
    <row r="951" ht="18.95" customHeight="1" spans="1:16">
      <c r="A951" s="167"/>
      <c r="B951" s="168"/>
      <c r="C951" s="27">
        <v>21399</v>
      </c>
      <c r="D951" s="27">
        <v>2139901</v>
      </c>
      <c r="E951" s="168" t="s">
        <v>147</v>
      </c>
      <c r="F951" s="51" t="s">
        <v>1807</v>
      </c>
      <c r="G951" s="26">
        <v>0</v>
      </c>
      <c r="H951" s="26">
        <f>IFERROR(VLOOKUP(D951,'数据-省本级预算数'!D:H,4,0),"0")</f>
        <v>0</v>
      </c>
      <c r="I951" s="26"/>
      <c r="J951" s="26">
        <f>VLOOKUP(F951,'数据-省本级决算数'!$A:$B,2,0)</f>
        <v>0</v>
      </c>
      <c r="K951" s="175"/>
      <c r="L951" s="175"/>
      <c r="M951" s="175">
        <f t="shared" si="90"/>
        <v>0</v>
      </c>
      <c r="N951" s="135" t="str">
        <f t="shared" si="86"/>
        <v/>
      </c>
      <c r="O951" s="176" t="str">
        <f t="shared" si="87"/>
        <v>否</v>
      </c>
      <c r="P951" s="176" t="str">
        <f t="shared" si="91"/>
        <v>是</v>
      </c>
    </row>
    <row r="952" ht="18.95" customHeight="1" spans="1:16">
      <c r="A952" s="167"/>
      <c r="B952" s="168"/>
      <c r="C952" s="27">
        <v>21399</v>
      </c>
      <c r="D952" s="27">
        <v>2139999</v>
      </c>
      <c r="E952" s="168" t="s">
        <v>147</v>
      </c>
      <c r="F952" s="51" t="s">
        <v>1808</v>
      </c>
      <c r="G952" s="26">
        <v>1568</v>
      </c>
      <c r="H952" s="26">
        <f>IFERROR(VLOOKUP(D952,'数据-省本级预算数'!D:H,4,0),"0")</f>
        <v>46387</v>
      </c>
      <c r="I952" s="26"/>
      <c r="J952" s="26">
        <f>VLOOKUP(F952,'数据-省本级决算数'!$A:$B,2,0)</f>
        <v>2016</v>
      </c>
      <c r="K952" s="175">
        <f t="shared" si="88"/>
        <v>1.29</v>
      </c>
      <c r="L952" s="175">
        <f t="shared" si="89"/>
        <v>0.04</v>
      </c>
      <c r="M952" s="175">
        <f t="shared" si="90"/>
        <v>0</v>
      </c>
      <c r="N952" s="135">
        <f t="shared" ref="N952:N1015" si="92">IF(ISERROR(J952/G952-1),"",J952/G952-1)</f>
        <v>0.286</v>
      </c>
      <c r="O952" s="176" t="str">
        <f t="shared" si="87"/>
        <v>是</v>
      </c>
      <c r="P952" s="176" t="str">
        <f t="shared" si="91"/>
        <v>是</v>
      </c>
    </row>
    <row r="953" ht="18.95" customHeight="1" spans="1:16">
      <c r="A953" s="167" t="s">
        <v>134</v>
      </c>
      <c r="B953" s="168" t="s">
        <v>135</v>
      </c>
      <c r="C953" s="168"/>
      <c r="D953" s="169" t="s">
        <v>1809</v>
      </c>
      <c r="E953" s="168"/>
      <c r="F953" s="48" t="s">
        <v>1810</v>
      </c>
      <c r="G953" s="170">
        <f ca="1">SUMIF($B954:$B$1300,$D953,$G954:$G$1300)</f>
        <v>3518255</v>
      </c>
      <c r="H953" s="170">
        <f ca="1">SUMIF($B954:$B$1300,$D953,$H954:$H$1300)</f>
        <v>1065170</v>
      </c>
      <c r="I953" s="170">
        <f>SUMIF($B954:$B$1300,$D953,$I954:$I$1300)</f>
        <v>3091850</v>
      </c>
      <c r="J953" s="26">
        <f>VLOOKUP(F953,'数据-省本级决算数'!$A:$B,2,0)</f>
        <v>3080936</v>
      </c>
      <c r="K953" s="175">
        <f ca="1" t="shared" si="88"/>
        <v>0.88</v>
      </c>
      <c r="L953" s="175">
        <f ca="1" t="shared" si="89"/>
        <v>2.89</v>
      </c>
      <c r="M953" s="175">
        <f t="shared" si="90"/>
        <v>1</v>
      </c>
      <c r="N953" s="133">
        <f ca="1" t="shared" si="92"/>
        <v>-0.124</v>
      </c>
      <c r="O953" s="176" t="str">
        <f ca="1" t="shared" si="87"/>
        <v>是</v>
      </c>
      <c r="P953" s="176" t="str">
        <f t="shared" si="91"/>
        <v>是</v>
      </c>
    </row>
    <row r="954" ht="18.95" customHeight="1" spans="1:16">
      <c r="A954" s="167" t="s">
        <v>135</v>
      </c>
      <c r="B954" s="456" t="s">
        <v>1809</v>
      </c>
      <c r="C954" s="168"/>
      <c r="D954" s="455" t="s">
        <v>1811</v>
      </c>
      <c r="E954" s="168"/>
      <c r="F954" s="49" t="s">
        <v>1812</v>
      </c>
      <c r="G954" s="26">
        <f ca="1">SUMIF($C953:$C2175,$D954,$G953:$G2174)</f>
        <v>1872256</v>
      </c>
      <c r="H954" s="26">
        <f ca="1">SUMIF($C953:$C2174,$D954,$H953:$H2173)</f>
        <v>946971</v>
      </c>
      <c r="I954" s="26">
        <f>IFERROR(VLOOKUP(F954,'数据-省本级调整数'!$A:$B,2,0),0)</f>
        <v>1434429</v>
      </c>
      <c r="J954" s="26">
        <f>VLOOKUP(F954,'数据-省本级决算数'!$A:$B,2,0)</f>
        <v>1424205</v>
      </c>
      <c r="K954" s="175">
        <f ca="1" t="shared" si="88"/>
        <v>0.76</v>
      </c>
      <c r="L954" s="175">
        <f ca="1" t="shared" si="89"/>
        <v>1.5</v>
      </c>
      <c r="M954" s="175">
        <f t="shared" si="90"/>
        <v>0.99</v>
      </c>
      <c r="N954" s="135">
        <f ca="1" t="shared" si="92"/>
        <v>-0.239</v>
      </c>
      <c r="O954" s="176" t="str">
        <f ca="1" t="shared" si="87"/>
        <v>是</v>
      </c>
      <c r="P954" s="176" t="str">
        <f t="shared" si="91"/>
        <v>是</v>
      </c>
    </row>
    <row r="955" ht="18.95" customHeight="1" spans="1:16">
      <c r="A955" s="167" t="s">
        <v>135</v>
      </c>
      <c r="B955" s="168" t="s">
        <v>135</v>
      </c>
      <c r="C955" s="456" t="s">
        <v>1811</v>
      </c>
      <c r="D955" s="169" t="s">
        <v>1813</v>
      </c>
      <c r="E955" s="168" t="s">
        <v>147</v>
      </c>
      <c r="F955" s="49" t="s">
        <v>141</v>
      </c>
      <c r="G955" s="26">
        <v>2475</v>
      </c>
      <c r="H955" s="26">
        <f>IFERROR(VLOOKUP(D955,'数据-省本级预算数'!D:H,4,0),"0")</f>
        <v>2510</v>
      </c>
      <c r="I955" s="26"/>
      <c r="J955" s="26">
        <f>VLOOKUP(F955,'数据-省本级决算数'!$A:$B,2,0)</f>
        <v>4776</v>
      </c>
      <c r="K955" s="175">
        <f t="shared" si="88"/>
        <v>1.93</v>
      </c>
      <c r="L955" s="175">
        <f t="shared" si="89"/>
        <v>1.9</v>
      </c>
      <c r="M955" s="175">
        <f t="shared" si="90"/>
        <v>0</v>
      </c>
      <c r="N955" s="135">
        <f t="shared" si="92"/>
        <v>0.93</v>
      </c>
      <c r="O955" s="176" t="str">
        <f t="shared" si="87"/>
        <v>是</v>
      </c>
      <c r="P955" s="176" t="str">
        <f t="shared" si="91"/>
        <v>否</v>
      </c>
    </row>
    <row r="956" ht="18.95" customHeight="1" spans="1:16">
      <c r="A956" s="167" t="s">
        <v>135</v>
      </c>
      <c r="B956" s="168"/>
      <c r="C956" s="456" t="s">
        <v>1811</v>
      </c>
      <c r="D956" s="169" t="s">
        <v>1814</v>
      </c>
      <c r="E956" s="168" t="s">
        <v>147</v>
      </c>
      <c r="F956" s="49" t="s">
        <v>143</v>
      </c>
      <c r="G956" s="26">
        <v>100</v>
      </c>
      <c r="H956" s="26">
        <f>IFERROR(VLOOKUP(D956,'数据-省本级预算数'!D:H,4,0),"0")</f>
        <v>0</v>
      </c>
      <c r="I956" s="26"/>
      <c r="J956" s="26">
        <f>VLOOKUP(F956,'数据-省本级决算数'!$A:$B,2,0)</f>
        <v>590</v>
      </c>
      <c r="K956" s="175">
        <f t="shared" si="88"/>
        <v>5.9</v>
      </c>
      <c r="L956" s="175"/>
      <c r="M956" s="175">
        <f t="shared" si="90"/>
        <v>0</v>
      </c>
      <c r="N956" s="135">
        <f t="shared" si="92"/>
        <v>4.9</v>
      </c>
      <c r="O956" s="176" t="str">
        <f t="shared" si="87"/>
        <v>是</v>
      </c>
      <c r="P956" s="176" t="str">
        <f t="shared" si="91"/>
        <v>否</v>
      </c>
    </row>
    <row r="957" ht="18.95" customHeight="1" spans="1:16">
      <c r="A957" s="167" t="s">
        <v>135</v>
      </c>
      <c r="B957" s="168" t="s">
        <v>135</v>
      </c>
      <c r="C957" s="456" t="s">
        <v>1811</v>
      </c>
      <c r="D957" s="169" t="s">
        <v>1815</v>
      </c>
      <c r="E957" s="168" t="s">
        <v>147</v>
      </c>
      <c r="F957" s="49" t="s">
        <v>145</v>
      </c>
      <c r="G957" s="26">
        <v>119</v>
      </c>
      <c r="H957" s="26">
        <f>IFERROR(VLOOKUP(D957,'数据-省本级预算数'!D:H,4,0),"0")</f>
        <v>62</v>
      </c>
      <c r="I957" s="26"/>
      <c r="J957" s="26">
        <f>VLOOKUP(F957,'数据-省本级决算数'!$A:$B,2,0)</f>
        <v>713</v>
      </c>
      <c r="K957" s="175">
        <f t="shared" si="88"/>
        <v>5.99</v>
      </c>
      <c r="L957" s="175">
        <f t="shared" si="89"/>
        <v>11.5</v>
      </c>
      <c r="M957" s="175">
        <f t="shared" si="90"/>
        <v>0</v>
      </c>
      <c r="N957" s="135">
        <f t="shared" si="92"/>
        <v>4.992</v>
      </c>
      <c r="O957" s="176" t="str">
        <f t="shared" si="87"/>
        <v>是</v>
      </c>
      <c r="P957" s="176" t="str">
        <f t="shared" si="91"/>
        <v>否</v>
      </c>
    </row>
    <row r="958" ht="18.95" customHeight="1" spans="1:16">
      <c r="A958" s="167" t="s">
        <v>135</v>
      </c>
      <c r="B958" s="168" t="s">
        <v>135</v>
      </c>
      <c r="C958" s="456" t="s">
        <v>1811</v>
      </c>
      <c r="D958" s="169" t="s">
        <v>1816</v>
      </c>
      <c r="E958" s="168" t="s">
        <v>147</v>
      </c>
      <c r="F958" s="49" t="s">
        <v>1817</v>
      </c>
      <c r="G958" s="26">
        <v>300000</v>
      </c>
      <c r="H958" s="26">
        <f>IFERROR(VLOOKUP(D958,'数据-省本级预算数'!D:H,4,0),"0")</f>
        <v>95000</v>
      </c>
      <c r="I958" s="26"/>
      <c r="J958" s="26">
        <f>VLOOKUP(F958,'数据-省本级决算数'!$A:$B,2,0)</f>
        <v>400000</v>
      </c>
      <c r="K958" s="175">
        <f t="shared" si="88"/>
        <v>1.33</v>
      </c>
      <c r="L958" s="175">
        <f t="shared" si="89"/>
        <v>4.21</v>
      </c>
      <c r="M958" s="175">
        <f t="shared" si="90"/>
        <v>0</v>
      </c>
      <c r="N958" s="135">
        <f t="shared" si="92"/>
        <v>0.333</v>
      </c>
      <c r="O958" s="176" t="str">
        <f t="shared" si="87"/>
        <v>是</v>
      </c>
      <c r="P958" s="176" t="str">
        <f t="shared" si="91"/>
        <v>否</v>
      </c>
    </row>
    <row r="959" ht="18.95" customHeight="1" spans="1:16">
      <c r="A959" s="167"/>
      <c r="B959" s="168"/>
      <c r="C959" s="456" t="s">
        <v>1811</v>
      </c>
      <c r="D959" s="169" t="s">
        <v>1818</v>
      </c>
      <c r="E959" s="168" t="s">
        <v>147</v>
      </c>
      <c r="F959" s="49" t="s">
        <v>1819</v>
      </c>
      <c r="G959" s="26">
        <v>18007</v>
      </c>
      <c r="H959" s="26">
        <f>IFERROR(VLOOKUP(D959,'数据-省本级预算数'!D:H,4,0),"0")</f>
        <v>0</v>
      </c>
      <c r="I959" s="26"/>
      <c r="J959" s="26">
        <f>VLOOKUP(F959,'数据-省本级决算数'!$A:$B,2,0)</f>
        <v>28158</v>
      </c>
      <c r="K959" s="175">
        <f t="shared" si="88"/>
        <v>1.56</v>
      </c>
      <c r="L959" s="175"/>
      <c r="M959" s="175">
        <f t="shared" si="90"/>
        <v>0</v>
      </c>
      <c r="N959" s="135">
        <f t="shared" si="92"/>
        <v>0.564</v>
      </c>
      <c r="O959" s="176" t="str">
        <f t="shared" si="87"/>
        <v>是</v>
      </c>
      <c r="P959" s="176" t="str">
        <f t="shared" si="91"/>
        <v>否</v>
      </c>
    </row>
    <row r="960" ht="18.95" customHeight="1" spans="1:16">
      <c r="A960" s="167"/>
      <c r="B960" s="168"/>
      <c r="C960" s="456" t="s">
        <v>1811</v>
      </c>
      <c r="D960" s="169" t="s">
        <v>1820</v>
      </c>
      <c r="E960" s="168" t="s">
        <v>147</v>
      </c>
      <c r="F960" s="49" t="s">
        <v>1821</v>
      </c>
      <c r="G960" s="26">
        <v>276159</v>
      </c>
      <c r="H960" s="26">
        <f>IFERROR(VLOOKUP(D960,'数据-省本级预算数'!D:H,4,0),"0")</f>
        <v>364540</v>
      </c>
      <c r="I960" s="26"/>
      <c r="J960" s="26">
        <f>VLOOKUP(F960,'数据-省本级决算数'!$A:$B,2,0)</f>
        <v>388891</v>
      </c>
      <c r="K960" s="175">
        <f t="shared" si="88"/>
        <v>1.41</v>
      </c>
      <c r="L960" s="175">
        <f t="shared" si="89"/>
        <v>1.07</v>
      </c>
      <c r="M960" s="175">
        <f t="shared" si="90"/>
        <v>0</v>
      </c>
      <c r="N960" s="135">
        <f t="shared" si="92"/>
        <v>0.408</v>
      </c>
      <c r="O960" s="176" t="str">
        <f t="shared" si="87"/>
        <v>是</v>
      </c>
      <c r="P960" s="176" t="str">
        <f t="shared" si="91"/>
        <v>否</v>
      </c>
    </row>
    <row r="961" ht="18.95" customHeight="1" spans="1:16">
      <c r="A961" s="167" t="s">
        <v>135</v>
      </c>
      <c r="B961" s="168" t="s">
        <v>135</v>
      </c>
      <c r="C961" s="456" t="s">
        <v>1811</v>
      </c>
      <c r="D961" s="169" t="s">
        <v>1822</v>
      </c>
      <c r="E961" s="168" t="s">
        <v>147</v>
      </c>
      <c r="F961" s="49" t="s">
        <v>1823</v>
      </c>
      <c r="G961" s="26">
        <v>0</v>
      </c>
      <c r="H961" s="26">
        <f>IFERROR(VLOOKUP(D961,'数据-省本级预算数'!D:H,4,0),"0")</f>
        <v>0</v>
      </c>
      <c r="I961" s="26"/>
      <c r="J961" s="26">
        <f>VLOOKUP(F961,'数据-省本级决算数'!$A:$B,2,0)</f>
        <v>0</v>
      </c>
      <c r="K961" s="175"/>
      <c r="L961" s="175"/>
      <c r="M961" s="175">
        <f t="shared" si="90"/>
        <v>0</v>
      </c>
      <c r="N961" s="135" t="str">
        <f t="shared" si="92"/>
        <v/>
      </c>
      <c r="O961" s="176" t="str">
        <f t="shared" si="87"/>
        <v>否</v>
      </c>
      <c r="P961" s="176" t="str">
        <f t="shared" si="91"/>
        <v>否</v>
      </c>
    </row>
    <row r="962" ht="18.95" customHeight="1" spans="1:16">
      <c r="A962" s="167" t="s">
        <v>135</v>
      </c>
      <c r="B962" s="168" t="s">
        <v>135</v>
      </c>
      <c r="C962" s="456" t="s">
        <v>1811</v>
      </c>
      <c r="D962" s="169" t="s">
        <v>1824</v>
      </c>
      <c r="E962" s="168" t="s">
        <v>147</v>
      </c>
      <c r="F962" s="49" t="s">
        <v>1825</v>
      </c>
      <c r="G962" s="26">
        <v>37984</v>
      </c>
      <c r="H962" s="26">
        <f>IFERROR(VLOOKUP(D962,'数据-省本级预算数'!D:H,4,0),"0")</f>
        <v>42442</v>
      </c>
      <c r="I962" s="26"/>
      <c r="J962" s="26">
        <f>VLOOKUP(F962,'数据-省本级决算数'!$A:$B,2,0)</f>
        <v>40113</v>
      </c>
      <c r="K962" s="175">
        <f t="shared" si="88"/>
        <v>1.06</v>
      </c>
      <c r="L962" s="175">
        <f t="shared" si="89"/>
        <v>0.95</v>
      </c>
      <c r="M962" s="175">
        <f t="shared" si="90"/>
        <v>0</v>
      </c>
      <c r="N962" s="135">
        <f t="shared" si="92"/>
        <v>0.056</v>
      </c>
      <c r="O962" s="176" t="str">
        <f t="shared" si="87"/>
        <v>是</v>
      </c>
      <c r="P962" s="176" t="str">
        <f t="shared" si="91"/>
        <v>否</v>
      </c>
    </row>
    <row r="963" ht="18.95" customHeight="1" spans="1:16">
      <c r="A963" s="167" t="s">
        <v>135</v>
      </c>
      <c r="B963" s="168" t="s">
        <v>135</v>
      </c>
      <c r="C963" s="456" t="s">
        <v>1811</v>
      </c>
      <c r="D963" s="169" t="s">
        <v>1826</v>
      </c>
      <c r="E963" s="168" t="s">
        <v>147</v>
      </c>
      <c r="F963" s="49" t="s">
        <v>1827</v>
      </c>
      <c r="G963" s="26">
        <v>335</v>
      </c>
      <c r="H963" s="26">
        <f>IFERROR(VLOOKUP(D963,'数据-省本级预算数'!D:H,4,0),"0")</f>
        <v>815</v>
      </c>
      <c r="I963" s="26"/>
      <c r="J963" s="26">
        <f>VLOOKUP(F963,'数据-省本级决算数'!$A:$B,2,0)</f>
        <v>813</v>
      </c>
      <c r="K963" s="175">
        <f t="shared" si="88"/>
        <v>2.43</v>
      </c>
      <c r="L963" s="175">
        <f t="shared" si="89"/>
        <v>1</v>
      </c>
      <c r="M963" s="175">
        <f t="shared" si="90"/>
        <v>0</v>
      </c>
      <c r="N963" s="135">
        <f t="shared" si="92"/>
        <v>1.427</v>
      </c>
      <c r="O963" s="176" t="str">
        <f t="shared" si="87"/>
        <v>是</v>
      </c>
      <c r="P963" s="176" t="str">
        <f t="shared" si="91"/>
        <v>否</v>
      </c>
    </row>
    <row r="964" ht="18.95" customHeight="1" spans="1:16">
      <c r="A964" s="167" t="s">
        <v>135</v>
      </c>
      <c r="B964" s="168" t="s">
        <v>135</v>
      </c>
      <c r="C964" s="456" t="s">
        <v>1811</v>
      </c>
      <c r="D964" s="169" t="s">
        <v>1828</v>
      </c>
      <c r="E964" s="168" t="s">
        <v>147</v>
      </c>
      <c r="F964" s="49" t="s">
        <v>1829</v>
      </c>
      <c r="G964" s="26">
        <v>2974</v>
      </c>
      <c r="H964" s="26">
        <f>IFERROR(VLOOKUP(D964,'数据-省本级预算数'!D:H,4,0),"0")</f>
        <v>7367</v>
      </c>
      <c r="I964" s="26"/>
      <c r="J964" s="26">
        <f>VLOOKUP(F964,'数据-省本级决算数'!$A:$B,2,0)</f>
        <v>4506</v>
      </c>
      <c r="K964" s="175">
        <f t="shared" si="88"/>
        <v>1.52</v>
      </c>
      <c r="L964" s="175">
        <f t="shared" si="89"/>
        <v>0.61</v>
      </c>
      <c r="M964" s="175">
        <f t="shared" si="90"/>
        <v>0</v>
      </c>
      <c r="N964" s="135">
        <f t="shared" si="92"/>
        <v>0.515</v>
      </c>
      <c r="O964" s="176" t="str">
        <f t="shared" ref="O964:O1027" si="93">IF(F964&lt;&gt;"",IF(SUM(G964:J964)&lt;&gt;0,"是","否"),"空")</f>
        <v>是</v>
      </c>
      <c r="P964" s="176" t="str">
        <f t="shared" si="91"/>
        <v>否</v>
      </c>
    </row>
    <row r="965" ht="18.95" customHeight="1" spans="1:16">
      <c r="A965" s="167" t="s">
        <v>135</v>
      </c>
      <c r="B965" s="168" t="s">
        <v>135</v>
      </c>
      <c r="C965" s="456" t="s">
        <v>1811</v>
      </c>
      <c r="D965" s="169" t="s">
        <v>1830</v>
      </c>
      <c r="E965" s="168" t="s">
        <v>147</v>
      </c>
      <c r="F965" s="49" t="s">
        <v>1831</v>
      </c>
      <c r="G965" s="26">
        <v>13243</v>
      </c>
      <c r="H965" s="26">
        <f>IFERROR(VLOOKUP(D965,'数据-省本级预算数'!D:H,4,0),"0")</f>
        <v>22445</v>
      </c>
      <c r="I965" s="26"/>
      <c r="J965" s="26">
        <f>VLOOKUP(F965,'数据-省本级决算数'!$A:$B,2,0)</f>
        <v>22445</v>
      </c>
      <c r="K965" s="175">
        <f t="shared" ref="K965:K1025" si="94">J965/G965</f>
        <v>1.69</v>
      </c>
      <c r="L965" s="175">
        <f t="shared" ref="L965:L1026" si="95">J965/H965</f>
        <v>1</v>
      </c>
      <c r="M965" s="175">
        <f t="shared" ref="M965:M1028" si="96">IFERROR(J965/I965,0)</f>
        <v>0</v>
      </c>
      <c r="N965" s="135">
        <f t="shared" si="92"/>
        <v>0.695</v>
      </c>
      <c r="O965" s="176" t="str">
        <f t="shared" si="93"/>
        <v>是</v>
      </c>
      <c r="P965" s="176" t="str">
        <f t="shared" ref="P965:P1028" si="97">IF(C965&lt;&gt;"",IF(OR(LEFT(D965,3)="205",LEFT(D965,3)="206",LEFT(D965,3)="207",LEFT(D965,3)="208",LEFT(D965,3)="210",LEFT(D965,3)="213"),"是","否"),"是")</f>
        <v>否</v>
      </c>
    </row>
    <row r="966" ht="18.95" customHeight="1" spans="1:16">
      <c r="A966" s="167" t="s">
        <v>135</v>
      </c>
      <c r="B966" s="168" t="s">
        <v>135</v>
      </c>
      <c r="C966" s="456" t="s">
        <v>1811</v>
      </c>
      <c r="D966" s="169" t="s">
        <v>1832</v>
      </c>
      <c r="E966" s="168" t="s">
        <v>147</v>
      </c>
      <c r="F966" s="49" t="s">
        <v>1833</v>
      </c>
      <c r="G966" s="26">
        <v>52606</v>
      </c>
      <c r="H966" s="26">
        <f>IFERROR(VLOOKUP(D966,'数据-省本级预算数'!D:H,4,0),"0")</f>
        <v>63244</v>
      </c>
      <c r="I966" s="26"/>
      <c r="J966" s="26">
        <f>VLOOKUP(F966,'数据-省本级决算数'!$A:$B,2,0)</f>
        <v>55373</v>
      </c>
      <c r="K966" s="175">
        <f t="shared" si="94"/>
        <v>1.05</v>
      </c>
      <c r="L966" s="175">
        <f t="shared" si="95"/>
        <v>0.88</v>
      </c>
      <c r="M966" s="175">
        <f t="shared" si="96"/>
        <v>0</v>
      </c>
      <c r="N966" s="135">
        <f t="shared" si="92"/>
        <v>0.053</v>
      </c>
      <c r="O966" s="176" t="str">
        <f t="shared" si="93"/>
        <v>是</v>
      </c>
      <c r="P966" s="176" t="str">
        <f t="shared" si="97"/>
        <v>否</v>
      </c>
    </row>
    <row r="967" ht="18.95" customHeight="1" spans="1:16">
      <c r="A967" s="167" t="s">
        <v>135</v>
      </c>
      <c r="B967" s="168" t="s">
        <v>135</v>
      </c>
      <c r="C967" s="456" t="s">
        <v>1811</v>
      </c>
      <c r="D967" s="169" t="s">
        <v>1834</v>
      </c>
      <c r="E967" s="168" t="s">
        <v>147</v>
      </c>
      <c r="F967" s="49" t="s">
        <v>1835</v>
      </c>
      <c r="G967" s="26">
        <v>0</v>
      </c>
      <c r="H967" s="26">
        <f>IFERROR(VLOOKUP(D967,'数据-省本级预算数'!D:H,4,0),"0")</f>
        <v>2000</v>
      </c>
      <c r="I967" s="26"/>
      <c r="J967" s="26">
        <f>VLOOKUP(F967,'数据-省本级决算数'!$A:$B,2,0)</f>
        <v>0</v>
      </c>
      <c r="K967" s="175"/>
      <c r="L967" s="175">
        <f t="shared" si="95"/>
        <v>0</v>
      </c>
      <c r="M967" s="175">
        <f t="shared" si="96"/>
        <v>0</v>
      </c>
      <c r="N967" s="135" t="str">
        <f t="shared" si="92"/>
        <v/>
      </c>
      <c r="O967" s="176" t="str">
        <f t="shared" si="93"/>
        <v>是</v>
      </c>
      <c r="P967" s="176" t="str">
        <f t="shared" si="97"/>
        <v>否</v>
      </c>
    </row>
    <row r="968" ht="18.95" customHeight="1" spans="1:16">
      <c r="A968" s="167" t="s">
        <v>135</v>
      </c>
      <c r="B968" s="168" t="s">
        <v>135</v>
      </c>
      <c r="C968" s="456" t="s">
        <v>1811</v>
      </c>
      <c r="D968" s="169" t="s">
        <v>1836</v>
      </c>
      <c r="E968" s="168" t="s">
        <v>147</v>
      </c>
      <c r="F968" s="49" t="s">
        <v>1837</v>
      </c>
      <c r="G968" s="26">
        <v>0</v>
      </c>
      <c r="H968" s="26">
        <f>IFERROR(VLOOKUP(D968,'数据-省本级预算数'!D:H,4,0),"0")</f>
        <v>0</v>
      </c>
      <c r="I968" s="26"/>
      <c r="J968" s="26">
        <f>VLOOKUP(F968,'数据-省本级决算数'!$A:$B,2,0)</f>
        <v>0</v>
      </c>
      <c r="K968" s="175"/>
      <c r="L968" s="175"/>
      <c r="M968" s="175">
        <f t="shared" si="96"/>
        <v>0</v>
      </c>
      <c r="N968" s="135" t="str">
        <f t="shared" si="92"/>
        <v/>
      </c>
      <c r="O968" s="176" t="str">
        <f t="shared" si="93"/>
        <v>否</v>
      </c>
      <c r="P968" s="176" t="str">
        <f t="shared" si="97"/>
        <v>否</v>
      </c>
    </row>
    <row r="969" ht="18.95" customHeight="1" spans="1:16">
      <c r="A969" s="167" t="s">
        <v>135</v>
      </c>
      <c r="B969" s="168" t="s">
        <v>135</v>
      </c>
      <c r="C969" s="456" t="s">
        <v>1811</v>
      </c>
      <c r="D969" s="169" t="s">
        <v>1838</v>
      </c>
      <c r="E969" s="168" t="s">
        <v>147</v>
      </c>
      <c r="F969" s="49" t="s">
        <v>1839</v>
      </c>
      <c r="G969" s="26">
        <v>0</v>
      </c>
      <c r="H969" s="26">
        <f>IFERROR(VLOOKUP(D969,'数据-省本级预算数'!D:H,4,0),"0")</f>
        <v>4150</v>
      </c>
      <c r="I969" s="26"/>
      <c r="J969" s="26">
        <f>VLOOKUP(F969,'数据-省本级决算数'!$A:$B,2,0)</f>
        <v>3000</v>
      </c>
      <c r="K969" s="175"/>
      <c r="L969" s="175">
        <f t="shared" si="95"/>
        <v>0.72</v>
      </c>
      <c r="M969" s="175">
        <f t="shared" si="96"/>
        <v>0</v>
      </c>
      <c r="N969" s="135" t="str">
        <f t="shared" si="92"/>
        <v/>
      </c>
      <c r="O969" s="176" t="str">
        <f t="shared" si="93"/>
        <v>是</v>
      </c>
      <c r="P969" s="176" t="str">
        <f t="shared" si="97"/>
        <v>否</v>
      </c>
    </row>
    <row r="970" ht="18.95" customHeight="1" spans="1:16">
      <c r="A970" s="167" t="s">
        <v>135</v>
      </c>
      <c r="B970" s="168" t="s">
        <v>135</v>
      </c>
      <c r="C970" s="456" t="s">
        <v>1811</v>
      </c>
      <c r="D970" s="169" t="s">
        <v>1840</v>
      </c>
      <c r="E970" s="168" t="s">
        <v>147</v>
      </c>
      <c r="F970" s="49" t="s">
        <v>1841</v>
      </c>
      <c r="G970" s="26">
        <v>365</v>
      </c>
      <c r="H970" s="26">
        <f>IFERROR(VLOOKUP(D970,'数据-省本级预算数'!D:H,4,0),"0")</f>
        <v>2474</v>
      </c>
      <c r="I970" s="26"/>
      <c r="J970" s="26">
        <f>VLOOKUP(F970,'数据-省本级决算数'!$A:$B,2,0)</f>
        <v>1058</v>
      </c>
      <c r="K970" s="175">
        <f t="shared" si="94"/>
        <v>2.9</v>
      </c>
      <c r="L970" s="175">
        <f t="shared" si="95"/>
        <v>0.43</v>
      </c>
      <c r="M970" s="175">
        <f t="shared" si="96"/>
        <v>0</v>
      </c>
      <c r="N970" s="135">
        <f t="shared" si="92"/>
        <v>1.899</v>
      </c>
      <c r="O970" s="176" t="str">
        <f t="shared" si="93"/>
        <v>是</v>
      </c>
      <c r="P970" s="176" t="str">
        <f t="shared" si="97"/>
        <v>否</v>
      </c>
    </row>
    <row r="971" ht="18.95" customHeight="1" spans="1:16">
      <c r="A971" s="167" t="s">
        <v>135</v>
      </c>
      <c r="B971" s="168" t="s">
        <v>135</v>
      </c>
      <c r="C971" s="456" t="s">
        <v>1811</v>
      </c>
      <c r="D971" s="169" t="s">
        <v>1842</v>
      </c>
      <c r="E971" s="168" t="s">
        <v>147</v>
      </c>
      <c r="F971" s="49" t="s">
        <v>1843</v>
      </c>
      <c r="G971" s="26">
        <v>0</v>
      </c>
      <c r="H971" s="26">
        <f>IFERROR(VLOOKUP(D971,'数据-省本级预算数'!D:H,4,0),"0")</f>
        <v>0</v>
      </c>
      <c r="I971" s="26"/>
      <c r="J971" s="26">
        <f>VLOOKUP(F971,'数据-省本级决算数'!$A:$B,2,0)</f>
        <v>0</v>
      </c>
      <c r="K971" s="175"/>
      <c r="L971" s="175"/>
      <c r="M971" s="175">
        <f t="shared" si="96"/>
        <v>0</v>
      </c>
      <c r="N971" s="135" t="str">
        <f t="shared" si="92"/>
        <v/>
      </c>
      <c r="O971" s="176" t="str">
        <f t="shared" si="93"/>
        <v>否</v>
      </c>
      <c r="P971" s="176" t="str">
        <f t="shared" si="97"/>
        <v>否</v>
      </c>
    </row>
    <row r="972" ht="18.95" customHeight="1" spans="1:16">
      <c r="A972" s="167" t="s">
        <v>135</v>
      </c>
      <c r="B972" s="168" t="s">
        <v>135</v>
      </c>
      <c r="C972" s="456" t="s">
        <v>1811</v>
      </c>
      <c r="D972" s="169" t="s">
        <v>1844</v>
      </c>
      <c r="E972" s="168" t="s">
        <v>147</v>
      </c>
      <c r="F972" s="49" t="s">
        <v>1845</v>
      </c>
      <c r="G972" s="26">
        <v>0</v>
      </c>
      <c r="H972" s="26">
        <f>IFERROR(VLOOKUP(D972,'数据-省本级预算数'!D:H,4,0),"0")</f>
        <v>0</v>
      </c>
      <c r="I972" s="26"/>
      <c r="J972" s="26">
        <f>VLOOKUP(F972,'数据-省本级决算数'!$A:$B,2,0)</f>
        <v>0</v>
      </c>
      <c r="K972" s="175"/>
      <c r="L972" s="175"/>
      <c r="M972" s="175">
        <f t="shared" si="96"/>
        <v>0</v>
      </c>
      <c r="N972" s="135" t="str">
        <f t="shared" si="92"/>
        <v/>
      </c>
      <c r="O972" s="176" t="str">
        <f t="shared" si="93"/>
        <v>否</v>
      </c>
      <c r="P972" s="176" t="str">
        <f t="shared" si="97"/>
        <v>否</v>
      </c>
    </row>
    <row r="973" ht="18.95" customHeight="1" spans="1:16">
      <c r="A973" s="167" t="s">
        <v>135</v>
      </c>
      <c r="B973" s="168" t="s">
        <v>135</v>
      </c>
      <c r="C973" s="456" t="s">
        <v>1811</v>
      </c>
      <c r="D973" s="169" t="s">
        <v>1846</v>
      </c>
      <c r="E973" s="168" t="s">
        <v>147</v>
      </c>
      <c r="F973" s="49" t="s">
        <v>1847</v>
      </c>
      <c r="G973" s="26">
        <v>1529</v>
      </c>
      <c r="H973" s="26">
        <f>IFERROR(VLOOKUP(D973,'数据-省本级预算数'!D:H,4,0),"0")</f>
        <v>379</v>
      </c>
      <c r="I973" s="26"/>
      <c r="J973" s="26">
        <f>VLOOKUP(F973,'数据-省本级决算数'!$A:$B,2,0)</f>
        <v>277</v>
      </c>
      <c r="K973" s="175">
        <f t="shared" si="94"/>
        <v>0.18</v>
      </c>
      <c r="L973" s="175">
        <f t="shared" si="95"/>
        <v>0.73</v>
      </c>
      <c r="M973" s="175">
        <f t="shared" si="96"/>
        <v>0</v>
      </c>
      <c r="N973" s="135">
        <f t="shared" si="92"/>
        <v>-0.819</v>
      </c>
      <c r="O973" s="176" t="str">
        <f t="shared" si="93"/>
        <v>是</v>
      </c>
      <c r="P973" s="176" t="str">
        <f t="shared" si="97"/>
        <v>否</v>
      </c>
    </row>
    <row r="974" ht="18.95" customHeight="1" spans="1:16">
      <c r="A974" s="167" t="s">
        <v>135</v>
      </c>
      <c r="B974" s="168" t="s">
        <v>135</v>
      </c>
      <c r="C974" s="456" t="s">
        <v>1811</v>
      </c>
      <c r="D974" s="169" t="s">
        <v>1848</v>
      </c>
      <c r="E974" s="168" t="s">
        <v>147</v>
      </c>
      <c r="F974" s="49" t="s">
        <v>1849</v>
      </c>
      <c r="G974" s="26">
        <v>0</v>
      </c>
      <c r="H974" s="26">
        <f>IFERROR(VLOOKUP(D974,'数据-省本级预算数'!D:H,4,0),"0")</f>
        <v>0</v>
      </c>
      <c r="I974" s="26"/>
      <c r="J974" s="26">
        <f>VLOOKUP(F974,'数据-省本级决算数'!$A:$B,2,0)</f>
        <v>0</v>
      </c>
      <c r="K974" s="175"/>
      <c r="L974" s="175"/>
      <c r="M974" s="175">
        <f t="shared" si="96"/>
        <v>0</v>
      </c>
      <c r="N974" s="135" t="str">
        <f t="shared" si="92"/>
        <v/>
      </c>
      <c r="O974" s="176" t="str">
        <f t="shared" si="93"/>
        <v>否</v>
      </c>
      <c r="P974" s="176" t="str">
        <f t="shared" si="97"/>
        <v>否</v>
      </c>
    </row>
    <row r="975" ht="18.95" customHeight="1" spans="1:16">
      <c r="A975" s="167" t="s">
        <v>135</v>
      </c>
      <c r="B975" s="168" t="s">
        <v>135</v>
      </c>
      <c r="C975" s="456" t="s">
        <v>1811</v>
      </c>
      <c r="D975" s="169" t="s">
        <v>1850</v>
      </c>
      <c r="E975" s="168" t="s">
        <v>147</v>
      </c>
      <c r="F975" s="49" t="s">
        <v>1851</v>
      </c>
      <c r="G975" s="26">
        <v>0</v>
      </c>
      <c r="H975" s="26">
        <f>IFERROR(VLOOKUP(D975,'数据-省本级预算数'!D:H,4,0),"0")</f>
        <v>0</v>
      </c>
      <c r="I975" s="26"/>
      <c r="J975" s="26">
        <f>VLOOKUP(F975,'数据-省本级决算数'!$A:$B,2,0)</f>
        <v>0</v>
      </c>
      <c r="K975" s="175"/>
      <c r="L975" s="175"/>
      <c r="M975" s="175">
        <f t="shared" si="96"/>
        <v>0</v>
      </c>
      <c r="N975" s="135" t="str">
        <f t="shared" si="92"/>
        <v/>
      </c>
      <c r="O975" s="176" t="str">
        <f t="shared" si="93"/>
        <v>否</v>
      </c>
      <c r="P975" s="176" t="str">
        <f t="shared" si="97"/>
        <v>否</v>
      </c>
    </row>
    <row r="976" ht="18.95" customHeight="1" spans="1:16">
      <c r="A976" s="167" t="s">
        <v>135</v>
      </c>
      <c r="B976" s="168" t="s">
        <v>135</v>
      </c>
      <c r="C976" s="456" t="s">
        <v>1811</v>
      </c>
      <c r="D976" s="169" t="s">
        <v>1852</v>
      </c>
      <c r="E976" s="168" t="s">
        <v>147</v>
      </c>
      <c r="F976" s="49" t="s">
        <v>1853</v>
      </c>
      <c r="G976" s="26">
        <v>0</v>
      </c>
      <c r="H976" s="26">
        <f>IFERROR(VLOOKUP(D976,'数据-省本级预算数'!D:H,4,0),"0")</f>
        <v>0</v>
      </c>
      <c r="I976" s="26"/>
      <c r="J976" s="26">
        <f>VLOOKUP(F976,'数据-省本级决算数'!$A:$B,2,0)</f>
        <v>0</v>
      </c>
      <c r="K976" s="175"/>
      <c r="L976" s="175"/>
      <c r="M976" s="175">
        <f t="shared" si="96"/>
        <v>0</v>
      </c>
      <c r="N976" s="135" t="str">
        <f t="shared" si="92"/>
        <v/>
      </c>
      <c r="O976" s="176" t="str">
        <f t="shared" si="93"/>
        <v>否</v>
      </c>
      <c r="P976" s="176" t="str">
        <f t="shared" si="97"/>
        <v>否</v>
      </c>
    </row>
    <row r="977" ht="18.95" customHeight="1" spans="1:16">
      <c r="A977" s="167" t="s">
        <v>135</v>
      </c>
      <c r="B977" s="168" t="s">
        <v>135</v>
      </c>
      <c r="C977" s="456" t="s">
        <v>1811</v>
      </c>
      <c r="D977" s="169" t="s">
        <v>1854</v>
      </c>
      <c r="E977" s="168" t="s">
        <v>147</v>
      </c>
      <c r="F977" s="49" t="s">
        <v>1855</v>
      </c>
      <c r="G977" s="26">
        <v>0</v>
      </c>
      <c r="H977" s="26">
        <f>IFERROR(VLOOKUP(D977,'数据-省本级预算数'!D:H,4,0),"0")</f>
        <v>0</v>
      </c>
      <c r="I977" s="26"/>
      <c r="J977" s="26">
        <f>VLOOKUP(F977,'数据-省本级决算数'!$A:$B,2,0)</f>
        <v>0</v>
      </c>
      <c r="K977" s="175"/>
      <c r="L977" s="175"/>
      <c r="M977" s="175">
        <f t="shared" si="96"/>
        <v>0</v>
      </c>
      <c r="N977" s="135" t="str">
        <f t="shared" si="92"/>
        <v/>
      </c>
      <c r="O977" s="176" t="str">
        <f t="shared" si="93"/>
        <v>否</v>
      </c>
      <c r="P977" s="176" t="str">
        <f t="shared" si="97"/>
        <v>否</v>
      </c>
    </row>
    <row r="978" ht="18.95" customHeight="1" spans="1:16">
      <c r="A978" s="167" t="s">
        <v>135</v>
      </c>
      <c r="B978" s="168" t="s">
        <v>135</v>
      </c>
      <c r="C978" s="456" t="s">
        <v>1811</v>
      </c>
      <c r="D978" s="169" t="s">
        <v>1856</v>
      </c>
      <c r="E978" s="168" t="s">
        <v>147</v>
      </c>
      <c r="F978" s="49" t="s">
        <v>1857</v>
      </c>
      <c r="G978" s="26">
        <v>23</v>
      </c>
      <c r="H978" s="26">
        <f>IFERROR(VLOOKUP(D978,'数据-省本级预算数'!D:H,4,0),"0")</f>
        <v>50</v>
      </c>
      <c r="I978" s="26"/>
      <c r="J978" s="26">
        <f>VLOOKUP(F978,'数据-省本级决算数'!$A:$B,2,0)</f>
        <v>0</v>
      </c>
      <c r="K978" s="175">
        <f t="shared" si="94"/>
        <v>0</v>
      </c>
      <c r="L978" s="175">
        <f t="shared" si="95"/>
        <v>0</v>
      </c>
      <c r="M978" s="175">
        <f t="shared" si="96"/>
        <v>0</v>
      </c>
      <c r="N978" s="135">
        <f t="shared" si="92"/>
        <v>-1</v>
      </c>
      <c r="O978" s="176" t="str">
        <f t="shared" si="93"/>
        <v>是</v>
      </c>
      <c r="P978" s="176" t="str">
        <f t="shared" si="97"/>
        <v>否</v>
      </c>
    </row>
    <row r="979" ht="18.95" customHeight="1" spans="1:16">
      <c r="A979" s="167" t="s">
        <v>135</v>
      </c>
      <c r="B979" s="168" t="s">
        <v>135</v>
      </c>
      <c r="C979" s="456" t="s">
        <v>1811</v>
      </c>
      <c r="D979" s="169" t="s">
        <v>1858</v>
      </c>
      <c r="E979" s="168" t="s">
        <v>147</v>
      </c>
      <c r="F979" s="49" t="s">
        <v>1859</v>
      </c>
      <c r="G979" s="26">
        <v>0</v>
      </c>
      <c r="H979" s="26">
        <f>IFERROR(VLOOKUP(D979,'数据-省本级预算数'!D:H,4,0),"0")</f>
        <v>0</v>
      </c>
      <c r="I979" s="26"/>
      <c r="J979" s="26">
        <f>VLOOKUP(F979,'数据-省本级决算数'!$A:$B,2,0)</f>
        <v>0</v>
      </c>
      <c r="K979" s="175"/>
      <c r="L979" s="175"/>
      <c r="M979" s="175">
        <f t="shared" si="96"/>
        <v>0</v>
      </c>
      <c r="N979" s="135" t="str">
        <f t="shared" si="92"/>
        <v/>
      </c>
      <c r="O979" s="176" t="str">
        <f t="shared" si="93"/>
        <v>否</v>
      </c>
      <c r="P979" s="176" t="str">
        <f t="shared" si="97"/>
        <v>否</v>
      </c>
    </row>
    <row r="980" ht="18.95" customHeight="1" spans="1:16">
      <c r="A980" s="167" t="s">
        <v>135</v>
      </c>
      <c r="B980" s="168" t="s">
        <v>135</v>
      </c>
      <c r="C980" s="456" t="s">
        <v>1811</v>
      </c>
      <c r="D980" s="169" t="s">
        <v>1860</v>
      </c>
      <c r="E980" s="168" t="s">
        <v>147</v>
      </c>
      <c r="F980" s="49" t="s">
        <v>1861</v>
      </c>
      <c r="G980" s="26">
        <v>0</v>
      </c>
      <c r="H980" s="26">
        <f>IFERROR(VLOOKUP(D980,'数据-省本级预算数'!D:H,4,0),"0")</f>
        <v>0</v>
      </c>
      <c r="I980" s="26"/>
      <c r="J980" s="26">
        <f>VLOOKUP(F980,'数据-省本级决算数'!$A:$B,2,0)</f>
        <v>0</v>
      </c>
      <c r="K980" s="175"/>
      <c r="L980" s="175"/>
      <c r="M980" s="175">
        <f t="shared" si="96"/>
        <v>0</v>
      </c>
      <c r="N980" s="135" t="str">
        <f t="shared" si="92"/>
        <v/>
      </c>
      <c r="O980" s="176" t="str">
        <f t="shared" si="93"/>
        <v>否</v>
      </c>
      <c r="P980" s="176" t="str">
        <f t="shared" si="97"/>
        <v>否</v>
      </c>
    </row>
    <row r="981" ht="18.95" customHeight="1" spans="1:16">
      <c r="A981" s="167" t="s">
        <v>135</v>
      </c>
      <c r="B981" s="168" t="s">
        <v>135</v>
      </c>
      <c r="C981" s="456" t="s">
        <v>1811</v>
      </c>
      <c r="D981" s="169" t="s">
        <v>1862</v>
      </c>
      <c r="E981" s="168" t="s">
        <v>147</v>
      </c>
      <c r="F981" s="49" t="s">
        <v>1863</v>
      </c>
      <c r="G981" s="26">
        <v>3270</v>
      </c>
      <c r="H981" s="26">
        <f>IFERROR(VLOOKUP(D981,'数据-省本级预算数'!D:H,4,0),"0")</f>
        <v>10000</v>
      </c>
      <c r="I981" s="26"/>
      <c r="J981" s="26">
        <f>VLOOKUP(F981,'数据-省本级决算数'!$A:$B,2,0)</f>
        <v>0</v>
      </c>
      <c r="K981" s="175">
        <f t="shared" si="94"/>
        <v>0</v>
      </c>
      <c r="L981" s="175">
        <f t="shared" si="95"/>
        <v>0</v>
      </c>
      <c r="M981" s="175">
        <f t="shared" si="96"/>
        <v>0</v>
      </c>
      <c r="N981" s="135">
        <f t="shared" si="92"/>
        <v>-1</v>
      </c>
      <c r="O981" s="176" t="str">
        <f t="shared" si="93"/>
        <v>是</v>
      </c>
      <c r="P981" s="176" t="str">
        <f t="shared" si="97"/>
        <v>否</v>
      </c>
    </row>
    <row r="982" ht="18.95" customHeight="1" spans="1:16">
      <c r="A982" s="167" t="s">
        <v>135</v>
      </c>
      <c r="B982" s="168" t="s">
        <v>135</v>
      </c>
      <c r="C982" s="456" t="s">
        <v>1811</v>
      </c>
      <c r="D982" s="169" t="s">
        <v>1864</v>
      </c>
      <c r="E982" s="168" t="s">
        <v>147</v>
      </c>
      <c r="F982" s="49" t="s">
        <v>1865</v>
      </c>
      <c r="G982" s="26">
        <v>1039220</v>
      </c>
      <c r="H982" s="26">
        <f>IFERROR(VLOOKUP(D982,'数据-省本级预算数'!D:H,4,0),"0")</f>
        <v>233555</v>
      </c>
      <c r="I982" s="26"/>
      <c r="J982" s="26">
        <f>VLOOKUP(F982,'数据-省本级决算数'!$A:$B,2,0)</f>
        <v>419311</v>
      </c>
      <c r="K982" s="175">
        <f t="shared" si="94"/>
        <v>0.4</v>
      </c>
      <c r="L982" s="175">
        <f t="shared" si="95"/>
        <v>1.8</v>
      </c>
      <c r="M982" s="175">
        <f t="shared" si="96"/>
        <v>0</v>
      </c>
      <c r="N982" s="135">
        <f t="shared" si="92"/>
        <v>-0.597</v>
      </c>
      <c r="O982" s="176" t="str">
        <f t="shared" si="93"/>
        <v>是</v>
      </c>
      <c r="P982" s="176" t="str">
        <f t="shared" si="97"/>
        <v>否</v>
      </c>
    </row>
    <row r="983" ht="18.95" customHeight="1" spans="1:16">
      <c r="A983" s="167" t="s">
        <v>135</v>
      </c>
      <c r="B983" s="168" t="s">
        <v>135</v>
      </c>
      <c r="C983" s="456" t="s">
        <v>1811</v>
      </c>
      <c r="D983" s="169" t="s">
        <v>1866</v>
      </c>
      <c r="E983" s="168" t="s">
        <v>147</v>
      </c>
      <c r="F983" s="49" t="s">
        <v>1867</v>
      </c>
      <c r="G983" s="26">
        <v>123847</v>
      </c>
      <c r="H983" s="26">
        <f>IFERROR(VLOOKUP(D983,'数据-省本级预算数'!D:H,4,0),"0")</f>
        <v>95938</v>
      </c>
      <c r="I983" s="26"/>
      <c r="J983" s="26">
        <f>VLOOKUP(F983,'数据-省本级决算数'!$A:$B,2,0)</f>
        <v>57632</v>
      </c>
      <c r="K983" s="175">
        <f t="shared" si="94"/>
        <v>0.47</v>
      </c>
      <c r="L983" s="175">
        <f t="shared" si="95"/>
        <v>0.6</v>
      </c>
      <c r="M983" s="175">
        <f t="shared" si="96"/>
        <v>0</v>
      </c>
      <c r="N983" s="135">
        <f t="shared" si="92"/>
        <v>-0.535</v>
      </c>
      <c r="O983" s="176" t="str">
        <f t="shared" si="93"/>
        <v>是</v>
      </c>
      <c r="P983" s="176" t="str">
        <f t="shared" si="97"/>
        <v>否</v>
      </c>
    </row>
    <row r="984" ht="18.95" customHeight="1" spans="1:16">
      <c r="A984" s="167" t="s">
        <v>135</v>
      </c>
      <c r="B984" s="456" t="s">
        <v>1809</v>
      </c>
      <c r="C984" s="168"/>
      <c r="D984" s="169" t="s">
        <v>1868</v>
      </c>
      <c r="E984" s="168"/>
      <c r="F984" s="49" t="s">
        <v>1869</v>
      </c>
      <c r="G984" s="26">
        <f ca="1">SUMIF($C983:$C2205,$D984,$G983:$G2204)</f>
        <v>302892</v>
      </c>
      <c r="H984" s="26">
        <f ca="1">SUMIF($C983:$C2204,$D984,$H983:$H2203)</f>
        <v>112531</v>
      </c>
      <c r="I984" s="26">
        <f>IFERROR(VLOOKUP(F984,'数据-省本级调整数'!$A:$B,2,0),0)</f>
        <v>401814</v>
      </c>
      <c r="J984" s="26">
        <f>VLOOKUP(F984,'数据-省本级决算数'!$A:$B,2,0)</f>
        <v>401736</v>
      </c>
      <c r="K984" s="175">
        <f ca="1" t="shared" si="94"/>
        <v>1.33</v>
      </c>
      <c r="L984" s="175">
        <f ca="1" t="shared" si="95"/>
        <v>3.57</v>
      </c>
      <c r="M984" s="175">
        <f t="shared" si="96"/>
        <v>1</v>
      </c>
      <c r="N984" s="135">
        <f ca="1" t="shared" si="92"/>
        <v>0.326</v>
      </c>
      <c r="O984" s="176" t="str">
        <f ca="1" t="shared" si="93"/>
        <v>是</v>
      </c>
      <c r="P984" s="176" t="str">
        <f t="shared" si="97"/>
        <v>是</v>
      </c>
    </row>
    <row r="985" ht="18.95" customHeight="1" spans="1:16">
      <c r="A985" s="167" t="s">
        <v>135</v>
      </c>
      <c r="B985" s="168" t="s">
        <v>135</v>
      </c>
      <c r="C985" s="456" t="s">
        <v>1868</v>
      </c>
      <c r="D985" s="169" t="s">
        <v>1870</v>
      </c>
      <c r="E985" s="168" t="s">
        <v>147</v>
      </c>
      <c r="F985" s="49" t="s">
        <v>141</v>
      </c>
      <c r="G985" s="26">
        <v>0</v>
      </c>
      <c r="H985" s="26">
        <f>IFERROR(VLOOKUP(D985,'数据-省本级预算数'!D:H,4,0),"0")</f>
        <v>0</v>
      </c>
      <c r="I985" s="26"/>
      <c r="J985" s="26">
        <f>VLOOKUP(F985,'数据-省本级决算数'!$A:$B,2,0)</f>
        <v>4776</v>
      </c>
      <c r="K985" s="175"/>
      <c r="L985" s="175"/>
      <c r="M985" s="175">
        <f t="shared" si="96"/>
        <v>0</v>
      </c>
      <c r="N985" s="135" t="str">
        <f t="shared" si="92"/>
        <v/>
      </c>
      <c r="O985" s="176" t="str">
        <f t="shared" si="93"/>
        <v>是</v>
      </c>
      <c r="P985" s="176" t="str">
        <f t="shared" si="97"/>
        <v>否</v>
      </c>
    </row>
    <row r="986" ht="18.95" customHeight="1" spans="1:16">
      <c r="A986" s="167" t="s">
        <v>135</v>
      </c>
      <c r="B986" s="168" t="s">
        <v>135</v>
      </c>
      <c r="C986" s="456" t="s">
        <v>1868</v>
      </c>
      <c r="D986" s="169" t="s">
        <v>1871</v>
      </c>
      <c r="E986" s="168" t="s">
        <v>147</v>
      </c>
      <c r="F986" s="49" t="s">
        <v>143</v>
      </c>
      <c r="G986" s="26">
        <v>0</v>
      </c>
      <c r="H986" s="26">
        <f>IFERROR(VLOOKUP(D986,'数据-省本级预算数'!D:H,4,0),"0")</f>
        <v>0</v>
      </c>
      <c r="I986" s="26"/>
      <c r="J986" s="26">
        <f>VLOOKUP(F986,'数据-省本级决算数'!$A:$B,2,0)</f>
        <v>590</v>
      </c>
      <c r="K986" s="175"/>
      <c r="L986" s="175"/>
      <c r="M986" s="175">
        <f t="shared" si="96"/>
        <v>0</v>
      </c>
      <c r="N986" s="135" t="str">
        <f t="shared" si="92"/>
        <v/>
      </c>
      <c r="O986" s="176" t="str">
        <f t="shared" si="93"/>
        <v>是</v>
      </c>
      <c r="P986" s="176" t="str">
        <f t="shared" si="97"/>
        <v>否</v>
      </c>
    </row>
    <row r="987" ht="18.95" customHeight="1" spans="1:16">
      <c r="A987" s="167" t="s">
        <v>135</v>
      </c>
      <c r="B987" s="168" t="s">
        <v>135</v>
      </c>
      <c r="C987" s="456" t="s">
        <v>1868</v>
      </c>
      <c r="D987" s="169" t="s">
        <v>1872</v>
      </c>
      <c r="E987" s="168" t="s">
        <v>147</v>
      </c>
      <c r="F987" s="49" t="s">
        <v>145</v>
      </c>
      <c r="G987" s="26">
        <v>0</v>
      </c>
      <c r="H987" s="26">
        <f>IFERROR(VLOOKUP(D987,'数据-省本级预算数'!D:H,4,0),"0")</f>
        <v>0</v>
      </c>
      <c r="I987" s="26"/>
      <c r="J987" s="26">
        <f>VLOOKUP(F987,'数据-省本级决算数'!$A:$B,2,0)</f>
        <v>713</v>
      </c>
      <c r="K987" s="175"/>
      <c r="L987" s="175"/>
      <c r="M987" s="175">
        <f t="shared" si="96"/>
        <v>0</v>
      </c>
      <c r="N987" s="135" t="str">
        <f t="shared" si="92"/>
        <v/>
      </c>
      <c r="O987" s="176" t="str">
        <f t="shared" si="93"/>
        <v>是</v>
      </c>
      <c r="P987" s="176" t="str">
        <f t="shared" si="97"/>
        <v>否</v>
      </c>
    </row>
    <row r="988" ht="18.95" customHeight="1" spans="1:16">
      <c r="A988" s="167" t="s">
        <v>135</v>
      </c>
      <c r="B988" s="168" t="s">
        <v>135</v>
      </c>
      <c r="C988" s="456" t="s">
        <v>1868</v>
      </c>
      <c r="D988" s="169" t="s">
        <v>1873</v>
      </c>
      <c r="E988" s="168" t="s">
        <v>147</v>
      </c>
      <c r="F988" s="49" t="s">
        <v>1874</v>
      </c>
      <c r="G988" s="26">
        <v>300332</v>
      </c>
      <c r="H988" s="26">
        <f>IFERROR(VLOOKUP(D988,'数据-省本级预算数'!D:H,4,0),"0")</f>
        <v>110331</v>
      </c>
      <c r="I988" s="26"/>
      <c r="J988" s="26">
        <f>VLOOKUP(F988,'数据-省本级决算数'!$A:$B,2,0)</f>
        <v>400236</v>
      </c>
      <c r="K988" s="175">
        <f t="shared" si="94"/>
        <v>1.33</v>
      </c>
      <c r="L988" s="175">
        <f t="shared" si="95"/>
        <v>3.63</v>
      </c>
      <c r="M988" s="175">
        <f t="shared" si="96"/>
        <v>0</v>
      </c>
      <c r="N988" s="135">
        <f t="shared" si="92"/>
        <v>0.333</v>
      </c>
      <c r="O988" s="176" t="str">
        <f t="shared" si="93"/>
        <v>是</v>
      </c>
      <c r="P988" s="176" t="str">
        <f t="shared" si="97"/>
        <v>否</v>
      </c>
    </row>
    <row r="989" ht="18.95" customHeight="1" spans="1:16">
      <c r="A989" s="167" t="s">
        <v>135</v>
      </c>
      <c r="B989" s="168" t="s">
        <v>135</v>
      </c>
      <c r="C989" s="456" t="s">
        <v>1868</v>
      </c>
      <c r="D989" s="169" t="s">
        <v>1875</v>
      </c>
      <c r="E989" s="168" t="s">
        <v>147</v>
      </c>
      <c r="F989" s="49" t="s">
        <v>1876</v>
      </c>
      <c r="G989" s="26">
        <v>0</v>
      </c>
      <c r="H989" s="26">
        <f>IFERROR(VLOOKUP(D989,'数据-省本级预算数'!D:H,4,0),"0")</f>
        <v>0</v>
      </c>
      <c r="I989" s="26"/>
      <c r="J989" s="26">
        <f>VLOOKUP(F989,'数据-省本级决算数'!$A:$B,2,0)</f>
        <v>0</v>
      </c>
      <c r="K989" s="175"/>
      <c r="L989" s="175"/>
      <c r="M989" s="175">
        <f t="shared" si="96"/>
        <v>0</v>
      </c>
      <c r="N989" s="135" t="str">
        <f t="shared" si="92"/>
        <v/>
      </c>
      <c r="O989" s="176" t="str">
        <f t="shared" si="93"/>
        <v>否</v>
      </c>
      <c r="P989" s="176" t="str">
        <f t="shared" si="97"/>
        <v>否</v>
      </c>
    </row>
    <row r="990" ht="18.95" customHeight="1" spans="1:16">
      <c r="A990" s="167" t="s">
        <v>135</v>
      </c>
      <c r="B990" s="168"/>
      <c r="C990" s="456" t="s">
        <v>1868</v>
      </c>
      <c r="D990" s="169" t="s">
        <v>1877</v>
      </c>
      <c r="E990" s="168" t="s">
        <v>147</v>
      </c>
      <c r="F990" s="49" t="s">
        <v>1878</v>
      </c>
      <c r="G990" s="26">
        <v>0</v>
      </c>
      <c r="H990" s="26">
        <f>IFERROR(VLOOKUP(D990,'数据-省本级预算数'!D:H,4,0),"0")</f>
        <v>2200</v>
      </c>
      <c r="I990" s="26"/>
      <c r="J990" s="26">
        <f>VLOOKUP(F990,'数据-省本级决算数'!$A:$B,2,0)</f>
        <v>1500</v>
      </c>
      <c r="K990" s="175"/>
      <c r="L990" s="175">
        <f t="shared" si="95"/>
        <v>0.68</v>
      </c>
      <c r="M990" s="175">
        <f t="shared" si="96"/>
        <v>0</v>
      </c>
      <c r="N990" s="135" t="str">
        <f t="shared" si="92"/>
        <v/>
      </c>
      <c r="O990" s="176" t="str">
        <f t="shared" si="93"/>
        <v>是</v>
      </c>
      <c r="P990" s="176" t="str">
        <f t="shared" si="97"/>
        <v>否</v>
      </c>
    </row>
    <row r="991" ht="18.95" customHeight="1" spans="1:16">
      <c r="A991" s="167" t="s">
        <v>135</v>
      </c>
      <c r="B991" s="168" t="s">
        <v>135</v>
      </c>
      <c r="C991" s="456" t="s">
        <v>1868</v>
      </c>
      <c r="D991" s="169" t="s">
        <v>1879</v>
      </c>
      <c r="E991" s="168" t="s">
        <v>147</v>
      </c>
      <c r="F991" s="49" t="s">
        <v>1880</v>
      </c>
      <c r="G991" s="26">
        <v>0</v>
      </c>
      <c r="H991" s="26">
        <f>IFERROR(VLOOKUP(D991,'数据-省本级预算数'!D:H,4,0),"0")</f>
        <v>0</v>
      </c>
      <c r="I991" s="26"/>
      <c r="J991" s="26">
        <f>VLOOKUP(F991,'数据-省本级决算数'!$A:$B,2,0)</f>
        <v>0</v>
      </c>
      <c r="K991" s="175"/>
      <c r="L991" s="175"/>
      <c r="M991" s="175">
        <f t="shared" si="96"/>
        <v>0</v>
      </c>
      <c r="N991" s="135" t="str">
        <f t="shared" si="92"/>
        <v/>
      </c>
      <c r="O991" s="176" t="str">
        <f t="shared" si="93"/>
        <v>否</v>
      </c>
      <c r="P991" s="176" t="str">
        <f t="shared" si="97"/>
        <v>否</v>
      </c>
    </row>
    <row r="992" ht="18.95" customHeight="1" spans="1:16">
      <c r="A992" s="167" t="s">
        <v>135</v>
      </c>
      <c r="B992" s="168" t="s">
        <v>135</v>
      </c>
      <c r="C992" s="456" t="s">
        <v>1868</v>
      </c>
      <c r="D992" s="169" t="s">
        <v>1881</v>
      </c>
      <c r="E992" s="168" t="s">
        <v>147</v>
      </c>
      <c r="F992" s="49" t="s">
        <v>1882</v>
      </c>
      <c r="G992" s="26">
        <v>0</v>
      </c>
      <c r="H992" s="26">
        <f>IFERROR(VLOOKUP(D992,'数据-省本级预算数'!D:H,4,0),"0")</f>
        <v>0</v>
      </c>
      <c r="I992" s="26"/>
      <c r="J992" s="26">
        <f>VLOOKUP(F992,'数据-省本级决算数'!$A:$B,2,0)</f>
        <v>0</v>
      </c>
      <c r="K992" s="175"/>
      <c r="L992" s="175"/>
      <c r="M992" s="175">
        <f t="shared" si="96"/>
        <v>0</v>
      </c>
      <c r="N992" s="135" t="str">
        <f t="shared" si="92"/>
        <v/>
      </c>
      <c r="O992" s="176" t="str">
        <f t="shared" si="93"/>
        <v>否</v>
      </c>
      <c r="P992" s="176" t="str">
        <f t="shared" si="97"/>
        <v>否</v>
      </c>
    </row>
    <row r="993" ht="18.95" customHeight="1" spans="1:16">
      <c r="A993" s="167"/>
      <c r="B993" s="168"/>
      <c r="C993" s="456" t="s">
        <v>1868</v>
      </c>
      <c r="D993" s="455" t="s">
        <v>1883</v>
      </c>
      <c r="E993" s="168" t="s">
        <v>147</v>
      </c>
      <c r="F993" s="49" t="s">
        <v>1884</v>
      </c>
      <c r="G993" s="26">
        <v>2560</v>
      </c>
      <c r="H993" s="26">
        <f>IFERROR(VLOOKUP(D993,'数据-省本级预算数'!D:H,4,0),"0")</f>
        <v>0</v>
      </c>
      <c r="I993" s="26"/>
      <c r="J993" s="26">
        <f>VLOOKUP(F993,'数据-省本级决算数'!$A:$B,2,0)</f>
        <v>0</v>
      </c>
      <c r="K993" s="175">
        <f t="shared" si="94"/>
        <v>0</v>
      </c>
      <c r="L993" s="175"/>
      <c r="M993" s="175">
        <f t="shared" si="96"/>
        <v>0</v>
      </c>
      <c r="N993" s="135">
        <f t="shared" si="92"/>
        <v>-1</v>
      </c>
      <c r="O993" s="176" t="str">
        <f t="shared" si="93"/>
        <v>是</v>
      </c>
      <c r="P993" s="176" t="str">
        <f t="shared" si="97"/>
        <v>否</v>
      </c>
    </row>
    <row r="994" ht="18.95" customHeight="1" spans="1:16">
      <c r="A994" s="167" t="s">
        <v>135</v>
      </c>
      <c r="B994" s="456" t="s">
        <v>1809</v>
      </c>
      <c r="C994" s="168"/>
      <c r="D994" s="169" t="s">
        <v>1885</v>
      </c>
      <c r="E994" s="168"/>
      <c r="F994" s="49" t="s">
        <v>1886</v>
      </c>
      <c r="G994" s="26">
        <f ca="1">SUMIF($C993:$C2215,$D994,$G993:$G2214)</f>
        <v>47869</v>
      </c>
      <c r="H994" s="26">
        <f ca="1">SUMIF($C993:$C2214,$D994,$H993:$H2213)</f>
        <v>120</v>
      </c>
      <c r="I994" s="26">
        <f>IFERROR(VLOOKUP(F994,'数据-省本级调整数'!$A:$B,2,0),0)</f>
        <v>24912</v>
      </c>
      <c r="J994" s="26">
        <f>VLOOKUP(F994,'数据-省本级决算数'!$A:$B,2,0)</f>
        <v>24912</v>
      </c>
      <c r="K994" s="175">
        <f ca="1" t="shared" si="94"/>
        <v>0.52</v>
      </c>
      <c r="L994" s="175">
        <f ca="1" t="shared" si="95"/>
        <v>207.6</v>
      </c>
      <c r="M994" s="175">
        <f t="shared" si="96"/>
        <v>1</v>
      </c>
      <c r="N994" s="135">
        <f ca="1" t="shared" si="92"/>
        <v>-0.48</v>
      </c>
      <c r="O994" s="176" t="str">
        <f ca="1" t="shared" si="93"/>
        <v>是</v>
      </c>
      <c r="P994" s="176" t="str">
        <f t="shared" si="97"/>
        <v>是</v>
      </c>
    </row>
    <row r="995" ht="18.95" customHeight="1" spans="1:16">
      <c r="A995" s="167" t="s">
        <v>135</v>
      </c>
      <c r="B995" s="168" t="s">
        <v>135</v>
      </c>
      <c r="C995" s="456" t="s">
        <v>1885</v>
      </c>
      <c r="D995" s="169" t="s">
        <v>1887</v>
      </c>
      <c r="E995" s="168" t="s">
        <v>147</v>
      </c>
      <c r="F995" s="49" t="s">
        <v>141</v>
      </c>
      <c r="G995" s="26">
        <v>0</v>
      </c>
      <c r="H995" s="26">
        <f>IFERROR(VLOOKUP(D995,'数据-省本级预算数'!D:H,4,0),"0")</f>
        <v>0</v>
      </c>
      <c r="I995" s="26"/>
      <c r="J995" s="26">
        <f>VLOOKUP(F995,'数据-省本级决算数'!$A:$B,2,0)</f>
        <v>4776</v>
      </c>
      <c r="K995" s="175"/>
      <c r="L995" s="175"/>
      <c r="M995" s="175">
        <f t="shared" si="96"/>
        <v>0</v>
      </c>
      <c r="N995" s="135" t="str">
        <f t="shared" si="92"/>
        <v/>
      </c>
      <c r="O995" s="176" t="str">
        <f t="shared" si="93"/>
        <v>是</v>
      </c>
      <c r="P995" s="176" t="str">
        <f t="shared" si="97"/>
        <v>否</v>
      </c>
    </row>
    <row r="996" ht="18.95" customHeight="1" spans="1:16">
      <c r="A996" s="167" t="s">
        <v>135</v>
      </c>
      <c r="B996" s="168" t="s">
        <v>135</v>
      </c>
      <c r="C996" s="456" t="s">
        <v>1885</v>
      </c>
      <c r="D996" s="169" t="s">
        <v>1888</v>
      </c>
      <c r="E996" s="168" t="s">
        <v>147</v>
      </c>
      <c r="F996" s="49" t="s">
        <v>143</v>
      </c>
      <c r="G996" s="26">
        <v>19</v>
      </c>
      <c r="H996" s="26">
        <f>IFERROR(VLOOKUP(D996,'数据-省本级预算数'!D:H,4,0),"0")</f>
        <v>0</v>
      </c>
      <c r="I996" s="26"/>
      <c r="J996" s="26">
        <f>VLOOKUP(F996,'数据-省本级决算数'!$A:$B,2,0)</f>
        <v>590</v>
      </c>
      <c r="K996" s="175">
        <f t="shared" si="94"/>
        <v>31.05</v>
      </c>
      <c r="L996" s="175"/>
      <c r="M996" s="175">
        <f t="shared" si="96"/>
        <v>0</v>
      </c>
      <c r="N996" s="135">
        <f t="shared" si="92"/>
        <v>30.053</v>
      </c>
      <c r="O996" s="176" t="str">
        <f t="shared" si="93"/>
        <v>是</v>
      </c>
      <c r="P996" s="176" t="str">
        <f t="shared" si="97"/>
        <v>否</v>
      </c>
    </row>
    <row r="997" ht="18.95" customHeight="1" spans="1:16">
      <c r="A997" s="167" t="s">
        <v>135</v>
      </c>
      <c r="B997" s="168" t="s">
        <v>135</v>
      </c>
      <c r="C997" s="456" t="s">
        <v>1885</v>
      </c>
      <c r="D997" s="169" t="s">
        <v>1889</v>
      </c>
      <c r="E997" s="168" t="s">
        <v>147</v>
      </c>
      <c r="F997" s="49" t="s">
        <v>145</v>
      </c>
      <c r="G997" s="26">
        <v>0</v>
      </c>
      <c r="H997" s="26">
        <f>IFERROR(VLOOKUP(D997,'数据-省本级预算数'!D:H,4,0),"0")</f>
        <v>0</v>
      </c>
      <c r="I997" s="26"/>
      <c r="J997" s="26">
        <f>VLOOKUP(F997,'数据-省本级决算数'!$A:$B,2,0)</f>
        <v>713</v>
      </c>
      <c r="K997" s="175"/>
      <c r="L997" s="175"/>
      <c r="M997" s="175">
        <f t="shared" si="96"/>
        <v>0</v>
      </c>
      <c r="N997" s="135" t="str">
        <f t="shared" si="92"/>
        <v/>
      </c>
      <c r="O997" s="176" t="str">
        <f t="shared" si="93"/>
        <v>是</v>
      </c>
      <c r="P997" s="176" t="str">
        <f t="shared" si="97"/>
        <v>否</v>
      </c>
    </row>
    <row r="998" ht="18.95" customHeight="1" spans="1:16">
      <c r="A998" s="167" t="s">
        <v>135</v>
      </c>
      <c r="B998" s="168" t="s">
        <v>135</v>
      </c>
      <c r="C998" s="456" t="s">
        <v>1885</v>
      </c>
      <c r="D998" s="169" t="s">
        <v>1890</v>
      </c>
      <c r="E998" s="168" t="s">
        <v>147</v>
      </c>
      <c r="F998" s="49" t="s">
        <v>1891</v>
      </c>
      <c r="G998" s="26">
        <v>47700</v>
      </c>
      <c r="H998" s="26">
        <f>IFERROR(VLOOKUP(D998,'数据-省本级预算数'!D:H,4,0),"0")</f>
        <v>0</v>
      </c>
      <c r="I998" s="26"/>
      <c r="J998" s="26">
        <f>VLOOKUP(F998,'数据-省本级决算数'!$A:$B,2,0)</f>
        <v>23400</v>
      </c>
      <c r="K998" s="175">
        <f t="shared" si="94"/>
        <v>0.49</v>
      </c>
      <c r="L998" s="175"/>
      <c r="M998" s="175">
        <f t="shared" si="96"/>
        <v>0</v>
      </c>
      <c r="N998" s="135">
        <f t="shared" si="92"/>
        <v>-0.509</v>
      </c>
      <c r="O998" s="176" t="str">
        <f t="shared" si="93"/>
        <v>是</v>
      </c>
      <c r="P998" s="176" t="str">
        <f t="shared" si="97"/>
        <v>否</v>
      </c>
    </row>
    <row r="999" ht="18.95" customHeight="1" spans="1:16">
      <c r="A999" s="167" t="s">
        <v>135</v>
      </c>
      <c r="B999" s="168" t="s">
        <v>135</v>
      </c>
      <c r="C999" s="456" t="s">
        <v>1885</v>
      </c>
      <c r="D999" s="169" t="s">
        <v>1892</v>
      </c>
      <c r="E999" s="168" t="s">
        <v>147</v>
      </c>
      <c r="F999" s="49" t="s">
        <v>1893</v>
      </c>
      <c r="G999" s="26">
        <v>0</v>
      </c>
      <c r="H999" s="26">
        <f>IFERROR(VLOOKUP(D999,'数据-省本级预算数'!D:H,4,0),"0")</f>
        <v>0</v>
      </c>
      <c r="I999" s="26"/>
      <c r="J999" s="26">
        <f>VLOOKUP(F999,'数据-省本级决算数'!$A:$B,2,0)</f>
        <v>0</v>
      </c>
      <c r="K999" s="175"/>
      <c r="L999" s="175"/>
      <c r="M999" s="175">
        <f t="shared" si="96"/>
        <v>0</v>
      </c>
      <c r="N999" s="135" t="str">
        <f t="shared" si="92"/>
        <v/>
      </c>
      <c r="O999" s="176" t="str">
        <f t="shared" si="93"/>
        <v>否</v>
      </c>
      <c r="P999" s="176" t="str">
        <f t="shared" si="97"/>
        <v>否</v>
      </c>
    </row>
    <row r="1000" ht="18.95" customHeight="1" spans="1:16">
      <c r="A1000" s="167" t="s">
        <v>135</v>
      </c>
      <c r="B1000" s="168"/>
      <c r="C1000" s="456" t="s">
        <v>1885</v>
      </c>
      <c r="D1000" s="169" t="s">
        <v>1894</v>
      </c>
      <c r="E1000" s="168" t="s">
        <v>147</v>
      </c>
      <c r="F1000" s="49" t="s">
        <v>1895</v>
      </c>
      <c r="G1000" s="26">
        <v>0</v>
      </c>
      <c r="H1000" s="26">
        <f>IFERROR(VLOOKUP(D1000,'数据-省本级预算数'!D:H,4,0),"0")</f>
        <v>0</v>
      </c>
      <c r="I1000" s="26"/>
      <c r="J1000" s="26">
        <f>VLOOKUP(F1000,'数据-省本级决算数'!$A:$B,2,0)</f>
        <v>0</v>
      </c>
      <c r="K1000" s="175"/>
      <c r="L1000" s="175"/>
      <c r="M1000" s="175">
        <f t="shared" si="96"/>
        <v>0</v>
      </c>
      <c r="N1000" s="135" t="str">
        <f t="shared" si="92"/>
        <v/>
      </c>
      <c r="O1000" s="176" t="str">
        <f t="shared" si="93"/>
        <v>否</v>
      </c>
      <c r="P1000" s="176" t="str">
        <f t="shared" si="97"/>
        <v>否</v>
      </c>
    </row>
    <row r="1001" ht="18.95" customHeight="1" spans="1:16">
      <c r="A1001" s="167" t="s">
        <v>135</v>
      </c>
      <c r="B1001" s="168" t="s">
        <v>135</v>
      </c>
      <c r="C1001" s="456" t="s">
        <v>1885</v>
      </c>
      <c r="D1001" s="169" t="s">
        <v>1896</v>
      </c>
      <c r="E1001" s="168" t="s">
        <v>147</v>
      </c>
      <c r="F1001" s="49" t="s">
        <v>1897</v>
      </c>
      <c r="G1001" s="26">
        <v>120</v>
      </c>
      <c r="H1001" s="26">
        <f>IFERROR(VLOOKUP(D1001,'数据-省本级预算数'!D:H,4,0),"0")</f>
        <v>120</v>
      </c>
      <c r="I1001" s="26"/>
      <c r="J1001" s="26">
        <f>VLOOKUP(F1001,'数据-省本级决算数'!$A:$B,2,0)</f>
        <v>120</v>
      </c>
      <c r="K1001" s="175">
        <f t="shared" si="94"/>
        <v>1</v>
      </c>
      <c r="L1001" s="175">
        <f t="shared" si="95"/>
        <v>1</v>
      </c>
      <c r="M1001" s="175">
        <f t="shared" si="96"/>
        <v>0</v>
      </c>
      <c r="N1001" s="135">
        <f t="shared" si="92"/>
        <v>0</v>
      </c>
      <c r="O1001" s="176" t="str">
        <f t="shared" si="93"/>
        <v>是</v>
      </c>
      <c r="P1001" s="176" t="str">
        <f t="shared" si="97"/>
        <v>否</v>
      </c>
    </row>
    <row r="1002" ht="18.95" customHeight="1" spans="1:16">
      <c r="A1002" s="167" t="s">
        <v>135</v>
      </c>
      <c r="B1002" s="168" t="s">
        <v>135</v>
      </c>
      <c r="C1002" s="456" t="s">
        <v>1885</v>
      </c>
      <c r="D1002" s="169" t="s">
        <v>1898</v>
      </c>
      <c r="E1002" s="168" t="s">
        <v>147</v>
      </c>
      <c r="F1002" s="49" t="s">
        <v>1899</v>
      </c>
      <c r="G1002" s="26">
        <v>0</v>
      </c>
      <c r="H1002" s="26">
        <f>IFERROR(VLOOKUP(D1002,'数据-省本级预算数'!D:H,4,0),"0")</f>
        <v>0</v>
      </c>
      <c r="I1002" s="26"/>
      <c r="J1002" s="26">
        <f>VLOOKUP(F1002,'数据-省本级决算数'!$A:$B,2,0)</f>
        <v>0</v>
      </c>
      <c r="K1002" s="175"/>
      <c r="L1002" s="175"/>
      <c r="M1002" s="175">
        <f t="shared" si="96"/>
        <v>0</v>
      </c>
      <c r="N1002" s="135" t="str">
        <f t="shared" si="92"/>
        <v/>
      </c>
      <c r="O1002" s="176" t="str">
        <f t="shared" si="93"/>
        <v>否</v>
      </c>
      <c r="P1002" s="176" t="str">
        <f t="shared" si="97"/>
        <v>否</v>
      </c>
    </row>
    <row r="1003" ht="18.95" customHeight="1" spans="1:16">
      <c r="A1003" s="167" t="s">
        <v>135</v>
      </c>
      <c r="B1003" s="168" t="s">
        <v>135</v>
      </c>
      <c r="C1003" s="456" t="s">
        <v>1885</v>
      </c>
      <c r="D1003" s="169" t="s">
        <v>1900</v>
      </c>
      <c r="E1003" s="168" t="s">
        <v>147</v>
      </c>
      <c r="F1003" s="49" t="s">
        <v>1901</v>
      </c>
      <c r="G1003" s="26">
        <v>30</v>
      </c>
      <c r="H1003" s="26">
        <f>IFERROR(VLOOKUP(D1003,'数据-省本级预算数'!D:H,4,0),"0")</f>
        <v>0</v>
      </c>
      <c r="I1003" s="26"/>
      <c r="J1003" s="26">
        <f>VLOOKUP(F1003,'数据-省本级决算数'!$A:$B,2,0)</f>
        <v>1392</v>
      </c>
      <c r="K1003" s="175">
        <f t="shared" si="94"/>
        <v>46.4</v>
      </c>
      <c r="L1003" s="175"/>
      <c r="M1003" s="175">
        <f t="shared" si="96"/>
        <v>0</v>
      </c>
      <c r="N1003" s="135">
        <f t="shared" si="92"/>
        <v>45.4</v>
      </c>
      <c r="O1003" s="176" t="str">
        <f t="shared" si="93"/>
        <v>是</v>
      </c>
      <c r="P1003" s="176" t="str">
        <f t="shared" si="97"/>
        <v>否</v>
      </c>
    </row>
    <row r="1004" ht="18.95" customHeight="1" spans="1:16">
      <c r="A1004" s="167" t="s">
        <v>135</v>
      </c>
      <c r="B1004" s="456" t="s">
        <v>1809</v>
      </c>
      <c r="C1004" s="168"/>
      <c r="D1004" s="169" t="s">
        <v>1902</v>
      </c>
      <c r="E1004" s="168"/>
      <c r="F1004" s="49" t="s">
        <v>1903</v>
      </c>
      <c r="G1004" s="26">
        <f ca="1">SUMIF($C1003:$C2225,$D1004,$G1003:$G2224)</f>
        <v>26</v>
      </c>
      <c r="H1004" s="26">
        <f ca="1">SUMIF($C1003:$C2224,$D1004,$H1003:$H2223)</f>
        <v>0</v>
      </c>
      <c r="I1004" s="26">
        <f>IFERROR(VLOOKUP(F1004,'数据-省本级调整数'!$A:$B,2,0),0)</f>
        <v>55</v>
      </c>
      <c r="J1004" s="26">
        <f>VLOOKUP(F1004,'数据-省本级决算数'!$A:$B,2,0)</f>
        <v>46</v>
      </c>
      <c r="K1004" s="175">
        <f ca="1" t="shared" si="94"/>
        <v>1.77</v>
      </c>
      <c r="L1004" s="175"/>
      <c r="M1004" s="175">
        <f t="shared" si="96"/>
        <v>0.84</v>
      </c>
      <c r="N1004" s="135">
        <f ca="1" t="shared" si="92"/>
        <v>0.769</v>
      </c>
      <c r="O1004" s="176" t="str">
        <f ca="1" t="shared" si="93"/>
        <v>是</v>
      </c>
      <c r="P1004" s="176" t="str">
        <f t="shared" si="97"/>
        <v>是</v>
      </c>
    </row>
    <row r="1005" ht="18.95" customHeight="1" spans="1:16">
      <c r="A1005" s="167" t="s">
        <v>135</v>
      </c>
      <c r="B1005" s="168" t="s">
        <v>135</v>
      </c>
      <c r="C1005" s="456" t="s">
        <v>1902</v>
      </c>
      <c r="D1005" s="169" t="s">
        <v>1904</v>
      </c>
      <c r="E1005" s="168" t="s">
        <v>147</v>
      </c>
      <c r="F1005" s="49" t="s">
        <v>1905</v>
      </c>
      <c r="G1005" s="26">
        <v>0</v>
      </c>
      <c r="H1005" s="26">
        <f>IFERROR(VLOOKUP(D1005,'数据-省本级预算数'!D:H,4,0),"0")</f>
        <v>0</v>
      </c>
      <c r="I1005" s="26"/>
      <c r="J1005" s="26">
        <f>VLOOKUP(F1005,'数据-省本级决算数'!$A:$B,2,0)</f>
        <v>0</v>
      </c>
      <c r="K1005" s="175"/>
      <c r="L1005" s="175"/>
      <c r="M1005" s="175">
        <f t="shared" si="96"/>
        <v>0</v>
      </c>
      <c r="N1005" s="135" t="str">
        <f t="shared" si="92"/>
        <v/>
      </c>
      <c r="O1005" s="176" t="str">
        <f t="shared" si="93"/>
        <v>否</v>
      </c>
      <c r="P1005" s="176" t="str">
        <f t="shared" si="97"/>
        <v>否</v>
      </c>
    </row>
    <row r="1006" ht="18.95" customHeight="1" spans="1:16">
      <c r="A1006" s="167" t="s">
        <v>135</v>
      </c>
      <c r="B1006" s="168" t="s">
        <v>135</v>
      </c>
      <c r="C1006" s="456" t="s">
        <v>1902</v>
      </c>
      <c r="D1006" s="169" t="s">
        <v>1906</v>
      </c>
      <c r="E1006" s="168" t="s">
        <v>147</v>
      </c>
      <c r="F1006" s="49" t="s">
        <v>1907</v>
      </c>
      <c r="G1006" s="26">
        <v>0</v>
      </c>
      <c r="H1006" s="26">
        <f>IFERROR(VLOOKUP(D1006,'数据-省本级预算数'!D:H,4,0),"0")</f>
        <v>0</v>
      </c>
      <c r="I1006" s="26"/>
      <c r="J1006" s="26">
        <f>VLOOKUP(F1006,'数据-省本级决算数'!$A:$B,2,0)</f>
        <v>0</v>
      </c>
      <c r="K1006" s="175"/>
      <c r="L1006" s="175"/>
      <c r="M1006" s="175">
        <f t="shared" si="96"/>
        <v>0</v>
      </c>
      <c r="N1006" s="135" t="str">
        <f t="shared" si="92"/>
        <v/>
      </c>
      <c r="O1006" s="176" t="str">
        <f t="shared" si="93"/>
        <v>否</v>
      </c>
      <c r="P1006" s="176" t="str">
        <f t="shared" si="97"/>
        <v>否</v>
      </c>
    </row>
    <row r="1007" ht="18.95" customHeight="1" spans="1:16">
      <c r="A1007" s="167" t="s">
        <v>135</v>
      </c>
      <c r="B1007" s="168" t="s">
        <v>135</v>
      </c>
      <c r="C1007" s="456" t="s">
        <v>1902</v>
      </c>
      <c r="D1007" s="169" t="s">
        <v>1908</v>
      </c>
      <c r="E1007" s="168" t="s">
        <v>147</v>
      </c>
      <c r="F1007" s="49" t="s">
        <v>1909</v>
      </c>
      <c r="G1007" s="26">
        <v>0</v>
      </c>
      <c r="H1007" s="26">
        <f>IFERROR(VLOOKUP(D1007,'数据-省本级预算数'!D:H,4,0),"0")</f>
        <v>0</v>
      </c>
      <c r="I1007" s="26"/>
      <c r="J1007" s="26">
        <f>VLOOKUP(F1007,'数据-省本级决算数'!$A:$B,2,0)</f>
        <v>0</v>
      </c>
      <c r="K1007" s="175"/>
      <c r="L1007" s="175"/>
      <c r="M1007" s="175">
        <f t="shared" si="96"/>
        <v>0</v>
      </c>
      <c r="N1007" s="135" t="str">
        <f t="shared" si="92"/>
        <v/>
      </c>
      <c r="O1007" s="176" t="str">
        <f t="shared" si="93"/>
        <v>否</v>
      </c>
      <c r="P1007" s="176" t="str">
        <f t="shared" si="97"/>
        <v>否</v>
      </c>
    </row>
    <row r="1008" ht="18.95" customHeight="1" spans="1:16">
      <c r="A1008" s="167" t="s">
        <v>135</v>
      </c>
      <c r="B1008" s="168" t="s">
        <v>135</v>
      </c>
      <c r="C1008" s="456" t="s">
        <v>1902</v>
      </c>
      <c r="D1008" s="169" t="s">
        <v>1910</v>
      </c>
      <c r="E1008" s="168" t="s">
        <v>147</v>
      </c>
      <c r="F1008" s="49" t="s">
        <v>1911</v>
      </c>
      <c r="G1008" s="26">
        <v>26</v>
      </c>
      <c r="H1008" s="26">
        <f>IFERROR(VLOOKUP(D1008,'数据-省本级预算数'!D:H,4,0),"0")</f>
        <v>0</v>
      </c>
      <c r="I1008" s="26"/>
      <c r="J1008" s="26">
        <f>VLOOKUP(F1008,'数据-省本级决算数'!$A:$B,2,0)</f>
        <v>46</v>
      </c>
      <c r="K1008" s="175">
        <f t="shared" si="94"/>
        <v>1.77</v>
      </c>
      <c r="L1008" s="175"/>
      <c r="M1008" s="175">
        <f t="shared" si="96"/>
        <v>0</v>
      </c>
      <c r="N1008" s="135">
        <f t="shared" si="92"/>
        <v>0.769</v>
      </c>
      <c r="O1008" s="176" t="str">
        <f t="shared" si="93"/>
        <v>是</v>
      </c>
      <c r="P1008" s="176" t="str">
        <f t="shared" si="97"/>
        <v>否</v>
      </c>
    </row>
    <row r="1009" ht="18.95" customHeight="1" spans="1:16">
      <c r="A1009" s="167" t="s">
        <v>135</v>
      </c>
      <c r="B1009" s="456" t="s">
        <v>1809</v>
      </c>
      <c r="C1009" s="168"/>
      <c r="D1009" s="169" t="s">
        <v>1912</v>
      </c>
      <c r="E1009" s="168"/>
      <c r="F1009" s="49" t="s">
        <v>1913</v>
      </c>
      <c r="G1009" s="26">
        <f ca="1">SUMIF($C1008:$C2230,$D1009,$G1008:$G2229)</f>
        <v>300</v>
      </c>
      <c r="H1009" s="26">
        <f ca="1">SUMIF($C1008:$C2229,$D1009,$H1008:$H2228)</f>
        <v>300</v>
      </c>
      <c r="I1009" s="26">
        <f>IFERROR(VLOOKUP(F1009,'数据-省本级调整数'!$A:$B,2,0),0)</f>
        <v>300</v>
      </c>
      <c r="J1009" s="26">
        <f>VLOOKUP(F1009,'数据-省本级决算数'!$A:$B,2,0)</f>
        <v>300</v>
      </c>
      <c r="K1009" s="175">
        <f ca="1" t="shared" si="94"/>
        <v>1</v>
      </c>
      <c r="L1009" s="175">
        <f ca="1" t="shared" si="95"/>
        <v>1</v>
      </c>
      <c r="M1009" s="175">
        <f t="shared" si="96"/>
        <v>1</v>
      </c>
      <c r="N1009" s="135">
        <f ca="1" t="shared" si="92"/>
        <v>0</v>
      </c>
      <c r="O1009" s="176" t="str">
        <f ca="1" t="shared" si="93"/>
        <v>是</v>
      </c>
      <c r="P1009" s="176" t="str">
        <f t="shared" si="97"/>
        <v>是</v>
      </c>
    </row>
    <row r="1010" ht="18.95" customHeight="1" spans="1:16">
      <c r="A1010" s="167" t="s">
        <v>135</v>
      </c>
      <c r="B1010" s="168"/>
      <c r="C1010" s="456" t="s">
        <v>1912</v>
      </c>
      <c r="D1010" s="169" t="s">
        <v>1914</v>
      </c>
      <c r="E1010" s="168" t="s">
        <v>147</v>
      </c>
      <c r="F1010" s="49" t="s">
        <v>141</v>
      </c>
      <c r="G1010" s="26">
        <v>0</v>
      </c>
      <c r="H1010" s="26">
        <f>IFERROR(VLOOKUP(D1010,'数据-省本级预算数'!D:H,4,0),"0")</f>
        <v>0</v>
      </c>
      <c r="I1010" s="26"/>
      <c r="J1010" s="26">
        <f>VLOOKUP(F1010,'数据-省本级决算数'!$A:$B,2,0)</f>
        <v>4776</v>
      </c>
      <c r="K1010" s="175"/>
      <c r="L1010" s="175"/>
      <c r="M1010" s="175">
        <f t="shared" si="96"/>
        <v>0</v>
      </c>
      <c r="N1010" s="135" t="str">
        <f t="shared" si="92"/>
        <v/>
      </c>
      <c r="O1010" s="176" t="str">
        <f t="shared" si="93"/>
        <v>是</v>
      </c>
      <c r="P1010" s="176" t="str">
        <f t="shared" si="97"/>
        <v>否</v>
      </c>
    </row>
    <row r="1011" ht="18.95" customHeight="1" spans="1:16">
      <c r="A1011" s="167" t="s">
        <v>135</v>
      </c>
      <c r="B1011" s="168" t="s">
        <v>135</v>
      </c>
      <c r="C1011" s="456" t="s">
        <v>1912</v>
      </c>
      <c r="D1011" s="169" t="s">
        <v>1915</v>
      </c>
      <c r="E1011" s="168" t="s">
        <v>147</v>
      </c>
      <c r="F1011" s="49" t="s">
        <v>143</v>
      </c>
      <c r="G1011" s="26">
        <v>0</v>
      </c>
      <c r="H1011" s="26">
        <f>IFERROR(VLOOKUP(D1011,'数据-省本级预算数'!D:H,4,0),"0")</f>
        <v>0</v>
      </c>
      <c r="I1011" s="26"/>
      <c r="J1011" s="26">
        <f>VLOOKUP(F1011,'数据-省本级决算数'!$A:$B,2,0)</f>
        <v>590</v>
      </c>
      <c r="K1011" s="175"/>
      <c r="L1011" s="175"/>
      <c r="M1011" s="175">
        <f t="shared" si="96"/>
        <v>0</v>
      </c>
      <c r="N1011" s="135" t="str">
        <f t="shared" si="92"/>
        <v/>
      </c>
      <c r="O1011" s="176" t="str">
        <f t="shared" si="93"/>
        <v>是</v>
      </c>
      <c r="P1011" s="176" t="str">
        <f t="shared" si="97"/>
        <v>否</v>
      </c>
    </row>
    <row r="1012" ht="18.95" customHeight="1" spans="1:16">
      <c r="A1012" s="167" t="s">
        <v>135</v>
      </c>
      <c r="B1012" s="168" t="s">
        <v>135</v>
      </c>
      <c r="C1012" s="456" t="s">
        <v>1912</v>
      </c>
      <c r="D1012" s="169" t="s">
        <v>1916</v>
      </c>
      <c r="E1012" s="168" t="s">
        <v>147</v>
      </c>
      <c r="F1012" s="49" t="s">
        <v>145</v>
      </c>
      <c r="G1012" s="26">
        <v>0</v>
      </c>
      <c r="H1012" s="26">
        <f>IFERROR(VLOOKUP(D1012,'数据-省本级预算数'!D:H,4,0),"0")</f>
        <v>0</v>
      </c>
      <c r="I1012" s="26"/>
      <c r="J1012" s="26">
        <f>VLOOKUP(F1012,'数据-省本级决算数'!$A:$B,2,0)</f>
        <v>713</v>
      </c>
      <c r="K1012" s="175"/>
      <c r="L1012" s="175"/>
      <c r="M1012" s="175">
        <f t="shared" si="96"/>
        <v>0</v>
      </c>
      <c r="N1012" s="135" t="str">
        <f t="shared" si="92"/>
        <v/>
      </c>
      <c r="O1012" s="176" t="str">
        <f t="shared" si="93"/>
        <v>是</v>
      </c>
      <c r="P1012" s="176" t="str">
        <f t="shared" si="97"/>
        <v>否</v>
      </c>
    </row>
    <row r="1013" ht="18.95" customHeight="1" spans="1:16">
      <c r="A1013" s="167" t="s">
        <v>135</v>
      </c>
      <c r="B1013" s="168" t="s">
        <v>135</v>
      </c>
      <c r="C1013" s="456" t="s">
        <v>1912</v>
      </c>
      <c r="D1013" s="169" t="s">
        <v>1917</v>
      </c>
      <c r="E1013" s="168" t="s">
        <v>147</v>
      </c>
      <c r="F1013" s="49" t="s">
        <v>1882</v>
      </c>
      <c r="G1013" s="26">
        <v>0</v>
      </c>
      <c r="H1013" s="26">
        <f>IFERROR(VLOOKUP(D1013,'数据-省本级预算数'!D:H,4,0),"0")</f>
        <v>0</v>
      </c>
      <c r="I1013" s="26"/>
      <c r="J1013" s="26">
        <f>VLOOKUP(F1013,'数据-省本级决算数'!$A:$B,2,0)</f>
        <v>0</v>
      </c>
      <c r="K1013" s="175"/>
      <c r="L1013" s="175"/>
      <c r="M1013" s="175">
        <f t="shared" si="96"/>
        <v>0</v>
      </c>
      <c r="N1013" s="135" t="str">
        <f t="shared" si="92"/>
        <v/>
      </c>
      <c r="O1013" s="176" t="str">
        <f t="shared" si="93"/>
        <v>否</v>
      </c>
      <c r="P1013" s="176" t="str">
        <f t="shared" si="97"/>
        <v>否</v>
      </c>
    </row>
    <row r="1014" ht="18.95" customHeight="1" spans="1:16">
      <c r="A1014" s="167" t="s">
        <v>135</v>
      </c>
      <c r="B1014" s="168" t="s">
        <v>135</v>
      </c>
      <c r="C1014" s="456" t="s">
        <v>1912</v>
      </c>
      <c r="D1014" s="169" t="s">
        <v>1918</v>
      </c>
      <c r="E1014" s="168" t="s">
        <v>147</v>
      </c>
      <c r="F1014" s="49" t="s">
        <v>1919</v>
      </c>
      <c r="G1014" s="26">
        <v>300</v>
      </c>
      <c r="H1014" s="26">
        <f>IFERROR(VLOOKUP(D1014,'数据-省本级预算数'!D:H,4,0),"0")</f>
        <v>300</v>
      </c>
      <c r="I1014" s="26"/>
      <c r="J1014" s="26">
        <f>VLOOKUP(F1014,'数据-省本级决算数'!$A:$B,2,0)</f>
        <v>300</v>
      </c>
      <c r="K1014" s="175">
        <f t="shared" si="94"/>
        <v>1</v>
      </c>
      <c r="L1014" s="175">
        <f t="shared" si="95"/>
        <v>1</v>
      </c>
      <c r="M1014" s="175">
        <f t="shared" si="96"/>
        <v>0</v>
      </c>
      <c r="N1014" s="135">
        <f t="shared" si="92"/>
        <v>0</v>
      </c>
      <c r="O1014" s="176" t="str">
        <f t="shared" si="93"/>
        <v>是</v>
      </c>
      <c r="P1014" s="176" t="str">
        <f t="shared" si="97"/>
        <v>否</v>
      </c>
    </row>
    <row r="1015" ht="18.95" customHeight="1" spans="1:16">
      <c r="A1015" s="167" t="s">
        <v>135</v>
      </c>
      <c r="B1015" s="168"/>
      <c r="C1015" s="456" t="s">
        <v>1912</v>
      </c>
      <c r="D1015" s="169" t="s">
        <v>1920</v>
      </c>
      <c r="E1015" s="168" t="s">
        <v>147</v>
      </c>
      <c r="F1015" s="49" t="s">
        <v>1921</v>
      </c>
      <c r="G1015" s="26">
        <v>0</v>
      </c>
      <c r="H1015" s="26">
        <f>IFERROR(VLOOKUP(D1015,'数据-省本级预算数'!D:H,4,0),"0")</f>
        <v>0</v>
      </c>
      <c r="I1015" s="26"/>
      <c r="J1015" s="26">
        <f>VLOOKUP(F1015,'数据-省本级决算数'!$A:$B,2,0)</f>
        <v>0</v>
      </c>
      <c r="K1015" s="175"/>
      <c r="L1015" s="175"/>
      <c r="M1015" s="175">
        <f t="shared" si="96"/>
        <v>0</v>
      </c>
      <c r="N1015" s="135" t="str">
        <f t="shared" si="92"/>
        <v/>
      </c>
      <c r="O1015" s="176" t="str">
        <f t="shared" si="93"/>
        <v>否</v>
      </c>
      <c r="P1015" s="176" t="str">
        <f t="shared" si="97"/>
        <v>否</v>
      </c>
    </row>
    <row r="1016" ht="18.95" customHeight="1" spans="1:16">
      <c r="A1016" s="167" t="s">
        <v>135</v>
      </c>
      <c r="B1016" s="456" t="s">
        <v>1809</v>
      </c>
      <c r="C1016" s="168"/>
      <c r="D1016" s="169" t="s">
        <v>1922</v>
      </c>
      <c r="E1016" s="168"/>
      <c r="F1016" s="51" t="s">
        <v>1923</v>
      </c>
      <c r="G1016" s="26">
        <f ca="1">SUMIF($C1015:$C2237,$D1016,$G1015:$G2236)</f>
        <v>1293749</v>
      </c>
      <c r="H1016" s="26">
        <f ca="1">SUMIF($C1015:$C2236,$D1016,$H1015:$H2235)</f>
        <v>0</v>
      </c>
      <c r="I1016" s="26">
        <f>IFERROR(VLOOKUP(F1016,'数据-省本级调整数'!$A:$B,2,0),0)</f>
        <v>1213499</v>
      </c>
      <c r="J1016" s="26">
        <f>VLOOKUP(F1016,'数据-省本级决算数'!$A:$B,2,0)</f>
        <v>1212899</v>
      </c>
      <c r="K1016" s="175">
        <f ca="1" t="shared" si="94"/>
        <v>0.94</v>
      </c>
      <c r="L1016" s="175"/>
      <c r="M1016" s="175">
        <f t="shared" si="96"/>
        <v>1</v>
      </c>
      <c r="N1016" s="135">
        <f ca="1" t="shared" ref="N1016:N1079" si="98">IF(ISERROR(J1016/G1016-1),"",J1016/G1016-1)</f>
        <v>-0.062</v>
      </c>
      <c r="O1016" s="176" t="str">
        <f ca="1" t="shared" si="93"/>
        <v>是</v>
      </c>
      <c r="P1016" s="176" t="str">
        <f t="shared" si="97"/>
        <v>是</v>
      </c>
    </row>
    <row r="1017" ht="18.95" customHeight="1" spans="1:16">
      <c r="A1017" s="167" t="s">
        <v>135</v>
      </c>
      <c r="B1017" s="168" t="s">
        <v>135</v>
      </c>
      <c r="C1017" s="456" t="s">
        <v>1922</v>
      </c>
      <c r="D1017" s="169" t="s">
        <v>1924</v>
      </c>
      <c r="E1017" s="168" t="s">
        <v>147</v>
      </c>
      <c r="F1017" s="51" t="s">
        <v>1925</v>
      </c>
      <c r="G1017" s="26">
        <v>1240537</v>
      </c>
      <c r="H1017" s="26">
        <f>IFERROR(VLOOKUP(D1017,'数据-省本级预算数'!D:H,4,0),"0")</f>
        <v>0</v>
      </c>
      <c r="I1017" s="26"/>
      <c r="J1017" s="26">
        <f>VLOOKUP(F1017,'数据-省本级决算数'!$A:$B,2,0)</f>
        <v>1158061</v>
      </c>
      <c r="K1017" s="175">
        <f t="shared" si="94"/>
        <v>0.93</v>
      </c>
      <c r="L1017" s="175"/>
      <c r="M1017" s="175">
        <f t="shared" si="96"/>
        <v>0</v>
      </c>
      <c r="N1017" s="135">
        <f t="shared" si="98"/>
        <v>-0.066</v>
      </c>
      <c r="O1017" s="176" t="str">
        <f t="shared" si="93"/>
        <v>是</v>
      </c>
      <c r="P1017" s="176" t="str">
        <f t="shared" si="97"/>
        <v>否</v>
      </c>
    </row>
    <row r="1018" ht="18.95" customHeight="1" spans="1:16">
      <c r="A1018" s="167" t="s">
        <v>135</v>
      </c>
      <c r="B1018" s="168" t="s">
        <v>135</v>
      </c>
      <c r="C1018" s="456" t="s">
        <v>1922</v>
      </c>
      <c r="D1018" s="169" t="s">
        <v>1926</v>
      </c>
      <c r="E1018" s="168" t="s">
        <v>147</v>
      </c>
      <c r="F1018" s="51" t="s">
        <v>1927</v>
      </c>
      <c r="G1018" s="26">
        <v>52400</v>
      </c>
      <c r="H1018" s="26">
        <f>IFERROR(VLOOKUP(D1018,'数据-省本级预算数'!D:H,4,0),"0")</f>
        <v>0</v>
      </c>
      <c r="I1018" s="26"/>
      <c r="J1018" s="26">
        <f>VLOOKUP(F1018,'数据-省本级决算数'!$A:$B,2,0)</f>
        <v>53500</v>
      </c>
      <c r="K1018" s="175">
        <f t="shared" si="94"/>
        <v>1.02</v>
      </c>
      <c r="L1018" s="175"/>
      <c r="M1018" s="175">
        <f t="shared" si="96"/>
        <v>0</v>
      </c>
      <c r="N1018" s="135">
        <f t="shared" si="98"/>
        <v>0.021</v>
      </c>
      <c r="O1018" s="176" t="str">
        <f t="shared" si="93"/>
        <v>是</v>
      </c>
      <c r="P1018" s="176" t="str">
        <f t="shared" si="97"/>
        <v>否</v>
      </c>
    </row>
    <row r="1019" ht="18.95" customHeight="1" spans="1:16">
      <c r="A1019" s="167" t="s">
        <v>135</v>
      </c>
      <c r="B1019" s="168" t="s">
        <v>135</v>
      </c>
      <c r="C1019" s="456" t="s">
        <v>1922</v>
      </c>
      <c r="D1019" s="169" t="s">
        <v>1928</v>
      </c>
      <c r="E1019" s="168" t="s">
        <v>147</v>
      </c>
      <c r="F1019" s="51" t="s">
        <v>1929</v>
      </c>
      <c r="G1019" s="26">
        <v>0</v>
      </c>
      <c r="H1019" s="26">
        <f>IFERROR(VLOOKUP(D1019,'数据-省本级预算数'!D:H,4,0),"0")</f>
        <v>0</v>
      </c>
      <c r="I1019" s="26"/>
      <c r="J1019" s="26">
        <f>VLOOKUP(F1019,'数据-省本级决算数'!$A:$B,2,0)</f>
        <v>0</v>
      </c>
      <c r="K1019" s="175"/>
      <c r="L1019" s="175"/>
      <c r="M1019" s="175">
        <f t="shared" si="96"/>
        <v>0</v>
      </c>
      <c r="N1019" s="135" t="str">
        <f t="shared" si="98"/>
        <v/>
      </c>
      <c r="O1019" s="176" t="str">
        <f t="shared" si="93"/>
        <v>否</v>
      </c>
      <c r="P1019" s="176" t="str">
        <f t="shared" si="97"/>
        <v>否</v>
      </c>
    </row>
    <row r="1020" ht="18.95" customHeight="1" spans="1:16">
      <c r="A1020" s="167" t="s">
        <v>135</v>
      </c>
      <c r="B1020" s="168" t="s">
        <v>135</v>
      </c>
      <c r="C1020" s="456" t="s">
        <v>1922</v>
      </c>
      <c r="D1020" s="169" t="s">
        <v>1930</v>
      </c>
      <c r="E1020" s="168" t="s">
        <v>147</v>
      </c>
      <c r="F1020" s="51" t="s">
        <v>1931</v>
      </c>
      <c r="G1020" s="26">
        <v>812</v>
      </c>
      <c r="H1020" s="26">
        <f>IFERROR(VLOOKUP(D1020,'数据-省本级预算数'!D:H,4,0),"0")</f>
        <v>0</v>
      </c>
      <c r="I1020" s="26"/>
      <c r="J1020" s="26">
        <f>VLOOKUP(F1020,'数据-省本级决算数'!$A:$B,2,0)</f>
        <v>1338</v>
      </c>
      <c r="K1020" s="175">
        <f t="shared" si="94"/>
        <v>1.65</v>
      </c>
      <c r="L1020" s="175"/>
      <c r="M1020" s="175">
        <f t="shared" si="96"/>
        <v>0</v>
      </c>
      <c r="N1020" s="135">
        <f t="shared" si="98"/>
        <v>0.648</v>
      </c>
      <c r="O1020" s="176" t="str">
        <f t="shared" si="93"/>
        <v>是</v>
      </c>
      <c r="P1020" s="176" t="str">
        <f t="shared" si="97"/>
        <v>否</v>
      </c>
    </row>
    <row r="1021" ht="18.95" customHeight="1" spans="1:16">
      <c r="A1021" s="167" t="s">
        <v>135</v>
      </c>
      <c r="B1021" s="456" t="s">
        <v>1809</v>
      </c>
      <c r="C1021" s="168"/>
      <c r="D1021" s="169" t="s">
        <v>1932</v>
      </c>
      <c r="E1021" s="168"/>
      <c r="F1021" s="49" t="s">
        <v>1933</v>
      </c>
      <c r="G1021" s="26">
        <f ca="1">SUMIF($C1020:$C2242,$D1021,$G1020:$G2241)</f>
        <v>1163</v>
      </c>
      <c r="H1021" s="26">
        <f ca="1">SUMIF($C1020:$C2241,$D1021,$H1020:$H2240)</f>
        <v>5248</v>
      </c>
      <c r="I1021" s="26">
        <f>IFERROR(VLOOKUP(F1021,'数据-省本级调整数'!$A:$B,2,0),0)</f>
        <v>16841</v>
      </c>
      <c r="J1021" s="26">
        <f>VLOOKUP(F1021,'数据-省本级决算数'!$A:$B,2,0)</f>
        <v>16838</v>
      </c>
      <c r="K1021" s="175">
        <f ca="1" t="shared" si="94"/>
        <v>14.48</v>
      </c>
      <c r="L1021" s="175">
        <f ca="1" t="shared" si="95"/>
        <v>3.21</v>
      </c>
      <c r="M1021" s="175">
        <f t="shared" si="96"/>
        <v>1</v>
      </c>
      <c r="N1021" s="135">
        <f ca="1" t="shared" si="98"/>
        <v>13.478</v>
      </c>
      <c r="O1021" s="176" t="str">
        <f ca="1" t="shared" si="93"/>
        <v>是</v>
      </c>
      <c r="P1021" s="176" t="str">
        <f t="shared" si="97"/>
        <v>是</v>
      </c>
    </row>
    <row r="1022" ht="18.95" customHeight="1" spans="1:16">
      <c r="A1022" s="167" t="s">
        <v>135</v>
      </c>
      <c r="B1022" s="168"/>
      <c r="C1022" s="456" t="s">
        <v>1932</v>
      </c>
      <c r="D1022" s="169" t="s">
        <v>1934</v>
      </c>
      <c r="E1022" s="168" t="s">
        <v>147</v>
      </c>
      <c r="F1022" s="49" t="s">
        <v>1935</v>
      </c>
      <c r="G1022" s="26">
        <v>0</v>
      </c>
      <c r="H1022" s="26">
        <f>IFERROR(VLOOKUP(D1022,'数据-省本级预算数'!D:H,4,0),"0")</f>
        <v>0</v>
      </c>
      <c r="I1022" s="26"/>
      <c r="J1022" s="26">
        <f>VLOOKUP(F1022,'数据-省本级决算数'!$A:$B,2,0)</f>
        <v>0</v>
      </c>
      <c r="K1022" s="175"/>
      <c r="L1022" s="175"/>
      <c r="M1022" s="175">
        <f t="shared" si="96"/>
        <v>0</v>
      </c>
      <c r="N1022" s="135" t="str">
        <f t="shared" si="98"/>
        <v/>
      </c>
      <c r="O1022" s="176" t="str">
        <f t="shared" si="93"/>
        <v>否</v>
      </c>
      <c r="P1022" s="176" t="str">
        <f t="shared" si="97"/>
        <v>否</v>
      </c>
    </row>
    <row r="1023" ht="18.95" customHeight="1" spans="1:16">
      <c r="A1023" s="167" t="s">
        <v>135</v>
      </c>
      <c r="B1023" s="168" t="s">
        <v>135</v>
      </c>
      <c r="C1023" s="456" t="s">
        <v>1932</v>
      </c>
      <c r="D1023" s="169" t="s">
        <v>1936</v>
      </c>
      <c r="E1023" s="168" t="s">
        <v>147</v>
      </c>
      <c r="F1023" s="49" t="s">
        <v>1937</v>
      </c>
      <c r="G1023" s="26">
        <v>1163</v>
      </c>
      <c r="H1023" s="26">
        <f>IFERROR(VLOOKUP(D1023,'数据-省本级预算数'!D:H,4,0),"0")</f>
        <v>5248</v>
      </c>
      <c r="I1023" s="26"/>
      <c r="J1023" s="26">
        <f>VLOOKUP(F1023,'数据-省本级决算数'!$A:$B,2,0)</f>
        <v>16838</v>
      </c>
      <c r="K1023" s="175">
        <f t="shared" si="94"/>
        <v>14.48</v>
      </c>
      <c r="L1023" s="175">
        <f t="shared" si="95"/>
        <v>3.21</v>
      </c>
      <c r="M1023" s="175">
        <f t="shared" si="96"/>
        <v>0</v>
      </c>
      <c r="N1023" s="135">
        <f t="shared" si="98"/>
        <v>13.478</v>
      </c>
      <c r="O1023" s="176" t="str">
        <f t="shared" si="93"/>
        <v>是</v>
      </c>
      <c r="P1023" s="176" t="str">
        <f t="shared" si="97"/>
        <v>否</v>
      </c>
    </row>
    <row r="1024" ht="18.95" customHeight="1" spans="1:16">
      <c r="A1024" s="167" t="s">
        <v>134</v>
      </c>
      <c r="B1024" s="168" t="s">
        <v>135</v>
      </c>
      <c r="C1024" s="168"/>
      <c r="D1024" s="169" t="s">
        <v>1938</v>
      </c>
      <c r="E1024" s="168"/>
      <c r="F1024" s="48" t="s">
        <v>1939</v>
      </c>
      <c r="G1024" s="170">
        <f ca="1">SUMIF($B1025:$B$1300,$D1024,$G1025:$G$1300)</f>
        <v>147481</v>
      </c>
      <c r="H1024" s="170">
        <f ca="1">SUMIF($B1025:$B$1300,$D1024,$H1025:$H$1300)</f>
        <v>432564</v>
      </c>
      <c r="I1024" s="170">
        <f>SUMIF($B1025:$B$1300,$D1024,$I1025:$I$1300)</f>
        <v>299544</v>
      </c>
      <c r="J1024" s="26">
        <f>VLOOKUP(F1024,'数据-省本级决算数'!$A:$B,2,0)</f>
        <v>286505</v>
      </c>
      <c r="K1024" s="175">
        <f ca="1" t="shared" si="94"/>
        <v>1.94</v>
      </c>
      <c r="L1024" s="175">
        <f ca="1" t="shared" si="95"/>
        <v>0.66</v>
      </c>
      <c r="M1024" s="175">
        <f t="shared" si="96"/>
        <v>0.96</v>
      </c>
      <c r="N1024" s="133">
        <f ca="1" t="shared" si="98"/>
        <v>0.943</v>
      </c>
      <c r="O1024" s="176" t="str">
        <f ca="1" t="shared" si="93"/>
        <v>是</v>
      </c>
      <c r="P1024" s="176" t="str">
        <f t="shared" si="97"/>
        <v>是</v>
      </c>
    </row>
    <row r="1025" ht="18.95" customHeight="1" spans="1:16">
      <c r="A1025" s="167" t="s">
        <v>135</v>
      </c>
      <c r="B1025" s="456" t="s">
        <v>1938</v>
      </c>
      <c r="C1025" s="168"/>
      <c r="D1025" s="169" t="s">
        <v>1940</v>
      </c>
      <c r="E1025" s="168"/>
      <c r="F1025" s="27" t="s">
        <v>1941</v>
      </c>
      <c r="G1025" s="26">
        <f ca="1">SUMIF($C1024:$C2246,$D1025,$G1024:$G2245)</f>
        <v>29745</v>
      </c>
      <c r="H1025" s="26">
        <f ca="1">SUMIF($C1024:$C2245,$D1025,$H1024:$H2244)</f>
        <v>28966</v>
      </c>
      <c r="I1025" s="26">
        <f>IFERROR(VLOOKUP(F1025,'数据-省本级调整数'!$A:$B,2,0),0)</f>
        <v>30279</v>
      </c>
      <c r="J1025" s="26">
        <f>VLOOKUP(F1025,'数据-省本级决算数'!$A:$B,2,0)</f>
        <v>30279</v>
      </c>
      <c r="K1025" s="175">
        <f ca="1" t="shared" si="94"/>
        <v>1.02</v>
      </c>
      <c r="L1025" s="175">
        <f ca="1" t="shared" si="95"/>
        <v>1.05</v>
      </c>
      <c r="M1025" s="175">
        <f t="shared" si="96"/>
        <v>1</v>
      </c>
      <c r="N1025" s="135">
        <f ca="1" t="shared" si="98"/>
        <v>0.018</v>
      </c>
      <c r="O1025" s="176" t="str">
        <f ca="1" t="shared" si="93"/>
        <v>是</v>
      </c>
      <c r="P1025" s="176" t="str">
        <f t="shared" si="97"/>
        <v>是</v>
      </c>
    </row>
    <row r="1026" ht="18.95" customHeight="1" spans="1:16">
      <c r="A1026" s="167" t="s">
        <v>135</v>
      </c>
      <c r="B1026" s="168" t="s">
        <v>135</v>
      </c>
      <c r="C1026" s="456" t="s">
        <v>1940</v>
      </c>
      <c r="D1026" s="169" t="s">
        <v>1942</v>
      </c>
      <c r="E1026" s="168" t="s">
        <v>147</v>
      </c>
      <c r="F1026" s="49" t="s">
        <v>141</v>
      </c>
      <c r="G1026" s="26">
        <v>0</v>
      </c>
      <c r="H1026" s="26">
        <f>IFERROR(VLOOKUP(D1026,'数据-省本级预算数'!D:H,4,0),"0")</f>
        <v>368</v>
      </c>
      <c r="I1026" s="26"/>
      <c r="J1026" s="26">
        <f>VLOOKUP(F1026,'数据-省本级决算数'!$A:$B,2,0)</f>
        <v>4776</v>
      </c>
      <c r="K1026" s="175"/>
      <c r="L1026" s="175">
        <f t="shared" si="95"/>
        <v>12.98</v>
      </c>
      <c r="M1026" s="175">
        <f t="shared" si="96"/>
        <v>0</v>
      </c>
      <c r="N1026" s="135" t="str">
        <f t="shared" si="98"/>
        <v/>
      </c>
      <c r="O1026" s="176" t="str">
        <f t="shared" si="93"/>
        <v>是</v>
      </c>
      <c r="P1026" s="176" t="str">
        <f t="shared" si="97"/>
        <v>否</v>
      </c>
    </row>
    <row r="1027" ht="18.95" customHeight="1" spans="1:16">
      <c r="A1027" s="167" t="s">
        <v>135</v>
      </c>
      <c r="B1027" s="168" t="s">
        <v>135</v>
      </c>
      <c r="C1027" s="456" t="s">
        <v>1940</v>
      </c>
      <c r="D1027" s="169" t="s">
        <v>1943</v>
      </c>
      <c r="E1027" s="168" t="s">
        <v>147</v>
      </c>
      <c r="F1027" s="49" t="s">
        <v>143</v>
      </c>
      <c r="G1027" s="26">
        <v>0</v>
      </c>
      <c r="H1027" s="26">
        <f>IFERROR(VLOOKUP(D1027,'数据-省本级预算数'!D:H,4,0),"0")</f>
        <v>0</v>
      </c>
      <c r="I1027" s="26"/>
      <c r="J1027" s="26">
        <f>VLOOKUP(F1027,'数据-省本级决算数'!$A:$B,2,0)</f>
        <v>590</v>
      </c>
      <c r="K1027" s="175"/>
      <c r="L1027" s="175"/>
      <c r="M1027" s="175">
        <f t="shared" si="96"/>
        <v>0</v>
      </c>
      <c r="N1027" s="135" t="str">
        <f t="shared" si="98"/>
        <v/>
      </c>
      <c r="O1027" s="176" t="str">
        <f t="shared" si="93"/>
        <v>是</v>
      </c>
      <c r="P1027" s="176" t="str">
        <f t="shared" si="97"/>
        <v>否</v>
      </c>
    </row>
    <row r="1028" ht="18.95" customHeight="1" spans="1:16">
      <c r="A1028" s="167" t="s">
        <v>135</v>
      </c>
      <c r="B1028" s="168"/>
      <c r="C1028" s="456" t="s">
        <v>1940</v>
      </c>
      <c r="D1028" s="169" t="s">
        <v>1944</v>
      </c>
      <c r="E1028" s="168" t="s">
        <v>147</v>
      </c>
      <c r="F1028" s="49" t="s">
        <v>145</v>
      </c>
      <c r="G1028" s="26">
        <v>0</v>
      </c>
      <c r="H1028" s="26">
        <f>IFERROR(VLOOKUP(D1028,'数据-省本级预算数'!D:H,4,0),"0")</f>
        <v>0</v>
      </c>
      <c r="I1028" s="26"/>
      <c r="J1028" s="26">
        <f>VLOOKUP(F1028,'数据-省本级决算数'!$A:$B,2,0)</f>
        <v>713</v>
      </c>
      <c r="K1028" s="175"/>
      <c r="L1028" s="175"/>
      <c r="M1028" s="175">
        <f t="shared" si="96"/>
        <v>0</v>
      </c>
      <c r="N1028" s="135" t="str">
        <f t="shared" si="98"/>
        <v/>
      </c>
      <c r="O1028" s="176" t="str">
        <f t="shared" ref="O1028:O1091" si="99">IF(F1028&lt;&gt;"",IF(SUM(G1028:J1028)&lt;&gt;0,"是","否"),"空")</f>
        <v>是</v>
      </c>
      <c r="P1028" s="176" t="str">
        <f t="shared" si="97"/>
        <v>否</v>
      </c>
    </row>
    <row r="1029" ht="18.95" customHeight="1" spans="1:16">
      <c r="A1029" s="167" t="s">
        <v>135</v>
      </c>
      <c r="B1029" s="168" t="s">
        <v>135</v>
      </c>
      <c r="C1029" s="456" t="s">
        <v>1940</v>
      </c>
      <c r="D1029" s="169" t="s">
        <v>1945</v>
      </c>
      <c r="E1029" s="168" t="s">
        <v>147</v>
      </c>
      <c r="F1029" s="49" t="s">
        <v>1946</v>
      </c>
      <c r="G1029" s="26">
        <v>1999</v>
      </c>
      <c r="H1029" s="26">
        <f>IFERROR(VLOOKUP(D1029,'数据-省本级预算数'!D:H,4,0),"0")</f>
        <v>1980</v>
      </c>
      <c r="I1029" s="26"/>
      <c r="J1029" s="26">
        <f>VLOOKUP(F1029,'数据-省本级决算数'!$A:$B,2,0)</f>
        <v>2024</v>
      </c>
      <c r="K1029" s="175">
        <f t="shared" ref="K1029:K1091" si="100">J1029/G1029</f>
        <v>1.01</v>
      </c>
      <c r="L1029" s="175">
        <f t="shared" ref="L1029:L1091" si="101">J1029/H1029</f>
        <v>1.02</v>
      </c>
      <c r="M1029" s="175">
        <f t="shared" ref="M1029:M1092" si="102">IFERROR(J1029/I1029,0)</f>
        <v>0</v>
      </c>
      <c r="N1029" s="135">
        <f t="shared" si="98"/>
        <v>0.013</v>
      </c>
      <c r="O1029" s="176" t="str">
        <f t="shared" si="99"/>
        <v>是</v>
      </c>
      <c r="P1029" s="176" t="str">
        <f t="shared" ref="P1029:P1092" si="103">IF(C1029&lt;&gt;"",IF(OR(LEFT(D1029,3)="205",LEFT(D1029,3)="206",LEFT(D1029,3)="207",LEFT(D1029,3)="208",LEFT(D1029,3)="210",LEFT(D1029,3)="213"),"是","否"),"是")</f>
        <v>否</v>
      </c>
    </row>
    <row r="1030" ht="18.95" customHeight="1" spans="1:16">
      <c r="A1030" s="167" t="s">
        <v>135</v>
      </c>
      <c r="B1030" s="168" t="s">
        <v>135</v>
      </c>
      <c r="C1030" s="456" t="s">
        <v>1940</v>
      </c>
      <c r="D1030" s="169" t="s">
        <v>1947</v>
      </c>
      <c r="E1030" s="168" t="s">
        <v>147</v>
      </c>
      <c r="F1030" s="49" t="s">
        <v>1948</v>
      </c>
      <c r="G1030" s="26">
        <v>0</v>
      </c>
      <c r="H1030" s="26">
        <f>IFERROR(VLOOKUP(D1030,'数据-省本级预算数'!D:H,4,0),"0")</f>
        <v>0</v>
      </c>
      <c r="I1030" s="26"/>
      <c r="J1030" s="26">
        <f>VLOOKUP(F1030,'数据-省本级决算数'!$A:$B,2,0)</f>
        <v>0</v>
      </c>
      <c r="K1030" s="175"/>
      <c r="L1030" s="175"/>
      <c r="M1030" s="175">
        <f t="shared" si="102"/>
        <v>0</v>
      </c>
      <c r="N1030" s="135" t="str">
        <f t="shared" si="98"/>
        <v/>
      </c>
      <c r="O1030" s="176" t="str">
        <f t="shared" si="99"/>
        <v>否</v>
      </c>
      <c r="P1030" s="176" t="str">
        <f t="shared" si="103"/>
        <v>否</v>
      </c>
    </row>
    <row r="1031" ht="18.95" customHeight="1" spans="1:16">
      <c r="A1031" s="167"/>
      <c r="B1031" s="168" t="s">
        <v>135</v>
      </c>
      <c r="C1031" s="456" t="s">
        <v>1940</v>
      </c>
      <c r="D1031" s="169" t="s">
        <v>1949</v>
      </c>
      <c r="E1031" s="168" t="s">
        <v>147</v>
      </c>
      <c r="F1031" s="49" t="s">
        <v>1950</v>
      </c>
      <c r="G1031" s="26">
        <v>0</v>
      </c>
      <c r="H1031" s="26">
        <f>IFERROR(VLOOKUP(D1031,'数据-省本级预算数'!D:H,4,0),"0")</f>
        <v>0</v>
      </c>
      <c r="I1031" s="26"/>
      <c r="J1031" s="26">
        <f>VLOOKUP(F1031,'数据-省本级决算数'!$A:$B,2,0)</f>
        <v>0</v>
      </c>
      <c r="K1031" s="175"/>
      <c r="L1031" s="175"/>
      <c r="M1031" s="175">
        <f t="shared" si="102"/>
        <v>0</v>
      </c>
      <c r="N1031" s="135" t="str">
        <f t="shared" si="98"/>
        <v/>
      </c>
      <c r="O1031" s="176" t="str">
        <f t="shared" si="99"/>
        <v>否</v>
      </c>
      <c r="P1031" s="176" t="str">
        <f t="shared" si="103"/>
        <v>否</v>
      </c>
    </row>
    <row r="1032" ht="18.95" customHeight="1" spans="1:16">
      <c r="A1032" s="167" t="s">
        <v>135</v>
      </c>
      <c r="B1032" s="168"/>
      <c r="C1032" s="456" t="s">
        <v>1940</v>
      </c>
      <c r="D1032" s="169" t="s">
        <v>1951</v>
      </c>
      <c r="E1032" s="168" t="s">
        <v>147</v>
      </c>
      <c r="F1032" s="49" t="s">
        <v>1952</v>
      </c>
      <c r="G1032" s="26">
        <v>10619</v>
      </c>
      <c r="H1032" s="26">
        <f>IFERROR(VLOOKUP(D1032,'数据-省本级预算数'!D:H,4,0),"0")</f>
        <v>10517</v>
      </c>
      <c r="I1032" s="26"/>
      <c r="J1032" s="26">
        <f>VLOOKUP(F1032,'数据-省本级决算数'!$A:$B,2,0)</f>
        <v>10823</v>
      </c>
      <c r="K1032" s="175">
        <f t="shared" si="100"/>
        <v>1.02</v>
      </c>
      <c r="L1032" s="175">
        <f t="shared" si="101"/>
        <v>1.03</v>
      </c>
      <c r="M1032" s="175">
        <f t="shared" si="102"/>
        <v>0</v>
      </c>
      <c r="N1032" s="135">
        <f t="shared" si="98"/>
        <v>0.019</v>
      </c>
      <c r="O1032" s="176" t="str">
        <f t="shared" si="99"/>
        <v>是</v>
      </c>
      <c r="P1032" s="176" t="str">
        <f t="shared" si="103"/>
        <v>否</v>
      </c>
    </row>
    <row r="1033" ht="18.95" customHeight="1" spans="1:16">
      <c r="A1033" s="167" t="s">
        <v>135</v>
      </c>
      <c r="B1033" s="168" t="s">
        <v>135</v>
      </c>
      <c r="C1033" s="456" t="s">
        <v>1940</v>
      </c>
      <c r="D1033" s="169" t="s">
        <v>1953</v>
      </c>
      <c r="E1033" s="168" t="s">
        <v>147</v>
      </c>
      <c r="F1033" s="49" t="s">
        <v>1954</v>
      </c>
      <c r="G1033" s="26">
        <v>0</v>
      </c>
      <c r="H1033" s="26">
        <f>IFERROR(VLOOKUP(D1033,'数据-省本级预算数'!D:H,4,0),"0")</f>
        <v>0</v>
      </c>
      <c r="I1033" s="26"/>
      <c r="J1033" s="26">
        <f>VLOOKUP(F1033,'数据-省本级决算数'!$A:$B,2,0)</f>
        <v>0</v>
      </c>
      <c r="K1033" s="175"/>
      <c r="L1033" s="175"/>
      <c r="M1033" s="175">
        <f t="shared" si="102"/>
        <v>0</v>
      </c>
      <c r="N1033" s="135" t="str">
        <f t="shared" si="98"/>
        <v/>
      </c>
      <c r="O1033" s="176" t="str">
        <f t="shared" si="99"/>
        <v>否</v>
      </c>
      <c r="P1033" s="176" t="str">
        <f t="shared" si="103"/>
        <v>否</v>
      </c>
    </row>
    <row r="1034" ht="18.95" customHeight="1" spans="1:16">
      <c r="A1034" s="167" t="s">
        <v>135</v>
      </c>
      <c r="B1034" s="168" t="s">
        <v>135</v>
      </c>
      <c r="C1034" s="456" t="s">
        <v>1940</v>
      </c>
      <c r="D1034" s="169" t="s">
        <v>1955</v>
      </c>
      <c r="E1034" s="168" t="s">
        <v>147</v>
      </c>
      <c r="F1034" s="49" t="s">
        <v>1956</v>
      </c>
      <c r="G1034" s="26">
        <v>17127</v>
      </c>
      <c r="H1034" s="26">
        <f>IFERROR(VLOOKUP(D1034,'数据-省本级预算数'!D:H,4,0),"0")</f>
        <v>16101</v>
      </c>
      <c r="I1034" s="26"/>
      <c r="J1034" s="26">
        <f>VLOOKUP(F1034,'数据-省本级决算数'!$A:$B,2,0)</f>
        <v>16948</v>
      </c>
      <c r="K1034" s="175">
        <f t="shared" si="100"/>
        <v>0.99</v>
      </c>
      <c r="L1034" s="175">
        <f t="shared" si="101"/>
        <v>1.05</v>
      </c>
      <c r="M1034" s="175">
        <f t="shared" si="102"/>
        <v>0</v>
      </c>
      <c r="N1034" s="135">
        <f t="shared" si="98"/>
        <v>-0.01</v>
      </c>
      <c r="O1034" s="176" t="str">
        <f t="shared" si="99"/>
        <v>是</v>
      </c>
      <c r="P1034" s="176" t="str">
        <f t="shared" si="103"/>
        <v>否</v>
      </c>
    </row>
    <row r="1035" ht="18.95" customHeight="1" spans="1:16">
      <c r="A1035" s="167" t="s">
        <v>135</v>
      </c>
      <c r="B1035" s="456" t="s">
        <v>1938</v>
      </c>
      <c r="C1035" s="168"/>
      <c r="D1035" s="169" t="s">
        <v>1957</v>
      </c>
      <c r="E1035" s="168"/>
      <c r="F1035" s="49" t="s">
        <v>1958</v>
      </c>
      <c r="G1035" s="26">
        <f ca="1">SUMIF($C1034:$C2256,$D1035,$G1034:$G2255)</f>
        <v>14316</v>
      </c>
      <c r="H1035" s="26">
        <f ca="1">SUMIF($C1034:$C2255,$D1035,$H1034:$H2254)</f>
        <v>38197</v>
      </c>
      <c r="I1035" s="26">
        <f>IFERROR(VLOOKUP(F1035,'数据-省本级调整数'!$A:$B,2,0),0)</f>
        <v>14236</v>
      </c>
      <c r="J1035" s="26">
        <f>VLOOKUP(F1035,'数据-省本级决算数'!$A:$B,2,0)</f>
        <v>10937</v>
      </c>
      <c r="K1035" s="175">
        <f ca="1" t="shared" si="100"/>
        <v>0.76</v>
      </c>
      <c r="L1035" s="175">
        <f ca="1" t="shared" si="101"/>
        <v>0.29</v>
      </c>
      <c r="M1035" s="175">
        <f t="shared" si="102"/>
        <v>0.77</v>
      </c>
      <c r="N1035" s="135">
        <f ca="1" t="shared" si="98"/>
        <v>-0.236</v>
      </c>
      <c r="O1035" s="176" t="str">
        <f ca="1" t="shared" si="99"/>
        <v>是</v>
      </c>
      <c r="P1035" s="176" t="str">
        <f t="shared" si="103"/>
        <v>是</v>
      </c>
    </row>
    <row r="1036" ht="18.95" customHeight="1" spans="1:16">
      <c r="A1036" s="167" t="s">
        <v>135</v>
      </c>
      <c r="B1036" s="168" t="s">
        <v>135</v>
      </c>
      <c r="C1036" s="456" t="s">
        <v>1957</v>
      </c>
      <c r="D1036" s="169" t="s">
        <v>1959</v>
      </c>
      <c r="E1036" s="168" t="s">
        <v>147</v>
      </c>
      <c r="F1036" s="49" t="s">
        <v>141</v>
      </c>
      <c r="G1036" s="26">
        <v>933</v>
      </c>
      <c r="H1036" s="26">
        <f>IFERROR(VLOOKUP(D1036,'数据-省本级预算数'!D:H,4,0),"0")</f>
        <v>990</v>
      </c>
      <c r="I1036" s="26"/>
      <c r="J1036" s="26">
        <f>VLOOKUP(F1036,'数据-省本级决算数'!$A:$B,2,0)</f>
        <v>4776</v>
      </c>
      <c r="K1036" s="175">
        <f t="shared" si="100"/>
        <v>5.12</v>
      </c>
      <c r="L1036" s="175">
        <f t="shared" si="101"/>
        <v>4.82</v>
      </c>
      <c r="M1036" s="175">
        <f t="shared" si="102"/>
        <v>0</v>
      </c>
      <c r="N1036" s="135">
        <f t="shared" si="98"/>
        <v>4.119</v>
      </c>
      <c r="O1036" s="176" t="str">
        <f t="shared" si="99"/>
        <v>是</v>
      </c>
      <c r="P1036" s="176" t="str">
        <f t="shared" si="103"/>
        <v>否</v>
      </c>
    </row>
    <row r="1037" ht="18.95" customHeight="1" spans="1:16">
      <c r="A1037" s="167" t="s">
        <v>135</v>
      </c>
      <c r="B1037" s="168" t="s">
        <v>135</v>
      </c>
      <c r="C1037" s="456" t="s">
        <v>1957</v>
      </c>
      <c r="D1037" s="169" t="s">
        <v>1960</v>
      </c>
      <c r="E1037" s="168" t="s">
        <v>147</v>
      </c>
      <c r="F1037" s="49" t="s">
        <v>143</v>
      </c>
      <c r="G1037" s="26">
        <v>0</v>
      </c>
      <c r="H1037" s="26">
        <f>IFERROR(VLOOKUP(D1037,'数据-省本级预算数'!D:H,4,0),"0")</f>
        <v>0</v>
      </c>
      <c r="I1037" s="26"/>
      <c r="J1037" s="26">
        <f>VLOOKUP(F1037,'数据-省本级决算数'!$A:$B,2,0)</f>
        <v>590</v>
      </c>
      <c r="K1037" s="175"/>
      <c r="L1037" s="175"/>
      <c r="M1037" s="175">
        <f t="shared" si="102"/>
        <v>0</v>
      </c>
      <c r="N1037" s="135" t="str">
        <f t="shared" si="98"/>
        <v/>
      </c>
      <c r="O1037" s="176" t="str">
        <f t="shared" si="99"/>
        <v>是</v>
      </c>
      <c r="P1037" s="176" t="str">
        <f t="shared" si="103"/>
        <v>否</v>
      </c>
    </row>
    <row r="1038" ht="18.95" customHeight="1" spans="1:16">
      <c r="A1038" s="167" t="s">
        <v>135</v>
      </c>
      <c r="B1038" s="168" t="s">
        <v>135</v>
      </c>
      <c r="C1038" s="456" t="s">
        <v>1957</v>
      </c>
      <c r="D1038" s="169" t="s">
        <v>1961</v>
      </c>
      <c r="E1038" s="168" t="s">
        <v>147</v>
      </c>
      <c r="F1038" s="49" t="s">
        <v>145</v>
      </c>
      <c r="G1038" s="26">
        <v>59</v>
      </c>
      <c r="H1038" s="26">
        <f>IFERROR(VLOOKUP(D1038,'数据-省本级预算数'!D:H,4,0),"0")</f>
        <v>63</v>
      </c>
      <c r="I1038" s="26"/>
      <c r="J1038" s="26">
        <f>VLOOKUP(F1038,'数据-省本级决算数'!$A:$B,2,0)</f>
        <v>713</v>
      </c>
      <c r="K1038" s="175">
        <f t="shared" si="100"/>
        <v>12.08</v>
      </c>
      <c r="L1038" s="175">
        <f t="shared" si="101"/>
        <v>11.32</v>
      </c>
      <c r="M1038" s="175">
        <f t="shared" si="102"/>
        <v>0</v>
      </c>
      <c r="N1038" s="135">
        <f t="shared" si="98"/>
        <v>11.085</v>
      </c>
      <c r="O1038" s="176" t="str">
        <f t="shared" si="99"/>
        <v>是</v>
      </c>
      <c r="P1038" s="176" t="str">
        <f t="shared" si="103"/>
        <v>否</v>
      </c>
    </row>
    <row r="1039" ht="18.95" customHeight="1" spans="1:16">
      <c r="A1039" s="167" t="s">
        <v>135</v>
      </c>
      <c r="B1039" s="168" t="s">
        <v>135</v>
      </c>
      <c r="C1039" s="456" t="s">
        <v>1957</v>
      </c>
      <c r="D1039" s="169" t="s">
        <v>1962</v>
      </c>
      <c r="E1039" s="168" t="s">
        <v>147</v>
      </c>
      <c r="F1039" s="49" t="s">
        <v>1963</v>
      </c>
      <c r="G1039" s="26">
        <v>85</v>
      </c>
      <c r="H1039" s="26">
        <f>IFERROR(VLOOKUP(D1039,'数据-省本级预算数'!D:H,4,0),"0")</f>
        <v>94</v>
      </c>
      <c r="I1039" s="26"/>
      <c r="J1039" s="26">
        <f>VLOOKUP(F1039,'数据-省本级决算数'!$A:$B,2,0)</f>
        <v>110</v>
      </c>
      <c r="K1039" s="175">
        <f t="shared" si="100"/>
        <v>1.29</v>
      </c>
      <c r="L1039" s="175">
        <f t="shared" si="101"/>
        <v>1.17</v>
      </c>
      <c r="M1039" s="175">
        <f t="shared" si="102"/>
        <v>0</v>
      </c>
      <c r="N1039" s="135">
        <f t="shared" si="98"/>
        <v>0.294</v>
      </c>
      <c r="O1039" s="176" t="str">
        <f t="shared" si="99"/>
        <v>是</v>
      </c>
      <c r="P1039" s="176" t="str">
        <f t="shared" si="103"/>
        <v>否</v>
      </c>
    </row>
    <row r="1040" ht="18.95" customHeight="1" spans="1:16">
      <c r="A1040" s="167" t="s">
        <v>135</v>
      </c>
      <c r="B1040" s="168" t="s">
        <v>135</v>
      </c>
      <c r="C1040" s="456" t="s">
        <v>1957</v>
      </c>
      <c r="D1040" s="169" t="s">
        <v>1964</v>
      </c>
      <c r="E1040" s="168" t="s">
        <v>147</v>
      </c>
      <c r="F1040" s="49" t="s">
        <v>1965</v>
      </c>
      <c r="G1040" s="26">
        <v>0</v>
      </c>
      <c r="H1040" s="26">
        <f>IFERROR(VLOOKUP(D1040,'数据-省本级预算数'!D:H,4,0),"0")</f>
        <v>0</v>
      </c>
      <c r="I1040" s="26"/>
      <c r="J1040" s="26">
        <f>VLOOKUP(F1040,'数据-省本级决算数'!$A:$B,2,0)</f>
        <v>0</v>
      </c>
      <c r="K1040" s="175"/>
      <c r="L1040" s="175"/>
      <c r="M1040" s="175">
        <f t="shared" si="102"/>
        <v>0</v>
      </c>
      <c r="N1040" s="135" t="str">
        <f t="shared" si="98"/>
        <v/>
      </c>
      <c r="O1040" s="176" t="str">
        <f t="shared" si="99"/>
        <v>否</v>
      </c>
      <c r="P1040" s="176" t="str">
        <f t="shared" si="103"/>
        <v>否</v>
      </c>
    </row>
    <row r="1041" ht="18.95" customHeight="1" spans="1:16">
      <c r="A1041" s="167" t="s">
        <v>135</v>
      </c>
      <c r="B1041" s="168" t="s">
        <v>135</v>
      </c>
      <c r="C1041" s="456" t="s">
        <v>1957</v>
      </c>
      <c r="D1041" s="169" t="s">
        <v>1966</v>
      </c>
      <c r="E1041" s="168" t="s">
        <v>147</v>
      </c>
      <c r="F1041" s="49" t="s">
        <v>1967</v>
      </c>
      <c r="G1041" s="26">
        <v>0</v>
      </c>
      <c r="H1041" s="26">
        <f>IFERROR(VLOOKUP(D1041,'数据-省本级预算数'!D:H,4,0),"0")</f>
        <v>0</v>
      </c>
      <c r="I1041" s="26"/>
      <c r="J1041" s="26">
        <f>VLOOKUP(F1041,'数据-省本级决算数'!$A:$B,2,0)</f>
        <v>0</v>
      </c>
      <c r="K1041" s="175"/>
      <c r="L1041" s="175"/>
      <c r="M1041" s="175">
        <f t="shared" si="102"/>
        <v>0</v>
      </c>
      <c r="N1041" s="135" t="str">
        <f t="shared" si="98"/>
        <v/>
      </c>
      <c r="O1041" s="176" t="str">
        <f t="shared" si="99"/>
        <v>否</v>
      </c>
      <c r="P1041" s="176" t="str">
        <f t="shared" si="103"/>
        <v>否</v>
      </c>
    </row>
    <row r="1042" ht="18.95" customHeight="1" spans="1:16">
      <c r="A1042" s="167" t="s">
        <v>135</v>
      </c>
      <c r="B1042" s="168"/>
      <c r="C1042" s="456" t="s">
        <v>1957</v>
      </c>
      <c r="D1042" s="169" t="s">
        <v>1968</v>
      </c>
      <c r="E1042" s="168" t="s">
        <v>147</v>
      </c>
      <c r="F1042" s="49" t="s">
        <v>1969</v>
      </c>
      <c r="G1042" s="26">
        <v>2923</v>
      </c>
      <c r="H1042" s="26">
        <f>IFERROR(VLOOKUP(D1042,'数据-省本级预算数'!D:H,4,0),"0")</f>
        <v>591</v>
      </c>
      <c r="I1042" s="26"/>
      <c r="J1042" s="26">
        <f>VLOOKUP(F1042,'数据-省本级决算数'!$A:$B,2,0)</f>
        <v>640</v>
      </c>
      <c r="K1042" s="175">
        <f t="shared" si="100"/>
        <v>0.22</v>
      </c>
      <c r="L1042" s="175">
        <f t="shared" si="101"/>
        <v>1.08</v>
      </c>
      <c r="M1042" s="175">
        <f t="shared" si="102"/>
        <v>0</v>
      </c>
      <c r="N1042" s="135">
        <f t="shared" si="98"/>
        <v>-0.781</v>
      </c>
      <c r="O1042" s="176" t="str">
        <f t="shared" si="99"/>
        <v>是</v>
      </c>
      <c r="P1042" s="176" t="str">
        <f t="shared" si="103"/>
        <v>否</v>
      </c>
    </row>
    <row r="1043" ht="18.95" customHeight="1" spans="1:16">
      <c r="A1043" s="167" t="s">
        <v>135</v>
      </c>
      <c r="B1043" s="168" t="s">
        <v>135</v>
      </c>
      <c r="C1043" s="456" t="s">
        <v>1957</v>
      </c>
      <c r="D1043" s="169" t="s">
        <v>1970</v>
      </c>
      <c r="E1043" s="168" t="s">
        <v>147</v>
      </c>
      <c r="F1043" s="49" t="s">
        <v>1971</v>
      </c>
      <c r="G1043" s="26">
        <v>0</v>
      </c>
      <c r="H1043" s="26">
        <f>IFERROR(VLOOKUP(D1043,'数据-省本级预算数'!D:H,4,0),"0")</f>
        <v>10000</v>
      </c>
      <c r="I1043" s="26"/>
      <c r="J1043" s="26">
        <f>VLOOKUP(F1043,'数据-省本级决算数'!$A:$B,2,0)</f>
        <v>0</v>
      </c>
      <c r="K1043" s="175"/>
      <c r="L1043" s="175">
        <f t="shared" si="101"/>
        <v>0</v>
      </c>
      <c r="M1043" s="175">
        <f t="shared" si="102"/>
        <v>0</v>
      </c>
      <c r="N1043" s="135" t="str">
        <f t="shared" si="98"/>
        <v/>
      </c>
      <c r="O1043" s="176" t="str">
        <f t="shared" si="99"/>
        <v>是</v>
      </c>
      <c r="P1043" s="176" t="str">
        <f t="shared" si="103"/>
        <v>否</v>
      </c>
    </row>
    <row r="1044" ht="18.95" customHeight="1" spans="1:16">
      <c r="A1044" s="167" t="s">
        <v>135</v>
      </c>
      <c r="B1044" s="168" t="s">
        <v>135</v>
      </c>
      <c r="C1044" s="456" t="s">
        <v>1957</v>
      </c>
      <c r="D1044" s="169" t="s">
        <v>1972</v>
      </c>
      <c r="E1044" s="168" t="s">
        <v>147</v>
      </c>
      <c r="F1044" s="49" t="s">
        <v>1973</v>
      </c>
      <c r="G1044" s="26">
        <v>0</v>
      </c>
      <c r="H1044" s="26">
        <f>IFERROR(VLOOKUP(D1044,'数据-省本级预算数'!D:H,4,0),"0")</f>
        <v>0</v>
      </c>
      <c r="I1044" s="26"/>
      <c r="J1044" s="26">
        <f>VLOOKUP(F1044,'数据-省本级决算数'!$A:$B,2,0)</f>
        <v>0</v>
      </c>
      <c r="K1044" s="175"/>
      <c r="L1044" s="175"/>
      <c r="M1044" s="175">
        <f t="shared" si="102"/>
        <v>0</v>
      </c>
      <c r="N1044" s="135" t="str">
        <f t="shared" si="98"/>
        <v/>
      </c>
      <c r="O1044" s="176" t="str">
        <f t="shared" si="99"/>
        <v>否</v>
      </c>
      <c r="P1044" s="176" t="str">
        <f t="shared" si="103"/>
        <v>否</v>
      </c>
    </row>
    <row r="1045" ht="18.95" customHeight="1" spans="1:16">
      <c r="A1045" s="167" t="s">
        <v>135</v>
      </c>
      <c r="B1045" s="168" t="s">
        <v>135</v>
      </c>
      <c r="C1045" s="456" t="s">
        <v>1957</v>
      </c>
      <c r="D1045" s="169" t="s">
        <v>1974</v>
      </c>
      <c r="E1045" s="168" t="s">
        <v>147</v>
      </c>
      <c r="F1045" s="49" t="s">
        <v>1975</v>
      </c>
      <c r="G1045" s="26">
        <v>0</v>
      </c>
      <c r="H1045" s="26">
        <f>IFERROR(VLOOKUP(D1045,'数据-省本级预算数'!D:H,4,0),"0")</f>
        <v>0</v>
      </c>
      <c r="I1045" s="26"/>
      <c r="J1045" s="26">
        <f>VLOOKUP(F1045,'数据-省本级决算数'!$A:$B,2,0)</f>
        <v>0</v>
      </c>
      <c r="K1045" s="175"/>
      <c r="L1045" s="175"/>
      <c r="M1045" s="175">
        <f t="shared" si="102"/>
        <v>0</v>
      </c>
      <c r="N1045" s="135" t="str">
        <f t="shared" si="98"/>
        <v/>
      </c>
      <c r="O1045" s="176" t="str">
        <f t="shared" si="99"/>
        <v>否</v>
      </c>
      <c r="P1045" s="176" t="str">
        <f t="shared" si="103"/>
        <v>否</v>
      </c>
    </row>
    <row r="1046" ht="18.95" customHeight="1" spans="1:16">
      <c r="A1046" s="167" t="s">
        <v>135</v>
      </c>
      <c r="B1046" s="168" t="s">
        <v>135</v>
      </c>
      <c r="C1046" s="456" t="s">
        <v>1957</v>
      </c>
      <c r="D1046" s="169" t="s">
        <v>1976</v>
      </c>
      <c r="E1046" s="168" t="s">
        <v>147</v>
      </c>
      <c r="F1046" s="49" t="s">
        <v>1977</v>
      </c>
      <c r="G1046" s="26">
        <v>0</v>
      </c>
      <c r="H1046" s="26">
        <f>IFERROR(VLOOKUP(D1046,'数据-省本级预算数'!D:H,4,0),"0")</f>
        <v>0</v>
      </c>
      <c r="I1046" s="26"/>
      <c r="J1046" s="26">
        <f>VLOOKUP(F1046,'数据-省本级决算数'!$A:$B,2,0)</f>
        <v>0</v>
      </c>
      <c r="K1046" s="175"/>
      <c r="L1046" s="175"/>
      <c r="M1046" s="175">
        <f t="shared" si="102"/>
        <v>0</v>
      </c>
      <c r="N1046" s="135" t="str">
        <f t="shared" si="98"/>
        <v/>
      </c>
      <c r="O1046" s="176" t="str">
        <f t="shared" si="99"/>
        <v>否</v>
      </c>
      <c r="P1046" s="176" t="str">
        <f t="shared" si="103"/>
        <v>否</v>
      </c>
    </row>
    <row r="1047" ht="18.95" customHeight="1" spans="1:16">
      <c r="A1047" s="167" t="s">
        <v>135</v>
      </c>
      <c r="B1047" s="168" t="s">
        <v>135</v>
      </c>
      <c r="C1047" s="456" t="s">
        <v>1957</v>
      </c>
      <c r="D1047" s="169" t="s">
        <v>1978</v>
      </c>
      <c r="E1047" s="168" t="s">
        <v>147</v>
      </c>
      <c r="F1047" s="49" t="s">
        <v>1979</v>
      </c>
      <c r="G1047" s="26">
        <v>0</v>
      </c>
      <c r="H1047" s="26">
        <f>IFERROR(VLOOKUP(D1047,'数据-省本级预算数'!D:H,4,0),"0")</f>
        <v>0</v>
      </c>
      <c r="I1047" s="26"/>
      <c r="J1047" s="26">
        <f>VLOOKUP(F1047,'数据-省本级决算数'!$A:$B,2,0)</f>
        <v>0</v>
      </c>
      <c r="K1047" s="175"/>
      <c r="L1047" s="175"/>
      <c r="M1047" s="175">
        <f t="shared" si="102"/>
        <v>0</v>
      </c>
      <c r="N1047" s="135" t="str">
        <f t="shared" si="98"/>
        <v/>
      </c>
      <c r="O1047" s="176" t="str">
        <f t="shared" si="99"/>
        <v>否</v>
      </c>
      <c r="P1047" s="176" t="str">
        <f t="shared" si="103"/>
        <v>否</v>
      </c>
    </row>
    <row r="1048" ht="18.95" customHeight="1" spans="1:16">
      <c r="A1048" s="167" t="s">
        <v>135</v>
      </c>
      <c r="B1048" s="168" t="s">
        <v>135</v>
      </c>
      <c r="C1048" s="456" t="s">
        <v>1957</v>
      </c>
      <c r="D1048" s="169" t="s">
        <v>1980</v>
      </c>
      <c r="E1048" s="168" t="s">
        <v>147</v>
      </c>
      <c r="F1048" s="49" t="s">
        <v>1981</v>
      </c>
      <c r="G1048" s="26">
        <v>0</v>
      </c>
      <c r="H1048" s="26">
        <f>IFERROR(VLOOKUP(D1048,'数据-省本级预算数'!D:H,4,0),"0")</f>
        <v>0</v>
      </c>
      <c r="I1048" s="26"/>
      <c r="J1048" s="26">
        <f>VLOOKUP(F1048,'数据-省本级决算数'!$A:$B,2,0)</f>
        <v>0</v>
      </c>
      <c r="K1048" s="175"/>
      <c r="L1048" s="175"/>
      <c r="M1048" s="175">
        <f t="shared" si="102"/>
        <v>0</v>
      </c>
      <c r="N1048" s="135" t="str">
        <f t="shared" si="98"/>
        <v/>
      </c>
      <c r="O1048" s="176" t="str">
        <f t="shared" si="99"/>
        <v>否</v>
      </c>
      <c r="P1048" s="176" t="str">
        <f t="shared" si="103"/>
        <v>否</v>
      </c>
    </row>
    <row r="1049" ht="18.95" customHeight="1" spans="1:16">
      <c r="A1049" s="167" t="s">
        <v>135</v>
      </c>
      <c r="B1049" s="168" t="s">
        <v>135</v>
      </c>
      <c r="C1049" s="456" t="s">
        <v>1957</v>
      </c>
      <c r="D1049" s="169" t="s">
        <v>1982</v>
      </c>
      <c r="E1049" s="168" t="s">
        <v>147</v>
      </c>
      <c r="F1049" s="49" t="s">
        <v>1983</v>
      </c>
      <c r="G1049" s="26">
        <v>0</v>
      </c>
      <c r="H1049" s="26">
        <f>IFERROR(VLOOKUP(D1049,'数据-省本级预算数'!D:H,4,0),"0")</f>
        <v>0</v>
      </c>
      <c r="I1049" s="26"/>
      <c r="J1049" s="26">
        <f>VLOOKUP(F1049,'数据-省本级决算数'!$A:$B,2,0)</f>
        <v>0</v>
      </c>
      <c r="K1049" s="175"/>
      <c r="L1049" s="175"/>
      <c r="M1049" s="175">
        <f t="shared" si="102"/>
        <v>0</v>
      </c>
      <c r="N1049" s="135" t="str">
        <f t="shared" si="98"/>
        <v/>
      </c>
      <c r="O1049" s="176" t="str">
        <f t="shared" si="99"/>
        <v>否</v>
      </c>
      <c r="P1049" s="176" t="str">
        <f t="shared" si="103"/>
        <v>否</v>
      </c>
    </row>
    <row r="1050" ht="18.95" customHeight="1" spans="1:16">
      <c r="A1050" s="167" t="s">
        <v>135</v>
      </c>
      <c r="B1050" s="168" t="s">
        <v>135</v>
      </c>
      <c r="C1050" s="456" t="s">
        <v>1957</v>
      </c>
      <c r="D1050" s="169" t="s">
        <v>1984</v>
      </c>
      <c r="E1050" s="168" t="s">
        <v>147</v>
      </c>
      <c r="F1050" s="49" t="s">
        <v>1985</v>
      </c>
      <c r="G1050" s="26">
        <v>10316</v>
      </c>
      <c r="H1050" s="26">
        <f>IFERROR(VLOOKUP(D1050,'数据-省本级预算数'!D:H,4,0),"0")</f>
        <v>26459</v>
      </c>
      <c r="I1050" s="26"/>
      <c r="J1050" s="26">
        <f>VLOOKUP(F1050,'数据-省本级决算数'!$A:$B,2,0)</f>
        <v>8957</v>
      </c>
      <c r="K1050" s="175">
        <f t="shared" si="100"/>
        <v>0.87</v>
      </c>
      <c r="L1050" s="175">
        <f t="shared" si="101"/>
        <v>0.34</v>
      </c>
      <c r="M1050" s="175">
        <f t="shared" si="102"/>
        <v>0</v>
      </c>
      <c r="N1050" s="135">
        <f t="shared" si="98"/>
        <v>-0.132</v>
      </c>
      <c r="O1050" s="176" t="str">
        <f t="shared" si="99"/>
        <v>是</v>
      </c>
      <c r="P1050" s="176" t="str">
        <f t="shared" si="103"/>
        <v>否</v>
      </c>
    </row>
    <row r="1051" ht="18.95" customHeight="1" spans="1:16">
      <c r="A1051" s="167" t="s">
        <v>135</v>
      </c>
      <c r="B1051" s="456" t="s">
        <v>1938</v>
      </c>
      <c r="C1051" s="168"/>
      <c r="D1051" s="169" t="s">
        <v>1986</v>
      </c>
      <c r="E1051" s="168"/>
      <c r="F1051" s="49" t="s">
        <v>1987</v>
      </c>
      <c r="G1051" s="26">
        <f ca="1">SUMIF($C1050:$C2272,$D1051,$G1050:$G2271)</f>
        <v>56</v>
      </c>
      <c r="H1051" s="26">
        <f ca="1">SUMIF($C1050:$C2271,$D1051,$H1050:$H2270)</f>
        <v>82</v>
      </c>
      <c r="I1051" s="26">
        <f>IFERROR(VLOOKUP(F1051,'数据-省本级调整数'!$A:$B,2,0),0)</f>
        <v>92</v>
      </c>
      <c r="J1051" s="26">
        <f>VLOOKUP(F1051,'数据-省本级决算数'!$A:$B,2,0)</f>
        <v>90</v>
      </c>
      <c r="K1051" s="175">
        <f ca="1" t="shared" si="100"/>
        <v>1.61</v>
      </c>
      <c r="L1051" s="175">
        <f ca="1" t="shared" si="101"/>
        <v>1.1</v>
      </c>
      <c r="M1051" s="175">
        <f t="shared" si="102"/>
        <v>0.98</v>
      </c>
      <c r="N1051" s="135">
        <f ca="1" t="shared" si="98"/>
        <v>0.607</v>
      </c>
      <c r="O1051" s="176" t="str">
        <f ca="1" t="shared" si="99"/>
        <v>是</v>
      </c>
      <c r="P1051" s="176" t="str">
        <f t="shared" si="103"/>
        <v>是</v>
      </c>
    </row>
    <row r="1052" ht="18.95" customHeight="1" spans="1:16">
      <c r="A1052" s="167" t="s">
        <v>135</v>
      </c>
      <c r="B1052" s="168" t="s">
        <v>135</v>
      </c>
      <c r="C1052" s="456" t="s">
        <v>1986</v>
      </c>
      <c r="D1052" s="169" t="s">
        <v>1988</v>
      </c>
      <c r="E1052" s="168" t="s">
        <v>147</v>
      </c>
      <c r="F1052" s="49" t="s">
        <v>141</v>
      </c>
      <c r="G1052" s="26">
        <v>56</v>
      </c>
      <c r="H1052" s="26">
        <f>IFERROR(VLOOKUP(D1052,'数据-省本级预算数'!D:H,4,0),"0")</f>
        <v>52</v>
      </c>
      <c r="I1052" s="26"/>
      <c r="J1052" s="26">
        <f>VLOOKUP(F1052,'数据-省本级决算数'!$A:$B,2,0)</f>
        <v>4776</v>
      </c>
      <c r="K1052" s="175">
        <f t="shared" si="100"/>
        <v>85.29</v>
      </c>
      <c r="L1052" s="175">
        <f t="shared" si="101"/>
        <v>91.85</v>
      </c>
      <c r="M1052" s="175">
        <f t="shared" si="102"/>
        <v>0</v>
      </c>
      <c r="N1052" s="135">
        <f t="shared" si="98"/>
        <v>84.286</v>
      </c>
      <c r="O1052" s="176" t="str">
        <f t="shared" si="99"/>
        <v>是</v>
      </c>
      <c r="P1052" s="176" t="str">
        <f t="shared" si="103"/>
        <v>否</v>
      </c>
    </row>
    <row r="1053" ht="18.95" customHeight="1" spans="1:16">
      <c r="A1053" s="167" t="s">
        <v>135</v>
      </c>
      <c r="B1053" s="168" t="s">
        <v>135</v>
      </c>
      <c r="C1053" s="456" t="s">
        <v>1986</v>
      </c>
      <c r="D1053" s="169" t="s">
        <v>1989</v>
      </c>
      <c r="E1053" s="168" t="s">
        <v>147</v>
      </c>
      <c r="F1053" s="49" t="s">
        <v>143</v>
      </c>
      <c r="G1053" s="26">
        <v>0</v>
      </c>
      <c r="H1053" s="26">
        <f>IFERROR(VLOOKUP(D1053,'数据-省本级预算数'!D:H,4,0),"0")</f>
        <v>0</v>
      </c>
      <c r="I1053" s="26"/>
      <c r="J1053" s="26">
        <f>VLOOKUP(F1053,'数据-省本级决算数'!$A:$B,2,0)</f>
        <v>590</v>
      </c>
      <c r="K1053" s="175"/>
      <c r="L1053" s="175"/>
      <c r="M1053" s="175">
        <f t="shared" si="102"/>
        <v>0</v>
      </c>
      <c r="N1053" s="135" t="str">
        <f t="shared" si="98"/>
        <v/>
      </c>
      <c r="O1053" s="176" t="str">
        <f t="shared" si="99"/>
        <v>是</v>
      </c>
      <c r="P1053" s="176" t="str">
        <f t="shared" si="103"/>
        <v>否</v>
      </c>
    </row>
    <row r="1054" ht="18.95" customHeight="1" spans="1:16">
      <c r="A1054" s="167" t="s">
        <v>135</v>
      </c>
      <c r="B1054" s="168" t="s">
        <v>135</v>
      </c>
      <c r="C1054" s="456" t="s">
        <v>1986</v>
      </c>
      <c r="D1054" s="169" t="s">
        <v>1990</v>
      </c>
      <c r="E1054" s="168" t="s">
        <v>147</v>
      </c>
      <c r="F1054" s="49" t="s">
        <v>145</v>
      </c>
      <c r="G1054" s="26">
        <v>0</v>
      </c>
      <c r="H1054" s="26">
        <f>IFERROR(VLOOKUP(D1054,'数据-省本级预算数'!D:H,4,0),"0")</f>
        <v>30</v>
      </c>
      <c r="I1054" s="26"/>
      <c r="J1054" s="26">
        <f>VLOOKUP(F1054,'数据-省本级决算数'!$A:$B,2,0)</f>
        <v>713</v>
      </c>
      <c r="K1054" s="175"/>
      <c r="L1054" s="175">
        <f t="shared" si="101"/>
        <v>23.77</v>
      </c>
      <c r="M1054" s="175">
        <f t="shared" si="102"/>
        <v>0</v>
      </c>
      <c r="N1054" s="135" t="str">
        <f t="shared" si="98"/>
        <v/>
      </c>
      <c r="O1054" s="176" t="str">
        <f t="shared" si="99"/>
        <v>是</v>
      </c>
      <c r="P1054" s="176" t="str">
        <f t="shared" si="103"/>
        <v>否</v>
      </c>
    </row>
    <row r="1055" ht="18.95" customHeight="1" spans="1:16">
      <c r="A1055" s="167" t="s">
        <v>135</v>
      </c>
      <c r="B1055" s="168" t="s">
        <v>135</v>
      </c>
      <c r="C1055" s="456" t="s">
        <v>1986</v>
      </c>
      <c r="D1055" s="169" t="s">
        <v>1991</v>
      </c>
      <c r="E1055" s="168" t="s">
        <v>147</v>
      </c>
      <c r="F1055" s="49" t="s">
        <v>1992</v>
      </c>
      <c r="G1055" s="26">
        <v>0</v>
      </c>
      <c r="H1055" s="26">
        <f>IFERROR(VLOOKUP(D1055,'数据-省本级预算数'!D:H,4,0),"0")</f>
        <v>0</v>
      </c>
      <c r="I1055" s="26"/>
      <c r="J1055" s="26">
        <f>VLOOKUP(F1055,'数据-省本级决算数'!$A:$B,2,0)</f>
        <v>0</v>
      </c>
      <c r="K1055" s="175"/>
      <c r="L1055" s="175"/>
      <c r="M1055" s="175">
        <f t="shared" si="102"/>
        <v>0</v>
      </c>
      <c r="N1055" s="135" t="str">
        <f t="shared" si="98"/>
        <v/>
      </c>
      <c r="O1055" s="176" t="str">
        <f t="shared" si="99"/>
        <v>否</v>
      </c>
      <c r="P1055" s="176" t="str">
        <f t="shared" si="103"/>
        <v>否</v>
      </c>
    </row>
    <row r="1056" ht="18.95" customHeight="1" spans="1:16">
      <c r="A1056" s="167" t="s">
        <v>135</v>
      </c>
      <c r="B1056" s="456" t="s">
        <v>1938</v>
      </c>
      <c r="C1056" s="168"/>
      <c r="D1056" s="455" t="s">
        <v>1993</v>
      </c>
      <c r="E1056" s="168"/>
      <c r="F1056" s="27" t="s">
        <v>1994</v>
      </c>
      <c r="G1056" s="26">
        <f ca="1">SUMIF($C1055:$C2277,$D1056,$G1055:$G2276)</f>
        <v>33503</v>
      </c>
      <c r="H1056" s="26">
        <f ca="1">SUMIF($C1055:$C2276,$D1056,$H1055:$H2275)</f>
        <v>103143</v>
      </c>
      <c r="I1056" s="26">
        <f>IFERROR(VLOOKUP(F1056,'数据-省本级调整数'!$A:$B,2,0),0)</f>
        <v>15054</v>
      </c>
      <c r="J1056" s="26">
        <f>VLOOKUP(F1056,'数据-省本级决算数'!$A:$B,2,0)</f>
        <v>13730</v>
      </c>
      <c r="K1056" s="175">
        <f ca="1" t="shared" si="100"/>
        <v>0.41</v>
      </c>
      <c r="L1056" s="175">
        <f ca="1" t="shared" si="101"/>
        <v>0.13</v>
      </c>
      <c r="M1056" s="175">
        <f t="shared" si="102"/>
        <v>0.91</v>
      </c>
      <c r="N1056" s="135">
        <f ca="1" t="shared" si="98"/>
        <v>-0.59</v>
      </c>
      <c r="O1056" s="176" t="str">
        <f ca="1" t="shared" si="99"/>
        <v>是</v>
      </c>
      <c r="P1056" s="176" t="str">
        <f t="shared" si="103"/>
        <v>是</v>
      </c>
    </row>
    <row r="1057" ht="18.95" customHeight="1" spans="1:16">
      <c r="A1057" s="167" t="s">
        <v>135</v>
      </c>
      <c r="B1057" s="168" t="s">
        <v>135</v>
      </c>
      <c r="C1057" s="456" t="s">
        <v>1993</v>
      </c>
      <c r="D1057" s="455" t="s">
        <v>1995</v>
      </c>
      <c r="E1057" s="168" t="s">
        <v>147</v>
      </c>
      <c r="F1057" s="49" t="s">
        <v>141</v>
      </c>
      <c r="G1057" s="26">
        <v>2909</v>
      </c>
      <c r="H1057" s="26">
        <f>IFERROR(VLOOKUP(D1057,'数据-省本级预算数'!D:H,4,0),"0")</f>
        <v>3246</v>
      </c>
      <c r="I1057" s="26"/>
      <c r="J1057" s="26">
        <f>VLOOKUP(F1057,'数据-省本级决算数'!$A:$B,2,0)</f>
        <v>4776</v>
      </c>
      <c r="K1057" s="175">
        <f t="shared" si="100"/>
        <v>1.64</v>
      </c>
      <c r="L1057" s="175">
        <f t="shared" si="101"/>
        <v>1.47</v>
      </c>
      <c r="M1057" s="175">
        <f t="shared" si="102"/>
        <v>0</v>
      </c>
      <c r="N1057" s="135">
        <f t="shared" si="98"/>
        <v>0.642</v>
      </c>
      <c r="O1057" s="176" t="str">
        <f t="shared" si="99"/>
        <v>是</v>
      </c>
      <c r="P1057" s="176" t="str">
        <f t="shared" si="103"/>
        <v>否</v>
      </c>
    </row>
    <row r="1058" ht="18.95" customHeight="1" spans="1:16">
      <c r="A1058" s="167" t="s">
        <v>135</v>
      </c>
      <c r="B1058" s="168"/>
      <c r="C1058" s="456" t="s">
        <v>1993</v>
      </c>
      <c r="D1058" s="455" t="s">
        <v>1996</v>
      </c>
      <c r="E1058" s="168" t="s">
        <v>147</v>
      </c>
      <c r="F1058" s="49" t="s">
        <v>143</v>
      </c>
      <c r="G1058" s="26">
        <v>200</v>
      </c>
      <c r="H1058" s="26">
        <f>IFERROR(VLOOKUP(D1058,'数据-省本级预算数'!D:H,4,0),"0")</f>
        <v>196</v>
      </c>
      <c r="I1058" s="26"/>
      <c r="J1058" s="26">
        <f>VLOOKUP(F1058,'数据-省本级决算数'!$A:$B,2,0)</f>
        <v>590</v>
      </c>
      <c r="K1058" s="175">
        <f t="shared" si="100"/>
        <v>2.95</v>
      </c>
      <c r="L1058" s="175">
        <f t="shared" si="101"/>
        <v>3.01</v>
      </c>
      <c r="M1058" s="175">
        <f t="shared" si="102"/>
        <v>0</v>
      </c>
      <c r="N1058" s="135">
        <f t="shared" si="98"/>
        <v>1.95</v>
      </c>
      <c r="O1058" s="176" t="str">
        <f t="shared" si="99"/>
        <v>是</v>
      </c>
      <c r="P1058" s="176" t="str">
        <f t="shared" si="103"/>
        <v>否</v>
      </c>
    </row>
    <row r="1059" ht="18.95" customHeight="1" spans="1:16">
      <c r="A1059" s="167" t="s">
        <v>135</v>
      </c>
      <c r="B1059" s="168"/>
      <c r="C1059" s="456" t="s">
        <v>1993</v>
      </c>
      <c r="D1059" s="455" t="s">
        <v>1997</v>
      </c>
      <c r="E1059" s="168" t="s">
        <v>147</v>
      </c>
      <c r="F1059" s="49" t="s">
        <v>145</v>
      </c>
      <c r="G1059" s="26">
        <v>217</v>
      </c>
      <c r="H1059" s="26">
        <f>IFERROR(VLOOKUP(D1059,'数据-省本级预算数'!D:H,4,0),"0")</f>
        <v>154</v>
      </c>
      <c r="I1059" s="26"/>
      <c r="J1059" s="26">
        <f>VLOOKUP(F1059,'数据-省本级决算数'!$A:$B,2,0)</f>
        <v>713</v>
      </c>
      <c r="K1059" s="175">
        <f t="shared" si="100"/>
        <v>3.29</v>
      </c>
      <c r="L1059" s="175">
        <f t="shared" si="101"/>
        <v>4.63</v>
      </c>
      <c r="M1059" s="175">
        <f t="shared" si="102"/>
        <v>0</v>
      </c>
      <c r="N1059" s="135">
        <f t="shared" si="98"/>
        <v>2.286</v>
      </c>
      <c r="O1059" s="176" t="str">
        <f t="shared" si="99"/>
        <v>是</v>
      </c>
      <c r="P1059" s="176" t="str">
        <f t="shared" si="103"/>
        <v>否</v>
      </c>
    </row>
    <row r="1060" ht="18.95" customHeight="1" spans="1:16">
      <c r="A1060" s="167" t="s">
        <v>135</v>
      </c>
      <c r="B1060" s="168"/>
      <c r="C1060" s="456" t="s">
        <v>1993</v>
      </c>
      <c r="D1060" s="455" t="s">
        <v>1998</v>
      </c>
      <c r="E1060" s="168" t="s">
        <v>147</v>
      </c>
      <c r="F1060" s="49" t="s">
        <v>1999</v>
      </c>
      <c r="G1060" s="26">
        <v>0</v>
      </c>
      <c r="H1060" s="26">
        <f>IFERROR(VLOOKUP(D1060,'数据-省本级预算数'!D:H,4,0),"0")</f>
        <v>0</v>
      </c>
      <c r="I1060" s="26"/>
      <c r="J1060" s="26">
        <f>VLOOKUP(F1060,'数据-省本级决算数'!$A:$B,2,0)</f>
        <v>0</v>
      </c>
      <c r="K1060" s="175"/>
      <c r="L1060" s="175"/>
      <c r="M1060" s="175">
        <f t="shared" si="102"/>
        <v>0</v>
      </c>
      <c r="N1060" s="135" t="str">
        <f t="shared" si="98"/>
        <v/>
      </c>
      <c r="O1060" s="176" t="str">
        <f t="shared" si="99"/>
        <v>否</v>
      </c>
      <c r="P1060" s="176" t="str">
        <f t="shared" si="103"/>
        <v>否</v>
      </c>
    </row>
    <row r="1061" ht="18.95" customHeight="1" spans="1:16">
      <c r="A1061" s="167" t="s">
        <v>135</v>
      </c>
      <c r="B1061" s="168"/>
      <c r="C1061" s="456" t="s">
        <v>1993</v>
      </c>
      <c r="D1061" s="455" t="s">
        <v>2000</v>
      </c>
      <c r="E1061" s="168" t="s">
        <v>147</v>
      </c>
      <c r="F1061" s="49" t="s">
        <v>2001</v>
      </c>
      <c r="G1061" s="26">
        <v>650</v>
      </c>
      <c r="H1061" s="26">
        <f>IFERROR(VLOOKUP(D1061,'数据-省本级预算数'!D:H,4,0),"0")</f>
        <v>0</v>
      </c>
      <c r="I1061" s="26"/>
      <c r="J1061" s="26">
        <f>VLOOKUP(F1061,'数据-省本级决算数'!$A:$B,2,0)</f>
        <v>0</v>
      </c>
      <c r="K1061" s="175">
        <f t="shared" si="100"/>
        <v>0</v>
      </c>
      <c r="L1061" s="175"/>
      <c r="M1061" s="175">
        <f t="shared" si="102"/>
        <v>0</v>
      </c>
      <c r="N1061" s="135">
        <f t="shared" si="98"/>
        <v>-1</v>
      </c>
      <c r="O1061" s="176" t="str">
        <f t="shared" si="99"/>
        <v>是</v>
      </c>
      <c r="P1061" s="176" t="str">
        <f t="shared" si="103"/>
        <v>否</v>
      </c>
    </row>
    <row r="1062" ht="18.95" customHeight="1" spans="1:16">
      <c r="A1062" s="167" t="s">
        <v>135</v>
      </c>
      <c r="B1062" s="168"/>
      <c r="C1062" s="456" t="s">
        <v>1993</v>
      </c>
      <c r="D1062" s="455" t="s">
        <v>2002</v>
      </c>
      <c r="E1062" s="168" t="s">
        <v>147</v>
      </c>
      <c r="F1062" s="49" t="s">
        <v>2003</v>
      </c>
      <c r="G1062" s="26">
        <v>752</v>
      </c>
      <c r="H1062" s="26">
        <f>IFERROR(VLOOKUP(D1062,'数据-省本级预算数'!D:H,4,0),"0")</f>
        <v>1318</v>
      </c>
      <c r="I1062" s="26"/>
      <c r="J1062" s="26">
        <f>VLOOKUP(F1062,'数据-省本级决算数'!$A:$B,2,0)</f>
        <v>1392</v>
      </c>
      <c r="K1062" s="175">
        <f t="shared" si="100"/>
        <v>1.85</v>
      </c>
      <c r="L1062" s="175">
        <f t="shared" si="101"/>
        <v>1.06</v>
      </c>
      <c r="M1062" s="175">
        <f t="shared" si="102"/>
        <v>0</v>
      </c>
      <c r="N1062" s="135">
        <f t="shared" si="98"/>
        <v>0.851</v>
      </c>
      <c r="O1062" s="176" t="str">
        <f t="shared" si="99"/>
        <v>是</v>
      </c>
      <c r="P1062" s="176" t="str">
        <f t="shared" si="103"/>
        <v>否</v>
      </c>
    </row>
    <row r="1063" ht="18.95" customHeight="1" spans="1:16">
      <c r="A1063" s="167" t="s">
        <v>135</v>
      </c>
      <c r="B1063" s="168"/>
      <c r="C1063" s="456" t="s">
        <v>1993</v>
      </c>
      <c r="D1063" s="455" t="s">
        <v>2004</v>
      </c>
      <c r="E1063" s="168" t="s">
        <v>147</v>
      </c>
      <c r="F1063" s="49" t="s">
        <v>2005</v>
      </c>
      <c r="G1063" s="26">
        <v>218</v>
      </c>
      <c r="H1063" s="26">
        <f>IFERROR(VLOOKUP(D1063,'数据-省本级预算数'!D:H,4,0),"0")</f>
        <v>259</v>
      </c>
      <c r="I1063" s="26"/>
      <c r="J1063" s="26">
        <f>VLOOKUP(F1063,'数据-省本级决算数'!$A:$B,2,0)</f>
        <v>198</v>
      </c>
      <c r="K1063" s="175">
        <f t="shared" si="100"/>
        <v>0.91</v>
      </c>
      <c r="L1063" s="175">
        <f t="shared" si="101"/>
        <v>0.76</v>
      </c>
      <c r="M1063" s="175">
        <f t="shared" si="102"/>
        <v>0</v>
      </c>
      <c r="N1063" s="135">
        <f t="shared" si="98"/>
        <v>-0.092</v>
      </c>
      <c r="O1063" s="176" t="str">
        <f t="shared" si="99"/>
        <v>是</v>
      </c>
      <c r="P1063" s="176" t="str">
        <f t="shared" si="103"/>
        <v>否</v>
      </c>
    </row>
    <row r="1064" ht="18.95" customHeight="1" spans="1:16">
      <c r="A1064" s="167" t="s">
        <v>135</v>
      </c>
      <c r="B1064" s="168" t="s">
        <v>135</v>
      </c>
      <c r="C1064" s="456" t="s">
        <v>1993</v>
      </c>
      <c r="D1064" s="455" t="s">
        <v>2006</v>
      </c>
      <c r="E1064" s="168" t="s">
        <v>147</v>
      </c>
      <c r="F1064" s="49" t="s">
        <v>2007</v>
      </c>
      <c r="G1064" s="26">
        <v>0</v>
      </c>
      <c r="H1064" s="26">
        <f>IFERROR(VLOOKUP(D1064,'数据-省本级预算数'!D:H,4,0),"0")</f>
        <v>0</v>
      </c>
      <c r="I1064" s="26"/>
      <c r="J1064" s="26">
        <f>VLOOKUP(F1064,'数据-省本级决算数'!$A:$B,2,0)</f>
        <v>0</v>
      </c>
      <c r="K1064" s="175"/>
      <c r="L1064" s="175"/>
      <c r="M1064" s="175">
        <f t="shared" si="102"/>
        <v>0</v>
      </c>
      <c r="N1064" s="135" t="str">
        <f t="shared" si="98"/>
        <v/>
      </c>
      <c r="O1064" s="176" t="str">
        <f t="shared" si="99"/>
        <v>否</v>
      </c>
      <c r="P1064" s="176" t="str">
        <f t="shared" si="103"/>
        <v>否</v>
      </c>
    </row>
    <row r="1065" ht="18.95" customHeight="1" spans="1:16">
      <c r="A1065" s="167" t="s">
        <v>135</v>
      </c>
      <c r="B1065" s="168" t="s">
        <v>135</v>
      </c>
      <c r="C1065" s="456" t="s">
        <v>1993</v>
      </c>
      <c r="D1065" s="455" t="s">
        <v>2008</v>
      </c>
      <c r="E1065" s="168" t="s">
        <v>147</v>
      </c>
      <c r="F1065" s="49" t="s">
        <v>2009</v>
      </c>
      <c r="G1065" s="26">
        <v>22295</v>
      </c>
      <c r="H1065" s="26">
        <f>IFERROR(VLOOKUP(D1065,'数据-省本级预算数'!D:H,4,0),"0")</f>
        <v>82100</v>
      </c>
      <c r="I1065" s="26"/>
      <c r="J1065" s="26">
        <f>VLOOKUP(F1065,'数据-省本级决算数'!$A:$B,2,0)</f>
        <v>5262</v>
      </c>
      <c r="K1065" s="175">
        <f t="shared" si="100"/>
        <v>0.24</v>
      </c>
      <c r="L1065" s="175">
        <f t="shared" si="101"/>
        <v>0.06</v>
      </c>
      <c r="M1065" s="175">
        <f t="shared" si="102"/>
        <v>0</v>
      </c>
      <c r="N1065" s="135">
        <f t="shared" si="98"/>
        <v>-0.764</v>
      </c>
      <c r="O1065" s="176" t="str">
        <f t="shared" si="99"/>
        <v>是</v>
      </c>
      <c r="P1065" s="176" t="str">
        <f t="shared" si="103"/>
        <v>否</v>
      </c>
    </row>
    <row r="1066" ht="18.95" customHeight="1" spans="1:16">
      <c r="A1066" s="167" t="s">
        <v>135</v>
      </c>
      <c r="B1066" s="168" t="s">
        <v>135</v>
      </c>
      <c r="C1066" s="456" t="s">
        <v>1993</v>
      </c>
      <c r="D1066" s="455" t="s">
        <v>2010</v>
      </c>
      <c r="E1066" s="168" t="s">
        <v>147</v>
      </c>
      <c r="F1066" s="49" t="s">
        <v>2011</v>
      </c>
      <c r="G1066" s="26">
        <v>1278</v>
      </c>
      <c r="H1066" s="26">
        <f>IFERROR(VLOOKUP(D1066,'数据-省本级预算数'!D:H,4,0),"0")</f>
        <v>15200</v>
      </c>
      <c r="I1066" s="26"/>
      <c r="J1066" s="26">
        <f>VLOOKUP(F1066,'数据-省本级决算数'!$A:$B,2,0)</f>
        <v>2926</v>
      </c>
      <c r="K1066" s="175">
        <f t="shared" si="100"/>
        <v>2.29</v>
      </c>
      <c r="L1066" s="175">
        <f t="shared" si="101"/>
        <v>0.19</v>
      </c>
      <c r="M1066" s="175">
        <f t="shared" si="102"/>
        <v>0</v>
      </c>
      <c r="N1066" s="135">
        <f t="shared" si="98"/>
        <v>1.29</v>
      </c>
      <c r="O1066" s="176" t="str">
        <f t="shared" si="99"/>
        <v>是</v>
      </c>
      <c r="P1066" s="176" t="str">
        <f t="shared" si="103"/>
        <v>否</v>
      </c>
    </row>
    <row r="1067" ht="18.95" customHeight="1" spans="1:16">
      <c r="A1067" s="167" t="s">
        <v>135</v>
      </c>
      <c r="B1067" s="168" t="s">
        <v>135</v>
      </c>
      <c r="C1067" s="456" t="s">
        <v>1993</v>
      </c>
      <c r="D1067" s="455" t="s">
        <v>2012</v>
      </c>
      <c r="E1067" s="168" t="s">
        <v>147</v>
      </c>
      <c r="F1067" s="49" t="s">
        <v>1882</v>
      </c>
      <c r="G1067" s="26">
        <v>0</v>
      </c>
      <c r="H1067" s="26">
        <f>IFERROR(VLOOKUP(D1067,'数据-省本级预算数'!D:H,4,0),"0")</f>
        <v>0</v>
      </c>
      <c r="I1067" s="26"/>
      <c r="J1067" s="26">
        <f>VLOOKUP(F1067,'数据-省本级决算数'!$A:$B,2,0)</f>
        <v>0</v>
      </c>
      <c r="K1067" s="175"/>
      <c r="L1067" s="175"/>
      <c r="M1067" s="175">
        <f t="shared" si="102"/>
        <v>0</v>
      </c>
      <c r="N1067" s="135" t="str">
        <f t="shared" si="98"/>
        <v/>
      </c>
      <c r="O1067" s="176" t="str">
        <f t="shared" si="99"/>
        <v>否</v>
      </c>
      <c r="P1067" s="176" t="str">
        <f t="shared" si="103"/>
        <v>否</v>
      </c>
    </row>
    <row r="1068" ht="18.95" customHeight="1" spans="1:16">
      <c r="A1068" s="167" t="s">
        <v>135</v>
      </c>
      <c r="B1068" s="168" t="s">
        <v>135</v>
      </c>
      <c r="C1068" s="456" t="s">
        <v>1993</v>
      </c>
      <c r="D1068" s="455" t="s">
        <v>2013</v>
      </c>
      <c r="E1068" s="168" t="s">
        <v>147</v>
      </c>
      <c r="F1068" s="49" t="s">
        <v>2014</v>
      </c>
      <c r="G1068" s="26">
        <v>0</v>
      </c>
      <c r="H1068" s="26">
        <f>IFERROR(VLOOKUP(D1068,'数据-省本级预算数'!D:H,4,0),"0")</f>
        <v>0</v>
      </c>
      <c r="I1068" s="26"/>
      <c r="J1068" s="26">
        <f>VLOOKUP(F1068,'数据-省本级决算数'!$A:$B,2,0)</f>
        <v>0</v>
      </c>
      <c r="K1068" s="175"/>
      <c r="L1068" s="175"/>
      <c r="M1068" s="175">
        <f t="shared" si="102"/>
        <v>0</v>
      </c>
      <c r="N1068" s="135" t="str">
        <f t="shared" si="98"/>
        <v/>
      </c>
      <c r="O1068" s="176" t="str">
        <f t="shared" si="99"/>
        <v>否</v>
      </c>
      <c r="P1068" s="176" t="str">
        <f t="shared" si="103"/>
        <v>否</v>
      </c>
    </row>
    <row r="1069" ht="18.95" customHeight="1" spans="1:16">
      <c r="A1069" s="167" t="s">
        <v>135</v>
      </c>
      <c r="B1069" s="168" t="s">
        <v>135</v>
      </c>
      <c r="C1069" s="456" t="s">
        <v>1993</v>
      </c>
      <c r="D1069" s="455" t="s">
        <v>2015</v>
      </c>
      <c r="E1069" s="168" t="s">
        <v>147</v>
      </c>
      <c r="F1069" s="49" t="s">
        <v>2016</v>
      </c>
      <c r="G1069" s="26">
        <v>4984</v>
      </c>
      <c r="H1069" s="26">
        <f>IFERROR(VLOOKUP(D1069,'数据-省本级预算数'!D:H,4,0),"0")</f>
        <v>670</v>
      </c>
      <c r="I1069" s="26"/>
      <c r="J1069" s="26">
        <f>VLOOKUP(F1069,'数据-省本级决算数'!$A:$B,2,0)</f>
        <v>607</v>
      </c>
      <c r="K1069" s="175">
        <f t="shared" si="100"/>
        <v>0.12</v>
      </c>
      <c r="L1069" s="175">
        <f t="shared" si="101"/>
        <v>0.91</v>
      </c>
      <c r="M1069" s="175">
        <f t="shared" si="102"/>
        <v>0</v>
      </c>
      <c r="N1069" s="135">
        <f t="shared" si="98"/>
        <v>-0.878</v>
      </c>
      <c r="O1069" s="176" t="str">
        <f t="shared" si="99"/>
        <v>是</v>
      </c>
      <c r="P1069" s="176" t="str">
        <f t="shared" si="103"/>
        <v>否</v>
      </c>
    </row>
    <row r="1070" ht="18.95" customHeight="1" spans="1:16">
      <c r="A1070" s="167" t="s">
        <v>135</v>
      </c>
      <c r="B1070" s="456" t="s">
        <v>1938</v>
      </c>
      <c r="C1070" s="168"/>
      <c r="D1070" s="169" t="s">
        <v>2017</v>
      </c>
      <c r="E1070" s="168"/>
      <c r="F1070" s="49" t="s">
        <v>2018</v>
      </c>
      <c r="G1070" s="26">
        <f ca="1">SUMIF($C1069:$C2291,$D1070,$G1069:$G2290)</f>
        <v>11720</v>
      </c>
      <c r="H1070" s="26">
        <f ca="1">SUMIF($C1069:$C2290,$D1070,$H1069:$H2289)</f>
        <v>29930</v>
      </c>
      <c r="I1070" s="26">
        <f>IFERROR(VLOOKUP(F1070,'数据-省本级调整数'!$A:$B,2,0),0)</f>
        <v>14201</v>
      </c>
      <c r="J1070" s="26">
        <f>VLOOKUP(F1070,'数据-省本级决算数'!$A:$B,2,0)</f>
        <v>6433</v>
      </c>
      <c r="K1070" s="175">
        <f ca="1" t="shared" si="100"/>
        <v>0.55</v>
      </c>
      <c r="L1070" s="175">
        <f ca="1" t="shared" si="101"/>
        <v>0.21</v>
      </c>
      <c r="M1070" s="175">
        <f t="shared" si="102"/>
        <v>0.45</v>
      </c>
      <c r="N1070" s="135">
        <f ca="1" t="shared" si="98"/>
        <v>-0.451</v>
      </c>
      <c r="O1070" s="176" t="str">
        <f ca="1" t="shared" si="99"/>
        <v>是</v>
      </c>
      <c r="P1070" s="176" t="str">
        <f t="shared" si="103"/>
        <v>是</v>
      </c>
    </row>
    <row r="1071" ht="18.95" customHeight="1" spans="1:16">
      <c r="A1071" s="167" t="s">
        <v>135</v>
      </c>
      <c r="B1071" s="168" t="s">
        <v>135</v>
      </c>
      <c r="C1071" s="456" t="s">
        <v>2017</v>
      </c>
      <c r="D1071" s="169" t="s">
        <v>2019</v>
      </c>
      <c r="E1071" s="168" t="s">
        <v>147</v>
      </c>
      <c r="F1071" s="27" t="s">
        <v>141</v>
      </c>
      <c r="G1071" s="26">
        <v>1161</v>
      </c>
      <c r="H1071" s="26">
        <f>IFERROR(VLOOKUP(D1071,'数据-省本级预算数'!D:H,4,0),"0")</f>
        <v>1187</v>
      </c>
      <c r="I1071" s="26"/>
      <c r="J1071" s="26">
        <f>VLOOKUP(F1071,'数据-省本级决算数'!$A:$B,2,0)</f>
        <v>4776</v>
      </c>
      <c r="K1071" s="175">
        <f t="shared" si="100"/>
        <v>4.11</v>
      </c>
      <c r="L1071" s="175">
        <f t="shared" si="101"/>
        <v>4.02</v>
      </c>
      <c r="M1071" s="175">
        <f t="shared" si="102"/>
        <v>0</v>
      </c>
      <c r="N1071" s="135">
        <f t="shared" si="98"/>
        <v>3.114</v>
      </c>
      <c r="O1071" s="176" t="str">
        <f t="shared" si="99"/>
        <v>是</v>
      </c>
      <c r="P1071" s="176" t="str">
        <f t="shared" si="103"/>
        <v>否</v>
      </c>
    </row>
    <row r="1072" ht="18.95" customHeight="1" spans="1:16">
      <c r="A1072" s="167" t="s">
        <v>135</v>
      </c>
      <c r="B1072" s="168" t="s">
        <v>135</v>
      </c>
      <c r="C1072" s="456" t="s">
        <v>2017</v>
      </c>
      <c r="D1072" s="169" t="s">
        <v>2020</v>
      </c>
      <c r="E1072" s="168" t="s">
        <v>147</v>
      </c>
      <c r="F1072" s="49" t="s">
        <v>143</v>
      </c>
      <c r="G1072" s="26">
        <v>0</v>
      </c>
      <c r="H1072" s="26">
        <f>IFERROR(VLOOKUP(D1072,'数据-省本级预算数'!D:H,4,0),"0")</f>
        <v>0</v>
      </c>
      <c r="I1072" s="26"/>
      <c r="J1072" s="26">
        <f>VLOOKUP(F1072,'数据-省本级决算数'!$A:$B,2,0)</f>
        <v>590</v>
      </c>
      <c r="K1072" s="175"/>
      <c r="L1072" s="175"/>
      <c r="M1072" s="175">
        <f t="shared" si="102"/>
        <v>0</v>
      </c>
      <c r="N1072" s="135" t="str">
        <f t="shared" si="98"/>
        <v/>
      </c>
      <c r="O1072" s="176" t="str">
        <f t="shared" si="99"/>
        <v>是</v>
      </c>
      <c r="P1072" s="176" t="str">
        <f t="shared" si="103"/>
        <v>否</v>
      </c>
    </row>
    <row r="1073" ht="18.95" customHeight="1" spans="1:16">
      <c r="A1073" s="167" t="s">
        <v>135</v>
      </c>
      <c r="B1073" s="168" t="s">
        <v>135</v>
      </c>
      <c r="C1073" s="456" t="s">
        <v>2017</v>
      </c>
      <c r="D1073" s="169" t="s">
        <v>2021</v>
      </c>
      <c r="E1073" s="168" t="s">
        <v>147</v>
      </c>
      <c r="F1073" s="49" t="s">
        <v>145</v>
      </c>
      <c r="G1073" s="26">
        <v>0</v>
      </c>
      <c r="H1073" s="26">
        <f>IFERROR(VLOOKUP(D1073,'数据-省本级预算数'!D:H,4,0),"0")</f>
        <v>0</v>
      </c>
      <c r="I1073" s="26"/>
      <c r="J1073" s="26">
        <f>VLOOKUP(F1073,'数据-省本级决算数'!$A:$B,2,0)</f>
        <v>713</v>
      </c>
      <c r="K1073" s="175"/>
      <c r="L1073" s="175"/>
      <c r="M1073" s="175">
        <f t="shared" si="102"/>
        <v>0</v>
      </c>
      <c r="N1073" s="135" t="str">
        <f t="shared" si="98"/>
        <v/>
      </c>
      <c r="O1073" s="176" t="str">
        <f t="shared" si="99"/>
        <v>是</v>
      </c>
      <c r="P1073" s="176" t="str">
        <f t="shared" si="103"/>
        <v>否</v>
      </c>
    </row>
    <row r="1074" ht="18.95" customHeight="1" spans="1:16">
      <c r="A1074" s="167" t="s">
        <v>135</v>
      </c>
      <c r="B1074" s="168" t="s">
        <v>135</v>
      </c>
      <c r="C1074" s="456" t="s">
        <v>2017</v>
      </c>
      <c r="D1074" s="455" t="s">
        <v>2022</v>
      </c>
      <c r="E1074" s="168" t="s">
        <v>147</v>
      </c>
      <c r="F1074" s="49" t="s">
        <v>2023</v>
      </c>
      <c r="G1074" s="26">
        <v>8416</v>
      </c>
      <c r="H1074" s="26">
        <f>IFERROR(VLOOKUP(D1074,'数据-省本级预算数'!D:H,4,0),"0")</f>
        <v>7127</v>
      </c>
      <c r="I1074" s="26"/>
      <c r="J1074" s="26">
        <f>VLOOKUP(F1074,'数据-省本级决算数'!$A:$B,2,0)</f>
        <v>3232</v>
      </c>
      <c r="K1074" s="175">
        <f t="shared" si="100"/>
        <v>0.38</v>
      </c>
      <c r="L1074" s="175">
        <f t="shared" si="101"/>
        <v>0.45</v>
      </c>
      <c r="M1074" s="175">
        <f t="shared" si="102"/>
        <v>0</v>
      </c>
      <c r="N1074" s="135">
        <f t="shared" si="98"/>
        <v>-0.616</v>
      </c>
      <c r="O1074" s="176" t="str">
        <f t="shared" si="99"/>
        <v>是</v>
      </c>
      <c r="P1074" s="176" t="str">
        <f t="shared" si="103"/>
        <v>否</v>
      </c>
    </row>
    <row r="1075" ht="18.95" customHeight="1" spans="1:16">
      <c r="A1075" s="167" t="s">
        <v>135</v>
      </c>
      <c r="B1075" s="168" t="s">
        <v>135</v>
      </c>
      <c r="C1075" s="456" t="s">
        <v>2017</v>
      </c>
      <c r="D1075" s="455" t="s">
        <v>2024</v>
      </c>
      <c r="E1075" s="168" t="s">
        <v>147</v>
      </c>
      <c r="F1075" s="49" t="s">
        <v>2025</v>
      </c>
      <c r="G1075" s="26">
        <v>20</v>
      </c>
      <c r="H1075" s="26">
        <f>IFERROR(VLOOKUP(D1075,'数据-省本级预算数'!D:H,4,0),"0")</f>
        <v>22</v>
      </c>
      <c r="I1075" s="26"/>
      <c r="J1075" s="26">
        <f>VLOOKUP(F1075,'数据-省本级决算数'!$A:$B,2,0)</f>
        <v>456</v>
      </c>
      <c r="K1075" s="175">
        <f t="shared" si="100"/>
        <v>22.8</v>
      </c>
      <c r="L1075" s="175">
        <f t="shared" si="101"/>
        <v>20.73</v>
      </c>
      <c r="M1075" s="175">
        <f t="shared" si="102"/>
        <v>0</v>
      </c>
      <c r="N1075" s="135">
        <f t="shared" si="98"/>
        <v>21.8</v>
      </c>
      <c r="O1075" s="176" t="str">
        <f t="shared" si="99"/>
        <v>是</v>
      </c>
      <c r="P1075" s="176" t="str">
        <f t="shared" si="103"/>
        <v>否</v>
      </c>
    </row>
    <row r="1076" ht="18.95" customHeight="1" spans="1:16">
      <c r="A1076" s="167" t="s">
        <v>135</v>
      </c>
      <c r="B1076" s="168" t="s">
        <v>135</v>
      </c>
      <c r="C1076" s="456" t="s">
        <v>2017</v>
      </c>
      <c r="D1076" s="455" t="s">
        <v>2026</v>
      </c>
      <c r="E1076" s="168" t="s">
        <v>147</v>
      </c>
      <c r="F1076" s="49" t="s">
        <v>2027</v>
      </c>
      <c r="G1076" s="26">
        <v>1959</v>
      </c>
      <c r="H1076" s="26">
        <f>IFERROR(VLOOKUP(D1076,'数据-省本级预算数'!D:H,4,0),"0")</f>
        <v>21338</v>
      </c>
      <c r="I1076" s="26"/>
      <c r="J1076" s="26">
        <f>VLOOKUP(F1076,'数据-省本级决算数'!$A:$B,2,0)</f>
        <v>1466</v>
      </c>
      <c r="K1076" s="175">
        <f t="shared" si="100"/>
        <v>0.75</v>
      </c>
      <c r="L1076" s="175">
        <f t="shared" si="101"/>
        <v>0.07</v>
      </c>
      <c r="M1076" s="175">
        <f t="shared" si="102"/>
        <v>0</v>
      </c>
      <c r="N1076" s="135">
        <f t="shared" si="98"/>
        <v>-0.252</v>
      </c>
      <c r="O1076" s="176" t="str">
        <f t="shared" si="99"/>
        <v>是</v>
      </c>
      <c r="P1076" s="176" t="str">
        <f t="shared" si="103"/>
        <v>否</v>
      </c>
    </row>
    <row r="1077" ht="18.95" customHeight="1" spans="1:16">
      <c r="A1077" s="167" t="s">
        <v>135</v>
      </c>
      <c r="B1077" s="168" t="s">
        <v>135</v>
      </c>
      <c r="C1077" s="456" t="s">
        <v>2017</v>
      </c>
      <c r="D1077" s="169" t="s">
        <v>2028</v>
      </c>
      <c r="E1077" s="168" t="s">
        <v>147</v>
      </c>
      <c r="F1077" s="49" t="s">
        <v>2029</v>
      </c>
      <c r="G1077" s="26">
        <v>164</v>
      </c>
      <c r="H1077" s="26">
        <f>IFERROR(VLOOKUP(D1077,'数据-省本级预算数'!D:H,4,0),"0")</f>
        <v>256</v>
      </c>
      <c r="I1077" s="26"/>
      <c r="J1077" s="26">
        <f>VLOOKUP(F1077,'数据-省本级决算数'!$A:$B,2,0)</f>
        <v>157</v>
      </c>
      <c r="K1077" s="175">
        <f t="shared" si="100"/>
        <v>0.96</v>
      </c>
      <c r="L1077" s="175">
        <f t="shared" si="101"/>
        <v>0.61</v>
      </c>
      <c r="M1077" s="175">
        <f t="shared" si="102"/>
        <v>0</v>
      </c>
      <c r="N1077" s="135">
        <f t="shared" si="98"/>
        <v>-0.043</v>
      </c>
      <c r="O1077" s="176" t="str">
        <f t="shared" si="99"/>
        <v>是</v>
      </c>
      <c r="P1077" s="176" t="str">
        <f t="shared" si="103"/>
        <v>否</v>
      </c>
    </row>
    <row r="1078" ht="18.95" customHeight="1" spans="1:16">
      <c r="A1078" s="167" t="s">
        <v>135</v>
      </c>
      <c r="B1078" s="456" t="s">
        <v>1938</v>
      </c>
      <c r="C1078" s="168"/>
      <c r="D1078" s="169" t="s">
        <v>2030</v>
      </c>
      <c r="E1078" s="168"/>
      <c r="F1078" s="49" t="s">
        <v>2031</v>
      </c>
      <c r="G1078" s="26">
        <f ca="1">SUMIF($C1077:$C2299,$D1078,$G1077:$G2298)</f>
        <v>1810</v>
      </c>
      <c r="H1078" s="26">
        <f ca="1">SUMIF($C1077:$C2298,$D1078,$H1077:$H2297)</f>
        <v>1844</v>
      </c>
      <c r="I1078" s="26">
        <f>IFERROR(VLOOKUP(F1078,'数据-省本级调整数'!$A:$B,2,0),0)</f>
        <v>2196</v>
      </c>
      <c r="J1078" s="26">
        <f>VLOOKUP(F1078,'数据-省本级决算数'!$A:$B,2,0)</f>
        <v>2177</v>
      </c>
      <c r="K1078" s="175">
        <f ca="1" t="shared" si="100"/>
        <v>1.2</v>
      </c>
      <c r="L1078" s="175">
        <f ca="1" t="shared" si="101"/>
        <v>1.18</v>
      </c>
      <c r="M1078" s="175">
        <f t="shared" si="102"/>
        <v>0.99</v>
      </c>
      <c r="N1078" s="135">
        <f ca="1" t="shared" si="98"/>
        <v>0.203</v>
      </c>
      <c r="O1078" s="176" t="str">
        <f ca="1" t="shared" si="99"/>
        <v>是</v>
      </c>
      <c r="P1078" s="176" t="str">
        <f t="shared" si="103"/>
        <v>是</v>
      </c>
    </row>
    <row r="1079" ht="18.95" customHeight="1" spans="1:16">
      <c r="A1079" s="167" t="s">
        <v>135</v>
      </c>
      <c r="B1079" s="168" t="s">
        <v>135</v>
      </c>
      <c r="C1079" s="456" t="s">
        <v>2030</v>
      </c>
      <c r="D1079" s="169" t="s">
        <v>2032</v>
      </c>
      <c r="E1079" s="168" t="s">
        <v>147</v>
      </c>
      <c r="F1079" s="49" t="s">
        <v>141</v>
      </c>
      <c r="G1079" s="26">
        <v>1770</v>
      </c>
      <c r="H1079" s="26">
        <f>IFERROR(VLOOKUP(D1079,'数据-省本级预算数'!D:H,4,0),"0")</f>
        <v>1844</v>
      </c>
      <c r="I1079" s="26"/>
      <c r="J1079" s="26">
        <f>VLOOKUP(F1079,'数据-省本级决算数'!$A:$B,2,0)</f>
        <v>4776</v>
      </c>
      <c r="K1079" s="175">
        <f t="shared" si="100"/>
        <v>2.7</v>
      </c>
      <c r="L1079" s="175">
        <f t="shared" si="101"/>
        <v>2.59</v>
      </c>
      <c r="M1079" s="175">
        <f t="shared" si="102"/>
        <v>0</v>
      </c>
      <c r="N1079" s="135">
        <f t="shared" si="98"/>
        <v>1.698</v>
      </c>
      <c r="O1079" s="176" t="str">
        <f t="shared" si="99"/>
        <v>是</v>
      </c>
      <c r="P1079" s="176" t="str">
        <f t="shared" si="103"/>
        <v>否</v>
      </c>
    </row>
    <row r="1080" ht="18.95" customHeight="1" spans="1:16">
      <c r="A1080" s="167" t="s">
        <v>135</v>
      </c>
      <c r="B1080" s="168" t="s">
        <v>135</v>
      </c>
      <c r="C1080" s="456" t="s">
        <v>2030</v>
      </c>
      <c r="D1080" s="169" t="s">
        <v>2033</v>
      </c>
      <c r="E1080" s="168" t="s">
        <v>147</v>
      </c>
      <c r="F1080" s="49" t="s">
        <v>143</v>
      </c>
      <c r="G1080" s="26">
        <v>0</v>
      </c>
      <c r="H1080" s="26">
        <f>IFERROR(VLOOKUP(D1080,'数据-省本级预算数'!D:H,4,0),"0")</f>
        <v>0</v>
      </c>
      <c r="I1080" s="26"/>
      <c r="J1080" s="26">
        <f>VLOOKUP(F1080,'数据-省本级决算数'!$A:$B,2,0)</f>
        <v>590</v>
      </c>
      <c r="K1080" s="175"/>
      <c r="L1080" s="175"/>
      <c r="M1080" s="175">
        <f t="shared" si="102"/>
        <v>0</v>
      </c>
      <c r="N1080" s="135" t="str">
        <f t="shared" ref="N1080:N1143" si="104">IF(ISERROR(J1080/G1080-1),"",J1080/G1080-1)</f>
        <v/>
      </c>
      <c r="O1080" s="176" t="str">
        <f t="shared" si="99"/>
        <v>是</v>
      </c>
      <c r="P1080" s="176" t="str">
        <f t="shared" si="103"/>
        <v>否</v>
      </c>
    </row>
    <row r="1081" ht="18.95" customHeight="1" spans="1:16">
      <c r="A1081" s="167" t="s">
        <v>135</v>
      </c>
      <c r="B1081" s="168" t="s">
        <v>135</v>
      </c>
      <c r="C1081" s="456" t="s">
        <v>2030</v>
      </c>
      <c r="D1081" s="169" t="s">
        <v>2034</v>
      </c>
      <c r="E1081" s="168" t="s">
        <v>147</v>
      </c>
      <c r="F1081" s="49" t="s">
        <v>145</v>
      </c>
      <c r="G1081" s="26">
        <v>0</v>
      </c>
      <c r="H1081" s="26">
        <f>IFERROR(VLOOKUP(D1081,'数据-省本级预算数'!D:H,4,0),"0")</f>
        <v>0</v>
      </c>
      <c r="I1081" s="26"/>
      <c r="J1081" s="26">
        <f>VLOOKUP(F1081,'数据-省本级决算数'!$A:$B,2,0)</f>
        <v>713</v>
      </c>
      <c r="K1081" s="175"/>
      <c r="L1081" s="175"/>
      <c r="M1081" s="175">
        <f t="shared" si="102"/>
        <v>0</v>
      </c>
      <c r="N1081" s="135" t="str">
        <f t="shared" si="104"/>
        <v/>
      </c>
      <c r="O1081" s="176" t="str">
        <f t="shared" si="99"/>
        <v>是</v>
      </c>
      <c r="P1081" s="176" t="str">
        <f t="shared" si="103"/>
        <v>否</v>
      </c>
    </row>
    <row r="1082" ht="18.95" customHeight="1" spans="1:16">
      <c r="A1082" s="167" t="s">
        <v>135</v>
      </c>
      <c r="B1082" s="168" t="s">
        <v>135</v>
      </c>
      <c r="C1082" s="456" t="s">
        <v>2030</v>
      </c>
      <c r="D1082" s="169" t="s">
        <v>2035</v>
      </c>
      <c r="E1082" s="168" t="s">
        <v>147</v>
      </c>
      <c r="F1082" s="49" t="s">
        <v>2036</v>
      </c>
      <c r="G1082" s="26">
        <v>0</v>
      </c>
      <c r="H1082" s="26">
        <f>IFERROR(VLOOKUP(D1082,'数据-省本级预算数'!D:H,4,0),"0")</f>
        <v>0</v>
      </c>
      <c r="I1082" s="26"/>
      <c r="J1082" s="26">
        <f>VLOOKUP(F1082,'数据-省本级决算数'!$A:$B,2,0)</f>
        <v>0</v>
      </c>
      <c r="K1082" s="175"/>
      <c r="L1082" s="175"/>
      <c r="M1082" s="175">
        <f t="shared" si="102"/>
        <v>0</v>
      </c>
      <c r="N1082" s="135" t="str">
        <f t="shared" si="104"/>
        <v/>
      </c>
      <c r="O1082" s="176" t="str">
        <f t="shared" si="99"/>
        <v>否</v>
      </c>
      <c r="P1082" s="176" t="str">
        <f t="shared" si="103"/>
        <v>否</v>
      </c>
    </row>
    <row r="1083" ht="18.95" customHeight="1" spans="1:16">
      <c r="A1083" s="167" t="s">
        <v>135</v>
      </c>
      <c r="B1083" s="168" t="s">
        <v>135</v>
      </c>
      <c r="C1083" s="456" t="s">
        <v>2030</v>
      </c>
      <c r="D1083" s="169" t="s">
        <v>2037</v>
      </c>
      <c r="E1083" s="168" t="s">
        <v>147</v>
      </c>
      <c r="F1083" s="49" t="s">
        <v>2038</v>
      </c>
      <c r="G1083" s="26">
        <v>40</v>
      </c>
      <c r="H1083" s="26">
        <f>IFERROR(VLOOKUP(D1083,'数据-省本级预算数'!D:H,4,0),"0")</f>
        <v>0</v>
      </c>
      <c r="I1083" s="26"/>
      <c r="J1083" s="26">
        <f>VLOOKUP(F1083,'数据-省本级决算数'!$A:$B,2,0)</f>
        <v>21</v>
      </c>
      <c r="K1083" s="175">
        <f t="shared" si="100"/>
        <v>0.53</v>
      </c>
      <c r="L1083" s="175"/>
      <c r="M1083" s="175">
        <f t="shared" si="102"/>
        <v>0</v>
      </c>
      <c r="N1083" s="135">
        <f t="shared" si="104"/>
        <v>-0.475</v>
      </c>
      <c r="O1083" s="176" t="str">
        <f t="shared" si="99"/>
        <v>是</v>
      </c>
      <c r="P1083" s="176" t="str">
        <f t="shared" si="103"/>
        <v>否</v>
      </c>
    </row>
    <row r="1084" ht="18.75" customHeight="1" spans="1:16">
      <c r="A1084" s="167" t="s">
        <v>135</v>
      </c>
      <c r="B1084" s="456" t="s">
        <v>1938</v>
      </c>
      <c r="C1084" s="168"/>
      <c r="D1084" s="169" t="s">
        <v>2039</v>
      </c>
      <c r="E1084" s="168"/>
      <c r="F1084" s="49" t="s">
        <v>2040</v>
      </c>
      <c r="G1084" s="26">
        <f ca="1">SUMIF($C1083:$C2305,$D1084,$G1083:$G2304)</f>
        <v>40864</v>
      </c>
      <c r="H1084" s="26">
        <f ca="1">SUMIF($C1083:$C2304,$D1084,$H1083:$H2303)</f>
        <v>93555</v>
      </c>
      <c r="I1084" s="26">
        <f>IFERROR(VLOOKUP(F1084,'数据-省本级调整数'!$A:$B,2,0),0)</f>
        <v>161722</v>
      </c>
      <c r="J1084" s="26">
        <f>VLOOKUP(F1084,'数据-省本级决算数'!$A:$B,2,0)</f>
        <v>161413</v>
      </c>
      <c r="K1084" s="175">
        <f ca="1" t="shared" si="100"/>
        <v>3.95</v>
      </c>
      <c r="L1084" s="175">
        <f ca="1" t="shared" si="101"/>
        <v>1.73</v>
      </c>
      <c r="M1084" s="175">
        <f t="shared" si="102"/>
        <v>1</v>
      </c>
      <c r="N1084" s="135">
        <f ca="1" t="shared" si="104"/>
        <v>2.95</v>
      </c>
      <c r="O1084" s="176" t="str">
        <f ca="1" t="shared" si="99"/>
        <v>是</v>
      </c>
      <c r="P1084" s="176" t="str">
        <f t="shared" si="103"/>
        <v>是</v>
      </c>
    </row>
    <row r="1085" ht="18.95" customHeight="1" spans="1:16">
      <c r="A1085" s="167" t="s">
        <v>135</v>
      </c>
      <c r="B1085" s="168"/>
      <c r="C1085" s="456" t="s">
        <v>2039</v>
      </c>
      <c r="D1085" s="169" t="s">
        <v>2041</v>
      </c>
      <c r="E1085" s="168" t="s">
        <v>147</v>
      </c>
      <c r="F1085" s="49" t="s">
        <v>141</v>
      </c>
      <c r="G1085" s="26">
        <v>0</v>
      </c>
      <c r="H1085" s="26">
        <f>IFERROR(VLOOKUP(D1085,'数据-省本级预算数'!D:H,4,0),"0")</f>
        <v>0</v>
      </c>
      <c r="I1085" s="26"/>
      <c r="J1085" s="26">
        <f>VLOOKUP(F1085,'数据-省本级决算数'!$A:$B,2,0)</f>
        <v>4776</v>
      </c>
      <c r="K1085" s="175"/>
      <c r="L1085" s="175"/>
      <c r="M1085" s="175">
        <f t="shared" si="102"/>
        <v>0</v>
      </c>
      <c r="N1085" s="135" t="str">
        <f t="shared" si="104"/>
        <v/>
      </c>
      <c r="O1085" s="176" t="str">
        <f t="shared" si="99"/>
        <v>是</v>
      </c>
      <c r="P1085" s="176" t="str">
        <f t="shared" si="103"/>
        <v>否</v>
      </c>
    </row>
    <row r="1086" ht="18.95" customHeight="1" spans="1:16">
      <c r="A1086" s="167" t="s">
        <v>135</v>
      </c>
      <c r="B1086" s="168" t="s">
        <v>135</v>
      </c>
      <c r="C1086" s="456" t="s">
        <v>2039</v>
      </c>
      <c r="D1086" s="169" t="s">
        <v>2042</v>
      </c>
      <c r="E1086" s="168" t="s">
        <v>147</v>
      </c>
      <c r="F1086" s="49" t="s">
        <v>143</v>
      </c>
      <c r="G1086" s="26">
        <v>0</v>
      </c>
      <c r="H1086" s="26">
        <f>IFERROR(VLOOKUP(D1086,'数据-省本级预算数'!D:H,4,0),"0")</f>
        <v>0</v>
      </c>
      <c r="I1086" s="26"/>
      <c r="J1086" s="26">
        <f>VLOOKUP(F1086,'数据-省本级决算数'!$A:$B,2,0)</f>
        <v>590</v>
      </c>
      <c r="K1086" s="175"/>
      <c r="L1086" s="175"/>
      <c r="M1086" s="175">
        <f t="shared" si="102"/>
        <v>0</v>
      </c>
      <c r="N1086" s="135" t="str">
        <f t="shared" si="104"/>
        <v/>
      </c>
      <c r="O1086" s="176" t="str">
        <f t="shared" si="99"/>
        <v>是</v>
      </c>
      <c r="P1086" s="176" t="str">
        <f t="shared" si="103"/>
        <v>否</v>
      </c>
    </row>
    <row r="1087" ht="18.95" customHeight="1" spans="1:16">
      <c r="A1087" s="167" t="s">
        <v>135</v>
      </c>
      <c r="B1087" s="168" t="s">
        <v>135</v>
      </c>
      <c r="C1087" s="456" t="s">
        <v>2039</v>
      </c>
      <c r="D1087" s="169" t="s">
        <v>2043</v>
      </c>
      <c r="E1087" s="168" t="s">
        <v>147</v>
      </c>
      <c r="F1087" s="49" t="s">
        <v>145</v>
      </c>
      <c r="G1087" s="26">
        <v>0</v>
      </c>
      <c r="H1087" s="26">
        <f>IFERROR(VLOOKUP(D1087,'数据-省本级预算数'!D:H,4,0),"0")</f>
        <v>0</v>
      </c>
      <c r="I1087" s="26"/>
      <c r="J1087" s="26">
        <f>VLOOKUP(F1087,'数据-省本级决算数'!$A:$B,2,0)</f>
        <v>713</v>
      </c>
      <c r="K1087" s="175"/>
      <c r="L1087" s="175"/>
      <c r="M1087" s="175">
        <f t="shared" si="102"/>
        <v>0</v>
      </c>
      <c r="N1087" s="135" t="str">
        <f t="shared" si="104"/>
        <v/>
      </c>
      <c r="O1087" s="176" t="str">
        <f t="shared" si="99"/>
        <v>是</v>
      </c>
      <c r="P1087" s="176" t="str">
        <f t="shared" si="103"/>
        <v>否</v>
      </c>
    </row>
    <row r="1088" ht="18.95" customHeight="1" spans="1:16">
      <c r="A1088" s="167" t="s">
        <v>135</v>
      </c>
      <c r="B1088" s="168" t="s">
        <v>135</v>
      </c>
      <c r="C1088" s="456" t="s">
        <v>2039</v>
      </c>
      <c r="D1088" s="169" t="s">
        <v>2044</v>
      </c>
      <c r="E1088" s="168" t="s">
        <v>147</v>
      </c>
      <c r="F1088" s="49" t="s">
        <v>2045</v>
      </c>
      <c r="G1088" s="26">
        <v>0</v>
      </c>
      <c r="H1088" s="26">
        <f>IFERROR(VLOOKUP(D1088,'数据-省本级预算数'!D:H,4,0),"0")</f>
        <v>0</v>
      </c>
      <c r="I1088" s="26"/>
      <c r="J1088" s="26">
        <f>VLOOKUP(F1088,'数据-省本级决算数'!$A:$B,2,0)</f>
        <v>0</v>
      </c>
      <c r="K1088" s="175"/>
      <c r="L1088" s="175"/>
      <c r="M1088" s="175">
        <f t="shared" si="102"/>
        <v>0</v>
      </c>
      <c r="N1088" s="135" t="str">
        <f t="shared" si="104"/>
        <v/>
      </c>
      <c r="O1088" s="176" t="str">
        <f t="shared" si="99"/>
        <v>否</v>
      </c>
      <c r="P1088" s="176" t="str">
        <f t="shared" si="103"/>
        <v>否</v>
      </c>
    </row>
    <row r="1089" ht="18.95" customHeight="1" spans="1:16">
      <c r="A1089" s="167" t="s">
        <v>135</v>
      </c>
      <c r="B1089" s="168" t="s">
        <v>135</v>
      </c>
      <c r="C1089" s="456" t="s">
        <v>2039</v>
      </c>
      <c r="D1089" s="169" t="s">
        <v>2046</v>
      </c>
      <c r="E1089" s="168" t="s">
        <v>147</v>
      </c>
      <c r="F1089" s="49" t="s">
        <v>2047</v>
      </c>
      <c r="G1089" s="26">
        <v>40620</v>
      </c>
      <c r="H1089" s="26">
        <f>IFERROR(VLOOKUP(D1089,'数据-省本级预算数'!D:H,4,0),"0")</f>
        <v>93400</v>
      </c>
      <c r="I1089" s="26"/>
      <c r="J1089" s="26">
        <f>VLOOKUP(F1089,'数据-省本级决算数'!$A:$B,2,0)</f>
        <v>111204</v>
      </c>
      <c r="K1089" s="175">
        <f t="shared" si="100"/>
        <v>2.74</v>
      </c>
      <c r="L1089" s="175">
        <f t="shared" si="101"/>
        <v>1.19</v>
      </c>
      <c r="M1089" s="175">
        <f t="shared" si="102"/>
        <v>0</v>
      </c>
      <c r="N1089" s="135">
        <f t="shared" si="104"/>
        <v>1.738</v>
      </c>
      <c r="O1089" s="176" t="str">
        <f t="shared" si="99"/>
        <v>是</v>
      </c>
      <c r="P1089" s="176" t="str">
        <f t="shared" si="103"/>
        <v>否</v>
      </c>
    </row>
    <row r="1090" ht="18.95" customHeight="1" spans="1:16">
      <c r="A1090" s="167" t="s">
        <v>135</v>
      </c>
      <c r="B1090" s="168" t="s">
        <v>135</v>
      </c>
      <c r="C1090" s="456" t="s">
        <v>2039</v>
      </c>
      <c r="D1090" s="169" t="s">
        <v>2048</v>
      </c>
      <c r="E1090" s="168" t="s">
        <v>147</v>
      </c>
      <c r="F1090" s="49" t="s">
        <v>2049</v>
      </c>
      <c r="G1090" s="26">
        <v>244</v>
      </c>
      <c r="H1090" s="26">
        <f>IFERROR(VLOOKUP(D1090,'数据-省本级预算数'!D:H,4,0),"0")</f>
        <v>155</v>
      </c>
      <c r="I1090" s="26"/>
      <c r="J1090" s="26">
        <f>VLOOKUP(F1090,'数据-省本级决算数'!$A:$B,2,0)</f>
        <v>50209</v>
      </c>
      <c r="K1090" s="175">
        <f t="shared" si="100"/>
        <v>205.77</v>
      </c>
      <c r="L1090" s="175">
        <f t="shared" si="101"/>
        <v>323.93</v>
      </c>
      <c r="M1090" s="175">
        <f t="shared" si="102"/>
        <v>0</v>
      </c>
      <c r="N1090" s="135">
        <f t="shared" si="104"/>
        <v>204.775</v>
      </c>
      <c r="O1090" s="176" t="str">
        <f t="shared" si="99"/>
        <v>是</v>
      </c>
      <c r="P1090" s="176" t="str">
        <f t="shared" si="103"/>
        <v>否</v>
      </c>
    </row>
    <row r="1091" ht="18.95" customHeight="1" spans="1:16">
      <c r="A1091" s="167" t="s">
        <v>135</v>
      </c>
      <c r="B1091" s="168" t="s">
        <v>1938</v>
      </c>
      <c r="C1091" s="168" t="s">
        <v>135</v>
      </c>
      <c r="D1091" s="169" t="s">
        <v>2050</v>
      </c>
      <c r="E1091" s="168"/>
      <c r="F1091" s="49" t="s">
        <v>2051</v>
      </c>
      <c r="G1091" s="26">
        <f ca="1">SUMIF($C1090:$C2312,$D1091,$G1090:$G2311)</f>
        <v>15467</v>
      </c>
      <c r="H1091" s="26">
        <f ca="1">SUMIF($C1090:$C2311,$D1091,$H1090:$H2310)</f>
        <v>136847</v>
      </c>
      <c r="I1091" s="26">
        <f>IFERROR(VLOOKUP(F1091,'数据-省本级调整数'!$A:$B,2,0),0)</f>
        <v>61764</v>
      </c>
      <c r="J1091" s="26">
        <f>VLOOKUP(F1091,'数据-省本级决算数'!$A:$B,2,0)</f>
        <v>61446</v>
      </c>
      <c r="K1091" s="175">
        <f ca="1" t="shared" si="100"/>
        <v>3.97</v>
      </c>
      <c r="L1091" s="175">
        <f ca="1" t="shared" si="101"/>
        <v>0.45</v>
      </c>
      <c r="M1091" s="175">
        <f t="shared" si="102"/>
        <v>0.99</v>
      </c>
      <c r="N1091" s="135">
        <f ca="1" t="shared" si="104"/>
        <v>2.973</v>
      </c>
      <c r="O1091" s="176" t="str">
        <f ca="1" t="shared" si="99"/>
        <v>是</v>
      </c>
      <c r="P1091" s="176" t="str">
        <f t="shared" si="103"/>
        <v>是</v>
      </c>
    </row>
    <row r="1092" ht="18.95" customHeight="1" spans="1:16">
      <c r="A1092" s="167" t="s">
        <v>135</v>
      </c>
      <c r="B1092" s="168" t="s">
        <v>135</v>
      </c>
      <c r="C1092" s="456" t="s">
        <v>2050</v>
      </c>
      <c r="D1092" s="169" t="s">
        <v>2052</v>
      </c>
      <c r="E1092" s="168" t="s">
        <v>147</v>
      </c>
      <c r="F1092" s="49" t="s">
        <v>2053</v>
      </c>
      <c r="G1092" s="26">
        <v>0</v>
      </c>
      <c r="H1092" s="26">
        <f>IFERROR(VLOOKUP(D1092,'数据-省本级预算数'!D:H,4,0),"0")</f>
        <v>0</v>
      </c>
      <c r="I1092" s="26"/>
      <c r="J1092" s="26">
        <f>VLOOKUP(F1092,'数据-省本级决算数'!$A:$B,2,0)</f>
        <v>0</v>
      </c>
      <c r="K1092" s="175"/>
      <c r="L1092" s="175"/>
      <c r="M1092" s="175">
        <f t="shared" si="102"/>
        <v>0</v>
      </c>
      <c r="N1092" s="135" t="str">
        <f t="shared" si="104"/>
        <v/>
      </c>
      <c r="O1092" s="176" t="str">
        <f t="shared" ref="O1092:O1155" si="105">IF(F1092&lt;&gt;"",IF(SUM(G1092:J1092)&lt;&gt;0,"是","否"),"空")</f>
        <v>否</v>
      </c>
      <c r="P1092" s="176" t="str">
        <f t="shared" si="103"/>
        <v>否</v>
      </c>
    </row>
    <row r="1093" ht="18.95" customHeight="1" spans="1:16">
      <c r="A1093" s="167" t="s">
        <v>135</v>
      </c>
      <c r="B1093" s="168" t="s">
        <v>135</v>
      </c>
      <c r="C1093" s="456" t="s">
        <v>2050</v>
      </c>
      <c r="D1093" s="169" t="s">
        <v>2054</v>
      </c>
      <c r="E1093" s="168" t="s">
        <v>147</v>
      </c>
      <c r="F1093" s="49" t="s">
        <v>2055</v>
      </c>
      <c r="G1093" s="26">
        <v>6110</v>
      </c>
      <c r="H1093" s="26">
        <f>IFERROR(VLOOKUP(D1093,'数据-省本级预算数'!D:H,4,0),"0")</f>
        <v>0</v>
      </c>
      <c r="I1093" s="26"/>
      <c r="J1093" s="26">
        <f>VLOOKUP(F1093,'数据-省本级决算数'!$A:$B,2,0)</f>
        <v>3900</v>
      </c>
      <c r="K1093" s="175">
        <f t="shared" ref="K1093:K1154" si="106">J1093/G1093</f>
        <v>0.64</v>
      </c>
      <c r="L1093" s="175"/>
      <c r="M1093" s="175">
        <f t="shared" ref="M1093:M1156" si="107">IFERROR(J1093/I1093,0)</f>
        <v>0</v>
      </c>
      <c r="N1093" s="135">
        <f t="shared" si="104"/>
        <v>-0.362</v>
      </c>
      <c r="O1093" s="176" t="str">
        <f t="shared" si="105"/>
        <v>是</v>
      </c>
      <c r="P1093" s="176" t="str">
        <f t="shared" ref="P1093:P1156" si="108">IF(C1093&lt;&gt;"",IF(OR(LEFT(D1093,3)="205",LEFT(D1093,3)="206",LEFT(D1093,3)="207",LEFT(D1093,3)="208",LEFT(D1093,3)="210",LEFT(D1093,3)="213"),"是","否"),"是")</f>
        <v>否</v>
      </c>
    </row>
    <row r="1094" ht="18.95" customHeight="1" spans="1:16">
      <c r="A1094" s="167" t="s">
        <v>135</v>
      </c>
      <c r="B1094" s="168" t="s">
        <v>135</v>
      </c>
      <c r="C1094" s="456" t="s">
        <v>2050</v>
      </c>
      <c r="D1094" s="455" t="s">
        <v>2056</v>
      </c>
      <c r="E1094" s="168" t="s">
        <v>147</v>
      </c>
      <c r="F1094" s="49" t="s">
        <v>2057</v>
      </c>
      <c r="G1094" s="26">
        <v>0</v>
      </c>
      <c r="H1094" s="26">
        <f>IFERROR(VLOOKUP(D1094,'数据-省本级预算数'!D:H,4,0),"0")</f>
        <v>27000</v>
      </c>
      <c r="I1094" s="26"/>
      <c r="J1094" s="26">
        <f>VLOOKUP(F1094,'数据-省本级决算数'!$A:$B,2,0)</f>
        <v>3644</v>
      </c>
      <c r="K1094" s="175"/>
      <c r="L1094" s="175">
        <f t="shared" ref="L1094:L1151" si="109">J1094/H1094</f>
        <v>0.13</v>
      </c>
      <c r="M1094" s="175">
        <f t="shared" si="107"/>
        <v>0</v>
      </c>
      <c r="N1094" s="135" t="str">
        <f t="shared" si="104"/>
        <v/>
      </c>
      <c r="O1094" s="176" t="str">
        <f t="shared" si="105"/>
        <v>是</v>
      </c>
      <c r="P1094" s="176" t="str">
        <f t="shared" si="108"/>
        <v>否</v>
      </c>
    </row>
    <row r="1095" ht="18.95" customHeight="1" spans="1:16">
      <c r="A1095" s="167" t="s">
        <v>135</v>
      </c>
      <c r="B1095" s="168" t="s">
        <v>135</v>
      </c>
      <c r="C1095" s="456" t="s">
        <v>2050</v>
      </c>
      <c r="D1095" s="455" t="s">
        <v>2058</v>
      </c>
      <c r="E1095" s="168" t="s">
        <v>147</v>
      </c>
      <c r="F1095" s="49" t="s">
        <v>2059</v>
      </c>
      <c r="G1095" s="26">
        <v>0</v>
      </c>
      <c r="H1095" s="26">
        <f>IFERROR(VLOOKUP(D1095,'数据-省本级预算数'!D:H,4,0),"0")</f>
        <v>0</v>
      </c>
      <c r="I1095" s="26"/>
      <c r="J1095" s="26">
        <f>VLOOKUP(F1095,'数据-省本级决算数'!$A:$B,2,0)</f>
        <v>0</v>
      </c>
      <c r="K1095" s="175"/>
      <c r="L1095" s="175"/>
      <c r="M1095" s="175">
        <f t="shared" si="107"/>
        <v>0</v>
      </c>
      <c r="N1095" s="135" t="str">
        <f t="shared" si="104"/>
        <v/>
      </c>
      <c r="O1095" s="176" t="str">
        <f t="shared" si="105"/>
        <v>否</v>
      </c>
      <c r="P1095" s="176" t="str">
        <f t="shared" si="108"/>
        <v>否</v>
      </c>
    </row>
    <row r="1096" ht="18.95" customHeight="1" spans="1:16">
      <c r="A1096" s="167" t="s">
        <v>135</v>
      </c>
      <c r="B1096" s="168" t="s">
        <v>135</v>
      </c>
      <c r="C1096" s="456" t="s">
        <v>2050</v>
      </c>
      <c r="D1096" s="455" t="s">
        <v>2060</v>
      </c>
      <c r="E1096" s="168" t="s">
        <v>147</v>
      </c>
      <c r="F1096" s="49" t="s">
        <v>2061</v>
      </c>
      <c r="G1096" s="26">
        <v>0</v>
      </c>
      <c r="H1096" s="26" t="str">
        <f>IFERROR(VLOOKUP(D1096,'数据-省本级预算数'!D:H,4,0),"0")</f>
        <v>0</v>
      </c>
      <c r="I1096" s="26"/>
      <c r="J1096" s="26">
        <f>VLOOKUP(F1096,'数据-省本级决算数'!$A:$B,2,0)</f>
        <v>0</v>
      </c>
      <c r="K1096" s="175"/>
      <c r="L1096" s="175"/>
      <c r="M1096" s="175">
        <f t="shared" si="107"/>
        <v>0</v>
      </c>
      <c r="N1096" s="135" t="str">
        <f t="shared" si="104"/>
        <v/>
      </c>
      <c r="O1096" s="176" t="str">
        <f t="shared" si="105"/>
        <v>否</v>
      </c>
      <c r="P1096" s="176" t="str">
        <f t="shared" si="108"/>
        <v>否</v>
      </c>
    </row>
    <row r="1097" ht="18.95" customHeight="1" spans="1:16">
      <c r="A1097" s="167" t="s">
        <v>135</v>
      </c>
      <c r="B1097" s="168" t="s">
        <v>135</v>
      </c>
      <c r="C1097" s="456" t="s">
        <v>2050</v>
      </c>
      <c r="D1097" s="169" t="s">
        <v>2062</v>
      </c>
      <c r="E1097" s="168" t="s">
        <v>147</v>
      </c>
      <c r="F1097" s="49" t="s">
        <v>2063</v>
      </c>
      <c r="G1097" s="26">
        <v>9357</v>
      </c>
      <c r="H1097" s="26">
        <f>IFERROR(VLOOKUP(D1097,'数据-省本级预算数'!D:H,4,0),"0")</f>
        <v>109847</v>
      </c>
      <c r="I1097" s="26"/>
      <c r="J1097" s="26">
        <f>VLOOKUP(F1097,'数据-省本级决算数'!$A:$B,2,0)</f>
        <v>53902</v>
      </c>
      <c r="K1097" s="175">
        <f t="shared" si="106"/>
        <v>5.76</v>
      </c>
      <c r="L1097" s="175">
        <f t="shared" si="109"/>
        <v>0.49</v>
      </c>
      <c r="M1097" s="175">
        <f t="shared" si="107"/>
        <v>0</v>
      </c>
      <c r="N1097" s="135">
        <f t="shared" si="104"/>
        <v>4.761</v>
      </c>
      <c r="O1097" s="176" t="str">
        <f t="shared" si="105"/>
        <v>是</v>
      </c>
      <c r="P1097" s="176" t="str">
        <f t="shared" si="108"/>
        <v>否</v>
      </c>
    </row>
    <row r="1098" ht="18.95" customHeight="1" spans="1:16">
      <c r="A1098" s="167" t="s">
        <v>134</v>
      </c>
      <c r="B1098" s="168"/>
      <c r="C1098" s="168" t="s">
        <v>135</v>
      </c>
      <c r="D1098" s="169" t="s">
        <v>2064</v>
      </c>
      <c r="E1098" s="168"/>
      <c r="F1098" s="50" t="s">
        <v>2065</v>
      </c>
      <c r="G1098" s="170">
        <f ca="1">SUMIF($B1099:$B$1300,$D1098,$G1099:$G$1300)</f>
        <v>29138</v>
      </c>
      <c r="H1098" s="170">
        <f ca="1">SUMIF($B1099:$B$1300,$D1098,$H1099:$H$1300)</f>
        <v>101706</v>
      </c>
      <c r="I1098" s="170">
        <f>SUMIF($B1099:$B$1300,$D1098,$I1099:$I$1300)</f>
        <v>60039</v>
      </c>
      <c r="J1098" s="26">
        <f>VLOOKUP(F1098,'数据-省本级决算数'!$A:$B,2,0)</f>
        <v>52079</v>
      </c>
      <c r="K1098" s="175">
        <f ca="1" t="shared" si="106"/>
        <v>1.79</v>
      </c>
      <c r="L1098" s="175">
        <f ca="1" t="shared" si="109"/>
        <v>0.51</v>
      </c>
      <c r="M1098" s="175">
        <f t="shared" si="107"/>
        <v>0.87</v>
      </c>
      <c r="N1098" s="133">
        <f ca="1" t="shared" si="104"/>
        <v>0.787</v>
      </c>
      <c r="O1098" s="176" t="str">
        <f ca="1" t="shared" si="105"/>
        <v>是</v>
      </c>
      <c r="P1098" s="176" t="str">
        <f t="shared" si="108"/>
        <v>是</v>
      </c>
    </row>
    <row r="1099" ht="18.95" customHeight="1" spans="1:16">
      <c r="A1099" s="167" t="s">
        <v>135</v>
      </c>
      <c r="B1099" s="456" t="s">
        <v>2064</v>
      </c>
      <c r="C1099" s="168"/>
      <c r="D1099" s="169" t="s">
        <v>2066</v>
      </c>
      <c r="E1099" s="168"/>
      <c r="F1099" s="49" t="s">
        <v>2067</v>
      </c>
      <c r="G1099" s="26">
        <f ca="1">SUMIF($C1098:$C2320,$D1099,$G1098:$G2319)</f>
        <v>9592</v>
      </c>
      <c r="H1099" s="26">
        <f ca="1">SUMIF($C1098:$C2319,$D1099,$H1098:$H2318)</f>
        <v>19622</v>
      </c>
      <c r="I1099" s="26">
        <f>IFERROR(VLOOKUP(F1099,'数据-省本级调整数'!$A:$B,2,0),0)</f>
        <v>34083</v>
      </c>
      <c r="J1099" s="26">
        <f>VLOOKUP(F1099,'数据-省本级决算数'!$A:$B,2,0)</f>
        <v>28693</v>
      </c>
      <c r="K1099" s="175">
        <f ca="1" t="shared" si="106"/>
        <v>2.99</v>
      </c>
      <c r="L1099" s="175">
        <f ca="1" t="shared" si="109"/>
        <v>1.46</v>
      </c>
      <c r="M1099" s="175">
        <f t="shared" si="107"/>
        <v>0.84</v>
      </c>
      <c r="N1099" s="135">
        <f ca="1" t="shared" si="104"/>
        <v>1.991</v>
      </c>
      <c r="O1099" s="176" t="str">
        <f ca="1" t="shared" si="105"/>
        <v>是</v>
      </c>
      <c r="P1099" s="176" t="str">
        <f t="shared" si="108"/>
        <v>是</v>
      </c>
    </row>
    <row r="1100" ht="18.95" customHeight="1" spans="1:16">
      <c r="A1100" s="167" t="s">
        <v>135</v>
      </c>
      <c r="B1100" s="168" t="s">
        <v>135</v>
      </c>
      <c r="C1100" s="456" t="s">
        <v>2066</v>
      </c>
      <c r="D1100" s="169" t="s">
        <v>2068</v>
      </c>
      <c r="E1100" s="168" t="s">
        <v>147</v>
      </c>
      <c r="F1100" s="49" t="s">
        <v>141</v>
      </c>
      <c r="G1100" s="26">
        <v>525</v>
      </c>
      <c r="H1100" s="26">
        <f>IFERROR(VLOOKUP(D1100,'数据-省本级预算数'!D:H,4,0),"0")</f>
        <v>501</v>
      </c>
      <c r="I1100" s="26"/>
      <c r="J1100" s="26">
        <f>VLOOKUP(F1100,'数据-省本级决算数'!$A:$B,2,0)</f>
        <v>4776</v>
      </c>
      <c r="K1100" s="175">
        <f t="shared" si="106"/>
        <v>9.1</v>
      </c>
      <c r="L1100" s="175">
        <f t="shared" si="109"/>
        <v>9.53</v>
      </c>
      <c r="M1100" s="175">
        <f t="shared" si="107"/>
        <v>0</v>
      </c>
      <c r="N1100" s="135">
        <f t="shared" si="104"/>
        <v>8.097</v>
      </c>
      <c r="O1100" s="176" t="str">
        <f t="shared" si="105"/>
        <v>是</v>
      </c>
      <c r="P1100" s="176" t="str">
        <f t="shared" si="108"/>
        <v>否</v>
      </c>
    </row>
    <row r="1101" ht="18.95" customHeight="1" spans="1:16">
      <c r="A1101" s="167" t="s">
        <v>135</v>
      </c>
      <c r="B1101" s="168" t="s">
        <v>135</v>
      </c>
      <c r="C1101" s="456" t="s">
        <v>2066</v>
      </c>
      <c r="D1101" s="169" t="s">
        <v>2069</v>
      </c>
      <c r="E1101" s="168" t="s">
        <v>147</v>
      </c>
      <c r="F1101" s="49" t="s">
        <v>143</v>
      </c>
      <c r="G1101" s="26">
        <v>0</v>
      </c>
      <c r="H1101" s="26">
        <f>IFERROR(VLOOKUP(D1101,'数据-省本级预算数'!D:H,4,0),"0")</f>
        <v>0</v>
      </c>
      <c r="I1101" s="26"/>
      <c r="J1101" s="26">
        <f>VLOOKUP(F1101,'数据-省本级决算数'!$A:$B,2,0)</f>
        <v>590</v>
      </c>
      <c r="K1101" s="175"/>
      <c r="L1101" s="175"/>
      <c r="M1101" s="175">
        <f t="shared" si="107"/>
        <v>0</v>
      </c>
      <c r="N1101" s="135" t="str">
        <f t="shared" si="104"/>
        <v/>
      </c>
      <c r="O1101" s="176" t="str">
        <f t="shared" si="105"/>
        <v>是</v>
      </c>
      <c r="P1101" s="176" t="str">
        <f t="shared" si="108"/>
        <v>否</v>
      </c>
    </row>
    <row r="1102" ht="18.95" customHeight="1" spans="1:16">
      <c r="A1102" s="167" t="s">
        <v>135</v>
      </c>
      <c r="B1102" s="168" t="s">
        <v>135</v>
      </c>
      <c r="C1102" s="456" t="s">
        <v>2066</v>
      </c>
      <c r="D1102" s="169" t="s">
        <v>2070</v>
      </c>
      <c r="E1102" s="168" t="s">
        <v>147</v>
      </c>
      <c r="F1102" s="49" t="s">
        <v>145</v>
      </c>
      <c r="G1102" s="26">
        <v>0</v>
      </c>
      <c r="H1102" s="26">
        <f>IFERROR(VLOOKUP(D1102,'数据-省本级预算数'!D:H,4,0),"0")</f>
        <v>0</v>
      </c>
      <c r="I1102" s="26"/>
      <c r="J1102" s="26">
        <f>VLOOKUP(F1102,'数据-省本级决算数'!$A:$B,2,0)</f>
        <v>713</v>
      </c>
      <c r="K1102" s="175"/>
      <c r="L1102" s="175"/>
      <c r="M1102" s="175">
        <f t="shared" si="107"/>
        <v>0</v>
      </c>
      <c r="N1102" s="135" t="str">
        <f t="shared" si="104"/>
        <v/>
      </c>
      <c r="O1102" s="176" t="str">
        <f t="shared" si="105"/>
        <v>是</v>
      </c>
      <c r="P1102" s="176" t="str">
        <f t="shared" si="108"/>
        <v>否</v>
      </c>
    </row>
    <row r="1103" ht="18.95" customHeight="1" spans="1:16">
      <c r="A1103" s="167" t="s">
        <v>135</v>
      </c>
      <c r="B1103" s="168" t="s">
        <v>135</v>
      </c>
      <c r="C1103" s="456" t="s">
        <v>2066</v>
      </c>
      <c r="D1103" s="169" t="s">
        <v>2071</v>
      </c>
      <c r="E1103" s="168" t="s">
        <v>147</v>
      </c>
      <c r="F1103" s="49" t="s">
        <v>2072</v>
      </c>
      <c r="G1103" s="26">
        <v>0</v>
      </c>
      <c r="H1103" s="26">
        <f>IFERROR(VLOOKUP(D1103,'数据-省本级预算数'!D:H,4,0),"0")</f>
        <v>0</v>
      </c>
      <c r="I1103" s="26"/>
      <c r="J1103" s="26">
        <f>VLOOKUP(F1103,'数据-省本级决算数'!$A:$B,2,0)</f>
        <v>0</v>
      </c>
      <c r="K1103" s="175"/>
      <c r="L1103" s="175"/>
      <c r="M1103" s="175">
        <f t="shared" si="107"/>
        <v>0</v>
      </c>
      <c r="N1103" s="135" t="str">
        <f t="shared" si="104"/>
        <v/>
      </c>
      <c r="O1103" s="176" t="str">
        <f t="shared" si="105"/>
        <v>否</v>
      </c>
      <c r="P1103" s="176" t="str">
        <f t="shared" si="108"/>
        <v>否</v>
      </c>
    </row>
    <row r="1104" ht="18.95" customHeight="1" spans="1:16">
      <c r="A1104" s="167" t="s">
        <v>135</v>
      </c>
      <c r="B1104" s="168" t="s">
        <v>135</v>
      </c>
      <c r="C1104" s="456" t="s">
        <v>2066</v>
      </c>
      <c r="D1104" s="169" t="s">
        <v>2073</v>
      </c>
      <c r="E1104" s="168" t="s">
        <v>147</v>
      </c>
      <c r="F1104" s="49" t="s">
        <v>2074</v>
      </c>
      <c r="G1104" s="26">
        <v>0</v>
      </c>
      <c r="H1104" s="26">
        <f>IFERROR(VLOOKUP(D1104,'数据-省本级预算数'!D:H,4,0),"0")</f>
        <v>0</v>
      </c>
      <c r="I1104" s="26"/>
      <c r="J1104" s="26">
        <f>VLOOKUP(F1104,'数据-省本级决算数'!$A:$B,2,0)</f>
        <v>0</v>
      </c>
      <c r="K1104" s="175"/>
      <c r="L1104" s="175"/>
      <c r="M1104" s="175">
        <f t="shared" si="107"/>
        <v>0</v>
      </c>
      <c r="N1104" s="135" t="str">
        <f t="shared" si="104"/>
        <v/>
      </c>
      <c r="O1104" s="176" t="str">
        <f t="shared" si="105"/>
        <v>否</v>
      </c>
      <c r="P1104" s="176" t="str">
        <f t="shared" si="108"/>
        <v>否</v>
      </c>
    </row>
    <row r="1105" ht="18.95" customHeight="1" spans="1:16">
      <c r="A1105" s="167"/>
      <c r="B1105" s="168" t="s">
        <v>135</v>
      </c>
      <c r="C1105" s="456" t="s">
        <v>2066</v>
      </c>
      <c r="D1105" s="169" t="s">
        <v>2075</v>
      </c>
      <c r="E1105" s="168" t="s">
        <v>147</v>
      </c>
      <c r="F1105" s="49" t="s">
        <v>2076</v>
      </c>
      <c r="G1105" s="26">
        <v>0</v>
      </c>
      <c r="H1105" s="26">
        <f>IFERROR(VLOOKUP(D1105,'数据-省本级预算数'!D:H,4,0),"0")</f>
        <v>1000</v>
      </c>
      <c r="I1105" s="26"/>
      <c r="J1105" s="26">
        <f>VLOOKUP(F1105,'数据-省本级决算数'!$A:$B,2,0)</f>
        <v>0</v>
      </c>
      <c r="K1105" s="175"/>
      <c r="L1105" s="175">
        <f t="shared" si="109"/>
        <v>0</v>
      </c>
      <c r="M1105" s="175">
        <f t="shared" si="107"/>
        <v>0</v>
      </c>
      <c r="N1105" s="135" t="str">
        <f t="shared" si="104"/>
        <v/>
      </c>
      <c r="O1105" s="176" t="str">
        <f t="shared" si="105"/>
        <v>是</v>
      </c>
      <c r="P1105" s="176" t="str">
        <f t="shared" si="108"/>
        <v>否</v>
      </c>
    </row>
    <row r="1106" ht="18.95" customHeight="1" spans="1:16">
      <c r="A1106" s="167" t="s">
        <v>135</v>
      </c>
      <c r="B1106" s="168"/>
      <c r="C1106" s="456" t="s">
        <v>2066</v>
      </c>
      <c r="D1106" s="169" t="s">
        <v>2077</v>
      </c>
      <c r="E1106" s="168" t="s">
        <v>147</v>
      </c>
      <c r="F1106" s="49" t="s">
        <v>2078</v>
      </c>
      <c r="G1106" s="26">
        <v>0</v>
      </c>
      <c r="H1106" s="26">
        <f>IFERROR(VLOOKUP(D1106,'数据-省本级预算数'!D:H,4,0),"0")</f>
        <v>0</v>
      </c>
      <c r="I1106" s="26"/>
      <c r="J1106" s="26">
        <f>VLOOKUP(F1106,'数据-省本级决算数'!$A:$B,2,0)</f>
        <v>0</v>
      </c>
      <c r="K1106" s="175"/>
      <c r="L1106" s="175"/>
      <c r="M1106" s="175">
        <f t="shared" si="107"/>
        <v>0</v>
      </c>
      <c r="N1106" s="135" t="str">
        <f t="shared" si="104"/>
        <v/>
      </c>
      <c r="O1106" s="176" t="str">
        <f t="shared" si="105"/>
        <v>否</v>
      </c>
      <c r="P1106" s="176" t="str">
        <f t="shared" si="108"/>
        <v>否</v>
      </c>
    </row>
    <row r="1107" ht="18.95" customHeight="1" spans="1:16">
      <c r="A1107" s="167" t="s">
        <v>135</v>
      </c>
      <c r="B1107" s="168" t="s">
        <v>135</v>
      </c>
      <c r="C1107" s="456" t="s">
        <v>2066</v>
      </c>
      <c r="D1107" s="169" t="s">
        <v>2079</v>
      </c>
      <c r="E1107" s="168" t="s">
        <v>147</v>
      </c>
      <c r="F1107" s="49" t="s">
        <v>160</v>
      </c>
      <c r="G1107" s="26">
        <v>0</v>
      </c>
      <c r="H1107" s="26">
        <f>IFERROR(VLOOKUP(D1107,'数据-省本级预算数'!D:H,4,0),"0")</f>
        <v>0</v>
      </c>
      <c r="I1107" s="26"/>
      <c r="J1107" s="26">
        <f>VLOOKUP(F1107,'数据-省本级决算数'!$A:$B,2,0)</f>
        <v>103</v>
      </c>
      <c r="K1107" s="175"/>
      <c r="L1107" s="175"/>
      <c r="M1107" s="175">
        <f t="shared" si="107"/>
        <v>0</v>
      </c>
      <c r="N1107" s="135" t="str">
        <f t="shared" si="104"/>
        <v/>
      </c>
      <c r="O1107" s="176" t="str">
        <f t="shared" si="105"/>
        <v>是</v>
      </c>
      <c r="P1107" s="176" t="str">
        <f t="shared" si="108"/>
        <v>否</v>
      </c>
    </row>
    <row r="1108" ht="18.95" customHeight="1" spans="1:16">
      <c r="A1108" s="167" t="s">
        <v>135</v>
      </c>
      <c r="B1108" s="168" t="s">
        <v>135</v>
      </c>
      <c r="C1108" s="456" t="s">
        <v>2066</v>
      </c>
      <c r="D1108" s="169" t="s">
        <v>2080</v>
      </c>
      <c r="E1108" s="168" t="s">
        <v>147</v>
      </c>
      <c r="F1108" s="51" t="s">
        <v>2081</v>
      </c>
      <c r="G1108" s="26">
        <v>9067</v>
      </c>
      <c r="H1108" s="26">
        <f>IFERROR(VLOOKUP(D1108,'数据-省本级预算数'!D:H,4,0),"0")</f>
        <v>18121</v>
      </c>
      <c r="I1108" s="26"/>
      <c r="J1108" s="26">
        <f>VLOOKUP(F1108,'数据-省本级决算数'!$A:$B,2,0)</f>
        <v>28091</v>
      </c>
      <c r="K1108" s="175">
        <f t="shared" si="106"/>
        <v>3.1</v>
      </c>
      <c r="L1108" s="175">
        <f t="shared" si="109"/>
        <v>1.55</v>
      </c>
      <c r="M1108" s="175">
        <f t="shared" si="107"/>
        <v>0</v>
      </c>
      <c r="N1108" s="135">
        <f t="shared" si="104"/>
        <v>2.098</v>
      </c>
      <c r="O1108" s="176" t="str">
        <f t="shared" si="105"/>
        <v>是</v>
      </c>
      <c r="P1108" s="176" t="str">
        <f t="shared" si="108"/>
        <v>否</v>
      </c>
    </row>
    <row r="1109" ht="18.95" customHeight="1" spans="1:16">
      <c r="A1109" s="167" t="s">
        <v>135</v>
      </c>
      <c r="B1109" s="456" t="s">
        <v>2064</v>
      </c>
      <c r="C1109" s="168"/>
      <c r="D1109" s="169" t="s">
        <v>2082</v>
      </c>
      <c r="E1109" s="168"/>
      <c r="F1109" s="51" t="s">
        <v>2083</v>
      </c>
      <c r="G1109" s="26">
        <f ca="1">SUMIF($C1108:$C2330,$D1109,$G1108:$G2329)</f>
        <v>7527</v>
      </c>
      <c r="H1109" s="26">
        <f ca="1">SUMIF($C1108:$C2329,$D1109,$H1108:$H2328)</f>
        <v>56509</v>
      </c>
      <c r="I1109" s="26">
        <f>IFERROR(VLOOKUP(F1109,'数据-省本级调整数'!$A:$B,2,0),0)</f>
        <v>11256</v>
      </c>
      <c r="J1109" s="26">
        <f>VLOOKUP(F1109,'数据-省本级决算数'!$A:$B,2,0)</f>
        <v>9989</v>
      </c>
      <c r="K1109" s="175">
        <f ca="1" t="shared" si="106"/>
        <v>1.33</v>
      </c>
      <c r="L1109" s="175">
        <f ca="1" t="shared" si="109"/>
        <v>0.18</v>
      </c>
      <c r="M1109" s="175">
        <f t="shared" si="107"/>
        <v>0.89</v>
      </c>
      <c r="N1109" s="135">
        <f ca="1" t="shared" si="104"/>
        <v>0.327</v>
      </c>
      <c r="O1109" s="176" t="str">
        <f ca="1" t="shared" si="105"/>
        <v>是</v>
      </c>
      <c r="P1109" s="176" t="str">
        <f t="shared" si="108"/>
        <v>是</v>
      </c>
    </row>
    <row r="1110" ht="18.95" customHeight="1" spans="1:16">
      <c r="A1110" s="167" t="s">
        <v>135</v>
      </c>
      <c r="B1110" s="168" t="s">
        <v>135</v>
      </c>
      <c r="C1110" s="456" t="s">
        <v>2082</v>
      </c>
      <c r="D1110" s="169" t="s">
        <v>2084</v>
      </c>
      <c r="E1110" s="168" t="s">
        <v>147</v>
      </c>
      <c r="F1110" s="51" t="s">
        <v>141</v>
      </c>
      <c r="G1110" s="26">
        <v>909</v>
      </c>
      <c r="H1110" s="26">
        <f>IFERROR(VLOOKUP(D1110,'数据-省本级预算数'!D:H,4,0),"0")</f>
        <v>951</v>
      </c>
      <c r="I1110" s="26"/>
      <c r="J1110" s="26">
        <f>VLOOKUP(F1110,'数据-省本级决算数'!$A:$B,2,0)</f>
        <v>4776</v>
      </c>
      <c r="K1110" s="175">
        <f t="shared" si="106"/>
        <v>5.25</v>
      </c>
      <c r="L1110" s="175">
        <f t="shared" si="109"/>
        <v>5.02</v>
      </c>
      <c r="M1110" s="175">
        <f t="shared" si="107"/>
        <v>0</v>
      </c>
      <c r="N1110" s="135">
        <f t="shared" si="104"/>
        <v>4.254</v>
      </c>
      <c r="O1110" s="176" t="str">
        <f t="shared" si="105"/>
        <v>是</v>
      </c>
      <c r="P1110" s="176" t="str">
        <f t="shared" si="108"/>
        <v>否</v>
      </c>
    </row>
    <row r="1111" ht="18.95" customHeight="1" spans="1:16">
      <c r="A1111" s="167" t="s">
        <v>135</v>
      </c>
      <c r="B1111" s="168" t="s">
        <v>135</v>
      </c>
      <c r="C1111" s="456" t="s">
        <v>2082</v>
      </c>
      <c r="D1111" s="169" t="s">
        <v>2085</v>
      </c>
      <c r="E1111" s="168" t="s">
        <v>147</v>
      </c>
      <c r="F1111" s="51" t="s">
        <v>143</v>
      </c>
      <c r="G1111" s="26">
        <v>0</v>
      </c>
      <c r="H1111" s="26">
        <f>IFERROR(VLOOKUP(D1111,'数据-省本级预算数'!D:H,4,0),"0")</f>
        <v>0</v>
      </c>
      <c r="I1111" s="26"/>
      <c r="J1111" s="26">
        <f>VLOOKUP(F1111,'数据-省本级决算数'!$A:$B,2,0)</f>
        <v>590</v>
      </c>
      <c r="K1111" s="175"/>
      <c r="L1111" s="175"/>
      <c r="M1111" s="175">
        <f t="shared" si="107"/>
        <v>0</v>
      </c>
      <c r="N1111" s="135" t="str">
        <f t="shared" si="104"/>
        <v/>
      </c>
      <c r="O1111" s="176" t="str">
        <f t="shared" si="105"/>
        <v>是</v>
      </c>
      <c r="P1111" s="176" t="str">
        <f t="shared" si="108"/>
        <v>否</v>
      </c>
    </row>
    <row r="1112" ht="18.95" customHeight="1" spans="1:16">
      <c r="A1112" s="167" t="s">
        <v>135</v>
      </c>
      <c r="B1112" s="168" t="s">
        <v>135</v>
      </c>
      <c r="C1112" s="456" t="s">
        <v>2082</v>
      </c>
      <c r="D1112" s="169" t="s">
        <v>2086</v>
      </c>
      <c r="E1112" s="168" t="s">
        <v>147</v>
      </c>
      <c r="F1112" s="51" t="s">
        <v>145</v>
      </c>
      <c r="G1112" s="26">
        <v>78</v>
      </c>
      <c r="H1112" s="26">
        <f>IFERROR(VLOOKUP(D1112,'数据-省本级预算数'!D:H,4,0),"0")</f>
        <v>38</v>
      </c>
      <c r="I1112" s="26"/>
      <c r="J1112" s="26">
        <f>VLOOKUP(F1112,'数据-省本级决算数'!$A:$B,2,0)</f>
        <v>713</v>
      </c>
      <c r="K1112" s="175">
        <f t="shared" si="106"/>
        <v>9.14</v>
      </c>
      <c r="L1112" s="175">
        <f t="shared" si="109"/>
        <v>18.76</v>
      </c>
      <c r="M1112" s="175">
        <f t="shared" si="107"/>
        <v>0</v>
      </c>
      <c r="N1112" s="135">
        <f t="shared" si="104"/>
        <v>8.141</v>
      </c>
      <c r="O1112" s="176" t="str">
        <f t="shared" si="105"/>
        <v>是</v>
      </c>
      <c r="P1112" s="176" t="str">
        <f t="shared" si="108"/>
        <v>否</v>
      </c>
    </row>
    <row r="1113" ht="18.95" customHeight="1" spans="1:16">
      <c r="A1113" s="167" t="s">
        <v>135</v>
      </c>
      <c r="B1113" s="168" t="s">
        <v>135</v>
      </c>
      <c r="C1113" s="456" t="s">
        <v>2082</v>
      </c>
      <c r="D1113" s="169" t="s">
        <v>2087</v>
      </c>
      <c r="E1113" s="168" t="s">
        <v>147</v>
      </c>
      <c r="F1113" s="51" t="s">
        <v>2088</v>
      </c>
      <c r="G1113" s="26">
        <v>3800</v>
      </c>
      <c r="H1113" s="26">
        <f>IFERROR(VLOOKUP(D1113,'数据-省本级预算数'!D:H,4,0),"0")</f>
        <v>5000</v>
      </c>
      <c r="I1113" s="26"/>
      <c r="J1113" s="26">
        <f>VLOOKUP(F1113,'数据-省本级决算数'!$A:$B,2,0)</f>
        <v>4191</v>
      </c>
      <c r="K1113" s="175">
        <f t="shared" si="106"/>
        <v>1.1</v>
      </c>
      <c r="L1113" s="175">
        <f t="shared" si="109"/>
        <v>0.84</v>
      </c>
      <c r="M1113" s="175">
        <f t="shared" si="107"/>
        <v>0</v>
      </c>
      <c r="N1113" s="135">
        <f t="shared" si="104"/>
        <v>0.103</v>
      </c>
      <c r="O1113" s="176" t="str">
        <f t="shared" si="105"/>
        <v>是</v>
      </c>
      <c r="P1113" s="176" t="str">
        <f t="shared" si="108"/>
        <v>否</v>
      </c>
    </row>
    <row r="1114" ht="18.95" customHeight="1" spans="1:16">
      <c r="A1114" s="167" t="s">
        <v>135</v>
      </c>
      <c r="B1114" s="168" t="s">
        <v>135</v>
      </c>
      <c r="C1114" s="456" t="s">
        <v>2082</v>
      </c>
      <c r="D1114" s="169" t="s">
        <v>2089</v>
      </c>
      <c r="E1114" s="168" t="s">
        <v>147</v>
      </c>
      <c r="F1114" s="51" t="s">
        <v>2090</v>
      </c>
      <c r="G1114" s="26">
        <v>0</v>
      </c>
      <c r="H1114" s="26">
        <f>IFERROR(VLOOKUP(D1114,'数据-省本级预算数'!D:H,4,0),"0")</f>
        <v>0</v>
      </c>
      <c r="I1114" s="26"/>
      <c r="J1114" s="26">
        <f>VLOOKUP(F1114,'数据-省本级决算数'!$A:$B,2,0)</f>
        <v>0</v>
      </c>
      <c r="K1114" s="175"/>
      <c r="L1114" s="175"/>
      <c r="M1114" s="175">
        <f t="shared" si="107"/>
        <v>0</v>
      </c>
      <c r="N1114" s="135" t="str">
        <f t="shared" si="104"/>
        <v/>
      </c>
      <c r="O1114" s="176" t="str">
        <f t="shared" si="105"/>
        <v>否</v>
      </c>
      <c r="P1114" s="176" t="str">
        <f t="shared" si="108"/>
        <v>否</v>
      </c>
    </row>
    <row r="1115" ht="18.95" customHeight="1" spans="1:16">
      <c r="A1115" s="167" t="s">
        <v>135</v>
      </c>
      <c r="B1115" s="168"/>
      <c r="C1115" s="456" t="s">
        <v>2082</v>
      </c>
      <c r="D1115" s="169" t="s">
        <v>2091</v>
      </c>
      <c r="E1115" s="168" t="s">
        <v>147</v>
      </c>
      <c r="F1115" s="27" t="s">
        <v>2092</v>
      </c>
      <c r="G1115" s="26">
        <v>2740</v>
      </c>
      <c r="H1115" s="26">
        <f>IFERROR(VLOOKUP(D1115,'数据-省本级预算数'!D:H,4,0),"0")</f>
        <v>50520</v>
      </c>
      <c r="I1115" s="26"/>
      <c r="J1115" s="26">
        <f>VLOOKUP(F1115,'数据-省本级决算数'!$A:$B,2,0)</f>
        <v>4776</v>
      </c>
      <c r="K1115" s="175">
        <f t="shared" si="106"/>
        <v>1.74</v>
      </c>
      <c r="L1115" s="175">
        <f t="shared" si="109"/>
        <v>0.09</v>
      </c>
      <c r="M1115" s="175">
        <f t="shared" si="107"/>
        <v>0</v>
      </c>
      <c r="N1115" s="135">
        <f t="shared" si="104"/>
        <v>0.743</v>
      </c>
      <c r="O1115" s="176" t="str">
        <f t="shared" si="105"/>
        <v>是</v>
      </c>
      <c r="P1115" s="176" t="str">
        <f t="shared" si="108"/>
        <v>否</v>
      </c>
    </row>
    <row r="1116" ht="18.95" customHeight="1" spans="1:16">
      <c r="A1116" s="167" t="s">
        <v>135</v>
      </c>
      <c r="B1116" s="456" t="s">
        <v>2064</v>
      </c>
      <c r="C1116" s="168"/>
      <c r="D1116" s="169" t="s">
        <v>2093</v>
      </c>
      <c r="E1116" s="168"/>
      <c r="F1116" s="49" t="s">
        <v>2094</v>
      </c>
      <c r="G1116" s="26">
        <f ca="1">SUMIF($C1115:$C2337,$D1116,$G1115:$G2336)</f>
        <v>11812</v>
      </c>
      <c r="H1116" s="26">
        <f ca="1">SUMIF($C1115:$C2336,$D1116,$H1115:$H2335)</f>
        <v>25370</v>
      </c>
      <c r="I1116" s="26">
        <f>IFERROR(VLOOKUP(F1116,'数据-省本级调整数'!$A:$B,2,0),0)</f>
        <v>13879</v>
      </c>
      <c r="J1116" s="26">
        <f>VLOOKUP(F1116,'数据-省本级决算数'!$A:$B,2,0)</f>
        <v>12586</v>
      </c>
      <c r="K1116" s="175">
        <f ca="1" t="shared" si="106"/>
        <v>1.07</v>
      </c>
      <c r="L1116" s="175">
        <f ca="1" t="shared" si="109"/>
        <v>0.5</v>
      </c>
      <c r="M1116" s="175">
        <f t="shared" si="107"/>
        <v>0.91</v>
      </c>
      <c r="N1116" s="135">
        <f ca="1" t="shared" si="104"/>
        <v>0.066</v>
      </c>
      <c r="O1116" s="176" t="str">
        <f ca="1" t="shared" si="105"/>
        <v>是</v>
      </c>
      <c r="P1116" s="176" t="str">
        <f t="shared" si="108"/>
        <v>是</v>
      </c>
    </row>
    <row r="1117" ht="18.95" customHeight="1" spans="1:16">
      <c r="A1117" s="167" t="s">
        <v>135</v>
      </c>
      <c r="B1117" s="168" t="s">
        <v>135</v>
      </c>
      <c r="C1117" s="456" t="s">
        <v>2093</v>
      </c>
      <c r="D1117" s="169" t="s">
        <v>2095</v>
      </c>
      <c r="E1117" s="168" t="s">
        <v>147</v>
      </c>
      <c r="F1117" s="49" t="s">
        <v>141</v>
      </c>
      <c r="G1117" s="26">
        <v>0</v>
      </c>
      <c r="H1117" s="26">
        <f>IFERROR(VLOOKUP(D1117,'数据-省本级预算数'!D:H,4,0),"0")</f>
        <v>0</v>
      </c>
      <c r="I1117" s="26"/>
      <c r="J1117" s="26">
        <f>VLOOKUP(F1117,'数据-省本级决算数'!$A:$B,2,0)</f>
        <v>4776</v>
      </c>
      <c r="K1117" s="175"/>
      <c r="L1117" s="175"/>
      <c r="M1117" s="175">
        <f t="shared" si="107"/>
        <v>0</v>
      </c>
      <c r="N1117" s="135" t="str">
        <f t="shared" si="104"/>
        <v/>
      </c>
      <c r="O1117" s="176" t="str">
        <f t="shared" si="105"/>
        <v>是</v>
      </c>
      <c r="P1117" s="176" t="str">
        <f t="shared" si="108"/>
        <v>否</v>
      </c>
    </row>
    <row r="1118" ht="18.95" customHeight="1" spans="1:16">
      <c r="A1118" s="167" t="s">
        <v>135</v>
      </c>
      <c r="B1118" s="168" t="s">
        <v>135</v>
      </c>
      <c r="C1118" s="456" t="s">
        <v>2093</v>
      </c>
      <c r="D1118" s="169" t="s">
        <v>2096</v>
      </c>
      <c r="E1118" s="168" t="s">
        <v>147</v>
      </c>
      <c r="F1118" s="49" t="s">
        <v>143</v>
      </c>
      <c r="G1118" s="26">
        <v>0</v>
      </c>
      <c r="H1118" s="26">
        <f>IFERROR(VLOOKUP(D1118,'数据-省本级预算数'!D:H,4,0),"0")</f>
        <v>0</v>
      </c>
      <c r="I1118" s="26"/>
      <c r="J1118" s="26">
        <f>VLOOKUP(F1118,'数据-省本级决算数'!$A:$B,2,0)</f>
        <v>590</v>
      </c>
      <c r="K1118" s="175"/>
      <c r="L1118" s="175"/>
      <c r="M1118" s="175">
        <f t="shared" si="107"/>
        <v>0</v>
      </c>
      <c r="N1118" s="135" t="str">
        <f t="shared" si="104"/>
        <v/>
      </c>
      <c r="O1118" s="176" t="str">
        <f t="shared" si="105"/>
        <v>是</v>
      </c>
      <c r="P1118" s="176" t="str">
        <f t="shared" si="108"/>
        <v>否</v>
      </c>
    </row>
    <row r="1119" ht="18.95" customHeight="1" spans="1:16">
      <c r="A1119" s="167" t="s">
        <v>135</v>
      </c>
      <c r="B1119" s="168" t="s">
        <v>135</v>
      </c>
      <c r="C1119" s="456" t="s">
        <v>2093</v>
      </c>
      <c r="D1119" s="169" t="s">
        <v>2097</v>
      </c>
      <c r="E1119" s="168" t="s">
        <v>147</v>
      </c>
      <c r="F1119" s="49" t="s">
        <v>145</v>
      </c>
      <c r="G1119" s="26">
        <v>0</v>
      </c>
      <c r="H1119" s="26">
        <f>IFERROR(VLOOKUP(D1119,'数据-省本级预算数'!D:H,4,0),"0")</f>
        <v>0</v>
      </c>
      <c r="I1119" s="26"/>
      <c r="J1119" s="26">
        <f>VLOOKUP(F1119,'数据-省本级决算数'!$A:$B,2,0)</f>
        <v>713</v>
      </c>
      <c r="K1119" s="175"/>
      <c r="L1119" s="175"/>
      <c r="M1119" s="175">
        <f t="shared" si="107"/>
        <v>0</v>
      </c>
      <c r="N1119" s="135" t="str">
        <f t="shared" si="104"/>
        <v/>
      </c>
      <c r="O1119" s="176" t="str">
        <f t="shared" si="105"/>
        <v>是</v>
      </c>
      <c r="P1119" s="176" t="str">
        <f t="shared" si="108"/>
        <v>否</v>
      </c>
    </row>
    <row r="1120" ht="18.95" customHeight="1" spans="1:16">
      <c r="A1120" s="167" t="s">
        <v>135</v>
      </c>
      <c r="B1120" s="168" t="s">
        <v>135</v>
      </c>
      <c r="C1120" s="456" t="s">
        <v>2093</v>
      </c>
      <c r="D1120" s="169" t="s">
        <v>2098</v>
      </c>
      <c r="E1120" s="168" t="s">
        <v>147</v>
      </c>
      <c r="F1120" s="49" t="s">
        <v>2099</v>
      </c>
      <c r="G1120" s="26">
        <v>0</v>
      </c>
      <c r="H1120" s="26">
        <f>IFERROR(VLOOKUP(D1120,'数据-省本级预算数'!D:H,4,0),"0")</f>
        <v>0</v>
      </c>
      <c r="I1120" s="26"/>
      <c r="J1120" s="26">
        <f>VLOOKUP(F1120,'数据-省本级决算数'!$A:$B,2,0)</f>
        <v>0</v>
      </c>
      <c r="K1120" s="175"/>
      <c r="L1120" s="175"/>
      <c r="M1120" s="175">
        <f t="shared" si="107"/>
        <v>0</v>
      </c>
      <c r="N1120" s="135" t="str">
        <f t="shared" si="104"/>
        <v/>
      </c>
      <c r="O1120" s="176" t="str">
        <f t="shared" si="105"/>
        <v>否</v>
      </c>
      <c r="P1120" s="176" t="str">
        <f t="shared" si="108"/>
        <v>否</v>
      </c>
    </row>
    <row r="1121" ht="18.95" customHeight="1" spans="1:16">
      <c r="A1121" s="167" t="s">
        <v>135</v>
      </c>
      <c r="B1121" s="168" t="s">
        <v>135</v>
      </c>
      <c r="C1121" s="456" t="s">
        <v>2093</v>
      </c>
      <c r="D1121" s="169" t="s">
        <v>2100</v>
      </c>
      <c r="E1121" s="168" t="s">
        <v>147</v>
      </c>
      <c r="F1121" s="49" t="s">
        <v>2101</v>
      </c>
      <c r="G1121" s="26">
        <v>11812</v>
      </c>
      <c r="H1121" s="26">
        <f>IFERROR(VLOOKUP(D1121,'数据-省本级预算数'!D:H,4,0),"0")</f>
        <v>25370</v>
      </c>
      <c r="I1121" s="26"/>
      <c r="J1121" s="26">
        <f>VLOOKUP(F1121,'数据-省本级决算数'!$A:$B,2,0)</f>
        <v>12586</v>
      </c>
      <c r="K1121" s="175">
        <f t="shared" si="106"/>
        <v>1.07</v>
      </c>
      <c r="L1121" s="175">
        <f t="shared" si="109"/>
        <v>0.5</v>
      </c>
      <c r="M1121" s="175">
        <f t="shared" si="107"/>
        <v>0</v>
      </c>
      <c r="N1121" s="135">
        <f t="shared" si="104"/>
        <v>0.066</v>
      </c>
      <c r="O1121" s="176" t="str">
        <f t="shared" si="105"/>
        <v>是</v>
      </c>
      <c r="P1121" s="176" t="str">
        <f t="shared" si="108"/>
        <v>否</v>
      </c>
    </row>
    <row r="1122" ht="18.95" customHeight="1" spans="1:16">
      <c r="A1122" s="167" t="s">
        <v>135</v>
      </c>
      <c r="B1122" s="168" t="s">
        <v>2064</v>
      </c>
      <c r="C1122" s="168" t="s">
        <v>135</v>
      </c>
      <c r="D1122" s="169" t="s">
        <v>2102</v>
      </c>
      <c r="E1122" s="168"/>
      <c r="F1122" s="49" t="s">
        <v>2103</v>
      </c>
      <c r="G1122" s="26">
        <f ca="1">SUMIF($C1121:$C2343,$D1122,$G1121:$G2342)</f>
        <v>207</v>
      </c>
      <c r="H1122" s="26">
        <f ca="1">SUMIF($C1121:$C2342,$D1122,$H1121:$H2341)</f>
        <v>205</v>
      </c>
      <c r="I1122" s="26">
        <f>IFERROR(VLOOKUP(F1122,'数据-省本级调整数'!$A:$B,2,0),0)</f>
        <v>821</v>
      </c>
      <c r="J1122" s="26">
        <f>VLOOKUP(F1122,'数据-省本级决算数'!$A:$B,2,0)</f>
        <v>811</v>
      </c>
      <c r="K1122" s="175">
        <f ca="1" t="shared" si="106"/>
        <v>3.92</v>
      </c>
      <c r="L1122" s="175">
        <f ca="1" t="shared" si="109"/>
        <v>3.96</v>
      </c>
      <c r="M1122" s="175">
        <f t="shared" si="107"/>
        <v>0.99</v>
      </c>
      <c r="N1122" s="135">
        <f ca="1" t="shared" si="104"/>
        <v>2.918</v>
      </c>
      <c r="O1122" s="176" t="str">
        <f ca="1" t="shared" si="105"/>
        <v>是</v>
      </c>
      <c r="P1122" s="176" t="str">
        <f t="shared" si="108"/>
        <v>是</v>
      </c>
    </row>
    <row r="1123" ht="18.95" customHeight="1" spans="1:16">
      <c r="A1123" s="167" t="s">
        <v>135</v>
      </c>
      <c r="B1123" s="168" t="s">
        <v>135</v>
      </c>
      <c r="C1123" s="456" t="s">
        <v>2102</v>
      </c>
      <c r="D1123" s="169" t="s">
        <v>2104</v>
      </c>
      <c r="E1123" s="168" t="s">
        <v>147</v>
      </c>
      <c r="F1123" s="27" t="s">
        <v>2105</v>
      </c>
      <c r="G1123" s="26">
        <v>0</v>
      </c>
      <c r="H1123" s="26">
        <f>IFERROR(VLOOKUP(D1123,'数据-省本级预算数'!D:H,4,0),"0")</f>
        <v>0</v>
      </c>
      <c r="I1123" s="26"/>
      <c r="J1123" s="26">
        <f>VLOOKUP(F1123,'数据-省本级决算数'!$A:$B,2,0)</f>
        <v>580</v>
      </c>
      <c r="K1123" s="175"/>
      <c r="L1123" s="175"/>
      <c r="M1123" s="175">
        <f t="shared" si="107"/>
        <v>0</v>
      </c>
      <c r="N1123" s="135" t="str">
        <f t="shared" si="104"/>
        <v/>
      </c>
      <c r="O1123" s="176" t="str">
        <f t="shared" si="105"/>
        <v>是</v>
      </c>
      <c r="P1123" s="176" t="str">
        <f t="shared" si="108"/>
        <v>否</v>
      </c>
    </row>
    <row r="1124" ht="18.95" customHeight="1" spans="1:16">
      <c r="A1124" s="167" t="s">
        <v>135</v>
      </c>
      <c r="B1124" s="168" t="s">
        <v>135</v>
      </c>
      <c r="C1124" s="456" t="s">
        <v>2102</v>
      </c>
      <c r="D1124" s="169" t="s">
        <v>2106</v>
      </c>
      <c r="E1124" s="168" t="s">
        <v>147</v>
      </c>
      <c r="F1124" s="49" t="s">
        <v>2107</v>
      </c>
      <c r="G1124" s="26">
        <v>207</v>
      </c>
      <c r="H1124" s="26">
        <f>IFERROR(VLOOKUP(D1124,'数据-省本级预算数'!D:H,4,0),"0")</f>
        <v>205</v>
      </c>
      <c r="I1124" s="26"/>
      <c r="J1124" s="26">
        <f>VLOOKUP(F1124,'数据-省本级决算数'!$A:$B,2,0)</f>
        <v>231</v>
      </c>
      <c r="K1124" s="175">
        <f t="shared" si="106"/>
        <v>1.12</v>
      </c>
      <c r="L1124" s="175">
        <f t="shared" si="109"/>
        <v>1.13</v>
      </c>
      <c r="M1124" s="175">
        <f t="shared" si="107"/>
        <v>0</v>
      </c>
      <c r="N1124" s="135">
        <f t="shared" si="104"/>
        <v>0.116</v>
      </c>
      <c r="O1124" s="176" t="str">
        <f t="shared" si="105"/>
        <v>是</v>
      </c>
      <c r="P1124" s="176" t="str">
        <f t="shared" si="108"/>
        <v>否</v>
      </c>
    </row>
    <row r="1125" ht="18.95" customHeight="1" spans="1:16">
      <c r="A1125" s="167" t="s">
        <v>134</v>
      </c>
      <c r="B1125" s="168" t="s">
        <v>135</v>
      </c>
      <c r="C1125" s="168"/>
      <c r="D1125" s="457" t="s">
        <v>2108</v>
      </c>
      <c r="E1125" s="168"/>
      <c r="F1125" s="50" t="s">
        <v>2109</v>
      </c>
      <c r="G1125" s="170">
        <f ca="1">SUMIF($B1126:$B$1300,$D1125,$G1126:$G$1300)</f>
        <v>25641</v>
      </c>
      <c r="H1125" s="170">
        <f ca="1">SUMIF($B1126:$B$1300,$D1125,$H1126:$H$1300)</f>
        <v>6440</v>
      </c>
      <c r="I1125" s="170">
        <f>SUMIF($B1126:$B$1300,$D1125,$I1126:$I$1300)</f>
        <v>1576</v>
      </c>
      <c r="J1125" s="26">
        <f>VLOOKUP(F1125,'数据-省本级决算数'!$A:$B,2,0)</f>
        <v>1264</v>
      </c>
      <c r="K1125" s="175">
        <f ca="1" t="shared" si="106"/>
        <v>0.05</v>
      </c>
      <c r="L1125" s="175">
        <f ca="1" t="shared" si="109"/>
        <v>0.2</v>
      </c>
      <c r="M1125" s="175">
        <f t="shared" si="107"/>
        <v>0.8</v>
      </c>
      <c r="N1125" s="133">
        <f ca="1" t="shared" si="104"/>
        <v>-0.951</v>
      </c>
      <c r="O1125" s="176" t="str">
        <f ca="1" t="shared" si="105"/>
        <v>是</v>
      </c>
      <c r="P1125" s="176" t="str">
        <f t="shared" si="108"/>
        <v>是</v>
      </c>
    </row>
    <row r="1126" ht="18.95" customHeight="1" spans="1:16">
      <c r="A1126" s="167"/>
      <c r="B1126" s="169" t="s">
        <v>2108</v>
      </c>
      <c r="C1126" s="168"/>
      <c r="D1126" s="27">
        <v>21701</v>
      </c>
      <c r="E1126" s="168" t="s">
        <v>147</v>
      </c>
      <c r="F1126" s="49" t="s">
        <v>2110</v>
      </c>
      <c r="G1126" s="170">
        <v>0</v>
      </c>
      <c r="H1126" s="26">
        <f>IFERROR(VLOOKUP(D1126,'数据-省本级预算数'!D:H,4,0),"0")</f>
        <v>0</v>
      </c>
      <c r="I1126" s="26">
        <f>IFERROR(VLOOKUP(F1126,'数据-省本级调整数'!$A:$B,2,0),0)</f>
        <v>312</v>
      </c>
      <c r="J1126" s="26">
        <f>VLOOKUP(F1126,'数据-省本级决算数'!$A:$B,2,0)</f>
        <v>0</v>
      </c>
      <c r="K1126" s="175"/>
      <c r="L1126" s="175"/>
      <c r="M1126" s="175">
        <f t="shared" si="107"/>
        <v>0</v>
      </c>
      <c r="N1126" s="133" t="str">
        <f t="shared" si="104"/>
        <v/>
      </c>
      <c r="O1126" s="176" t="str">
        <f t="shared" si="105"/>
        <v>是</v>
      </c>
      <c r="P1126" s="176" t="str">
        <f t="shared" si="108"/>
        <v>是</v>
      </c>
    </row>
    <row r="1127" ht="18.95" customHeight="1" spans="1:16">
      <c r="A1127" s="167"/>
      <c r="B1127" s="169" t="s">
        <v>2108</v>
      </c>
      <c r="C1127" s="168"/>
      <c r="D1127" s="27">
        <v>21703</v>
      </c>
      <c r="E1127" s="168" t="s">
        <v>147</v>
      </c>
      <c r="F1127" s="49" t="s">
        <v>2111</v>
      </c>
      <c r="G1127" s="170">
        <v>0</v>
      </c>
      <c r="H1127" s="26">
        <f>IFERROR(VLOOKUP(D1127,'数据-省本级预算数'!D:H,4,0),"0")</f>
        <v>2000</v>
      </c>
      <c r="I1127" s="26">
        <f>IFERROR(VLOOKUP(F1127,'数据-省本级调整数'!$A:$B,2,0),0)</f>
        <v>50</v>
      </c>
      <c r="J1127" s="26">
        <f>VLOOKUP(F1127,'数据-省本级决算数'!$A:$B,2,0)</f>
        <v>0</v>
      </c>
      <c r="K1127" s="175"/>
      <c r="L1127" s="175">
        <f t="shared" si="109"/>
        <v>0</v>
      </c>
      <c r="M1127" s="175">
        <f t="shared" si="107"/>
        <v>0</v>
      </c>
      <c r="N1127" s="133" t="str">
        <f t="shared" si="104"/>
        <v/>
      </c>
      <c r="O1127" s="176" t="str">
        <f t="shared" si="105"/>
        <v>是</v>
      </c>
      <c r="P1127" s="176" t="str">
        <f t="shared" si="108"/>
        <v>是</v>
      </c>
    </row>
    <row r="1128" ht="18.95" customHeight="1" spans="1:16">
      <c r="A1128" s="167" t="s">
        <v>135</v>
      </c>
      <c r="B1128" s="169" t="s">
        <v>2108</v>
      </c>
      <c r="C1128" s="168"/>
      <c r="D1128" s="169" t="s">
        <v>2112</v>
      </c>
      <c r="E1128" s="168" t="s">
        <v>147</v>
      </c>
      <c r="F1128" s="49" t="s">
        <v>2113</v>
      </c>
      <c r="G1128" s="26">
        <v>25641</v>
      </c>
      <c r="H1128" s="26">
        <f>IFERROR(VLOOKUP(D1128,'数据-省本级预算数'!D:H,4,0),"0")</f>
        <v>4440</v>
      </c>
      <c r="I1128" s="26">
        <f>IFERROR(VLOOKUP(F1128,'数据-省本级调整数'!$A:$B,2,0),0)</f>
        <v>1214</v>
      </c>
      <c r="J1128" s="26">
        <f>VLOOKUP(F1128,'数据-省本级决算数'!$A:$B,2,0)</f>
        <v>1214</v>
      </c>
      <c r="K1128" s="175">
        <f t="shared" si="106"/>
        <v>0.05</v>
      </c>
      <c r="L1128" s="175">
        <f t="shared" si="109"/>
        <v>0.27</v>
      </c>
      <c r="M1128" s="175">
        <f t="shared" si="107"/>
        <v>1</v>
      </c>
      <c r="N1128" s="135">
        <f t="shared" si="104"/>
        <v>-0.953</v>
      </c>
      <c r="O1128" s="176" t="str">
        <f t="shared" si="105"/>
        <v>是</v>
      </c>
      <c r="P1128" s="176" t="str">
        <f t="shared" si="108"/>
        <v>是</v>
      </c>
    </row>
    <row r="1129" ht="18.95" customHeight="1" spans="1:16">
      <c r="A1129" s="167" t="s">
        <v>134</v>
      </c>
      <c r="B1129" s="168" t="s">
        <v>135</v>
      </c>
      <c r="C1129" s="168"/>
      <c r="D1129" s="169" t="s">
        <v>2114</v>
      </c>
      <c r="E1129" s="168"/>
      <c r="F1129" s="50" t="s">
        <v>2115</v>
      </c>
      <c r="G1129" s="170">
        <f ca="1">SUMIF($B1130:$B$1300,$D1129,$G1130:$G$1300)</f>
        <v>0</v>
      </c>
      <c r="H1129" s="170">
        <f ca="1">SUMIF($B1130:$B$1300,$D1129,$H1130:$H$1300)</f>
        <v>0</v>
      </c>
      <c r="I1129" s="170">
        <f>SUMIF($B1130:$B$1300,$D1129,$I1130:$I$1300)</f>
        <v>300</v>
      </c>
      <c r="J1129" s="26">
        <f>VLOOKUP(F1129,'数据-省本级决算数'!$A:$B,2,0)</f>
        <v>300</v>
      </c>
      <c r="K1129" s="175"/>
      <c r="L1129" s="175"/>
      <c r="M1129" s="175">
        <f t="shared" si="107"/>
        <v>1</v>
      </c>
      <c r="N1129" s="133" t="str">
        <f ca="1" t="shared" si="104"/>
        <v/>
      </c>
      <c r="O1129" s="176" t="str">
        <f ca="1" t="shared" si="105"/>
        <v>是</v>
      </c>
      <c r="P1129" s="176" t="str">
        <f t="shared" si="108"/>
        <v>是</v>
      </c>
    </row>
    <row r="1130" ht="18.95" customHeight="1" spans="1:16">
      <c r="A1130" s="167"/>
      <c r="B1130" s="456" t="s">
        <v>2114</v>
      </c>
      <c r="C1130" s="168"/>
      <c r="D1130" s="169" t="s">
        <v>2116</v>
      </c>
      <c r="E1130" s="168" t="s">
        <v>147</v>
      </c>
      <c r="F1130" s="49" t="s">
        <v>2117</v>
      </c>
      <c r="G1130" s="170">
        <v>0</v>
      </c>
      <c r="H1130" s="26">
        <f>IFERROR(VLOOKUP(D1130,'数据-省本级预算数'!D:H,4,0),"0")</f>
        <v>0</v>
      </c>
      <c r="I1130" s="26">
        <f>IFERROR(VLOOKUP(F1130,'数据-省本级调整数'!$A:$B,2,0),0)</f>
        <v>0</v>
      </c>
      <c r="J1130" s="26">
        <f>VLOOKUP(F1130,'数据-省本级决算数'!$A:$B,2,0)</f>
        <v>0</v>
      </c>
      <c r="K1130" s="175"/>
      <c r="L1130" s="175"/>
      <c r="M1130" s="175">
        <f t="shared" si="107"/>
        <v>0</v>
      </c>
      <c r="N1130" s="133" t="str">
        <f t="shared" si="104"/>
        <v/>
      </c>
      <c r="O1130" s="176" t="str">
        <f t="shared" si="105"/>
        <v>否</v>
      </c>
      <c r="P1130" s="176" t="str">
        <f t="shared" si="108"/>
        <v>是</v>
      </c>
    </row>
    <row r="1131" ht="18.95" customHeight="1" spans="1:16">
      <c r="A1131" s="167"/>
      <c r="B1131" s="456" t="s">
        <v>2114</v>
      </c>
      <c r="C1131" s="168"/>
      <c r="D1131" s="169" t="s">
        <v>2118</v>
      </c>
      <c r="E1131" s="168" t="s">
        <v>147</v>
      </c>
      <c r="F1131" s="49" t="s">
        <v>2119</v>
      </c>
      <c r="G1131" s="170">
        <v>0</v>
      </c>
      <c r="H1131" s="26">
        <f>IFERROR(VLOOKUP(D1131,'数据-省本级预算数'!D:H,4,0),"0")</f>
        <v>0</v>
      </c>
      <c r="I1131" s="26">
        <f>IFERROR(VLOOKUP(F1131,'数据-省本级调整数'!$A:$B,2,0),0)</f>
        <v>0</v>
      </c>
      <c r="J1131" s="26">
        <f>VLOOKUP(F1131,'数据-省本级决算数'!$A:$B,2,0)</f>
        <v>0</v>
      </c>
      <c r="K1131" s="175"/>
      <c r="L1131" s="175"/>
      <c r="M1131" s="175">
        <f t="shared" si="107"/>
        <v>0</v>
      </c>
      <c r="N1131" s="133" t="str">
        <f t="shared" si="104"/>
        <v/>
      </c>
      <c r="O1131" s="176" t="str">
        <f t="shared" si="105"/>
        <v>否</v>
      </c>
      <c r="P1131" s="176" t="str">
        <f t="shared" si="108"/>
        <v>是</v>
      </c>
    </row>
    <row r="1132" ht="18.95" customHeight="1" spans="1:16">
      <c r="A1132" s="167"/>
      <c r="B1132" s="456" t="s">
        <v>2114</v>
      </c>
      <c r="C1132" s="168"/>
      <c r="D1132" s="169" t="s">
        <v>2120</v>
      </c>
      <c r="E1132" s="168" t="s">
        <v>147</v>
      </c>
      <c r="F1132" s="49" t="s">
        <v>2121</v>
      </c>
      <c r="G1132" s="170">
        <v>0</v>
      </c>
      <c r="H1132" s="26">
        <f>IFERROR(VLOOKUP(D1132,'数据-省本级预算数'!D:H,4,0),"0")</f>
        <v>0</v>
      </c>
      <c r="I1132" s="26">
        <f>IFERROR(VLOOKUP(F1132,'数据-省本级调整数'!$A:$B,2,0),0)</f>
        <v>0</v>
      </c>
      <c r="J1132" s="26">
        <f>VLOOKUP(F1132,'数据-省本级决算数'!$A:$B,2,0)</f>
        <v>0</v>
      </c>
      <c r="K1132" s="175"/>
      <c r="L1132" s="175"/>
      <c r="M1132" s="175">
        <f t="shared" si="107"/>
        <v>0</v>
      </c>
      <c r="N1132" s="133" t="str">
        <f t="shared" si="104"/>
        <v/>
      </c>
      <c r="O1132" s="176" t="str">
        <f t="shared" si="105"/>
        <v>否</v>
      </c>
      <c r="P1132" s="176" t="str">
        <f t="shared" si="108"/>
        <v>是</v>
      </c>
    </row>
    <row r="1133" ht="18.95" customHeight="1" spans="1:16">
      <c r="A1133" s="167"/>
      <c r="B1133" s="456" t="s">
        <v>2114</v>
      </c>
      <c r="C1133" s="168"/>
      <c r="D1133" s="169" t="s">
        <v>2122</v>
      </c>
      <c r="E1133" s="168" t="s">
        <v>147</v>
      </c>
      <c r="F1133" s="49" t="s">
        <v>2123</v>
      </c>
      <c r="G1133" s="170">
        <v>0</v>
      </c>
      <c r="H1133" s="26">
        <f>IFERROR(VLOOKUP(D1133,'数据-省本级预算数'!D:H,4,0),"0")</f>
        <v>0</v>
      </c>
      <c r="I1133" s="26">
        <f>IFERROR(VLOOKUP(F1133,'数据-省本级调整数'!$A:$B,2,0),0)</f>
        <v>0</v>
      </c>
      <c r="J1133" s="26">
        <f>VLOOKUP(F1133,'数据-省本级决算数'!$A:$B,2,0)</f>
        <v>0</v>
      </c>
      <c r="K1133" s="175"/>
      <c r="L1133" s="175"/>
      <c r="M1133" s="175">
        <f t="shared" si="107"/>
        <v>0</v>
      </c>
      <c r="N1133" s="133" t="str">
        <f t="shared" si="104"/>
        <v/>
      </c>
      <c r="O1133" s="176" t="str">
        <f t="shared" si="105"/>
        <v>否</v>
      </c>
      <c r="P1133" s="176" t="str">
        <f t="shared" si="108"/>
        <v>是</v>
      </c>
    </row>
    <row r="1134" ht="18.95" customHeight="1" spans="1:16">
      <c r="A1134" s="167"/>
      <c r="B1134" s="456" t="s">
        <v>2114</v>
      </c>
      <c r="C1134" s="168" t="s">
        <v>135</v>
      </c>
      <c r="D1134" s="455" t="s">
        <v>2124</v>
      </c>
      <c r="E1134" s="168" t="s">
        <v>147</v>
      </c>
      <c r="F1134" s="49" t="s">
        <v>2125</v>
      </c>
      <c r="G1134" s="170">
        <v>0</v>
      </c>
      <c r="H1134" s="26">
        <f>IFERROR(VLOOKUP(D1134,'数据-省本级预算数'!D:H,4,0),"0")</f>
        <v>0</v>
      </c>
      <c r="I1134" s="26">
        <f>IFERROR(VLOOKUP(F1134,'数据-省本级调整数'!$A:$B,2,0),0)</f>
        <v>0</v>
      </c>
      <c r="J1134" s="26">
        <f>VLOOKUP(F1134,'数据-省本级决算数'!$A:$B,2,0)</f>
        <v>0</v>
      </c>
      <c r="K1134" s="175"/>
      <c r="L1134" s="175"/>
      <c r="M1134" s="175">
        <f t="shared" si="107"/>
        <v>0</v>
      </c>
      <c r="N1134" s="133" t="str">
        <f t="shared" si="104"/>
        <v/>
      </c>
      <c r="O1134" s="176" t="str">
        <f t="shared" si="105"/>
        <v>否</v>
      </c>
      <c r="P1134" s="176" t="str">
        <f t="shared" si="108"/>
        <v>是</v>
      </c>
    </row>
    <row r="1135" ht="18.95" customHeight="1" spans="1:16">
      <c r="A1135" s="167"/>
      <c r="B1135" s="456" t="s">
        <v>2114</v>
      </c>
      <c r="C1135" s="168" t="s">
        <v>135</v>
      </c>
      <c r="D1135" s="169" t="s">
        <v>2126</v>
      </c>
      <c r="E1135" s="168" t="s">
        <v>147</v>
      </c>
      <c r="F1135" s="49" t="s">
        <v>2127</v>
      </c>
      <c r="G1135" s="170">
        <v>0</v>
      </c>
      <c r="H1135" s="26">
        <f>IFERROR(VLOOKUP(D1135,'数据-省本级预算数'!D:H,4,0),"0")</f>
        <v>0</v>
      </c>
      <c r="I1135" s="26">
        <f>IFERROR(VLOOKUP(F1135,'数据-省本级调整数'!$A:$B,2,0),0)</f>
        <v>300</v>
      </c>
      <c r="J1135" s="26">
        <f>IFERROR(VLOOKUP(F1135,'数据-省本级决算数'!$A:$B,2,0),0)</f>
        <v>0</v>
      </c>
      <c r="K1135" s="175"/>
      <c r="L1135" s="175"/>
      <c r="M1135" s="175">
        <f t="shared" si="107"/>
        <v>0</v>
      </c>
      <c r="N1135" s="133" t="str">
        <f t="shared" si="104"/>
        <v/>
      </c>
      <c r="O1135" s="176" t="str">
        <f t="shared" si="105"/>
        <v>是</v>
      </c>
      <c r="P1135" s="176" t="str">
        <f t="shared" si="108"/>
        <v>是</v>
      </c>
    </row>
    <row r="1136" ht="18.95" customHeight="1" spans="1:16">
      <c r="A1136" s="167"/>
      <c r="B1136" s="456" t="s">
        <v>2114</v>
      </c>
      <c r="C1136" s="168" t="s">
        <v>135</v>
      </c>
      <c r="D1136" s="169" t="s">
        <v>2128</v>
      </c>
      <c r="E1136" s="168" t="s">
        <v>147</v>
      </c>
      <c r="F1136" s="49" t="s">
        <v>2129</v>
      </c>
      <c r="G1136" s="170">
        <v>0</v>
      </c>
      <c r="H1136" s="26">
        <f>IFERROR(VLOOKUP(D1136,'数据-省本级预算数'!D:H,4,0),"0")</f>
        <v>0</v>
      </c>
      <c r="I1136" s="26">
        <f>IFERROR(VLOOKUP(F1136,'数据-省本级调整数'!$A:$B,2,0),0)</f>
        <v>0</v>
      </c>
      <c r="J1136" s="26">
        <f>VLOOKUP(F1136,'数据-省本级决算数'!$A:$B,2,0)</f>
        <v>0</v>
      </c>
      <c r="K1136" s="175"/>
      <c r="L1136" s="175"/>
      <c r="M1136" s="175">
        <f t="shared" si="107"/>
        <v>0</v>
      </c>
      <c r="N1136" s="133" t="str">
        <f t="shared" si="104"/>
        <v/>
      </c>
      <c r="O1136" s="176" t="str">
        <f t="shared" si="105"/>
        <v>否</v>
      </c>
      <c r="P1136" s="176" t="str">
        <f t="shared" si="108"/>
        <v>是</v>
      </c>
    </row>
    <row r="1137" ht="18.95" customHeight="1" spans="1:16">
      <c r="A1137" s="167" t="s">
        <v>135</v>
      </c>
      <c r="B1137" s="456" t="s">
        <v>2114</v>
      </c>
      <c r="C1137" s="168" t="s">
        <v>135</v>
      </c>
      <c r="D1137" s="169" t="s">
        <v>2130</v>
      </c>
      <c r="E1137" s="168" t="s">
        <v>147</v>
      </c>
      <c r="F1137" s="49" t="s">
        <v>2131</v>
      </c>
      <c r="G1137" s="170">
        <v>0</v>
      </c>
      <c r="H1137" s="26">
        <f>IFERROR(VLOOKUP(D1137,'数据-省本级预算数'!D:H,4,0),"0")</f>
        <v>0</v>
      </c>
      <c r="I1137" s="26">
        <f>IFERROR(VLOOKUP(F1137,'数据-省本级调整数'!$A:$B,2,0),0)</f>
        <v>0</v>
      </c>
      <c r="J1137" s="26">
        <f>VLOOKUP(F1137,'数据-省本级决算数'!$A:$B,2,0)</f>
        <v>0</v>
      </c>
      <c r="K1137" s="175"/>
      <c r="L1137" s="175"/>
      <c r="M1137" s="175">
        <f t="shared" si="107"/>
        <v>0</v>
      </c>
      <c r="N1137" s="133" t="str">
        <f t="shared" si="104"/>
        <v/>
      </c>
      <c r="O1137" s="176" t="str">
        <f t="shared" si="105"/>
        <v>否</v>
      </c>
      <c r="P1137" s="176" t="str">
        <f t="shared" si="108"/>
        <v>是</v>
      </c>
    </row>
    <row r="1138" ht="18.95" customHeight="1" spans="1:16">
      <c r="A1138" s="167" t="s">
        <v>135</v>
      </c>
      <c r="B1138" s="456" t="s">
        <v>2114</v>
      </c>
      <c r="C1138" s="168"/>
      <c r="D1138" s="169" t="s">
        <v>2132</v>
      </c>
      <c r="E1138" s="168" t="s">
        <v>147</v>
      </c>
      <c r="F1138" s="49" t="s">
        <v>2133</v>
      </c>
      <c r="G1138" s="26">
        <v>0</v>
      </c>
      <c r="H1138" s="26">
        <f>IFERROR(VLOOKUP(D1138,'数据-省本级预算数'!D:H,4,0),"0")</f>
        <v>0</v>
      </c>
      <c r="I1138" s="26"/>
      <c r="J1138" s="26">
        <f>VLOOKUP(F1138,'数据-省本级决算数'!$A:$B,2,0)</f>
        <v>300</v>
      </c>
      <c r="K1138" s="175"/>
      <c r="L1138" s="175"/>
      <c r="M1138" s="175">
        <f t="shared" si="107"/>
        <v>0</v>
      </c>
      <c r="N1138" s="135" t="str">
        <f t="shared" si="104"/>
        <v/>
      </c>
      <c r="O1138" s="176" t="str">
        <f t="shared" si="105"/>
        <v>是</v>
      </c>
      <c r="P1138" s="176" t="str">
        <f t="shared" si="108"/>
        <v>是</v>
      </c>
    </row>
    <row r="1139" ht="18.95" customHeight="1" spans="1:16">
      <c r="A1139" s="167" t="s">
        <v>134</v>
      </c>
      <c r="B1139" s="168" t="s">
        <v>135</v>
      </c>
      <c r="C1139" s="168"/>
      <c r="D1139" s="169" t="s">
        <v>2134</v>
      </c>
      <c r="E1139" s="168"/>
      <c r="F1139" s="48" t="s">
        <v>2135</v>
      </c>
      <c r="G1139" s="170">
        <f ca="1">SUMIF($B1140:$B$1300,$D1139,$G1140:$G$1300)</f>
        <v>80243</v>
      </c>
      <c r="H1139" s="170">
        <f ca="1">SUMIF($B1140:$B$1300,$D1139,$H1140:$H$1300)</f>
        <v>417023</v>
      </c>
      <c r="I1139" s="170">
        <f>SUMIF($B1140:$B$1300,$D1139,$I1140:$I$1300)</f>
        <v>258621</v>
      </c>
      <c r="J1139" s="170">
        <f>VLOOKUP(F1139,'数据-省本级决算数'!$A:$B,2,0)</f>
        <v>78591</v>
      </c>
      <c r="K1139" s="182">
        <f ca="1" t="shared" si="106"/>
        <v>0.98</v>
      </c>
      <c r="L1139" s="182">
        <f ca="1" t="shared" si="109"/>
        <v>0.19</v>
      </c>
      <c r="M1139" s="182">
        <f t="shared" si="107"/>
        <v>0.3</v>
      </c>
      <c r="N1139" s="133">
        <f ca="1" t="shared" si="104"/>
        <v>-0.021</v>
      </c>
      <c r="O1139" s="176" t="str">
        <f ca="1" t="shared" si="105"/>
        <v>是</v>
      </c>
      <c r="P1139" s="176" t="str">
        <f t="shared" si="108"/>
        <v>是</v>
      </c>
    </row>
    <row r="1140" ht="18.95" customHeight="1" spans="1:16">
      <c r="A1140" s="167" t="s">
        <v>135</v>
      </c>
      <c r="B1140" s="456" t="s">
        <v>2134</v>
      </c>
      <c r="C1140" s="168" t="s">
        <v>135</v>
      </c>
      <c r="D1140" s="169" t="s">
        <v>2136</v>
      </c>
      <c r="E1140" s="168"/>
      <c r="F1140" s="49" t="s">
        <v>2137</v>
      </c>
      <c r="G1140" s="26">
        <f ca="1">SUMIF($C1139:$C2361,$D1140,$G1139:$G2360)</f>
        <v>36633</v>
      </c>
      <c r="H1140" s="26">
        <f ca="1">SUMIF($C1139:$C2360,$D1140,$H1139:$H2359)</f>
        <v>408980</v>
      </c>
      <c r="I1140" s="26">
        <f>IFERROR(VLOOKUP(F1140,'数据-省本级调整数'!$A:$B,2,0),0)</f>
        <v>110797</v>
      </c>
      <c r="J1140" s="26">
        <f>VLOOKUP(F1140,'数据-省本级决算数'!$A:$B,2,0)</f>
        <v>49316</v>
      </c>
      <c r="K1140" s="175">
        <f ca="1" t="shared" si="106"/>
        <v>1.35</v>
      </c>
      <c r="L1140" s="175">
        <f ca="1" t="shared" si="109"/>
        <v>0.12</v>
      </c>
      <c r="M1140" s="175">
        <f t="shared" si="107"/>
        <v>0.45</v>
      </c>
      <c r="N1140" s="135">
        <f ca="1" t="shared" si="104"/>
        <v>0.346</v>
      </c>
      <c r="O1140" s="176" t="str">
        <f ca="1" t="shared" si="105"/>
        <v>是</v>
      </c>
      <c r="P1140" s="176" t="str">
        <f t="shared" si="108"/>
        <v>是</v>
      </c>
    </row>
    <row r="1141" ht="18.95" customHeight="1" spans="1:16">
      <c r="A1141" s="167" t="s">
        <v>135</v>
      </c>
      <c r="B1141" s="168" t="s">
        <v>135</v>
      </c>
      <c r="C1141" s="456" t="s">
        <v>2136</v>
      </c>
      <c r="D1141" s="169" t="s">
        <v>2138</v>
      </c>
      <c r="E1141" s="168" t="s">
        <v>147</v>
      </c>
      <c r="F1141" s="27" t="s">
        <v>141</v>
      </c>
      <c r="G1141" s="26">
        <v>1371</v>
      </c>
      <c r="H1141" s="26">
        <f>IFERROR(VLOOKUP(D1141,'数据-省本级预算数'!D:H,4,0),"0")</f>
        <v>1506</v>
      </c>
      <c r="I1141" s="26"/>
      <c r="J1141" s="26">
        <f>VLOOKUP(F1141,'数据-省本级决算数'!$A:$B,2,0)</f>
        <v>4776</v>
      </c>
      <c r="K1141" s="175">
        <f t="shared" si="106"/>
        <v>3.48</v>
      </c>
      <c r="L1141" s="175">
        <f t="shared" si="109"/>
        <v>3.17</v>
      </c>
      <c r="M1141" s="175">
        <f t="shared" si="107"/>
        <v>0</v>
      </c>
      <c r="N1141" s="135">
        <f t="shared" si="104"/>
        <v>2.484</v>
      </c>
      <c r="O1141" s="176" t="str">
        <f t="shared" si="105"/>
        <v>是</v>
      </c>
      <c r="P1141" s="176" t="str">
        <f t="shared" si="108"/>
        <v>否</v>
      </c>
    </row>
    <row r="1142" ht="18.95" customHeight="1" spans="1:16">
      <c r="A1142" s="167" t="s">
        <v>135</v>
      </c>
      <c r="B1142" s="168" t="s">
        <v>135</v>
      </c>
      <c r="C1142" s="456" t="s">
        <v>2136</v>
      </c>
      <c r="D1142" s="169" t="s">
        <v>2139</v>
      </c>
      <c r="E1142" s="168" t="s">
        <v>147</v>
      </c>
      <c r="F1142" s="27" t="s">
        <v>143</v>
      </c>
      <c r="G1142" s="26">
        <v>45</v>
      </c>
      <c r="H1142" s="26">
        <f>IFERROR(VLOOKUP(D1142,'数据-省本级预算数'!D:H,4,0),"0")</f>
        <v>0</v>
      </c>
      <c r="I1142" s="26"/>
      <c r="J1142" s="26">
        <f>VLOOKUP(F1142,'数据-省本级决算数'!$A:$B,2,0)</f>
        <v>590</v>
      </c>
      <c r="K1142" s="175">
        <f t="shared" si="106"/>
        <v>13.11</v>
      </c>
      <c r="L1142" s="175"/>
      <c r="M1142" s="175">
        <f t="shared" si="107"/>
        <v>0</v>
      </c>
      <c r="N1142" s="135">
        <f t="shared" si="104"/>
        <v>12.111</v>
      </c>
      <c r="O1142" s="176" t="str">
        <f t="shared" si="105"/>
        <v>是</v>
      </c>
      <c r="P1142" s="176" t="str">
        <f t="shared" si="108"/>
        <v>否</v>
      </c>
    </row>
    <row r="1143" ht="18.95" customHeight="1" spans="1:16">
      <c r="A1143" s="167" t="s">
        <v>135</v>
      </c>
      <c r="B1143" s="168" t="s">
        <v>135</v>
      </c>
      <c r="C1143" s="456" t="s">
        <v>2136</v>
      </c>
      <c r="D1143" s="169" t="s">
        <v>2140</v>
      </c>
      <c r="E1143" s="168" t="s">
        <v>147</v>
      </c>
      <c r="F1143" s="27" t="s">
        <v>145</v>
      </c>
      <c r="G1143" s="26">
        <v>104</v>
      </c>
      <c r="H1143" s="26">
        <f>IFERROR(VLOOKUP(D1143,'数据-省本级预算数'!D:H,4,0),"0")</f>
        <v>90</v>
      </c>
      <c r="I1143" s="26"/>
      <c r="J1143" s="26">
        <f>VLOOKUP(F1143,'数据-省本级决算数'!$A:$B,2,0)</f>
        <v>713</v>
      </c>
      <c r="K1143" s="175">
        <f t="shared" si="106"/>
        <v>6.86</v>
      </c>
      <c r="L1143" s="175">
        <f t="shared" si="109"/>
        <v>7.92</v>
      </c>
      <c r="M1143" s="175">
        <f t="shared" si="107"/>
        <v>0</v>
      </c>
      <c r="N1143" s="135">
        <f t="shared" si="104"/>
        <v>5.856</v>
      </c>
      <c r="O1143" s="176" t="str">
        <f t="shared" si="105"/>
        <v>是</v>
      </c>
      <c r="P1143" s="176" t="str">
        <f t="shared" si="108"/>
        <v>否</v>
      </c>
    </row>
    <row r="1144" ht="18.95" customHeight="1" spans="1:16">
      <c r="A1144" s="167" t="s">
        <v>135</v>
      </c>
      <c r="B1144" s="168" t="s">
        <v>135</v>
      </c>
      <c r="C1144" s="456" t="s">
        <v>2136</v>
      </c>
      <c r="D1144" s="169" t="s">
        <v>2141</v>
      </c>
      <c r="E1144" s="168" t="s">
        <v>147</v>
      </c>
      <c r="F1144" s="27" t="s">
        <v>2142</v>
      </c>
      <c r="G1144" s="26">
        <v>1504</v>
      </c>
      <c r="H1144" s="26">
        <f>IFERROR(VLOOKUP(D1144,'数据-省本级预算数'!D:H,4,0),"0")</f>
        <v>2100</v>
      </c>
      <c r="I1144" s="26"/>
      <c r="J1144" s="26">
        <f>VLOOKUP(F1144,'数据-省本级决算数'!$A:$B,2,0)</f>
        <v>1199</v>
      </c>
      <c r="K1144" s="175">
        <f t="shared" si="106"/>
        <v>0.8</v>
      </c>
      <c r="L1144" s="175">
        <f t="shared" si="109"/>
        <v>0.57</v>
      </c>
      <c r="M1144" s="175">
        <f t="shared" si="107"/>
        <v>0</v>
      </c>
      <c r="N1144" s="135">
        <f t="shared" ref="N1144:N1212" si="110">IF(ISERROR(J1144/G1144-1),"",J1144/G1144-1)</f>
        <v>-0.203</v>
      </c>
      <c r="O1144" s="176" t="str">
        <f t="shared" si="105"/>
        <v>是</v>
      </c>
      <c r="P1144" s="176" t="str">
        <f t="shared" si="108"/>
        <v>否</v>
      </c>
    </row>
    <row r="1145" ht="18.95" customHeight="1" spans="1:16">
      <c r="A1145" s="167" t="s">
        <v>135</v>
      </c>
      <c r="B1145" s="168" t="s">
        <v>135</v>
      </c>
      <c r="C1145" s="456" t="s">
        <v>2136</v>
      </c>
      <c r="D1145" s="169" t="s">
        <v>2143</v>
      </c>
      <c r="E1145" s="168" t="s">
        <v>147</v>
      </c>
      <c r="F1145" s="49" t="s">
        <v>2144</v>
      </c>
      <c r="G1145" s="26">
        <v>0</v>
      </c>
      <c r="H1145" s="26">
        <f>IFERROR(VLOOKUP(D1145,'数据-省本级预算数'!D:H,4,0),"0")</f>
        <v>0</v>
      </c>
      <c r="I1145" s="26"/>
      <c r="J1145" s="26">
        <f>VLOOKUP(F1145,'数据-省本级决算数'!$A:$B,2,0)</f>
        <v>0</v>
      </c>
      <c r="K1145" s="175"/>
      <c r="L1145" s="175"/>
      <c r="M1145" s="175">
        <f t="shared" si="107"/>
        <v>0</v>
      </c>
      <c r="N1145" s="135" t="str">
        <f t="shared" si="110"/>
        <v/>
      </c>
      <c r="O1145" s="176" t="str">
        <f t="shared" si="105"/>
        <v>否</v>
      </c>
      <c r="P1145" s="176" t="str">
        <f t="shared" si="108"/>
        <v>否</v>
      </c>
    </row>
    <row r="1146" ht="18.95" customHeight="1" spans="1:16">
      <c r="A1146" s="167" t="s">
        <v>135</v>
      </c>
      <c r="B1146" s="168" t="s">
        <v>135</v>
      </c>
      <c r="C1146" s="456" t="s">
        <v>2136</v>
      </c>
      <c r="D1146" s="169" t="s">
        <v>2145</v>
      </c>
      <c r="E1146" s="168" t="s">
        <v>147</v>
      </c>
      <c r="F1146" s="49" t="s">
        <v>2146</v>
      </c>
      <c r="G1146" s="26">
        <v>0</v>
      </c>
      <c r="H1146" s="26">
        <f>IFERROR(VLOOKUP(D1146,'数据-省本级预算数'!D:H,4,0),"0")</f>
        <v>100000</v>
      </c>
      <c r="I1146" s="26"/>
      <c r="J1146" s="26">
        <f>VLOOKUP(F1146,'数据-省本级决算数'!$A:$B,2,0)</f>
        <v>0</v>
      </c>
      <c r="K1146" s="175"/>
      <c r="L1146" s="175">
        <f t="shared" si="109"/>
        <v>0</v>
      </c>
      <c r="M1146" s="175">
        <f t="shared" si="107"/>
        <v>0</v>
      </c>
      <c r="N1146" s="135" t="str">
        <f t="shared" si="110"/>
        <v/>
      </c>
      <c r="O1146" s="176" t="str">
        <f t="shared" si="105"/>
        <v>是</v>
      </c>
      <c r="P1146" s="176" t="str">
        <f t="shared" si="108"/>
        <v>否</v>
      </c>
    </row>
    <row r="1147" ht="18.95" customHeight="1" spans="1:16">
      <c r="A1147" s="167" t="s">
        <v>135</v>
      </c>
      <c r="B1147" s="168" t="s">
        <v>135</v>
      </c>
      <c r="C1147" s="456" t="s">
        <v>2136</v>
      </c>
      <c r="D1147" s="169" t="s">
        <v>2147</v>
      </c>
      <c r="E1147" s="168" t="s">
        <v>147</v>
      </c>
      <c r="F1147" s="49" t="s">
        <v>2148</v>
      </c>
      <c r="G1147" s="26">
        <v>0</v>
      </c>
      <c r="H1147" s="26">
        <f>IFERROR(VLOOKUP(D1147,'数据-省本级预算数'!D:H,4,0),"0")</f>
        <v>0</v>
      </c>
      <c r="I1147" s="26"/>
      <c r="J1147" s="26">
        <f>VLOOKUP(F1147,'数据-省本级决算数'!$A:$B,2,0)</f>
        <v>0</v>
      </c>
      <c r="K1147" s="175"/>
      <c r="L1147" s="175"/>
      <c r="M1147" s="175">
        <f t="shared" si="107"/>
        <v>0</v>
      </c>
      <c r="N1147" s="135" t="str">
        <f t="shared" si="110"/>
        <v/>
      </c>
      <c r="O1147" s="176" t="str">
        <f t="shared" si="105"/>
        <v>否</v>
      </c>
      <c r="P1147" s="176" t="str">
        <f t="shared" si="108"/>
        <v>否</v>
      </c>
    </row>
    <row r="1148" ht="18.95" customHeight="1" spans="1:16">
      <c r="A1148" s="167" t="s">
        <v>135</v>
      </c>
      <c r="B1148" s="168" t="s">
        <v>135</v>
      </c>
      <c r="C1148" s="456" t="s">
        <v>2136</v>
      </c>
      <c r="D1148" s="169" t="s">
        <v>2149</v>
      </c>
      <c r="E1148" s="168" t="s">
        <v>147</v>
      </c>
      <c r="F1148" s="49" t="s">
        <v>2150</v>
      </c>
      <c r="G1148" s="26">
        <v>23</v>
      </c>
      <c r="H1148" s="26">
        <f>IFERROR(VLOOKUP(D1148,'数据-省本级预算数'!D:H,4,0),"0")</f>
        <v>0</v>
      </c>
      <c r="I1148" s="26"/>
      <c r="J1148" s="26">
        <f>VLOOKUP(F1148,'数据-省本级决算数'!$A:$B,2,0)</f>
        <v>0</v>
      </c>
      <c r="K1148" s="175">
        <f t="shared" si="106"/>
        <v>0</v>
      </c>
      <c r="L1148" s="175"/>
      <c r="M1148" s="175">
        <f t="shared" si="107"/>
        <v>0</v>
      </c>
      <c r="N1148" s="135">
        <f t="shared" si="110"/>
        <v>-1</v>
      </c>
      <c r="O1148" s="176" t="str">
        <f t="shared" si="105"/>
        <v>是</v>
      </c>
      <c r="P1148" s="176" t="str">
        <f t="shared" si="108"/>
        <v>否</v>
      </c>
    </row>
    <row r="1149" ht="18.95" customHeight="1" spans="1:16">
      <c r="A1149" s="167" t="s">
        <v>135</v>
      </c>
      <c r="B1149" s="168" t="s">
        <v>135</v>
      </c>
      <c r="C1149" s="456" t="s">
        <v>2136</v>
      </c>
      <c r="D1149" s="169" t="s">
        <v>2151</v>
      </c>
      <c r="E1149" s="168" t="s">
        <v>147</v>
      </c>
      <c r="F1149" s="49" t="s">
        <v>2152</v>
      </c>
      <c r="G1149" s="26">
        <v>106</v>
      </c>
      <c r="H1149" s="26">
        <f>IFERROR(VLOOKUP(D1149,'数据-省本级预算数'!D:H,4,0),"0")</f>
        <v>0</v>
      </c>
      <c r="I1149" s="26"/>
      <c r="J1149" s="26">
        <f>VLOOKUP(F1149,'数据-省本级决算数'!$A:$B,2,0)</f>
        <v>106</v>
      </c>
      <c r="K1149" s="175">
        <f t="shared" si="106"/>
        <v>1</v>
      </c>
      <c r="L1149" s="175"/>
      <c r="M1149" s="175">
        <f t="shared" si="107"/>
        <v>0</v>
      </c>
      <c r="N1149" s="135">
        <f t="shared" si="110"/>
        <v>0</v>
      </c>
      <c r="O1149" s="176" t="str">
        <f t="shared" si="105"/>
        <v>是</v>
      </c>
      <c r="P1149" s="176" t="str">
        <f t="shared" si="108"/>
        <v>否</v>
      </c>
    </row>
    <row r="1150" ht="18.95" customHeight="1" spans="1:16">
      <c r="A1150" s="167" t="s">
        <v>135</v>
      </c>
      <c r="B1150" s="168" t="s">
        <v>135</v>
      </c>
      <c r="C1150" s="456" t="s">
        <v>2136</v>
      </c>
      <c r="D1150" s="169" t="s">
        <v>2153</v>
      </c>
      <c r="E1150" s="168" t="s">
        <v>147</v>
      </c>
      <c r="F1150" s="49" t="s">
        <v>2154</v>
      </c>
      <c r="G1150" s="26">
        <v>0</v>
      </c>
      <c r="H1150" s="26">
        <f>IFERROR(VLOOKUP(D1150,'数据-省本级预算数'!D:H,4,0),"0")</f>
        <v>90000</v>
      </c>
      <c r="I1150" s="26"/>
      <c r="J1150" s="26">
        <f>VLOOKUP(F1150,'数据-省本级决算数'!$A:$B,2,0)</f>
        <v>0</v>
      </c>
      <c r="K1150" s="175"/>
      <c r="L1150" s="175">
        <f t="shared" si="109"/>
        <v>0</v>
      </c>
      <c r="M1150" s="175">
        <f t="shared" si="107"/>
        <v>0</v>
      </c>
      <c r="N1150" s="135" t="str">
        <f t="shared" si="110"/>
        <v/>
      </c>
      <c r="O1150" s="176" t="str">
        <f t="shared" si="105"/>
        <v>是</v>
      </c>
      <c r="P1150" s="176" t="str">
        <f t="shared" si="108"/>
        <v>否</v>
      </c>
    </row>
    <row r="1151" ht="18.95" customHeight="1" spans="1:16">
      <c r="A1151" s="167" t="s">
        <v>135</v>
      </c>
      <c r="B1151" s="168" t="s">
        <v>135</v>
      </c>
      <c r="C1151" s="456" t="s">
        <v>2136</v>
      </c>
      <c r="D1151" s="169" t="s">
        <v>2155</v>
      </c>
      <c r="E1151" s="168" t="s">
        <v>147</v>
      </c>
      <c r="F1151" s="49" t="s">
        <v>2156</v>
      </c>
      <c r="G1151" s="26">
        <v>8158</v>
      </c>
      <c r="H1151" s="26">
        <f>IFERROR(VLOOKUP(D1151,'数据-省本级预算数'!D:H,4,0),"0")</f>
        <v>34000</v>
      </c>
      <c r="I1151" s="26"/>
      <c r="J1151" s="26">
        <f>VLOOKUP(F1151,'数据-省本级决算数'!$A:$B,2,0)</f>
        <v>10087</v>
      </c>
      <c r="K1151" s="175">
        <f t="shared" si="106"/>
        <v>1.24</v>
      </c>
      <c r="L1151" s="175">
        <f t="shared" si="109"/>
        <v>0.3</v>
      </c>
      <c r="M1151" s="175">
        <f t="shared" si="107"/>
        <v>0</v>
      </c>
      <c r="N1151" s="135">
        <f t="shared" si="110"/>
        <v>0.236</v>
      </c>
      <c r="O1151" s="176" t="str">
        <f t="shared" si="105"/>
        <v>是</v>
      </c>
      <c r="P1151" s="176" t="str">
        <f t="shared" si="108"/>
        <v>否</v>
      </c>
    </row>
    <row r="1152" ht="18.95" customHeight="1" spans="1:16">
      <c r="A1152" s="167" t="s">
        <v>135</v>
      </c>
      <c r="B1152" s="168" t="s">
        <v>135</v>
      </c>
      <c r="C1152" s="456" t="s">
        <v>2136</v>
      </c>
      <c r="D1152" s="169" t="s">
        <v>2157</v>
      </c>
      <c r="E1152" s="168" t="s">
        <v>147</v>
      </c>
      <c r="F1152" s="49" t="s">
        <v>2158</v>
      </c>
      <c r="G1152" s="26">
        <v>0</v>
      </c>
      <c r="H1152" s="26">
        <f>IFERROR(VLOOKUP(D1152,'数据-省本级预算数'!D:H,4,0),"0")</f>
        <v>0</v>
      </c>
      <c r="I1152" s="26"/>
      <c r="J1152" s="26">
        <f>VLOOKUP(F1152,'数据-省本级决算数'!$A:$B,2,0)</f>
        <v>25000</v>
      </c>
      <c r="K1152" s="175"/>
      <c r="L1152" s="175"/>
      <c r="M1152" s="175">
        <f t="shared" si="107"/>
        <v>0</v>
      </c>
      <c r="N1152" s="135" t="str">
        <f t="shared" si="110"/>
        <v/>
      </c>
      <c r="O1152" s="176" t="str">
        <f t="shared" si="105"/>
        <v>是</v>
      </c>
      <c r="P1152" s="176" t="str">
        <f t="shared" si="108"/>
        <v>否</v>
      </c>
    </row>
    <row r="1153" ht="18.95" customHeight="1" spans="1:16">
      <c r="A1153" s="167" t="s">
        <v>135</v>
      </c>
      <c r="B1153" s="168" t="s">
        <v>135</v>
      </c>
      <c r="C1153" s="456" t="s">
        <v>2136</v>
      </c>
      <c r="D1153" s="169" t="s">
        <v>2159</v>
      </c>
      <c r="E1153" s="168" t="s">
        <v>147</v>
      </c>
      <c r="F1153" s="49" t="s">
        <v>2160</v>
      </c>
      <c r="G1153" s="26">
        <v>0</v>
      </c>
      <c r="H1153" s="26">
        <f>IFERROR(VLOOKUP(D1153,'数据-省本级预算数'!D:H,4,0),"0")</f>
        <v>0</v>
      </c>
      <c r="I1153" s="26"/>
      <c r="J1153" s="26">
        <f>VLOOKUP(F1153,'数据-省本级决算数'!$A:$B,2,0)</f>
        <v>-222</v>
      </c>
      <c r="K1153" s="175"/>
      <c r="L1153" s="175"/>
      <c r="M1153" s="175">
        <f t="shared" si="107"/>
        <v>0</v>
      </c>
      <c r="N1153" s="135" t="str">
        <f t="shared" si="110"/>
        <v/>
      </c>
      <c r="O1153" s="176" t="str">
        <f t="shared" si="105"/>
        <v>是</v>
      </c>
      <c r="P1153" s="176" t="str">
        <f t="shared" si="108"/>
        <v>否</v>
      </c>
    </row>
    <row r="1154" ht="18.95" customHeight="1" spans="1:16">
      <c r="A1154" s="167" t="s">
        <v>135</v>
      </c>
      <c r="B1154" s="168" t="s">
        <v>135</v>
      </c>
      <c r="C1154" s="456" t="s">
        <v>2136</v>
      </c>
      <c r="D1154" s="169" t="s">
        <v>2161</v>
      </c>
      <c r="E1154" s="168" t="s">
        <v>147</v>
      </c>
      <c r="F1154" s="27" t="s">
        <v>2162</v>
      </c>
      <c r="G1154" s="26">
        <v>409</v>
      </c>
      <c r="H1154" s="26">
        <f>IFERROR(VLOOKUP(D1154,'数据-省本级预算数'!D:H,4,0),"0")</f>
        <v>0</v>
      </c>
      <c r="I1154" s="26"/>
      <c r="J1154" s="26">
        <f>VLOOKUP(F1154,'数据-省本级决算数'!$A:$B,2,0)</f>
        <v>0</v>
      </c>
      <c r="K1154" s="175">
        <f t="shared" si="106"/>
        <v>0</v>
      </c>
      <c r="L1154" s="175"/>
      <c r="M1154" s="175">
        <f t="shared" si="107"/>
        <v>0</v>
      </c>
      <c r="N1154" s="135">
        <f t="shared" si="110"/>
        <v>-1</v>
      </c>
      <c r="O1154" s="176" t="str">
        <f t="shared" si="105"/>
        <v>是</v>
      </c>
      <c r="P1154" s="176" t="str">
        <f t="shared" si="108"/>
        <v>否</v>
      </c>
    </row>
    <row r="1155" ht="18.95" customHeight="1" spans="1:16">
      <c r="A1155" s="167" t="s">
        <v>135</v>
      </c>
      <c r="B1155" s="168" t="s">
        <v>135</v>
      </c>
      <c r="C1155" s="456" t="s">
        <v>2136</v>
      </c>
      <c r="D1155" s="169" t="s">
        <v>2163</v>
      </c>
      <c r="E1155" s="168" t="s">
        <v>147</v>
      </c>
      <c r="F1155" s="49" t="s">
        <v>2164</v>
      </c>
      <c r="G1155" s="26">
        <v>0</v>
      </c>
      <c r="H1155" s="26">
        <f>IFERROR(VLOOKUP(D1155,'数据-省本级预算数'!D:H,4,0),"0")</f>
        <v>0</v>
      </c>
      <c r="I1155" s="26"/>
      <c r="J1155" s="26">
        <f>VLOOKUP(F1155,'数据-省本级决算数'!$A:$B,2,0)</f>
        <v>0</v>
      </c>
      <c r="K1155" s="175"/>
      <c r="L1155" s="175"/>
      <c r="M1155" s="175">
        <f t="shared" si="107"/>
        <v>0</v>
      </c>
      <c r="N1155" s="135" t="str">
        <f t="shared" si="110"/>
        <v/>
      </c>
      <c r="O1155" s="176" t="str">
        <f t="shared" si="105"/>
        <v>否</v>
      </c>
      <c r="P1155" s="176" t="str">
        <f t="shared" si="108"/>
        <v>否</v>
      </c>
    </row>
    <row r="1156" ht="18.95" customHeight="1" spans="1:16">
      <c r="A1156" s="167" t="s">
        <v>135</v>
      </c>
      <c r="B1156" s="168"/>
      <c r="C1156" s="456" t="s">
        <v>2136</v>
      </c>
      <c r="D1156" s="169" t="s">
        <v>2165</v>
      </c>
      <c r="E1156" s="168" t="s">
        <v>147</v>
      </c>
      <c r="F1156" s="49" t="s">
        <v>2166</v>
      </c>
      <c r="G1156" s="26">
        <v>0</v>
      </c>
      <c r="H1156" s="26">
        <f>IFERROR(VLOOKUP(D1156,'数据-省本级预算数'!D:H,4,0),"0")</f>
        <v>0</v>
      </c>
      <c r="I1156" s="26"/>
      <c r="J1156" s="26">
        <f>VLOOKUP(F1156,'数据-省本级决算数'!$A:$B,2,0)</f>
        <v>-724</v>
      </c>
      <c r="K1156" s="175"/>
      <c r="L1156" s="175"/>
      <c r="M1156" s="175">
        <f t="shared" si="107"/>
        <v>0</v>
      </c>
      <c r="N1156" s="135" t="str">
        <f t="shared" si="110"/>
        <v/>
      </c>
      <c r="O1156" s="176" t="str">
        <f t="shared" ref="O1156:O1219" si="111">IF(F1156&lt;&gt;"",IF(SUM(G1156:J1156)&lt;&gt;0,"是","否"),"空")</f>
        <v>是</v>
      </c>
      <c r="P1156" s="176" t="str">
        <f t="shared" si="108"/>
        <v>否</v>
      </c>
    </row>
    <row r="1157" ht="18.95" customHeight="1" spans="1:16">
      <c r="A1157" s="167" t="s">
        <v>135</v>
      </c>
      <c r="B1157" s="168" t="s">
        <v>135</v>
      </c>
      <c r="C1157" s="456" t="s">
        <v>2136</v>
      </c>
      <c r="D1157" s="169" t="s">
        <v>2167</v>
      </c>
      <c r="E1157" s="168" t="s">
        <v>147</v>
      </c>
      <c r="F1157" s="49" t="s">
        <v>2168</v>
      </c>
      <c r="G1157" s="26">
        <v>14784</v>
      </c>
      <c r="H1157" s="26">
        <f>IFERROR(VLOOKUP(D1157,'数据-省本级预算数'!D:H,4,0),"0")</f>
        <v>7308</v>
      </c>
      <c r="I1157" s="26"/>
      <c r="J1157" s="26">
        <f>VLOOKUP(F1157,'数据-省本级决算数'!$A:$B,2,0)</f>
        <v>5493</v>
      </c>
      <c r="K1157" s="175">
        <f t="shared" ref="K1157:K1220" si="112">J1157/G1157</f>
        <v>0.37</v>
      </c>
      <c r="L1157" s="175">
        <f t="shared" ref="L1157:L1220" si="113">J1157/H1157</f>
        <v>0.75</v>
      </c>
      <c r="M1157" s="175">
        <f t="shared" ref="M1157:M1220" si="114">IFERROR(J1157/I1157,0)</f>
        <v>0</v>
      </c>
      <c r="N1157" s="135">
        <f t="shared" si="110"/>
        <v>-0.628</v>
      </c>
      <c r="O1157" s="176" t="str">
        <f t="shared" si="111"/>
        <v>是</v>
      </c>
      <c r="P1157" s="176" t="str">
        <f t="shared" ref="P1157:P1220" si="115">IF(C1157&lt;&gt;"",IF(OR(LEFT(D1157,3)="205",LEFT(D1157,3)="206",LEFT(D1157,3)="207",LEFT(D1157,3)="208",LEFT(D1157,3)="210",LEFT(D1157,3)="213"),"是","否"),"是")</f>
        <v>否</v>
      </c>
    </row>
    <row r="1158" ht="18.95" customHeight="1" spans="1:16">
      <c r="A1158" s="167" t="s">
        <v>135</v>
      </c>
      <c r="B1158" s="168" t="s">
        <v>135</v>
      </c>
      <c r="C1158" s="456" t="s">
        <v>2136</v>
      </c>
      <c r="D1158" s="169" t="s">
        <v>2169</v>
      </c>
      <c r="E1158" s="168" t="s">
        <v>147</v>
      </c>
      <c r="F1158" s="49" t="s">
        <v>2170</v>
      </c>
      <c r="G1158" s="26">
        <v>8170</v>
      </c>
      <c r="H1158" s="26">
        <f>IFERROR(VLOOKUP(D1158,'数据-省本级预算数'!D:H,4,0),"0")</f>
        <v>168192</v>
      </c>
      <c r="I1158" s="26"/>
      <c r="J1158" s="26">
        <f>VLOOKUP(F1158,'数据-省本级决算数'!$A:$B,2,0)</f>
        <v>4928</v>
      </c>
      <c r="K1158" s="175">
        <f t="shared" si="112"/>
        <v>0.6</v>
      </c>
      <c r="L1158" s="175">
        <f t="shared" si="113"/>
        <v>0.03</v>
      </c>
      <c r="M1158" s="175">
        <f t="shared" si="114"/>
        <v>0</v>
      </c>
      <c r="N1158" s="135">
        <f t="shared" si="110"/>
        <v>-0.397</v>
      </c>
      <c r="O1158" s="176" t="str">
        <f t="shared" si="111"/>
        <v>是</v>
      </c>
      <c r="P1158" s="176" t="str">
        <f t="shared" si="115"/>
        <v>否</v>
      </c>
    </row>
    <row r="1159" ht="18.95" customHeight="1" spans="1:16">
      <c r="A1159" s="167" t="s">
        <v>135</v>
      </c>
      <c r="B1159" s="168" t="s">
        <v>135</v>
      </c>
      <c r="C1159" s="456" t="s">
        <v>2136</v>
      </c>
      <c r="D1159" s="169" t="s">
        <v>2171</v>
      </c>
      <c r="E1159" s="168" t="s">
        <v>147</v>
      </c>
      <c r="F1159" s="49" t="s">
        <v>160</v>
      </c>
      <c r="G1159" s="26">
        <v>1827</v>
      </c>
      <c r="H1159" s="26">
        <f>IFERROR(VLOOKUP(D1159,'数据-省本级预算数'!D:H,4,0),"0")</f>
        <v>1939</v>
      </c>
      <c r="I1159" s="26"/>
      <c r="J1159" s="26">
        <f>VLOOKUP(F1159,'数据-省本级决算数'!$A:$B,2,0)</f>
        <v>103</v>
      </c>
      <c r="K1159" s="175">
        <f t="shared" si="112"/>
        <v>0.06</v>
      </c>
      <c r="L1159" s="175">
        <f t="shared" si="113"/>
        <v>0.05</v>
      </c>
      <c r="M1159" s="175">
        <f t="shared" si="114"/>
        <v>0</v>
      </c>
      <c r="N1159" s="135">
        <f t="shared" si="110"/>
        <v>-0.944</v>
      </c>
      <c r="O1159" s="176" t="str">
        <f t="shared" si="111"/>
        <v>是</v>
      </c>
      <c r="P1159" s="176" t="str">
        <f t="shared" si="115"/>
        <v>否</v>
      </c>
    </row>
    <row r="1160" ht="18.95" customHeight="1" spans="1:16">
      <c r="A1160" s="167" t="s">
        <v>135</v>
      </c>
      <c r="B1160" s="168" t="s">
        <v>135</v>
      </c>
      <c r="C1160" s="456" t="s">
        <v>2136</v>
      </c>
      <c r="D1160" s="169" t="s">
        <v>2172</v>
      </c>
      <c r="E1160" s="168" t="s">
        <v>147</v>
      </c>
      <c r="F1160" s="49" t="s">
        <v>2173</v>
      </c>
      <c r="G1160" s="26">
        <v>132</v>
      </c>
      <c r="H1160" s="26">
        <f>IFERROR(VLOOKUP(D1160,'数据-省本级预算数'!D:H,4,0),"0")</f>
        <v>3845</v>
      </c>
      <c r="I1160" s="26"/>
      <c r="J1160" s="26">
        <f>VLOOKUP(F1160,'数据-省本级决算数'!$A:$B,2,0)</f>
        <v>-551</v>
      </c>
      <c r="K1160" s="175">
        <f t="shared" si="112"/>
        <v>-4.17</v>
      </c>
      <c r="L1160" s="175">
        <f t="shared" si="113"/>
        <v>-0.14</v>
      </c>
      <c r="M1160" s="175">
        <f t="shared" si="114"/>
        <v>0</v>
      </c>
      <c r="N1160" s="135">
        <f t="shared" si="110"/>
        <v>-5.174</v>
      </c>
      <c r="O1160" s="176" t="str">
        <f t="shared" si="111"/>
        <v>是</v>
      </c>
      <c r="P1160" s="176" t="str">
        <f t="shared" si="115"/>
        <v>否</v>
      </c>
    </row>
    <row r="1161" ht="18.95" customHeight="1" spans="1:16">
      <c r="A1161" s="167" t="s">
        <v>135</v>
      </c>
      <c r="B1161" s="456" t="s">
        <v>2134</v>
      </c>
      <c r="C1161" s="168"/>
      <c r="D1161" s="169" t="s">
        <v>2174</v>
      </c>
      <c r="E1161" s="168"/>
      <c r="F1161" s="49" t="s">
        <v>2175</v>
      </c>
      <c r="G1161" s="170">
        <f ca="1">SUMIF($C1160:$C2382,$D1161,$G1160:$G2381)</f>
        <v>0</v>
      </c>
      <c r="H1161" s="26">
        <f ca="1">SUMIF($C1160:$C2381,$D1161,$H1160:$H2380)</f>
        <v>0</v>
      </c>
      <c r="I1161" s="26">
        <f>IFERROR(VLOOKUP(F1161,'数据-省本级调整数'!$A:$B,2,0),0)</f>
        <v>0</v>
      </c>
      <c r="J1161" s="26">
        <f>VLOOKUP(F1161,'数据-省本级决算数'!$A:$B,2,0)</f>
        <v>0</v>
      </c>
      <c r="K1161" s="175"/>
      <c r="L1161" s="175"/>
      <c r="M1161" s="175">
        <f t="shared" si="114"/>
        <v>0</v>
      </c>
      <c r="N1161" s="133" t="str">
        <f ca="1" t="shared" si="110"/>
        <v/>
      </c>
      <c r="O1161" s="176" t="str">
        <f ca="1" t="shared" si="111"/>
        <v>否</v>
      </c>
      <c r="P1161" s="176" t="str">
        <f t="shared" si="115"/>
        <v>是</v>
      </c>
    </row>
    <row r="1162" ht="18.95" customHeight="1" spans="1:16">
      <c r="A1162" s="167" t="s">
        <v>135</v>
      </c>
      <c r="B1162" s="168" t="s">
        <v>135</v>
      </c>
      <c r="C1162" s="456" t="s">
        <v>2174</v>
      </c>
      <c r="D1162" s="169" t="s">
        <v>2176</v>
      </c>
      <c r="E1162" s="168" t="s">
        <v>147</v>
      </c>
      <c r="F1162" s="49" t="s">
        <v>141</v>
      </c>
      <c r="G1162" s="26">
        <v>0</v>
      </c>
      <c r="H1162" s="26">
        <f>IFERROR(VLOOKUP(D1162,'数据-省本级预算数'!D:H,4,0),"0")</f>
        <v>0</v>
      </c>
      <c r="I1162" s="26"/>
      <c r="J1162" s="26">
        <f>VLOOKUP(F1162,'数据-省本级决算数'!$A:$B,2,0)</f>
        <v>4776</v>
      </c>
      <c r="K1162" s="175"/>
      <c r="L1162" s="175"/>
      <c r="M1162" s="175">
        <f t="shared" si="114"/>
        <v>0</v>
      </c>
      <c r="N1162" s="135" t="str">
        <f t="shared" si="110"/>
        <v/>
      </c>
      <c r="O1162" s="176" t="str">
        <f t="shared" si="111"/>
        <v>是</v>
      </c>
      <c r="P1162" s="176" t="str">
        <f t="shared" si="115"/>
        <v>否</v>
      </c>
    </row>
    <row r="1163" ht="18.95" customHeight="1" spans="1:16">
      <c r="A1163" s="167" t="s">
        <v>135</v>
      </c>
      <c r="B1163" s="168" t="s">
        <v>135</v>
      </c>
      <c r="C1163" s="456" t="s">
        <v>2174</v>
      </c>
      <c r="D1163" s="169" t="s">
        <v>2177</v>
      </c>
      <c r="E1163" s="168" t="s">
        <v>147</v>
      </c>
      <c r="F1163" s="49" t="s">
        <v>143</v>
      </c>
      <c r="G1163" s="26">
        <v>0</v>
      </c>
      <c r="H1163" s="26">
        <f>IFERROR(VLOOKUP(D1163,'数据-省本级预算数'!D:H,4,0),"0")</f>
        <v>0</v>
      </c>
      <c r="I1163" s="26"/>
      <c r="J1163" s="26">
        <f>VLOOKUP(F1163,'数据-省本级决算数'!$A:$B,2,0)</f>
        <v>590</v>
      </c>
      <c r="K1163" s="175"/>
      <c r="L1163" s="175"/>
      <c r="M1163" s="175">
        <f t="shared" si="114"/>
        <v>0</v>
      </c>
      <c r="N1163" s="135" t="str">
        <f t="shared" si="110"/>
        <v/>
      </c>
      <c r="O1163" s="176" t="str">
        <f t="shared" si="111"/>
        <v>是</v>
      </c>
      <c r="P1163" s="176" t="str">
        <f t="shared" si="115"/>
        <v>否</v>
      </c>
    </row>
    <row r="1164" ht="18.95" customHeight="1" spans="1:16">
      <c r="A1164" s="167" t="s">
        <v>135</v>
      </c>
      <c r="B1164" s="168" t="s">
        <v>135</v>
      </c>
      <c r="C1164" s="456" t="s">
        <v>2174</v>
      </c>
      <c r="D1164" s="169" t="s">
        <v>2178</v>
      </c>
      <c r="E1164" s="168" t="s">
        <v>147</v>
      </c>
      <c r="F1164" s="49" t="s">
        <v>145</v>
      </c>
      <c r="G1164" s="26">
        <v>0</v>
      </c>
      <c r="H1164" s="26">
        <f>IFERROR(VLOOKUP(D1164,'数据-省本级预算数'!D:H,4,0),"0")</f>
        <v>0</v>
      </c>
      <c r="I1164" s="26"/>
      <c r="J1164" s="26">
        <f>VLOOKUP(F1164,'数据-省本级决算数'!$A:$B,2,0)</f>
        <v>713</v>
      </c>
      <c r="K1164" s="175"/>
      <c r="L1164" s="175"/>
      <c r="M1164" s="175">
        <f t="shared" si="114"/>
        <v>0</v>
      </c>
      <c r="N1164" s="135" t="str">
        <f t="shared" si="110"/>
        <v/>
      </c>
      <c r="O1164" s="176" t="str">
        <f t="shared" si="111"/>
        <v>是</v>
      </c>
      <c r="P1164" s="176" t="str">
        <f t="shared" si="115"/>
        <v>否</v>
      </c>
    </row>
    <row r="1165" ht="18.95" customHeight="1" spans="1:16">
      <c r="A1165" s="167" t="s">
        <v>135</v>
      </c>
      <c r="B1165" s="168" t="s">
        <v>135</v>
      </c>
      <c r="C1165" s="456" t="s">
        <v>2174</v>
      </c>
      <c r="D1165" s="169" t="s">
        <v>2179</v>
      </c>
      <c r="E1165" s="168" t="s">
        <v>147</v>
      </c>
      <c r="F1165" s="49" t="s">
        <v>2180</v>
      </c>
      <c r="G1165" s="26">
        <v>0</v>
      </c>
      <c r="H1165" s="26">
        <f>IFERROR(VLOOKUP(D1165,'数据-省本级预算数'!D:H,4,0),"0")</f>
        <v>0</v>
      </c>
      <c r="I1165" s="26"/>
      <c r="J1165" s="26">
        <f>VLOOKUP(F1165,'数据-省本级决算数'!$A:$B,2,0)</f>
        <v>0</v>
      </c>
      <c r="K1165" s="175"/>
      <c r="L1165" s="175"/>
      <c r="M1165" s="175">
        <f t="shared" si="114"/>
        <v>0</v>
      </c>
      <c r="N1165" s="135" t="str">
        <f t="shared" si="110"/>
        <v/>
      </c>
      <c r="O1165" s="176" t="str">
        <f t="shared" si="111"/>
        <v>否</v>
      </c>
      <c r="P1165" s="176" t="str">
        <f t="shared" si="115"/>
        <v>否</v>
      </c>
    </row>
    <row r="1166" ht="18.95" customHeight="1" spans="1:16">
      <c r="A1166" s="167" t="s">
        <v>135</v>
      </c>
      <c r="B1166" s="168" t="s">
        <v>135</v>
      </c>
      <c r="C1166" s="456" t="s">
        <v>2174</v>
      </c>
      <c r="D1166" s="169" t="s">
        <v>2181</v>
      </c>
      <c r="E1166" s="168" t="s">
        <v>147</v>
      </c>
      <c r="F1166" s="49" t="s">
        <v>2182</v>
      </c>
      <c r="G1166" s="26">
        <v>0</v>
      </c>
      <c r="H1166" s="26">
        <f>IFERROR(VLOOKUP(D1166,'数据-省本级预算数'!D:H,4,0),"0")</f>
        <v>0</v>
      </c>
      <c r="I1166" s="26"/>
      <c r="J1166" s="26">
        <f>VLOOKUP(F1166,'数据-省本级决算数'!$A:$B,2,0)</f>
        <v>0</v>
      </c>
      <c r="K1166" s="175"/>
      <c r="L1166" s="175"/>
      <c r="M1166" s="175">
        <f t="shared" si="114"/>
        <v>0</v>
      </c>
      <c r="N1166" s="135" t="str">
        <f t="shared" si="110"/>
        <v/>
      </c>
      <c r="O1166" s="176" t="str">
        <f t="shared" si="111"/>
        <v>否</v>
      </c>
      <c r="P1166" s="176" t="str">
        <f t="shared" si="115"/>
        <v>否</v>
      </c>
    </row>
    <row r="1167" ht="18.95" customHeight="1" spans="1:16">
      <c r="A1167" s="167" t="s">
        <v>135</v>
      </c>
      <c r="B1167" s="168" t="s">
        <v>135</v>
      </c>
      <c r="C1167" s="456" t="s">
        <v>2174</v>
      </c>
      <c r="D1167" s="169" t="s">
        <v>2183</v>
      </c>
      <c r="E1167" s="168" t="s">
        <v>147</v>
      </c>
      <c r="F1167" s="49" t="s">
        <v>2184</v>
      </c>
      <c r="G1167" s="26">
        <v>0</v>
      </c>
      <c r="H1167" s="26">
        <f>IFERROR(VLOOKUP(D1167,'数据-省本级预算数'!D:H,4,0),"0")</f>
        <v>0</v>
      </c>
      <c r="I1167" s="26"/>
      <c r="J1167" s="26">
        <f>VLOOKUP(F1167,'数据-省本级决算数'!$A:$B,2,0)</f>
        <v>0</v>
      </c>
      <c r="K1167" s="175"/>
      <c r="L1167" s="175"/>
      <c r="M1167" s="175">
        <f t="shared" si="114"/>
        <v>0</v>
      </c>
      <c r="N1167" s="135" t="str">
        <f t="shared" si="110"/>
        <v/>
      </c>
      <c r="O1167" s="176" t="str">
        <f t="shared" si="111"/>
        <v>否</v>
      </c>
      <c r="P1167" s="176" t="str">
        <f t="shared" si="115"/>
        <v>否</v>
      </c>
    </row>
    <row r="1168" ht="18.95" customHeight="1" spans="1:16">
      <c r="A1168" s="167" t="s">
        <v>135</v>
      </c>
      <c r="B1168" s="168" t="s">
        <v>135</v>
      </c>
      <c r="C1168" s="456" t="s">
        <v>2174</v>
      </c>
      <c r="D1168" s="169" t="s">
        <v>2185</v>
      </c>
      <c r="E1168" s="168" t="s">
        <v>147</v>
      </c>
      <c r="F1168" s="49" t="s">
        <v>2186</v>
      </c>
      <c r="G1168" s="26">
        <v>0</v>
      </c>
      <c r="H1168" s="26">
        <f>IFERROR(VLOOKUP(D1168,'数据-省本级预算数'!D:H,4,0),"0")</f>
        <v>0</v>
      </c>
      <c r="I1168" s="26"/>
      <c r="J1168" s="26">
        <f>VLOOKUP(F1168,'数据-省本级决算数'!$A:$B,2,0)</f>
        <v>0</v>
      </c>
      <c r="K1168" s="175"/>
      <c r="L1168" s="175"/>
      <c r="M1168" s="175">
        <f t="shared" si="114"/>
        <v>0</v>
      </c>
      <c r="N1168" s="135" t="str">
        <f t="shared" si="110"/>
        <v/>
      </c>
      <c r="O1168" s="176" t="str">
        <f t="shared" si="111"/>
        <v>否</v>
      </c>
      <c r="P1168" s="176" t="str">
        <f t="shared" si="115"/>
        <v>否</v>
      </c>
    </row>
    <row r="1169" ht="18.95" customHeight="1" spans="1:16">
      <c r="A1169" s="167" t="s">
        <v>135</v>
      </c>
      <c r="B1169" s="168" t="s">
        <v>135</v>
      </c>
      <c r="C1169" s="456" t="s">
        <v>2174</v>
      </c>
      <c r="D1169" s="169" t="s">
        <v>2187</v>
      </c>
      <c r="E1169" s="168" t="s">
        <v>147</v>
      </c>
      <c r="F1169" s="49" t="s">
        <v>2188</v>
      </c>
      <c r="G1169" s="26">
        <v>0</v>
      </c>
      <c r="H1169" s="26">
        <f>IFERROR(VLOOKUP(D1169,'数据-省本级预算数'!D:H,4,0),"0")</f>
        <v>0</v>
      </c>
      <c r="I1169" s="26"/>
      <c r="J1169" s="26">
        <f>VLOOKUP(F1169,'数据-省本级决算数'!$A:$B,2,0)</f>
        <v>0</v>
      </c>
      <c r="K1169" s="175"/>
      <c r="L1169" s="175"/>
      <c r="M1169" s="175">
        <f t="shared" si="114"/>
        <v>0</v>
      </c>
      <c r="N1169" s="135" t="str">
        <f t="shared" si="110"/>
        <v/>
      </c>
      <c r="O1169" s="176" t="str">
        <f t="shared" si="111"/>
        <v>否</v>
      </c>
      <c r="P1169" s="176" t="str">
        <f t="shared" si="115"/>
        <v>否</v>
      </c>
    </row>
    <row r="1170" ht="18.95" customHeight="1" spans="1:16">
      <c r="A1170" s="167" t="s">
        <v>135</v>
      </c>
      <c r="B1170" s="168"/>
      <c r="C1170" s="456" t="s">
        <v>2174</v>
      </c>
      <c r="D1170" s="169" t="s">
        <v>2189</v>
      </c>
      <c r="E1170" s="168" t="s">
        <v>147</v>
      </c>
      <c r="F1170" s="49" t="s">
        <v>2190</v>
      </c>
      <c r="G1170" s="26">
        <v>0</v>
      </c>
      <c r="H1170" s="26">
        <f>IFERROR(VLOOKUP(D1170,'数据-省本级预算数'!D:H,4,0),"0")</f>
        <v>0</v>
      </c>
      <c r="I1170" s="26"/>
      <c r="J1170" s="26">
        <f>VLOOKUP(F1170,'数据-省本级决算数'!$A:$B,2,0)</f>
        <v>0</v>
      </c>
      <c r="K1170" s="175"/>
      <c r="L1170" s="175"/>
      <c r="M1170" s="175">
        <f t="shared" si="114"/>
        <v>0</v>
      </c>
      <c r="N1170" s="135" t="str">
        <f t="shared" si="110"/>
        <v/>
      </c>
      <c r="O1170" s="176" t="str">
        <f t="shared" si="111"/>
        <v>否</v>
      </c>
      <c r="P1170" s="176" t="str">
        <f t="shared" si="115"/>
        <v>否</v>
      </c>
    </row>
    <row r="1171" ht="18.95" customHeight="1" spans="1:16">
      <c r="A1171" s="167" t="s">
        <v>135</v>
      </c>
      <c r="B1171" s="168" t="s">
        <v>135</v>
      </c>
      <c r="C1171" s="456" t="s">
        <v>2174</v>
      </c>
      <c r="D1171" s="169" t="s">
        <v>2191</v>
      </c>
      <c r="E1171" s="168" t="s">
        <v>147</v>
      </c>
      <c r="F1171" s="49" t="s">
        <v>2192</v>
      </c>
      <c r="G1171" s="26">
        <v>0</v>
      </c>
      <c r="H1171" s="26">
        <f>IFERROR(VLOOKUP(D1171,'数据-省本级预算数'!D:H,4,0),"0")</f>
        <v>0</v>
      </c>
      <c r="I1171" s="26"/>
      <c r="J1171" s="26">
        <f>VLOOKUP(F1171,'数据-省本级决算数'!$A:$B,2,0)</f>
        <v>0</v>
      </c>
      <c r="K1171" s="175"/>
      <c r="L1171" s="175"/>
      <c r="M1171" s="175">
        <f t="shared" si="114"/>
        <v>0</v>
      </c>
      <c r="N1171" s="135" t="str">
        <f t="shared" si="110"/>
        <v/>
      </c>
      <c r="O1171" s="176" t="str">
        <f t="shared" si="111"/>
        <v>否</v>
      </c>
      <c r="P1171" s="176" t="str">
        <f t="shared" si="115"/>
        <v>否</v>
      </c>
    </row>
    <row r="1172" ht="18.95" customHeight="1" spans="1:16">
      <c r="A1172" s="167" t="s">
        <v>135</v>
      </c>
      <c r="B1172" s="168" t="s">
        <v>135</v>
      </c>
      <c r="C1172" s="456" t="s">
        <v>2174</v>
      </c>
      <c r="D1172" s="169" t="s">
        <v>2193</v>
      </c>
      <c r="E1172" s="168" t="s">
        <v>147</v>
      </c>
      <c r="F1172" s="49" t="s">
        <v>2194</v>
      </c>
      <c r="G1172" s="26">
        <v>0</v>
      </c>
      <c r="H1172" s="26">
        <f>IFERROR(VLOOKUP(D1172,'数据-省本级预算数'!D:H,4,0),"0")</f>
        <v>0</v>
      </c>
      <c r="I1172" s="26"/>
      <c r="J1172" s="26">
        <f>VLOOKUP(F1172,'数据-省本级决算数'!$A:$B,2,0)</f>
        <v>0</v>
      </c>
      <c r="K1172" s="175"/>
      <c r="L1172" s="175"/>
      <c r="M1172" s="175">
        <f t="shared" si="114"/>
        <v>0</v>
      </c>
      <c r="N1172" s="135" t="str">
        <f t="shared" si="110"/>
        <v/>
      </c>
      <c r="O1172" s="176" t="str">
        <f t="shared" si="111"/>
        <v>否</v>
      </c>
      <c r="P1172" s="176" t="str">
        <f t="shared" si="115"/>
        <v>否</v>
      </c>
    </row>
    <row r="1173" ht="18.95" customHeight="1" spans="1:16">
      <c r="A1173" s="167" t="s">
        <v>135</v>
      </c>
      <c r="B1173" s="168" t="s">
        <v>135</v>
      </c>
      <c r="C1173" s="456" t="s">
        <v>2174</v>
      </c>
      <c r="D1173" s="169" t="s">
        <v>2195</v>
      </c>
      <c r="E1173" s="168" t="s">
        <v>147</v>
      </c>
      <c r="F1173" s="49" t="s">
        <v>2196</v>
      </c>
      <c r="G1173" s="26">
        <v>0</v>
      </c>
      <c r="H1173" s="26">
        <f>IFERROR(VLOOKUP(D1173,'数据-省本级预算数'!D:H,4,0),"0")</f>
        <v>0</v>
      </c>
      <c r="I1173" s="26"/>
      <c r="J1173" s="26">
        <f>VLOOKUP(F1173,'数据-省本级决算数'!$A:$B,2,0)</f>
        <v>0</v>
      </c>
      <c r="K1173" s="175"/>
      <c r="L1173" s="175"/>
      <c r="M1173" s="175">
        <f t="shared" si="114"/>
        <v>0</v>
      </c>
      <c r="N1173" s="135" t="str">
        <f t="shared" si="110"/>
        <v/>
      </c>
      <c r="O1173" s="176" t="str">
        <f t="shared" si="111"/>
        <v>否</v>
      </c>
      <c r="P1173" s="176" t="str">
        <f t="shared" si="115"/>
        <v>否</v>
      </c>
    </row>
    <row r="1174" ht="18.95" customHeight="1" spans="1:16">
      <c r="A1174" s="167" t="s">
        <v>135</v>
      </c>
      <c r="B1174" s="168" t="s">
        <v>135</v>
      </c>
      <c r="C1174" s="456" t="s">
        <v>2174</v>
      </c>
      <c r="D1174" s="169" t="s">
        <v>2197</v>
      </c>
      <c r="E1174" s="168" t="s">
        <v>147</v>
      </c>
      <c r="F1174" s="49" t="s">
        <v>2198</v>
      </c>
      <c r="G1174" s="26">
        <v>0</v>
      </c>
      <c r="H1174" s="26">
        <f>IFERROR(VLOOKUP(D1174,'数据-省本级预算数'!D:H,4,0),"0")</f>
        <v>0</v>
      </c>
      <c r="I1174" s="26"/>
      <c r="J1174" s="26">
        <f>VLOOKUP(F1174,'数据-省本级决算数'!$A:$B,2,0)</f>
        <v>0</v>
      </c>
      <c r="K1174" s="175"/>
      <c r="L1174" s="175"/>
      <c r="M1174" s="175">
        <f t="shared" si="114"/>
        <v>0</v>
      </c>
      <c r="N1174" s="135" t="str">
        <f t="shared" si="110"/>
        <v/>
      </c>
      <c r="O1174" s="176" t="str">
        <f t="shared" si="111"/>
        <v>否</v>
      </c>
      <c r="P1174" s="176" t="str">
        <f t="shared" si="115"/>
        <v>否</v>
      </c>
    </row>
    <row r="1175" ht="18.95" customHeight="1" spans="1:16">
      <c r="A1175" s="167" t="s">
        <v>135</v>
      </c>
      <c r="B1175" s="168" t="s">
        <v>135</v>
      </c>
      <c r="C1175" s="456" t="s">
        <v>2174</v>
      </c>
      <c r="D1175" s="169" t="s">
        <v>2199</v>
      </c>
      <c r="E1175" s="168" t="s">
        <v>147</v>
      </c>
      <c r="F1175" s="49" t="s">
        <v>2200</v>
      </c>
      <c r="G1175" s="26">
        <v>0</v>
      </c>
      <c r="H1175" s="26">
        <f>IFERROR(VLOOKUP(D1175,'数据-省本级预算数'!D:H,4,0),"0")</f>
        <v>0</v>
      </c>
      <c r="I1175" s="26"/>
      <c r="J1175" s="26">
        <f>VLOOKUP(F1175,'数据-省本级决算数'!$A:$B,2,0)</f>
        <v>0</v>
      </c>
      <c r="K1175" s="175"/>
      <c r="L1175" s="175"/>
      <c r="M1175" s="175">
        <f t="shared" si="114"/>
        <v>0</v>
      </c>
      <c r="N1175" s="135" t="str">
        <f t="shared" si="110"/>
        <v/>
      </c>
      <c r="O1175" s="176" t="str">
        <f t="shared" si="111"/>
        <v>否</v>
      </c>
      <c r="P1175" s="176" t="str">
        <f t="shared" si="115"/>
        <v>否</v>
      </c>
    </row>
    <row r="1176" ht="18.95" customHeight="1" spans="1:16">
      <c r="A1176" s="167" t="s">
        <v>135</v>
      </c>
      <c r="B1176" s="168" t="s">
        <v>135</v>
      </c>
      <c r="C1176" s="456" t="s">
        <v>2174</v>
      </c>
      <c r="D1176" s="169" t="s">
        <v>2201</v>
      </c>
      <c r="E1176" s="168" t="s">
        <v>147</v>
      </c>
      <c r="F1176" s="49" t="s">
        <v>2202</v>
      </c>
      <c r="G1176" s="26">
        <v>0</v>
      </c>
      <c r="H1176" s="26">
        <f>IFERROR(VLOOKUP(D1176,'数据-省本级预算数'!D:H,4,0),"0")</f>
        <v>0</v>
      </c>
      <c r="I1176" s="26"/>
      <c r="J1176" s="26">
        <f>VLOOKUP(F1176,'数据-省本级决算数'!$A:$B,2,0)</f>
        <v>0</v>
      </c>
      <c r="K1176" s="175"/>
      <c r="L1176" s="175"/>
      <c r="M1176" s="175">
        <f t="shared" si="114"/>
        <v>0</v>
      </c>
      <c r="N1176" s="135" t="str">
        <f t="shared" si="110"/>
        <v/>
      </c>
      <c r="O1176" s="176" t="str">
        <f t="shared" si="111"/>
        <v>否</v>
      </c>
      <c r="P1176" s="176" t="str">
        <f t="shared" si="115"/>
        <v>否</v>
      </c>
    </row>
    <row r="1177" ht="18.95" customHeight="1" spans="1:16">
      <c r="A1177" s="167" t="s">
        <v>135</v>
      </c>
      <c r="B1177" s="168" t="s">
        <v>135</v>
      </c>
      <c r="C1177" s="456" t="s">
        <v>2174</v>
      </c>
      <c r="D1177" s="169" t="s">
        <v>2203</v>
      </c>
      <c r="E1177" s="168" t="s">
        <v>147</v>
      </c>
      <c r="F1177" s="49" t="s">
        <v>2204</v>
      </c>
      <c r="G1177" s="26">
        <v>0</v>
      </c>
      <c r="H1177" s="26">
        <f>IFERROR(VLOOKUP(D1177,'数据-省本级预算数'!D:H,4,0),"0")</f>
        <v>0</v>
      </c>
      <c r="I1177" s="26"/>
      <c r="J1177" s="26">
        <f>VLOOKUP(F1177,'数据-省本级决算数'!$A:$B,2,0)</f>
        <v>0</v>
      </c>
      <c r="K1177" s="175"/>
      <c r="L1177" s="175"/>
      <c r="M1177" s="175">
        <f t="shared" si="114"/>
        <v>0</v>
      </c>
      <c r="N1177" s="135" t="str">
        <f t="shared" si="110"/>
        <v/>
      </c>
      <c r="O1177" s="176" t="str">
        <f t="shared" si="111"/>
        <v>否</v>
      </c>
      <c r="P1177" s="176" t="str">
        <f t="shared" si="115"/>
        <v>否</v>
      </c>
    </row>
    <row r="1178" ht="18.95" customHeight="1" spans="1:16">
      <c r="A1178" s="167" t="s">
        <v>135</v>
      </c>
      <c r="B1178" s="168" t="s">
        <v>135</v>
      </c>
      <c r="C1178" s="456" t="s">
        <v>2174</v>
      </c>
      <c r="D1178" s="169" t="s">
        <v>2205</v>
      </c>
      <c r="E1178" s="168" t="s">
        <v>147</v>
      </c>
      <c r="F1178" s="49" t="s">
        <v>2206</v>
      </c>
      <c r="G1178" s="26">
        <v>0</v>
      </c>
      <c r="H1178" s="26">
        <f>IFERROR(VLOOKUP(D1178,'数据-省本级预算数'!D:H,4,0),"0")</f>
        <v>0</v>
      </c>
      <c r="I1178" s="26"/>
      <c r="J1178" s="26">
        <f>VLOOKUP(F1178,'数据-省本级决算数'!$A:$B,2,0)</f>
        <v>0</v>
      </c>
      <c r="K1178" s="175"/>
      <c r="L1178" s="175"/>
      <c r="M1178" s="175">
        <f t="shared" si="114"/>
        <v>0</v>
      </c>
      <c r="N1178" s="135" t="str">
        <f t="shared" si="110"/>
        <v/>
      </c>
      <c r="O1178" s="176" t="str">
        <f t="shared" si="111"/>
        <v>否</v>
      </c>
      <c r="P1178" s="176" t="str">
        <f t="shared" si="115"/>
        <v>否</v>
      </c>
    </row>
    <row r="1179" ht="18.95" customHeight="1" spans="1:16">
      <c r="A1179" s="167" t="s">
        <v>135</v>
      </c>
      <c r="B1179" s="168" t="s">
        <v>135</v>
      </c>
      <c r="C1179" s="456" t="s">
        <v>2174</v>
      </c>
      <c r="D1179" s="169" t="s">
        <v>2207</v>
      </c>
      <c r="E1179" s="168" t="s">
        <v>147</v>
      </c>
      <c r="F1179" s="49" t="s">
        <v>160</v>
      </c>
      <c r="G1179" s="26">
        <v>0</v>
      </c>
      <c r="H1179" s="26">
        <f>IFERROR(VLOOKUP(D1179,'数据-省本级预算数'!D:H,4,0),"0")</f>
        <v>0</v>
      </c>
      <c r="I1179" s="26"/>
      <c r="J1179" s="26">
        <f>VLOOKUP(F1179,'数据-省本级决算数'!$A:$B,2,0)</f>
        <v>103</v>
      </c>
      <c r="K1179" s="175"/>
      <c r="L1179" s="175"/>
      <c r="M1179" s="175">
        <f t="shared" si="114"/>
        <v>0</v>
      </c>
      <c r="N1179" s="135" t="str">
        <f t="shared" si="110"/>
        <v/>
      </c>
      <c r="O1179" s="176" t="str">
        <f t="shared" si="111"/>
        <v>是</v>
      </c>
      <c r="P1179" s="176" t="str">
        <f t="shared" si="115"/>
        <v>否</v>
      </c>
    </row>
    <row r="1180" ht="18.95" customHeight="1" spans="1:16">
      <c r="A1180" s="167" t="s">
        <v>135</v>
      </c>
      <c r="B1180" s="168"/>
      <c r="C1180" s="456" t="s">
        <v>2174</v>
      </c>
      <c r="D1180" s="169" t="s">
        <v>2208</v>
      </c>
      <c r="E1180" s="168" t="s">
        <v>147</v>
      </c>
      <c r="F1180" s="49" t="s">
        <v>2209</v>
      </c>
      <c r="G1180" s="26">
        <v>0</v>
      </c>
      <c r="H1180" s="26">
        <f>IFERROR(VLOOKUP(D1180,'数据-省本级预算数'!D:H,4,0),"0")</f>
        <v>0</v>
      </c>
      <c r="I1180" s="26"/>
      <c r="J1180" s="26">
        <f>VLOOKUP(F1180,'数据-省本级决算数'!$A:$B,2,0)</f>
        <v>0</v>
      </c>
      <c r="K1180" s="175"/>
      <c r="L1180" s="175"/>
      <c r="M1180" s="175">
        <f t="shared" si="114"/>
        <v>0</v>
      </c>
      <c r="N1180" s="135" t="str">
        <f t="shared" si="110"/>
        <v/>
      </c>
      <c r="O1180" s="176" t="str">
        <f t="shared" si="111"/>
        <v>否</v>
      </c>
      <c r="P1180" s="176" t="str">
        <f t="shared" si="115"/>
        <v>否</v>
      </c>
    </row>
    <row r="1181" ht="18.95" customHeight="1" spans="1:16">
      <c r="A1181" s="167" t="s">
        <v>135</v>
      </c>
      <c r="B1181" s="456" t="s">
        <v>2134</v>
      </c>
      <c r="C1181" s="168"/>
      <c r="D1181" s="169" t="s">
        <v>2210</v>
      </c>
      <c r="E1181" s="168"/>
      <c r="F1181" s="49" t="s">
        <v>2211</v>
      </c>
      <c r="G1181" s="26">
        <f ca="1">SUMIF($C1180:$C2402,$D1181,$G1180:$G2401)</f>
        <v>19193</v>
      </c>
      <c r="H1181" s="26">
        <f ca="1">SUMIF($C1180:$C2401,$D1181,$H1180:$H2400)</f>
        <v>3075</v>
      </c>
      <c r="I1181" s="26">
        <f>IFERROR(VLOOKUP(F1181,'数据-省本级调整数'!$A:$B,2,0),0)</f>
        <v>16159</v>
      </c>
      <c r="J1181" s="26">
        <f>VLOOKUP(F1181,'数据-省本级决算数'!$A:$B,2,0)</f>
        <v>10501</v>
      </c>
      <c r="K1181" s="175">
        <f ca="1" t="shared" si="112"/>
        <v>0.55</v>
      </c>
      <c r="L1181" s="175">
        <f ca="1" t="shared" si="113"/>
        <v>3.41</v>
      </c>
      <c r="M1181" s="175">
        <f t="shared" si="114"/>
        <v>0.65</v>
      </c>
      <c r="N1181" s="135">
        <f ca="1" t="shared" si="110"/>
        <v>-0.453</v>
      </c>
      <c r="O1181" s="176" t="str">
        <f ca="1" t="shared" si="111"/>
        <v>是</v>
      </c>
      <c r="P1181" s="176" t="str">
        <f t="shared" si="115"/>
        <v>是</v>
      </c>
    </row>
    <row r="1182" ht="18.95" customHeight="1" spans="1:16">
      <c r="A1182" s="167" t="s">
        <v>135</v>
      </c>
      <c r="B1182" s="168" t="s">
        <v>135</v>
      </c>
      <c r="C1182" s="456" t="s">
        <v>2210</v>
      </c>
      <c r="D1182" s="169" t="s">
        <v>2212</v>
      </c>
      <c r="E1182" s="168" t="s">
        <v>147</v>
      </c>
      <c r="F1182" s="49" t="s">
        <v>141</v>
      </c>
      <c r="G1182" s="26">
        <v>352</v>
      </c>
      <c r="H1182" s="26">
        <f>IFERROR(VLOOKUP(D1182,'数据-省本级预算数'!D:H,4,0),"0")</f>
        <v>335</v>
      </c>
      <c r="I1182" s="26"/>
      <c r="J1182" s="26">
        <f>VLOOKUP(F1182,'数据-省本级决算数'!$A:$B,2,0)</f>
        <v>4776</v>
      </c>
      <c r="K1182" s="175">
        <f t="shared" si="112"/>
        <v>13.57</v>
      </c>
      <c r="L1182" s="175">
        <f t="shared" si="113"/>
        <v>14.26</v>
      </c>
      <c r="M1182" s="175">
        <f t="shared" si="114"/>
        <v>0</v>
      </c>
      <c r="N1182" s="135">
        <f t="shared" si="110"/>
        <v>12.568</v>
      </c>
      <c r="O1182" s="176" t="str">
        <f t="shared" si="111"/>
        <v>是</v>
      </c>
      <c r="P1182" s="176" t="str">
        <f t="shared" si="115"/>
        <v>否</v>
      </c>
    </row>
    <row r="1183" ht="18.95" customHeight="1" spans="1:16">
      <c r="A1183" s="167" t="s">
        <v>135</v>
      </c>
      <c r="B1183" s="168" t="s">
        <v>135</v>
      </c>
      <c r="C1183" s="456" t="s">
        <v>2210</v>
      </c>
      <c r="D1183" s="169" t="s">
        <v>2213</v>
      </c>
      <c r="E1183" s="168" t="s">
        <v>147</v>
      </c>
      <c r="F1183" s="49" t="s">
        <v>143</v>
      </c>
      <c r="G1183" s="26">
        <v>0</v>
      </c>
      <c r="H1183" s="26">
        <f>IFERROR(VLOOKUP(D1183,'数据-省本级预算数'!D:H,4,0),"0")</f>
        <v>0</v>
      </c>
      <c r="I1183" s="26"/>
      <c r="J1183" s="26">
        <f>VLOOKUP(F1183,'数据-省本级决算数'!$A:$B,2,0)</f>
        <v>590</v>
      </c>
      <c r="K1183" s="175"/>
      <c r="L1183" s="175"/>
      <c r="M1183" s="175">
        <f t="shared" si="114"/>
        <v>0</v>
      </c>
      <c r="N1183" s="135" t="str">
        <f t="shared" si="110"/>
        <v/>
      </c>
      <c r="O1183" s="176" t="str">
        <f t="shared" si="111"/>
        <v>是</v>
      </c>
      <c r="P1183" s="176" t="str">
        <f t="shared" si="115"/>
        <v>否</v>
      </c>
    </row>
    <row r="1184" ht="18.95" customHeight="1" spans="1:16">
      <c r="A1184" s="167" t="s">
        <v>135</v>
      </c>
      <c r="B1184" s="168" t="s">
        <v>135</v>
      </c>
      <c r="C1184" s="456" t="s">
        <v>2210</v>
      </c>
      <c r="D1184" s="169" t="s">
        <v>2214</v>
      </c>
      <c r="E1184" s="168" t="s">
        <v>147</v>
      </c>
      <c r="F1184" s="49" t="s">
        <v>145</v>
      </c>
      <c r="G1184" s="26">
        <v>37</v>
      </c>
      <c r="H1184" s="26">
        <f>IFERROR(VLOOKUP(D1184,'数据-省本级预算数'!D:H,4,0),"0")</f>
        <v>33</v>
      </c>
      <c r="I1184" s="26"/>
      <c r="J1184" s="26">
        <f>VLOOKUP(F1184,'数据-省本级决算数'!$A:$B,2,0)</f>
        <v>713</v>
      </c>
      <c r="K1184" s="175">
        <f t="shared" si="112"/>
        <v>19.27</v>
      </c>
      <c r="L1184" s="175">
        <f t="shared" si="113"/>
        <v>21.61</v>
      </c>
      <c r="M1184" s="175">
        <f t="shared" si="114"/>
        <v>0</v>
      </c>
      <c r="N1184" s="135">
        <f t="shared" si="110"/>
        <v>18.27</v>
      </c>
      <c r="O1184" s="176" t="str">
        <f t="shared" si="111"/>
        <v>是</v>
      </c>
      <c r="P1184" s="176" t="str">
        <f t="shared" si="115"/>
        <v>否</v>
      </c>
    </row>
    <row r="1185" ht="18.95" customHeight="1" spans="1:16">
      <c r="A1185" s="167" t="s">
        <v>135</v>
      </c>
      <c r="B1185" s="168"/>
      <c r="C1185" s="456" t="s">
        <v>2210</v>
      </c>
      <c r="D1185" s="169" t="s">
        <v>2215</v>
      </c>
      <c r="E1185" s="168" t="s">
        <v>147</v>
      </c>
      <c r="F1185" s="49" t="s">
        <v>2216</v>
      </c>
      <c r="G1185" s="26">
        <v>4417</v>
      </c>
      <c r="H1185" s="26">
        <f>IFERROR(VLOOKUP(D1185,'数据-省本级预算数'!D:H,4,0),"0")</f>
        <v>166</v>
      </c>
      <c r="I1185" s="26"/>
      <c r="J1185" s="26">
        <f>VLOOKUP(F1185,'数据-省本级决算数'!$A:$B,2,0)</f>
        <v>2128</v>
      </c>
      <c r="K1185" s="175">
        <f t="shared" si="112"/>
        <v>0.48</v>
      </c>
      <c r="L1185" s="175">
        <f t="shared" si="113"/>
        <v>12.82</v>
      </c>
      <c r="M1185" s="175">
        <f t="shared" si="114"/>
        <v>0</v>
      </c>
      <c r="N1185" s="135">
        <f t="shared" si="110"/>
        <v>-0.518</v>
      </c>
      <c r="O1185" s="176" t="str">
        <f t="shared" si="111"/>
        <v>是</v>
      </c>
      <c r="P1185" s="176" t="str">
        <f t="shared" si="115"/>
        <v>否</v>
      </c>
    </row>
    <row r="1186" ht="18.95" customHeight="1" spans="1:16">
      <c r="A1186" s="167" t="s">
        <v>135</v>
      </c>
      <c r="B1186" s="168" t="s">
        <v>135</v>
      </c>
      <c r="C1186" s="456" t="s">
        <v>2210</v>
      </c>
      <c r="D1186" s="169" t="s">
        <v>2217</v>
      </c>
      <c r="E1186" s="168" t="s">
        <v>147</v>
      </c>
      <c r="F1186" s="49" t="s">
        <v>2218</v>
      </c>
      <c r="G1186" s="26">
        <v>0</v>
      </c>
      <c r="H1186" s="26">
        <f>IFERROR(VLOOKUP(D1186,'数据-省本级预算数'!D:H,4,0),"0")</f>
        <v>0</v>
      </c>
      <c r="I1186" s="26"/>
      <c r="J1186" s="26">
        <f>VLOOKUP(F1186,'数据-省本级决算数'!$A:$B,2,0)</f>
        <v>0</v>
      </c>
      <c r="K1186" s="175"/>
      <c r="L1186" s="175"/>
      <c r="M1186" s="175">
        <f t="shared" si="114"/>
        <v>0</v>
      </c>
      <c r="N1186" s="135" t="str">
        <f t="shared" si="110"/>
        <v/>
      </c>
      <c r="O1186" s="176" t="str">
        <f t="shared" si="111"/>
        <v>否</v>
      </c>
      <c r="P1186" s="176" t="str">
        <f t="shared" si="115"/>
        <v>否</v>
      </c>
    </row>
    <row r="1187" ht="18.95" customHeight="1" spans="1:16">
      <c r="A1187" s="167" t="s">
        <v>135</v>
      </c>
      <c r="B1187" s="168" t="s">
        <v>135</v>
      </c>
      <c r="C1187" s="456" t="s">
        <v>2210</v>
      </c>
      <c r="D1187" s="169" t="s">
        <v>2219</v>
      </c>
      <c r="E1187" s="168" t="s">
        <v>147</v>
      </c>
      <c r="F1187" s="49" t="s">
        <v>2220</v>
      </c>
      <c r="G1187" s="26">
        <v>0</v>
      </c>
      <c r="H1187" s="26">
        <f>IFERROR(VLOOKUP(D1187,'数据-省本级预算数'!D:H,4,0),"0")</f>
        <v>0</v>
      </c>
      <c r="I1187" s="26"/>
      <c r="J1187" s="26">
        <f>VLOOKUP(F1187,'数据-省本级决算数'!$A:$B,2,0)</f>
        <v>-50</v>
      </c>
      <c r="K1187" s="175"/>
      <c r="L1187" s="175"/>
      <c r="M1187" s="175">
        <f t="shared" si="114"/>
        <v>0</v>
      </c>
      <c r="N1187" s="135" t="str">
        <f t="shared" si="110"/>
        <v/>
      </c>
      <c r="O1187" s="176" t="str">
        <f t="shared" si="111"/>
        <v>是</v>
      </c>
      <c r="P1187" s="176" t="str">
        <f t="shared" si="115"/>
        <v>否</v>
      </c>
    </row>
    <row r="1188" ht="18.95" customHeight="1" spans="1:16">
      <c r="A1188" s="167" t="s">
        <v>135</v>
      </c>
      <c r="B1188" s="168" t="s">
        <v>135</v>
      </c>
      <c r="C1188" s="456" t="s">
        <v>2210</v>
      </c>
      <c r="D1188" s="169" t="s">
        <v>2221</v>
      </c>
      <c r="E1188" s="168" t="s">
        <v>147</v>
      </c>
      <c r="F1188" s="49" t="s">
        <v>160</v>
      </c>
      <c r="G1188" s="26">
        <v>1960</v>
      </c>
      <c r="H1188" s="26">
        <f>IFERROR(VLOOKUP(D1188,'数据-省本级预算数'!D:H,4,0),"0")</f>
        <v>2059</v>
      </c>
      <c r="I1188" s="26"/>
      <c r="J1188" s="26">
        <f>VLOOKUP(F1188,'数据-省本级决算数'!$A:$B,2,0)</f>
        <v>103</v>
      </c>
      <c r="K1188" s="175">
        <f t="shared" si="112"/>
        <v>0.05</v>
      </c>
      <c r="L1188" s="175">
        <f t="shared" si="113"/>
        <v>0.05</v>
      </c>
      <c r="M1188" s="175">
        <f t="shared" si="114"/>
        <v>0</v>
      </c>
      <c r="N1188" s="135">
        <f t="shared" si="110"/>
        <v>-0.947</v>
      </c>
      <c r="O1188" s="176" t="str">
        <f t="shared" si="111"/>
        <v>是</v>
      </c>
      <c r="P1188" s="176" t="str">
        <f t="shared" si="115"/>
        <v>否</v>
      </c>
    </row>
    <row r="1189" ht="18.95" customHeight="1" spans="1:16">
      <c r="A1189" s="167" t="s">
        <v>135</v>
      </c>
      <c r="B1189" s="168" t="s">
        <v>135</v>
      </c>
      <c r="C1189" s="456" t="s">
        <v>2210</v>
      </c>
      <c r="D1189" s="169" t="s">
        <v>2222</v>
      </c>
      <c r="E1189" s="168" t="s">
        <v>147</v>
      </c>
      <c r="F1189" s="49" t="s">
        <v>2223</v>
      </c>
      <c r="G1189" s="26">
        <v>12427</v>
      </c>
      <c r="H1189" s="26">
        <f>IFERROR(VLOOKUP(D1189,'数据-省本级预算数'!D:H,4,0),"0")</f>
        <v>482</v>
      </c>
      <c r="I1189" s="26"/>
      <c r="J1189" s="26">
        <f>VLOOKUP(F1189,'数据-省本级决算数'!$A:$B,2,0)</f>
        <v>5533</v>
      </c>
      <c r="K1189" s="175">
        <f t="shared" si="112"/>
        <v>0.45</v>
      </c>
      <c r="L1189" s="175">
        <f t="shared" si="113"/>
        <v>11.48</v>
      </c>
      <c r="M1189" s="175">
        <f t="shared" si="114"/>
        <v>0</v>
      </c>
      <c r="N1189" s="135">
        <f t="shared" si="110"/>
        <v>-0.555</v>
      </c>
      <c r="O1189" s="176" t="str">
        <f t="shared" si="111"/>
        <v>是</v>
      </c>
      <c r="P1189" s="176" t="str">
        <f t="shared" si="115"/>
        <v>否</v>
      </c>
    </row>
    <row r="1190" ht="18.95" customHeight="1" spans="1:16">
      <c r="A1190" s="167" t="s">
        <v>135</v>
      </c>
      <c r="B1190" s="456" t="s">
        <v>2134</v>
      </c>
      <c r="C1190" s="168"/>
      <c r="D1190" s="169" t="s">
        <v>2224</v>
      </c>
      <c r="E1190" s="168"/>
      <c r="F1190" s="49" t="s">
        <v>2225</v>
      </c>
      <c r="G1190" s="26">
        <f ca="1">SUMIF($C1189:$C2411,$D1190,$G1189:$G2410)</f>
        <v>21546</v>
      </c>
      <c r="H1190" s="26">
        <f ca="1">SUMIF($C1189:$C2410,$D1190,$H1189:$H2409)</f>
        <v>1318</v>
      </c>
      <c r="I1190" s="26">
        <f>IFERROR(VLOOKUP(F1190,'数据-省本级调整数'!$A:$B,2,0),0)</f>
        <v>14902</v>
      </c>
      <c r="J1190" s="26">
        <f>VLOOKUP(F1190,'数据-省本级决算数'!$A:$B,2,0)</f>
        <v>14875</v>
      </c>
      <c r="K1190" s="175">
        <f ca="1" t="shared" si="112"/>
        <v>0.69</v>
      </c>
      <c r="L1190" s="175">
        <f ca="1" t="shared" si="113"/>
        <v>11.29</v>
      </c>
      <c r="M1190" s="175">
        <f t="shared" si="114"/>
        <v>1</v>
      </c>
      <c r="N1190" s="135">
        <f ca="1" t="shared" si="110"/>
        <v>-0.31</v>
      </c>
      <c r="O1190" s="176" t="str">
        <f ca="1" t="shared" si="111"/>
        <v>是</v>
      </c>
      <c r="P1190" s="176" t="str">
        <f t="shared" si="115"/>
        <v>是</v>
      </c>
    </row>
    <row r="1191" ht="18.95" customHeight="1" spans="1:16">
      <c r="A1191" s="167" t="s">
        <v>135</v>
      </c>
      <c r="B1191" s="168" t="s">
        <v>135</v>
      </c>
      <c r="C1191" s="456" t="s">
        <v>2224</v>
      </c>
      <c r="D1191" s="169" t="s">
        <v>2226</v>
      </c>
      <c r="E1191" s="168" t="s">
        <v>147</v>
      </c>
      <c r="F1191" s="49" t="s">
        <v>141</v>
      </c>
      <c r="G1191" s="26">
        <v>0</v>
      </c>
      <c r="H1191" s="26">
        <f>IFERROR(VLOOKUP(D1191,'数据-省本级预算数'!D:H,4,0),"0")</f>
        <v>0</v>
      </c>
      <c r="I1191" s="26"/>
      <c r="J1191" s="26">
        <f>VLOOKUP(F1191,'数据-省本级决算数'!$A:$B,2,0)</f>
        <v>4776</v>
      </c>
      <c r="K1191" s="175"/>
      <c r="L1191" s="175"/>
      <c r="M1191" s="175">
        <f t="shared" si="114"/>
        <v>0</v>
      </c>
      <c r="N1191" s="135" t="str">
        <f t="shared" si="110"/>
        <v/>
      </c>
      <c r="O1191" s="176" t="str">
        <f t="shared" si="111"/>
        <v>是</v>
      </c>
      <c r="P1191" s="176" t="str">
        <f t="shared" si="115"/>
        <v>否</v>
      </c>
    </row>
    <row r="1192" ht="18.95" customHeight="1" spans="1:16">
      <c r="A1192" s="167" t="s">
        <v>135</v>
      </c>
      <c r="B1192" s="168" t="s">
        <v>135</v>
      </c>
      <c r="C1192" s="456" t="s">
        <v>2224</v>
      </c>
      <c r="D1192" s="169" t="s">
        <v>2227</v>
      </c>
      <c r="E1192" s="168" t="s">
        <v>147</v>
      </c>
      <c r="F1192" s="49" t="s">
        <v>143</v>
      </c>
      <c r="G1192" s="26">
        <v>0</v>
      </c>
      <c r="H1192" s="26">
        <f>IFERROR(VLOOKUP(D1192,'数据-省本级预算数'!D:H,4,0),"0")</f>
        <v>0</v>
      </c>
      <c r="I1192" s="26"/>
      <c r="J1192" s="26">
        <f>VLOOKUP(F1192,'数据-省本级决算数'!$A:$B,2,0)</f>
        <v>590</v>
      </c>
      <c r="K1192" s="175"/>
      <c r="L1192" s="175"/>
      <c r="M1192" s="175">
        <f t="shared" si="114"/>
        <v>0</v>
      </c>
      <c r="N1192" s="135" t="str">
        <f t="shared" si="110"/>
        <v/>
      </c>
      <c r="O1192" s="176" t="str">
        <f t="shared" si="111"/>
        <v>是</v>
      </c>
      <c r="P1192" s="176" t="str">
        <f t="shared" si="115"/>
        <v>否</v>
      </c>
    </row>
    <row r="1193" ht="18.95" customHeight="1" spans="1:16">
      <c r="A1193" s="167" t="s">
        <v>135</v>
      </c>
      <c r="B1193" s="168" t="s">
        <v>135</v>
      </c>
      <c r="C1193" s="456" t="s">
        <v>2224</v>
      </c>
      <c r="D1193" s="169" t="s">
        <v>2228</v>
      </c>
      <c r="E1193" s="168" t="s">
        <v>147</v>
      </c>
      <c r="F1193" s="49" t="s">
        <v>145</v>
      </c>
      <c r="G1193" s="26">
        <v>0</v>
      </c>
      <c r="H1193" s="26">
        <f>IFERROR(VLOOKUP(D1193,'数据-省本级预算数'!D:H,4,0),"0")</f>
        <v>0</v>
      </c>
      <c r="I1193" s="26"/>
      <c r="J1193" s="26">
        <f>VLOOKUP(F1193,'数据-省本级决算数'!$A:$B,2,0)</f>
        <v>713</v>
      </c>
      <c r="K1193" s="175"/>
      <c r="L1193" s="175"/>
      <c r="M1193" s="175">
        <f t="shared" si="114"/>
        <v>0</v>
      </c>
      <c r="N1193" s="135" t="str">
        <f t="shared" si="110"/>
        <v/>
      </c>
      <c r="O1193" s="176" t="str">
        <f t="shared" si="111"/>
        <v>是</v>
      </c>
      <c r="P1193" s="176" t="str">
        <f t="shared" si="115"/>
        <v>否</v>
      </c>
    </row>
    <row r="1194" ht="18.95" customHeight="1" spans="1:16">
      <c r="A1194" s="167" t="s">
        <v>135</v>
      </c>
      <c r="B1194" s="168"/>
      <c r="C1194" s="456" t="s">
        <v>2224</v>
      </c>
      <c r="D1194" s="169" t="s">
        <v>2229</v>
      </c>
      <c r="E1194" s="168" t="s">
        <v>147</v>
      </c>
      <c r="F1194" s="49" t="s">
        <v>2230</v>
      </c>
      <c r="G1194" s="26">
        <v>348</v>
      </c>
      <c r="H1194" s="26">
        <f>IFERROR(VLOOKUP(D1194,'数据-省本级预算数'!D:H,4,0),"0")</f>
        <v>856</v>
      </c>
      <c r="I1194" s="26"/>
      <c r="J1194" s="26">
        <f>VLOOKUP(F1194,'数据-省本级决算数'!$A:$B,2,0)</f>
        <v>555</v>
      </c>
      <c r="K1194" s="175">
        <f t="shared" si="112"/>
        <v>1.59</v>
      </c>
      <c r="L1194" s="175">
        <f t="shared" si="113"/>
        <v>0.65</v>
      </c>
      <c r="M1194" s="175">
        <f t="shared" si="114"/>
        <v>0</v>
      </c>
      <c r="N1194" s="135">
        <f t="shared" si="110"/>
        <v>0.595</v>
      </c>
      <c r="O1194" s="176" t="str">
        <f t="shared" si="111"/>
        <v>是</v>
      </c>
      <c r="P1194" s="176" t="str">
        <f t="shared" si="115"/>
        <v>否</v>
      </c>
    </row>
    <row r="1195" ht="18.95" customHeight="1" spans="1:16">
      <c r="A1195" s="167" t="s">
        <v>135</v>
      </c>
      <c r="B1195" s="168"/>
      <c r="C1195" s="456" t="s">
        <v>2224</v>
      </c>
      <c r="D1195" s="169" t="s">
        <v>2231</v>
      </c>
      <c r="E1195" s="168" t="s">
        <v>147</v>
      </c>
      <c r="F1195" s="49" t="s">
        <v>2232</v>
      </c>
      <c r="G1195" s="26">
        <v>177</v>
      </c>
      <c r="H1195" s="26" t="str">
        <f>IFERROR(VLOOKUP(D1195,'数据-省本级预算数'!D:H,4,0),"0")</f>
        <v>0</v>
      </c>
      <c r="I1195" s="26"/>
      <c r="J1195" s="26">
        <f>VLOOKUP(F1195,'数据-省本级决算数'!$A:$B,2,0)</f>
        <v>98</v>
      </c>
      <c r="K1195" s="175">
        <f t="shared" si="112"/>
        <v>0.55</v>
      </c>
      <c r="L1195" s="175"/>
      <c r="M1195" s="175">
        <f t="shared" si="114"/>
        <v>0</v>
      </c>
      <c r="N1195" s="135">
        <f t="shared" si="110"/>
        <v>-0.446</v>
      </c>
      <c r="O1195" s="176" t="str">
        <f t="shared" si="111"/>
        <v>是</v>
      </c>
      <c r="P1195" s="176" t="str">
        <f t="shared" si="115"/>
        <v>否</v>
      </c>
    </row>
    <row r="1196" ht="18.95" customHeight="1" spans="1:16">
      <c r="A1196" s="167" t="s">
        <v>135</v>
      </c>
      <c r="B1196" s="168"/>
      <c r="C1196" s="456" t="s">
        <v>2224</v>
      </c>
      <c r="D1196" s="169" t="s">
        <v>2233</v>
      </c>
      <c r="E1196" s="168" t="s">
        <v>147</v>
      </c>
      <c r="F1196" s="49" t="s">
        <v>2234</v>
      </c>
      <c r="G1196" s="26">
        <v>0</v>
      </c>
      <c r="H1196" s="26" t="str">
        <f>IFERROR(VLOOKUP(D1196,'数据-省本级预算数'!D:H,4,0),"0")</f>
        <v>0</v>
      </c>
      <c r="I1196" s="26"/>
      <c r="J1196" s="26">
        <f>VLOOKUP(F1196,'数据-省本级决算数'!$A:$B,2,0)</f>
        <v>0</v>
      </c>
      <c r="K1196" s="175"/>
      <c r="L1196" s="175"/>
      <c r="M1196" s="175">
        <f t="shared" si="114"/>
        <v>0</v>
      </c>
      <c r="N1196" s="135" t="str">
        <f t="shared" si="110"/>
        <v/>
      </c>
      <c r="O1196" s="176" t="str">
        <f t="shared" si="111"/>
        <v>否</v>
      </c>
      <c r="P1196" s="176" t="str">
        <f t="shared" si="115"/>
        <v>否</v>
      </c>
    </row>
    <row r="1197" ht="18.95" customHeight="1" spans="1:16">
      <c r="A1197" s="167" t="s">
        <v>135</v>
      </c>
      <c r="B1197" s="168"/>
      <c r="C1197" s="456" t="s">
        <v>2224</v>
      </c>
      <c r="D1197" s="169" t="s">
        <v>2235</v>
      </c>
      <c r="E1197" s="168" t="s">
        <v>147</v>
      </c>
      <c r="F1197" s="49" t="s">
        <v>2236</v>
      </c>
      <c r="G1197" s="26">
        <v>20619</v>
      </c>
      <c r="H1197" s="26" t="str">
        <f>IFERROR(VLOOKUP(D1197,'数据-省本级预算数'!D:H,4,0),"0")</f>
        <v>0</v>
      </c>
      <c r="I1197" s="26"/>
      <c r="J1197" s="26">
        <f>VLOOKUP(F1197,'数据-省本级决算数'!$A:$B,2,0)</f>
        <v>14292</v>
      </c>
      <c r="K1197" s="175">
        <f t="shared" si="112"/>
        <v>0.69</v>
      </c>
      <c r="L1197" s="175"/>
      <c r="M1197" s="175">
        <f t="shared" si="114"/>
        <v>0</v>
      </c>
      <c r="N1197" s="135">
        <f t="shared" si="110"/>
        <v>-0.307</v>
      </c>
      <c r="O1197" s="176" t="str">
        <f t="shared" si="111"/>
        <v>是</v>
      </c>
      <c r="P1197" s="176" t="str">
        <f t="shared" si="115"/>
        <v>否</v>
      </c>
    </row>
    <row r="1198" ht="18.95" customHeight="1" spans="1:16">
      <c r="A1198" s="167" t="s">
        <v>135</v>
      </c>
      <c r="B1198" s="168"/>
      <c r="C1198" s="456" t="s">
        <v>2224</v>
      </c>
      <c r="D1198" s="169" t="s">
        <v>2237</v>
      </c>
      <c r="E1198" s="168" t="s">
        <v>147</v>
      </c>
      <c r="F1198" s="49" t="s">
        <v>2238</v>
      </c>
      <c r="G1198" s="26">
        <v>0</v>
      </c>
      <c r="H1198" s="26">
        <f>IFERROR(VLOOKUP(D1198,'数据-省本级预算数'!D:H,4,0),"0")</f>
        <v>43</v>
      </c>
      <c r="I1198" s="26"/>
      <c r="J1198" s="26">
        <f>VLOOKUP(F1198,'数据-省本级决算数'!$A:$B,2,0)</f>
        <v>-178</v>
      </c>
      <c r="K1198" s="175"/>
      <c r="L1198" s="175">
        <f t="shared" si="113"/>
        <v>-4.14</v>
      </c>
      <c r="M1198" s="175">
        <f t="shared" si="114"/>
        <v>0</v>
      </c>
      <c r="N1198" s="135" t="str">
        <f t="shared" si="110"/>
        <v/>
      </c>
      <c r="O1198" s="176" t="str">
        <f t="shared" si="111"/>
        <v>是</v>
      </c>
      <c r="P1198" s="176" t="str">
        <f t="shared" si="115"/>
        <v>否</v>
      </c>
    </row>
    <row r="1199" ht="18.95" customHeight="1" spans="1:16">
      <c r="A1199" s="167" t="s">
        <v>135</v>
      </c>
      <c r="B1199" s="168"/>
      <c r="C1199" s="456" t="s">
        <v>2224</v>
      </c>
      <c r="D1199" s="455" t="s">
        <v>2239</v>
      </c>
      <c r="E1199" s="168" t="s">
        <v>147</v>
      </c>
      <c r="F1199" s="49" t="s">
        <v>2240</v>
      </c>
      <c r="G1199" s="26">
        <v>240</v>
      </c>
      <c r="H1199" s="26">
        <f>IFERROR(VLOOKUP(D1199,'数据-省本级预算数'!D:H,4,0),"0")</f>
        <v>31</v>
      </c>
      <c r="I1199" s="26"/>
      <c r="J1199" s="26">
        <f>VLOOKUP(F1199,'数据-省本级决算数'!$A:$B,2,0)</f>
        <v>24</v>
      </c>
      <c r="K1199" s="175">
        <f t="shared" si="112"/>
        <v>0.1</v>
      </c>
      <c r="L1199" s="175">
        <f t="shared" si="113"/>
        <v>0.77</v>
      </c>
      <c r="M1199" s="175">
        <f t="shared" si="114"/>
        <v>0</v>
      </c>
      <c r="N1199" s="135">
        <f t="shared" si="110"/>
        <v>-0.9</v>
      </c>
      <c r="O1199" s="176" t="str">
        <f t="shared" si="111"/>
        <v>是</v>
      </c>
      <c r="P1199" s="176" t="str">
        <f t="shared" si="115"/>
        <v>否</v>
      </c>
    </row>
    <row r="1200" ht="18.95" customHeight="1" spans="1:16">
      <c r="A1200" s="167" t="s">
        <v>135</v>
      </c>
      <c r="B1200" s="168" t="s">
        <v>135</v>
      </c>
      <c r="C1200" s="456" t="s">
        <v>2224</v>
      </c>
      <c r="D1200" s="169" t="s">
        <v>2241</v>
      </c>
      <c r="E1200" s="168" t="s">
        <v>147</v>
      </c>
      <c r="F1200" s="49" t="s">
        <v>2242</v>
      </c>
      <c r="G1200" s="26">
        <v>0</v>
      </c>
      <c r="H1200" s="26">
        <f>IFERROR(VLOOKUP(D1200,'数据-省本级预算数'!D:H,4,0),"0")</f>
        <v>258</v>
      </c>
      <c r="I1200" s="26"/>
      <c r="J1200" s="26">
        <f>VLOOKUP(F1200,'数据-省本级决算数'!$A:$B,2,0)</f>
        <v>-54</v>
      </c>
      <c r="K1200" s="175"/>
      <c r="L1200" s="175">
        <f t="shared" si="113"/>
        <v>-0.21</v>
      </c>
      <c r="M1200" s="175">
        <f t="shared" si="114"/>
        <v>0</v>
      </c>
      <c r="N1200" s="135" t="str">
        <f t="shared" si="110"/>
        <v/>
      </c>
      <c r="O1200" s="176" t="str">
        <f t="shared" si="111"/>
        <v>是</v>
      </c>
      <c r="P1200" s="176" t="str">
        <f t="shared" si="115"/>
        <v>否</v>
      </c>
    </row>
    <row r="1201" ht="18.95" customHeight="1" spans="1:16">
      <c r="A1201" s="167"/>
      <c r="B1201" s="168"/>
      <c r="C1201" s="456" t="s">
        <v>2224</v>
      </c>
      <c r="D1201" s="455" t="s">
        <v>2243</v>
      </c>
      <c r="E1201" s="168" t="s">
        <v>147</v>
      </c>
      <c r="F1201" s="49" t="s">
        <v>2244</v>
      </c>
      <c r="G1201" s="26">
        <v>137</v>
      </c>
      <c r="H1201" s="26">
        <f>IFERROR(VLOOKUP(D1201,'数据-省本级预算数'!D:H,4,0),"0")</f>
        <v>105</v>
      </c>
      <c r="I1201" s="26"/>
      <c r="J1201" s="26">
        <f>VLOOKUP(F1201,'数据-省本级决算数'!$A:$B,2,0)</f>
        <v>168</v>
      </c>
      <c r="K1201" s="175">
        <f t="shared" si="112"/>
        <v>1.23</v>
      </c>
      <c r="L1201" s="175">
        <f t="shared" si="113"/>
        <v>1.6</v>
      </c>
      <c r="M1201" s="175">
        <f t="shared" si="114"/>
        <v>0</v>
      </c>
      <c r="N1201" s="135">
        <f t="shared" si="110"/>
        <v>0.226</v>
      </c>
      <c r="O1201" s="176" t="str">
        <f t="shared" si="111"/>
        <v>是</v>
      </c>
      <c r="P1201" s="176" t="str">
        <f t="shared" si="115"/>
        <v>否</v>
      </c>
    </row>
    <row r="1202" ht="18.95" customHeight="1" spans="1:16">
      <c r="A1202" s="167" t="s">
        <v>135</v>
      </c>
      <c r="B1202" s="168"/>
      <c r="C1202" s="456" t="s">
        <v>2224</v>
      </c>
      <c r="D1202" s="455" t="s">
        <v>2245</v>
      </c>
      <c r="E1202" s="168" t="s">
        <v>147</v>
      </c>
      <c r="F1202" s="49" t="s">
        <v>2246</v>
      </c>
      <c r="G1202" s="26">
        <v>25</v>
      </c>
      <c r="H1202" s="26">
        <f>IFERROR(VLOOKUP(D1202,'数据-省本级预算数'!D:H,4,0),"0")</f>
        <v>25</v>
      </c>
      <c r="I1202" s="26"/>
      <c r="J1202" s="26">
        <f>VLOOKUP(F1202,'数据-省本级决算数'!$A:$B,2,0)</f>
        <v>-30</v>
      </c>
      <c r="K1202" s="175">
        <f t="shared" si="112"/>
        <v>-1.2</v>
      </c>
      <c r="L1202" s="175">
        <f t="shared" si="113"/>
        <v>-1.2</v>
      </c>
      <c r="M1202" s="175">
        <f t="shared" si="114"/>
        <v>0</v>
      </c>
      <c r="N1202" s="135">
        <f t="shared" si="110"/>
        <v>-2.2</v>
      </c>
      <c r="O1202" s="176" t="str">
        <f t="shared" si="111"/>
        <v>是</v>
      </c>
      <c r="P1202" s="176" t="str">
        <f t="shared" si="115"/>
        <v>否</v>
      </c>
    </row>
    <row r="1203" ht="18.95" customHeight="1" spans="1:16">
      <c r="A1203" s="167" t="s">
        <v>135</v>
      </c>
      <c r="B1203" s="456" t="s">
        <v>2134</v>
      </c>
      <c r="C1203" s="168" t="s">
        <v>135</v>
      </c>
      <c r="D1203" s="455" t="s">
        <v>2247</v>
      </c>
      <c r="E1203" s="168"/>
      <c r="F1203" s="49" t="s">
        <v>2248</v>
      </c>
      <c r="G1203" s="26">
        <f ca="1">SUMIF($C1202:$C2424,$D1203,$G1202:$G2423)</f>
        <v>2871</v>
      </c>
      <c r="H1203" s="26">
        <f ca="1">SUMIF($C1202:$C2423,$D1203,$H1202:$H2422)</f>
        <v>3650</v>
      </c>
      <c r="I1203" s="26">
        <f>IFERROR(VLOOKUP(F1203,'数据-省本级调整数'!$A:$B,2,0),0)</f>
        <v>3893</v>
      </c>
      <c r="J1203" s="26">
        <f>VLOOKUP(F1203,'数据-省本级决算数'!$A:$B,2,0)</f>
        <v>3893</v>
      </c>
      <c r="K1203" s="175">
        <f ca="1" t="shared" si="112"/>
        <v>1.36</v>
      </c>
      <c r="L1203" s="175">
        <f ca="1" t="shared" si="113"/>
        <v>1.07</v>
      </c>
      <c r="M1203" s="175">
        <f t="shared" si="114"/>
        <v>1</v>
      </c>
      <c r="N1203" s="135">
        <f ca="1" t="shared" si="110"/>
        <v>0.356</v>
      </c>
      <c r="O1203" s="176" t="str">
        <f ca="1" t="shared" si="111"/>
        <v>是</v>
      </c>
      <c r="P1203" s="176" t="str">
        <f t="shared" si="115"/>
        <v>是</v>
      </c>
    </row>
    <row r="1204" ht="18.95" customHeight="1" spans="1:16">
      <c r="A1204" s="167" t="s">
        <v>135</v>
      </c>
      <c r="B1204" s="168"/>
      <c r="C1204" s="456" t="s">
        <v>2247</v>
      </c>
      <c r="D1204" s="455" t="s">
        <v>2249</v>
      </c>
      <c r="E1204" s="168" t="s">
        <v>147</v>
      </c>
      <c r="F1204" s="49" t="s">
        <v>141</v>
      </c>
      <c r="G1204" s="26">
        <v>0</v>
      </c>
      <c r="H1204" s="26">
        <f>IFERROR(VLOOKUP(D1204,'数据-省本级预算数'!D:H,4,0),"0")</f>
        <v>0</v>
      </c>
      <c r="I1204" s="26"/>
      <c r="J1204" s="26">
        <f>VLOOKUP(F1204,'数据-省本级决算数'!$A:$B,2,0)</f>
        <v>4776</v>
      </c>
      <c r="K1204" s="175"/>
      <c r="L1204" s="175"/>
      <c r="M1204" s="175">
        <f t="shared" si="114"/>
        <v>0</v>
      </c>
      <c r="N1204" s="135" t="str">
        <f t="shared" si="110"/>
        <v/>
      </c>
      <c r="O1204" s="176" t="str">
        <f t="shared" si="111"/>
        <v>是</v>
      </c>
      <c r="P1204" s="176" t="str">
        <f t="shared" si="115"/>
        <v>否</v>
      </c>
    </row>
    <row r="1205" ht="18.95" customHeight="1" spans="1:16">
      <c r="A1205" s="167" t="s">
        <v>135</v>
      </c>
      <c r="B1205" s="168"/>
      <c r="C1205" s="456" t="s">
        <v>2247</v>
      </c>
      <c r="D1205" s="455" t="s">
        <v>2250</v>
      </c>
      <c r="E1205" s="168" t="s">
        <v>147</v>
      </c>
      <c r="F1205" s="49" t="s">
        <v>143</v>
      </c>
      <c r="G1205" s="26">
        <v>0</v>
      </c>
      <c r="H1205" s="26">
        <f>IFERROR(VLOOKUP(D1205,'数据-省本级预算数'!D:H,4,0),"0")</f>
        <v>0</v>
      </c>
      <c r="I1205" s="26"/>
      <c r="J1205" s="26">
        <f>VLOOKUP(F1205,'数据-省本级决算数'!$A:$B,2,0)</f>
        <v>590</v>
      </c>
      <c r="K1205" s="175"/>
      <c r="L1205" s="175"/>
      <c r="M1205" s="175">
        <f t="shared" si="114"/>
        <v>0</v>
      </c>
      <c r="N1205" s="135" t="str">
        <f t="shared" si="110"/>
        <v/>
      </c>
      <c r="O1205" s="176" t="str">
        <f t="shared" si="111"/>
        <v>是</v>
      </c>
      <c r="P1205" s="176" t="str">
        <f t="shared" si="115"/>
        <v>否</v>
      </c>
    </row>
    <row r="1206" ht="18.95" customHeight="1" spans="1:16">
      <c r="A1206" s="167" t="s">
        <v>135</v>
      </c>
      <c r="B1206" s="168"/>
      <c r="C1206" s="456" t="s">
        <v>2247</v>
      </c>
      <c r="D1206" s="455" t="s">
        <v>2251</v>
      </c>
      <c r="E1206" s="168" t="s">
        <v>147</v>
      </c>
      <c r="F1206" s="49" t="s">
        <v>145</v>
      </c>
      <c r="G1206" s="26">
        <v>0</v>
      </c>
      <c r="H1206" s="26">
        <f>IFERROR(VLOOKUP(D1206,'数据-省本级预算数'!D:H,4,0),"0")</f>
        <v>0</v>
      </c>
      <c r="I1206" s="26"/>
      <c r="J1206" s="26">
        <f>VLOOKUP(F1206,'数据-省本级决算数'!$A:$B,2,0)</f>
        <v>713</v>
      </c>
      <c r="K1206" s="175"/>
      <c r="L1206" s="175"/>
      <c r="M1206" s="175">
        <f t="shared" si="114"/>
        <v>0</v>
      </c>
      <c r="N1206" s="135" t="str">
        <f t="shared" si="110"/>
        <v/>
      </c>
      <c r="O1206" s="176" t="str">
        <f t="shared" si="111"/>
        <v>是</v>
      </c>
      <c r="P1206" s="176" t="str">
        <f t="shared" si="115"/>
        <v>否</v>
      </c>
    </row>
    <row r="1207" ht="18.95" customHeight="1" spans="1:16">
      <c r="A1207" s="167" t="s">
        <v>135</v>
      </c>
      <c r="B1207" s="168"/>
      <c r="C1207" s="456" t="s">
        <v>2247</v>
      </c>
      <c r="D1207" s="455" t="s">
        <v>2252</v>
      </c>
      <c r="E1207" s="168" t="s">
        <v>147</v>
      </c>
      <c r="F1207" s="49" t="s">
        <v>2253</v>
      </c>
      <c r="G1207" s="26">
        <v>0</v>
      </c>
      <c r="H1207" s="26">
        <f>IFERROR(VLOOKUP(D1207,'数据-省本级预算数'!D:H,4,0),"0")</f>
        <v>0</v>
      </c>
      <c r="I1207" s="26"/>
      <c r="J1207" s="26">
        <f>VLOOKUP(F1207,'数据-省本级决算数'!$A:$B,2,0)</f>
        <v>0</v>
      </c>
      <c r="K1207" s="175"/>
      <c r="L1207" s="175"/>
      <c r="M1207" s="175">
        <f t="shared" si="114"/>
        <v>0</v>
      </c>
      <c r="N1207" s="135" t="str">
        <f t="shared" si="110"/>
        <v/>
      </c>
      <c r="O1207" s="176" t="str">
        <f t="shared" si="111"/>
        <v>否</v>
      </c>
      <c r="P1207" s="176" t="str">
        <f t="shared" si="115"/>
        <v>否</v>
      </c>
    </row>
    <row r="1208" ht="18.95" customHeight="1" spans="1:16">
      <c r="A1208" s="167" t="s">
        <v>135</v>
      </c>
      <c r="B1208" s="168"/>
      <c r="C1208" s="456" t="s">
        <v>2247</v>
      </c>
      <c r="D1208" s="455" t="s">
        <v>2254</v>
      </c>
      <c r="E1208" s="168" t="s">
        <v>147</v>
      </c>
      <c r="F1208" s="49" t="s">
        <v>2255</v>
      </c>
      <c r="G1208" s="26">
        <v>0</v>
      </c>
      <c r="H1208" s="26">
        <f>IFERROR(VLOOKUP(D1208,'数据-省本级预算数'!D:H,4,0),"0")</f>
        <v>0</v>
      </c>
      <c r="I1208" s="26"/>
      <c r="J1208" s="26">
        <f>VLOOKUP(F1208,'数据-省本级决算数'!$A:$B,2,0)</f>
        <v>0</v>
      </c>
      <c r="K1208" s="175"/>
      <c r="L1208" s="175"/>
      <c r="M1208" s="175">
        <f t="shared" si="114"/>
        <v>0</v>
      </c>
      <c r="N1208" s="135" t="str">
        <f t="shared" si="110"/>
        <v/>
      </c>
      <c r="O1208" s="176" t="str">
        <f t="shared" si="111"/>
        <v>否</v>
      </c>
      <c r="P1208" s="176" t="str">
        <f t="shared" si="115"/>
        <v>否</v>
      </c>
    </row>
    <row r="1209" ht="18.95" customHeight="1" spans="1:16">
      <c r="A1209" s="167"/>
      <c r="B1209" s="168"/>
      <c r="C1209" s="456" t="s">
        <v>2247</v>
      </c>
      <c r="D1209" s="455" t="s">
        <v>2256</v>
      </c>
      <c r="E1209" s="168" t="s">
        <v>147</v>
      </c>
      <c r="F1209" s="27" t="s">
        <v>2257</v>
      </c>
      <c r="G1209" s="26">
        <v>0</v>
      </c>
      <c r="H1209" s="26">
        <f>IFERROR(VLOOKUP(D1209,'数据-省本级预算数'!D:H,4,0),"0")</f>
        <v>0</v>
      </c>
      <c r="I1209" s="26"/>
      <c r="J1209" s="26">
        <f>VLOOKUP(F1209,'数据-省本级决算数'!$A:$B,2,0)</f>
        <v>0</v>
      </c>
      <c r="K1209" s="175"/>
      <c r="L1209" s="175"/>
      <c r="M1209" s="175">
        <f t="shared" si="114"/>
        <v>0</v>
      </c>
      <c r="N1209" s="135" t="str">
        <f t="shared" si="110"/>
        <v/>
      </c>
      <c r="O1209" s="176" t="str">
        <f t="shared" si="111"/>
        <v>否</v>
      </c>
      <c r="P1209" s="176" t="str">
        <f t="shared" si="115"/>
        <v>否</v>
      </c>
    </row>
    <row r="1210" ht="18.95" customHeight="1" spans="1:16">
      <c r="A1210" s="167"/>
      <c r="B1210" s="168"/>
      <c r="C1210" s="456" t="s">
        <v>2247</v>
      </c>
      <c r="D1210" s="455" t="s">
        <v>2258</v>
      </c>
      <c r="E1210" s="168" t="s">
        <v>147</v>
      </c>
      <c r="F1210" s="27" t="s">
        <v>2259</v>
      </c>
      <c r="G1210" s="26">
        <v>0</v>
      </c>
      <c r="H1210" s="26">
        <f>IFERROR(VLOOKUP(D1210,'数据-省本级预算数'!D:H,4,0),"0")</f>
        <v>0</v>
      </c>
      <c r="I1210" s="26"/>
      <c r="J1210" s="26">
        <f>VLOOKUP(F1210,'数据-省本级决算数'!$A:$B,2,0)</f>
        <v>51</v>
      </c>
      <c r="K1210" s="175"/>
      <c r="L1210" s="175"/>
      <c r="M1210" s="175">
        <f t="shared" si="114"/>
        <v>0</v>
      </c>
      <c r="N1210" s="135" t="str">
        <f t="shared" si="110"/>
        <v/>
      </c>
      <c r="O1210" s="176" t="str">
        <f t="shared" si="111"/>
        <v>是</v>
      </c>
      <c r="P1210" s="176" t="str">
        <f t="shared" si="115"/>
        <v>否</v>
      </c>
    </row>
    <row r="1211" ht="18.95" customHeight="1" spans="1:16">
      <c r="A1211" s="167"/>
      <c r="B1211" s="168"/>
      <c r="C1211" s="456" t="s">
        <v>2247</v>
      </c>
      <c r="D1211" s="169" t="s">
        <v>2260</v>
      </c>
      <c r="E1211" s="168" t="s">
        <v>147</v>
      </c>
      <c r="F1211" s="27" t="s">
        <v>2261</v>
      </c>
      <c r="G1211" s="26">
        <v>0</v>
      </c>
      <c r="H1211" s="26">
        <f>IFERROR(VLOOKUP(D1211,'数据-省本级预算数'!D:H,4,0),"0")</f>
        <v>118</v>
      </c>
      <c r="I1211" s="26"/>
      <c r="J1211" s="26">
        <f>VLOOKUP(F1211,'数据-省本级决算数'!$A:$B,2,0)</f>
        <v>118</v>
      </c>
      <c r="K1211" s="175"/>
      <c r="L1211" s="175">
        <f t="shared" si="113"/>
        <v>1</v>
      </c>
      <c r="M1211" s="175">
        <f t="shared" si="114"/>
        <v>0</v>
      </c>
      <c r="N1211" s="135" t="str">
        <f t="shared" si="110"/>
        <v/>
      </c>
      <c r="O1211" s="176" t="str">
        <f t="shared" si="111"/>
        <v>是</v>
      </c>
      <c r="P1211" s="176" t="str">
        <f t="shared" si="115"/>
        <v>否</v>
      </c>
    </row>
    <row r="1212" ht="18.95" customHeight="1" spans="1:16">
      <c r="A1212" s="167"/>
      <c r="B1212" s="168"/>
      <c r="C1212" s="456" t="s">
        <v>2247</v>
      </c>
      <c r="D1212" s="169" t="s">
        <v>2262</v>
      </c>
      <c r="E1212" s="168" t="s">
        <v>147</v>
      </c>
      <c r="F1212" s="27" t="s">
        <v>2263</v>
      </c>
      <c r="G1212" s="26">
        <v>2356</v>
      </c>
      <c r="H1212" s="26">
        <f>IFERROR(VLOOKUP(D1212,'数据-省本级预算数'!D:H,4,0),"0")</f>
        <v>2559</v>
      </c>
      <c r="I1212" s="26"/>
      <c r="J1212" s="26">
        <f>VLOOKUP(F1212,'数据-省本级决算数'!$A:$B,2,0)</f>
        <v>2667</v>
      </c>
      <c r="K1212" s="175">
        <f t="shared" si="112"/>
        <v>1.13</v>
      </c>
      <c r="L1212" s="175">
        <f t="shared" si="113"/>
        <v>1.04</v>
      </c>
      <c r="M1212" s="175">
        <f t="shared" si="114"/>
        <v>0</v>
      </c>
      <c r="N1212" s="135">
        <f t="shared" si="110"/>
        <v>0.132</v>
      </c>
      <c r="O1212" s="176" t="str">
        <f t="shared" si="111"/>
        <v>是</v>
      </c>
      <c r="P1212" s="176" t="str">
        <f t="shared" si="115"/>
        <v>否</v>
      </c>
    </row>
    <row r="1213" ht="18.95" customHeight="1" spans="1:16">
      <c r="A1213" s="167" t="s">
        <v>135</v>
      </c>
      <c r="B1213" s="168" t="s">
        <v>135</v>
      </c>
      <c r="C1213" s="456" t="s">
        <v>2247</v>
      </c>
      <c r="D1213" s="169" t="s">
        <v>2264</v>
      </c>
      <c r="E1213" s="168" t="s">
        <v>147</v>
      </c>
      <c r="F1213" s="27" t="s">
        <v>2265</v>
      </c>
      <c r="G1213" s="26">
        <v>0</v>
      </c>
      <c r="H1213" s="26">
        <f>IFERROR(VLOOKUP(D1213,'数据-省本级预算数'!D:H,4,0),"0")</f>
        <v>0</v>
      </c>
      <c r="I1213" s="26"/>
      <c r="J1213" s="26">
        <f>VLOOKUP(F1213,'数据-省本级决算数'!$A:$B,2,0)</f>
        <v>0</v>
      </c>
      <c r="K1213" s="175"/>
      <c r="L1213" s="175"/>
      <c r="M1213" s="175">
        <f t="shared" si="114"/>
        <v>0</v>
      </c>
      <c r="N1213" s="135" t="str">
        <f t="shared" ref="N1213:N1276" si="116">IF(ISERROR(J1213/G1213-1),"",J1213/G1213-1)</f>
        <v/>
      </c>
      <c r="O1213" s="176" t="str">
        <f t="shared" si="111"/>
        <v>否</v>
      </c>
      <c r="P1213" s="176" t="str">
        <f t="shared" si="115"/>
        <v>否</v>
      </c>
    </row>
    <row r="1214" ht="18.95" customHeight="1" spans="1:16">
      <c r="A1214" s="167" t="s">
        <v>135</v>
      </c>
      <c r="B1214" s="168" t="s">
        <v>135</v>
      </c>
      <c r="C1214" s="456" t="s">
        <v>2247</v>
      </c>
      <c r="D1214" s="169" t="s">
        <v>2266</v>
      </c>
      <c r="E1214" s="168" t="s">
        <v>147</v>
      </c>
      <c r="F1214" s="27" t="s">
        <v>2267</v>
      </c>
      <c r="G1214" s="26">
        <v>15</v>
      </c>
      <c r="H1214" s="26">
        <f>IFERROR(VLOOKUP(D1214,'数据-省本级预算数'!D:H,4,0),"0")</f>
        <v>473</v>
      </c>
      <c r="I1214" s="26"/>
      <c r="J1214" s="26">
        <f>VLOOKUP(F1214,'数据-省本级决算数'!$A:$B,2,0)</f>
        <v>557</v>
      </c>
      <c r="K1214" s="175">
        <f t="shared" si="112"/>
        <v>37.13</v>
      </c>
      <c r="L1214" s="175">
        <f t="shared" si="113"/>
        <v>1.18</v>
      </c>
      <c r="M1214" s="175">
        <f t="shared" si="114"/>
        <v>0</v>
      </c>
      <c r="N1214" s="135">
        <f t="shared" si="116"/>
        <v>36.133</v>
      </c>
      <c r="O1214" s="176" t="str">
        <f t="shared" si="111"/>
        <v>是</v>
      </c>
      <c r="P1214" s="176" t="str">
        <f t="shared" si="115"/>
        <v>否</v>
      </c>
    </row>
    <row r="1215" ht="18.95" customHeight="1" spans="1:16">
      <c r="A1215" s="167" t="s">
        <v>135</v>
      </c>
      <c r="B1215" s="168" t="s">
        <v>135</v>
      </c>
      <c r="C1215" s="456" t="s">
        <v>2247</v>
      </c>
      <c r="D1215" s="169" t="s">
        <v>2268</v>
      </c>
      <c r="E1215" s="168" t="s">
        <v>147</v>
      </c>
      <c r="F1215" s="27" t="s">
        <v>2269</v>
      </c>
      <c r="G1215" s="26">
        <v>0</v>
      </c>
      <c r="H1215" s="26">
        <f>IFERROR(VLOOKUP(D1215,'数据-省本级预算数'!D:H,4,0),"0")</f>
        <v>0</v>
      </c>
      <c r="I1215" s="26"/>
      <c r="J1215" s="26">
        <f>VLOOKUP(F1215,'数据-省本级决算数'!$A:$B,2,0)</f>
        <v>0</v>
      </c>
      <c r="K1215" s="175"/>
      <c r="L1215" s="175"/>
      <c r="M1215" s="175">
        <f t="shared" si="114"/>
        <v>0</v>
      </c>
      <c r="N1215" s="135" t="str">
        <f t="shared" si="116"/>
        <v/>
      </c>
      <c r="O1215" s="176" t="str">
        <f t="shared" si="111"/>
        <v>否</v>
      </c>
      <c r="P1215" s="176" t="str">
        <f t="shared" si="115"/>
        <v>否</v>
      </c>
    </row>
    <row r="1216" ht="18.95" customHeight="1" spans="1:16">
      <c r="A1216" s="167" t="s">
        <v>135</v>
      </c>
      <c r="B1216" s="168" t="s">
        <v>135</v>
      </c>
      <c r="C1216" s="456" t="s">
        <v>2247</v>
      </c>
      <c r="D1216" s="169" t="s">
        <v>2270</v>
      </c>
      <c r="E1216" s="168" t="s">
        <v>147</v>
      </c>
      <c r="F1216" s="49" t="s">
        <v>2271</v>
      </c>
      <c r="G1216" s="26">
        <v>0</v>
      </c>
      <c r="H1216" s="26">
        <f>IFERROR(VLOOKUP(D1216,'数据-省本级预算数'!D:H,4,0),"0")</f>
        <v>0</v>
      </c>
      <c r="I1216" s="26"/>
      <c r="J1216" s="26">
        <f>VLOOKUP(F1216,'数据-省本级决算数'!$A:$B,2,0)</f>
        <v>0</v>
      </c>
      <c r="K1216" s="175"/>
      <c r="L1216" s="175"/>
      <c r="M1216" s="175">
        <f t="shared" si="114"/>
        <v>0</v>
      </c>
      <c r="N1216" s="135" t="str">
        <f t="shared" si="116"/>
        <v/>
      </c>
      <c r="O1216" s="176" t="str">
        <f t="shared" si="111"/>
        <v>否</v>
      </c>
      <c r="P1216" s="176" t="str">
        <f t="shared" si="115"/>
        <v>否</v>
      </c>
    </row>
    <row r="1217" ht="18.95" customHeight="1" spans="1:16">
      <c r="A1217" s="167" t="s">
        <v>135</v>
      </c>
      <c r="B1217" s="168" t="s">
        <v>135</v>
      </c>
      <c r="C1217" s="456" t="s">
        <v>2247</v>
      </c>
      <c r="D1217" s="169" t="s">
        <v>2272</v>
      </c>
      <c r="E1217" s="168" t="s">
        <v>147</v>
      </c>
      <c r="F1217" s="49" t="s">
        <v>2273</v>
      </c>
      <c r="G1217" s="26">
        <v>0</v>
      </c>
      <c r="H1217" s="26">
        <f>IFERROR(VLOOKUP(D1217,'数据-省本级预算数'!D:H,4,0),"0")</f>
        <v>0</v>
      </c>
      <c r="I1217" s="26"/>
      <c r="J1217" s="26">
        <f>VLOOKUP(F1217,'数据-省本级决算数'!$A:$B,2,0)</f>
        <v>0</v>
      </c>
      <c r="K1217" s="175"/>
      <c r="L1217" s="175"/>
      <c r="M1217" s="175">
        <f t="shared" si="114"/>
        <v>0</v>
      </c>
      <c r="N1217" s="135" t="str">
        <f t="shared" si="116"/>
        <v/>
      </c>
      <c r="O1217" s="176" t="str">
        <f t="shared" si="111"/>
        <v>否</v>
      </c>
      <c r="P1217" s="176" t="str">
        <f t="shared" si="115"/>
        <v>否</v>
      </c>
    </row>
    <row r="1218" ht="18.95" customHeight="1" spans="1:16">
      <c r="A1218" s="167" t="s">
        <v>135</v>
      </c>
      <c r="B1218" s="168" t="s">
        <v>135</v>
      </c>
      <c r="C1218" s="456" t="s">
        <v>2247</v>
      </c>
      <c r="D1218" s="169" t="s">
        <v>2274</v>
      </c>
      <c r="E1218" s="168" t="s">
        <v>147</v>
      </c>
      <c r="F1218" s="49" t="s">
        <v>2275</v>
      </c>
      <c r="G1218" s="26">
        <v>500</v>
      </c>
      <c r="H1218" s="26">
        <f>IFERROR(VLOOKUP(D1218,'数据-省本级预算数'!D:H,4,0),"0")</f>
        <v>500</v>
      </c>
      <c r="I1218" s="26"/>
      <c r="J1218" s="26">
        <f>VLOOKUP(F1218,'数据-省本级决算数'!$A:$B,2,0)</f>
        <v>500</v>
      </c>
      <c r="K1218" s="175">
        <f t="shared" si="112"/>
        <v>1</v>
      </c>
      <c r="L1218" s="175">
        <f t="shared" si="113"/>
        <v>1</v>
      </c>
      <c r="M1218" s="175">
        <f t="shared" si="114"/>
        <v>0</v>
      </c>
      <c r="N1218" s="135">
        <f t="shared" si="116"/>
        <v>0</v>
      </c>
      <c r="O1218" s="176" t="str">
        <f t="shared" si="111"/>
        <v>是</v>
      </c>
      <c r="P1218" s="176" t="str">
        <f t="shared" si="115"/>
        <v>否</v>
      </c>
    </row>
    <row r="1219" ht="18.95" customHeight="1" spans="1:16">
      <c r="A1219" s="167" t="s">
        <v>135</v>
      </c>
      <c r="B1219" s="456" t="s">
        <v>2134</v>
      </c>
      <c r="C1219" s="168"/>
      <c r="D1219" s="169" t="s">
        <v>2276</v>
      </c>
      <c r="E1219" s="168" t="s">
        <v>147</v>
      </c>
      <c r="F1219" s="49" t="s">
        <v>2277</v>
      </c>
      <c r="G1219" s="26">
        <v>0</v>
      </c>
      <c r="H1219" s="26">
        <f>IFERROR(VLOOKUP(D1219,'数据-省本级预算数'!D:H,4,0),"0")</f>
        <v>0</v>
      </c>
      <c r="I1219" s="26">
        <f>IFERROR(VLOOKUP(F1219,'数据-省本级调整数'!$A:$B,2,0),0)</f>
        <v>112870</v>
      </c>
      <c r="J1219" s="26">
        <f>VLOOKUP(F1219,'数据-省本级决算数'!$A:$B,2,0)</f>
        <v>6</v>
      </c>
      <c r="K1219" s="175"/>
      <c r="L1219" s="175"/>
      <c r="M1219" s="175">
        <f t="shared" si="114"/>
        <v>0</v>
      </c>
      <c r="N1219" s="135" t="str">
        <f t="shared" si="116"/>
        <v/>
      </c>
      <c r="O1219" s="176" t="str">
        <f t="shared" si="111"/>
        <v>是</v>
      </c>
      <c r="P1219" s="176" t="str">
        <f t="shared" si="115"/>
        <v>是</v>
      </c>
    </row>
    <row r="1220" ht="18.95" customHeight="1" spans="1:16">
      <c r="A1220" s="167" t="s">
        <v>134</v>
      </c>
      <c r="B1220" s="168" t="s">
        <v>135</v>
      </c>
      <c r="C1220" s="168"/>
      <c r="D1220" s="169" t="s">
        <v>2278</v>
      </c>
      <c r="E1220" s="168"/>
      <c r="F1220" s="50" t="s">
        <v>2279</v>
      </c>
      <c r="G1220" s="170">
        <f ca="1">SUMIF($B1221:$B$1300,$D1220,$G1221:$G$1300)</f>
        <v>55644</v>
      </c>
      <c r="H1220" s="170">
        <f ca="1">SUMIF($B1221:$B$1300,$D1220,$H1221:$H$1300)</f>
        <v>212551</v>
      </c>
      <c r="I1220" s="170">
        <f>SUMIF($B1221:$B$1300,$D1220,$I1221:$I$1300)</f>
        <v>64566</v>
      </c>
      <c r="J1220" s="170">
        <f>VLOOKUP(F1220,'数据-省本级决算数'!$A:$B,2,0)</f>
        <v>61260</v>
      </c>
      <c r="K1220" s="182">
        <f ca="1" t="shared" si="112"/>
        <v>1.1</v>
      </c>
      <c r="L1220" s="182">
        <f ca="1" t="shared" si="113"/>
        <v>0.29</v>
      </c>
      <c r="M1220" s="182">
        <f t="shared" si="114"/>
        <v>0.95</v>
      </c>
      <c r="N1220" s="133">
        <f ca="1" t="shared" si="116"/>
        <v>0.101</v>
      </c>
      <c r="O1220" s="176" t="str">
        <f ca="1" t="shared" ref="O1220:O1283" si="117">IF(F1220&lt;&gt;"",IF(SUM(G1220:J1220)&lt;&gt;0,"是","否"),"空")</f>
        <v>是</v>
      </c>
      <c r="P1220" s="176" t="str">
        <f t="shared" si="115"/>
        <v>是</v>
      </c>
    </row>
    <row r="1221" ht="18.95" customHeight="1" spans="1:16">
      <c r="A1221" s="167" t="s">
        <v>135</v>
      </c>
      <c r="B1221" s="456" t="s">
        <v>2278</v>
      </c>
      <c r="C1221" s="168"/>
      <c r="D1221" s="169" t="s">
        <v>2280</v>
      </c>
      <c r="E1221" s="168"/>
      <c r="F1221" s="49" t="s">
        <v>2281</v>
      </c>
      <c r="G1221" s="26">
        <f ca="1">SUMIF($C1220:$C2442,$D1221,$G1220:$G2441)</f>
        <v>7840</v>
      </c>
      <c r="H1221" s="26">
        <f ca="1">SUMIF($C1220:$C2441,$D1221,$H1220:$H2440)</f>
        <v>160248</v>
      </c>
      <c r="I1221" s="26">
        <f>IFERROR(VLOOKUP(F1221,'数据-省本级调整数'!$A:$B,2,0),0)</f>
        <v>8780</v>
      </c>
      <c r="J1221" s="26">
        <f>VLOOKUP(F1221,'数据-省本级决算数'!$A:$B,2,0)</f>
        <v>6082</v>
      </c>
      <c r="K1221" s="175">
        <f ca="1" t="shared" ref="K1221:K1283" si="118">J1221/G1221</f>
        <v>0.78</v>
      </c>
      <c r="L1221" s="175">
        <f ca="1" t="shared" ref="L1221:L1283" si="119">J1221/H1221</f>
        <v>0.04</v>
      </c>
      <c r="M1221" s="175">
        <f t="shared" ref="M1221:M1284" si="120">IFERROR(J1221/I1221,0)</f>
        <v>0.69</v>
      </c>
      <c r="N1221" s="135">
        <f ca="1" t="shared" si="116"/>
        <v>-0.224</v>
      </c>
      <c r="O1221" s="176" t="str">
        <f ca="1" t="shared" si="117"/>
        <v>是</v>
      </c>
      <c r="P1221" s="176" t="str">
        <f t="shared" ref="P1221:P1284" si="121">IF(C1221&lt;&gt;"",IF(OR(LEFT(D1221,3)="205",LEFT(D1221,3)="206",LEFT(D1221,3)="207",LEFT(D1221,3)="208",LEFT(D1221,3)="210",LEFT(D1221,3)="213"),"是","否"),"是")</f>
        <v>是</v>
      </c>
    </row>
    <row r="1222" ht="18.95" customHeight="1" spans="1:16">
      <c r="A1222" s="167" t="s">
        <v>135</v>
      </c>
      <c r="B1222" s="168" t="s">
        <v>135</v>
      </c>
      <c r="C1222" s="456" t="s">
        <v>2280</v>
      </c>
      <c r="D1222" s="169" t="s">
        <v>2282</v>
      </c>
      <c r="E1222" s="168" t="s">
        <v>147</v>
      </c>
      <c r="F1222" s="49" t="s">
        <v>2283</v>
      </c>
      <c r="G1222" s="26">
        <v>0</v>
      </c>
      <c r="H1222" s="26">
        <f>IFERROR(VLOOKUP(D1222,'数据-省本级预算数'!D:H,4,0),"0")</f>
        <v>0</v>
      </c>
      <c r="I1222" s="26"/>
      <c r="J1222" s="26">
        <f>VLOOKUP(F1222,'数据-省本级决算数'!$A:$B,2,0)</f>
        <v>0</v>
      </c>
      <c r="K1222" s="175"/>
      <c r="L1222" s="175"/>
      <c r="M1222" s="175">
        <f t="shared" si="120"/>
        <v>0</v>
      </c>
      <c r="N1222" s="135" t="str">
        <f t="shared" si="116"/>
        <v/>
      </c>
      <c r="O1222" s="176" t="str">
        <f t="shared" si="117"/>
        <v>否</v>
      </c>
      <c r="P1222" s="176" t="str">
        <f t="shared" si="121"/>
        <v>否</v>
      </c>
    </row>
    <row r="1223" ht="18.95" customHeight="1" spans="1:16">
      <c r="A1223" s="167" t="s">
        <v>135</v>
      </c>
      <c r="B1223" s="168" t="s">
        <v>135</v>
      </c>
      <c r="C1223" s="456" t="s">
        <v>2280</v>
      </c>
      <c r="D1223" s="169" t="s">
        <v>2284</v>
      </c>
      <c r="E1223" s="168" t="s">
        <v>147</v>
      </c>
      <c r="F1223" s="27" t="s">
        <v>2285</v>
      </c>
      <c r="G1223" s="26">
        <v>0</v>
      </c>
      <c r="H1223" s="26">
        <f>IFERROR(VLOOKUP(D1223,'数据-省本级预算数'!D:H,4,0),"0")</f>
        <v>0</v>
      </c>
      <c r="I1223" s="26"/>
      <c r="J1223" s="26">
        <f>VLOOKUP(F1223,'数据-省本级决算数'!$A:$B,2,0)</f>
        <v>0</v>
      </c>
      <c r="K1223" s="175"/>
      <c r="L1223" s="175"/>
      <c r="M1223" s="175">
        <f t="shared" si="120"/>
        <v>0</v>
      </c>
      <c r="N1223" s="135" t="str">
        <f t="shared" si="116"/>
        <v/>
      </c>
      <c r="O1223" s="176" t="str">
        <f t="shared" si="117"/>
        <v>否</v>
      </c>
      <c r="P1223" s="176" t="str">
        <f t="shared" si="121"/>
        <v>否</v>
      </c>
    </row>
    <row r="1224" ht="18.95" customHeight="1" spans="1:16">
      <c r="A1224" s="167" t="s">
        <v>135</v>
      </c>
      <c r="B1224" s="168" t="s">
        <v>135</v>
      </c>
      <c r="C1224" s="456" t="s">
        <v>2280</v>
      </c>
      <c r="D1224" s="169" t="s">
        <v>2286</v>
      </c>
      <c r="E1224" s="168" t="s">
        <v>147</v>
      </c>
      <c r="F1224" s="49" t="s">
        <v>2287</v>
      </c>
      <c r="G1224" s="26">
        <v>7656</v>
      </c>
      <c r="H1224" s="26">
        <f>IFERROR(VLOOKUP(D1224,'数据-省本级预算数'!D:H,4,0),"0")</f>
        <v>74884</v>
      </c>
      <c r="I1224" s="26"/>
      <c r="J1224" s="26">
        <f>VLOOKUP(F1224,'数据-省本级决算数'!$A:$B,2,0)</f>
        <v>0</v>
      </c>
      <c r="K1224" s="175">
        <f t="shared" si="118"/>
        <v>0</v>
      </c>
      <c r="L1224" s="175">
        <f t="shared" si="119"/>
        <v>0</v>
      </c>
      <c r="M1224" s="175">
        <f t="shared" si="120"/>
        <v>0</v>
      </c>
      <c r="N1224" s="135">
        <f t="shared" si="116"/>
        <v>-1</v>
      </c>
      <c r="O1224" s="176" t="str">
        <f t="shared" si="117"/>
        <v>是</v>
      </c>
      <c r="P1224" s="176" t="str">
        <f t="shared" si="121"/>
        <v>否</v>
      </c>
    </row>
    <row r="1225" ht="18.95" customHeight="1" spans="1:16">
      <c r="A1225" s="167" t="s">
        <v>135</v>
      </c>
      <c r="B1225" s="168" t="s">
        <v>135</v>
      </c>
      <c r="C1225" s="456" t="s">
        <v>2280</v>
      </c>
      <c r="D1225" s="169" t="s">
        <v>2288</v>
      </c>
      <c r="E1225" s="168" t="s">
        <v>147</v>
      </c>
      <c r="F1225" s="49" t="s">
        <v>2289</v>
      </c>
      <c r="G1225" s="26">
        <v>0</v>
      </c>
      <c r="H1225" s="26">
        <f>IFERROR(VLOOKUP(D1225,'数据-省本级预算数'!D:H,4,0),"0")</f>
        <v>0</v>
      </c>
      <c r="I1225" s="26"/>
      <c r="J1225" s="26">
        <f>VLOOKUP(F1225,'数据-省本级决算数'!$A:$B,2,0)</f>
        <v>0</v>
      </c>
      <c r="K1225" s="175"/>
      <c r="L1225" s="175"/>
      <c r="M1225" s="175">
        <f t="shared" si="120"/>
        <v>0</v>
      </c>
      <c r="N1225" s="135" t="str">
        <f t="shared" si="116"/>
        <v/>
      </c>
      <c r="O1225" s="176" t="str">
        <f t="shared" si="117"/>
        <v>否</v>
      </c>
      <c r="P1225" s="176" t="str">
        <f t="shared" si="121"/>
        <v>否</v>
      </c>
    </row>
    <row r="1226" ht="18.95" customHeight="1" spans="1:16">
      <c r="A1226" s="167" t="s">
        <v>135</v>
      </c>
      <c r="B1226" s="168" t="s">
        <v>135</v>
      </c>
      <c r="C1226" s="456" t="s">
        <v>2280</v>
      </c>
      <c r="D1226" s="169" t="s">
        <v>2290</v>
      </c>
      <c r="E1226" s="168" t="s">
        <v>147</v>
      </c>
      <c r="F1226" s="49" t="s">
        <v>2291</v>
      </c>
      <c r="G1226" s="26">
        <v>0</v>
      </c>
      <c r="H1226" s="26">
        <f>IFERROR(VLOOKUP(D1226,'数据-省本级预算数'!D:H,4,0),"0")</f>
        <v>67000</v>
      </c>
      <c r="I1226" s="26"/>
      <c r="J1226" s="26">
        <f>VLOOKUP(F1226,'数据-省本级决算数'!$A:$B,2,0)</f>
        <v>3045</v>
      </c>
      <c r="K1226" s="175"/>
      <c r="L1226" s="175">
        <f t="shared" si="119"/>
        <v>0.05</v>
      </c>
      <c r="M1226" s="175">
        <f t="shared" si="120"/>
        <v>0</v>
      </c>
      <c r="N1226" s="135" t="str">
        <f t="shared" si="116"/>
        <v/>
      </c>
      <c r="O1226" s="176" t="str">
        <f t="shared" si="117"/>
        <v>是</v>
      </c>
      <c r="P1226" s="176" t="str">
        <f t="shared" si="121"/>
        <v>否</v>
      </c>
    </row>
    <row r="1227" ht="18.95" customHeight="1" spans="1:16">
      <c r="A1227" s="167" t="s">
        <v>135</v>
      </c>
      <c r="B1227" s="168" t="s">
        <v>135</v>
      </c>
      <c r="C1227" s="456" t="s">
        <v>2280</v>
      </c>
      <c r="D1227" s="169" t="s">
        <v>2292</v>
      </c>
      <c r="E1227" s="168" t="s">
        <v>147</v>
      </c>
      <c r="F1227" s="49" t="s">
        <v>2293</v>
      </c>
      <c r="G1227" s="26">
        <v>0</v>
      </c>
      <c r="H1227" s="26">
        <f>IFERROR(VLOOKUP(D1227,'数据-省本级预算数'!D:H,4,0),"0")</f>
        <v>17864</v>
      </c>
      <c r="I1227" s="26"/>
      <c r="J1227" s="26">
        <f>VLOOKUP(F1227,'数据-省本级决算数'!$A:$B,2,0)</f>
        <v>0</v>
      </c>
      <c r="K1227" s="175"/>
      <c r="L1227" s="175">
        <f t="shared" si="119"/>
        <v>0</v>
      </c>
      <c r="M1227" s="175">
        <f t="shared" si="120"/>
        <v>0</v>
      </c>
      <c r="N1227" s="135" t="str">
        <f t="shared" si="116"/>
        <v/>
      </c>
      <c r="O1227" s="176" t="str">
        <f t="shared" si="117"/>
        <v>是</v>
      </c>
      <c r="P1227" s="176" t="str">
        <f t="shared" si="121"/>
        <v>否</v>
      </c>
    </row>
    <row r="1228" ht="18.95" customHeight="1" spans="1:16">
      <c r="A1228" s="167" t="s">
        <v>135</v>
      </c>
      <c r="B1228" s="168" t="s">
        <v>135</v>
      </c>
      <c r="C1228" s="456" t="s">
        <v>2280</v>
      </c>
      <c r="D1228" s="169" t="s">
        <v>2294</v>
      </c>
      <c r="E1228" s="168" t="s">
        <v>147</v>
      </c>
      <c r="F1228" s="49" t="s">
        <v>2295</v>
      </c>
      <c r="G1228" s="26">
        <v>0</v>
      </c>
      <c r="H1228" s="26">
        <f>IFERROR(VLOOKUP(D1228,'数据-省本级预算数'!D:H,4,0),"0")</f>
        <v>0</v>
      </c>
      <c r="I1228" s="26"/>
      <c r="J1228" s="26">
        <f>VLOOKUP(F1228,'数据-省本级决算数'!$A:$B,2,0)</f>
        <v>0</v>
      </c>
      <c r="K1228" s="175"/>
      <c r="L1228" s="175"/>
      <c r="M1228" s="175">
        <f t="shared" si="120"/>
        <v>0</v>
      </c>
      <c r="N1228" s="135" t="str">
        <f t="shared" si="116"/>
        <v/>
      </c>
      <c r="O1228" s="176" t="str">
        <f t="shared" si="117"/>
        <v>否</v>
      </c>
      <c r="P1228" s="176" t="str">
        <f t="shared" si="121"/>
        <v>否</v>
      </c>
    </row>
    <row r="1229" ht="18.95" customHeight="1" spans="1:16">
      <c r="A1229" s="167" t="s">
        <v>135</v>
      </c>
      <c r="B1229" s="168" t="s">
        <v>135</v>
      </c>
      <c r="C1229" s="456" t="s">
        <v>2280</v>
      </c>
      <c r="D1229" s="169" t="s">
        <v>2296</v>
      </c>
      <c r="E1229" s="168" t="s">
        <v>147</v>
      </c>
      <c r="F1229" s="27" t="s">
        <v>2297</v>
      </c>
      <c r="G1229" s="26">
        <v>184</v>
      </c>
      <c r="H1229" s="26">
        <f>IFERROR(VLOOKUP(D1229,'数据-省本级预算数'!D:H,4,0),"0")</f>
        <v>500</v>
      </c>
      <c r="I1229" s="26"/>
      <c r="J1229" s="26">
        <f>VLOOKUP(F1229,'数据-省本级决算数'!$A:$B,2,0)</f>
        <v>3037</v>
      </c>
      <c r="K1229" s="175">
        <f t="shared" si="118"/>
        <v>16.51</v>
      </c>
      <c r="L1229" s="175">
        <f t="shared" si="119"/>
        <v>6.07</v>
      </c>
      <c r="M1229" s="175">
        <f t="shared" si="120"/>
        <v>0</v>
      </c>
      <c r="N1229" s="135">
        <f t="shared" si="116"/>
        <v>15.505</v>
      </c>
      <c r="O1229" s="176" t="str">
        <f t="shared" si="117"/>
        <v>是</v>
      </c>
      <c r="P1229" s="176" t="str">
        <f t="shared" si="121"/>
        <v>否</v>
      </c>
    </row>
    <row r="1230" ht="18.95" customHeight="1" spans="1:16">
      <c r="A1230" s="167" t="s">
        <v>135</v>
      </c>
      <c r="B1230" s="456" t="s">
        <v>2278</v>
      </c>
      <c r="C1230" s="168"/>
      <c r="D1230" s="169" t="s">
        <v>2298</v>
      </c>
      <c r="E1230" s="168"/>
      <c r="F1230" s="49" t="s">
        <v>2299</v>
      </c>
      <c r="G1230" s="26">
        <f ca="1">SUMIF($C1229:$C2451,$D1230,$G1229:$G2450)</f>
        <v>47804</v>
      </c>
      <c r="H1230" s="26">
        <f ca="1">SUMIF($C1229:$C2450,$D1230,$H1229:$H2449)</f>
        <v>50334</v>
      </c>
      <c r="I1230" s="26">
        <f>IFERROR(VLOOKUP(F1230,'数据-省本级调整数'!$A:$B,2,0),0)</f>
        <v>55786</v>
      </c>
      <c r="J1230" s="26">
        <f>VLOOKUP(F1230,'数据-省本级决算数'!$A:$B,2,0)</f>
        <v>55178</v>
      </c>
      <c r="K1230" s="175">
        <f ca="1" t="shared" si="118"/>
        <v>1.15</v>
      </c>
      <c r="L1230" s="175">
        <f ca="1" t="shared" si="119"/>
        <v>1.1</v>
      </c>
      <c r="M1230" s="175">
        <f t="shared" si="120"/>
        <v>0.99</v>
      </c>
      <c r="N1230" s="135">
        <f ca="1" t="shared" si="116"/>
        <v>0.154</v>
      </c>
      <c r="O1230" s="176" t="str">
        <f ca="1" t="shared" si="117"/>
        <v>是</v>
      </c>
      <c r="P1230" s="176" t="str">
        <f t="shared" si="121"/>
        <v>是</v>
      </c>
    </row>
    <row r="1231" ht="18.95" customHeight="1" spans="1:16">
      <c r="A1231" s="167" t="s">
        <v>135</v>
      </c>
      <c r="B1231" s="168" t="s">
        <v>135</v>
      </c>
      <c r="C1231" s="456" t="s">
        <v>2298</v>
      </c>
      <c r="D1231" s="169" t="s">
        <v>2300</v>
      </c>
      <c r="E1231" s="168" t="s">
        <v>147</v>
      </c>
      <c r="F1231" s="49" t="s">
        <v>2301</v>
      </c>
      <c r="G1231" s="26">
        <v>47804</v>
      </c>
      <c r="H1231" s="26">
        <f>IFERROR(VLOOKUP(D1231,'数据-省本级预算数'!D:H,4,0),"0")</f>
        <v>50334</v>
      </c>
      <c r="I1231" s="26"/>
      <c r="J1231" s="26">
        <f>VLOOKUP(F1231,'数据-省本级决算数'!$A:$B,2,0)</f>
        <v>55203</v>
      </c>
      <c r="K1231" s="175">
        <f t="shared" si="118"/>
        <v>1.15</v>
      </c>
      <c r="L1231" s="175">
        <f t="shared" si="119"/>
        <v>1.1</v>
      </c>
      <c r="M1231" s="175">
        <f t="shared" si="120"/>
        <v>0</v>
      </c>
      <c r="N1231" s="135">
        <f t="shared" si="116"/>
        <v>0.155</v>
      </c>
      <c r="O1231" s="176" t="str">
        <f t="shared" si="117"/>
        <v>是</v>
      </c>
      <c r="P1231" s="176" t="str">
        <f t="shared" si="121"/>
        <v>否</v>
      </c>
    </row>
    <row r="1232" ht="18.95" customHeight="1" spans="1:16">
      <c r="A1232" s="167" t="s">
        <v>135</v>
      </c>
      <c r="B1232" s="168" t="s">
        <v>135</v>
      </c>
      <c r="C1232" s="456" t="s">
        <v>2298</v>
      </c>
      <c r="D1232" s="169" t="s">
        <v>2302</v>
      </c>
      <c r="E1232" s="168" t="s">
        <v>147</v>
      </c>
      <c r="F1232" s="51" t="s">
        <v>2303</v>
      </c>
      <c r="G1232" s="26">
        <v>0</v>
      </c>
      <c r="H1232" s="26">
        <f>IFERROR(VLOOKUP(D1232,'数据-省本级预算数'!D:H,4,0),"0")</f>
        <v>0</v>
      </c>
      <c r="I1232" s="26"/>
      <c r="J1232" s="26">
        <f>VLOOKUP(F1232,'数据-省本级决算数'!$A:$B,2,0)</f>
        <v>0</v>
      </c>
      <c r="K1232" s="175"/>
      <c r="L1232" s="175"/>
      <c r="M1232" s="175">
        <f t="shared" si="120"/>
        <v>0</v>
      </c>
      <c r="N1232" s="135" t="str">
        <f t="shared" si="116"/>
        <v/>
      </c>
      <c r="O1232" s="176" t="str">
        <f t="shared" si="117"/>
        <v>否</v>
      </c>
      <c r="P1232" s="176" t="str">
        <f t="shared" si="121"/>
        <v>否</v>
      </c>
    </row>
    <row r="1233" ht="18.95" customHeight="1" spans="1:16">
      <c r="A1233" s="167" t="s">
        <v>135</v>
      </c>
      <c r="B1233" s="168"/>
      <c r="C1233" s="456" t="s">
        <v>2298</v>
      </c>
      <c r="D1233" s="169" t="s">
        <v>2304</v>
      </c>
      <c r="E1233" s="168" t="s">
        <v>147</v>
      </c>
      <c r="F1233" s="49" t="s">
        <v>2305</v>
      </c>
      <c r="G1233" s="26">
        <v>0</v>
      </c>
      <c r="H1233" s="26">
        <f>IFERROR(VLOOKUP(D1233,'数据-省本级预算数'!D:H,4,0),"0")</f>
        <v>0</v>
      </c>
      <c r="I1233" s="26"/>
      <c r="J1233" s="26">
        <f>VLOOKUP(F1233,'数据-省本级决算数'!$A:$B,2,0)</f>
        <v>-25</v>
      </c>
      <c r="K1233" s="175"/>
      <c r="L1233" s="175"/>
      <c r="M1233" s="175">
        <f t="shared" si="120"/>
        <v>0</v>
      </c>
      <c r="N1233" s="135" t="str">
        <f t="shared" si="116"/>
        <v/>
      </c>
      <c r="O1233" s="176" t="str">
        <f t="shared" si="117"/>
        <v>是</v>
      </c>
      <c r="P1233" s="176" t="str">
        <f t="shared" si="121"/>
        <v>否</v>
      </c>
    </row>
    <row r="1234" ht="18.95" customHeight="1" spans="1:16">
      <c r="A1234" s="167" t="s">
        <v>135</v>
      </c>
      <c r="B1234" s="456" t="s">
        <v>2278</v>
      </c>
      <c r="C1234" s="168"/>
      <c r="D1234" s="169" t="s">
        <v>2306</v>
      </c>
      <c r="E1234" s="168"/>
      <c r="F1234" s="27" t="s">
        <v>2307</v>
      </c>
      <c r="G1234" s="170">
        <f ca="1">SUMIF($C1233:$C2455,$D1234,$G1233:$G2454)</f>
        <v>0</v>
      </c>
      <c r="H1234" s="26">
        <f ca="1">SUMIF($C1233:$C2454,$D1234,$H1233:$H2453)</f>
        <v>1969</v>
      </c>
      <c r="I1234" s="26">
        <f>IFERROR(VLOOKUP(F1234,'数据-省本级调整数'!$A:$B,2,0),0)</f>
        <v>0</v>
      </c>
      <c r="J1234" s="26">
        <f>VLOOKUP(F1234,'数据-省本级决算数'!$A:$B,2,0)</f>
        <v>0</v>
      </c>
      <c r="K1234" s="175"/>
      <c r="L1234" s="175">
        <f ca="1" t="shared" si="119"/>
        <v>0</v>
      </c>
      <c r="M1234" s="175">
        <f t="shared" si="120"/>
        <v>0</v>
      </c>
      <c r="N1234" s="133" t="str">
        <f ca="1" t="shared" si="116"/>
        <v/>
      </c>
      <c r="O1234" s="176" t="str">
        <f ca="1" t="shared" si="117"/>
        <v>是</v>
      </c>
      <c r="P1234" s="176" t="str">
        <f t="shared" si="121"/>
        <v>是</v>
      </c>
    </row>
    <row r="1235" ht="18.95" customHeight="1" spans="1:16">
      <c r="A1235" s="167" t="s">
        <v>135</v>
      </c>
      <c r="B1235" s="168" t="s">
        <v>135</v>
      </c>
      <c r="C1235" s="456" t="s">
        <v>2306</v>
      </c>
      <c r="D1235" s="169" t="s">
        <v>2308</v>
      </c>
      <c r="E1235" s="168" t="s">
        <v>147</v>
      </c>
      <c r="F1235" s="27" t="s">
        <v>2309</v>
      </c>
      <c r="G1235" s="26">
        <v>0</v>
      </c>
      <c r="H1235" s="26">
        <f>IFERROR(VLOOKUP(D1235,'数据-省本级预算数'!D:H,4,0),"0")</f>
        <v>0</v>
      </c>
      <c r="I1235" s="26"/>
      <c r="J1235" s="26">
        <f>VLOOKUP(F1235,'数据-省本级决算数'!$A:$B,2,0)</f>
        <v>0</v>
      </c>
      <c r="K1235" s="175"/>
      <c r="L1235" s="175"/>
      <c r="M1235" s="175">
        <f t="shared" si="120"/>
        <v>0</v>
      </c>
      <c r="N1235" s="135" t="str">
        <f t="shared" si="116"/>
        <v/>
      </c>
      <c r="O1235" s="176" t="str">
        <f t="shared" si="117"/>
        <v>否</v>
      </c>
      <c r="P1235" s="176" t="str">
        <f t="shared" si="121"/>
        <v>否</v>
      </c>
    </row>
    <row r="1236" ht="18.75" customHeight="1" spans="1:16">
      <c r="A1236" s="167" t="s">
        <v>135</v>
      </c>
      <c r="B1236" s="168" t="s">
        <v>135</v>
      </c>
      <c r="C1236" s="456" t="s">
        <v>2306</v>
      </c>
      <c r="D1236" s="169" t="s">
        <v>2310</v>
      </c>
      <c r="E1236" s="168" t="s">
        <v>147</v>
      </c>
      <c r="F1236" s="51" t="s">
        <v>2311</v>
      </c>
      <c r="G1236" s="26">
        <v>0</v>
      </c>
      <c r="H1236" s="26">
        <f>IFERROR(VLOOKUP(D1236,'数据-省本级预算数'!D:H,4,0),"0")</f>
        <v>1969</v>
      </c>
      <c r="I1236" s="26"/>
      <c r="J1236" s="26">
        <f>VLOOKUP(F1236,'数据-省本级决算数'!$A:$B,2,0)</f>
        <v>0</v>
      </c>
      <c r="K1236" s="175"/>
      <c r="L1236" s="175">
        <f t="shared" si="119"/>
        <v>0</v>
      </c>
      <c r="M1236" s="175">
        <f t="shared" si="120"/>
        <v>0</v>
      </c>
      <c r="N1236" s="135" t="str">
        <f t="shared" si="116"/>
        <v/>
      </c>
      <c r="O1236" s="176" t="str">
        <f t="shared" si="117"/>
        <v>是</v>
      </c>
      <c r="P1236" s="176" t="str">
        <f t="shared" si="121"/>
        <v>否</v>
      </c>
    </row>
    <row r="1237" ht="18.95" customHeight="1" spans="1:16">
      <c r="A1237" s="167" t="s">
        <v>134</v>
      </c>
      <c r="B1237" s="168" t="s">
        <v>135</v>
      </c>
      <c r="C1237" s="168"/>
      <c r="D1237" s="169" t="s">
        <v>2312</v>
      </c>
      <c r="E1237" s="168"/>
      <c r="F1237" s="56" t="s">
        <v>2313</v>
      </c>
      <c r="G1237" s="170">
        <f ca="1">SUMIF($B1238:$B$1300,$D1237,$G1238:$G$1300)</f>
        <v>49572</v>
      </c>
      <c r="H1237" s="170">
        <f ca="1">SUMIF($B1238:$B$1300,$D1237,$H1238:$H$1300)</f>
        <v>44539</v>
      </c>
      <c r="I1237" s="170">
        <f>SUMIF($B1238:$B$1300,$D1237,$I1238:$I$1300)</f>
        <v>68197</v>
      </c>
      <c r="J1237" s="170">
        <f>VLOOKUP(F1237,'数据-省本级决算数'!$A:$B,2,0)</f>
        <v>68097</v>
      </c>
      <c r="K1237" s="182">
        <f ca="1" t="shared" si="118"/>
        <v>1.37</v>
      </c>
      <c r="L1237" s="182">
        <f ca="1" t="shared" si="119"/>
        <v>1.53</v>
      </c>
      <c r="M1237" s="182">
        <f t="shared" si="120"/>
        <v>1</v>
      </c>
      <c r="N1237" s="133">
        <f ca="1" t="shared" si="116"/>
        <v>0.374</v>
      </c>
      <c r="O1237" s="176" t="str">
        <f ca="1" t="shared" si="117"/>
        <v>是</v>
      </c>
      <c r="P1237" s="176" t="str">
        <f t="shared" si="121"/>
        <v>是</v>
      </c>
    </row>
    <row r="1238" ht="18.95" customHeight="1" spans="1:16">
      <c r="A1238" s="167" t="s">
        <v>135</v>
      </c>
      <c r="B1238" s="456" t="s">
        <v>2312</v>
      </c>
      <c r="C1238" s="168"/>
      <c r="D1238" s="169" t="s">
        <v>2314</v>
      </c>
      <c r="E1238" s="168"/>
      <c r="F1238" s="51" t="s">
        <v>2315</v>
      </c>
      <c r="G1238" s="26">
        <f ca="1">SUMIF($C1237:$C2459,$D1238,$G1237:$G2458)</f>
        <v>44147</v>
      </c>
      <c r="H1238" s="26">
        <f ca="1">SUMIF($C1237:$C2458,$D1238,$H1237:$H2457)</f>
        <v>38430</v>
      </c>
      <c r="I1238" s="26">
        <f>IFERROR(VLOOKUP(F1238,'数据-省本级调整数'!$A:$B,2,0),0)</f>
        <v>57782</v>
      </c>
      <c r="J1238" s="26">
        <f>VLOOKUP(F1238,'数据-省本级决算数'!$A:$B,2,0)</f>
        <v>57782</v>
      </c>
      <c r="K1238" s="175">
        <f ca="1" t="shared" si="118"/>
        <v>1.31</v>
      </c>
      <c r="L1238" s="175">
        <f ca="1" t="shared" si="119"/>
        <v>1.5</v>
      </c>
      <c r="M1238" s="175">
        <f t="shared" si="120"/>
        <v>1</v>
      </c>
      <c r="N1238" s="135">
        <f ca="1" t="shared" si="116"/>
        <v>0.309</v>
      </c>
      <c r="O1238" s="176" t="str">
        <f ca="1" t="shared" si="117"/>
        <v>是</v>
      </c>
      <c r="P1238" s="176" t="str">
        <f t="shared" si="121"/>
        <v>是</v>
      </c>
    </row>
    <row r="1239" ht="18.95" customHeight="1" spans="1:16">
      <c r="A1239" s="167" t="s">
        <v>135</v>
      </c>
      <c r="B1239" s="168" t="s">
        <v>135</v>
      </c>
      <c r="C1239" s="456" t="s">
        <v>2314</v>
      </c>
      <c r="D1239" s="169" t="s">
        <v>2316</v>
      </c>
      <c r="E1239" s="168" t="s">
        <v>147</v>
      </c>
      <c r="F1239" s="51" t="s">
        <v>141</v>
      </c>
      <c r="G1239" s="26">
        <v>588</v>
      </c>
      <c r="H1239" s="26">
        <f>IFERROR(VLOOKUP(D1239,'数据-省本级预算数'!D:H,4,0),"0")</f>
        <v>640</v>
      </c>
      <c r="I1239" s="26"/>
      <c r="J1239" s="26">
        <f>VLOOKUP(F1239,'数据-省本级决算数'!$A:$B,2,0)</f>
        <v>4776</v>
      </c>
      <c r="K1239" s="175">
        <f t="shared" si="118"/>
        <v>8.12</v>
      </c>
      <c r="L1239" s="175">
        <f t="shared" si="119"/>
        <v>7.46</v>
      </c>
      <c r="M1239" s="175">
        <f t="shared" si="120"/>
        <v>0</v>
      </c>
      <c r="N1239" s="135">
        <f t="shared" si="116"/>
        <v>7.122</v>
      </c>
      <c r="O1239" s="176" t="str">
        <f t="shared" si="117"/>
        <v>是</v>
      </c>
      <c r="P1239" s="176" t="str">
        <f t="shared" si="121"/>
        <v>否</v>
      </c>
    </row>
    <row r="1240" ht="18.95" customHeight="1" spans="1:16">
      <c r="A1240" s="167" t="s">
        <v>135</v>
      </c>
      <c r="B1240" s="168" t="s">
        <v>135</v>
      </c>
      <c r="C1240" s="456" t="s">
        <v>2314</v>
      </c>
      <c r="D1240" s="169" t="s">
        <v>2317</v>
      </c>
      <c r="E1240" s="168" t="s">
        <v>147</v>
      </c>
      <c r="F1240" s="51" t="s">
        <v>143</v>
      </c>
      <c r="G1240" s="26">
        <v>20</v>
      </c>
      <c r="H1240" s="26">
        <f>IFERROR(VLOOKUP(D1240,'数据-省本级预算数'!D:H,4,0),"0")</f>
        <v>0</v>
      </c>
      <c r="I1240" s="26"/>
      <c r="J1240" s="26">
        <f>VLOOKUP(F1240,'数据-省本级决算数'!$A:$B,2,0)</f>
        <v>590</v>
      </c>
      <c r="K1240" s="175">
        <f t="shared" si="118"/>
        <v>29.5</v>
      </c>
      <c r="L1240" s="175"/>
      <c r="M1240" s="175">
        <f t="shared" si="120"/>
        <v>0</v>
      </c>
      <c r="N1240" s="135">
        <f t="shared" si="116"/>
        <v>28.5</v>
      </c>
      <c r="O1240" s="176" t="str">
        <f t="shared" si="117"/>
        <v>是</v>
      </c>
      <c r="P1240" s="176" t="str">
        <f t="shared" si="121"/>
        <v>否</v>
      </c>
    </row>
    <row r="1241" ht="18.95" customHeight="1" spans="1:16">
      <c r="A1241" s="167" t="s">
        <v>135</v>
      </c>
      <c r="B1241" s="168" t="s">
        <v>135</v>
      </c>
      <c r="C1241" s="456" t="s">
        <v>2314</v>
      </c>
      <c r="D1241" s="169" t="s">
        <v>2318</v>
      </c>
      <c r="E1241" s="168" t="s">
        <v>147</v>
      </c>
      <c r="F1241" s="51" t="s">
        <v>145</v>
      </c>
      <c r="G1241" s="26">
        <v>199</v>
      </c>
      <c r="H1241" s="26">
        <f>IFERROR(VLOOKUP(D1241,'数据-省本级预算数'!D:H,4,0),"0")</f>
        <v>283</v>
      </c>
      <c r="I1241" s="26"/>
      <c r="J1241" s="26">
        <f>VLOOKUP(F1241,'数据-省本级决算数'!$A:$B,2,0)</f>
        <v>713</v>
      </c>
      <c r="K1241" s="175">
        <f t="shared" si="118"/>
        <v>3.58</v>
      </c>
      <c r="L1241" s="175">
        <f t="shared" si="119"/>
        <v>2.52</v>
      </c>
      <c r="M1241" s="175">
        <f t="shared" si="120"/>
        <v>0</v>
      </c>
      <c r="N1241" s="135">
        <f t="shared" si="116"/>
        <v>2.583</v>
      </c>
      <c r="O1241" s="176" t="str">
        <f t="shared" si="117"/>
        <v>是</v>
      </c>
      <c r="P1241" s="176" t="str">
        <f t="shared" si="121"/>
        <v>否</v>
      </c>
    </row>
    <row r="1242" ht="18.95" customHeight="1" spans="1:16">
      <c r="A1242" s="167" t="s">
        <v>135</v>
      </c>
      <c r="B1242" s="168" t="s">
        <v>135</v>
      </c>
      <c r="C1242" s="456" t="s">
        <v>2314</v>
      </c>
      <c r="D1242" s="169" t="s">
        <v>2319</v>
      </c>
      <c r="E1242" s="168" t="s">
        <v>147</v>
      </c>
      <c r="F1242" s="51" t="s">
        <v>2320</v>
      </c>
      <c r="G1242" s="26">
        <v>0</v>
      </c>
      <c r="H1242" s="26">
        <f>IFERROR(VLOOKUP(D1242,'数据-省本级预算数'!D:H,4,0),"0")</f>
        <v>0</v>
      </c>
      <c r="I1242" s="26"/>
      <c r="J1242" s="26">
        <f>VLOOKUP(F1242,'数据-省本级决算数'!$A:$B,2,0)</f>
        <v>0</v>
      </c>
      <c r="K1242" s="175"/>
      <c r="L1242" s="175"/>
      <c r="M1242" s="175">
        <f t="shared" si="120"/>
        <v>0</v>
      </c>
      <c r="N1242" s="135" t="str">
        <f t="shared" si="116"/>
        <v/>
      </c>
      <c r="O1242" s="176" t="str">
        <f t="shared" si="117"/>
        <v>否</v>
      </c>
      <c r="P1242" s="176" t="str">
        <f t="shared" si="121"/>
        <v>否</v>
      </c>
    </row>
    <row r="1243" ht="18.95" customHeight="1" spans="1:16">
      <c r="A1243" s="167" t="s">
        <v>135</v>
      </c>
      <c r="B1243" s="168" t="s">
        <v>135</v>
      </c>
      <c r="C1243" s="456" t="s">
        <v>2314</v>
      </c>
      <c r="D1243" s="169" t="s">
        <v>2321</v>
      </c>
      <c r="E1243" s="168" t="s">
        <v>147</v>
      </c>
      <c r="F1243" s="51" t="s">
        <v>2322</v>
      </c>
      <c r="G1243" s="26">
        <v>0</v>
      </c>
      <c r="H1243" s="26">
        <f>IFERROR(VLOOKUP(D1243,'数据-省本级预算数'!D:H,4,0),"0")</f>
        <v>0</v>
      </c>
      <c r="I1243" s="26"/>
      <c r="J1243" s="26">
        <f>VLOOKUP(F1243,'数据-省本级决算数'!$A:$B,2,0)</f>
        <v>0</v>
      </c>
      <c r="K1243" s="175"/>
      <c r="L1243" s="175"/>
      <c r="M1243" s="175">
        <f t="shared" si="120"/>
        <v>0</v>
      </c>
      <c r="N1243" s="135" t="str">
        <f t="shared" si="116"/>
        <v/>
      </c>
      <c r="O1243" s="176" t="str">
        <f t="shared" si="117"/>
        <v>否</v>
      </c>
      <c r="P1243" s="176" t="str">
        <f t="shared" si="121"/>
        <v>否</v>
      </c>
    </row>
    <row r="1244" ht="18.95" customHeight="1" spans="1:16">
      <c r="A1244" s="167" t="s">
        <v>135</v>
      </c>
      <c r="B1244" s="168" t="s">
        <v>135</v>
      </c>
      <c r="C1244" s="456" t="s">
        <v>2314</v>
      </c>
      <c r="D1244" s="169" t="s">
        <v>2323</v>
      </c>
      <c r="E1244" s="168" t="s">
        <v>147</v>
      </c>
      <c r="F1244" s="51" t="s">
        <v>2324</v>
      </c>
      <c r="G1244" s="26">
        <v>44</v>
      </c>
      <c r="H1244" s="26">
        <f>IFERROR(VLOOKUP(D1244,'数据-省本级预算数'!D:H,4,0),"0")</f>
        <v>124</v>
      </c>
      <c r="I1244" s="26"/>
      <c r="J1244" s="26">
        <f>VLOOKUP(F1244,'数据-省本级决算数'!$A:$B,2,0)</f>
        <v>44</v>
      </c>
      <c r="K1244" s="175">
        <f t="shared" si="118"/>
        <v>1</v>
      </c>
      <c r="L1244" s="175">
        <f t="shared" si="119"/>
        <v>0.35</v>
      </c>
      <c r="M1244" s="175">
        <f t="shared" si="120"/>
        <v>0</v>
      </c>
      <c r="N1244" s="135">
        <f t="shared" si="116"/>
        <v>0</v>
      </c>
      <c r="O1244" s="176" t="str">
        <f t="shared" si="117"/>
        <v>是</v>
      </c>
      <c r="P1244" s="176" t="str">
        <f t="shared" si="121"/>
        <v>否</v>
      </c>
    </row>
    <row r="1245" ht="18.95" customHeight="1" spans="1:16">
      <c r="A1245" s="167" t="s">
        <v>135</v>
      </c>
      <c r="B1245" s="168" t="s">
        <v>135</v>
      </c>
      <c r="C1245" s="456" t="s">
        <v>2314</v>
      </c>
      <c r="D1245" s="169" t="s">
        <v>2325</v>
      </c>
      <c r="E1245" s="168" t="s">
        <v>147</v>
      </c>
      <c r="F1245" s="51" t="s">
        <v>2326</v>
      </c>
      <c r="G1245" s="26">
        <v>0</v>
      </c>
      <c r="H1245" s="26">
        <f>IFERROR(VLOOKUP(D1245,'数据-省本级预算数'!D:H,4,0),"0")</f>
        <v>0</v>
      </c>
      <c r="I1245" s="26"/>
      <c r="J1245" s="26">
        <f>VLOOKUP(F1245,'数据-省本级决算数'!$A:$B,2,0)</f>
        <v>0</v>
      </c>
      <c r="K1245" s="175"/>
      <c r="L1245" s="175"/>
      <c r="M1245" s="175">
        <f t="shared" si="120"/>
        <v>0</v>
      </c>
      <c r="N1245" s="135" t="str">
        <f t="shared" si="116"/>
        <v/>
      </c>
      <c r="O1245" s="176" t="str">
        <f t="shared" si="117"/>
        <v>否</v>
      </c>
      <c r="P1245" s="176" t="str">
        <f t="shared" si="121"/>
        <v>否</v>
      </c>
    </row>
    <row r="1246" ht="18.95" customHeight="1" spans="1:16">
      <c r="A1246" s="167" t="s">
        <v>135</v>
      </c>
      <c r="B1246" s="168" t="s">
        <v>135</v>
      </c>
      <c r="C1246" s="456" t="s">
        <v>2314</v>
      </c>
      <c r="D1246" s="169" t="s">
        <v>2327</v>
      </c>
      <c r="E1246" s="168" t="s">
        <v>147</v>
      </c>
      <c r="F1246" s="51" t="s">
        <v>2328</v>
      </c>
      <c r="G1246" s="26">
        <v>2940</v>
      </c>
      <c r="H1246" s="26">
        <f>IFERROR(VLOOKUP(D1246,'数据-省本级预算数'!D:H,4,0),"0")</f>
        <v>2744</v>
      </c>
      <c r="I1246" s="26"/>
      <c r="J1246" s="26">
        <f>VLOOKUP(F1246,'数据-省本级决算数'!$A:$B,2,0)</f>
        <v>2412</v>
      </c>
      <c r="K1246" s="175">
        <f t="shared" si="118"/>
        <v>0.82</v>
      </c>
      <c r="L1246" s="175">
        <f t="shared" si="119"/>
        <v>0.88</v>
      </c>
      <c r="M1246" s="175">
        <f t="shared" si="120"/>
        <v>0</v>
      </c>
      <c r="N1246" s="135">
        <f t="shared" si="116"/>
        <v>-0.18</v>
      </c>
      <c r="O1246" s="176" t="str">
        <f t="shared" si="117"/>
        <v>是</v>
      </c>
      <c r="P1246" s="176" t="str">
        <f t="shared" si="121"/>
        <v>否</v>
      </c>
    </row>
    <row r="1247" ht="18.95" customHeight="1" spans="1:16">
      <c r="A1247" s="167" t="s">
        <v>135</v>
      </c>
      <c r="B1247" s="168" t="s">
        <v>135</v>
      </c>
      <c r="C1247" s="456" t="s">
        <v>2314</v>
      </c>
      <c r="D1247" s="169" t="s">
        <v>2329</v>
      </c>
      <c r="E1247" s="168" t="s">
        <v>147</v>
      </c>
      <c r="F1247" s="51" t="s">
        <v>2330</v>
      </c>
      <c r="G1247" s="26">
        <v>0</v>
      </c>
      <c r="H1247" s="26">
        <f>IFERROR(VLOOKUP(D1247,'数据-省本级预算数'!D:H,4,0),"0")</f>
        <v>0</v>
      </c>
      <c r="I1247" s="26"/>
      <c r="J1247" s="26">
        <f>VLOOKUP(F1247,'数据-省本级决算数'!$A:$B,2,0)</f>
        <v>0</v>
      </c>
      <c r="K1247" s="175"/>
      <c r="L1247" s="175"/>
      <c r="M1247" s="175">
        <f t="shared" si="120"/>
        <v>0</v>
      </c>
      <c r="N1247" s="135" t="str">
        <f t="shared" si="116"/>
        <v/>
      </c>
      <c r="O1247" s="176" t="str">
        <f t="shared" si="117"/>
        <v>否</v>
      </c>
      <c r="P1247" s="176" t="str">
        <f t="shared" si="121"/>
        <v>否</v>
      </c>
    </row>
    <row r="1248" ht="18.95" customHeight="1" spans="1:16">
      <c r="A1248" s="167" t="s">
        <v>135</v>
      </c>
      <c r="B1248" s="168" t="s">
        <v>135</v>
      </c>
      <c r="C1248" s="456" t="s">
        <v>2314</v>
      </c>
      <c r="D1248" s="169" t="s">
        <v>2331</v>
      </c>
      <c r="E1248" s="168" t="s">
        <v>147</v>
      </c>
      <c r="F1248" s="51" t="s">
        <v>2332</v>
      </c>
      <c r="G1248" s="26">
        <v>0</v>
      </c>
      <c r="H1248" s="26">
        <f>IFERROR(VLOOKUP(D1248,'数据-省本级预算数'!D:H,4,0),"0")</f>
        <v>0</v>
      </c>
      <c r="I1248" s="26"/>
      <c r="J1248" s="26">
        <f>VLOOKUP(F1248,'数据-省本级决算数'!$A:$B,2,0)</f>
        <v>0</v>
      </c>
      <c r="K1248" s="175"/>
      <c r="L1248" s="175"/>
      <c r="M1248" s="175">
        <f t="shared" si="120"/>
        <v>0</v>
      </c>
      <c r="N1248" s="135" t="str">
        <f t="shared" si="116"/>
        <v/>
      </c>
      <c r="O1248" s="176" t="str">
        <f t="shared" si="117"/>
        <v>否</v>
      </c>
      <c r="P1248" s="176" t="str">
        <f t="shared" si="121"/>
        <v>否</v>
      </c>
    </row>
    <row r="1249" ht="18.95" customHeight="1" spans="1:16">
      <c r="A1249" s="167" t="s">
        <v>135</v>
      </c>
      <c r="B1249" s="168" t="s">
        <v>135</v>
      </c>
      <c r="C1249" s="456" t="s">
        <v>2314</v>
      </c>
      <c r="D1249" s="169" t="s">
        <v>2333</v>
      </c>
      <c r="E1249" s="168" t="s">
        <v>147</v>
      </c>
      <c r="F1249" s="51" t="s">
        <v>2334</v>
      </c>
      <c r="G1249" s="26">
        <v>39656</v>
      </c>
      <c r="H1249" s="26">
        <f>IFERROR(VLOOKUP(D1249,'数据-省本级预算数'!D:H,4,0),"0")</f>
        <v>33944</v>
      </c>
      <c r="I1249" s="26"/>
      <c r="J1249" s="26">
        <f>VLOOKUP(F1249,'数据-省本级决算数'!$A:$B,2,0)</f>
        <v>49094</v>
      </c>
      <c r="K1249" s="175">
        <f t="shared" si="118"/>
        <v>1.24</v>
      </c>
      <c r="L1249" s="175">
        <f t="shared" si="119"/>
        <v>1.45</v>
      </c>
      <c r="M1249" s="175">
        <f t="shared" si="120"/>
        <v>0</v>
      </c>
      <c r="N1249" s="135">
        <f t="shared" si="116"/>
        <v>0.238</v>
      </c>
      <c r="O1249" s="176" t="str">
        <f t="shared" si="117"/>
        <v>是</v>
      </c>
      <c r="P1249" s="176" t="str">
        <f t="shared" si="121"/>
        <v>否</v>
      </c>
    </row>
    <row r="1250" ht="18.95" customHeight="1" spans="1:16">
      <c r="A1250" s="167" t="s">
        <v>135</v>
      </c>
      <c r="B1250" s="168" t="s">
        <v>135</v>
      </c>
      <c r="C1250" s="456" t="s">
        <v>2314</v>
      </c>
      <c r="D1250" s="169" t="s">
        <v>2335</v>
      </c>
      <c r="E1250" s="168" t="s">
        <v>147</v>
      </c>
      <c r="F1250" s="51" t="s">
        <v>2336</v>
      </c>
      <c r="G1250" s="26">
        <v>0</v>
      </c>
      <c r="H1250" s="26">
        <f>IFERROR(VLOOKUP(D1250,'数据-省本级预算数'!D:H,4,0),"0")</f>
        <v>0</v>
      </c>
      <c r="I1250" s="26"/>
      <c r="J1250" s="26">
        <f>VLOOKUP(F1250,'数据-省本级决算数'!$A:$B,2,0)</f>
        <v>3030</v>
      </c>
      <c r="K1250" s="175"/>
      <c r="L1250" s="175"/>
      <c r="M1250" s="175">
        <f t="shared" si="120"/>
        <v>0</v>
      </c>
      <c r="N1250" s="135" t="str">
        <f t="shared" si="116"/>
        <v/>
      </c>
      <c r="O1250" s="176" t="str">
        <f t="shared" si="117"/>
        <v>是</v>
      </c>
      <c r="P1250" s="176" t="str">
        <f t="shared" si="121"/>
        <v>否</v>
      </c>
    </row>
    <row r="1251" ht="18.95" customHeight="1" spans="1:16">
      <c r="A1251" s="167" t="s">
        <v>135</v>
      </c>
      <c r="B1251" s="168" t="s">
        <v>135</v>
      </c>
      <c r="C1251" s="456" t="s">
        <v>2314</v>
      </c>
      <c r="D1251" s="169" t="s">
        <v>2337</v>
      </c>
      <c r="E1251" s="168" t="s">
        <v>147</v>
      </c>
      <c r="F1251" s="51" t="s">
        <v>160</v>
      </c>
      <c r="G1251" s="26">
        <v>0</v>
      </c>
      <c r="H1251" s="26">
        <f>IFERROR(VLOOKUP(D1251,'数据-省本级预算数'!D:H,4,0),"0")</f>
        <v>0</v>
      </c>
      <c r="I1251" s="26"/>
      <c r="J1251" s="26">
        <f>VLOOKUP(F1251,'数据-省本级决算数'!$A:$B,2,0)</f>
        <v>103</v>
      </c>
      <c r="K1251" s="175"/>
      <c r="L1251" s="175"/>
      <c r="M1251" s="175">
        <f t="shared" si="120"/>
        <v>0</v>
      </c>
      <c r="N1251" s="135" t="str">
        <f t="shared" si="116"/>
        <v/>
      </c>
      <c r="O1251" s="176" t="str">
        <f t="shared" si="117"/>
        <v>是</v>
      </c>
      <c r="P1251" s="176" t="str">
        <f t="shared" si="121"/>
        <v>否</v>
      </c>
    </row>
    <row r="1252" ht="18.95" customHeight="1" spans="1:16">
      <c r="A1252" s="167" t="s">
        <v>135</v>
      </c>
      <c r="B1252" s="168" t="s">
        <v>135</v>
      </c>
      <c r="C1252" s="456" t="s">
        <v>2314</v>
      </c>
      <c r="D1252" s="169" t="s">
        <v>2338</v>
      </c>
      <c r="E1252" s="168" t="s">
        <v>147</v>
      </c>
      <c r="F1252" s="27" t="s">
        <v>2339</v>
      </c>
      <c r="G1252" s="26">
        <v>700</v>
      </c>
      <c r="H1252" s="26">
        <f>IFERROR(VLOOKUP(D1252,'数据-省本级预算数'!D:H,4,0),"0")</f>
        <v>695</v>
      </c>
      <c r="I1252" s="26"/>
      <c r="J1252" s="26">
        <f>VLOOKUP(F1252,'数据-省本级决算数'!$A:$B,2,0)</f>
        <v>2221</v>
      </c>
      <c r="K1252" s="175">
        <f t="shared" si="118"/>
        <v>3.17</v>
      </c>
      <c r="L1252" s="175">
        <f t="shared" si="119"/>
        <v>3.2</v>
      </c>
      <c r="M1252" s="175">
        <f t="shared" si="120"/>
        <v>0</v>
      </c>
      <c r="N1252" s="135">
        <f t="shared" si="116"/>
        <v>2.173</v>
      </c>
      <c r="O1252" s="176" t="str">
        <f t="shared" si="117"/>
        <v>是</v>
      </c>
      <c r="P1252" s="176" t="str">
        <f t="shared" si="121"/>
        <v>否</v>
      </c>
    </row>
    <row r="1253" ht="18.95" customHeight="1" spans="1:16">
      <c r="A1253" s="167" t="s">
        <v>135</v>
      </c>
      <c r="B1253" s="456" t="s">
        <v>2312</v>
      </c>
      <c r="C1253" s="168" t="s">
        <v>135</v>
      </c>
      <c r="D1253" s="169" t="s">
        <v>2340</v>
      </c>
      <c r="E1253" s="168"/>
      <c r="F1253" s="51" t="s">
        <v>2341</v>
      </c>
      <c r="G1253" s="170">
        <f ca="1">SUMIF($C1252:$C2474,$D1253,$G1252:$G2473)</f>
        <v>0</v>
      </c>
      <c r="H1253" s="26">
        <f ca="1">SUMIF($C1252:$C2473,$D1253,$H1252:$H2472)</f>
        <v>0</v>
      </c>
      <c r="I1253" s="26">
        <f>IFERROR(VLOOKUP(F1253,'数据-省本级调整数'!$A:$B,2,0),0)</f>
        <v>0</v>
      </c>
      <c r="J1253" s="26">
        <f>VLOOKUP(F1253,'数据-省本级决算数'!$A:$B,2,0)</f>
        <v>0</v>
      </c>
      <c r="K1253" s="175"/>
      <c r="L1253" s="175"/>
      <c r="M1253" s="175">
        <f t="shared" si="120"/>
        <v>0</v>
      </c>
      <c r="N1253" s="133" t="str">
        <f ca="1" t="shared" si="116"/>
        <v/>
      </c>
      <c r="O1253" s="176" t="str">
        <f ca="1" t="shared" si="117"/>
        <v>否</v>
      </c>
      <c r="P1253" s="176" t="str">
        <f t="shared" si="121"/>
        <v>是</v>
      </c>
    </row>
    <row r="1254" ht="18.95" customHeight="1" spans="1:16">
      <c r="A1254" s="167" t="s">
        <v>135</v>
      </c>
      <c r="B1254" s="168" t="s">
        <v>135</v>
      </c>
      <c r="C1254" s="456" t="s">
        <v>2340</v>
      </c>
      <c r="D1254" s="169" t="s">
        <v>2342</v>
      </c>
      <c r="E1254" s="168" t="s">
        <v>147</v>
      </c>
      <c r="F1254" s="51" t="s">
        <v>141</v>
      </c>
      <c r="G1254" s="26">
        <v>0</v>
      </c>
      <c r="H1254" s="26">
        <f>IFERROR(VLOOKUP(D1254,'数据-省本级预算数'!D:H,4,0),"0")</f>
        <v>0</v>
      </c>
      <c r="I1254" s="26"/>
      <c r="J1254" s="26">
        <f>VLOOKUP(F1254,'数据-省本级决算数'!$A:$B,2,0)</f>
        <v>4776</v>
      </c>
      <c r="K1254" s="175"/>
      <c r="L1254" s="175"/>
      <c r="M1254" s="175">
        <f t="shared" si="120"/>
        <v>0</v>
      </c>
      <c r="N1254" s="135" t="str">
        <f t="shared" si="116"/>
        <v/>
      </c>
      <c r="O1254" s="176" t="str">
        <f t="shared" si="117"/>
        <v>是</v>
      </c>
      <c r="P1254" s="176" t="str">
        <f t="shared" si="121"/>
        <v>否</v>
      </c>
    </row>
    <row r="1255" ht="18.95" customHeight="1" spans="1:16">
      <c r="A1255" s="167" t="s">
        <v>135</v>
      </c>
      <c r="B1255" s="168" t="s">
        <v>135</v>
      </c>
      <c r="C1255" s="456" t="s">
        <v>2340</v>
      </c>
      <c r="D1255" s="169" t="s">
        <v>2343</v>
      </c>
      <c r="E1255" s="168" t="s">
        <v>147</v>
      </c>
      <c r="F1255" s="51" t="s">
        <v>143</v>
      </c>
      <c r="G1255" s="26">
        <v>0</v>
      </c>
      <c r="H1255" s="26">
        <f>IFERROR(VLOOKUP(D1255,'数据-省本级预算数'!D:H,4,0),"0")</f>
        <v>0</v>
      </c>
      <c r="I1255" s="26"/>
      <c r="J1255" s="26">
        <f>VLOOKUP(F1255,'数据-省本级决算数'!$A:$B,2,0)</f>
        <v>590</v>
      </c>
      <c r="K1255" s="175"/>
      <c r="L1255" s="175"/>
      <c r="M1255" s="175">
        <f t="shared" si="120"/>
        <v>0</v>
      </c>
      <c r="N1255" s="135" t="str">
        <f t="shared" si="116"/>
        <v/>
      </c>
      <c r="O1255" s="176" t="str">
        <f t="shared" si="117"/>
        <v>是</v>
      </c>
      <c r="P1255" s="176" t="str">
        <f t="shared" si="121"/>
        <v>否</v>
      </c>
    </row>
    <row r="1256" ht="18.95" customHeight="1" spans="1:16">
      <c r="A1256" s="167" t="s">
        <v>135</v>
      </c>
      <c r="B1256" s="168" t="s">
        <v>135</v>
      </c>
      <c r="C1256" s="456" t="s">
        <v>2340</v>
      </c>
      <c r="D1256" s="169" t="s">
        <v>2344</v>
      </c>
      <c r="E1256" s="168" t="s">
        <v>147</v>
      </c>
      <c r="F1256" s="51" t="s">
        <v>145</v>
      </c>
      <c r="G1256" s="26">
        <v>0</v>
      </c>
      <c r="H1256" s="26">
        <f>IFERROR(VLOOKUP(D1256,'数据-省本级预算数'!D:H,4,0),"0")</f>
        <v>0</v>
      </c>
      <c r="I1256" s="26"/>
      <c r="J1256" s="26">
        <f>VLOOKUP(F1256,'数据-省本级决算数'!$A:$B,2,0)</f>
        <v>713</v>
      </c>
      <c r="K1256" s="175"/>
      <c r="L1256" s="175"/>
      <c r="M1256" s="175">
        <f t="shared" si="120"/>
        <v>0</v>
      </c>
      <c r="N1256" s="135" t="str">
        <f t="shared" si="116"/>
        <v/>
      </c>
      <c r="O1256" s="176" t="str">
        <f t="shared" si="117"/>
        <v>是</v>
      </c>
      <c r="P1256" s="176" t="str">
        <f t="shared" si="121"/>
        <v>否</v>
      </c>
    </row>
    <row r="1257" ht="18.95" customHeight="1" spans="1:16">
      <c r="A1257" s="167" t="s">
        <v>135</v>
      </c>
      <c r="B1257" s="168" t="s">
        <v>135</v>
      </c>
      <c r="C1257" s="456" t="s">
        <v>2340</v>
      </c>
      <c r="D1257" s="169" t="s">
        <v>2345</v>
      </c>
      <c r="E1257" s="168" t="s">
        <v>147</v>
      </c>
      <c r="F1257" s="51" t="s">
        <v>2346</v>
      </c>
      <c r="G1257" s="26">
        <v>0</v>
      </c>
      <c r="H1257" s="26">
        <f>IFERROR(VLOOKUP(D1257,'数据-省本级预算数'!D:H,4,0),"0")</f>
        <v>0</v>
      </c>
      <c r="I1257" s="26"/>
      <c r="J1257" s="26">
        <f>VLOOKUP(F1257,'数据-省本级决算数'!$A:$B,2,0)</f>
        <v>0</v>
      </c>
      <c r="K1257" s="175"/>
      <c r="L1257" s="175"/>
      <c r="M1257" s="175">
        <f t="shared" si="120"/>
        <v>0</v>
      </c>
      <c r="N1257" s="135" t="str">
        <f t="shared" si="116"/>
        <v/>
      </c>
      <c r="O1257" s="176" t="str">
        <f t="shared" si="117"/>
        <v>否</v>
      </c>
      <c r="P1257" s="176" t="str">
        <f t="shared" si="121"/>
        <v>否</v>
      </c>
    </row>
    <row r="1258" ht="18.95" customHeight="1" spans="1:16">
      <c r="A1258" s="167" t="s">
        <v>135</v>
      </c>
      <c r="B1258" s="168" t="s">
        <v>135</v>
      </c>
      <c r="C1258" s="456" t="s">
        <v>2340</v>
      </c>
      <c r="D1258" s="169" t="s">
        <v>2347</v>
      </c>
      <c r="E1258" s="168" t="s">
        <v>147</v>
      </c>
      <c r="F1258" s="51" t="s">
        <v>2348</v>
      </c>
      <c r="G1258" s="26">
        <v>0</v>
      </c>
      <c r="H1258" s="26">
        <f>IFERROR(VLOOKUP(D1258,'数据-省本级预算数'!D:H,4,0),"0")</f>
        <v>0</v>
      </c>
      <c r="I1258" s="26"/>
      <c r="J1258" s="26">
        <f>VLOOKUP(F1258,'数据-省本级决算数'!$A:$B,2,0)</f>
        <v>0</v>
      </c>
      <c r="K1258" s="175"/>
      <c r="L1258" s="175"/>
      <c r="M1258" s="175">
        <f t="shared" si="120"/>
        <v>0</v>
      </c>
      <c r="N1258" s="135" t="str">
        <f t="shared" si="116"/>
        <v/>
      </c>
      <c r="O1258" s="176" t="str">
        <f t="shared" si="117"/>
        <v>否</v>
      </c>
      <c r="P1258" s="176" t="str">
        <f t="shared" si="121"/>
        <v>否</v>
      </c>
    </row>
    <row r="1259" ht="18.95" customHeight="1" spans="1:16">
      <c r="A1259" s="167" t="s">
        <v>135</v>
      </c>
      <c r="B1259" s="168" t="s">
        <v>135</v>
      </c>
      <c r="C1259" s="456" t="s">
        <v>2340</v>
      </c>
      <c r="D1259" s="169" t="s">
        <v>2349</v>
      </c>
      <c r="E1259" s="168" t="s">
        <v>147</v>
      </c>
      <c r="F1259" s="51" t="s">
        <v>2350</v>
      </c>
      <c r="G1259" s="26">
        <v>0</v>
      </c>
      <c r="H1259" s="26">
        <f>IFERROR(VLOOKUP(D1259,'数据-省本级预算数'!D:H,4,0),"0")</f>
        <v>0</v>
      </c>
      <c r="I1259" s="26"/>
      <c r="J1259" s="26">
        <f>VLOOKUP(F1259,'数据-省本级决算数'!$A:$B,2,0)</f>
        <v>0</v>
      </c>
      <c r="K1259" s="175"/>
      <c r="L1259" s="175"/>
      <c r="M1259" s="175">
        <f t="shared" si="120"/>
        <v>0</v>
      </c>
      <c r="N1259" s="135" t="str">
        <f t="shared" si="116"/>
        <v/>
      </c>
      <c r="O1259" s="176" t="str">
        <f t="shared" si="117"/>
        <v>否</v>
      </c>
      <c r="P1259" s="176" t="str">
        <f t="shared" si="121"/>
        <v>否</v>
      </c>
    </row>
    <row r="1260" ht="18.95" customHeight="1" spans="1:16">
      <c r="A1260" s="167" t="s">
        <v>135</v>
      </c>
      <c r="B1260" s="168" t="s">
        <v>135</v>
      </c>
      <c r="C1260" s="456" t="s">
        <v>2340</v>
      </c>
      <c r="D1260" s="169" t="s">
        <v>2351</v>
      </c>
      <c r="E1260" s="168" t="s">
        <v>147</v>
      </c>
      <c r="F1260" s="51" t="s">
        <v>2352</v>
      </c>
      <c r="G1260" s="26">
        <v>0</v>
      </c>
      <c r="H1260" s="26">
        <f>IFERROR(VLOOKUP(D1260,'数据-省本级预算数'!D:H,4,0),"0")</f>
        <v>0</v>
      </c>
      <c r="I1260" s="26"/>
      <c r="J1260" s="26">
        <f>VLOOKUP(F1260,'数据-省本级决算数'!$A:$B,2,0)</f>
        <v>0</v>
      </c>
      <c r="K1260" s="175"/>
      <c r="L1260" s="175"/>
      <c r="M1260" s="175">
        <f t="shared" si="120"/>
        <v>0</v>
      </c>
      <c r="N1260" s="135" t="str">
        <f t="shared" si="116"/>
        <v/>
      </c>
      <c r="O1260" s="176" t="str">
        <f t="shared" si="117"/>
        <v>否</v>
      </c>
      <c r="P1260" s="176" t="str">
        <f t="shared" si="121"/>
        <v>否</v>
      </c>
    </row>
    <row r="1261" ht="18.95" customHeight="1" spans="1:16">
      <c r="A1261" s="167" t="s">
        <v>135</v>
      </c>
      <c r="B1261" s="168" t="s">
        <v>135</v>
      </c>
      <c r="C1261" s="456" t="s">
        <v>2340</v>
      </c>
      <c r="D1261" s="169" t="s">
        <v>2353</v>
      </c>
      <c r="E1261" s="168" t="s">
        <v>147</v>
      </c>
      <c r="F1261" s="51" t="s">
        <v>2354</v>
      </c>
      <c r="G1261" s="26">
        <v>0</v>
      </c>
      <c r="H1261" s="26">
        <f>IFERROR(VLOOKUP(D1261,'数据-省本级预算数'!D:H,4,0),"0")</f>
        <v>0</v>
      </c>
      <c r="I1261" s="26"/>
      <c r="J1261" s="26">
        <f>VLOOKUP(F1261,'数据-省本级决算数'!$A:$B,2,0)</f>
        <v>0</v>
      </c>
      <c r="K1261" s="175"/>
      <c r="L1261" s="175"/>
      <c r="M1261" s="175">
        <f t="shared" si="120"/>
        <v>0</v>
      </c>
      <c r="N1261" s="135" t="str">
        <f t="shared" si="116"/>
        <v/>
      </c>
      <c r="O1261" s="176" t="str">
        <f t="shared" si="117"/>
        <v>否</v>
      </c>
      <c r="P1261" s="176" t="str">
        <f t="shared" si="121"/>
        <v>否</v>
      </c>
    </row>
    <row r="1262" ht="18.95" customHeight="1" spans="1:16">
      <c r="A1262" s="167" t="s">
        <v>135</v>
      </c>
      <c r="B1262" s="168"/>
      <c r="C1262" s="456" t="s">
        <v>2340</v>
      </c>
      <c r="D1262" s="169" t="s">
        <v>2355</v>
      </c>
      <c r="E1262" s="168" t="s">
        <v>147</v>
      </c>
      <c r="F1262" s="51" t="s">
        <v>2356</v>
      </c>
      <c r="G1262" s="26">
        <v>0</v>
      </c>
      <c r="H1262" s="26">
        <f>IFERROR(VLOOKUP(D1262,'数据-省本级预算数'!D:H,4,0),"0")</f>
        <v>0</v>
      </c>
      <c r="I1262" s="26"/>
      <c r="J1262" s="26">
        <f>VLOOKUP(F1262,'数据-省本级决算数'!$A:$B,2,0)</f>
        <v>0</v>
      </c>
      <c r="K1262" s="175"/>
      <c r="L1262" s="175"/>
      <c r="M1262" s="175">
        <f t="shared" si="120"/>
        <v>0</v>
      </c>
      <c r="N1262" s="135" t="str">
        <f t="shared" si="116"/>
        <v/>
      </c>
      <c r="O1262" s="176" t="str">
        <f t="shared" si="117"/>
        <v>否</v>
      </c>
      <c r="P1262" s="176" t="str">
        <f t="shared" si="121"/>
        <v>否</v>
      </c>
    </row>
    <row r="1263" ht="18.95" customHeight="1" spans="1:16">
      <c r="A1263" s="167" t="s">
        <v>135</v>
      </c>
      <c r="B1263" s="168" t="s">
        <v>135</v>
      </c>
      <c r="C1263" s="456" t="s">
        <v>2340</v>
      </c>
      <c r="D1263" s="169" t="s">
        <v>2357</v>
      </c>
      <c r="E1263" s="168" t="s">
        <v>147</v>
      </c>
      <c r="F1263" s="51" t="s">
        <v>2358</v>
      </c>
      <c r="G1263" s="26">
        <v>0</v>
      </c>
      <c r="H1263" s="26">
        <f>IFERROR(VLOOKUP(D1263,'数据-省本级预算数'!D:H,4,0),"0")</f>
        <v>0</v>
      </c>
      <c r="I1263" s="26"/>
      <c r="J1263" s="26">
        <f>VLOOKUP(F1263,'数据-省本级决算数'!$A:$B,2,0)</f>
        <v>0</v>
      </c>
      <c r="K1263" s="175"/>
      <c r="L1263" s="175"/>
      <c r="M1263" s="175">
        <f t="shared" si="120"/>
        <v>0</v>
      </c>
      <c r="N1263" s="135" t="str">
        <f t="shared" si="116"/>
        <v/>
      </c>
      <c r="O1263" s="176" t="str">
        <f t="shared" si="117"/>
        <v>否</v>
      </c>
      <c r="P1263" s="176" t="str">
        <f t="shared" si="121"/>
        <v>否</v>
      </c>
    </row>
    <row r="1264" ht="18.95" customHeight="1" spans="1:16">
      <c r="A1264" s="167" t="s">
        <v>135</v>
      </c>
      <c r="B1264" s="168" t="s">
        <v>135</v>
      </c>
      <c r="C1264" s="456" t="s">
        <v>2340</v>
      </c>
      <c r="D1264" s="169" t="s">
        <v>2359</v>
      </c>
      <c r="E1264" s="168" t="s">
        <v>147</v>
      </c>
      <c r="F1264" s="51" t="s">
        <v>2360</v>
      </c>
      <c r="G1264" s="26">
        <v>0</v>
      </c>
      <c r="H1264" s="26">
        <f>IFERROR(VLOOKUP(D1264,'数据-省本级预算数'!D:H,4,0),"0")</f>
        <v>0</v>
      </c>
      <c r="I1264" s="26"/>
      <c r="J1264" s="26">
        <f>VLOOKUP(F1264,'数据-省本级决算数'!$A:$B,2,0)</f>
        <v>0</v>
      </c>
      <c r="K1264" s="175"/>
      <c r="L1264" s="175"/>
      <c r="M1264" s="175">
        <f t="shared" si="120"/>
        <v>0</v>
      </c>
      <c r="N1264" s="135" t="str">
        <f t="shared" si="116"/>
        <v/>
      </c>
      <c r="O1264" s="176" t="str">
        <f t="shared" si="117"/>
        <v>否</v>
      </c>
      <c r="P1264" s="176" t="str">
        <f t="shared" si="121"/>
        <v>否</v>
      </c>
    </row>
    <row r="1265" ht="18.95" customHeight="1" spans="1:16">
      <c r="A1265" s="167" t="s">
        <v>135</v>
      </c>
      <c r="B1265" s="168" t="s">
        <v>135</v>
      </c>
      <c r="C1265" s="456" t="s">
        <v>2340</v>
      </c>
      <c r="D1265" s="169" t="s">
        <v>2361</v>
      </c>
      <c r="E1265" s="168" t="s">
        <v>147</v>
      </c>
      <c r="F1265" s="51" t="s">
        <v>160</v>
      </c>
      <c r="G1265" s="26">
        <v>0</v>
      </c>
      <c r="H1265" s="26">
        <f>IFERROR(VLOOKUP(D1265,'数据-省本级预算数'!D:H,4,0),"0")</f>
        <v>0</v>
      </c>
      <c r="I1265" s="26"/>
      <c r="J1265" s="26">
        <f>VLOOKUP(F1265,'数据-省本级决算数'!$A:$B,2,0)</f>
        <v>103</v>
      </c>
      <c r="K1265" s="175"/>
      <c r="L1265" s="175"/>
      <c r="M1265" s="175">
        <f t="shared" si="120"/>
        <v>0</v>
      </c>
      <c r="N1265" s="135" t="str">
        <f t="shared" si="116"/>
        <v/>
      </c>
      <c r="O1265" s="176" t="str">
        <f t="shared" si="117"/>
        <v>是</v>
      </c>
      <c r="P1265" s="176" t="str">
        <f t="shared" si="121"/>
        <v>否</v>
      </c>
    </row>
    <row r="1266" ht="18.95" customHeight="1" spans="1:16">
      <c r="A1266" s="167" t="s">
        <v>135</v>
      </c>
      <c r="B1266" s="168" t="s">
        <v>135</v>
      </c>
      <c r="C1266" s="456" t="s">
        <v>2340</v>
      </c>
      <c r="D1266" s="169" t="s">
        <v>2362</v>
      </c>
      <c r="E1266" s="168" t="s">
        <v>147</v>
      </c>
      <c r="F1266" s="51" t="s">
        <v>2363</v>
      </c>
      <c r="G1266" s="26">
        <v>0</v>
      </c>
      <c r="H1266" s="26">
        <f>IFERROR(VLOOKUP(D1266,'数据-省本级预算数'!D:H,4,0),"0")</f>
        <v>0</v>
      </c>
      <c r="I1266" s="26"/>
      <c r="J1266" s="26">
        <f>VLOOKUP(F1266,'数据-省本级决算数'!$A:$B,2,0)</f>
        <v>0</v>
      </c>
      <c r="K1266" s="175"/>
      <c r="L1266" s="175"/>
      <c r="M1266" s="175">
        <f t="shared" si="120"/>
        <v>0</v>
      </c>
      <c r="N1266" s="135" t="str">
        <f t="shared" si="116"/>
        <v/>
      </c>
      <c r="O1266" s="176" t="str">
        <f t="shared" si="117"/>
        <v>否</v>
      </c>
      <c r="P1266" s="176" t="str">
        <f t="shared" si="121"/>
        <v>否</v>
      </c>
    </row>
    <row r="1267" ht="18.95" customHeight="1" spans="1:16">
      <c r="A1267" s="167" t="s">
        <v>135</v>
      </c>
      <c r="B1267" s="456" t="s">
        <v>2312</v>
      </c>
      <c r="C1267" s="168"/>
      <c r="D1267" s="455" t="s">
        <v>2364</v>
      </c>
      <c r="E1267" s="168"/>
      <c r="F1267" s="51" t="s">
        <v>2365</v>
      </c>
      <c r="G1267" s="170">
        <f ca="1">SUMIF($C1266:$C2488,$D1267,$G1266:$G2487)</f>
        <v>0</v>
      </c>
      <c r="H1267" s="26">
        <f ca="1">SUMIF($C1266:$C2487,$D1267,$H1266:$H2486)</f>
        <v>0</v>
      </c>
      <c r="I1267" s="26">
        <f>IFERROR(VLOOKUP(F1267,'数据-省本级调整数'!$A:$B,2,0),0)</f>
        <v>0</v>
      </c>
      <c r="J1267" s="26">
        <f>VLOOKUP(F1267,'数据-省本级决算数'!$A:$B,2,0)</f>
        <v>0</v>
      </c>
      <c r="K1267" s="175"/>
      <c r="L1267" s="175"/>
      <c r="M1267" s="175">
        <f t="shared" si="120"/>
        <v>0</v>
      </c>
      <c r="N1267" s="133" t="str">
        <f ca="1" t="shared" si="116"/>
        <v/>
      </c>
      <c r="O1267" s="176" t="str">
        <f ca="1" t="shared" si="117"/>
        <v>否</v>
      </c>
      <c r="P1267" s="176" t="str">
        <f t="shared" si="121"/>
        <v>是</v>
      </c>
    </row>
    <row r="1268" ht="18.95" customHeight="1" spans="1:16">
      <c r="A1268" s="167" t="s">
        <v>135</v>
      </c>
      <c r="B1268" s="168" t="s">
        <v>135</v>
      </c>
      <c r="C1268" s="455" t="s">
        <v>2364</v>
      </c>
      <c r="D1268" s="455" t="s">
        <v>2366</v>
      </c>
      <c r="E1268" s="168" t="s">
        <v>147</v>
      </c>
      <c r="F1268" s="51" t="s">
        <v>2367</v>
      </c>
      <c r="G1268" s="26">
        <v>0</v>
      </c>
      <c r="H1268" s="26" t="str">
        <f>IFERROR(VLOOKUP(D1268,'数据-省本级预算数'!D:H,4,0),"0")</f>
        <v>0</v>
      </c>
      <c r="I1268" s="26"/>
      <c r="J1268" s="26">
        <f>VLOOKUP(F1268,'数据-省本级决算数'!$A:$B,2,0)</f>
        <v>0</v>
      </c>
      <c r="K1268" s="175"/>
      <c r="L1268" s="175"/>
      <c r="M1268" s="175">
        <f t="shared" si="120"/>
        <v>0</v>
      </c>
      <c r="N1268" s="135" t="str">
        <f t="shared" si="116"/>
        <v/>
      </c>
      <c r="O1268" s="176" t="str">
        <f t="shared" si="117"/>
        <v>否</v>
      </c>
      <c r="P1268" s="176" t="str">
        <f t="shared" si="121"/>
        <v>否</v>
      </c>
    </row>
    <row r="1269" ht="18.95" customHeight="1" spans="1:16">
      <c r="A1269" s="167" t="s">
        <v>135</v>
      </c>
      <c r="B1269" s="168" t="s">
        <v>135</v>
      </c>
      <c r="C1269" s="455" t="s">
        <v>2364</v>
      </c>
      <c r="D1269" s="455" t="s">
        <v>2368</v>
      </c>
      <c r="E1269" s="168" t="s">
        <v>147</v>
      </c>
      <c r="F1269" s="51" t="s">
        <v>2369</v>
      </c>
      <c r="G1269" s="26">
        <v>0</v>
      </c>
      <c r="H1269" s="26" t="str">
        <f>IFERROR(VLOOKUP(D1269,'数据-省本级预算数'!D:H,4,0),"0")</f>
        <v>0</v>
      </c>
      <c r="I1269" s="26"/>
      <c r="J1269" s="26">
        <f>VLOOKUP(F1269,'数据-省本级决算数'!$A:$B,2,0)</f>
        <v>0</v>
      </c>
      <c r="K1269" s="175"/>
      <c r="L1269" s="175"/>
      <c r="M1269" s="175">
        <f t="shared" si="120"/>
        <v>0</v>
      </c>
      <c r="N1269" s="135" t="str">
        <f t="shared" si="116"/>
        <v/>
      </c>
      <c r="O1269" s="176" t="str">
        <f t="shared" si="117"/>
        <v>否</v>
      </c>
      <c r="P1269" s="176" t="str">
        <f t="shared" si="121"/>
        <v>否</v>
      </c>
    </row>
    <row r="1270" ht="18.95" customHeight="1" spans="1:16">
      <c r="A1270" s="167" t="s">
        <v>135</v>
      </c>
      <c r="B1270" s="168" t="s">
        <v>135</v>
      </c>
      <c r="C1270" s="455" t="s">
        <v>2364</v>
      </c>
      <c r="D1270" s="455" t="s">
        <v>2370</v>
      </c>
      <c r="E1270" s="168" t="s">
        <v>147</v>
      </c>
      <c r="F1270" s="51" t="s">
        <v>2371</v>
      </c>
      <c r="G1270" s="26">
        <v>0</v>
      </c>
      <c r="H1270" s="26" t="str">
        <f>IFERROR(VLOOKUP(D1270,'数据-省本级预算数'!D:H,4,0),"0")</f>
        <v>0</v>
      </c>
      <c r="I1270" s="26"/>
      <c r="J1270" s="26">
        <f>VLOOKUP(F1270,'数据-省本级决算数'!$A:$B,2,0)</f>
        <v>0</v>
      </c>
      <c r="K1270" s="175"/>
      <c r="L1270" s="175"/>
      <c r="M1270" s="175">
        <f t="shared" si="120"/>
        <v>0</v>
      </c>
      <c r="N1270" s="135" t="str">
        <f t="shared" si="116"/>
        <v/>
      </c>
      <c r="O1270" s="176" t="str">
        <f t="shared" si="117"/>
        <v>否</v>
      </c>
      <c r="P1270" s="176" t="str">
        <f t="shared" si="121"/>
        <v>否</v>
      </c>
    </row>
    <row r="1271" ht="18.95" customHeight="1" spans="1:16">
      <c r="A1271" s="167" t="s">
        <v>135</v>
      </c>
      <c r="B1271" s="168" t="s">
        <v>135</v>
      </c>
      <c r="C1271" s="455" t="s">
        <v>2364</v>
      </c>
      <c r="D1271" s="455" t="s">
        <v>2372</v>
      </c>
      <c r="E1271" s="168" t="s">
        <v>147</v>
      </c>
      <c r="F1271" s="51" t="s">
        <v>2373</v>
      </c>
      <c r="G1271" s="26">
        <v>0</v>
      </c>
      <c r="H1271" s="26" t="str">
        <f>IFERROR(VLOOKUP(D1271,'数据-省本级预算数'!D:H,4,0),"0")</f>
        <v>0</v>
      </c>
      <c r="I1271" s="26"/>
      <c r="J1271" s="26">
        <f>VLOOKUP(F1271,'数据-省本级决算数'!$A:$B,2,0)</f>
        <v>0</v>
      </c>
      <c r="K1271" s="175"/>
      <c r="L1271" s="175"/>
      <c r="M1271" s="175">
        <f t="shared" si="120"/>
        <v>0</v>
      </c>
      <c r="N1271" s="135" t="str">
        <f t="shared" si="116"/>
        <v/>
      </c>
      <c r="O1271" s="176" t="str">
        <f t="shared" si="117"/>
        <v>否</v>
      </c>
      <c r="P1271" s="176" t="str">
        <f t="shared" si="121"/>
        <v>否</v>
      </c>
    </row>
    <row r="1272" ht="18.95" customHeight="1" spans="1:16">
      <c r="A1272" s="167" t="s">
        <v>135</v>
      </c>
      <c r="B1272" s="168" t="s">
        <v>135</v>
      </c>
      <c r="C1272" s="455" t="s">
        <v>2364</v>
      </c>
      <c r="D1272" s="455" t="s">
        <v>2374</v>
      </c>
      <c r="E1272" s="168" t="s">
        <v>147</v>
      </c>
      <c r="F1272" s="51" t="s">
        <v>2375</v>
      </c>
      <c r="G1272" s="26">
        <v>0</v>
      </c>
      <c r="H1272" s="26" t="str">
        <f>IFERROR(VLOOKUP(D1272,'数据-省本级预算数'!D:H,4,0),"0")</f>
        <v>0</v>
      </c>
      <c r="I1272" s="26"/>
      <c r="J1272" s="26">
        <f>VLOOKUP(F1272,'数据-省本级决算数'!$A:$B,2,0)</f>
        <v>0</v>
      </c>
      <c r="K1272" s="175"/>
      <c r="L1272" s="175"/>
      <c r="M1272" s="175">
        <f t="shared" si="120"/>
        <v>0</v>
      </c>
      <c r="N1272" s="135" t="str">
        <f t="shared" si="116"/>
        <v/>
      </c>
      <c r="O1272" s="176" t="str">
        <f t="shared" si="117"/>
        <v>否</v>
      </c>
      <c r="P1272" s="176" t="str">
        <f t="shared" si="121"/>
        <v>否</v>
      </c>
    </row>
    <row r="1273" ht="18.95" customHeight="1" spans="1:16">
      <c r="A1273" s="167" t="s">
        <v>135</v>
      </c>
      <c r="B1273" s="456" t="s">
        <v>2312</v>
      </c>
      <c r="C1273" s="168"/>
      <c r="D1273" s="455" t="s">
        <v>2376</v>
      </c>
      <c r="E1273" s="168"/>
      <c r="F1273" s="51" t="s">
        <v>2377</v>
      </c>
      <c r="G1273" s="26">
        <f ca="1">SUMIF($C1272:$C2494,$D1273,$G1272:$G2493)</f>
        <v>2358</v>
      </c>
      <c r="H1273" s="26">
        <f ca="1">SUMIF($C1272:$C2493,$D1273,$H1272:$H2492)</f>
        <v>2000</v>
      </c>
      <c r="I1273" s="26">
        <f>IFERROR(VLOOKUP(F1273,'数据-省本级调整数'!$A:$B,2,0),0)</f>
        <v>3763</v>
      </c>
      <c r="J1273" s="26">
        <f>VLOOKUP(F1273,'数据-省本级决算数'!$A:$B,2,0)</f>
        <v>3663</v>
      </c>
      <c r="K1273" s="175">
        <f ca="1" t="shared" si="118"/>
        <v>1.55</v>
      </c>
      <c r="L1273" s="175">
        <f ca="1" t="shared" si="119"/>
        <v>1.83</v>
      </c>
      <c r="M1273" s="175">
        <f t="shared" si="120"/>
        <v>0.97</v>
      </c>
      <c r="N1273" s="135">
        <f ca="1" t="shared" si="116"/>
        <v>0.553</v>
      </c>
      <c r="O1273" s="176" t="str">
        <f ca="1" t="shared" si="117"/>
        <v>是</v>
      </c>
      <c r="P1273" s="176" t="str">
        <f t="shared" si="121"/>
        <v>是</v>
      </c>
    </row>
    <row r="1274" ht="18.95" customHeight="1" spans="1:16">
      <c r="A1274" s="167" t="s">
        <v>135</v>
      </c>
      <c r="B1274" s="168" t="s">
        <v>135</v>
      </c>
      <c r="C1274" s="455" t="s">
        <v>2376</v>
      </c>
      <c r="D1274" s="455" t="s">
        <v>2378</v>
      </c>
      <c r="E1274" s="168" t="s">
        <v>147</v>
      </c>
      <c r="F1274" s="51" t="s">
        <v>2379</v>
      </c>
      <c r="G1274" s="26">
        <v>0</v>
      </c>
      <c r="H1274" s="26" t="str">
        <f>IFERROR(VLOOKUP(D1274,'数据-省本级预算数'!D:H,4,0),"0")</f>
        <v>0</v>
      </c>
      <c r="I1274" s="26"/>
      <c r="J1274" s="26">
        <f>VLOOKUP(F1274,'数据-省本级决算数'!$A:$B,2,0)</f>
        <v>0</v>
      </c>
      <c r="K1274" s="175"/>
      <c r="L1274" s="175"/>
      <c r="M1274" s="175">
        <f t="shared" si="120"/>
        <v>0</v>
      </c>
      <c r="N1274" s="135" t="str">
        <f t="shared" si="116"/>
        <v/>
      </c>
      <c r="O1274" s="176" t="str">
        <f t="shared" si="117"/>
        <v>否</v>
      </c>
      <c r="P1274" s="176" t="str">
        <f t="shared" si="121"/>
        <v>否</v>
      </c>
    </row>
    <row r="1275" ht="18.95" customHeight="1" spans="1:16">
      <c r="A1275" s="167" t="s">
        <v>135</v>
      </c>
      <c r="B1275" s="168" t="s">
        <v>135</v>
      </c>
      <c r="C1275" s="455" t="s">
        <v>2376</v>
      </c>
      <c r="D1275" s="455" t="s">
        <v>2380</v>
      </c>
      <c r="E1275" s="168" t="s">
        <v>147</v>
      </c>
      <c r="F1275" s="51" t="s">
        <v>2381</v>
      </c>
      <c r="G1275" s="26">
        <v>0</v>
      </c>
      <c r="H1275" s="26" t="str">
        <f>IFERROR(VLOOKUP(D1275,'数据-省本级预算数'!D:H,4,0),"0")</f>
        <v>0</v>
      </c>
      <c r="I1275" s="26"/>
      <c r="J1275" s="26">
        <f>VLOOKUP(F1275,'数据-省本级决算数'!$A:$B,2,0)</f>
        <v>0</v>
      </c>
      <c r="K1275" s="175"/>
      <c r="L1275" s="175"/>
      <c r="M1275" s="175">
        <f t="shared" si="120"/>
        <v>0</v>
      </c>
      <c r="N1275" s="135" t="str">
        <f t="shared" si="116"/>
        <v/>
      </c>
      <c r="O1275" s="176" t="str">
        <f t="shared" si="117"/>
        <v>否</v>
      </c>
      <c r="P1275" s="176" t="str">
        <f t="shared" si="121"/>
        <v>否</v>
      </c>
    </row>
    <row r="1276" ht="18.95" customHeight="1" spans="1:16">
      <c r="A1276" s="167" t="s">
        <v>135</v>
      </c>
      <c r="B1276" s="168"/>
      <c r="C1276" s="455" t="s">
        <v>2376</v>
      </c>
      <c r="D1276" s="455" t="s">
        <v>2382</v>
      </c>
      <c r="E1276" s="168" t="s">
        <v>147</v>
      </c>
      <c r="F1276" s="51" t="s">
        <v>2383</v>
      </c>
      <c r="G1276" s="26">
        <v>2358</v>
      </c>
      <c r="H1276" s="26">
        <f>IFERROR(VLOOKUP(D1276,'数据-省本级预算数'!D:H,4,0),"0")</f>
        <v>2000</v>
      </c>
      <c r="I1276" s="26"/>
      <c r="J1276" s="26">
        <f>VLOOKUP(F1276,'数据-省本级决算数'!$A:$B,2,0)</f>
        <v>3663</v>
      </c>
      <c r="K1276" s="175">
        <f t="shared" si="118"/>
        <v>1.55</v>
      </c>
      <c r="L1276" s="175">
        <f t="shared" si="119"/>
        <v>1.83</v>
      </c>
      <c r="M1276" s="175">
        <f t="shared" si="120"/>
        <v>0</v>
      </c>
      <c r="N1276" s="135">
        <f t="shared" si="116"/>
        <v>0.553</v>
      </c>
      <c r="O1276" s="176" t="str">
        <f t="shared" si="117"/>
        <v>是</v>
      </c>
      <c r="P1276" s="176" t="str">
        <f t="shared" si="121"/>
        <v>否</v>
      </c>
    </row>
    <row r="1277" ht="18.95" customHeight="1" spans="1:16">
      <c r="A1277" s="167" t="s">
        <v>135</v>
      </c>
      <c r="B1277" s="168" t="s">
        <v>135</v>
      </c>
      <c r="C1277" s="455" t="s">
        <v>2376</v>
      </c>
      <c r="D1277" s="455" t="s">
        <v>2384</v>
      </c>
      <c r="E1277" s="168" t="s">
        <v>147</v>
      </c>
      <c r="F1277" s="51" t="s">
        <v>2385</v>
      </c>
      <c r="G1277" s="26">
        <v>0</v>
      </c>
      <c r="H1277" s="26" t="str">
        <f>IFERROR(VLOOKUP(D1277,'数据-省本级预算数'!D:H,4,0),"0")</f>
        <v>0</v>
      </c>
      <c r="I1277" s="26"/>
      <c r="J1277" s="26">
        <f>VLOOKUP(F1277,'数据-省本级决算数'!$A:$B,2,0)</f>
        <v>0</v>
      </c>
      <c r="K1277" s="175"/>
      <c r="L1277" s="175"/>
      <c r="M1277" s="175">
        <f t="shared" si="120"/>
        <v>0</v>
      </c>
      <c r="N1277" s="135" t="str">
        <f t="shared" ref="N1277:N1302" si="122">IF(ISERROR(J1277/G1277-1),"",J1277/G1277-1)</f>
        <v/>
      </c>
      <c r="O1277" s="176" t="str">
        <f t="shared" si="117"/>
        <v>否</v>
      </c>
      <c r="P1277" s="176" t="str">
        <f t="shared" si="121"/>
        <v>否</v>
      </c>
    </row>
    <row r="1278" ht="18.95" customHeight="1" spans="1:16">
      <c r="A1278" s="167" t="s">
        <v>135</v>
      </c>
      <c r="B1278" s="168" t="s">
        <v>135</v>
      </c>
      <c r="C1278" s="455" t="s">
        <v>2376</v>
      </c>
      <c r="D1278" s="455" t="s">
        <v>2386</v>
      </c>
      <c r="E1278" s="168" t="s">
        <v>147</v>
      </c>
      <c r="F1278" s="51" t="s">
        <v>2387</v>
      </c>
      <c r="G1278" s="26">
        <v>0</v>
      </c>
      <c r="H1278" s="26" t="str">
        <f>IFERROR(VLOOKUP(D1278,'数据-省本级预算数'!D:H,4,0),"0")</f>
        <v>0</v>
      </c>
      <c r="I1278" s="26"/>
      <c r="J1278" s="26">
        <f>VLOOKUP(F1278,'数据-省本级决算数'!$A:$B,2,0)</f>
        <v>0</v>
      </c>
      <c r="K1278" s="175"/>
      <c r="L1278" s="175"/>
      <c r="M1278" s="175">
        <f t="shared" si="120"/>
        <v>0</v>
      </c>
      <c r="N1278" s="135" t="str">
        <f t="shared" si="122"/>
        <v/>
      </c>
      <c r="O1278" s="176" t="str">
        <f t="shared" si="117"/>
        <v>否</v>
      </c>
      <c r="P1278" s="176" t="str">
        <f t="shared" si="121"/>
        <v>否</v>
      </c>
    </row>
    <row r="1279" ht="18.95" customHeight="1" spans="1:16">
      <c r="A1279" s="167" t="s">
        <v>135</v>
      </c>
      <c r="B1279" s="456" t="s">
        <v>2312</v>
      </c>
      <c r="C1279" s="168"/>
      <c r="D1279" s="455" t="s">
        <v>2388</v>
      </c>
      <c r="E1279" s="168"/>
      <c r="F1279" s="51" t="s">
        <v>2389</v>
      </c>
      <c r="G1279" s="26">
        <f ca="1">SUMIF($C1278:$C2500,$D1279,$G1278:$G2499)</f>
        <v>3067</v>
      </c>
      <c r="H1279" s="26">
        <f ca="1">SUMIF($C1278:$C2499,$D1279,$H1278:$H2498)</f>
        <v>4109</v>
      </c>
      <c r="I1279" s="26">
        <f>IFERROR(VLOOKUP(F1279,'数据-省本级调整数'!$A:$B,2,0),0)</f>
        <v>6652</v>
      </c>
      <c r="J1279" s="26">
        <f>VLOOKUP(F1279,'数据-省本级决算数'!$A:$B,2,0)</f>
        <v>6652</v>
      </c>
      <c r="K1279" s="175">
        <f ca="1" t="shared" si="118"/>
        <v>2.17</v>
      </c>
      <c r="L1279" s="175">
        <f ca="1" t="shared" si="119"/>
        <v>1.62</v>
      </c>
      <c r="M1279" s="175">
        <f t="shared" si="120"/>
        <v>1</v>
      </c>
      <c r="N1279" s="135">
        <f ca="1" t="shared" si="122"/>
        <v>1.169</v>
      </c>
      <c r="O1279" s="176" t="str">
        <f ca="1" t="shared" si="117"/>
        <v>是</v>
      </c>
      <c r="P1279" s="176" t="str">
        <f t="shared" si="121"/>
        <v>是</v>
      </c>
    </row>
    <row r="1280" ht="18.95" customHeight="1" spans="1:16">
      <c r="A1280" s="167" t="s">
        <v>135</v>
      </c>
      <c r="B1280" s="168" t="s">
        <v>135</v>
      </c>
      <c r="C1280" s="455" t="s">
        <v>2388</v>
      </c>
      <c r="D1280" s="455" t="s">
        <v>2390</v>
      </c>
      <c r="E1280" s="168" t="s">
        <v>147</v>
      </c>
      <c r="F1280" s="51" t="s">
        <v>2391</v>
      </c>
      <c r="G1280" s="26">
        <v>0</v>
      </c>
      <c r="H1280" s="26" t="str">
        <f>IFERROR(VLOOKUP(D1280,'数据-省本级预算数'!D:H,4,0),"0")</f>
        <v>0</v>
      </c>
      <c r="I1280" s="26"/>
      <c r="J1280" s="26">
        <f>VLOOKUP(F1280,'数据-省本级决算数'!$A:$B,2,0)</f>
        <v>0</v>
      </c>
      <c r="K1280" s="175"/>
      <c r="L1280" s="175"/>
      <c r="M1280" s="175">
        <f t="shared" si="120"/>
        <v>0</v>
      </c>
      <c r="N1280" s="135" t="str">
        <f t="shared" si="122"/>
        <v/>
      </c>
      <c r="O1280" s="176" t="str">
        <f t="shared" si="117"/>
        <v>否</v>
      </c>
      <c r="P1280" s="176" t="str">
        <f t="shared" si="121"/>
        <v>否</v>
      </c>
    </row>
    <row r="1281" ht="18.95" customHeight="1" spans="1:16">
      <c r="A1281" s="167" t="s">
        <v>135</v>
      </c>
      <c r="B1281" s="168" t="s">
        <v>135</v>
      </c>
      <c r="C1281" s="455" t="s">
        <v>2388</v>
      </c>
      <c r="D1281" s="455" t="s">
        <v>2392</v>
      </c>
      <c r="E1281" s="168" t="s">
        <v>147</v>
      </c>
      <c r="F1281" s="51" t="s">
        <v>2393</v>
      </c>
      <c r="G1281" s="26">
        <v>0</v>
      </c>
      <c r="H1281" s="26" t="str">
        <f>IFERROR(VLOOKUP(D1281,'数据-省本级预算数'!D:H,4,0),"0")</f>
        <v>0</v>
      </c>
      <c r="I1281" s="26"/>
      <c r="J1281" s="26">
        <f>VLOOKUP(F1281,'数据-省本级决算数'!$A:$B,2,0)</f>
        <v>0</v>
      </c>
      <c r="K1281" s="175"/>
      <c r="L1281" s="175"/>
      <c r="M1281" s="175">
        <f t="shared" si="120"/>
        <v>0</v>
      </c>
      <c r="N1281" s="135" t="str">
        <f t="shared" si="122"/>
        <v/>
      </c>
      <c r="O1281" s="176" t="str">
        <f t="shared" si="117"/>
        <v>否</v>
      </c>
      <c r="P1281" s="176" t="str">
        <f t="shared" si="121"/>
        <v>否</v>
      </c>
    </row>
    <row r="1282" ht="18.95" customHeight="1" spans="1:16">
      <c r="A1282" s="167" t="s">
        <v>135</v>
      </c>
      <c r="B1282" s="168" t="s">
        <v>135</v>
      </c>
      <c r="C1282" s="455" t="s">
        <v>2388</v>
      </c>
      <c r="D1282" s="455" t="s">
        <v>2394</v>
      </c>
      <c r="E1282" s="168" t="s">
        <v>147</v>
      </c>
      <c r="F1282" s="51" t="s">
        <v>2395</v>
      </c>
      <c r="G1282" s="26">
        <v>0</v>
      </c>
      <c r="H1282" s="26">
        <f>IFERROR(VLOOKUP(D1282,'数据-省本级预算数'!D:H,4,0),"0")</f>
        <v>1029</v>
      </c>
      <c r="I1282" s="26"/>
      <c r="J1282" s="26">
        <f>VLOOKUP(F1282,'数据-省本级决算数'!$A:$B,2,0)</f>
        <v>33</v>
      </c>
      <c r="K1282" s="175"/>
      <c r="L1282" s="175">
        <f t="shared" si="119"/>
        <v>0.03</v>
      </c>
      <c r="M1282" s="175">
        <f t="shared" si="120"/>
        <v>0</v>
      </c>
      <c r="N1282" s="135" t="str">
        <f t="shared" si="122"/>
        <v/>
      </c>
      <c r="O1282" s="176" t="str">
        <f t="shared" si="117"/>
        <v>是</v>
      </c>
      <c r="P1282" s="176" t="str">
        <f t="shared" si="121"/>
        <v>否</v>
      </c>
    </row>
    <row r="1283" ht="18.95" customHeight="1" spans="1:16">
      <c r="A1283" s="167" t="s">
        <v>135</v>
      </c>
      <c r="B1283" s="168" t="s">
        <v>135</v>
      </c>
      <c r="C1283" s="455" t="s">
        <v>2388</v>
      </c>
      <c r="D1283" s="455" t="s">
        <v>2396</v>
      </c>
      <c r="E1283" s="168" t="s">
        <v>147</v>
      </c>
      <c r="F1283" s="27" t="s">
        <v>2397</v>
      </c>
      <c r="G1283" s="26">
        <v>3000</v>
      </c>
      <c r="H1283" s="26">
        <f>IFERROR(VLOOKUP(D1283,'数据-省本级预算数'!D:H,4,0),"0")</f>
        <v>3000</v>
      </c>
      <c r="I1283" s="26"/>
      <c r="J1283" s="26">
        <f>VLOOKUP(F1283,'数据-省本级决算数'!$A:$B,2,0)</f>
        <v>6551</v>
      </c>
      <c r="K1283" s="175">
        <f t="shared" si="118"/>
        <v>2.18</v>
      </c>
      <c r="L1283" s="175">
        <f t="shared" si="119"/>
        <v>2.18</v>
      </c>
      <c r="M1283" s="175">
        <f t="shared" si="120"/>
        <v>0</v>
      </c>
      <c r="N1283" s="135">
        <f t="shared" si="122"/>
        <v>1.184</v>
      </c>
      <c r="O1283" s="176" t="str">
        <f t="shared" si="117"/>
        <v>是</v>
      </c>
      <c r="P1283" s="176" t="str">
        <f t="shared" si="121"/>
        <v>否</v>
      </c>
    </row>
    <row r="1284" ht="18.95" customHeight="1" spans="1:16">
      <c r="A1284" s="167" t="s">
        <v>135</v>
      </c>
      <c r="B1284" s="168" t="s">
        <v>135</v>
      </c>
      <c r="C1284" s="455" t="s">
        <v>2388</v>
      </c>
      <c r="D1284" s="455" t="s">
        <v>2398</v>
      </c>
      <c r="E1284" s="168" t="s">
        <v>147</v>
      </c>
      <c r="F1284" s="51" t="s">
        <v>2399</v>
      </c>
      <c r="G1284" s="26">
        <v>0</v>
      </c>
      <c r="H1284" s="26" t="str">
        <f>IFERROR(VLOOKUP(D1284,'数据-省本级预算数'!D:H,4,0),"0")</f>
        <v>0</v>
      </c>
      <c r="I1284" s="26"/>
      <c r="J1284" s="26">
        <f>VLOOKUP(F1284,'数据-省本级决算数'!$A:$B,2,0)</f>
        <v>0</v>
      </c>
      <c r="K1284" s="175"/>
      <c r="L1284" s="175"/>
      <c r="M1284" s="175">
        <f t="shared" si="120"/>
        <v>0</v>
      </c>
      <c r="N1284" s="135" t="str">
        <f t="shared" si="122"/>
        <v/>
      </c>
      <c r="O1284" s="176" t="str">
        <f t="shared" ref="O1284:O1325" si="123">IF(F1284&lt;&gt;"",IF(SUM(G1284:J1284)&lt;&gt;0,"是","否"),"空")</f>
        <v>否</v>
      </c>
      <c r="P1284" s="176" t="str">
        <f t="shared" si="121"/>
        <v>否</v>
      </c>
    </row>
    <row r="1285" ht="18.95" customHeight="1" spans="1:16">
      <c r="A1285" s="167" t="s">
        <v>135</v>
      </c>
      <c r="B1285" s="168" t="s">
        <v>135</v>
      </c>
      <c r="C1285" s="455" t="s">
        <v>2388</v>
      </c>
      <c r="D1285" s="455" t="s">
        <v>2400</v>
      </c>
      <c r="E1285" s="168" t="s">
        <v>147</v>
      </c>
      <c r="F1285" s="51" t="s">
        <v>2401</v>
      </c>
      <c r="G1285" s="26">
        <v>0</v>
      </c>
      <c r="H1285" s="26" t="str">
        <f>IFERROR(VLOOKUP(D1285,'数据-省本级预算数'!D:H,4,0),"0")</f>
        <v>0</v>
      </c>
      <c r="I1285" s="26"/>
      <c r="J1285" s="26">
        <f>VLOOKUP(F1285,'数据-省本级决算数'!$A:$B,2,0)</f>
        <v>0</v>
      </c>
      <c r="K1285" s="175"/>
      <c r="L1285" s="175"/>
      <c r="M1285" s="175">
        <f t="shared" ref="M1285:M1301" si="124">IFERROR(J1285/I1285,0)</f>
        <v>0</v>
      </c>
      <c r="N1285" s="135" t="str">
        <f t="shared" si="122"/>
        <v/>
      </c>
      <c r="O1285" s="176" t="str">
        <f t="shared" si="123"/>
        <v>否</v>
      </c>
      <c r="P1285" s="176" t="str">
        <f t="shared" ref="P1285:P1324" si="125">IF(C1285&lt;&gt;"",IF(OR(LEFT(D1285,3)="205",LEFT(D1285,3)="206",LEFT(D1285,3)="207",LEFT(D1285,3)="208",LEFT(D1285,3)="210",LEFT(D1285,3)="213"),"是","否"),"是")</f>
        <v>否</v>
      </c>
    </row>
    <row r="1286" ht="18.95" customHeight="1" spans="1:16">
      <c r="A1286" s="167" t="s">
        <v>135</v>
      </c>
      <c r="B1286" s="168" t="s">
        <v>135</v>
      </c>
      <c r="C1286" s="455" t="s">
        <v>2388</v>
      </c>
      <c r="D1286" s="455" t="s">
        <v>2402</v>
      </c>
      <c r="E1286" s="168" t="s">
        <v>147</v>
      </c>
      <c r="F1286" s="51" t="s">
        <v>2403</v>
      </c>
      <c r="G1286" s="26">
        <v>0</v>
      </c>
      <c r="H1286" s="26" t="str">
        <f>IFERROR(VLOOKUP(D1286,'数据-省本级预算数'!D:H,4,0),"0")</f>
        <v>0</v>
      </c>
      <c r="I1286" s="26"/>
      <c r="J1286" s="26">
        <f>VLOOKUP(F1286,'数据-省本级决算数'!$A:$B,2,0)</f>
        <v>0</v>
      </c>
      <c r="K1286" s="175"/>
      <c r="L1286" s="175"/>
      <c r="M1286" s="175">
        <f t="shared" si="124"/>
        <v>0</v>
      </c>
      <c r="N1286" s="135" t="str">
        <f t="shared" si="122"/>
        <v/>
      </c>
      <c r="O1286" s="176" t="str">
        <f t="shared" si="123"/>
        <v>否</v>
      </c>
      <c r="P1286" s="176" t="str">
        <f t="shared" si="125"/>
        <v>否</v>
      </c>
    </row>
    <row r="1287" ht="18.75" customHeight="1" spans="1:16">
      <c r="A1287" s="167" t="s">
        <v>135</v>
      </c>
      <c r="B1287" s="168" t="s">
        <v>135</v>
      </c>
      <c r="C1287" s="455" t="s">
        <v>2388</v>
      </c>
      <c r="D1287" s="455" t="s">
        <v>2404</v>
      </c>
      <c r="E1287" s="168" t="s">
        <v>147</v>
      </c>
      <c r="F1287" s="51" t="s">
        <v>2405</v>
      </c>
      <c r="G1287" s="26">
        <v>67</v>
      </c>
      <c r="H1287" s="26">
        <f>IFERROR(VLOOKUP(D1287,'数据-省本级预算数'!D:H,4,0),"0")</f>
        <v>80</v>
      </c>
      <c r="I1287" s="26"/>
      <c r="J1287" s="26">
        <f>VLOOKUP(F1287,'数据-省本级决算数'!$A:$B,2,0)</f>
        <v>68</v>
      </c>
      <c r="K1287" s="175">
        <f t="shared" ref="K1287:K1301" si="126">J1287/G1287</f>
        <v>1.01</v>
      </c>
      <c r="L1287" s="175">
        <f t="shared" ref="L1287:L1300" si="127">J1287/H1287</f>
        <v>0.85</v>
      </c>
      <c r="M1287" s="175">
        <f t="shared" si="124"/>
        <v>0</v>
      </c>
      <c r="N1287" s="135">
        <f t="shared" si="122"/>
        <v>0.015</v>
      </c>
      <c r="O1287" s="176" t="str">
        <f t="shared" si="123"/>
        <v>是</v>
      </c>
      <c r="P1287" s="176" t="str">
        <f t="shared" si="125"/>
        <v>否</v>
      </c>
    </row>
    <row r="1288" ht="18.95" customHeight="1" spans="1:16">
      <c r="A1288" s="167" t="s">
        <v>135</v>
      </c>
      <c r="B1288" s="168" t="s">
        <v>135</v>
      </c>
      <c r="C1288" s="455" t="s">
        <v>2388</v>
      </c>
      <c r="D1288" s="455" t="s">
        <v>2406</v>
      </c>
      <c r="E1288" s="168" t="s">
        <v>147</v>
      </c>
      <c r="F1288" s="51" t="s">
        <v>2407</v>
      </c>
      <c r="G1288" s="26">
        <v>0</v>
      </c>
      <c r="H1288" s="26" t="str">
        <f>IFERROR(VLOOKUP(D1288,'数据-省本级预算数'!D:H,4,0),"0")</f>
        <v>0</v>
      </c>
      <c r="I1288" s="26"/>
      <c r="J1288" s="26">
        <f>VLOOKUP(F1288,'数据-省本级决算数'!$A:$B,2,0)</f>
        <v>0</v>
      </c>
      <c r="K1288" s="175"/>
      <c r="L1288" s="175"/>
      <c r="M1288" s="175">
        <f t="shared" si="124"/>
        <v>0</v>
      </c>
      <c r="N1288" s="135" t="str">
        <f t="shared" si="122"/>
        <v/>
      </c>
      <c r="O1288" s="176" t="str">
        <f t="shared" si="123"/>
        <v>否</v>
      </c>
      <c r="P1288" s="176" t="str">
        <f t="shared" si="125"/>
        <v>否</v>
      </c>
    </row>
    <row r="1289" ht="18.95" customHeight="1" spans="1:16">
      <c r="A1289" s="167" t="s">
        <v>135</v>
      </c>
      <c r="B1289" s="168" t="s">
        <v>135</v>
      </c>
      <c r="C1289" s="455" t="s">
        <v>2388</v>
      </c>
      <c r="D1289" s="455" t="s">
        <v>2408</v>
      </c>
      <c r="E1289" s="168" t="s">
        <v>147</v>
      </c>
      <c r="F1289" s="51" t="s">
        <v>2409</v>
      </c>
      <c r="G1289" s="26">
        <v>0</v>
      </c>
      <c r="H1289" s="26" t="str">
        <f>IFERROR(VLOOKUP(D1289,'数据-省本级预算数'!D:H,4,0),"0")</f>
        <v>0</v>
      </c>
      <c r="I1289" s="26"/>
      <c r="J1289" s="26">
        <f>VLOOKUP(F1289,'数据-省本级决算数'!$A:$B,2,0)</f>
        <v>0</v>
      </c>
      <c r="K1289" s="175"/>
      <c r="L1289" s="175"/>
      <c r="M1289" s="175">
        <f t="shared" si="124"/>
        <v>0</v>
      </c>
      <c r="N1289" s="135" t="str">
        <f t="shared" si="122"/>
        <v/>
      </c>
      <c r="O1289" s="176" t="str">
        <f t="shared" si="123"/>
        <v>否</v>
      </c>
      <c r="P1289" s="176" t="str">
        <f t="shared" si="125"/>
        <v>否</v>
      </c>
    </row>
    <row r="1290" ht="18.95" customHeight="1" spans="1:16">
      <c r="A1290" s="167" t="s">
        <v>135</v>
      </c>
      <c r="B1290" s="168" t="s">
        <v>135</v>
      </c>
      <c r="C1290" s="455" t="s">
        <v>2388</v>
      </c>
      <c r="D1290" s="455" t="s">
        <v>2410</v>
      </c>
      <c r="E1290" s="168" t="s">
        <v>147</v>
      </c>
      <c r="F1290" s="51" t="s">
        <v>2411</v>
      </c>
      <c r="G1290" s="26">
        <v>0</v>
      </c>
      <c r="H1290" s="26" t="str">
        <f>IFERROR(VLOOKUP(D1290,'数据-省本级预算数'!D:H,4,0),"0")</f>
        <v>0</v>
      </c>
      <c r="I1290" s="26"/>
      <c r="J1290" s="26">
        <f>VLOOKUP(F1290,'数据-省本级决算数'!$A:$B,2,0)</f>
        <v>0</v>
      </c>
      <c r="K1290" s="175"/>
      <c r="L1290" s="175"/>
      <c r="M1290" s="175">
        <f t="shared" si="124"/>
        <v>0</v>
      </c>
      <c r="N1290" s="135" t="str">
        <f t="shared" si="122"/>
        <v/>
      </c>
      <c r="O1290" s="176" t="str">
        <f t="shared" si="123"/>
        <v>否</v>
      </c>
      <c r="P1290" s="176" t="str">
        <f t="shared" si="125"/>
        <v>否</v>
      </c>
    </row>
    <row r="1291" ht="18.95" customHeight="1" spans="1:16">
      <c r="A1291" s="167" t="s">
        <v>134</v>
      </c>
      <c r="B1291" s="168" t="s">
        <v>135</v>
      </c>
      <c r="C1291" s="168"/>
      <c r="D1291" s="169" t="s">
        <v>2412</v>
      </c>
      <c r="E1291" s="168" t="s">
        <v>147</v>
      </c>
      <c r="F1291" s="56" t="s">
        <v>2413</v>
      </c>
      <c r="G1291" s="170">
        <f>SUMIF($B1292:$B$1300,$D1291,$G1292:$G$1300)</f>
        <v>0</v>
      </c>
      <c r="H1291" s="26">
        <f>IFERROR(VLOOKUP(D1291,'数据-省本级预算数'!D:H,4,0),"0")</f>
        <v>250000</v>
      </c>
      <c r="I1291" s="26">
        <f>IFERROR(VLOOKUP(F1291,'数据-省本级调整数'!$A:$B,2,0),0)</f>
        <v>0</v>
      </c>
      <c r="J1291" s="26">
        <f>IFERROR(VLOOKUP(F1291,'数据-省本级决算数'!$A:$B,2,0),0)</f>
        <v>0</v>
      </c>
      <c r="K1291" s="175"/>
      <c r="L1291" s="175">
        <f t="shared" si="127"/>
        <v>0</v>
      </c>
      <c r="M1291" s="175">
        <f t="shared" si="124"/>
        <v>0</v>
      </c>
      <c r="N1291" s="135" t="str">
        <f t="shared" si="122"/>
        <v/>
      </c>
      <c r="O1291" s="176" t="str">
        <f t="shared" si="123"/>
        <v>是</v>
      </c>
      <c r="P1291" s="176" t="str">
        <f t="shared" si="125"/>
        <v>是</v>
      </c>
    </row>
    <row r="1292" ht="18.95" customHeight="1" spans="1:16">
      <c r="A1292" s="167" t="s">
        <v>134</v>
      </c>
      <c r="B1292" s="168"/>
      <c r="C1292" s="168"/>
      <c r="D1292" s="455" t="s">
        <v>2414</v>
      </c>
      <c r="E1292" s="168"/>
      <c r="F1292" s="56" t="s">
        <v>2415</v>
      </c>
      <c r="G1292" s="170">
        <f>SUMIF($B1293:$B$1300,$D1292,$G1293:$G$1300)</f>
        <v>698584</v>
      </c>
      <c r="H1292" s="170">
        <f>SUMIF($B1293:$B$1300,$D1292,$H1293:$H$1300)</f>
        <v>55000</v>
      </c>
      <c r="I1292" s="170">
        <f>IFERROR(VLOOKUP(F1292,'数据-省本级调整数'!$A:$B,2,0),0)</f>
        <v>53482</v>
      </c>
      <c r="J1292" s="170">
        <f>IFERROR(VLOOKUP(F1292,'数据-省本级决算数'!$A:$B,2,0),0)</f>
        <v>53482</v>
      </c>
      <c r="K1292" s="182">
        <f t="shared" si="126"/>
        <v>0.08</v>
      </c>
      <c r="L1292" s="182">
        <f t="shared" si="127"/>
        <v>0.97</v>
      </c>
      <c r="M1292" s="182">
        <f t="shared" si="124"/>
        <v>1</v>
      </c>
      <c r="N1292" s="133">
        <f t="shared" si="122"/>
        <v>-0.923</v>
      </c>
      <c r="O1292" s="176" t="str">
        <f t="shared" si="123"/>
        <v>是</v>
      </c>
      <c r="P1292" s="176" t="str">
        <f t="shared" si="125"/>
        <v>是</v>
      </c>
    </row>
    <row r="1293" spans="1:16">
      <c r="A1293" s="167"/>
      <c r="B1293" s="456" t="s">
        <v>2414</v>
      </c>
      <c r="C1293" s="168"/>
      <c r="D1293" s="169" t="s">
        <v>2416</v>
      </c>
      <c r="E1293" s="168" t="s">
        <v>147</v>
      </c>
      <c r="F1293" s="51" t="s">
        <v>2417</v>
      </c>
      <c r="G1293" s="170">
        <v>0</v>
      </c>
      <c r="H1293" s="26">
        <f>IFERROR(VLOOKUP(D1293,'数据-省本级预算数'!D:H,4,0),"0")</f>
        <v>0</v>
      </c>
      <c r="I1293" s="26">
        <f>IFERROR(VLOOKUP(F1293,'数据-省本级调整数'!$A:$B,2,0),0)</f>
        <v>0</v>
      </c>
      <c r="J1293" s="26">
        <f>IFERROR(VLOOKUP(F1293,'数据-省本级决算数'!$A:$B,2,0),0)</f>
        <v>0</v>
      </c>
      <c r="K1293" s="175"/>
      <c r="L1293" s="175"/>
      <c r="M1293" s="175">
        <f t="shared" si="124"/>
        <v>0</v>
      </c>
      <c r="N1293" s="133" t="str">
        <f t="shared" si="122"/>
        <v/>
      </c>
      <c r="O1293" s="176" t="str">
        <f t="shared" si="123"/>
        <v>否</v>
      </c>
      <c r="P1293" s="176" t="str">
        <f t="shared" si="125"/>
        <v>是</v>
      </c>
    </row>
    <row r="1294" ht="18.95" customHeight="1" spans="1:16">
      <c r="A1294" s="167" t="s">
        <v>135</v>
      </c>
      <c r="B1294" s="456" t="s">
        <v>2414</v>
      </c>
      <c r="C1294" s="168"/>
      <c r="D1294" s="169" t="s">
        <v>4003</v>
      </c>
      <c r="E1294" s="168" t="s">
        <v>147</v>
      </c>
      <c r="F1294" s="51" t="s">
        <v>2418</v>
      </c>
      <c r="G1294" s="26">
        <v>381</v>
      </c>
      <c r="H1294" s="26" t="str">
        <f>IFERROR(VLOOKUP(D1294,'数据-省本级预算数'!D:H,4,0),"0")</f>
        <v>0</v>
      </c>
      <c r="I1294" s="26">
        <f>IFERROR(VLOOKUP(F1294,'数据-省本级调整数'!$A:$B,2,0),0)</f>
        <v>0</v>
      </c>
      <c r="J1294" s="26">
        <f>IFERROR(VLOOKUP(F1294,'数据-省本级决算数'!$A:$B,2,0),0)</f>
        <v>0</v>
      </c>
      <c r="K1294" s="175">
        <f t="shared" si="126"/>
        <v>0</v>
      </c>
      <c r="L1294" s="175"/>
      <c r="M1294" s="175">
        <f t="shared" si="124"/>
        <v>0</v>
      </c>
      <c r="N1294" s="135">
        <f t="shared" si="122"/>
        <v>-1</v>
      </c>
      <c r="O1294" s="176" t="str">
        <f t="shared" si="123"/>
        <v>是</v>
      </c>
      <c r="P1294" s="176" t="str">
        <f t="shared" si="125"/>
        <v>是</v>
      </c>
    </row>
    <row r="1295" ht="18.95" customHeight="1" spans="1:16">
      <c r="A1295" s="167" t="s">
        <v>135</v>
      </c>
      <c r="B1295" s="456" t="s">
        <v>2414</v>
      </c>
      <c r="C1295" s="168"/>
      <c r="D1295" s="169" t="s">
        <v>4004</v>
      </c>
      <c r="E1295" s="168" t="s">
        <v>147</v>
      </c>
      <c r="F1295" s="51" t="s">
        <v>2419</v>
      </c>
      <c r="G1295" s="170">
        <v>0</v>
      </c>
      <c r="H1295" s="26" t="str">
        <f>IFERROR(VLOOKUP(D1295,'数据-省本级预算数'!D:H,4,0),"0")</f>
        <v>0</v>
      </c>
      <c r="I1295" s="26">
        <f>IFERROR(VLOOKUP(F1295,'数据-省本级调整数'!$A:$B,2,0),0)</f>
        <v>0</v>
      </c>
      <c r="J1295" s="26">
        <f>IFERROR(VLOOKUP(F1295,'数据-省本级决算数'!$A:$B,2,0),0)</f>
        <v>0</v>
      </c>
      <c r="K1295" s="175"/>
      <c r="L1295" s="175"/>
      <c r="M1295" s="175">
        <f t="shared" si="124"/>
        <v>0</v>
      </c>
      <c r="N1295" s="133" t="str">
        <f t="shared" si="122"/>
        <v/>
      </c>
      <c r="O1295" s="176" t="str">
        <f t="shared" si="123"/>
        <v>否</v>
      </c>
      <c r="P1295" s="176" t="str">
        <f t="shared" si="125"/>
        <v>是</v>
      </c>
    </row>
    <row r="1296" ht="18.95" customHeight="1" spans="1:16">
      <c r="A1296" s="167" t="s">
        <v>135</v>
      </c>
      <c r="B1296" s="456" t="s">
        <v>2414</v>
      </c>
      <c r="C1296" s="168"/>
      <c r="D1296" s="169" t="s">
        <v>4005</v>
      </c>
      <c r="E1296" s="168" t="s">
        <v>147</v>
      </c>
      <c r="F1296" s="51" t="s">
        <v>2420</v>
      </c>
      <c r="G1296" s="26">
        <v>1545</v>
      </c>
      <c r="H1296" s="26">
        <v>5000</v>
      </c>
      <c r="I1296" s="26">
        <f>IFERROR(VLOOKUP(F1296,'数据-省本级调整数'!$A:$B,2,0),0)</f>
        <v>0</v>
      </c>
      <c r="J1296" s="26">
        <f>IFERROR(VLOOKUP(F1296,'数据-省本级决算数'!$A:$B,2,0),0)</f>
        <v>0</v>
      </c>
      <c r="K1296" s="175">
        <f t="shared" si="126"/>
        <v>0</v>
      </c>
      <c r="L1296" s="175"/>
      <c r="M1296" s="175">
        <f t="shared" si="124"/>
        <v>0</v>
      </c>
      <c r="N1296" s="135">
        <f t="shared" si="122"/>
        <v>-1</v>
      </c>
      <c r="O1296" s="176" t="str">
        <f t="shared" si="123"/>
        <v>是</v>
      </c>
      <c r="P1296" s="176" t="str">
        <f t="shared" si="125"/>
        <v>是</v>
      </c>
    </row>
    <row r="1297" ht="18.95" customHeight="1" spans="1:16">
      <c r="A1297" s="167" t="s">
        <v>135</v>
      </c>
      <c r="B1297" s="456" t="s">
        <v>2414</v>
      </c>
      <c r="C1297" s="168"/>
      <c r="D1297" s="169" t="s">
        <v>2421</v>
      </c>
      <c r="E1297" s="168" t="s">
        <v>147</v>
      </c>
      <c r="F1297" s="51" t="s">
        <v>2422</v>
      </c>
      <c r="G1297" s="26">
        <v>696658</v>
      </c>
      <c r="H1297" s="26">
        <f>IFERROR(VLOOKUP(D1297,'数据-省本级预算数'!D:H,4,0),"0")</f>
        <v>50000</v>
      </c>
      <c r="I1297" s="26">
        <f>IFERROR(VLOOKUP(F1297,'数据-省本级调整数'!$A:$B,2,0),0)</f>
        <v>0</v>
      </c>
      <c r="J1297" s="26">
        <f>IFERROR(VLOOKUP(F1297,'数据-省本级决算数'!$A:$B,2,0),0)</f>
        <v>0</v>
      </c>
      <c r="K1297" s="175">
        <f t="shared" si="126"/>
        <v>0</v>
      </c>
      <c r="L1297" s="175">
        <f t="shared" si="127"/>
        <v>0</v>
      </c>
      <c r="M1297" s="175">
        <f t="shared" si="124"/>
        <v>0</v>
      </c>
      <c r="N1297" s="135">
        <f t="shared" si="122"/>
        <v>-1</v>
      </c>
      <c r="O1297" s="176" t="str">
        <f t="shared" si="123"/>
        <v>是</v>
      </c>
      <c r="P1297" s="176" t="str">
        <f t="shared" si="125"/>
        <v>是</v>
      </c>
    </row>
    <row r="1298" ht="18.95" customHeight="1" spans="1:16">
      <c r="A1298" s="167" t="s">
        <v>135</v>
      </c>
      <c r="B1298" s="456" t="s">
        <v>2414</v>
      </c>
      <c r="C1298" s="168"/>
      <c r="D1298" s="169" t="s">
        <v>4006</v>
      </c>
      <c r="E1298" s="168" t="s">
        <v>147</v>
      </c>
      <c r="F1298" s="51" t="s">
        <v>2423</v>
      </c>
      <c r="G1298" s="170">
        <v>0</v>
      </c>
      <c r="H1298" s="26" t="str">
        <f>IFERROR(VLOOKUP(D1298,'数据-省本级预算数'!D:H,4,0),"0")</f>
        <v>0</v>
      </c>
      <c r="I1298" s="26">
        <f>IFERROR(VLOOKUP(F1298,'数据-省本级调整数'!$A:$B,2,0),0)</f>
        <v>0</v>
      </c>
      <c r="J1298" s="26">
        <f>IFERROR(VLOOKUP(F1298,'数据-省本级决算数'!$A:$B,2,0),0)</f>
        <v>0</v>
      </c>
      <c r="K1298" s="175"/>
      <c r="L1298" s="175"/>
      <c r="M1298" s="175">
        <f t="shared" si="124"/>
        <v>0</v>
      </c>
      <c r="N1298" s="133" t="str">
        <f t="shared" si="122"/>
        <v/>
      </c>
      <c r="O1298" s="176" t="str">
        <f t="shared" si="123"/>
        <v>否</v>
      </c>
      <c r="P1298" s="176" t="str">
        <f t="shared" si="125"/>
        <v>是</v>
      </c>
    </row>
    <row r="1299" ht="18.95" customHeight="1" spans="1:16">
      <c r="A1299" s="167" t="s">
        <v>134</v>
      </c>
      <c r="B1299" s="168" t="s">
        <v>135</v>
      </c>
      <c r="C1299" s="168"/>
      <c r="D1299" s="169" t="s">
        <v>2426</v>
      </c>
      <c r="E1299" s="168" t="s">
        <v>135</v>
      </c>
      <c r="F1299" s="56" t="s">
        <v>2427</v>
      </c>
      <c r="G1299" s="170">
        <f>SUMIF($B1300:$B$1300,$D1299,$G1300:$G$1300)</f>
        <v>0</v>
      </c>
      <c r="H1299" s="170">
        <f>SUMIF($B1300:$B$1300,$D1299,$H1300:$H$1300)</f>
        <v>307550</v>
      </c>
      <c r="I1299" s="26">
        <f>IFERROR(VLOOKUP(F1299,'数据-省本级调整数'!$A:$B,2,0),0)</f>
        <v>67011</v>
      </c>
      <c r="J1299" s="26">
        <f>IFERROR(VLOOKUP(F1299,'数据-省本级决算数'!$A:$B,2,0),0)</f>
        <v>42821</v>
      </c>
      <c r="K1299" s="175"/>
      <c r="L1299" s="175">
        <f t="shared" si="127"/>
        <v>0.14</v>
      </c>
      <c r="M1299" s="175">
        <f t="shared" si="124"/>
        <v>0.64</v>
      </c>
      <c r="N1299" s="133" t="str">
        <f t="shared" si="122"/>
        <v/>
      </c>
      <c r="O1299" s="176" t="str">
        <f t="shared" si="123"/>
        <v>是</v>
      </c>
      <c r="P1299" s="176" t="str">
        <f t="shared" si="125"/>
        <v>是</v>
      </c>
    </row>
    <row r="1300" ht="18.95" customHeight="1" spans="1:16">
      <c r="A1300" s="167" t="s">
        <v>135</v>
      </c>
      <c r="B1300" s="456" t="s">
        <v>2426</v>
      </c>
      <c r="C1300" s="168"/>
      <c r="D1300" s="169" t="s">
        <v>2428</v>
      </c>
      <c r="E1300" s="168" t="s">
        <v>147</v>
      </c>
      <c r="F1300" s="51" t="s">
        <v>2429</v>
      </c>
      <c r="G1300" s="170">
        <v>0</v>
      </c>
      <c r="H1300" s="26">
        <f>IFERROR(VLOOKUP(D1300,'数据-省本级预算数'!D:H,4,0),"0")</f>
        <v>307550</v>
      </c>
      <c r="I1300" s="26">
        <f>IFERROR(VLOOKUP(F1300,'数据-省本级调整数'!$A:$B,2,0),0)</f>
        <v>0</v>
      </c>
      <c r="J1300" s="26">
        <f>IFERROR(VLOOKUP(F1300,'数据-省本级决算数'!$A:$B,2,0),0)</f>
        <v>0</v>
      </c>
      <c r="K1300" s="175"/>
      <c r="L1300" s="175">
        <f t="shared" si="127"/>
        <v>0</v>
      </c>
      <c r="M1300" s="175">
        <f t="shared" si="124"/>
        <v>0</v>
      </c>
      <c r="N1300" s="133" t="str">
        <f t="shared" si="122"/>
        <v/>
      </c>
      <c r="O1300" s="176" t="str">
        <f t="shared" si="123"/>
        <v>是</v>
      </c>
      <c r="P1300" s="176" t="str">
        <f t="shared" si="125"/>
        <v>是</v>
      </c>
    </row>
    <row r="1301" ht="18.95" customHeight="1" spans="1:16">
      <c r="A1301" s="167" t="s">
        <v>135</v>
      </c>
      <c r="B1301" s="456" t="s">
        <v>2426</v>
      </c>
      <c r="C1301" s="168"/>
      <c r="D1301" s="455" t="s">
        <v>2430</v>
      </c>
      <c r="E1301" s="168" t="s">
        <v>147</v>
      </c>
      <c r="F1301" s="51" t="s">
        <v>2431</v>
      </c>
      <c r="G1301" s="26">
        <v>48631</v>
      </c>
      <c r="H1301" s="26">
        <f>IFERROR(VLOOKUP(D1301,'数据-省本级预算数'!D:H,4,0),"0")</f>
        <v>0</v>
      </c>
      <c r="I1301" s="26">
        <f>IFERROR(VLOOKUP(F1301,'数据-省本级调整数'!$A:$B,2,0),0)</f>
        <v>0</v>
      </c>
      <c r="J1301" s="26">
        <f>IFERROR(VLOOKUP(F1301,'数据-省本级决算数'!$A:$B,2,0),0)</f>
        <v>0</v>
      </c>
      <c r="K1301" s="175">
        <f t="shared" si="126"/>
        <v>0</v>
      </c>
      <c r="L1301" s="175"/>
      <c r="M1301" s="175">
        <f t="shared" si="124"/>
        <v>0</v>
      </c>
      <c r="N1301" s="135">
        <f t="shared" si="122"/>
        <v>-1</v>
      </c>
      <c r="O1301" s="176" t="str">
        <f t="shared" si="123"/>
        <v>是</v>
      </c>
      <c r="P1301" s="176" t="str">
        <f t="shared" si="125"/>
        <v>是</v>
      </c>
    </row>
    <row r="1302" ht="18.95" customHeight="1" spans="1:16">
      <c r="A1302" s="181"/>
      <c r="B1302" s="181"/>
      <c r="C1302" s="162"/>
      <c r="D1302" s="180"/>
      <c r="E1302" s="180"/>
      <c r="F1302" s="63" t="s">
        <v>2432</v>
      </c>
      <c r="G1302" s="183">
        <f ca="1">SUMIF($A:$A,"类",G:G)</f>
        <v>8539542</v>
      </c>
      <c r="H1302" s="183">
        <f ca="1">SUMIF($A:$A,"类",H:H)</f>
        <v>8360000</v>
      </c>
      <c r="I1302" s="183">
        <f>SUMIF($A:$A,"类",I:I)</f>
        <v>9047442</v>
      </c>
      <c r="J1302" s="183">
        <f>SUMIF($A:$A,"类",J:J)</f>
        <v>8139710</v>
      </c>
      <c r="K1302" s="175">
        <f ca="1" t="shared" ref="K1302" si="128">J1302/G1302</f>
        <v>0.95</v>
      </c>
      <c r="L1302" s="175">
        <f ca="1" t="shared" ref="L1302" si="129">J1302/H1302</f>
        <v>0.97</v>
      </c>
      <c r="M1302" s="175">
        <f t="shared" ref="M1302" si="130">IFERROR(J1302/I1302,0)</f>
        <v>0.9</v>
      </c>
      <c r="N1302" s="133">
        <f ca="1" t="shared" si="122"/>
        <v>-0.047</v>
      </c>
      <c r="O1302" s="176" t="str">
        <f ca="1" t="shared" si="123"/>
        <v>是</v>
      </c>
      <c r="P1302" s="176" t="str">
        <f t="shared" si="125"/>
        <v>是</v>
      </c>
    </row>
    <row r="1303" ht="18.95" hidden="1" customHeight="1" spans="1:16">
      <c r="A1303" s="184"/>
      <c r="B1303" s="184"/>
      <c r="C1303" s="162"/>
      <c r="D1303" s="185"/>
      <c r="E1303" s="185"/>
      <c r="F1303" s="68" t="s">
        <v>2433</v>
      </c>
      <c r="G1303" s="186">
        <f>SUM(G1304:G1305)</f>
        <v>290000</v>
      </c>
      <c r="H1303" s="186"/>
      <c r="I1303" s="186"/>
      <c r="J1303" s="186">
        <f>SUM(J1304:J1305)</f>
        <v>1924000</v>
      </c>
      <c r="K1303" s="175"/>
      <c r="L1303" s="175"/>
      <c r="M1303" s="175"/>
      <c r="N1303" s="148"/>
      <c r="O1303" s="176" t="str">
        <f t="shared" si="123"/>
        <v>是</v>
      </c>
      <c r="P1303" s="176" t="str">
        <f t="shared" si="125"/>
        <v>是</v>
      </c>
    </row>
    <row r="1304" ht="18.95" hidden="1" customHeight="1" spans="1:16">
      <c r="A1304" s="184"/>
      <c r="B1304" s="184"/>
      <c r="C1304" s="162"/>
      <c r="D1304" s="185"/>
      <c r="E1304" s="185"/>
      <c r="F1304" s="187" t="s">
        <v>2434</v>
      </c>
      <c r="G1304" s="188"/>
      <c r="H1304" s="188"/>
      <c r="I1304" s="188"/>
      <c r="J1304" s="188">
        <v>1924000</v>
      </c>
      <c r="K1304" s="175"/>
      <c r="L1304" s="175"/>
      <c r="M1304" s="175"/>
      <c r="N1304" s="190"/>
      <c r="O1304" s="176" t="str">
        <f t="shared" si="123"/>
        <v>是</v>
      </c>
      <c r="P1304" s="176" t="str">
        <f t="shared" si="125"/>
        <v>是</v>
      </c>
    </row>
    <row r="1305" ht="18.95" hidden="1" customHeight="1" spans="1:16">
      <c r="A1305" s="184"/>
      <c r="B1305" s="184"/>
      <c r="C1305" s="162"/>
      <c r="D1305" s="185"/>
      <c r="E1305" s="185"/>
      <c r="F1305" s="187" t="s">
        <v>2435</v>
      </c>
      <c r="G1305" s="188">
        <v>290000</v>
      </c>
      <c r="H1305" s="188"/>
      <c r="I1305" s="188"/>
      <c r="J1305" s="188"/>
      <c r="K1305" s="175"/>
      <c r="L1305" s="175"/>
      <c r="M1305" s="175"/>
      <c r="N1305" s="190"/>
      <c r="O1305" s="176" t="str">
        <f t="shared" si="123"/>
        <v>是</v>
      </c>
      <c r="P1305" s="176" t="str">
        <f t="shared" si="125"/>
        <v>是</v>
      </c>
    </row>
    <row r="1306" ht="18.95" hidden="1" customHeight="1" spans="1:16">
      <c r="A1306" s="184"/>
      <c r="B1306" s="184"/>
      <c r="C1306" s="162"/>
      <c r="D1306" s="185"/>
      <c r="E1306" s="185"/>
      <c r="F1306" s="68" t="s">
        <v>2436</v>
      </c>
      <c r="G1306" s="186">
        <f>SUM(G1307:G1308)</f>
        <v>600000</v>
      </c>
      <c r="H1306" s="186"/>
      <c r="I1306" s="186"/>
      <c r="J1306" s="186">
        <f>SUM(J1307:J1308)</f>
        <v>7343000</v>
      </c>
      <c r="K1306" s="175"/>
      <c r="L1306" s="175"/>
      <c r="M1306" s="175"/>
      <c r="N1306" s="190"/>
      <c r="O1306" s="176" t="str">
        <f t="shared" si="123"/>
        <v>是</v>
      </c>
      <c r="P1306" s="176" t="str">
        <f t="shared" si="125"/>
        <v>是</v>
      </c>
    </row>
    <row r="1307" ht="18.95" hidden="1" customHeight="1" spans="1:16">
      <c r="A1307" s="184"/>
      <c r="B1307" s="184"/>
      <c r="C1307" s="162"/>
      <c r="D1307" s="185"/>
      <c r="E1307" s="185"/>
      <c r="F1307" s="187" t="s">
        <v>2437</v>
      </c>
      <c r="G1307" s="188">
        <v>600000</v>
      </c>
      <c r="H1307" s="188"/>
      <c r="I1307" s="188"/>
      <c r="J1307" s="188">
        <v>983000</v>
      </c>
      <c r="K1307" s="175"/>
      <c r="L1307" s="175"/>
      <c r="M1307" s="175"/>
      <c r="N1307" s="190"/>
      <c r="O1307" s="176" t="str">
        <f t="shared" si="123"/>
        <v>是</v>
      </c>
      <c r="P1307" s="176" t="str">
        <f t="shared" si="125"/>
        <v>是</v>
      </c>
    </row>
    <row r="1308" ht="18.95" hidden="1" customHeight="1" spans="1:16">
      <c r="A1308" s="184"/>
      <c r="B1308" s="184"/>
      <c r="C1308" s="162"/>
      <c r="D1308" s="185"/>
      <c r="E1308" s="185"/>
      <c r="F1308" s="187" t="s">
        <v>2438</v>
      </c>
      <c r="G1308" s="188"/>
      <c r="H1308" s="188"/>
      <c r="I1308" s="188"/>
      <c r="J1308" s="188">
        <v>6360000</v>
      </c>
      <c r="K1308" s="175"/>
      <c r="L1308" s="175"/>
      <c r="M1308" s="188"/>
      <c r="N1308" s="190"/>
      <c r="O1308" s="176" t="str">
        <f t="shared" si="123"/>
        <v>是</v>
      </c>
      <c r="P1308" s="176" t="str">
        <f t="shared" si="125"/>
        <v>是</v>
      </c>
    </row>
    <row r="1309" ht="18.95" hidden="1" customHeight="1" spans="1:18">
      <c r="A1309" s="181"/>
      <c r="B1309" s="181"/>
      <c r="C1309" s="162"/>
      <c r="D1309" s="189"/>
      <c r="E1309" s="189"/>
      <c r="F1309" s="68" t="s">
        <v>2439</v>
      </c>
      <c r="G1309" s="186">
        <f>SUM(G1310:G1311,G1314,G1317:G1319)</f>
        <v>24966398</v>
      </c>
      <c r="H1309" s="186"/>
      <c r="I1309" s="186"/>
      <c r="J1309" s="186">
        <f>SUM(J1310:J1311,J1314,J1317:J1319,J1322)</f>
        <v>27110617</v>
      </c>
      <c r="K1309" s="175"/>
      <c r="L1309" s="175"/>
      <c r="M1309" s="186"/>
      <c r="N1309" s="148"/>
      <c r="O1309" s="176" t="str">
        <f t="shared" si="123"/>
        <v>是</v>
      </c>
      <c r="P1309" s="176" t="str">
        <f t="shared" si="125"/>
        <v>是</v>
      </c>
      <c r="R1309" s="191"/>
    </row>
    <row r="1310" ht="18.95" hidden="1" customHeight="1" spans="1:17">
      <c r="A1310" s="181"/>
      <c r="B1310" s="181"/>
      <c r="C1310" s="162"/>
      <c r="D1310" s="189"/>
      <c r="E1310" s="189"/>
      <c r="F1310" s="69" t="s">
        <v>2440</v>
      </c>
      <c r="G1310" s="188">
        <v>1001226</v>
      </c>
      <c r="H1310" s="188"/>
      <c r="I1310" s="188"/>
      <c r="J1310" s="188">
        <v>999819</v>
      </c>
      <c r="K1310" s="175"/>
      <c r="L1310" s="175"/>
      <c r="M1310" s="188"/>
      <c r="N1310" s="190"/>
      <c r="O1310" s="176" t="str">
        <f t="shared" si="123"/>
        <v>是</v>
      </c>
      <c r="P1310" s="176" t="str">
        <f t="shared" si="125"/>
        <v>是</v>
      </c>
      <c r="Q1310" s="191"/>
    </row>
    <row r="1311" ht="18.95" hidden="1" customHeight="1" spans="1:16">
      <c r="A1311" s="181"/>
      <c r="B1311" s="181"/>
      <c r="C1311" s="162"/>
      <c r="D1311" s="189"/>
      <c r="E1311" s="189"/>
      <c r="F1311" s="69" t="s">
        <v>2441</v>
      </c>
      <c r="G1311" s="190">
        <f>SUM(G1312:G1313)</f>
        <v>10247848</v>
      </c>
      <c r="H1311" s="190"/>
      <c r="I1311" s="190"/>
      <c r="J1311" s="190">
        <f>SUM(J1312:J1313)</f>
        <v>13158092</v>
      </c>
      <c r="K1311" s="175"/>
      <c r="L1311" s="175"/>
      <c r="M1311" s="190"/>
      <c r="N1311" s="190"/>
      <c r="O1311" s="176" t="str">
        <f t="shared" si="123"/>
        <v>是</v>
      </c>
      <c r="P1311" s="176" t="str">
        <f t="shared" si="125"/>
        <v>是</v>
      </c>
    </row>
    <row r="1312" ht="18.95" hidden="1" customHeight="1" spans="1:16">
      <c r="A1312" s="181"/>
      <c r="B1312" s="181"/>
      <c r="C1312" s="162"/>
      <c r="D1312" s="189"/>
      <c r="E1312" s="189"/>
      <c r="F1312" s="69" t="s">
        <v>2442</v>
      </c>
      <c r="G1312" s="190">
        <v>22027</v>
      </c>
      <c r="H1312" s="190"/>
      <c r="I1312" s="190"/>
      <c r="J1312" s="190">
        <v>22000</v>
      </c>
      <c r="K1312" s="175"/>
      <c r="L1312" s="175"/>
      <c r="M1312" s="190"/>
      <c r="N1312" s="190"/>
      <c r="O1312" s="176" t="str">
        <f t="shared" si="123"/>
        <v>是</v>
      </c>
      <c r="P1312" s="176" t="str">
        <f t="shared" si="125"/>
        <v>是</v>
      </c>
    </row>
    <row r="1313" ht="18.95" hidden="1" customHeight="1" spans="1:16">
      <c r="A1313" s="181"/>
      <c r="B1313" s="181"/>
      <c r="C1313" s="162"/>
      <c r="D1313" s="189"/>
      <c r="E1313" s="189"/>
      <c r="F1313" s="69" t="s">
        <v>2443</v>
      </c>
      <c r="G1313" s="190">
        <v>10225821</v>
      </c>
      <c r="H1313" s="190"/>
      <c r="I1313" s="190"/>
      <c r="J1313" s="190">
        <v>13136092</v>
      </c>
      <c r="K1313" s="175"/>
      <c r="L1313" s="175"/>
      <c r="M1313" s="190"/>
      <c r="N1313" s="190"/>
      <c r="O1313" s="176" t="str">
        <f t="shared" si="123"/>
        <v>是</v>
      </c>
      <c r="P1313" s="176" t="str">
        <f t="shared" si="125"/>
        <v>是</v>
      </c>
    </row>
    <row r="1314" ht="18.95" hidden="1" customHeight="1" spans="1:16">
      <c r="A1314" s="181"/>
      <c r="B1314" s="181"/>
      <c r="C1314" s="162"/>
      <c r="D1314" s="189"/>
      <c r="E1314" s="189"/>
      <c r="F1314" s="69" t="s">
        <v>2444</v>
      </c>
      <c r="G1314" s="190">
        <f>SUM(G1315:G1316)</f>
        <v>11805794</v>
      </c>
      <c r="H1314" s="190"/>
      <c r="I1314" s="190"/>
      <c r="J1314" s="190">
        <f>SUM(J1315:J1316)</f>
        <v>11244512</v>
      </c>
      <c r="K1314" s="175"/>
      <c r="L1314" s="175"/>
      <c r="M1314" s="190"/>
      <c r="N1314" s="190"/>
      <c r="O1314" s="176" t="str">
        <f t="shared" si="123"/>
        <v>是</v>
      </c>
      <c r="P1314" s="176" t="str">
        <f t="shared" si="125"/>
        <v>是</v>
      </c>
    </row>
    <row r="1315" ht="18.95" hidden="1" customHeight="1" spans="1:16">
      <c r="A1315" s="181"/>
      <c r="B1315" s="181"/>
      <c r="C1315" s="162"/>
      <c r="D1315" s="189"/>
      <c r="E1315" s="189"/>
      <c r="F1315" s="69" t="s">
        <v>2445</v>
      </c>
      <c r="G1315" s="188">
        <v>36735</v>
      </c>
      <c r="H1315" s="188"/>
      <c r="I1315" s="188"/>
      <c r="J1315" s="188">
        <v>69298</v>
      </c>
      <c r="K1315" s="175"/>
      <c r="L1315" s="175"/>
      <c r="M1315" s="188"/>
      <c r="N1315" s="190"/>
      <c r="O1315" s="176" t="str">
        <f t="shared" si="123"/>
        <v>是</v>
      </c>
      <c r="P1315" s="176" t="str">
        <f t="shared" si="125"/>
        <v>是</v>
      </c>
    </row>
    <row r="1316" ht="18.95" hidden="1" customHeight="1" spans="1:16">
      <c r="A1316" s="181"/>
      <c r="B1316" s="181"/>
      <c r="C1316" s="162"/>
      <c r="D1316" s="189"/>
      <c r="E1316" s="189"/>
      <c r="F1316" s="69" t="s">
        <v>2446</v>
      </c>
      <c r="G1316" s="188">
        <v>11769059</v>
      </c>
      <c r="H1316" s="188"/>
      <c r="I1316" s="188"/>
      <c r="J1316" s="188">
        <v>11175214</v>
      </c>
      <c r="K1316" s="175"/>
      <c r="L1316" s="175"/>
      <c r="M1316" s="188"/>
      <c r="N1316" s="190"/>
      <c r="O1316" s="176" t="str">
        <f t="shared" si="123"/>
        <v>是</v>
      </c>
      <c r="P1316" s="176" t="str">
        <f t="shared" si="125"/>
        <v>是</v>
      </c>
    </row>
    <row r="1317" ht="18.95" hidden="1" customHeight="1" spans="1:16">
      <c r="A1317" s="181"/>
      <c r="B1317" s="181"/>
      <c r="C1317" s="162"/>
      <c r="D1317" s="189"/>
      <c r="E1317" s="189"/>
      <c r="F1317" s="69" t="s">
        <v>2447</v>
      </c>
      <c r="G1317" s="188"/>
      <c r="H1317" s="188"/>
      <c r="I1317" s="188"/>
      <c r="J1317" s="188">
        <v>68000</v>
      </c>
      <c r="K1317" s="175"/>
      <c r="L1317" s="175"/>
      <c r="M1317" s="188"/>
      <c r="N1317" s="190"/>
      <c r="O1317" s="176" t="str">
        <f t="shared" si="123"/>
        <v>是</v>
      </c>
      <c r="P1317" s="176" t="str">
        <f t="shared" si="125"/>
        <v>是</v>
      </c>
    </row>
    <row r="1318" ht="18.95" hidden="1" customHeight="1" spans="1:16">
      <c r="A1318" s="181"/>
      <c r="B1318" s="181"/>
      <c r="C1318" s="162"/>
      <c r="D1318" s="189"/>
      <c r="E1318" s="189"/>
      <c r="F1318" s="69" t="s">
        <v>4007</v>
      </c>
      <c r="G1318" s="188">
        <v>92482</v>
      </c>
      <c r="H1318" s="188"/>
      <c r="I1318" s="188"/>
      <c r="J1318" s="188"/>
      <c r="K1318" s="175"/>
      <c r="L1318" s="175"/>
      <c r="M1318" s="188"/>
      <c r="N1318" s="190"/>
      <c r="O1318" s="176" t="str">
        <f t="shared" si="123"/>
        <v>是</v>
      </c>
      <c r="P1318" s="176" t="str">
        <f t="shared" si="125"/>
        <v>是</v>
      </c>
    </row>
    <row r="1319" ht="18.95" hidden="1" customHeight="1" spans="1:16">
      <c r="A1319" s="181"/>
      <c r="B1319" s="181"/>
      <c r="C1319" s="162"/>
      <c r="D1319" s="189"/>
      <c r="E1319" s="189"/>
      <c r="F1319" s="69" t="s">
        <v>2449</v>
      </c>
      <c r="G1319" s="188">
        <v>1819048</v>
      </c>
      <c r="H1319" s="188"/>
      <c r="I1319" s="188"/>
      <c r="J1319" s="188">
        <v>929052</v>
      </c>
      <c r="K1319" s="175"/>
      <c r="L1319" s="175"/>
      <c r="M1319" s="188"/>
      <c r="N1319" s="190"/>
      <c r="O1319" s="176" t="str">
        <f t="shared" si="123"/>
        <v>是</v>
      </c>
      <c r="P1319" s="176" t="str">
        <f t="shared" si="125"/>
        <v>是</v>
      </c>
    </row>
    <row r="1320" ht="18.95" hidden="1" customHeight="1" spans="1:17">
      <c r="A1320" s="181"/>
      <c r="B1320" s="181"/>
      <c r="C1320" s="162"/>
      <c r="D1320" s="189"/>
      <c r="E1320" s="189"/>
      <c r="F1320" s="70" t="s">
        <v>2450</v>
      </c>
      <c r="G1320" s="188">
        <v>1732062</v>
      </c>
      <c r="H1320" s="188"/>
      <c r="I1320" s="188"/>
      <c r="J1320" s="188">
        <v>929052</v>
      </c>
      <c r="K1320" s="175"/>
      <c r="L1320" s="175"/>
      <c r="M1320" s="188"/>
      <c r="N1320" s="190"/>
      <c r="O1320" s="176" t="str">
        <f t="shared" si="123"/>
        <v>是</v>
      </c>
      <c r="P1320" s="176" t="str">
        <f t="shared" si="125"/>
        <v>是</v>
      </c>
      <c r="Q1320" s="191"/>
    </row>
    <row r="1321" ht="18.95" hidden="1" customHeight="1" spans="1:16">
      <c r="A1321" s="181"/>
      <c r="B1321" s="181"/>
      <c r="C1321" s="162"/>
      <c r="D1321" s="189"/>
      <c r="E1321" s="189"/>
      <c r="F1321" s="70" t="s">
        <v>2451</v>
      </c>
      <c r="G1321" s="188">
        <f>G1319-G1320</f>
        <v>86986</v>
      </c>
      <c r="H1321" s="188"/>
      <c r="I1321" s="188"/>
      <c r="J1321" s="188"/>
      <c r="K1321" s="175"/>
      <c r="L1321" s="175"/>
      <c r="M1321" s="188"/>
      <c r="N1321" s="190"/>
      <c r="O1321" s="176" t="str">
        <f t="shared" si="123"/>
        <v>是</v>
      </c>
      <c r="P1321" s="176" t="str">
        <f t="shared" si="125"/>
        <v>是</v>
      </c>
    </row>
    <row r="1322" ht="18.95" hidden="1" customHeight="1" spans="1:18">
      <c r="A1322" s="181"/>
      <c r="B1322" s="181"/>
      <c r="C1322" s="162"/>
      <c r="D1322" s="189"/>
      <c r="E1322" s="189"/>
      <c r="F1322" s="458" t="s">
        <v>2452</v>
      </c>
      <c r="G1322" s="188">
        <v>154490</v>
      </c>
      <c r="H1322" s="188"/>
      <c r="I1322" s="188"/>
      <c r="J1322" s="188">
        <v>711142</v>
      </c>
      <c r="K1322" s="175"/>
      <c r="L1322" s="175"/>
      <c r="M1322" s="188"/>
      <c r="N1322" s="190"/>
      <c r="O1322" s="176" t="str">
        <f t="shared" si="123"/>
        <v>是</v>
      </c>
      <c r="P1322" s="176" t="str">
        <f t="shared" si="125"/>
        <v>是</v>
      </c>
      <c r="Q1322" s="191"/>
      <c r="R1322" s="191"/>
    </row>
    <row r="1323" ht="18.95" hidden="1" customHeight="1" spans="1:16">
      <c r="A1323" s="181"/>
      <c r="B1323" s="181"/>
      <c r="C1323" s="162"/>
      <c r="D1323" s="189"/>
      <c r="E1323" s="189"/>
      <c r="F1323" s="69" t="s">
        <v>2453</v>
      </c>
      <c r="G1323" s="188"/>
      <c r="H1323" s="188"/>
      <c r="I1323" s="188"/>
      <c r="J1323" s="188"/>
      <c r="K1323" s="175"/>
      <c r="L1323" s="175"/>
      <c r="M1323" s="188"/>
      <c r="N1323" s="190"/>
      <c r="O1323" s="176" t="str">
        <f t="shared" si="123"/>
        <v>否</v>
      </c>
      <c r="P1323" s="176" t="str">
        <f t="shared" si="125"/>
        <v>是</v>
      </c>
    </row>
    <row r="1324" ht="18.95" hidden="1" customHeight="1" spans="1:16">
      <c r="A1324" s="181"/>
      <c r="B1324" s="181"/>
      <c r="C1324" s="162"/>
      <c r="D1324" s="189"/>
      <c r="E1324" s="189"/>
      <c r="F1324" s="69" t="s">
        <v>2454</v>
      </c>
      <c r="G1324" s="188">
        <v>146</v>
      </c>
      <c r="H1324" s="188"/>
      <c r="I1324" s="188"/>
      <c r="J1324" s="188"/>
      <c r="K1324" s="175"/>
      <c r="L1324" s="175"/>
      <c r="M1324" s="188"/>
      <c r="N1324" s="190"/>
      <c r="O1324" s="176" t="str">
        <f t="shared" si="123"/>
        <v>是</v>
      </c>
      <c r="P1324" s="176" t="str">
        <f t="shared" si="125"/>
        <v>是</v>
      </c>
    </row>
    <row r="1325" hidden="1" spans="1:19">
      <c r="A1325" s="181"/>
      <c r="B1325" s="181"/>
      <c r="C1325" s="162"/>
      <c r="D1325" s="189"/>
      <c r="E1325" s="189"/>
      <c r="F1325" s="63" t="s">
        <v>2455</v>
      </c>
      <c r="G1325" s="148">
        <f ca="1">SUM(G1302:G1303,G1306,G1309,G1322:G1324)</f>
        <v>34550576</v>
      </c>
      <c r="H1325" s="148">
        <f ca="1" t="shared" ref="H1325:I1325" si="131">SUM(H1302:H1303,H1306,H1309,H1322:H1324)</f>
        <v>8360000</v>
      </c>
      <c r="I1325" s="148">
        <f t="shared" si="131"/>
        <v>9047442</v>
      </c>
      <c r="J1325" s="148">
        <f>SUM(J1302:J1303,J1306,J1309)</f>
        <v>44517327</v>
      </c>
      <c r="K1325" s="148"/>
      <c r="L1325" s="148"/>
      <c r="M1325" s="148"/>
      <c r="N1325" s="148"/>
      <c r="O1325" s="176" t="str">
        <f ca="1" t="shared" si="123"/>
        <v>是</v>
      </c>
      <c r="P1325" s="176" t="str">
        <f>IF(B1325&lt;&gt;"",IF(OR(LEFT(B1325,3)="205",LEFT(B1325,3)="206",LEFT(B1325,3)="207",LEFT(B1325,3)="208",LEFT(B1325,3)="210",LEFT(B1325,3)="213"),"是","否"),"是")</f>
        <v>是</v>
      </c>
      <c r="R1325" s="191"/>
      <c r="S1325" s="191"/>
    </row>
  </sheetData>
  <autoFilter ref="A3:P1325">
    <extLst/>
  </autoFilter>
  <mergeCells count="1">
    <mergeCell ref="F1:N1"/>
  </mergeCells>
  <conditionalFormatting sqref="N273">
    <cfRule type="cellIs" dxfId="1" priority="6" stopIfTrue="1" operator="lessThanOrEqual">
      <formula>-1</formula>
    </cfRule>
    <cfRule type="cellIs" dxfId="2" priority="5" stopIfTrue="1" operator="greaterThanOrEqual">
      <formula>10</formula>
    </cfRule>
  </conditionalFormatting>
  <conditionalFormatting sqref="N1146">
    <cfRule type="cellIs" dxfId="1" priority="8" stopIfTrue="1" operator="lessThanOrEqual">
      <formula>-1</formula>
    </cfRule>
    <cfRule type="cellIs" dxfId="2" priority="7" stopIfTrue="1" operator="greaterThanOrEqual">
      <formula>10</formula>
    </cfRule>
  </conditionalFormatting>
  <conditionalFormatting sqref="N1147">
    <cfRule type="cellIs" dxfId="1" priority="10" stopIfTrue="1" operator="lessThanOrEqual">
      <formula>-1</formula>
    </cfRule>
    <cfRule type="cellIs" dxfId="2" priority="9" stopIfTrue="1" operator="greaterThanOrEqual">
      <formula>10</formula>
    </cfRule>
  </conditionalFormatting>
  <conditionalFormatting sqref="N1148">
    <cfRule type="cellIs" dxfId="1" priority="12" stopIfTrue="1" operator="lessThanOrEqual">
      <formula>-1</formula>
    </cfRule>
    <cfRule type="cellIs" dxfId="2" priority="11" stopIfTrue="1" operator="greaterThanOrEqual">
      <formula>10</formula>
    </cfRule>
  </conditionalFormatting>
  <conditionalFormatting sqref="N1149">
    <cfRule type="cellIs" dxfId="1" priority="14" stopIfTrue="1" operator="lessThanOrEqual">
      <formula>-1</formula>
    </cfRule>
    <cfRule type="cellIs" dxfId="2" priority="13" stopIfTrue="1" operator="greaterThanOrEqual">
      <formula>10</formula>
    </cfRule>
  </conditionalFormatting>
  <conditionalFormatting sqref="N1150">
    <cfRule type="cellIs" dxfId="1" priority="16" stopIfTrue="1" operator="lessThanOrEqual">
      <formula>-1</formula>
    </cfRule>
    <cfRule type="cellIs" dxfId="2" priority="15" stopIfTrue="1" operator="greaterThanOrEqual">
      <formula>10</formula>
    </cfRule>
  </conditionalFormatting>
  <conditionalFormatting sqref="F1304:F1305">
    <cfRule type="expression" dxfId="0" priority="1" stopIfTrue="1">
      <formula>"len($A:$A)=3"</formula>
    </cfRule>
  </conditionalFormatting>
  <conditionalFormatting sqref="F1307:F1308">
    <cfRule type="expression" dxfId="0" priority="2" stopIfTrue="1">
      <formula>"len($A:$A)=3"</formula>
    </cfRule>
  </conditionalFormatting>
  <conditionalFormatting sqref="N52:N53">
    <cfRule type="cellIs" dxfId="2" priority="3" stopIfTrue="1" operator="greaterThanOrEqual">
      <formula>10</formula>
    </cfRule>
    <cfRule type="cellIs" dxfId="1" priority="4" stopIfTrue="1" operator="lessThanOrEqual">
      <formula>-1</formula>
    </cfRule>
  </conditionalFormatting>
  <conditionalFormatting sqref="N277:N278">
    <cfRule type="cellIs" dxfId="1" priority="18" stopIfTrue="1" operator="lessThanOrEqual">
      <formula>-1</formula>
    </cfRule>
    <cfRule type="cellIs" dxfId="2" priority="17" stopIfTrue="1" operator="greaterThanOrEqual">
      <formula>10</formula>
    </cfRule>
  </conditionalFormatting>
  <conditionalFormatting sqref="N1303:N1308">
    <cfRule type="cellIs" dxfId="1" priority="19" stopIfTrue="1" operator="lessThanOrEqual">
      <formula>-1</formula>
    </cfRule>
  </conditionalFormatting>
  <conditionalFormatting sqref="N279:N1145 N274:N276 N1:N2 N4:N44 N46:N272 N1309:N65455 N1151:N1302">
    <cfRule type="cellIs" dxfId="1" priority="21" stopIfTrue="1" operator="lessThanOrEqual">
      <formula>-1</formula>
    </cfRule>
  </conditionalFormatting>
  <conditionalFormatting sqref="N279:N1145 N274:N276 N4:N44 N46:N272 N1151:N1302">
    <cfRule type="cellIs" dxfId="2" priority="20" stopIfTrue="1" operator="greaterThanOrEqual">
      <formula>10</formula>
    </cfRule>
  </conditionalFormatting>
  <dataValidations count="1">
    <dataValidation type="textLength" operator="lessThanOrEqual" allowBlank="1" showInputMessage="1" showErrorMessage="1" errorTitle="提示" error="此处最多只能输入 [20] 个字符。" sqref="D651 B1126:B1128 C908:C917 C1268:C1272 C1274:C1278 C1280:C1290 D4:D649 D653:D718 D721:D791 D795:D949 D953:D1124 D1128:D1301">
      <formula1>20</formula1>
    </dataValidation>
  </dataValidations>
  <printOptions horizontalCentered="1"/>
  <pageMargins left="0.432638888888889" right="0.432638888888889" top="0.786805555555556" bottom="0.590277777777778" header="0.393055555555556" footer="0.393055555555556"/>
  <pageSetup paperSize="9" scale="65" fitToHeight="0" orientation="portrait"/>
  <headerFooter alignWithMargins="0">
    <oddFooter>&amp;C— &amp;P —</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29">
    <tabColor rgb="FF00B050"/>
  </sheetPr>
  <dimension ref="A1:K1316"/>
  <sheetViews>
    <sheetView showZeros="0" workbookViewId="0">
      <pane ySplit="3" topLeftCell="A4" activePane="bottomLeft" state="frozen"/>
      <selection/>
      <selection pane="bottomLeft" activeCell="N1125" sqref="N1125"/>
    </sheetView>
  </sheetViews>
  <sheetFormatPr defaultColWidth="9" defaultRowHeight="15"/>
  <cols>
    <col min="6" max="6" width="44.625" customWidth="1"/>
    <col min="7" max="9" width="14.625" customWidth="1"/>
    <col min="10" max="10" width="6.625" customWidth="1"/>
    <col min="11" max="11" width="6.375" customWidth="1"/>
    <col min="262" max="262" width="44.625" customWidth="1"/>
    <col min="263" max="265" width="14.625" customWidth="1"/>
    <col min="266" max="266" width="6.625" customWidth="1"/>
    <col min="267" max="267" width="6.375" customWidth="1"/>
    <col min="518" max="518" width="44.625" customWidth="1"/>
    <col min="519" max="521" width="14.625" customWidth="1"/>
    <col min="522" max="522" width="6.625" customWidth="1"/>
    <col min="523" max="523" width="6.375" customWidth="1"/>
    <col min="774" max="774" width="44.625" customWidth="1"/>
    <col min="775" max="777" width="14.625" customWidth="1"/>
    <col min="778" max="778" width="6.625" customWidth="1"/>
    <col min="779" max="779" width="6.375" customWidth="1"/>
    <col min="1030" max="1030" width="44.625" customWidth="1"/>
    <col min="1031" max="1033" width="14.625" customWidth="1"/>
    <col min="1034" max="1034" width="6.625" customWidth="1"/>
    <col min="1035" max="1035" width="6.375" customWidth="1"/>
    <col min="1286" max="1286" width="44.625" customWidth="1"/>
    <col min="1287" max="1289" width="14.625" customWidth="1"/>
    <col min="1290" max="1290" width="6.625" customWidth="1"/>
    <col min="1291" max="1291" width="6.375" customWidth="1"/>
    <col min="1542" max="1542" width="44.625" customWidth="1"/>
    <col min="1543" max="1545" width="14.625" customWidth="1"/>
    <col min="1546" max="1546" width="6.625" customWidth="1"/>
    <col min="1547" max="1547" width="6.375" customWidth="1"/>
    <col min="1798" max="1798" width="44.625" customWidth="1"/>
    <col min="1799" max="1801" width="14.625" customWidth="1"/>
    <col min="1802" max="1802" width="6.625" customWidth="1"/>
    <col min="1803" max="1803" width="6.375" customWidth="1"/>
    <col min="2054" max="2054" width="44.625" customWidth="1"/>
    <col min="2055" max="2057" width="14.625" customWidth="1"/>
    <col min="2058" max="2058" width="6.625" customWidth="1"/>
    <col min="2059" max="2059" width="6.375" customWidth="1"/>
    <col min="2310" max="2310" width="44.625" customWidth="1"/>
    <col min="2311" max="2313" width="14.625" customWidth="1"/>
    <col min="2314" max="2314" width="6.625" customWidth="1"/>
    <col min="2315" max="2315" width="6.375" customWidth="1"/>
    <col min="2566" max="2566" width="44.625" customWidth="1"/>
    <col min="2567" max="2569" width="14.625" customWidth="1"/>
    <col min="2570" max="2570" width="6.625" customWidth="1"/>
    <col min="2571" max="2571" width="6.375" customWidth="1"/>
    <col min="2822" max="2822" width="44.625" customWidth="1"/>
    <col min="2823" max="2825" width="14.625" customWidth="1"/>
    <col min="2826" max="2826" width="6.625" customWidth="1"/>
    <col min="2827" max="2827" width="6.375" customWidth="1"/>
    <col min="3078" max="3078" width="44.625" customWidth="1"/>
    <col min="3079" max="3081" width="14.625" customWidth="1"/>
    <col min="3082" max="3082" width="6.625" customWidth="1"/>
    <col min="3083" max="3083" width="6.375" customWidth="1"/>
    <col min="3334" max="3334" width="44.625" customWidth="1"/>
    <col min="3335" max="3337" width="14.625" customWidth="1"/>
    <col min="3338" max="3338" width="6.625" customWidth="1"/>
    <col min="3339" max="3339" width="6.375" customWidth="1"/>
    <col min="3590" max="3590" width="44.625" customWidth="1"/>
    <col min="3591" max="3593" width="14.625" customWidth="1"/>
    <col min="3594" max="3594" width="6.625" customWidth="1"/>
    <col min="3595" max="3595" width="6.375" customWidth="1"/>
    <col min="3846" max="3846" width="44.625" customWidth="1"/>
    <col min="3847" max="3849" width="14.625" customWidth="1"/>
    <col min="3850" max="3850" width="6.625" customWidth="1"/>
    <col min="3851" max="3851" width="6.375" customWidth="1"/>
    <col min="4102" max="4102" width="44.625" customWidth="1"/>
    <col min="4103" max="4105" width="14.625" customWidth="1"/>
    <col min="4106" max="4106" width="6.625" customWidth="1"/>
    <col min="4107" max="4107" width="6.375" customWidth="1"/>
    <col min="4358" max="4358" width="44.625" customWidth="1"/>
    <col min="4359" max="4361" width="14.625" customWidth="1"/>
    <col min="4362" max="4362" width="6.625" customWidth="1"/>
    <col min="4363" max="4363" width="6.375" customWidth="1"/>
    <col min="4614" max="4614" width="44.625" customWidth="1"/>
    <col min="4615" max="4617" width="14.625" customWidth="1"/>
    <col min="4618" max="4618" width="6.625" customWidth="1"/>
    <col min="4619" max="4619" width="6.375" customWidth="1"/>
    <col min="4870" max="4870" width="44.625" customWidth="1"/>
    <col min="4871" max="4873" width="14.625" customWidth="1"/>
    <col min="4874" max="4874" width="6.625" customWidth="1"/>
    <col min="4875" max="4875" width="6.375" customWidth="1"/>
    <col min="5126" max="5126" width="44.625" customWidth="1"/>
    <col min="5127" max="5129" width="14.625" customWidth="1"/>
    <col min="5130" max="5130" width="6.625" customWidth="1"/>
    <col min="5131" max="5131" width="6.375" customWidth="1"/>
    <col min="5382" max="5382" width="44.625" customWidth="1"/>
    <col min="5383" max="5385" width="14.625" customWidth="1"/>
    <col min="5386" max="5386" width="6.625" customWidth="1"/>
    <col min="5387" max="5387" width="6.375" customWidth="1"/>
    <col min="5638" max="5638" width="44.625" customWidth="1"/>
    <col min="5639" max="5641" width="14.625" customWidth="1"/>
    <col min="5642" max="5642" width="6.625" customWidth="1"/>
    <col min="5643" max="5643" width="6.375" customWidth="1"/>
    <col min="5894" max="5894" width="44.625" customWidth="1"/>
    <col min="5895" max="5897" width="14.625" customWidth="1"/>
    <col min="5898" max="5898" width="6.625" customWidth="1"/>
    <col min="5899" max="5899" width="6.375" customWidth="1"/>
    <col min="6150" max="6150" width="44.625" customWidth="1"/>
    <col min="6151" max="6153" width="14.625" customWidth="1"/>
    <col min="6154" max="6154" width="6.625" customWidth="1"/>
    <col min="6155" max="6155" width="6.375" customWidth="1"/>
    <col min="6406" max="6406" width="44.625" customWidth="1"/>
    <col min="6407" max="6409" width="14.625" customWidth="1"/>
    <col min="6410" max="6410" width="6.625" customWidth="1"/>
    <col min="6411" max="6411" width="6.375" customWidth="1"/>
    <col min="6662" max="6662" width="44.625" customWidth="1"/>
    <col min="6663" max="6665" width="14.625" customWidth="1"/>
    <col min="6666" max="6666" width="6.625" customWidth="1"/>
    <col min="6667" max="6667" width="6.375" customWidth="1"/>
    <col min="6918" max="6918" width="44.625" customWidth="1"/>
    <col min="6919" max="6921" width="14.625" customWidth="1"/>
    <col min="6922" max="6922" width="6.625" customWidth="1"/>
    <col min="6923" max="6923" width="6.375" customWidth="1"/>
    <col min="7174" max="7174" width="44.625" customWidth="1"/>
    <col min="7175" max="7177" width="14.625" customWidth="1"/>
    <col min="7178" max="7178" width="6.625" customWidth="1"/>
    <col min="7179" max="7179" width="6.375" customWidth="1"/>
    <col min="7430" max="7430" width="44.625" customWidth="1"/>
    <col min="7431" max="7433" width="14.625" customWidth="1"/>
    <col min="7434" max="7434" width="6.625" customWidth="1"/>
    <col min="7435" max="7435" width="6.375" customWidth="1"/>
    <col min="7686" max="7686" width="44.625" customWidth="1"/>
    <col min="7687" max="7689" width="14.625" customWidth="1"/>
    <col min="7690" max="7690" width="6.625" customWidth="1"/>
    <col min="7691" max="7691" width="6.375" customWidth="1"/>
    <col min="7942" max="7942" width="44.625" customWidth="1"/>
    <col min="7943" max="7945" width="14.625" customWidth="1"/>
    <col min="7946" max="7946" width="6.625" customWidth="1"/>
    <col min="7947" max="7947" width="6.375" customWidth="1"/>
    <col min="8198" max="8198" width="44.625" customWidth="1"/>
    <col min="8199" max="8201" width="14.625" customWidth="1"/>
    <col min="8202" max="8202" width="6.625" customWidth="1"/>
    <col min="8203" max="8203" width="6.375" customWidth="1"/>
    <col min="8454" max="8454" width="44.625" customWidth="1"/>
    <col min="8455" max="8457" width="14.625" customWidth="1"/>
    <col min="8458" max="8458" width="6.625" customWidth="1"/>
    <col min="8459" max="8459" width="6.375" customWidth="1"/>
    <col min="8710" max="8710" width="44.625" customWidth="1"/>
    <col min="8711" max="8713" width="14.625" customWidth="1"/>
    <col min="8714" max="8714" width="6.625" customWidth="1"/>
    <col min="8715" max="8715" width="6.375" customWidth="1"/>
    <col min="8966" max="8966" width="44.625" customWidth="1"/>
    <col min="8967" max="8969" width="14.625" customWidth="1"/>
    <col min="8970" max="8970" width="6.625" customWidth="1"/>
    <col min="8971" max="8971" width="6.375" customWidth="1"/>
    <col min="9222" max="9222" width="44.625" customWidth="1"/>
    <col min="9223" max="9225" width="14.625" customWidth="1"/>
    <col min="9226" max="9226" width="6.625" customWidth="1"/>
    <col min="9227" max="9227" width="6.375" customWidth="1"/>
    <col min="9478" max="9478" width="44.625" customWidth="1"/>
    <col min="9479" max="9481" width="14.625" customWidth="1"/>
    <col min="9482" max="9482" width="6.625" customWidth="1"/>
    <col min="9483" max="9483" width="6.375" customWidth="1"/>
    <col min="9734" max="9734" width="44.625" customWidth="1"/>
    <col min="9735" max="9737" width="14.625" customWidth="1"/>
    <col min="9738" max="9738" width="6.625" customWidth="1"/>
    <col min="9739" max="9739" width="6.375" customWidth="1"/>
    <col min="9990" max="9990" width="44.625" customWidth="1"/>
    <col min="9991" max="9993" width="14.625" customWidth="1"/>
    <col min="9994" max="9994" width="6.625" customWidth="1"/>
    <col min="9995" max="9995" width="6.375" customWidth="1"/>
    <col min="10246" max="10246" width="44.625" customWidth="1"/>
    <col min="10247" max="10249" width="14.625" customWidth="1"/>
    <col min="10250" max="10250" width="6.625" customWidth="1"/>
    <col min="10251" max="10251" width="6.375" customWidth="1"/>
    <col min="10502" max="10502" width="44.625" customWidth="1"/>
    <col min="10503" max="10505" width="14.625" customWidth="1"/>
    <col min="10506" max="10506" width="6.625" customWidth="1"/>
    <col min="10507" max="10507" width="6.375" customWidth="1"/>
    <col min="10758" max="10758" width="44.625" customWidth="1"/>
    <col min="10759" max="10761" width="14.625" customWidth="1"/>
    <col min="10762" max="10762" width="6.625" customWidth="1"/>
    <col min="10763" max="10763" width="6.375" customWidth="1"/>
    <col min="11014" max="11014" width="44.625" customWidth="1"/>
    <col min="11015" max="11017" width="14.625" customWidth="1"/>
    <col min="11018" max="11018" width="6.625" customWidth="1"/>
    <col min="11019" max="11019" width="6.375" customWidth="1"/>
    <col min="11270" max="11270" width="44.625" customWidth="1"/>
    <col min="11271" max="11273" width="14.625" customWidth="1"/>
    <col min="11274" max="11274" width="6.625" customWidth="1"/>
    <col min="11275" max="11275" width="6.375" customWidth="1"/>
    <col min="11526" max="11526" width="44.625" customWidth="1"/>
    <col min="11527" max="11529" width="14.625" customWidth="1"/>
    <col min="11530" max="11530" width="6.625" customWidth="1"/>
    <col min="11531" max="11531" width="6.375" customWidth="1"/>
    <col min="11782" max="11782" width="44.625" customWidth="1"/>
    <col min="11783" max="11785" width="14.625" customWidth="1"/>
    <col min="11786" max="11786" width="6.625" customWidth="1"/>
    <col min="11787" max="11787" width="6.375" customWidth="1"/>
    <col min="12038" max="12038" width="44.625" customWidth="1"/>
    <col min="12039" max="12041" width="14.625" customWidth="1"/>
    <col min="12042" max="12042" width="6.625" customWidth="1"/>
    <col min="12043" max="12043" width="6.375" customWidth="1"/>
    <col min="12294" max="12294" width="44.625" customWidth="1"/>
    <col min="12295" max="12297" width="14.625" customWidth="1"/>
    <col min="12298" max="12298" width="6.625" customWidth="1"/>
    <col min="12299" max="12299" width="6.375" customWidth="1"/>
    <col min="12550" max="12550" width="44.625" customWidth="1"/>
    <col min="12551" max="12553" width="14.625" customWidth="1"/>
    <col min="12554" max="12554" width="6.625" customWidth="1"/>
    <col min="12555" max="12555" width="6.375" customWidth="1"/>
    <col min="12806" max="12806" width="44.625" customWidth="1"/>
    <col min="12807" max="12809" width="14.625" customWidth="1"/>
    <col min="12810" max="12810" width="6.625" customWidth="1"/>
    <col min="12811" max="12811" width="6.375" customWidth="1"/>
    <col min="13062" max="13062" width="44.625" customWidth="1"/>
    <col min="13063" max="13065" width="14.625" customWidth="1"/>
    <col min="13066" max="13066" width="6.625" customWidth="1"/>
    <col min="13067" max="13067" width="6.375" customWidth="1"/>
    <col min="13318" max="13318" width="44.625" customWidth="1"/>
    <col min="13319" max="13321" width="14.625" customWidth="1"/>
    <col min="13322" max="13322" width="6.625" customWidth="1"/>
    <col min="13323" max="13323" width="6.375" customWidth="1"/>
    <col min="13574" max="13574" width="44.625" customWidth="1"/>
    <col min="13575" max="13577" width="14.625" customWidth="1"/>
    <col min="13578" max="13578" width="6.625" customWidth="1"/>
    <col min="13579" max="13579" width="6.375" customWidth="1"/>
    <col min="13830" max="13830" width="44.625" customWidth="1"/>
    <col min="13831" max="13833" width="14.625" customWidth="1"/>
    <col min="13834" max="13834" width="6.625" customWidth="1"/>
    <col min="13835" max="13835" width="6.375" customWidth="1"/>
    <col min="14086" max="14086" width="44.625" customWidth="1"/>
    <col min="14087" max="14089" width="14.625" customWidth="1"/>
    <col min="14090" max="14090" width="6.625" customWidth="1"/>
    <col min="14091" max="14091" width="6.375" customWidth="1"/>
    <col min="14342" max="14342" width="44.625" customWidth="1"/>
    <col min="14343" max="14345" width="14.625" customWidth="1"/>
    <col min="14346" max="14346" width="6.625" customWidth="1"/>
    <col min="14347" max="14347" width="6.375" customWidth="1"/>
    <col min="14598" max="14598" width="44.625" customWidth="1"/>
    <col min="14599" max="14601" width="14.625" customWidth="1"/>
    <col min="14602" max="14602" width="6.625" customWidth="1"/>
    <col min="14603" max="14603" width="6.375" customWidth="1"/>
    <col min="14854" max="14854" width="44.625" customWidth="1"/>
    <col min="14855" max="14857" width="14.625" customWidth="1"/>
    <col min="14858" max="14858" width="6.625" customWidth="1"/>
    <col min="14859" max="14859" width="6.375" customWidth="1"/>
    <col min="15110" max="15110" width="44.625" customWidth="1"/>
    <col min="15111" max="15113" width="14.625" customWidth="1"/>
    <col min="15114" max="15114" width="6.625" customWidth="1"/>
    <col min="15115" max="15115" width="6.375" customWidth="1"/>
    <col min="15366" max="15366" width="44.625" customWidth="1"/>
    <col min="15367" max="15369" width="14.625" customWidth="1"/>
    <col min="15370" max="15370" width="6.625" customWidth="1"/>
    <col min="15371" max="15371" width="6.375" customWidth="1"/>
    <col min="15622" max="15622" width="44.625" customWidth="1"/>
    <col min="15623" max="15625" width="14.625" customWidth="1"/>
    <col min="15626" max="15626" width="6.625" customWidth="1"/>
    <col min="15627" max="15627" width="6.375" customWidth="1"/>
    <col min="15878" max="15878" width="44.625" customWidth="1"/>
    <col min="15879" max="15881" width="14.625" customWidth="1"/>
    <col min="15882" max="15882" width="6.625" customWidth="1"/>
    <col min="15883" max="15883" width="6.375" customWidth="1"/>
    <col min="16134" max="16134" width="44.625" customWidth="1"/>
    <col min="16135" max="16137" width="14.625" customWidth="1"/>
    <col min="16138" max="16138" width="6.625" customWidth="1"/>
    <col min="16139" max="16139" width="6.375" customWidth="1"/>
  </cols>
  <sheetData>
    <row r="1" ht="42" customHeight="1" spans="6:9">
      <c r="F1" s="118" t="s">
        <v>4008</v>
      </c>
      <c r="G1" s="118"/>
      <c r="H1" s="118"/>
      <c r="I1" s="118"/>
    </row>
    <row r="2" ht="18.95" customHeight="1" spans="6:9">
      <c r="F2" s="119" t="s">
        <v>4009</v>
      </c>
      <c r="G2" s="120"/>
      <c r="H2" s="121"/>
      <c r="I2" s="119" t="s">
        <v>30</v>
      </c>
    </row>
    <row r="3" ht="30.75" customHeight="1" spans="1:11">
      <c r="A3" s="122" t="s">
        <v>2722</v>
      </c>
      <c r="B3" s="122" t="s">
        <v>121</v>
      </c>
      <c r="C3" s="122" t="s">
        <v>122</v>
      </c>
      <c r="D3" s="122" t="s">
        <v>123</v>
      </c>
      <c r="E3" s="122" t="s">
        <v>124</v>
      </c>
      <c r="F3" s="123" t="s">
        <v>125</v>
      </c>
      <c r="G3" s="124" t="s">
        <v>4010</v>
      </c>
      <c r="H3" s="125" t="s">
        <v>4011</v>
      </c>
      <c r="I3" s="125" t="s">
        <v>4012</v>
      </c>
      <c r="J3" s="132" t="s">
        <v>2725</v>
      </c>
      <c r="K3" s="132" t="s">
        <v>2726</v>
      </c>
    </row>
    <row r="4" ht="18.95" customHeight="1" spans="1:11">
      <c r="A4" s="126" t="s">
        <v>134</v>
      </c>
      <c r="B4" s="97" t="s">
        <v>135</v>
      </c>
      <c r="C4" s="97" t="s">
        <v>135</v>
      </c>
      <c r="D4" s="89" t="s">
        <v>136</v>
      </c>
      <c r="E4" s="97" t="s">
        <v>135</v>
      </c>
      <c r="F4" s="20" t="s">
        <v>2727</v>
      </c>
      <c r="G4" s="127">
        <v>4008588</v>
      </c>
      <c r="H4" s="127">
        <v>4158800</v>
      </c>
      <c r="I4" s="133">
        <v>0.037</v>
      </c>
      <c r="J4" s="134" t="s">
        <v>147</v>
      </c>
      <c r="K4" s="134" t="s">
        <v>147</v>
      </c>
    </row>
    <row r="5" ht="18.95" hidden="1" customHeight="1" spans="1:11">
      <c r="A5" s="126" t="s">
        <v>135</v>
      </c>
      <c r="B5" s="97" t="s">
        <v>136</v>
      </c>
      <c r="C5" s="97" t="s">
        <v>135</v>
      </c>
      <c r="D5" s="89" t="s">
        <v>138</v>
      </c>
      <c r="E5" s="97" t="s">
        <v>135</v>
      </c>
      <c r="F5" s="23" t="s">
        <v>139</v>
      </c>
      <c r="G5" s="128">
        <v>108524</v>
      </c>
      <c r="H5" s="128">
        <v>114100</v>
      </c>
      <c r="I5" s="135">
        <v>0.051</v>
      </c>
      <c r="J5" s="134" t="s">
        <v>147</v>
      </c>
      <c r="K5" s="134" t="s">
        <v>147</v>
      </c>
    </row>
    <row r="6" ht="18.95" hidden="1" customHeight="1" spans="1:11">
      <c r="A6" s="126" t="s">
        <v>135</v>
      </c>
      <c r="B6" s="97" t="s">
        <v>135</v>
      </c>
      <c r="C6" s="97" t="s">
        <v>138</v>
      </c>
      <c r="D6" s="89" t="s">
        <v>140</v>
      </c>
      <c r="E6" s="97" t="s">
        <v>147</v>
      </c>
      <c r="F6" s="23" t="s">
        <v>2728</v>
      </c>
      <c r="G6" s="129">
        <v>62179</v>
      </c>
      <c r="H6" s="129">
        <v>65500</v>
      </c>
      <c r="I6" s="135">
        <v>0.053</v>
      </c>
      <c r="J6" s="134" t="s">
        <v>147</v>
      </c>
      <c r="K6" s="134" t="s">
        <v>2729</v>
      </c>
    </row>
    <row r="7" ht="18.95" hidden="1" customHeight="1" spans="1:11">
      <c r="A7" s="126" t="s">
        <v>135</v>
      </c>
      <c r="B7" s="97" t="s">
        <v>135</v>
      </c>
      <c r="C7" s="97" t="s">
        <v>138</v>
      </c>
      <c r="D7" s="89" t="s">
        <v>142</v>
      </c>
      <c r="E7" s="97" t="s">
        <v>147</v>
      </c>
      <c r="F7" s="23" t="s">
        <v>2730</v>
      </c>
      <c r="G7" s="129">
        <v>13119</v>
      </c>
      <c r="H7" s="129">
        <v>13500</v>
      </c>
      <c r="I7" s="135">
        <v>0.029</v>
      </c>
      <c r="J7" s="134" t="s">
        <v>147</v>
      </c>
      <c r="K7" s="134" t="s">
        <v>2729</v>
      </c>
    </row>
    <row r="8" ht="18.95" hidden="1" customHeight="1" spans="1:11">
      <c r="A8" s="126" t="s">
        <v>135</v>
      </c>
      <c r="B8" s="97" t="s">
        <v>135</v>
      </c>
      <c r="C8" s="97" t="s">
        <v>138</v>
      </c>
      <c r="D8" s="89" t="s">
        <v>144</v>
      </c>
      <c r="E8" s="97" t="s">
        <v>147</v>
      </c>
      <c r="F8" s="23" t="s">
        <v>2731</v>
      </c>
      <c r="G8" s="129">
        <v>479</v>
      </c>
      <c r="H8" s="129">
        <v>500</v>
      </c>
      <c r="I8" s="135">
        <v>0.044</v>
      </c>
      <c r="J8" s="134" t="s">
        <v>147</v>
      </c>
      <c r="K8" s="134" t="s">
        <v>2729</v>
      </c>
    </row>
    <row r="9" ht="18.95" hidden="1" customHeight="1" spans="1:11">
      <c r="A9" s="126" t="s">
        <v>135</v>
      </c>
      <c r="B9" s="97" t="s">
        <v>135</v>
      </c>
      <c r="C9" s="97" t="s">
        <v>138</v>
      </c>
      <c r="D9" s="89" t="s">
        <v>146</v>
      </c>
      <c r="E9" s="97" t="s">
        <v>147</v>
      </c>
      <c r="F9" s="23" t="s">
        <v>2732</v>
      </c>
      <c r="G9" s="129">
        <v>10840</v>
      </c>
      <c r="H9" s="129">
        <v>11500</v>
      </c>
      <c r="I9" s="135">
        <v>0.061</v>
      </c>
      <c r="J9" s="134" t="s">
        <v>147</v>
      </c>
      <c r="K9" s="134" t="s">
        <v>2729</v>
      </c>
    </row>
    <row r="10" ht="18.95" hidden="1" customHeight="1" spans="1:11">
      <c r="A10" s="126" t="s">
        <v>135</v>
      </c>
      <c r="B10" s="97" t="s">
        <v>135</v>
      </c>
      <c r="C10" s="97" t="s">
        <v>138</v>
      </c>
      <c r="D10" s="89" t="s">
        <v>149</v>
      </c>
      <c r="E10" s="97" t="s">
        <v>147</v>
      </c>
      <c r="F10" s="23" t="s">
        <v>2733</v>
      </c>
      <c r="G10" s="129">
        <v>1161</v>
      </c>
      <c r="H10" s="129">
        <v>1250</v>
      </c>
      <c r="I10" s="135">
        <v>0.077</v>
      </c>
      <c r="J10" s="134" t="s">
        <v>147</v>
      </c>
      <c r="K10" s="134" t="s">
        <v>2729</v>
      </c>
    </row>
    <row r="11" ht="18.95" hidden="1" customHeight="1" spans="1:11">
      <c r="A11" s="126" t="s">
        <v>135</v>
      </c>
      <c r="B11" s="97" t="s">
        <v>135</v>
      </c>
      <c r="C11" s="97" t="s">
        <v>138</v>
      </c>
      <c r="D11" s="89" t="s">
        <v>151</v>
      </c>
      <c r="E11" s="97" t="s">
        <v>147</v>
      </c>
      <c r="F11" s="23" t="s">
        <v>2734</v>
      </c>
      <c r="G11" s="129">
        <v>1163</v>
      </c>
      <c r="H11" s="129">
        <v>1210</v>
      </c>
      <c r="I11" s="135">
        <v>0.04</v>
      </c>
      <c r="J11" s="134" t="s">
        <v>147</v>
      </c>
      <c r="K11" s="134" t="s">
        <v>2729</v>
      </c>
    </row>
    <row r="12" ht="18.95" hidden="1" customHeight="1" spans="1:11">
      <c r="A12" s="126" t="s">
        <v>135</v>
      </c>
      <c r="B12" s="97" t="s">
        <v>135</v>
      </c>
      <c r="C12" s="97" t="s">
        <v>138</v>
      </c>
      <c r="D12" s="89" t="s">
        <v>153</v>
      </c>
      <c r="E12" s="97" t="s">
        <v>147</v>
      </c>
      <c r="F12" s="27" t="s">
        <v>2735</v>
      </c>
      <c r="G12" s="129">
        <v>1075</v>
      </c>
      <c r="H12" s="129">
        <v>1120</v>
      </c>
      <c r="I12" s="135">
        <v>0.042</v>
      </c>
      <c r="J12" s="134" t="s">
        <v>147</v>
      </c>
      <c r="K12" s="134" t="s">
        <v>2729</v>
      </c>
    </row>
    <row r="13" ht="18.95" hidden="1" customHeight="1" spans="1:11">
      <c r="A13" s="126" t="s">
        <v>135</v>
      </c>
      <c r="B13" s="97" t="s">
        <v>135</v>
      </c>
      <c r="C13" s="97" t="s">
        <v>138</v>
      </c>
      <c r="D13" s="89" t="s">
        <v>155</v>
      </c>
      <c r="E13" s="97" t="s">
        <v>147</v>
      </c>
      <c r="F13" s="23" t="s">
        <v>2736</v>
      </c>
      <c r="G13" s="129">
        <v>7322</v>
      </c>
      <c r="H13" s="129">
        <v>7600</v>
      </c>
      <c r="I13" s="135">
        <v>0.038</v>
      </c>
      <c r="J13" s="134" t="s">
        <v>147</v>
      </c>
      <c r="K13" s="134" t="s">
        <v>2729</v>
      </c>
    </row>
    <row r="14" ht="18.95" hidden="1" customHeight="1" spans="1:11">
      <c r="A14" s="126" t="s">
        <v>135</v>
      </c>
      <c r="B14" s="97" t="s">
        <v>135</v>
      </c>
      <c r="C14" s="97" t="s">
        <v>138</v>
      </c>
      <c r="D14" s="89" t="s">
        <v>157</v>
      </c>
      <c r="E14" s="97" t="s">
        <v>147</v>
      </c>
      <c r="F14" s="23" t="s">
        <v>2737</v>
      </c>
      <c r="G14" s="129">
        <v>175</v>
      </c>
      <c r="H14" s="129">
        <v>190</v>
      </c>
      <c r="I14" s="135">
        <v>0.086</v>
      </c>
      <c r="J14" s="134" t="s">
        <v>147</v>
      </c>
      <c r="K14" s="134" t="s">
        <v>2729</v>
      </c>
    </row>
    <row r="15" ht="18.95" hidden="1" customHeight="1" spans="1:11">
      <c r="A15" s="126" t="s">
        <v>135</v>
      </c>
      <c r="B15" s="97" t="s">
        <v>135</v>
      </c>
      <c r="C15" s="97" t="s">
        <v>138</v>
      </c>
      <c r="D15" s="89" t="s">
        <v>159</v>
      </c>
      <c r="E15" s="97" t="s">
        <v>147</v>
      </c>
      <c r="F15" s="23" t="s">
        <v>2738</v>
      </c>
      <c r="G15" s="129">
        <v>91</v>
      </c>
      <c r="H15" s="129">
        <v>100</v>
      </c>
      <c r="I15" s="135">
        <v>0.099</v>
      </c>
      <c r="J15" s="134" t="s">
        <v>147</v>
      </c>
      <c r="K15" s="134" t="s">
        <v>2729</v>
      </c>
    </row>
    <row r="16" ht="18.95" hidden="1" customHeight="1" spans="1:11">
      <c r="A16" s="126" t="s">
        <v>135</v>
      </c>
      <c r="B16" s="97" t="s">
        <v>135</v>
      </c>
      <c r="C16" s="97" t="s">
        <v>138</v>
      </c>
      <c r="D16" s="89" t="s">
        <v>161</v>
      </c>
      <c r="E16" s="97" t="s">
        <v>147</v>
      </c>
      <c r="F16" s="28" t="s">
        <v>2739</v>
      </c>
      <c r="G16" s="129">
        <v>10920</v>
      </c>
      <c r="H16" s="130">
        <v>11630</v>
      </c>
      <c r="I16" s="136">
        <v>0.065</v>
      </c>
      <c r="J16" s="134" t="s">
        <v>147</v>
      </c>
      <c r="K16" s="134" t="s">
        <v>2729</v>
      </c>
    </row>
    <row r="17" ht="18.95" hidden="1" customHeight="1" spans="1:11">
      <c r="A17" s="126" t="s">
        <v>135</v>
      </c>
      <c r="B17" s="97" t="s">
        <v>136</v>
      </c>
      <c r="C17" s="97" t="s">
        <v>135</v>
      </c>
      <c r="D17" s="89" t="s">
        <v>163</v>
      </c>
      <c r="E17" s="97"/>
      <c r="F17" s="23" t="s">
        <v>164</v>
      </c>
      <c r="G17" s="128">
        <v>82267</v>
      </c>
      <c r="H17" s="128">
        <v>86400</v>
      </c>
      <c r="I17" s="135">
        <v>0.05</v>
      </c>
      <c r="J17" s="134" t="s">
        <v>147</v>
      </c>
      <c r="K17" s="134" t="s">
        <v>147</v>
      </c>
    </row>
    <row r="18" ht="18.95" hidden="1" customHeight="1" spans="1:11">
      <c r="A18" s="126" t="s">
        <v>135</v>
      </c>
      <c r="B18" s="97" t="s">
        <v>135</v>
      </c>
      <c r="C18" s="97" t="s">
        <v>163</v>
      </c>
      <c r="D18" s="89" t="s">
        <v>165</v>
      </c>
      <c r="E18" s="97" t="s">
        <v>147</v>
      </c>
      <c r="F18" s="23" t="s">
        <v>2728</v>
      </c>
      <c r="G18" s="129">
        <v>46876</v>
      </c>
      <c r="H18" s="129">
        <v>49200</v>
      </c>
      <c r="I18" s="135">
        <v>0.05</v>
      </c>
      <c r="J18" s="134" t="s">
        <v>147</v>
      </c>
      <c r="K18" s="134" t="s">
        <v>2729</v>
      </c>
    </row>
    <row r="19" ht="18.95" hidden="1" customHeight="1" spans="1:11">
      <c r="A19" s="126" t="s">
        <v>135</v>
      </c>
      <c r="B19" s="97" t="s">
        <v>135</v>
      </c>
      <c r="C19" s="97" t="s">
        <v>163</v>
      </c>
      <c r="D19" s="89" t="s">
        <v>166</v>
      </c>
      <c r="E19" s="97" t="s">
        <v>147</v>
      </c>
      <c r="F19" s="23" t="s">
        <v>2730</v>
      </c>
      <c r="G19" s="129">
        <v>13162</v>
      </c>
      <c r="H19" s="129">
        <v>13700</v>
      </c>
      <c r="I19" s="135">
        <v>0.041</v>
      </c>
      <c r="J19" s="134" t="s">
        <v>147</v>
      </c>
      <c r="K19" s="134" t="s">
        <v>2729</v>
      </c>
    </row>
    <row r="20" ht="18.95" hidden="1" customHeight="1" spans="1:11">
      <c r="A20" s="126" t="s">
        <v>135</v>
      </c>
      <c r="B20" s="97" t="s">
        <v>135</v>
      </c>
      <c r="C20" s="97" t="s">
        <v>163</v>
      </c>
      <c r="D20" s="89" t="s">
        <v>167</v>
      </c>
      <c r="E20" s="97" t="s">
        <v>147</v>
      </c>
      <c r="F20" s="23" t="s">
        <v>2731</v>
      </c>
      <c r="G20" s="129">
        <v>445</v>
      </c>
      <c r="H20" s="129">
        <v>460</v>
      </c>
      <c r="I20" s="135">
        <v>0.034</v>
      </c>
      <c r="J20" s="134" t="s">
        <v>147</v>
      </c>
      <c r="K20" s="134" t="s">
        <v>2729</v>
      </c>
    </row>
    <row r="21" ht="18.95" hidden="1" customHeight="1" spans="1:11">
      <c r="A21" s="126" t="s">
        <v>135</v>
      </c>
      <c r="B21" s="97" t="s">
        <v>135</v>
      </c>
      <c r="C21" s="97" t="s">
        <v>163</v>
      </c>
      <c r="D21" s="89" t="s">
        <v>168</v>
      </c>
      <c r="E21" s="97" t="s">
        <v>147</v>
      </c>
      <c r="F21" s="23" t="s">
        <v>2740</v>
      </c>
      <c r="G21" s="129">
        <v>7507</v>
      </c>
      <c r="H21" s="129">
        <v>8000</v>
      </c>
      <c r="I21" s="135">
        <v>0.066</v>
      </c>
      <c r="J21" s="134" t="s">
        <v>147</v>
      </c>
      <c r="K21" s="134" t="s">
        <v>2729</v>
      </c>
    </row>
    <row r="22" ht="18.95" hidden="1" customHeight="1" spans="1:11">
      <c r="A22" s="126" t="s">
        <v>135</v>
      </c>
      <c r="B22" s="97" t="s">
        <v>135</v>
      </c>
      <c r="C22" s="97" t="s">
        <v>163</v>
      </c>
      <c r="D22" s="89" t="s">
        <v>170</v>
      </c>
      <c r="E22" s="97" t="s">
        <v>147</v>
      </c>
      <c r="F22" s="23" t="s">
        <v>2741</v>
      </c>
      <c r="G22" s="129">
        <v>3195</v>
      </c>
      <c r="H22" s="129">
        <v>3350</v>
      </c>
      <c r="I22" s="135">
        <v>0.049</v>
      </c>
      <c r="J22" s="134" t="s">
        <v>147</v>
      </c>
      <c r="K22" s="134" t="s">
        <v>2729</v>
      </c>
    </row>
    <row r="23" ht="18.95" hidden="1" customHeight="1" spans="1:11">
      <c r="A23" s="126" t="s">
        <v>135</v>
      </c>
      <c r="B23" s="97" t="s">
        <v>135</v>
      </c>
      <c r="C23" s="97" t="s">
        <v>163</v>
      </c>
      <c r="D23" s="89" t="s">
        <v>172</v>
      </c>
      <c r="E23" s="97" t="s">
        <v>147</v>
      </c>
      <c r="F23" s="23" t="s">
        <v>2742</v>
      </c>
      <c r="G23" s="129">
        <v>1826</v>
      </c>
      <c r="H23" s="129">
        <v>1900</v>
      </c>
      <c r="I23" s="135">
        <v>0.041</v>
      </c>
      <c r="J23" s="134" t="s">
        <v>147</v>
      </c>
      <c r="K23" s="134" t="s">
        <v>2729</v>
      </c>
    </row>
    <row r="24" ht="18.95" hidden="1" customHeight="1" spans="1:11">
      <c r="A24" s="126" t="s">
        <v>135</v>
      </c>
      <c r="B24" s="97" t="s">
        <v>135</v>
      </c>
      <c r="C24" s="97" t="s">
        <v>163</v>
      </c>
      <c r="D24" s="89" t="s">
        <v>174</v>
      </c>
      <c r="E24" s="97" t="s">
        <v>147</v>
      </c>
      <c r="F24" s="23" t="s">
        <v>2738</v>
      </c>
      <c r="G24" s="129">
        <v>272</v>
      </c>
      <c r="H24" s="129">
        <v>290</v>
      </c>
      <c r="I24" s="135">
        <v>0.066</v>
      </c>
      <c r="J24" s="134" t="s">
        <v>147</v>
      </c>
      <c r="K24" s="134" t="s">
        <v>2729</v>
      </c>
    </row>
    <row r="25" ht="18.95" hidden="1" customHeight="1" spans="1:11">
      <c r="A25" s="126" t="s">
        <v>135</v>
      </c>
      <c r="B25" s="97" t="s">
        <v>135</v>
      </c>
      <c r="C25" s="97" t="s">
        <v>163</v>
      </c>
      <c r="D25" s="89" t="s">
        <v>175</v>
      </c>
      <c r="E25" s="97" t="s">
        <v>147</v>
      </c>
      <c r="F25" s="28" t="s">
        <v>2743</v>
      </c>
      <c r="G25" s="129">
        <v>8984</v>
      </c>
      <c r="H25" s="130">
        <v>9500</v>
      </c>
      <c r="I25" s="136">
        <v>0.057</v>
      </c>
      <c r="J25" s="134" t="s">
        <v>147</v>
      </c>
      <c r="K25" s="134" t="s">
        <v>2729</v>
      </c>
    </row>
    <row r="26" ht="18.95" hidden="1" customHeight="1" spans="1:11">
      <c r="A26" s="126" t="s">
        <v>135</v>
      </c>
      <c r="B26" s="97" t="s">
        <v>136</v>
      </c>
      <c r="C26" s="97" t="s">
        <v>135</v>
      </c>
      <c r="D26" s="459" t="s">
        <v>177</v>
      </c>
      <c r="E26" s="97"/>
      <c r="F26" s="23" t="s">
        <v>178</v>
      </c>
      <c r="G26" s="128">
        <v>1076334</v>
      </c>
      <c r="H26" s="128">
        <v>1128000</v>
      </c>
      <c r="I26" s="135">
        <v>0.048</v>
      </c>
      <c r="J26" s="134" t="s">
        <v>147</v>
      </c>
      <c r="K26" s="134" t="s">
        <v>147</v>
      </c>
    </row>
    <row r="27" ht="18.95" hidden="1" customHeight="1" spans="1:11">
      <c r="A27" s="126" t="s">
        <v>135</v>
      </c>
      <c r="B27" s="97" t="s">
        <v>135</v>
      </c>
      <c r="C27" s="97" t="s">
        <v>177</v>
      </c>
      <c r="D27" s="89" t="s">
        <v>179</v>
      </c>
      <c r="E27" s="97" t="s">
        <v>147</v>
      </c>
      <c r="F27" s="23" t="s">
        <v>2728</v>
      </c>
      <c r="G27" s="129">
        <v>531486</v>
      </c>
      <c r="H27" s="129">
        <v>560500</v>
      </c>
      <c r="I27" s="135">
        <v>0.055</v>
      </c>
      <c r="J27" s="134" t="s">
        <v>147</v>
      </c>
      <c r="K27" s="134" t="s">
        <v>2729</v>
      </c>
    </row>
    <row r="28" ht="18.95" hidden="1" customHeight="1" spans="1:11">
      <c r="A28" s="126" t="s">
        <v>135</v>
      </c>
      <c r="B28" s="97" t="s">
        <v>135</v>
      </c>
      <c r="C28" s="97" t="s">
        <v>177</v>
      </c>
      <c r="D28" s="89" t="s">
        <v>180</v>
      </c>
      <c r="E28" s="97" t="s">
        <v>147</v>
      </c>
      <c r="F28" s="23" t="s">
        <v>2730</v>
      </c>
      <c r="G28" s="129">
        <v>185330</v>
      </c>
      <c r="H28" s="129">
        <v>194000</v>
      </c>
      <c r="I28" s="135">
        <v>0.047</v>
      </c>
      <c r="J28" s="134" t="s">
        <v>147</v>
      </c>
      <c r="K28" s="134" t="s">
        <v>2729</v>
      </c>
    </row>
    <row r="29" ht="18.95" hidden="1" customHeight="1" spans="1:11">
      <c r="A29" s="126" t="s">
        <v>135</v>
      </c>
      <c r="B29" s="97" t="s">
        <v>135</v>
      </c>
      <c r="C29" s="97" t="s">
        <v>177</v>
      </c>
      <c r="D29" s="89" t="s">
        <v>181</v>
      </c>
      <c r="E29" s="97" t="s">
        <v>147</v>
      </c>
      <c r="F29" s="23" t="s">
        <v>2731</v>
      </c>
      <c r="G29" s="129">
        <v>20066</v>
      </c>
      <c r="H29" s="129">
        <v>21000</v>
      </c>
      <c r="I29" s="135">
        <v>0.047</v>
      </c>
      <c r="J29" s="134" t="s">
        <v>147</v>
      </c>
      <c r="K29" s="134" t="s">
        <v>2729</v>
      </c>
    </row>
    <row r="30" ht="18.95" hidden="1" customHeight="1" spans="1:11">
      <c r="A30" s="126" t="s">
        <v>135</v>
      </c>
      <c r="B30" s="97" t="s">
        <v>135</v>
      </c>
      <c r="C30" s="97" t="s">
        <v>177</v>
      </c>
      <c r="D30" s="89" t="s">
        <v>182</v>
      </c>
      <c r="E30" s="97" t="s">
        <v>147</v>
      </c>
      <c r="F30" s="23" t="s">
        <v>2744</v>
      </c>
      <c r="G30" s="129">
        <v>465</v>
      </c>
      <c r="H30" s="129">
        <v>500</v>
      </c>
      <c r="I30" s="135">
        <v>0.075</v>
      </c>
      <c r="J30" s="134" t="s">
        <v>147</v>
      </c>
      <c r="K30" s="134" t="s">
        <v>2729</v>
      </c>
    </row>
    <row r="31" ht="18.95" hidden="1" customHeight="1" spans="1:11">
      <c r="A31" s="126" t="s">
        <v>135</v>
      </c>
      <c r="B31" s="97" t="s">
        <v>135</v>
      </c>
      <c r="C31" s="97" t="s">
        <v>177</v>
      </c>
      <c r="D31" s="89" t="s">
        <v>184</v>
      </c>
      <c r="E31" s="97" t="s">
        <v>147</v>
      </c>
      <c r="F31" s="23" t="s">
        <v>2745</v>
      </c>
      <c r="G31" s="129">
        <v>4519</v>
      </c>
      <c r="H31" s="129">
        <v>5000</v>
      </c>
      <c r="I31" s="135">
        <v>0.106</v>
      </c>
      <c r="J31" s="134" t="s">
        <v>147</v>
      </c>
      <c r="K31" s="134" t="s">
        <v>2729</v>
      </c>
    </row>
    <row r="32" ht="18.95" hidden="1" customHeight="1" spans="1:11">
      <c r="A32" s="126" t="s">
        <v>135</v>
      </c>
      <c r="B32" s="97" t="s">
        <v>135</v>
      </c>
      <c r="C32" s="97" t="s">
        <v>177</v>
      </c>
      <c r="D32" s="89" t="s">
        <v>186</v>
      </c>
      <c r="E32" s="97" t="s">
        <v>147</v>
      </c>
      <c r="F32" s="23" t="s">
        <v>2746</v>
      </c>
      <c r="G32" s="129">
        <v>746</v>
      </c>
      <c r="H32" s="129">
        <v>800</v>
      </c>
      <c r="I32" s="135">
        <v>0.072</v>
      </c>
      <c r="J32" s="134" t="s">
        <v>147</v>
      </c>
      <c r="K32" s="134" t="s">
        <v>2729</v>
      </c>
    </row>
    <row r="33" ht="18.95" hidden="1" customHeight="1" spans="1:11">
      <c r="A33" s="126" t="s">
        <v>135</v>
      </c>
      <c r="B33" s="97" t="s">
        <v>135</v>
      </c>
      <c r="C33" s="97" t="s">
        <v>177</v>
      </c>
      <c r="D33" s="89" t="s">
        <v>188</v>
      </c>
      <c r="E33" s="97" t="s">
        <v>147</v>
      </c>
      <c r="F33" s="23" t="s">
        <v>2747</v>
      </c>
      <c r="G33" s="129">
        <v>2030</v>
      </c>
      <c r="H33" s="129">
        <v>2120</v>
      </c>
      <c r="I33" s="135">
        <v>0.044</v>
      </c>
      <c r="J33" s="134" t="s">
        <v>147</v>
      </c>
      <c r="K33" s="134" t="s">
        <v>2729</v>
      </c>
    </row>
    <row r="34" ht="18.95" hidden="1" customHeight="1" spans="1:11">
      <c r="A34" s="126" t="s">
        <v>135</v>
      </c>
      <c r="B34" s="97" t="s">
        <v>135</v>
      </c>
      <c r="C34" s="97" t="s">
        <v>177</v>
      </c>
      <c r="D34" s="89" t="s">
        <v>190</v>
      </c>
      <c r="E34" s="97" t="s">
        <v>147</v>
      </c>
      <c r="F34" s="23" t="s">
        <v>2748</v>
      </c>
      <c r="G34" s="129">
        <v>18398</v>
      </c>
      <c r="H34" s="129">
        <v>19000</v>
      </c>
      <c r="I34" s="135">
        <v>0.033</v>
      </c>
      <c r="J34" s="134" t="s">
        <v>147</v>
      </c>
      <c r="K34" s="134" t="s">
        <v>2729</v>
      </c>
    </row>
    <row r="35" ht="18.95" hidden="1" customHeight="1" spans="1:11">
      <c r="A35" s="126" t="s">
        <v>135</v>
      </c>
      <c r="B35" s="97" t="s">
        <v>135</v>
      </c>
      <c r="C35" s="97" t="s">
        <v>177</v>
      </c>
      <c r="D35" s="89" t="s">
        <v>192</v>
      </c>
      <c r="E35" s="97" t="s">
        <v>147</v>
      </c>
      <c r="F35" s="27" t="s">
        <v>2749</v>
      </c>
      <c r="G35" s="129">
        <v>1387</v>
      </c>
      <c r="H35" s="129">
        <v>1450</v>
      </c>
      <c r="I35" s="135">
        <v>0.045</v>
      </c>
      <c r="J35" s="134" t="s">
        <v>147</v>
      </c>
      <c r="K35" s="134" t="s">
        <v>2729</v>
      </c>
    </row>
    <row r="36" ht="18.95" hidden="1" customHeight="1" spans="1:11">
      <c r="A36" s="126" t="s">
        <v>135</v>
      </c>
      <c r="B36" s="97" t="s">
        <v>135</v>
      </c>
      <c r="C36" s="97" t="s">
        <v>177</v>
      </c>
      <c r="D36" s="89" t="s">
        <v>194</v>
      </c>
      <c r="E36" s="97" t="s">
        <v>147</v>
      </c>
      <c r="F36" s="27" t="s">
        <v>2738</v>
      </c>
      <c r="G36" s="129">
        <v>15608</v>
      </c>
      <c r="H36" s="129">
        <v>16000</v>
      </c>
      <c r="I36" s="135">
        <v>0.025</v>
      </c>
      <c r="J36" s="134" t="s">
        <v>147</v>
      </c>
      <c r="K36" s="134" t="s">
        <v>2729</v>
      </c>
    </row>
    <row r="37" ht="18.95" hidden="1" customHeight="1" spans="1:11">
      <c r="A37" s="126" t="s">
        <v>135</v>
      </c>
      <c r="B37" s="97" t="s">
        <v>135</v>
      </c>
      <c r="C37" s="97" t="s">
        <v>177</v>
      </c>
      <c r="D37" s="89" t="s">
        <v>195</v>
      </c>
      <c r="E37" s="97" t="s">
        <v>147</v>
      </c>
      <c r="F37" s="28" t="s">
        <v>4013</v>
      </c>
      <c r="G37" s="129">
        <v>296299</v>
      </c>
      <c r="H37" s="130">
        <v>307630</v>
      </c>
      <c r="I37" s="136">
        <v>0.038</v>
      </c>
      <c r="J37" s="134" t="s">
        <v>147</v>
      </c>
      <c r="K37" s="134" t="s">
        <v>2729</v>
      </c>
    </row>
    <row r="38" ht="18.95" hidden="1" customHeight="1" spans="1:11">
      <c r="A38" s="126" t="s">
        <v>135</v>
      </c>
      <c r="B38" s="97" t="s">
        <v>136</v>
      </c>
      <c r="C38" s="97" t="s">
        <v>135</v>
      </c>
      <c r="D38" s="89" t="s">
        <v>197</v>
      </c>
      <c r="E38" s="97"/>
      <c r="F38" s="23" t="s">
        <v>198</v>
      </c>
      <c r="G38" s="128">
        <v>239646</v>
      </c>
      <c r="H38" s="128">
        <v>250800</v>
      </c>
      <c r="I38" s="135">
        <v>0.047</v>
      </c>
      <c r="J38" s="134" t="s">
        <v>147</v>
      </c>
      <c r="K38" s="134" t="s">
        <v>147</v>
      </c>
    </row>
    <row r="39" ht="18.95" hidden="1" customHeight="1" spans="1:11">
      <c r="A39" s="126" t="s">
        <v>135</v>
      </c>
      <c r="B39" s="97" t="s">
        <v>135</v>
      </c>
      <c r="C39" s="97" t="s">
        <v>197</v>
      </c>
      <c r="D39" s="89" t="s">
        <v>199</v>
      </c>
      <c r="E39" s="97" t="s">
        <v>147</v>
      </c>
      <c r="F39" s="23" t="s">
        <v>2728</v>
      </c>
      <c r="G39" s="129">
        <v>47321</v>
      </c>
      <c r="H39" s="129">
        <v>49600</v>
      </c>
      <c r="I39" s="135">
        <v>0.048</v>
      </c>
      <c r="J39" s="134" t="s">
        <v>147</v>
      </c>
      <c r="K39" s="134" t="s">
        <v>2729</v>
      </c>
    </row>
    <row r="40" ht="18.95" hidden="1" customHeight="1" spans="1:11">
      <c r="A40" s="126" t="s">
        <v>135</v>
      </c>
      <c r="B40" s="97" t="s">
        <v>135</v>
      </c>
      <c r="C40" s="97" t="s">
        <v>197</v>
      </c>
      <c r="D40" s="89" t="s">
        <v>200</v>
      </c>
      <c r="E40" s="97" t="s">
        <v>147</v>
      </c>
      <c r="F40" s="23" t="s">
        <v>2730</v>
      </c>
      <c r="G40" s="129">
        <v>22926</v>
      </c>
      <c r="H40" s="129">
        <v>24000</v>
      </c>
      <c r="I40" s="135">
        <v>0.047</v>
      </c>
      <c r="J40" s="134" t="s">
        <v>147</v>
      </c>
      <c r="K40" s="134" t="s">
        <v>2729</v>
      </c>
    </row>
    <row r="41" ht="18.95" hidden="1" customHeight="1" spans="1:11">
      <c r="A41" s="126" t="s">
        <v>135</v>
      </c>
      <c r="B41" s="97" t="s">
        <v>135</v>
      </c>
      <c r="C41" s="97" t="s">
        <v>197</v>
      </c>
      <c r="D41" s="89" t="s">
        <v>201</v>
      </c>
      <c r="E41" s="97" t="s">
        <v>147</v>
      </c>
      <c r="F41" s="23" t="s">
        <v>2731</v>
      </c>
      <c r="G41" s="129">
        <v>426</v>
      </c>
      <c r="H41" s="129">
        <v>450</v>
      </c>
      <c r="I41" s="135">
        <v>0.056</v>
      </c>
      <c r="J41" s="134" t="s">
        <v>147</v>
      </c>
      <c r="K41" s="134" t="s">
        <v>2729</v>
      </c>
    </row>
    <row r="42" ht="18.95" hidden="1" customHeight="1" spans="1:11">
      <c r="A42" s="126" t="s">
        <v>135</v>
      </c>
      <c r="B42" s="97" t="s">
        <v>135</v>
      </c>
      <c r="C42" s="97" t="s">
        <v>197</v>
      </c>
      <c r="D42" s="89" t="s">
        <v>202</v>
      </c>
      <c r="E42" s="97" t="s">
        <v>147</v>
      </c>
      <c r="F42" s="23" t="s">
        <v>2750</v>
      </c>
      <c r="G42" s="129">
        <v>92638</v>
      </c>
      <c r="H42" s="129">
        <v>96300</v>
      </c>
      <c r="I42" s="135">
        <v>0.04</v>
      </c>
      <c r="J42" s="134" t="s">
        <v>147</v>
      </c>
      <c r="K42" s="134" t="s">
        <v>2729</v>
      </c>
    </row>
    <row r="43" ht="18.95" hidden="1" customHeight="1" spans="1:11">
      <c r="A43" s="126" t="s">
        <v>135</v>
      </c>
      <c r="B43" s="97" t="s">
        <v>135</v>
      </c>
      <c r="C43" s="97" t="s">
        <v>197</v>
      </c>
      <c r="D43" s="89" t="s">
        <v>204</v>
      </c>
      <c r="E43" s="97" t="s">
        <v>147</v>
      </c>
      <c r="F43" s="23" t="s">
        <v>2751</v>
      </c>
      <c r="G43" s="129">
        <v>671</v>
      </c>
      <c r="H43" s="129">
        <v>700</v>
      </c>
      <c r="I43" s="135">
        <v>0.043</v>
      </c>
      <c r="J43" s="134" t="s">
        <v>147</v>
      </c>
      <c r="K43" s="134" t="s">
        <v>2729</v>
      </c>
    </row>
    <row r="44" ht="18.95" hidden="1" customHeight="1" spans="1:11">
      <c r="A44" s="126" t="s">
        <v>135</v>
      </c>
      <c r="B44" s="97" t="s">
        <v>135</v>
      </c>
      <c r="C44" s="97" t="s">
        <v>197</v>
      </c>
      <c r="D44" s="89" t="s">
        <v>206</v>
      </c>
      <c r="E44" s="97" t="s">
        <v>147</v>
      </c>
      <c r="F44" s="23" t="s">
        <v>2752</v>
      </c>
      <c r="G44" s="129">
        <v>10660</v>
      </c>
      <c r="H44" s="129">
        <v>11600</v>
      </c>
      <c r="I44" s="135">
        <v>0.088</v>
      </c>
      <c r="J44" s="134" t="s">
        <v>147</v>
      </c>
      <c r="K44" s="134" t="s">
        <v>2729</v>
      </c>
    </row>
    <row r="45" ht="18.95" hidden="1" customHeight="1" spans="1:11">
      <c r="A45" s="126" t="s">
        <v>135</v>
      </c>
      <c r="B45" s="97" t="s">
        <v>135</v>
      </c>
      <c r="C45" s="97" t="s">
        <v>197</v>
      </c>
      <c r="D45" s="89" t="s">
        <v>208</v>
      </c>
      <c r="E45" s="97" t="s">
        <v>147</v>
      </c>
      <c r="F45" s="23" t="s">
        <v>2753</v>
      </c>
      <c r="G45" s="129">
        <v>704</v>
      </c>
      <c r="H45" s="129">
        <v>750</v>
      </c>
      <c r="I45" s="135">
        <v>0.065</v>
      </c>
      <c r="J45" s="134" t="s">
        <v>147</v>
      </c>
      <c r="K45" s="134" t="s">
        <v>2729</v>
      </c>
    </row>
    <row r="46" ht="18.95" hidden="1" customHeight="1" spans="1:11">
      <c r="A46" s="126" t="s">
        <v>135</v>
      </c>
      <c r="B46" s="97" t="s">
        <v>135</v>
      </c>
      <c r="C46" s="97" t="s">
        <v>197</v>
      </c>
      <c r="D46" s="89" t="s">
        <v>211</v>
      </c>
      <c r="E46" s="97" t="s">
        <v>147</v>
      </c>
      <c r="F46" s="23" t="s">
        <v>2754</v>
      </c>
      <c r="G46" s="129">
        <v>2835</v>
      </c>
      <c r="H46" s="129">
        <v>3000</v>
      </c>
      <c r="I46" s="135">
        <v>0.058</v>
      </c>
      <c r="J46" s="134" t="s">
        <v>147</v>
      </c>
      <c r="K46" s="134" t="s">
        <v>2729</v>
      </c>
    </row>
    <row r="47" ht="18.95" hidden="1" customHeight="1" spans="1:11">
      <c r="A47" s="126" t="s">
        <v>135</v>
      </c>
      <c r="B47" s="97" t="s">
        <v>135</v>
      </c>
      <c r="C47" s="97" t="s">
        <v>197</v>
      </c>
      <c r="D47" s="459" t="s">
        <v>213</v>
      </c>
      <c r="E47" s="97" t="s">
        <v>147</v>
      </c>
      <c r="F47" s="23" t="s">
        <v>2755</v>
      </c>
      <c r="G47" s="129">
        <v>0</v>
      </c>
      <c r="H47" s="129">
        <v>0</v>
      </c>
      <c r="I47" s="135" t="s">
        <v>135</v>
      </c>
      <c r="J47" s="134" t="s">
        <v>2729</v>
      </c>
      <c r="K47" s="134" t="s">
        <v>2729</v>
      </c>
    </row>
    <row r="48" ht="18.95" hidden="1" customHeight="1" spans="1:11">
      <c r="A48" s="126" t="s">
        <v>135</v>
      </c>
      <c r="B48" s="97" t="s">
        <v>135</v>
      </c>
      <c r="C48" s="97" t="s">
        <v>197</v>
      </c>
      <c r="D48" s="89" t="s">
        <v>215</v>
      </c>
      <c r="E48" s="97" t="s">
        <v>147</v>
      </c>
      <c r="F48" s="23" t="s">
        <v>2738</v>
      </c>
      <c r="G48" s="129">
        <v>3693</v>
      </c>
      <c r="H48" s="129">
        <v>4000</v>
      </c>
      <c r="I48" s="135">
        <v>0.083</v>
      </c>
      <c r="J48" s="134" t="s">
        <v>147</v>
      </c>
      <c r="K48" s="134" t="s">
        <v>2729</v>
      </c>
    </row>
    <row r="49" ht="18.95" hidden="1" customHeight="1" spans="1:11">
      <c r="A49" s="126" t="s">
        <v>135</v>
      </c>
      <c r="B49" s="97" t="s">
        <v>135</v>
      </c>
      <c r="C49" s="97" t="s">
        <v>197</v>
      </c>
      <c r="D49" s="89" t="s">
        <v>216</v>
      </c>
      <c r="E49" s="97" t="s">
        <v>147</v>
      </c>
      <c r="F49" s="28" t="s">
        <v>2756</v>
      </c>
      <c r="G49" s="129">
        <v>57772</v>
      </c>
      <c r="H49" s="131">
        <v>60400</v>
      </c>
      <c r="I49" s="136">
        <v>0.045</v>
      </c>
      <c r="J49" s="134" t="s">
        <v>147</v>
      </c>
      <c r="K49" s="134" t="s">
        <v>2729</v>
      </c>
    </row>
    <row r="50" ht="18.95" hidden="1" customHeight="1" spans="1:11">
      <c r="A50" s="126" t="s">
        <v>135</v>
      </c>
      <c r="B50" s="97" t="s">
        <v>136</v>
      </c>
      <c r="C50" s="97" t="s">
        <v>135</v>
      </c>
      <c r="D50" s="89" t="s">
        <v>218</v>
      </c>
      <c r="E50" s="97" t="s">
        <v>135</v>
      </c>
      <c r="F50" s="23" t="s">
        <v>219</v>
      </c>
      <c r="G50" s="128">
        <v>46780</v>
      </c>
      <c r="H50" s="128">
        <v>49000</v>
      </c>
      <c r="I50" s="135">
        <v>0.047</v>
      </c>
      <c r="J50" s="134" t="s">
        <v>147</v>
      </c>
      <c r="K50" s="134" t="s">
        <v>147</v>
      </c>
    </row>
    <row r="51" ht="18.95" hidden="1" customHeight="1" spans="1:11">
      <c r="A51" s="126" t="s">
        <v>135</v>
      </c>
      <c r="B51" s="97" t="s">
        <v>135</v>
      </c>
      <c r="C51" s="97" t="s">
        <v>218</v>
      </c>
      <c r="D51" s="89" t="s">
        <v>220</v>
      </c>
      <c r="E51" s="97" t="s">
        <v>147</v>
      </c>
      <c r="F51" s="23" t="s">
        <v>2728</v>
      </c>
      <c r="G51" s="129">
        <v>22035</v>
      </c>
      <c r="H51" s="129">
        <v>23400</v>
      </c>
      <c r="I51" s="135">
        <v>0.062</v>
      </c>
      <c r="J51" s="134" t="s">
        <v>147</v>
      </c>
      <c r="K51" s="134" t="s">
        <v>2729</v>
      </c>
    </row>
    <row r="52" ht="18.95" hidden="1" customHeight="1" spans="1:11">
      <c r="A52" s="126" t="s">
        <v>135</v>
      </c>
      <c r="B52" s="97" t="s">
        <v>135</v>
      </c>
      <c r="C52" s="97" t="s">
        <v>218</v>
      </c>
      <c r="D52" s="89" t="s">
        <v>221</v>
      </c>
      <c r="E52" s="97" t="s">
        <v>147</v>
      </c>
      <c r="F52" s="23" t="s">
        <v>2730</v>
      </c>
      <c r="G52" s="129">
        <v>2319</v>
      </c>
      <c r="H52" s="129">
        <v>2400</v>
      </c>
      <c r="I52" s="135">
        <v>0.035</v>
      </c>
      <c r="J52" s="134" t="s">
        <v>147</v>
      </c>
      <c r="K52" s="134" t="s">
        <v>2729</v>
      </c>
    </row>
    <row r="53" ht="18.95" hidden="1" customHeight="1" spans="1:11">
      <c r="A53" s="126" t="s">
        <v>135</v>
      </c>
      <c r="B53" s="97" t="s">
        <v>135</v>
      </c>
      <c r="C53" s="97" t="s">
        <v>218</v>
      </c>
      <c r="D53" s="89" t="s">
        <v>222</v>
      </c>
      <c r="E53" s="97" t="s">
        <v>147</v>
      </c>
      <c r="F53" s="23" t="s">
        <v>2731</v>
      </c>
      <c r="G53" s="129">
        <v>149</v>
      </c>
      <c r="H53" s="129">
        <v>155</v>
      </c>
      <c r="I53" s="135">
        <v>0.04</v>
      </c>
      <c r="J53" s="134" t="s">
        <v>147</v>
      </c>
      <c r="K53" s="134" t="s">
        <v>2729</v>
      </c>
    </row>
    <row r="54" ht="18.95" hidden="1" customHeight="1" spans="1:11">
      <c r="A54" s="126" t="s">
        <v>135</v>
      </c>
      <c r="B54" s="97" t="s">
        <v>135</v>
      </c>
      <c r="C54" s="97" t="s">
        <v>218</v>
      </c>
      <c r="D54" s="89" t="s">
        <v>223</v>
      </c>
      <c r="E54" s="97" t="s">
        <v>147</v>
      </c>
      <c r="F54" s="23" t="s">
        <v>2757</v>
      </c>
      <c r="G54" s="129">
        <v>950</v>
      </c>
      <c r="H54" s="129">
        <v>980</v>
      </c>
      <c r="I54" s="135">
        <v>0.032</v>
      </c>
      <c r="J54" s="134" t="s">
        <v>147</v>
      </c>
      <c r="K54" s="134" t="s">
        <v>2729</v>
      </c>
    </row>
    <row r="55" ht="18.95" hidden="1" customHeight="1" spans="1:11">
      <c r="A55" s="126" t="s">
        <v>135</v>
      </c>
      <c r="B55" s="97" t="s">
        <v>135</v>
      </c>
      <c r="C55" s="97" t="s">
        <v>218</v>
      </c>
      <c r="D55" s="89" t="s">
        <v>225</v>
      </c>
      <c r="E55" s="97" t="s">
        <v>147</v>
      </c>
      <c r="F55" s="23" t="s">
        <v>2758</v>
      </c>
      <c r="G55" s="129">
        <v>4324</v>
      </c>
      <c r="H55" s="129">
        <v>4500</v>
      </c>
      <c r="I55" s="135">
        <v>0.041</v>
      </c>
      <c r="J55" s="134" t="s">
        <v>147</v>
      </c>
      <c r="K55" s="134" t="s">
        <v>2729</v>
      </c>
    </row>
    <row r="56" ht="18.95" hidden="1" customHeight="1" spans="1:11">
      <c r="A56" s="126" t="s">
        <v>135</v>
      </c>
      <c r="B56" s="97" t="s">
        <v>135</v>
      </c>
      <c r="C56" s="97" t="s">
        <v>218</v>
      </c>
      <c r="D56" s="89" t="s">
        <v>227</v>
      </c>
      <c r="E56" s="97" t="s">
        <v>147</v>
      </c>
      <c r="F56" s="23" t="s">
        <v>2759</v>
      </c>
      <c r="G56" s="129">
        <v>932</v>
      </c>
      <c r="H56" s="129">
        <v>1000</v>
      </c>
      <c r="I56" s="135">
        <v>0.073</v>
      </c>
      <c r="J56" s="134" t="s">
        <v>147</v>
      </c>
      <c r="K56" s="134" t="s">
        <v>2729</v>
      </c>
    </row>
    <row r="57" ht="18.95" hidden="1" customHeight="1" spans="1:11">
      <c r="A57" s="126" t="s">
        <v>135</v>
      </c>
      <c r="B57" s="97" t="s">
        <v>135</v>
      </c>
      <c r="C57" s="97" t="s">
        <v>218</v>
      </c>
      <c r="D57" s="89" t="s">
        <v>229</v>
      </c>
      <c r="E57" s="97" t="s">
        <v>147</v>
      </c>
      <c r="F57" s="23" t="s">
        <v>2760</v>
      </c>
      <c r="G57" s="129">
        <v>7018</v>
      </c>
      <c r="H57" s="129">
        <v>7200</v>
      </c>
      <c r="I57" s="135">
        <v>0.026</v>
      </c>
      <c r="J57" s="134" t="s">
        <v>147</v>
      </c>
      <c r="K57" s="134" t="s">
        <v>2729</v>
      </c>
    </row>
    <row r="58" ht="18.95" hidden="1" customHeight="1" spans="1:11">
      <c r="A58" s="126" t="s">
        <v>135</v>
      </c>
      <c r="B58" s="97" t="s">
        <v>135</v>
      </c>
      <c r="C58" s="97" t="s">
        <v>218</v>
      </c>
      <c r="D58" s="89" t="s">
        <v>231</v>
      </c>
      <c r="E58" s="97" t="s">
        <v>147</v>
      </c>
      <c r="F58" s="23" t="s">
        <v>2761</v>
      </c>
      <c r="G58" s="129">
        <v>3985</v>
      </c>
      <c r="H58" s="129">
        <v>4100</v>
      </c>
      <c r="I58" s="135">
        <v>0.029</v>
      </c>
      <c r="J58" s="134" t="s">
        <v>147</v>
      </c>
      <c r="K58" s="134" t="s">
        <v>2729</v>
      </c>
    </row>
    <row r="59" ht="18.95" hidden="1" customHeight="1" spans="1:11">
      <c r="A59" s="126" t="s">
        <v>135</v>
      </c>
      <c r="B59" s="97" t="s">
        <v>135</v>
      </c>
      <c r="C59" s="97" t="s">
        <v>218</v>
      </c>
      <c r="D59" s="89" t="s">
        <v>233</v>
      </c>
      <c r="E59" s="97" t="s">
        <v>147</v>
      </c>
      <c r="F59" s="23" t="s">
        <v>2738</v>
      </c>
      <c r="G59" s="129">
        <v>2684</v>
      </c>
      <c r="H59" s="129">
        <v>2840</v>
      </c>
      <c r="I59" s="135">
        <v>0.058</v>
      </c>
      <c r="J59" s="134" t="s">
        <v>147</v>
      </c>
      <c r="K59" s="134" t="s">
        <v>2729</v>
      </c>
    </row>
    <row r="60" ht="18.95" hidden="1" customHeight="1" spans="1:11">
      <c r="A60" s="126" t="s">
        <v>135</v>
      </c>
      <c r="B60" s="97" t="s">
        <v>135</v>
      </c>
      <c r="C60" s="97" t="s">
        <v>218</v>
      </c>
      <c r="D60" s="89" t="s">
        <v>234</v>
      </c>
      <c r="E60" s="97" t="s">
        <v>147</v>
      </c>
      <c r="F60" s="28" t="s">
        <v>2762</v>
      </c>
      <c r="G60" s="129">
        <v>2384</v>
      </c>
      <c r="H60" s="131">
        <v>2425</v>
      </c>
      <c r="I60" s="136">
        <v>0.017</v>
      </c>
      <c r="J60" s="134" t="s">
        <v>147</v>
      </c>
      <c r="K60" s="134" t="s">
        <v>2729</v>
      </c>
    </row>
    <row r="61" ht="18.95" hidden="1" customHeight="1" spans="1:11">
      <c r="A61" s="126" t="s">
        <v>135</v>
      </c>
      <c r="B61" s="97" t="s">
        <v>136</v>
      </c>
      <c r="C61" s="97" t="s">
        <v>135</v>
      </c>
      <c r="D61" s="89" t="s">
        <v>236</v>
      </c>
      <c r="E61" s="97" t="s">
        <v>135</v>
      </c>
      <c r="F61" s="23" t="s">
        <v>237</v>
      </c>
      <c r="G61" s="128">
        <v>194533</v>
      </c>
      <c r="H61" s="128">
        <v>203000</v>
      </c>
      <c r="I61" s="135">
        <v>0.044</v>
      </c>
      <c r="J61" s="134" t="s">
        <v>147</v>
      </c>
      <c r="K61" s="134" t="s">
        <v>147</v>
      </c>
    </row>
    <row r="62" ht="18.95" hidden="1" customHeight="1" spans="1:11">
      <c r="A62" s="126" t="s">
        <v>135</v>
      </c>
      <c r="B62" s="97" t="s">
        <v>135</v>
      </c>
      <c r="C62" s="97" t="s">
        <v>236</v>
      </c>
      <c r="D62" s="89" t="s">
        <v>238</v>
      </c>
      <c r="E62" s="97" t="s">
        <v>147</v>
      </c>
      <c r="F62" s="23" t="s">
        <v>2728</v>
      </c>
      <c r="G62" s="129">
        <v>94749</v>
      </c>
      <c r="H62" s="129">
        <v>99300</v>
      </c>
      <c r="I62" s="135">
        <v>0.048</v>
      </c>
      <c r="J62" s="134" t="s">
        <v>147</v>
      </c>
      <c r="K62" s="134" t="s">
        <v>2729</v>
      </c>
    </row>
    <row r="63" ht="18.95" hidden="1" customHeight="1" spans="1:11">
      <c r="A63" s="126" t="s">
        <v>135</v>
      </c>
      <c r="B63" s="97" t="s">
        <v>135</v>
      </c>
      <c r="C63" s="97" t="s">
        <v>236</v>
      </c>
      <c r="D63" s="89" t="s">
        <v>239</v>
      </c>
      <c r="E63" s="97" t="s">
        <v>147</v>
      </c>
      <c r="F63" s="23" t="s">
        <v>2730</v>
      </c>
      <c r="G63" s="129">
        <v>20412</v>
      </c>
      <c r="H63" s="129">
        <v>21500</v>
      </c>
      <c r="I63" s="135">
        <v>0.053</v>
      </c>
      <c r="J63" s="134" t="s">
        <v>147</v>
      </c>
      <c r="K63" s="134" t="s">
        <v>2729</v>
      </c>
    </row>
    <row r="64" ht="18.95" hidden="1" customHeight="1" spans="1:11">
      <c r="A64" s="126" t="s">
        <v>135</v>
      </c>
      <c r="B64" s="97" t="s">
        <v>135</v>
      </c>
      <c r="C64" s="97" t="s">
        <v>236</v>
      </c>
      <c r="D64" s="89" t="s">
        <v>240</v>
      </c>
      <c r="E64" s="97" t="s">
        <v>147</v>
      </c>
      <c r="F64" s="23" t="s">
        <v>2731</v>
      </c>
      <c r="G64" s="129">
        <v>192</v>
      </c>
      <c r="H64" s="129">
        <v>200</v>
      </c>
      <c r="I64" s="135">
        <v>0.042</v>
      </c>
      <c r="J64" s="134" t="s">
        <v>147</v>
      </c>
      <c r="K64" s="134" t="s">
        <v>2729</v>
      </c>
    </row>
    <row r="65" ht="18.95" hidden="1" customHeight="1" spans="1:11">
      <c r="A65" s="126" t="s">
        <v>135</v>
      </c>
      <c r="B65" s="97" t="s">
        <v>135</v>
      </c>
      <c r="C65" s="97" t="s">
        <v>236</v>
      </c>
      <c r="D65" s="89" t="s">
        <v>241</v>
      </c>
      <c r="E65" s="97" t="s">
        <v>147</v>
      </c>
      <c r="F65" s="23" t="s">
        <v>2763</v>
      </c>
      <c r="G65" s="129">
        <v>2836</v>
      </c>
      <c r="H65" s="129">
        <v>3100</v>
      </c>
      <c r="I65" s="135">
        <v>0.093</v>
      </c>
      <c r="J65" s="134" t="s">
        <v>147</v>
      </c>
      <c r="K65" s="134" t="s">
        <v>2729</v>
      </c>
    </row>
    <row r="66" ht="18.95" hidden="1" customHeight="1" spans="1:11">
      <c r="A66" s="126" t="s">
        <v>135</v>
      </c>
      <c r="B66" s="97" t="s">
        <v>135</v>
      </c>
      <c r="C66" s="97" t="s">
        <v>236</v>
      </c>
      <c r="D66" s="89" t="s">
        <v>243</v>
      </c>
      <c r="E66" s="97" t="s">
        <v>147</v>
      </c>
      <c r="F66" s="23" t="s">
        <v>2764</v>
      </c>
      <c r="G66" s="129">
        <v>5604</v>
      </c>
      <c r="H66" s="129">
        <v>5900</v>
      </c>
      <c r="I66" s="135">
        <v>0.053</v>
      </c>
      <c r="J66" s="134" t="s">
        <v>147</v>
      </c>
      <c r="K66" s="134" t="s">
        <v>2729</v>
      </c>
    </row>
    <row r="67" ht="18.95" hidden="1" customHeight="1" spans="1:11">
      <c r="A67" s="126" t="s">
        <v>135</v>
      </c>
      <c r="B67" s="97" t="s">
        <v>135</v>
      </c>
      <c r="C67" s="97" t="s">
        <v>236</v>
      </c>
      <c r="D67" s="89" t="s">
        <v>245</v>
      </c>
      <c r="E67" s="97" t="s">
        <v>147</v>
      </c>
      <c r="F67" s="23" t="s">
        <v>2765</v>
      </c>
      <c r="G67" s="129">
        <v>125</v>
      </c>
      <c r="H67" s="129">
        <v>130</v>
      </c>
      <c r="I67" s="135">
        <v>0.04</v>
      </c>
      <c r="J67" s="134" t="s">
        <v>147</v>
      </c>
      <c r="K67" s="134" t="s">
        <v>2729</v>
      </c>
    </row>
    <row r="68" ht="18.95" hidden="1" customHeight="1" spans="1:11">
      <c r="A68" s="126" t="s">
        <v>135</v>
      </c>
      <c r="B68" s="97" t="s">
        <v>135</v>
      </c>
      <c r="C68" s="97" t="s">
        <v>236</v>
      </c>
      <c r="D68" s="89" t="s">
        <v>247</v>
      </c>
      <c r="E68" s="97" t="s">
        <v>147</v>
      </c>
      <c r="F68" s="23" t="s">
        <v>2766</v>
      </c>
      <c r="G68" s="129">
        <v>4561</v>
      </c>
      <c r="H68" s="129">
        <v>4800</v>
      </c>
      <c r="I68" s="135">
        <v>0.052</v>
      </c>
      <c r="J68" s="134" t="s">
        <v>147</v>
      </c>
      <c r="K68" s="134" t="s">
        <v>2729</v>
      </c>
    </row>
    <row r="69" ht="18.95" hidden="1" customHeight="1" spans="1:11">
      <c r="A69" s="126" t="s">
        <v>135</v>
      </c>
      <c r="B69" s="97" t="s">
        <v>135</v>
      </c>
      <c r="C69" s="97" t="s">
        <v>236</v>
      </c>
      <c r="D69" s="89" t="s">
        <v>249</v>
      </c>
      <c r="E69" s="97" t="s">
        <v>147</v>
      </c>
      <c r="F69" s="23" t="s">
        <v>2767</v>
      </c>
      <c r="G69" s="129">
        <v>5050</v>
      </c>
      <c r="H69" s="129">
        <v>5200</v>
      </c>
      <c r="I69" s="135">
        <v>0.03</v>
      </c>
      <c r="J69" s="134" t="s">
        <v>147</v>
      </c>
      <c r="K69" s="134" t="s">
        <v>2729</v>
      </c>
    </row>
    <row r="70" ht="18.95" hidden="1" customHeight="1" spans="1:11">
      <c r="A70" s="126" t="s">
        <v>135</v>
      </c>
      <c r="B70" s="97" t="s">
        <v>135</v>
      </c>
      <c r="C70" s="97" t="s">
        <v>236</v>
      </c>
      <c r="D70" s="89" t="s">
        <v>251</v>
      </c>
      <c r="E70" s="97" t="s">
        <v>147</v>
      </c>
      <c r="F70" s="23" t="s">
        <v>2738</v>
      </c>
      <c r="G70" s="129">
        <v>5629</v>
      </c>
      <c r="H70" s="129">
        <v>5800</v>
      </c>
      <c r="I70" s="135">
        <v>0.03</v>
      </c>
      <c r="J70" s="134" t="s">
        <v>147</v>
      </c>
      <c r="K70" s="134" t="s">
        <v>2729</v>
      </c>
    </row>
    <row r="71" ht="18.95" hidden="1" customHeight="1" spans="1:11">
      <c r="A71" s="126" t="s">
        <v>135</v>
      </c>
      <c r="B71" s="97" t="s">
        <v>135</v>
      </c>
      <c r="C71" s="97" t="s">
        <v>236</v>
      </c>
      <c r="D71" s="89" t="s">
        <v>252</v>
      </c>
      <c r="E71" s="97" t="s">
        <v>147</v>
      </c>
      <c r="F71" s="28" t="s">
        <v>2768</v>
      </c>
      <c r="G71" s="129">
        <v>55375</v>
      </c>
      <c r="H71" s="131">
        <v>57070</v>
      </c>
      <c r="I71" s="136">
        <v>0.031</v>
      </c>
      <c r="J71" s="134" t="s">
        <v>147</v>
      </c>
      <c r="K71" s="134" t="s">
        <v>2729</v>
      </c>
    </row>
    <row r="72" ht="18.95" hidden="1" customHeight="1" spans="1:11">
      <c r="A72" s="126" t="s">
        <v>135</v>
      </c>
      <c r="B72" s="97" t="s">
        <v>136</v>
      </c>
      <c r="C72" s="97" t="s">
        <v>135</v>
      </c>
      <c r="D72" s="89" t="s">
        <v>254</v>
      </c>
      <c r="E72" s="97" t="s">
        <v>135</v>
      </c>
      <c r="F72" s="23" t="s">
        <v>255</v>
      </c>
      <c r="G72" s="128">
        <v>297007</v>
      </c>
      <c r="H72" s="128">
        <v>310000</v>
      </c>
      <c r="I72" s="135">
        <v>0.044</v>
      </c>
      <c r="J72" s="134" t="s">
        <v>147</v>
      </c>
      <c r="K72" s="134" t="s">
        <v>147</v>
      </c>
    </row>
    <row r="73" ht="18.95" hidden="1" customHeight="1" spans="1:11">
      <c r="A73" s="126" t="s">
        <v>135</v>
      </c>
      <c r="B73" s="97" t="s">
        <v>135</v>
      </c>
      <c r="C73" s="97" t="s">
        <v>254</v>
      </c>
      <c r="D73" s="89" t="s">
        <v>256</v>
      </c>
      <c r="E73" s="97" t="s">
        <v>147</v>
      </c>
      <c r="F73" s="23" t="s">
        <v>2728</v>
      </c>
      <c r="G73" s="129">
        <v>110788</v>
      </c>
      <c r="H73" s="129">
        <v>117000</v>
      </c>
      <c r="I73" s="135">
        <v>0.056</v>
      </c>
      <c r="J73" s="134" t="s">
        <v>147</v>
      </c>
      <c r="K73" s="134" t="s">
        <v>2729</v>
      </c>
    </row>
    <row r="74" ht="18.95" hidden="1" customHeight="1" spans="1:11">
      <c r="A74" s="126" t="s">
        <v>135</v>
      </c>
      <c r="B74" s="97" t="s">
        <v>135</v>
      </c>
      <c r="C74" s="97" t="s">
        <v>254</v>
      </c>
      <c r="D74" s="89" t="s">
        <v>257</v>
      </c>
      <c r="E74" s="97" t="s">
        <v>147</v>
      </c>
      <c r="F74" s="23" t="s">
        <v>2730</v>
      </c>
      <c r="G74" s="129">
        <v>52282</v>
      </c>
      <c r="H74" s="129">
        <v>55000</v>
      </c>
      <c r="I74" s="135">
        <v>0.052</v>
      </c>
      <c r="J74" s="134" t="s">
        <v>147</v>
      </c>
      <c r="K74" s="134" t="s">
        <v>2729</v>
      </c>
    </row>
    <row r="75" ht="18.95" hidden="1" customHeight="1" spans="1:11">
      <c r="A75" s="126" t="s">
        <v>135</v>
      </c>
      <c r="B75" s="97" t="s">
        <v>135</v>
      </c>
      <c r="C75" s="97" t="s">
        <v>254</v>
      </c>
      <c r="D75" s="89" t="s">
        <v>258</v>
      </c>
      <c r="E75" s="97" t="s">
        <v>147</v>
      </c>
      <c r="F75" s="23" t="s">
        <v>2731</v>
      </c>
      <c r="G75" s="129">
        <v>61</v>
      </c>
      <c r="H75" s="129">
        <v>65</v>
      </c>
      <c r="I75" s="135">
        <v>0.066</v>
      </c>
      <c r="J75" s="134" t="s">
        <v>147</v>
      </c>
      <c r="K75" s="134" t="s">
        <v>2729</v>
      </c>
    </row>
    <row r="76" ht="18.95" hidden="1" customHeight="1" spans="1:11">
      <c r="A76" s="126" t="s">
        <v>135</v>
      </c>
      <c r="B76" s="97" t="s">
        <v>135</v>
      </c>
      <c r="C76" s="97" t="s">
        <v>254</v>
      </c>
      <c r="D76" s="89" t="s">
        <v>259</v>
      </c>
      <c r="E76" s="97" t="s">
        <v>147</v>
      </c>
      <c r="F76" s="23" t="s">
        <v>2769</v>
      </c>
      <c r="G76" s="129">
        <v>4641</v>
      </c>
      <c r="H76" s="129">
        <v>4800</v>
      </c>
      <c r="I76" s="135">
        <v>0.034</v>
      </c>
      <c r="J76" s="134" t="s">
        <v>147</v>
      </c>
      <c r="K76" s="134" t="s">
        <v>2729</v>
      </c>
    </row>
    <row r="77" ht="18.95" hidden="1" customHeight="1" spans="1:11">
      <c r="A77" s="126" t="s">
        <v>135</v>
      </c>
      <c r="B77" s="97" t="s">
        <v>135</v>
      </c>
      <c r="C77" s="97" t="s">
        <v>254</v>
      </c>
      <c r="D77" s="89" t="s">
        <v>261</v>
      </c>
      <c r="E77" s="97" t="s">
        <v>147</v>
      </c>
      <c r="F77" s="23" t="s">
        <v>2770</v>
      </c>
      <c r="G77" s="129">
        <v>3257</v>
      </c>
      <c r="H77" s="129">
        <v>3400</v>
      </c>
      <c r="I77" s="135">
        <v>0.044</v>
      </c>
      <c r="J77" s="134" t="s">
        <v>147</v>
      </c>
      <c r="K77" s="134" t="s">
        <v>2729</v>
      </c>
    </row>
    <row r="78" ht="18.95" hidden="1" customHeight="1" spans="1:11">
      <c r="A78" s="126" t="s">
        <v>135</v>
      </c>
      <c r="B78" s="97" t="s">
        <v>135</v>
      </c>
      <c r="C78" s="97" t="s">
        <v>254</v>
      </c>
      <c r="D78" s="89" t="s">
        <v>263</v>
      </c>
      <c r="E78" s="97" t="s">
        <v>147</v>
      </c>
      <c r="F78" s="23" t="s">
        <v>2771</v>
      </c>
      <c r="G78" s="129">
        <v>40326</v>
      </c>
      <c r="H78" s="129">
        <v>42200</v>
      </c>
      <c r="I78" s="135">
        <v>0.046</v>
      </c>
      <c r="J78" s="134" t="s">
        <v>147</v>
      </c>
      <c r="K78" s="134" t="s">
        <v>2729</v>
      </c>
    </row>
    <row r="79" ht="18.95" hidden="1" customHeight="1" spans="1:11">
      <c r="A79" s="126" t="s">
        <v>135</v>
      </c>
      <c r="B79" s="97" t="s">
        <v>135</v>
      </c>
      <c r="C79" s="97" t="s">
        <v>254</v>
      </c>
      <c r="D79" s="89" t="s">
        <v>265</v>
      </c>
      <c r="E79" s="97" t="s">
        <v>147</v>
      </c>
      <c r="F79" s="23" t="s">
        <v>2772</v>
      </c>
      <c r="G79" s="129">
        <v>5820</v>
      </c>
      <c r="H79" s="129">
        <v>6000</v>
      </c>
      <c r="I79" s="135">
        <v>0.031</v>
      </c>
      <c r="J79" s="134" t="s">
        <v>147</v>
      </c>
      <c r="K79" s="134" t="s">
        <v>2729</v>
      </c>
    </row>
    <row r="80" ht="18.95" hidden="1" customHeight="1" spans="1:11">
      <c r="A80" s="126" t="s">
        <v>135</v>
      </c>
      <c r="B80" s="97" t="s">
        <v>135</v>
      </c>
      <c r="C80" s="97" t="s">
        <v>254</v>
      </c>
      <c r="D80" s="89" t="s">
        <v>267</v>
      </c>
      <c r="E80" s="97" t="s">
        <v>147</v>
      </c>
      <c r="F80" s="23" t="s">
        <v>2773</v>
      </c>
      <c r="G80" s="129">
        <v>13109</v>
      </c>
      <c r="H80" s="129">
        <v>13500</v>
      </c>
      <c r="I80" s="135">
        <v>0.03</v>
      </c>
      <c r="J80" s="134" t="s">
        <v>147</v>
      </c>
      <c r="K80" s="134" t="s">
        <v>2729</v>
      </c>
    </row>
    <row r="81" ht="18.95" hidden="1" customHeight="1" spans="1:11">
      <c r="A81" s="126" t="s">
        <v>135</v>
      </c>
      <c r="B81" s="97" t="s">
        <v>135</v>
      </c>
      <c r="C81" s="97" t="s">
        <v>254</v>
      </c>
      <c r="D81" s="89" t="s">
        <v>269</v>
      </c>
      <c r="E81" s="97" t="s">
        <v>147</v>
      </c>
      <c r="F81" s="23" t="s">
        <v>2766</v>
      </c>
      <c r="G81" s="129">
        <v>5029</v>
      </c>
      <c r="H81" s="129">
        <v>5900</v>
      </c>
      <c r="I81" s="135">
        <v>0.173</v>
      </c>
      <c r="J81" s="134" t="s">
        <v>147</v>
      </c>
      <c r="K81" s="134" t="s">
        <v>2729</v>
      </c>
    </row>
    <row r="82" ht="18.95" hidden="1" customHeight="1" spans="1:11">
      <c r="A82" s="126" t="s">
        <v>135</v>
      </c>
      <c r="B82" s="97" t="s">
        <v>135</v>
      </c>
      <c r="C82" s="97" t="s">
        <v>254</v>
      </c>
      <c r="D82" s="89" t="s">
        <v>270</v>
      </c>
      <c r="E82" s="97" t="s">
        <v>147</v>
      </c>
      <c r="F82" s="23" t="s">
        <v>2738</v>
      </c>
      <c r="G82" s="129">
        <v>125</v>
      </c>
      <c r="H82" s="129">
        <v>130</v>
      </c>
      <c r="I82" s="135">
        <v>0.04</v>
      </c>
      <c r="J82" s="134" t="s">
        <v>147</v>
      </c>
      <c r="K82" s="134" t="s">
        <v>2729</v>
      </c>
    </row>
    <row r="83" ht="18.95" hidden="1" customHeight="1" spans="1:11">
      <c r="A83" s="126" t="s">
        <v>135</v>
      </c>
      <c r="B83" s="97" t="s">
        <v>135</v>
      </c>
      <c r="C83" s="97" t="s">
        <v>254</v>
      </c>
      <c r="D83" s="89" t="s">
        <v>271</v>
      </c>
      <c r="E83" s="97" t="s">
        <v>147</v>
      </c>
      <c r="F83" s="28" t="s">
        <v>2774</v>
      </c>
      <c r="G83" s="129">
        <v>61569</v>
      </c>
      <c r="H83" s="131">
        <v>62005</v>
      </c>
      <c r="I83" s="136">
        <v>0.007</v>
      </c>
      <c r="J83" s="134" t="s">
        <v>147</v>
      </c>
      <c r="K83" s="134" t="s">
        <v>2729</v>
      </c>
    </row>
    <row r="84" ht="18.95" hidden="1" customHeight="1" spans="1:11">
      <c r="A84" s="126" t="s">
        <v>135</v>
      </c>
      <c r="B84" s="97" t="s">
        <v>136</v>
      </c>
      <c r="C84" s="97" t="s">
        <v>135</v>
      </c>
      <c r="D84" s="89" t="s">
        <v>273</v>
      </c>
      <c r="E84" s="97" t="s">
        <v>135</v>
      </c>
      <c r="F84" s="23" t="s">
        <v>274</v>
      </c>
      <c r="G84" s="128">
        <v>54579</v>
      </c>
      <c r="H84" s="128">
        <v>57300</v>
      </c>
      <c r="I84" s="135">
        <v>0.05</v>
      </c>
      <c r="J84" s="134" t="s">
        <v>147</v>
      </c>
      <c r="K84" s="134" t="s">
        <v>147</v>
      </c>
    </row>
    <row r="85" ht="18.95" hidden="1" customHeight="1" spans="1:11">
      <c r="A85" s="126" t="s">
        <v>135</v>
      </c>
      <c r="B85" s="97" t="s">
        <v>135</v>
      </c>
      <c r="C85" s="97" t="s">
        <v>273</v>
      </c>
      <c r="D85" s="89" t="s">
        <v>275</v>
      </c>
      <c r="E85" s="97" t="s">
        <v>147</v>
      </c>
      <c r="F85" s="23" t="s">
        <v>2728</v>
      </c>
      <c r="G85" s="129">
        <v>25601</v>
      </c>
      <c r="H85" s="129">
        <v>27020</v>
      </c>
      <c r="I85" s="135">
        <v>0.055</v>
      </c>
      <c r="J85" s="134" t="s">
        <v>147</v>
      </c>
      <c r="K85" s="134" t="s">
        <v>2729</v>
      </c>
    </row>
    <row r="86" ht="18.95" hidden="1" customHeight="1" spans="1:11">
      <c r="A86" s="126" t="s">
        <v>135</v>
      </c>
      <c r="B86" s="97" t="s">
        <v>135</v>
      </c>
      <c r="C86" s="97" t="s">
        <v>273</v>
      </c>
      <c r="D86" s="89" t="s">
        <v>276</v>
      </c>
      <c r="E86" s="97" t="s">
        <v>147</v>
      </c>
      <c r="F86" s="23" t="s">
        <v>2730</v>
      </c>
      <c r="G86" s="129">
        <v>4721</v>
      </c>
      <c r="H86" s="129">
        <v>4900</v>
      </c>
      <c r="I86" s="135">
        <v>0.038</v>
      </c>
      <c r="J86" s="134" t="s">
        <v>147</v>
      </c>
      <c r="K86" s="134" t="s">
        <v>2729</v>
      </c>
    </row>
    <row r="87" ht="18.95" hidden="1" customHeight="1" spans="1:11">
      <c r="A87" s="126" t="s">
        <v>135</v>
      </c>
      <c r="B87" s="97" t="s">
        <v>135</v>
      </c>
      <c r="C87" s="97" t="s">
        <v>273</v>
      </c>
      <c r="D87" s="89" t="s">
        <v>277</v>
      </c>
      <c r="E87" s="97" t="s">
        <v>147</v>
      </c>
      <c r="F87" s="23" t="s">
        <v>2731</v>
      </c>
      <c r="G87" s="129">
        <v>204</v>
      </c>
      <c r="H87" s="129">
        <v>210</v>
      </c>
      <c r="I87" s="135">
        <v>0.029</v>
      </c>
      <c r="J87" s="134" t="s">
        <v>147</v>
      </c>
      <c r="K87" s="134" t="s">
        <v>2729</v>
      </c>
    </row>
    <row r="88" ht="18.95" hidden="1" customHeight="1" spans="1:11">
      <c r="A88" s="126" t="s">
        <v>135</v>
      </c>
      <c r="B88" s="97" t="s">
        <v>135</v>
      </c>
      <c r="C88" s="97" t="s">
        <v>273</v>
      </c>
      <c r="D88" s="89" t="s">
        <v>278</v>
      </c>
      <c r="E88" s="97" t="s">
        <v>147</v>
      </c>
      <c r="F88" s="23" t="s">
        <v>2775</v>
      </c>
      <c r="G88" s="129">
        <v>16079</v>
      </c>
      <c r="H88" s="129">
        <v>16970</v>
      </c>
      <c r="I88" s="135">
        <v>0.055</v>
      </c>
      <c r="J88" s="134" t="s">
        <v>147</v>
      </c>
      <c r="K88" s="134" t="s">
        <v>2729</v>
      </c>
    </row>
    <row r="89" ht="18.95" hidden="1" customHeight="1" spans="1:11">
      <c r="A89" s="126" t="s">
        <v>135</v>
      </c>
      <c r="B89" s="97" t="s">
        <v>135</v>
      </c>
      <c r="C89" s="97" t="s">
        <v>273</v>
      </c>
      <c r="D89" s="89" t="s">
        <v>280</v>
      </c>
      <c r="E89" s="97" t="s">
        <v>147</v>
      </c>
      <c r="F89" s="23" t="s">
        <v>2776</v>
      </c>
      <c r="G89" s="129">
        <v>1068</v>
      </c>
      <c r="H89" s="129">
        <v>1110</v>
      </c>
      <c r="I89" s="135">
        <v>0.039</v>
      </c>
      <c r="J89" s="134" t="s">
        <v>147</v>
      </c>
      <c r="K89" s="134" t="s">
        <v>2729</v>
      </c>
    </row>
    <row r="90" ht="18.95" hidden="1" customHeight="1" spans="1:11">
      <c r="A90" s="126" t="s">
        <v>135</v>
      </c>
      <c r="B90" s="97" t="s">
        <v>135</v>
      </c>
      <c r="C90" s="97" t="s">
        <v>273</v>
      </c>
      <c r="D90" s="89" t="s">
        <v>282</v>
      </c>
      <c r="E90" s="97" t="s">
        <v>147</v>
      </c>
      <c r="F90" s="23" t="s">
        <v>2766</v>
      </c>
      <c r="G90" s="129">
        <v>1167</v>
      </c>
      <c r="H90" s="129">
        <v>1220</v>
      </c>
      <c r="I90" s="135">
        <v>0.045</v>
      </c>
      <c r="J90" s="134" t="s">
        <v>147</v>
      </c>
      <c r="K90" s="134" t="s">
        <v>2729</v>
      </c>
    </row>
    <row r="91" ht="18.95" hidden="1" customHeight="1" spans="1:11">
      <c r="A91" s="126" t="s">
        <v>135</v>
      </c>
      <c r="B91" s="97" t="s">
        <v>135</v>
      </c>
      <c r="C91" s="97" t="s">
        <v>273</v>
      </c>
      <c r="D91" s="89" t="s">
        <v>283</v>
      </c>
      <c r="E91" s="97" t="s">
        <v>147</v>
      </c>
      <c r="F91" s="23" t="s">
        <v>2738</v>
      </c>
      <c r="G91" s="129">
        <v>1205</v>
      </c>
      <c r="H91" s="129">
        <v>1250</v>
      </c>
      <c r="I91" s="135">
        <v>0.037</v>
      </c>
      <c r="J91" s="134" t="s">
        <v>147</v>
      </c>
      <c r="K91" s="134" t="s">
        <v>2729</v>
      </c>
    </row>
    <row r="92" ht="18.95" hidden="1" customHeight="1" spans="1:11">
      <c r="A92" s="126" t="s">
        <v>135</v>
      </c>
      <c r="B92" s="97" t="s">
        <v>135</v>
      </c>
      <c r="C92" s="97" t="s">
        <v>273</v>
      </c>
      <c r="D92" s="89" t="s">
        <v>284</v>
      </c>
      <c r="E92" s="97" t="s">
        <v>147</v>
      </c>
      <c r="F92" s="28" t="s">
        <v>2777</v>
      </c>
      <c r="G92" s="129">
        <v>4534</v>
      </c>
      <c r="H92" s="131">
        <v>4620</v>
      </c>
      <c r="I92" s="136">
        <v>0.019</v>
      </c>
      <c r="J92" s="134" t="s">
        <v>147</v>
      </c>
      <c r="K92" s="134" t="s">
        <v>2729</v>
      </c>
    </row>
    <row r="93" ht="18.95" hidden="1" customHeight="1" spans="1:11">
      <c r="A93" s="126" t="s">
        <v>135</v>
      </c>
      <c r="B93" s="97" t="s">
        <v>136</v>
      </c>
      <c r="C93" s="97" t="s">
        <v>135</v>
      </c>
      <c r="D93" s="89" t="s">
        <v>286</v>
      </c>
      <c r="E93" s="97" t="s">
        <v>135</v>
      </c>
      <c r="F93" s="23" t="s">
        <v>287</v>
      </c>
      <c r="G93" s="128">
        <v>2192</v>
      </c>
      <c r="H93" s="128">
        <v>2300</v>
      </c>
      <c r="I93" s="135">
        <v>0.049</v>
      </c>
      <c r="J93" s="134" t="s">
        <v>147</v>
      </c>
      <c r="K93" s="134" t="s">
        <v>147</v>
      </c>
    </row>
    <row r="94" ht="18.95" hidden="1" customHeight="1" spans="1:11">
      <c r="A94" s="126" t="s">
        <v>135</v>
      </c>
      <c r="B94" s="97" t="s">
        <v>135</v>
      </c>
      <c r="C94" s="97" t="s">
        <v>286</v>
      </c>
      <c r="D94" s="89" t="s">
        <v>288</v>
      </c>
      <c r="E94" s="97" t="s">
        <v>147</v>
      </c>
      <c r="F94" s="23" t="s">
        <v>2728</v>
      </c>
      <c r="G94" s="129">
        <v>88</v>
      </c>
      <c r="H94" s="129">
        <v>93</v>
      </c>
      <c r="I94" s="135">
        <v>0.057</v>
      </c>
      <c r="J94" s="134" t="s">
        <v>147</v>
      </c>
      <c r="K94" s="134" t="s">
        <v>2729</v>
      </c>
    </row>
    <row r="95" ht="18.95" hidden="1" customHeight="1" spans="1:11">
      <c r="A95" s="126" t="s">
        <v>135</v>
      </c>
      <c r="B95" s="97" t="s">
        <v>135</v>
      </c>
      <c r="C95" s="97" t="s">
        <v>286</v>
      </c>
      <c r="D95" s="89" t="s">
        <v>289</v>
      </c>
      <c r="E95" s="97" t="s">
        <v>147</v>
      </c>
      <c r="F95" s="23" t="s">
        <v>2730</v>
      </c>
      <c r="G95" s="129">
        <v>600</v>
      </c>
      <c r="H95" s="129">
        <v>630</v>
      </c>
      <c r="I95" s="135">
        <v>0.05</v>
      </c>
      <c r="J95" s="134" t="s">
        <v>147</v>
      </c>
      <c r="K95" s="134" t="s">
        <v>2729</v>
      </c>
    </row>
    <row r="96" ht="18.95" hidden="1" customHeight="1" spans="1:11">
      <c r="A96" s="126" t="s">
        <v>135</v>
      </c>
      <c r="B96" s="97" t="s">
        <v>135</v>
      </c>
      <c r="C96" s="97" t="s">
        <v>286</v>
      </c>
      <c r="D96" s="89" t="s">
        <v>290</v>
      </c>
      <c r="E96" s="97" t="s">
        <v>147</v>
      </c>
      <c r="F96" s="23" t="s">
        <v>2731</v>
      </c>
      <c r="G96" s="129">
        <v>0</v>
      </c>
      <c r="H96" s="129">
        <v>0</v>
      </c>
      <c r="I96" s="135" t="s">
        <v>135</v>
      </c>
      <c r="J96" s="134" t="s">
        <v>2729</v>
      </c>
      <c r="K96" s="134" t="s">
        <v>2729</v>
      </c>
    </row>
    <row r="97" ht="18.95" hidden="1" customHeight="1" spans="1:11">
      <c r="A97" s="126" t="s">
        <v>135</v>
      </c>
      <c r="B97" s="97" t="s">
        <v>135</v>
      </c>
      <c r="C97" s="97" t="s">
        <v>286</v>
      </c>
      <c r="D97" s="89" t="s">
        <v>291</v>
      </c>
      <c r="E97" s="97" t="s">
        <v>147</v>
      </c>
      <c r="F97" s="23" t="s">
        <v>2778</v>
      </c>
      <c r="G97" s="129">
        <v>0</v>
      </c>
      <c r="H97" s="129">
        <v>0</v>
      </c>
      <c r="I97" s="135" t="s">
        <v>135</v>
      </c>
      <c r="J97" s="134" t="s">
        <v>2729</v>
      </c>
      <c r="K97" s="134" t="s">
        <v>2729</v>
      </c>
    </row>
    <row r="98" ht="18.95" hidden="1" customHeight="1" spans="1:11">
      <c r="A98" s="126" t="s">
        <v>135</v>
      </c>
      <c r="B98" s="97" t="s">
        <v>135</v>
      </c>
      <c r="C98" s="97" t="s">
        <v>286</v>
      </c>
      <c r="D98" s="89" t="s">
        <v>293</v>
      </c>
      <c r="E98" s="97" t="s">
        <v>147</v>
      </c>
      <c r="F98" s="23" t="s">
        <v>2779</v>
      </c>
      <c r="G98" s="129">
        <v>934</v>
      </c>
      <c r="H98" s="129">
        <v>980</v>
      </c>
      <c r="I98" s="135">
        <v>0.049</v>
      </c>
      <c r="J98" s="134" t="s">
        <v>147</v>
      </c>
      <c r="K98" s="134" t="s">
        <v>2729</v>
      </c>
    </row>
    <row r="99" ht="18.95" hidden="1" customHeight="1" spans="1:11">
      <c r="A99" s="126" t="s">
        <v>135</v>
      </c>
      <c r="B99" s="97" t="s">
        <v>135</v>
      </c>
      <c r="C99" s="97" t="s">
        <v>286</v>
      </c>
      <c r="D99" s="89" t="s">
        <v>2780</v>
      </c>
      <c r="E99" s="97" t="s">
        <v>147</v>
      </c>
      <c r="F99" s="23" t="s">
        <v>2781</v>
      </c>
      <c r="G99" s="129">
        <v>0</v>
      </c>
      <c r="H99" s="129">
        <v>5</v>
      </c>
      <c r="I99" s="135" t="s">
        <v>135</v>
      </c>
      <c r="J99" s="134" t="s">
        <v>147</v>
      </c>
      <c r="K99" s="134" t="s">
        <v>2729</v>
      </c>
    </row>
    <row r="100" ht="18.95" hidden="1" customHeight="1" spans="1:11">
      <c r="A100" s="126" t="s">
        <v>135</v>
      </c>
      <c r="B100" s="97" t="s">
        <v>135</v>
      </c>
      <c r="C100" s="97" t="s">
        <v>286</v>
      </c>
      <c r="D100" s="89" t="s">
        <v>295</v>
      </c>
      <c r="E100" s="97" t="s">
        <v>147</v>
      </c>
      <c r="F100" s="23" t="s">
        <v>2766</v>
      </c>
      <c r="G100" s="129">
        <v>0</v>
      </c>
      <c r="H100" s="129"/>
      <c r="I100" s="135" t="s">
        <v>135</v>
      </c>
      <c r="J100" s="134" t="s">
        <v>2729</v>
      </c>
      <c r="K100" s="134" t="s">
        <v>2729</v>
      </c>
    </row>
    <row r="101" ht="18.95" hidden="1" customHeight="1" spans="1:11">
      <c r="A101" s="126" t="s">
        <v>135</v>
      </c>
      <c r="B101" s="97" t="s">
        <v>135</v>
      </c>
      <c r="C101" s="97" t="s">
        <v>286</v>
      </c>
      <c r="D101" s="89" t="s">
        <v>298</v>
      </c>
      <c r="E101" s="97" t="s">
        <v>147</v>
      </c>
      <c r="F101" s="23" t="s">
        <v>2738</v>
      </c>
      <c r="G101" s="129">
        <v>0</v>
      </c>
      <c r="H101" s="129"/>
      <c r="I101" s="135" t="s">
        <v>135</v>
      </c>
      <c r="J101" s="134" t="s">
        <v>2729</v>
      </c>
      <c r="K101" s="134" t="s">
        <v>2729</v>
      </c>
    </row>
    <row r="102" ht="18.95" hidden="1" customHeight="1" spans="1:11">
      <c r="A102" s="126" t="s">
        <v>135</v>
      </c>
      <c r="B102" s="97" t="s">
        <v>135</v>
      </c>
      <c r="C102" s="97" t="s">
        <v>286</v>
      </c>
      <c r="D102" s="89" t="s">
        <v>299</v>
      </c>
      <c r="E102" s="97" t="s">
        <v>147</v>
      </c>
      <c r="F102" s="28" t="s">
        <v>2782</v>
      </c>
      <c r="G102" s="129">
        <v>570</v>
      </c>
      <c r="H102" s="131">
        <v>592</v>
      </c>
      <c r="I102" s="136">
        <v>0.039</v>
      </c>
      <c r="J102" s="134" t="s">
        <v>147</v>
      </c>
      <c r="K102" s="134" t="s">
        <v>2729</v>
      </c>
    </row>
    <row r="103" ht="18.95" hidden="1" customHeight="1" spans="1:11">
      <c r="A103" s="126" t="s">
        <v>135</v>
      </c>
      <c r="B103" s="97" t="s">
        <v>136</v>
      </c>
      <c r="C103" s="97" t="s">
        <v>135</v>
      </c>
      <c r="D103" s="89" t="s">
        <v>301</v>
      </c>
      <c r="E103" s="97" t="s">
        <v>135</v>
      </c>
      <c r="F103" s="23" t="s">
        <v>302</v>
      </c>
      <c r="G103" s="128">
        <v>84306</v>
      </c>
      <c r="H103" s="128">
        <v>88000</v>
      </c>
      <c r="I103" s="135">
        <v>0.044</v>
      </c>
      <c r="J103" s="134" t="s">
        <v>147</v>
      </c>
      <c r="K103" s="134" t="s">
        <v>147</v>
      </c>
    </row>
    <row r="104" ht="18.95" hidden="1" customHeight="1" spans="1:11">
      <c r="A104" s="126" t="s">
        <v>135</v>
      </c>
      <c r="B104" s="97" t="s">
        <v>135</v>
      </c>
      <c r="C104" s="97" t="s">
        <v>301</v>
      </c>
      <c r="D104" s="89" t="s">
        <v>303</v>
      </c>
      <c r="E104" s="97" t="s">
        <v>147</v>
      </c>
      <c r="F104" s="23" t="s">
        <v>2728</v>
      </c>
      <c r="G104" s="129">
        <v>27304</v>
      </c>
      <c r="H104" s="129">
        <v>29000</v>
      </c>
      <c r="I104" s="135">
        <v>0.062</v>
      </c>
      <c r="J104" s="134" t="s">
        <v>147</v>
      </c>
      <c r="K104" s="134" t="s">
        <v>2729</v>
      </c>
    </row>
    <row r="105" ht="18.95" hidden="1" customHeight="1" spans="1:11">
      <c r="A105" s="126" t="s">
        <v>135</v>
      </c>
      <c r="B105" s="97" t="s">
        <v>135</v>
      </c>
      <c r="C105" s="97" t="s">
        <v>301</v>
      </c>
      <c r="D105" s="89" t="s">
        <v>304</v>
      </c>
      <c r="E105" s="97" t="s">
        <v>147</v>
      </c>
      <c r="F105" s="23" t="s">
        <v>2730</v>
      </c>
      <c r="G105" s="129">
        <v>3457</v>
      </c>
      <c r="H105" s="129">
        <v>3900</v>
      </c>
      <c r="I105" s="135">
        <v>0.128</v>
      </c>
      <c r="J105" s="134" t="s">
        <v>147</v>
      </c>
      <c r="K105" s="134" t="s">
        <v>2729</v>
      </c>
    </row>
    <row r="106" ht="18.95" hidden="1" customHeight="1" spans="1:11">
      <c r="A106" s="126" t="s">
        <v>135</v>
      </c>
      <c r="B106" s="97" t="s">
        <v>135</v>
      </c>
      <c r="C106" s="97" t="s">
        <v>301</v>
      </c>
      <c r="D106" s="89" t="s">
        <v>305</v>
      </c>
      <c r="E106" s="97" t="s">
        <v>147</v>
      </c>
      <c r="F106" s="23" t="s">
        <v>2731</v>
      </c>
      <c r="G106" s="129">
        <v>83</v>
      </c>
      <c r="H106" s="129">
        <v>85</v>
      </c>
      <c r="I106" s="135">
        <v>0.024</v>
      </c>
      <c r="J106" s="134" t="s">
        <v>147</v>
      </c>
      <c r="K106" s="134" t="s">
        <v>2729</v>
      </c>
    </row>
    <row r="107" ht="18.95" hidden="1" customHeight="1" spans="1:11">
      <c r="A107" s="126" t="s">
        <v>135</v>
      </c>
      <c r="B107" s="97" t="s">
        <v>135</v>
      </c>
      <c r="C107" s="97" t="s">
        <v>301</v>
      </c>
      <c r="D107" s="89" t="s">
        <v>306</v>
      </c>
      <c r="E107" s="97" t="s">
        <v>147</v>
      </c>
      <c r="F107" s="23" t="s">
        <v>2783</v>
      </c>
      <c r="G107" s="129">
        <v>0</v>
      </c>
      <c r="H107" s="129"/>
      <c r="I107" s="135" t="s">
        <v>135</v>
      </c>
      <c r="J107" s="134" t="s">
        <v>2729</v>
      </c>
      <c r="K107" s="134" t="s">
        <v>2729</v>
      </c>
    </row>
    <row r="108" ht="18.95" hidden="1" customHeight="1" spans="1:11">
      <c r="A108" s="126" t="s">
        <v>135</v>
      </c>
      <c r="B108" s="97" t="s">
        <v>135</v>
      </c>
      <c r="C108" s="97" t="s">
        <v>301</v>
      </c>
      <c r="D108" s="89" t="s">
        <v>308</v>
      </c>
      <c r="E108" s="97" t="s">
        <v>147</v>
      </c>
      <c r="F108" s="23" t="s">
        <v>2784</v>
      </c>
      <c r="G108" s="129">
        <v>0</v>
      </c>
      <c r="H108" s="129">
        <v>0</v>
      </c>
      <c r="I108" s="135" t="s">
        <v>135</v>
      </c>
      <c r="J108" s="134" t="s">
        <v>2729</v>
      </c>
      <c r="K108" s="134" t="s">
        <v>2729</v>
      </c>
    </row>
    <row r="109" ht="18.95" hidden="1" customHeight="1" spans="1:11">
      <c r="A109" s="126" t="s">
        <v>135</v>
      </c>
      <c r="B109" s="97" t="s">
        <v>135</v>
      </c>
      <c r="C109" s="97" t="s">
        <v>301</v>
      </c>
      <c r="D109" s="89" t="s">
        <v>310</v>
      </c>
      <c r="E109" s="97" t="s">
        <v>147</v>
      </c>
      <c r="F109" s="23" t="s">
        <v>2785</v>
      </c>
      <c r="G109" s="129">
        <v>38011</v>
      </c>
      <c r="H109" s="129">
        <v>39110</v>
      </c>
      <c r="I109" s="135">
        <v>0.029</v>
      </c>
      <c r="J109" s="134" t="s">
        <v>147</v>
      </c>
      <c r="K109" s="134" t="s">
        <v>2729</v>
      </c>
    </row>
    <row r="110" ht="18.95" hidden="1" customHeight="1" spans="1:11">
      <c r="A110" s="126" t="s">
        <v>135</v>
      </c>
      <c r="B110" s="97" t="s">
        <v>135</v>
      </c>
      <c r="C110" s="97" t="s">
        <v>301</v>
      </c>
      <c r="D110" s="89" t="s">
        <v>312</v>
      </c>
      <c r="E110" s="97" t="s">
        <v>147</v>
      </c>
      <c r="F110" s="23" t="s">
        <v>2786</v>
      </c>
      <c r="G110" s="129">
        <v>0</v>
      </c>
      <c r="H110" s="129">
        <v>0</v>
      </c>
      <c r="I110" s="135" t="s">
        <v>135</v>
      </c>
      <c r="J110" s="134" t="s">
        <v>2729</v>
      </c>
      <c r="K110" s="134" t="s">
        <v>2729</v>
      </c>
    </row>
    <row r="111" ht="18.95" hidden="1" customHeight="1" spans="1:11">
      <c r="A111" s="126" t="s">
        <v>135</v>
      </c>
      <c r="B111" s="97" t="s">
        <v>135</v>
      </c>
      <c r="C111" s="97" t="s">
        <v>301</v>
      </c>
      <c r="D111" s="89" t="s">
        <v>314</v>
      </c>
      <c r="E111" s="97" t="s">
        <v>147</v>
      </c>
      <c r="F111" s="23" t="s">
        <v>2787</v>
      </c>
      <c r="G111" s="129">
        <v>584</v>
      </c>
      <c r="H111" s="129">
        <v>4900</v>
      </c>
      <c r="I111" s="135">
        <v>7.39</v>
      </c>
      <c r="J111" s="134" t="s">
        <v>147</v>
      </c>
      <c r="K111" s="134" t="s">
        <v>2729</v>
      </c>
    </row>
    <row r="112" ht="18.95" hidden="1" customHeight="1" spans="1:11">
      <c r="A112" s="126" t="s">
        <v>135</v>
      </c>
      <c r="B112" s="97" t="s">
        <v>135</v>
      </c>
      <c r="C112" s="97" t="s">
        <v>301</v>
      </c>
      <c r="D112" s="89" t="s">
        <v>316</v>
      </c>
      <c r="E112" s="97" t="s">
        <v>147</v>
      </c>
      <c r="F112" s="23" t="s">
        <v>2788</v>
      </c>
      <c r="G112" s="129">
        <v>199</v>
      </c>
      <c r="H112" s="129">
        <v>210</v>
      </c>
      <c r="I112" s="135">
        <v>0.055</v>
      </c>
      <c r="J112" s="134" t="s">
        <v>147</v>
      </c>
      <c r="K112" s="134" t="s">
        <v>2729</v>
      </c>
    </row>
    <row r="113" ht="18.95" hidden="1" customHeight="1" spans="1:11">
      <c r="A113" s="126" t="s">
        <v>135</v>
      </c>
      <c r="B113" s="97" t="s">
        <v>135</v>
      </c>
      <c r="C113" s="97" t="s">
        <v>301</v>
      </c>
      <c r="D113" s="89" t="s">
        <v>318</v>
      </c>
      <c r="E113" s="97" t="s">
        <v>147</v>
      </c>
      <c r="F113" s="23" t="s">
        <v>2789</v>
      </c>
      <c r="G113" s="129">
        <v>183</v>
      </c>
      <c r="H113" s="129">
        <v>193</v>
      </c>
      <c r="I113" s="135">
        <v>0.055</v>
      </c>
      <c r="J113" s="134" t="s">
        <v>147</v>
      </c>
      <c r="K113" s="134" t="s">
        <v>2729</v>
      </c>
    </row>
    <row r="114" ht="18.95" hidden="1" customHeight="1" spans="1:11">
      <c r="A114" s="126" t="s">
        <v>135</v>
      </c>
      <c r="B114" s="97" t="s">
        <v>135</v>
      </c>
      <c r="C114" s="97" t="s">
        <v>301</v>
      </c>
      <c r="D114" s="89" t="s">
        <v>320</v>
      </c>
      <c r="E114" s="97" t="s">
        <v>147</v>
      </c>
      <c r="F114" s="23" t="s">
        <v>2790</v>
      </c>
      <c r="G114" s="129">
        <v>1296</v>
      </c>
      <c r="H114" s="129">
        <v>2600</v>
      </c>
      <c r="I114" s="135">
        <v>1.006</v>
      </c>
      <c r="J114" s="134" t="s">
        <v>147</v>
      </c>
      <c r="K114" s="134" t="s">
        <v>2729</v>
      </c>
    </row>
    <row r="115" ht="18.95" hidden="1" customHeight="1" spans="1:11">
      <c r="A115" s="126" t="s">
        <v>135</v>
      </c>
      <c r="B115" s="97" t="s">
        <v>135</v>
      </c>
      <c r="C115" s="97" t="s">
        <v>301</v>
      </c>
      <c r="D115" s="89" t="s">
        <v>322</v>
      </c>
      <c r="E115" s="97" t="s">
        <v>147</v>
      </c>
      <c r="F115" s="23" t="s">
        <v>2791</v>
      </c>
      <c r="G115" s="129">
        <v>21</v>
      </c>
      <c r="H115" s="129">
        <v>22</v>
      </c>
      <c r="I115" s="135">
        <v>0.048</v>
      </c>
      <c r="J115" s="134" t="s">
        <v>147</v>
      </c>
      <c r="K115" s="134" t="s">
        <v>2729</v>
      </c>
    </row>
    <row r="116" ht="18.95" hidden="1" customHeight="1" spans="1:11">
      <c r="A116" s="126" t="s">
        <v>135</v>
      </c>
      <c r="B116" s="97" t="s">
        <v>135</v>
      </c>
      <c r="C116" s="97" t="s">
        <v>301</v>
      </c>
      <c r="D116" s="89" t="s">
        <v>324</v>
      </c>
      <c r="E116" s="97" t="s">
        <v>147</v>
      </c>
      <c r="F116" s="23" t="s">
        <v>2738</v>
      </c>
      <c r="G116" s="129">
        <v>2720</v>
      </c>
      <c r="H116" s="129">
        <v>2800</v>
      </c>
      <c r="I116" s="135">
        <v>0.029</v>
      </c>
      <c r="J116" s="134" t="s">
        <v>147</v>
      </c>
      <c r="K116" s="134" t="s">
        <v>2729</v>
      </c>
    </row>
    <row r="117" ht="18.95" hidden="1" customHeight="1" spans="1:11">
      <c r="A117" s="126" t="s">
        <v>135</v>
      </c>
      <c r="B117" s="97"/>
      <c r="C117" s="97" t="s">
        <v>301</v>
      </c>
      <c r="D117" s="89" t="s">
        <v>325</v>
      </c>
      <c r="E117" s="97" t="s">
        <v>147</v>
      </c>
      <c r="F117" s="28" t="s">
        <v>2792</v>
      </c>
      <c r="G117" s="129">
        <v>10448</v>
      </c>
      <c r="H117" s="131">
        <v>5180</v>
      </c>
      <c r="I117" s="136">
        <v>-0.504</v>
      </c>
      <c r="J117" s="134" t="s">
        <v>147</v>
      </c>
      <c r="K117" s="134" t="s">
        <v>2729</v>
      </c>
    </row>
    <row r="118" ht="18.95" hidden="1" customHeight="1" spans="1:11">
      <c r="A118" s="126" t="s">
        <v>135</v>
      </c>
      <c r="B118" s="460" t="s">
        <v>136</v>
      </c>
      <c r="C118" s="97"/>
      <c r="D118" s="89" t="s">
        <v>327</v>
      </c>
      <c r="E118" s="97"/>
      <c r="F118" s="23" t="s">
        <v>328</v>
      </c>
      <c r="G118" s="128">
        <v>108089</v>
      </c>
      <c r="H118" s="128">
        <v>113000</v>
      </c>
      <c r="I118" s="135">
        <v>0.045</v>
      </c>
      <c r="J118" s="134" t="s">
        <v>147</v>
      </c>
      <c r="K118" s="134" t="s">
        <v>147</v>
      </c>
    </row>
    <row r="119" ht="18.95" hidden="1" customHeight="1" spans="1:11">
      <c r="A119" s="126" t="s">
        <v>135</v>
      </c>
      <c r="B119" s="97" t="s">
        <v>135</v>
      </c>
      <c r="C119" s="97" t="s">
        <v>327</v>
      </c>
      <c r="D119" s="89" t="s">
        <v>329</v>
      </c>
      <c r="E119" s="97" t="s">
        <v>147</v>
      </c>
      <c r="F119" s="23" t="s">
        <v>2728</v>
      </c>
      <c r="G119" s="129">
        <v>70818</v>
      </c>
      <c r="H119" s="129">
        <v>74000</v>
      </c>
      <c r="I119" s="135">
        <v>0.045</v>
      </c>
      <c r="J119" s="134" t="s">
        <v>147</v>
      </c>
      <c r="K119" s="134" t="s">
        <v>2729</v>
      </c>
    </row>
    <row r="120" ht="18.95" hidden="1" customHeight="1" spans="1:11">
      <c r="A120" s="126" t="s">
        <v>135</v>
      </c>
      <c r="B120" s="97" t="s">
        <v>135</v>
      </c>
      <c r="C120" s="97" t="s">
        <v>327</v>
      </c>
      <c r="D120" s="89" t="s">
        <v>330</v>
      </c>
      <c r="E120" s="97" t="s">
        <v>147</v>
      </c>
      <c r="F120" s="23" t="s">
        <v>2730</v>
      </c>
      <c r="G120" s="129">
        <v>14836</v>
      </c>
      <c r="H120" s="129">
        <v>15500</v>
      </c>
      <c r="I120" s="135">
        <v>0.045</v>
      </c>
      <c r="J120" s="134" t="s">
        <v>147</v>
      </c>
      <c r="K120" s="134" t="s">
        <v>2729</v>
      </c>
    </row>
    <row r="121" ht="18.95" hidden="1" customHeight="1" spans="1:11">
      <c r="A121" s="126" t="s">
        <v>135</v>
      </c>
      <c r="B121" s="97" t="s">
        <v>135</v>
      </c>
      <c r="C121" s="97" t="s">
        <v>327</v>
      </c>
      <c r="D121" s="89" t="s">
        <v>331</v>
      </c>
      <c r="E121" s="97" t="s">
        <v>147</v>
      </c>
      <c r="F121" s="23" t="s">
        <v>2731</v>
      </c>
      <c r="G121" s="129">
        <v>45</v>
      </c>
      <c r="H121" s="129">
        <v>47</v>
      </c>
      <c r="I121" s="135">
        <v>0.044</v>
      </c>
      <c r="J121" s="134" t="s">
        <v>147</v>
      </c>
      <c r="K121" s="134" t="s">
        <v>2729</v>
      </c>
    </row>
    <row r="122" ht="18.95" hidden="1" customHeight="1" spans="1:11">
      <c r="A122" s="126" t="s">
        <v>135</v>
      </c>
      <c r="B122" s="97" t="s">
        <v>135</v>
      </c>
      <c r="C122" s="97" t="s">
        <v>327</v>
      </c>
      <c r="D122" s="89" t="s">
        <v>332</v>
      </c>
      <c r="E122" s="97" t="s">
        <v>147</v>
      </c>
      <c r="F122" s="23" t="s">
        <v>2793</v>
      </c>
      <c r="G122" s="129">
        <v>3226</v>
      </c>
      <c r="H122" s="129">
        <v>3400</v>
      </c>
      <c r="I122" s="135">
        <v>0.054</v>
      </c>
      <c r="J122" s="134" t="s">
        <v>147</v>
      </c>
      <c r="K122" s="134" t="s">
        <v>2729</v>
      </c>
    </row>
    <row r="123" ht="18.95" hidden="1" customHeight="1" spans="1:11">
      <c r="A123" s="126" t="s">
        <v>135</v>
      </c>
      <c r="B123" s="97" t="s">
        <v>135</v>
      </c>
      <c r="C123" s="97" t="s">
        <v>327</v>
      </c>
      <c r="D123" s="89" t="s">
        <v>334</v>
      </c>
      <c r="E123" s="97" t="s">
        <v>147</v>
      </c>
      <c r="F123" s="23" t="s">
        <v>2794</v>
      </c>
      <c r="G123" s="129">
        <v>1059</v>
      </c>
      <c r="H123" s="129">
        <v>1150</v>
      </c>
      <c r="I123" s="135">
        <v>0.086</v>
      </c>
      <c r="J123" s="134" t="s">
        <v>147</v>
      </c>
      <c r="K123" s="134" t="s">
        <v>2729</v>
      </c>
    </row>
    <row r="124" ht="18.95" hidden="1" customHeight="1" spans="1:11">
      <c r="A124" s="126" t="s">
        <v>135</v>
      </c>
      <c r="B124" s="97" t="s">
        <v>135</v>
      </c>
      <c r="C124" s="97" t="s">
        <v>327</v>
      </c>
      <c r="D124" s="89" t="s">
        <v>336</v>
      </c>
      <c r="E124" s="97" t="s">
        <v>147</v>
      </c>
      <c r="F124" s="23" t="s">
        <v>2795</v>
      </c>
      <c r="G124" s="129">
        <v>0</v>
      </c>
      <c r="H124" s="129">
        <v>0</v>
      </c>
      <c r="I124" s="135" t="s">
        <v>135</v>
      </c>
      <c r="J124" s="134" t="s">
        <v>2729</v>
      </c>
      <c r="K124" s="134" t="s">
        <v>2729</v>
      </c>
    </row>
    <row r="125" ht="18.95" hidden="1" customHeight="1" spans="1:11">
      <c r="A125" s="126" t="s">
        <v>135</v>
      </c>
      <c r="B125" s="97" t="s">
        <v>135</v>
      </c>
      <c r="C125" s="97" t="s">
        <v>327</v>
      </c>
      <c r="D125" s="89" t="s">
        <v>338</v>
      </c>
      <c r="E125" s="97" t="s">
        <v>147</v>
      </c>
      <c r="F125" s="23" t="s">
        <v>2738</v>
      </c>
      <c r="G125" s="129">
        <v>98</v>
      </c>
      <c r="H125" s="129">
        <v>103</v>
      </c>
      <c r="I125" s="135">
        <v>0.051</v>
      </c>
      <c r="J125" s="134" t="s">
        <v>147</v>
      </c>
      <c r="K125" s="134" t="s">
        <v>2729</v>
      </c>
    </row>
    <row r="126" ht="18.95" hidden="1" customHeight="1" spans="1:11">
      <c r="A126" s="126" t="s">
        <v>135</v>
      </c>
      <c r="B126" s="97"/>
      <c r="C126" s="97" t="s">
        <v>327</v>
      </c>
      <c r="D126" s="89" t="s">
        <v>339</v>
      </c>
      <c r="E126" s="97" t="s">
        <v>147</v>
      </c>
      <c r="F126" s="40" t="s">
        <v>2796</v>
      </c>
      <c r="G126" s="129">
        <v>18007</v>
      </c>
      <c r="H126" s="131">
        <v>18800</v>
      </c>
      <c r="I126" s="136">
        <v>0.044</v>
      </c>
      <c r="J126" s="134" t="s">
        <v>147</v>
      </c>
      <c r="K126" s="134" t="s">
        <v>2729</v>
      </c>
    </row>
    <row r="127" ht="18.95" hidden="1" customHeight="1" spans="1:11">
      <c r="A127" s="126" t="s">
        <v>135</v>
      </c>
      <c r="B127" s="460" t="s">
        <v>136</v>
      </c>
      <c r="C127" s="97"/>
      <c r="D127" s="89" t="s">
        <v>341</v>
      </c>
      <c r="E127" s="97"/>
      <c r="F127" s="41" t="s">
        <v>342</v>
      </c>
      <c r="G127" s="128">
        <v>117725</v>
      </c>
      <c r="H127" s="128">
        <v>123000</v>
      </c>
      <c r="I127" s="135">
        <v>0.045</v>
      </c>
      <c r="J127" s="134" t="s">
        <v>147</v>
      </c>
      <c r="K127" s="134" t="s">
        <v>147</v>
      </c>
    </row>
    <row r="128" ht="18.95" hidden="1" customHeight="1" spans="1:11">
      <c r="A128" s="126" t="s">
        <v>135</v>
      </c>
      <c r="B128" s="97" t="s">
        <v>135</v>
      </c>
      <c r="C128" s="97" t="s">
        <v>341</v>
      </c>
      <c r="D128" s="89" t="s">
        <v>343</v>
      </c>
      <c r="E128" s="97" t="s">
        <v>147</v>
      </c>
      <c r="F128" s="41" t="s">
        <v>2728</v>
      </c>
      <c r="G128" s="129">
        <v>29761</v>
      </c>
      <c r="H128" s="129">
        <v>31500</v>
      </c>
      <c r="I128" s="135">
        <v>0.058</v>
      </c>
      <c r="J128" s="134" t="s">
        <v>147</v>
      </c>
      <c r="K128" s="134" t="s">
        <v>2729</v>
      </c>
    </row>
    <row r="129" ht="18.95" hidden="1" customHeight="1" spans="1:11">
      <c r="A129" s="126" t="s">
        <v>135</v>
      </c>
      <c r="B129" s="97" t="s">
        <v>135</v>
      </c>
      <c r="C129" s="97" t="s">
        <v>341</v>
      </c>
      <c r="D129" s="89" t="s">
        <v>344</v>
      </c>
      <c r="E129" s="97" t="s">
        <v>147</v>
      </c>
      <c r="F129" s="41" t="s">
        <v>2730</v>
      </c>
      <c r="G129" s="129">
        <v>8979</v>
      </c>
      <c r="H129" s="129">
        <v>9400</v>
      </c>
      <c r="I129" s="135">
        <v>0.047</v>
      </c>
      <c r="J129" s="134" t="s">
        <v>147</v>
      </c>
      <c r="K129" s="134" t="s">
        <v>2729</v>
      </c>
    </row>
    <row r="130" ht="18.95" hidden="1" customHeight="1" spans="1:11">
      <c r="A130" s="126" t="s">
        <v>135</v>
      </c>
      <c r="B130" s="97" t="s">
        <v>135</v>
      </c>
      <c r="C130" s="97" t="s">
        <v>341</v>
      </c>
      <c r="D130" s="89" t="s">
        <v>345</v>
      </c>
      <c r="E130" s="97" t="s">
        <v>147</v>
      </c>
      <c r="F130" s="41" t="s">
        <v>2731</v>
      </c>
      <c r="G130" s="129">
        <v>216</v>
      </c>
      <c r="H130" s="129">
        <v>220</v>
      </c>
      <c r="I130" s="135">
        <v>0.019</v>
      </c>
      <c r="J130" s="134" t="s">
        <v>147</v>
      </c>
      <c r="K130" s="134" t="s">
        <v>2729</v>
      </c>
    </row>
    <row r="131" ht="18.95" hidden="1" customHeight="1" spans="1:11">
      <c r="A131" s="126" t="s">
        <v>135</v>
      </c>
      <c r="B131" s="97" t="s">
        <v>135</v>
      </c>
      <c r="C131" s="97" t="s">
        <v>341</v>
      </c>
      <c r="D131" s="89" t="s">
        <v>346</v>
      </c>
      <c r="E131" s="97" t="s">
        <v>147</v>
      </c>
      <c r="F131" s="41" t="s">
        <v>2797</v>
      </c>
      <c r="G131" s="129">
        <v>1837</v>
      </c>
      <c r="H131" s="129">
        <v>1900</v>
      </c>
      <c r="I131" s="135">
        <v>0.034</v>
      </c>
      <c r="J131" s="134" t="s">
        <v>147</v>
      </c>
      <c r="K131" s="134" t="s">
        <v>2729</v>
      </c>
    </row>
    <row r="132" ht="18.95" hidden="1" customHeight="1" spans="1:11">
      <c r="A132" s="126" t="s">
        <v>135</v>
      </c>
      <c r="B132" s="97" t="s">
        <v>135</v>
      </c>
      <c r="C132" s="97" t="s">
        <v>341</v>
      </c>
      <c r="D132" s="89" t="s">
        <v>348</v>
      </c>
      <c r="E132" s="97" t="s">
        <v>147</v>
      </c>
      <c r="F132" s="41" t="s">
        <v>2798</v>
      </c>
      <c r="G132" s="129">
        <v>65</v>
      </c>
      <c r="H132" s="129">
        <v>70</v>
      </c>
      <c r="I132" s="135">
        <v>0.077</v>
      </c>
      <c r="J132" s="134" t="s">
        <v>147</v>
      </c>
      <c r="K132" s="134" t="s">
        <v>2729</v>
      </c>
    </row>
    <row r="133" ht="18.95" hidden="1" customHeight="1" spans="1:11">
      <c r="A133" s="126" t="s">
        <v>135</v>
      </c>
      <c r="B133" s="97" t="s">
        <v>135</v>
      </c>
      <c r="C133" s="97" t="s">
        <v>341</v>
      </c>
      <c r="D133" s="89" t="s">
        <v>350</v>
      </c>
      <c r="E133" s="97" t="s">
        <v>147</v>
      </c>
      <c r="F133" s="41" t="s">
        <v>2799</v>
      </c>
      <c r="G133" s="129">
        <v>1005</v>
      </c>
      <c r="H133" s="129">
        <v>1030</v>
      </c>
      <c r="I133" s="135">
        <v>0.025</v>
      </c>
      <c r="J133" s="134" t="s">
        <v>147</v>
      </c>
      <c r="K133" s="134" t="s">
        <v>2729</v>
      </c>
    </row>
    <row r="134" ht="18.95" hidden="1" customHeight="1" spans="1:11">
      <c r="A134" s="126" t="s">
        <v>135</v>
      </c>
      <c r="B134" s="97" t="s">
        <v>135</v>
      </c>
      <c r="C134" s="97" t="s">
        <v>341</v>
      </c>
      <c r="D134" s="89" t="s">
        <v>352</v>
      </c>
      <c r="E134" s="97" t="s">
        <v>147</v>
      </c>
      <c r="F134" s="41" t="s">
        <v>2800</v>
      </c>
      <c r="G134" s="129">
        <v>1666</v>
      </c>
      <c r="H134" s="129">
        <v>1750</v>
      </c>
      <c r="I134" s="135">
        <v>0.05</v>
      </c>
      <c r="J134" s="134" t="s">
        <v>147</v>
      </c>
      <c r="K134" s="134" t="s">
        <v>2729</v>
      </c>
    </row>
    <row r="135" ht="18.95" hidden="1" customHeight="1" spans="1:11">
      <c r="A135" s="126" t="s">
        <v>135</v>
      </c>
      <c r="B135" s="97" t="s">
        <v>135</v>
      </c>
      <c r="C135" s="97" t="s">
        <v>341</v>
      </c>
      <c r="D135" s="89" t="s">
        <v>354</v>
      </c>
      <c r="E135" s="97" t="s">
        <v>147</v>
      </c>
      <c r="F135" s="41" t="s">
        <v>2801</v>
      </c>
      <c r="G135" s="129">
        <v>52099</v>
      </c>
      <c r="H135" s="129">
        <v>54700</v>
      </c>
      <c r="I135" s="135">
        <v>0.05</v>
      </c>
      <c r="J135" s="134" t="s">
        <v>147</v>
      </c>
      <c r="K135" s="134" t="s">
        <v>2729</v>
      </c>
    </row>
    <row r="136" ht="18.95" hidden="1" customHeight="1" spans="1:11">
      <c r="A136" s="126" t="s">
        <v>135</v>
      </c>
      <c r="B136" s="97" t="s">
        <v>135</v>
      </c>
      <c r="C136" s="97" t="s">
        <v>341</v>
      </c>
      <c r="D136" s="89" t="s">
        <v>356</v>
      </c>
      <c r="E136" s="97" t="s">
        <v>147</v>
      </c>
      <c r="F136" s="41" t="s">
        <v>2738</v>
      </c>
      <c r="G136" s="129">
        <v>1370</v>
      </c>
      <c r="H136" s="129">
        <v>1400</v>
      </c>
      <c r="I136" s="135">
        <v>0.022</v>
      </c>
      <c r="J136" s="134" t="s">
        <v>147</v>
      </c>
      <c r="K136" s="134" t="s">
        <v>2729</v>
      </c>
    </row>
    <row r="137" ht="18.95" hidden="1" customHeight="1" spans="1:11">
      <c r="A137" s="126" t="s">
        <v>135</v>
      </c>
      <c r="B137" s="97"/>
      <c r="C137" s="97" t="s">
        <v>341</v>
      </c>
      <c r="D137" s="89" t="s">
        <v>357</v>
      </c>
      <c r="E137" s="97" t="s">
        <v>147</v>
      </c>
      <c r="F137" s="40" t="s">
        <v>2802</v>
      </c>
      <c r="G137" s="129">
        <v>20727</v>
      </c>
      <c r="H137" s="130">
        <v>21030</v>
      </c>
      <c r="I137" s="136">
        <v>0.015</v>
      </c>
      <c r="J137" s="134" t="s">
        <v>147</v>
      </c>
      <c r="K137" s="134" t="s">
        <v>2729</v>
      </c>
    </row>
    <row r="138" ht="18.95" hidden="1" customHeight="1" spans="1:11">
      <c r="A138" s="126" t="s">
        <v>135</v>
      </c>
      <c r="B138" s="460" t="s">
        <v>136</v>
      </c>
      <c r="C138" s="97"/>
      <c r="D138" s="89" t="s">
        <v>359</v>
      </c>
      <c r="E138" s="97"/>
      <c r="F138" s="41" t="s">
        <v>360</v>
      </c>
      <c r="G138" s="128">
        <v>1829</v>
      </c>
      <c r="H138" s="128">
        <v>1900</v>
      </c>
      <c r="I138" s="135">
        <v>0.039</v>
      </c>
      <c r="J138" s="134" t="s">
        <v>147</v>
      </c>
      <c r="K138" s="134" t="s">
        <v>147</v>
      </c>
    </row>
    <row r="139" ht="18.95" hidden="1" customHeight="1" spans="1:11">
      <c r="A139" s="126" t="s">
        <v>135</v>
      </c>
      <c r="B139" s="97" t="s">
        <v>135</v>
      </c>
      <c r="C139" s="97" t="s">
        <v>359</v>
      </c>
      <c r="D139" s="89" t="s">
        <v>361</v>
      </c>
      <c r="E139" s="97" t="s">
        <v>147</v>
      </c>
      <c r="F139" s="41" t="s">
        <v>2728</v>
      </c>
      <c r="G139" s="129">
        <v>520</v>
      </c>
      <c r="H139" s="129">
        <v>550</v>
      </c>
      <c r="I139" s="135">
        <v>0.058</v>
      </c>
      <c r="J139" s="134" t="s">
        <v>147</v>
      </c>
      <c r="K139" s="134" t="s">
        <v>2729</v>
      </c>
    </row>
    <row r="140" ht="18.95" hidden="1" customHeight="1" spans="1:11">
      <c r="A140" s="126" t="s">
        <v>135</v>
      </c>
      <c r="B140" s="97" t="s">
        <v>135</v>
      </c>
      <c r="C140" s="97" t="s">
        <v>359</v>
      </c>
      <c r="D140" s="89" t="s">
        <v>362</v>
      </c>
      <c r="E140" s="97" t="s">
        <v>147</v>
      </c>
      <c r="F140" s="41" t="s">
        <v>2730</v>
      </c>
      <c r="G140" s="129">
        <v>860</v>
      </c>
      <c r="H140" s="129">
        <v>880</v>
      </c>
      <c r="I140" s="135">
        <v>0.023</v>
      </c>
      <c r="J140" s="134" t="s">
        <v>147</v>
      </c>
      <c r="K140" s="134" t="s">
        <v>2729</v>
      </c>
    </row>
    <row r="141" ht="18.95" hidden="1" customHeight="1" spans="1:11">
      <c r="A141" s="126" t="s">
        <v>135</v>
      </c>
      <c r="B141" s="97" t="s">
        <v>135</v>
      </c>
      <c r="C141" s="97" t="s">
        <v>359</v>
      </c>
      <c r="D141" s="89" t="s">
        <v>363</v>
      </c>
      <c r="E141" s="97" t="s">
        <v>147</v>
      </c>
      <c r="F141" s="41" t="s">
        <v>2731</v>
      </c>
      <c r="G141" s="129">
        <v>0</v>
      </c>
      <c r="H141" s="129">
        <v>0</v>
      </c>
      <c r="I141" s="135" t="s">
        <v>135</v>
      </c>
      <c r="J141" s="134" t="s">
        <v>2729</v>
      </c>
      <c r="K141" s="134" t="s">
        <v>2729</v>
      </c>
    </row>
    <row r="142" ht="18.95" hidden="1" customHeight="1" spans="1:11">
      <c r="A142" s="126" t="s">
        <v>135</v>
      </c>
      <c r="B142" s="97" t="s">
        <v>135</v>
      </c>
      <c r="C142" s="97" t="s">
        <v>359</v>
      </c>
      <c r="D142" s="89" t="s">
        <v>364</v>
      </c>
      <c r="E142" s="97" t="s">
        <v>147</v>
      </c>
      <c r="F142" s="41" t="s">
        <v>2803</v>
      </c>
      <c r="G142" s="129">
        <v>0</v>
      </c>
      <c r="H142" s="129">
        <v>0</v>
      </c>
      <c r="I142" s="135" t="s">
        <v>135</v>
      </c>
      <c r="J142" s="134" t="s">
        <v>2729</v>
      </c>
      <c r="K142" s="134" t="s">
        <v>2729</v>
      </c>
    </row>
    <row r="143" ht="18.95" hidden="1" customHeight="1" spans="1:11">
      <c r="A143" s="126" t="s">
        <v>135</v>
      </c>
      <c r="B143" s="97" t="s">
        <v>135</v>
      </c>
      <c r="C143" s="97" t="s">
        <v>359</v>
      </c>
      <c r="D143" s="89" t="s">
        <v>366</v>
      </c>
      <c r="E143" s="97" t="s">
        <v>147</v>
      </c>
      <c r="F143" s="41" t="s">
        <v>2804</v>
      </c>
      <c r="G143" s="129">
        <v>310</v>
      </c>
      <c r="H143" s="128">
        <v>320</v>
      </c>
      <c r="I143" s="135">
        <v>0.032</v>
      </c>
      <c r="J143" s="134" t="s">
        <v>147</v>
      </c>
      <c r="K143" s="134" t="s">
        <v>2729</v>
      </c>
    </row>
    <row r="144" ht="18.95" hidden="1" customHeight="1" spans="1:11">
      <c r="A144" s="126" t="s">
        <v>135</v>
      </c>
      <c r="B144" s="97" t="s">
        <v>135</v>
      </c>
      <c r="C144" s="97" t="s">
        <v>359</v>
      </c>
      <c r="D144" s="89" t="s">
        <v>368</v>
      </c>
      <c r="E144" s="97" t="s">
        <v>147</v>
      </c>
      <c r="F144" s="41" t="s">
        <v>2805</v>
      </c>
      <c r="G144" s="129">
        <v>71</v>
      </c>
      <c r="H144" s="129">
        <v>76</v>
      </c>
      <c r="I144" s="135">
        <v>0.07</v>
      </c>
      <c r="J144" s="134" t="s">
        <v>147</v>
      </c>
      <c r="K144" s="134" t="s">
        <v>2729</v>
      </c>
    </row>
    <row r="145" ht="18.95" hidden="1" customHeight="1" spans="1:11">
      <c r="A145" s="126" t="s">
        <v>135</v>
      </c>
      <c r="B145" s="97" t="s">
        <v>135</v>
      </c>
      <c r="C145" s="97" t="s">
        <v>359</v>
      </c>
      <c r="D145" s="89" t="s">
        <v>370</v>
      </c>
      <c r="E145" s="97" t="s">
        <v>147</v>
      </c>
      <c r="F145" s="41" t="s">
        <v>2806</v>
      </c>
      <c r="G145" s="129">
        <v>0</v>
      </c>
      <c r="H145" s="129">
        <v>0</v>
      </c>
      <c r="I145" s="135" t="s">
        <v>135</v>
      </c>
      <c r="J145" s="134" t="s">
        <v>2729</v>
      </c>
      <c r="K145" s="134" t="s">
        <v>2729</v>
      </c>
    </row>
    <row r="146" ht="18.95" hidden="1" customHeight="1" spans="1:11">
      <c r="A146" s="126" t="s">
        <v>135</v>
      </c>
      <c r="B146" s="97" t="s">
        <v>135</v>
      </c>
      <c r="C146" s="97" t="s">
        <v>359</v>
      </c>
      <c r="D146" s="89" t="s">
        <v>372</v>
      </c>
      <c r="E146" s="97" t="s">
        <v>147</v>
      </c>
      <c r="F146" s="41" t="s">
        <v>2807</v>
      </c>
      <c r="G146" s="129">
        <v>0</v>
      </c>
      <c r="H146" s="129">
        <v>0</v>
      </c>
      <c r="I146" s="135" t="s">
        <v>135</v>
      </c>
      <c r="J146" s="134" t="s">
        <v>2729</v>
      </c>
      <c r="K146" s="134" t="s">
        <v>2729</v>
      </c>
    </row>
    <row r="147" ht="18.95" hidden="1" customHeight="1" spans="1:11">
      <c r="A147" s="126" t="s">
        <v>135</v>
      </c>
      <c r="B147" s="97" t="s">
        <v>135</v>
      </c>
      <c r="C147" s="97" t="s">
        <v>359</v>
      </c>
      <c r="D147" s="89" t="s">
        <v>374</v>
      </c>
      <c r="E147" s="97" t="s">
        <v>147</v>
      </c>
      <c r="F147" s="41" t="s">
        <v>2808</v>
      </c>
      <c r="G147" s="129">
        <v>7</v>
      </c>
      <c r="H147" s="129">
        <v>8</v>
      </c>
      <c r="I147" s="135">
        <v>0.143</v>
      </c>
      <c r="J147" s="134" t="s">
        <v>147</v>
      </c>
      <c r="K147" s="134" t="s">
        <v>2729</v>
      </c>
    </row>
    <row r="148" ht="18.95" hidden="1" customHeight="1" spans="1:11">
      <c r="A148" s="126" t="s">
        <v>135</v>
      </c>
      <c r="B148" s="97" t="s">
        <v>135</v>
      </c>
      <c r="C148" s="97" t="s">
        <v>359</v>
      </c>
      <c r="D148" s="89" t="s">
        <v>376</v>
      </c>
      <c r="E148" s="97" t="s">
        <v>147</v>
      </c>
      <c r="F148" s="41" t="s">
        <v>2738</v>
      </c>
      <c r="G148" s="129">
        <v>54</v>
      </c>
      <c r="H148" s="129">
        <v>58</v>
      </c>
      <c r="I148" s="135">
        <v>0.074</v>
      </c>
      <c r="J148" s="134" t="s">
        <v>147</v>
      </c>
      <c r="K148" s="134" t="s">
        <v>2729</v>
      </c>
    </row>
    <row r="149" ht="18.95" hidden="1" customHeight="1" spans="1:11">
      <c r="A149" s="126" t="s">
        <v>135</v>
      </c>
      <c r="B149" s="97"/>
      <c r="C149" s="97" t="s">
        <v>359</v>
      </c>
      <c r="D149" s="89" t="s">
        <v>377</v>
      </c>
      <c r="E149" s="97" t="s">
        <v>147</v>
      </c>
      <c r="F149" s="40" t="s">
        <v>2809</v>
      </c>
      <c r="G149" s="129">
        <v>7</v>
      </c>
      <c r="H149" s="130">
        <v>8</v>
      </c>
      <c r="I149" s="136">
        <v>0.143</v>
      </c>
      <c r="J149" s="134" t="s">
        <v>147</v>
      </c>
      <c r="K149" s="134" t="s">
        <v>2729</v>
      </c>
    </row>
    <row r="150" ht="18.95" hidden="1" customHeight="1" spans="1:11">
      <c r="A150" s="126" t="s">
        <v>135</v>
      </c>
      <c r="B150" s="460" t="s">
        <v>136</v>
      </c>
      <c r="C150" s="97"/>
      <c r="D150" s="89" t="s">
        <v>379</v>
      </c>
      <c r="E150" s="97"/>
      <c r="F150" s="41" t="s">
        <v>380</v>
      </c>
      <c r="G150" s="128">
        <v>109040</v>
      </c>
      <c r="H150" s="128">
        <v>112300</v>
      </c>
      <c r="I150" s="135">
        <v>0.03</v>
      </c>
      <c r="J150" s="134" t="s">
        <v>147</v>
      </c>
      <c r="K150" s="134" t="s">
        <v>147</v>
      </c>
    </row>
    <row r="151" ht="18.95" hidden="1" customHeight="1" spans="1:11">
      <c r="A151" s="126" t="s">
        <v>135</v>
      </c>
      <c r="B151" s="97" t="s">
        <v>135</v>
      </c>
      <c r="C151" s="97" t="s">
        <v>379</v>
      </c>
      <c r="D151" s="89" t="s">
        <v>381</v>
      </c>
      <c r="E151" s="97" t="s">
        <v>147</v>
      </c>
      <c r="F151" s="41" t="s">
        <v>2728</v>
      </c>
      <c r="G151" s="129">
        <v>77518</v>
      </c>
      <c r="H151" s="129">
        <v>79300</v>
      </c>
      <c r="I151" s="135">
        <v>0.023</v>
      </c>
      <c r="J151" s="134" t="s">
        <v>147</v>
      </c>
      <c r="K151" s="134" t="s">
        <v>2729</v>
      </c>
    </row>
    <row r="152" ht="18.95" hidden="1" customHeight="1" spans="1:11">
      <c r="A152" s="126" t="s">
        <v>135</v>
      </c>
      <c r="B152" s="97" t="s">
        <v>135</v>
      </c>
      <c r="C152" s="97" t="s">
        <v>379</v>
      </c>
      <c r="D152" s="89" t="s">
        <v>382</v>
      </c>
      <c r="E152" s="97" t="s">
        <v>147</v>
      </c>
      <c r="F152" s="41" t="s">
        <v>2730</v>
      </c>
      <c r="G152" s="129">
        <v>6018</v>
      </c>
      <c r="H152" s="129">
        <v>6100</v>
      </c>
      <c r="I152" s="135">
        <v>0.014</v>
      </c>
      <c r="J152" s="134" t="s">
        <v>147</v>
      </c>
      <c r="K152" s="134" t="s">
        <v>2729</v>
      </c>
    </row>
    <row r="153" ht="18.95" hidden="1" customHeight="1" spans="1:11">
      <c r="A153" s="126" t="s">
        <v>135</v>
      </c>
      <c r="B153" s="97" t="s">
        <v>135</v>
      </c>
      <c r="C153" s="97" t="s">
        <v>379</v>
      </c>
      <c r="D153" s="89" t="s">
        <v>383</v>
      </c>
      <c r="E153" s="97" t="s">
        <v>147</v>
      </c>
      <c r="F153" s="41" t="s">
        <v>2731</v>
      </c>
      <c r="G153" s="129">
        <v>951</v>
      </c>
      <c r="H153" s="129">
        <v>970</v>
      </c>
      <c r="I153" s="135">
        <v>0.02</v>
      </c>
      <c r="J153" s="134" t="s">
        <v>147</v>
      </c>
      <c r="K153" s="134" t="s">
        <v>2729</v>
      </c>
    </row>
    <row r="154" ht="18.95" hidden="1" customHeight="1" spans="1:11">
      <c r="A154" s="126" t="s">
        <v>135</v>
      </c>
      <c r="B154" s="97" t="s">
        <v>135</v>
      </c>
      <c r="C154" s="97" t="s">
        <v>379</v>
      </c>
      <c r="D154" s="89" t="s">
        <v>384</v>
      </c>
      <c r="E154" s="97" t="s">
        <v>147</v>
      </c>
      <c r="F154" s="41" t="s">
        <v>2810</v>
      </c>
      <c r="G154" s="129">
        <v>3932</v>
      </c>
      <c r="H154" s="128">
        <v>4250</v>
      </c>
      <c r="I154" s="135">
        <v>0.081</v>
      </c>
      <c r="J154" s="134" t="s">
        <v>147</v>
      </c>
      <c r="K154" s="134" t="s">
        <v>2729</v>
      </c>
    </row>
    <row r="155" ht="18.95" hidden="1" customHeight="1" spans="1:11">
      <c r="A155" s="126" t="s">
        <v>135</v>
      </c>
      <c r="B155" s="97" t="s">
        <v>135</v>
      </c>
      <c r="C155" s="97" t="s">
        <v>379</v>
      </c>
      <c r="D155" s="89" t="s">
        <v>386</v>
      </c>
      <c r="E155" s="97" t="s">
        <v>147</v>
      </c>
      <c r="F155" s="41" t="s">
        <v>2811</v>
      </c>
      <c r="G155" s="129">
        <v>8811</v>
      </c>
      <c r="H155" s="129">
        <v>9500</v>
      </c>
      <c r="I155" s="135">
        <v>0.078</v>
      </c>
      <c r="J155" s="134" t="s">
        <v>147</v>
      </c>
      <c r="K155" s="134" t="s">
        <v>2729</v>
      </c>
    </row>
    <row r="156" ht="18.95" hidden="1" customHeight="1" spans="1:11">
      <c r="A156" s="126" t="s">
        <v>135</v>
      </c>
      <c r="B156" s="97" t="s">
        <v>135</v>
      </c>
      <c r="C156" s="97" t="s">
        <v>379</v>
      </c>
      <c r="D156" s="89" t="s">
        <v>388</v>
      </c>
      <c r="E156" s="97" t="s">
        <v>147</v>
      </c>
      <c r="F156" s="41" t="s">
        <v>2812</v>
      </c>
      <c r="G156" s="129">
        <v>2418</v>
      </c>
      <c r="H156" s="129">
        <v>2500</v>
      </c>
      <c r="I156" s="135">
        <v>0.034</v>
      </c>
      <c r="J156" s="134" t="s">
        <v>147</v>
      </c>
      <c r="K156" s="134" t="s">
        <v>2729</v>
      </c>
    </row>
    <row r="157" ht="18.95" hidden="1" customHeight="1" spans="1:11">
      <c r="A157" s="126" t="s">
        <v>135</v>
      </c>
      <c r="B157" s="97" t="s">
        <v>135</v>
      </c>
      <c r="C157" s="97" t="s">
        <v>379</v>
      </c>
      <c r="D157" s="89" t="s">
        <v>390</v>
      </c>
      <c r="E157" s="97" t="s">
        <v>147</v>
      </c>
      <c r="F157" s="41" t="s">
        <v>2766</v>
      </c>
      <c r="G157" s="129">
        <v>309</v>
      </c>
      <c r="H157" s="129">
        <v>320</v>
      </c>
      <c r="I157" s="135">
        <v>0.036</v>
      </c>
      <c r="J157" s="134" t="s">
        <v>147</v>
      </c>
      <c r="K157" s="134" t="s">
        <v>2729</v>
      </c>
    </row>
    <row r="158" ht="18.95" hidden="1" customHeight="1" spans="1:11">
      <c r="A158" s="126" t="s">
        <v>135</v>
      </c>
      <c r="B158" s="97" t="s">
        <v>135</v>
      </c>
      <c r="C158" s="97" t="s">
        <v>379</v>
      </c>
      <c r="D158" s="89" t="s">
        <v>391</v>
      </c>
      <c r="E158" s="97" t="s">
        <v>147</v>
      </c>
      <c r="F158" s="41" t="s">
        <v>2738</v>
      </c>
      <c r="G158" s="129">
        <v>3560</v>
      </c>
      <c r="H158" s="129">
        <v>3600</v>
      </c>
      <c r="I158" s="135">
        <v>0.011</v>
      </c>
      <c r="J158" s="134" t="s">
        <v>147</v>
      </c>
      <c r="K158" s="134" t="s">
        <v>2729</v>
      </c>
    </row>
    <row r="159" ht="18.95" hidden="1" customHeight="1" spans="1:11">
      <c r="A159" s="126" t="s">
        <v>135</v>
      </c>
      <c r="B159" s="97"/>
      <c r="C159" s="97" t="s">
        <v>379</v>
      </c>
      <c r="D159" s="89" t="s">
        <v>392</v>
      </c>
      <c r="E159" s="97" t="s">
        <v>147</v>
      </c>
      <c r="F159" s="40" t="s">
        <v>2813</v>
      </c>
      <c r="G159" s="129">
        <v>5523</v>
      </c>
      <c r="H159" s="130">
        <v>5760</v>
      </c>
      <c r="I159" s="136">
        <v>0.043</v>
      </c>
      <c r="J159" s="134" t="s">
        <v>147</v>
      </c>
      <c r="K159" s="134" t="s">
        <v>2729</v>
      </c>
    </row>
    <row r="160" ht="18.95" hidden="1" customHeight="1" spans="1:11">
      <c r="A160" s="126" t="s">
        <v>135</v>
      </c>
      <c r="B160" s="460" t="s">
        <v>136</v>
      </c>
      <c r="C160" s="97"/>
      <c r="D160" s="89" t="s">
        <v>394</v>
      </c>
      <c r="E160" s="97"/>
      <c r="F160" s="41" t="s">
        <v>395</v>
      </c>
      <c r="G160" s="128">
        <v>80507</v>
      </c>
      <c r="H160" s="128">
        <v>83000</v>
      </c>
      <c r="I160" s="135">
        <v>0.031</v>
      </c>
      <c r="J160" s="134" t="s">
        <v>147</v>
      </c>
      <c r="K160" s="134" t="s">
        <v>147</v>
      </c>
    </row>
    <row r="161" ht="18.95" hidden="1" customHeight="1" spans="1:11">
      <c r="A161" s="126" t="s">
        <v>135</v>
      </c>
      <c r="B161" s="97" t="s">
        <v>135</v>
      </c>
      <c r="C161" s="97" t="s">
        <v>394</v>
      </c>
      <c r="D161" s="89" t="s">
        <v>396</v>
      </c>
      <c r="E161" s="97" t="s">
        <v>147</v>
      </c>
      <c r="F161" s="41" t="s">
        <v>2728</v>
      </c>
      <c r="G161" s="129">
        <v>16748</v>
      </c>
      <c r="H161" s="129">
        <v>17620</v>
      </c>
      <c r="I161" s="135">
        <v>0.052</v>
      </c>
      <c r="J161" s="134" t="s">
        <v>147</v>
      </c>
      <c r="K161" s="134" t="s">
        <v>2729</v>
      </c>
    </row>
    <row r="162" ht="18.95" hidden="1" customHeight="1" spans="1:11">
      <c r="A162" s="126" t="s">
        <v>135</v>
      </c>
      <c r="B162" s="97" t="s">
        <v>135</v>
      </c>
      <c r="C162" s="97" t="s">
        <v>394</v>
      </c>
      <c r="D162" s="89" t="s">
        <v>397</v>
      </c>
      <c r="E162" s="97" t="s">
        <v>147</v>
      </c>
      <c r="F162" s="41" t="s">
        <v>2730</v>
      </c>
      <c r="G162" s="129">
        <v>883</v>
      </c>
      <c r="H162" s="129">
        <v>920</v>
      </c>
      <c r="I162" s="135">
        <v>0.042</v>
      </c>
      <c r="J162" s="134" t="s">
        <v>147</v>
      </c>
      <c r="K162" s="134" t="s">
        <v>2729</v>
      </c>
    </row>
    <row r="163" ht="18.95" hidden="1" customHeight="1" spans="1:11">
      <c r="A163" s="126" t="s">
        <v>135</v>
      </c>
      <c r="B163" s="97" t="s">
        <v>135</v>
      </c>
      <c r="C163" s="97" t="s">
        <v>394</v>
      </c>
      <c r="D163" s="89" t="s">
        <v>398</v>
      </c>
      <c r="E163" s="97" t="s">
        <v>147</v>
      </c>
      <c r="F163" s="41" t="s">
        <v>2731</v>
      </c>
      <c r="G163" s="129">
        <v>62</v>
      </c>
      <c r="H163" s="129">
        <v>63</v>
      </c>
      <c r="I163" s="135">
        <v>0.016</v>
      </c>
      <c r="J163" s="134" t="s">
        <v>147</v>
      </c>
      <c r="K163" s="134" t="s">
        <v>2729</v>
      </c>
    </row>
    <row r="164" ht="18.95" hidden="1" customHeight="1" spans="1:11">
      <c r="A164" s="126" t="s">
        <v>135</v>
      </c>
      <c r="B164" s="97" t="s">
        <v>135</v>
      </c>
      <c r="C164" s="97" t="s">
        <v>394</v>
      </c>
      <c r="D164" s="89" t="s">
        <v>399</v>
      </c>
      <c r="E164" s="97" t="s">
        <v>147</v>
      </c>
      <c r="F164" s="41" t="s">
        <v>2814</v>
      </c>
      <c r="G164" s="129">
        <v>160</v>
      </c>
      <c r="H164" s="129">
        <v>167</v>
      </c>
      <c r="I164" s="135">
        <v>0.044</v>
      </c>
      <c r="J164" s="134" t="s">
        <v>147</v>
      </c>
      <c r="K164" s="134" t="s">
        <v>2729</v>
      </c>
    </row>
    <row r="165" ht="18.95" hidden="1" customHeight="1" spans="1:11">
      <c r="A165" s="126" t="s">
        <v>135</v>
      </c>
      <c r="B165" s="97" t="s">
        <v>135</v>
      </c>
      <c r="C165" s="97" t="s">
        <v>394</v>
      </c>
      <c r="D165" s="89" t="s">
        <v>401</v>
      </c>
      <c r="E165" s="97" t="s">
        <v>147</v>
      </c>
      <c r="F165" s="41" t="s">
        <v>2815</v>
      </c>
      <c r="G165" s="129">
        <v>0</v>
      </c>
      <c r="H165" s="129"/>
      <c r="I165" s="135" t="s">
        <v>135</v>
      </c>
      <c r="J165" s="134" t="s">
        <v>2729</v>
      </c>
      <c r="K165" s="134" t="s">
        <v>2729</v>
      </c>
    </row>
    <row r="166" ht="18.95" hidden="1" customHeight="1" spans="1:11">
      <c r="A166" s="126" t="s">
        <v>135</v>
      </c>
      <c r="B166" s="97" t="s">
        <v>135</v>
      </c>
      <c r="C166" s="97" t="s">
        <v>394</v>
      </c>
      <c r="D166" s="89" t="s">
        <v>403</v>
      </c>
      <c r="E166" s="97" t="s">
        <v>147</v>
      </c>
      <c r="F166" s="41" t="s">
        <v>2816</v>
      </c>
      <c r="G166" s="129">
        <v>12042</v>
      </c>
      <c r="H166" s="128">
        <v>12500</v>
      </c>
      <c r="I166" s="135">
        <v>0.038</v>
      </c>
      <c r="J166" s="134" t="s">
        <v>147</v>
      </c>
      <c r="K166" s="134" t="s">
        <v>2729</v>
      </c>
    </row>
    <row r="167" ht="18.95" hidden="1" customHeight="1" spans="1:11">
      <c r="A167" s="126" t="s">
        <v>135</v>
      </c>
      <c r="B167" s="97" t="s">
        <v>135</v>
      </c>
      <c r="C167" s="97" t="s">
        <v>394</v>
      </c>
      <c r="D167" s="89" t="s">
        <v>405</v>
      </c>
      <c r="E167" s="97" t="s">
        <v>147</v>
      </c>
      <c r="F167" s="41" t="s">
        <v>2817</v>
      </c>
      <c r="G167" s="129">
        <v>30</v>
      </c>
      <c r="H167" s="129">
        <v>30</v>
      </c>
      <c r="I167" s="135">
        <v>0</v>
      </c>
      <c r="J167" s="134" t="s">
        <v>147</v>
      </c>
      <c r="K167" s="134" t="s">
        <v>2729</v>
      </c>
    </row>
    <row r="168" ht="18.95" hidden="1" customHeight="1" spans="1:11">
      <c r="A168" s="126" t="s">
        <v>135</v>
      </c>
      <c r="B168" s="97" t="s">
        <v>135</v>
      </c>
      <c r="C168" s="97" t="s">
        <v>394</v>
      </c>
      <c r="D168" s="89" t="s">
        <v>407</v>
      </c>
      <c r="E168" s="97" t="s">
        <v>147</v>
      </c>
      <c r="F168" s="41" t="s">
        <v>2818</v>
      </c>
      <c r="G168" s="129">
        <v>0</v>
      </c>
      <c r="H168" s="129">
        <v>0</v>
      </c>
      <c r="I168" s="135" t="s">
        <v>135</v>
      </c>
      <c r="J168" s="134" t="s">
        <v>2729</v>
      </c>
      <c r="K168" s="134" t="s">
        <v>2729</v>
      </c>
    </row>
    <row r="169" ht="18.95" hidden="1" customHeight="1" spans="1:11">
      <c r="A169" s="126" t="s">
        <v>135</v>
      </c>
      <c r="B169" s="97" t="s">
        <v>135</v>
      </c>
      <c r="C169" s="97" t="s">
        <v>394</v>
      </c>
      <c r="D169" s="89" t="s">
        <v>409</v>
      </c>
      <c r="E169" s="97" t="s">
        <v>147</v>
      </c>
      <c r="F169" s="41" t="s">
        <v>2819</v>
      </c>
      <c r="G169" s="129">
        <v>996</v>
      </c>
      <c r="H169" s="129">
        <v>1050</v>
      </c>
      <c r="I169" s="135">
        <v>0.054</v>
      </c>
      <c r="J169" s="134" t="s">
        <v>147</v>
      </c>
      <c r="K169" s="134" t="s">
        <v>2729</v>
      </c>
    </row>
    <row r="170" ht="18.95" hidden="1" customHeight="1" spans="1:11">
      <c r="A170" s="126" t="s">
        <v>135</v>
      </c>
      <c r="B170" s="97" t="s">
        <v>135</v>
      </c>
      <c r="C170" s="97" t="s">
        <v>394</v>
      </c>
      <c r="D170" s="89" t="s">
        <v>411</v>
      </c>
      <c r="E170" s="97" t="s">
        <v>147</v>
      </c>
      <c r="F170" s="41" t="s">
        <v>2766</v>
      </c>
      <c r="G170" s="129">
        <v>594</v>
      </c>
      <c r="H170" s="129">
        <v>650</v>
      </c>
      <c r="I170" s="135">
        <v>0.094</v>
      </c>
      <c r="J170" s="134" t="s">
        <v>147</v>
      </c>
      <c r="K170" s="134" t="s">
        <v>2729</v>
      </c>
    </row>
    <row r="171" ht="18.95" hidden="1" customHeight="1" spans="1:11">
      <c r="A171" s="126" t="s">
        <v>135</v>
      </c>
      <c r="B171" s="97" t="s">
        <v>135</v>
      </c>
      <c r="C171" s="97" t="s">
        <v>394</v>
      </c>
      <c r="D171" s="89" t="s">
        <v>412</v>
      </c>
      <c r="E171" s="97" t="s">
        <v>147</v>
      </c>
      <c r="F171" s="41" t="s">
        <v>2738</v>
      </c>
      <c r="G171" s="129">
        <v>9466</v>
      </c>
      <c r="H171" s="129">
        <v>9700</v>
      </c>
      <c r="I171" s="135">
        <v>0.025</v>
      </c>
      <c r="J171" s="134" t="s">
        <v>147</v>
      </c>
      <c r="K171" s="134" t="s">
        <v>2729</v>
      </c>
    </row>
    <row r="172" ht="18.95" hidden="1" customHeight="1" spans="1:11">
      <c r="A172" s="126" t="s">
        <v>135</v>
      </c>
      <c r="B172" s="97"/>
      <c r="C172" s="97" t="s">
        <v>394</v>
      </c>
      <c r="D172" s="89" t="s">
        <v>413</v>
      </c>
      <c r="E172" s="97" t="s">
        <v>147</v>
      </c>
      <c r="F172" s="40" t="s">
        <v>2820</v>
      </c>
      <c r="G172" s="129">
        <v>39526</v>
      </c>
      <c r="H172" s="130">
        <v>40300</v>
      </c>
      <c r="I172" s="136">
        <v>0.02</v>
      </c>
      <c r="J172" s="134" t="s">
        <v>147</v>
      </c>
      <c r="K172" s="134" t="s">
        <v>2729</v>
      </c>
    </row>
    <row r="173" ht="18.95" hidden="1" customHeight="1" spans="1:11">
      <c r="A173" s="126" t="s">
        <v>135</v>
      </c>
      <c r="B173" s="460" t="s">
        <v>136</v>
      </c>
      <c r="C173" s="97"/>
      <c r="D173" s="89" t="s">
        <v>415</v>
      </c>
      <c r="E173" s="97"/>
      <c r="F173" s="41" t="s">
        <v>416</v>
      </c>
      <c r="G173" s="128">
        <v>61941</v>
      </c>
      <c r="H173" s="128">
        <v>64800</v>
      </c>
      <c r="I173" s="135">
        <v>0.046</v>
      </c>
      <c r="J173" s="134" t="s">
        <v>147</v>
      </c>
      <c r="K173" s="134" t="s">
        <v>147</v>
      </c>
    </row>
    <row r="174" ht="18.95" hidden="1" customHeight="1" spans="1:11">
      <c r="A174" s="126" t="s">
        <v>135</v>
      </c>
      <c r="B174" s="97" t="s">
        <v>135</v>
      </c>
      <c r="C174" s="97" t="s">
        <v>415</v>
      </c>
      <c r="D174" s="89" t="s">
        <v>417</v>
      </c>
      <c r="E174" s="97" t="s">
        <v>147</v>
      </c>
      <c r="F174" s="41" t="s">
        <v>2728</v>
      </c>
      <c r="G174" s="129">
        <v>11477</v>
      </c>
      <c r="H174" s="129">
        <v>12100</v>
      </c>
      <c r="I174" s="135">
        <v>0.054</v>
      </c>
      <c r="J174" s="134" t="s">
        <v>147</v>
      </c>
      <c r="K174" s="134" t="s">
        <v>2729</v>
      </c>
    </row>
    <row r="175" ht="18.95" hidden="1" customHeight="1" spans="1:11">
      <c r="A175" s="126" t="s">
        <v>135</v>
      </c>
      <c r="B175" s="97" t="s">
        <v>135</v>
      </c>
      <c r="C175" s="97" t="s">
        <v>415</v>
      </c>
      <c r="D175" s="89" t="s">
        <v>418</v>
      </c>
      <c r="E175" s="97" t="s">
        <v>147</v>
      </c>
      <c r="F175" s="41" t="s">
        <v>2730</v>
      </c>
      <c r="G175" s="129">
        <v>1656</v>
      </c>
      <c r="H175" s="129">
        <v>1700</v>
      </c>
      <c r="I175" s="135">
        <v>0.027</v>
      </c>
      <c r="J175" s="134" t="s">
        <v>147</v>
      </c>
      <c r="K175" s="134" t="s">
        <v>2729</v>
      </c>
    </row>
    <row r="176" ht="18.95" hidden="1" customHeight="1" spans="1:11">
      <c r="A176" s="126" t="s">
        <v>135</v>
      </c>
      <c r="B176" s="97" t="s">
        <v>135</v>
      </c>
      <c r="C176" s="97" t="s">
        <v>415</v>
      </c>
      <c r="D176" s="89" t="s">
        <v>419</v>
      </c>
      <c r="E176" s="97" t="s">
        <v>147</v>
      </c>
      <c r="F176" s="41" t="s">
        <v>2731</v>
      </c>
      <c r="G176" s="129">
        <v>280</v>
      </c>
      <c r="H176" s="128">
        <v>290</v>
      </c>
      <c r="I176" s="135">
        <v>0.036</v>
      </c>
      <c r="J176" s="134" t="s">
        <v>147</v>
      </c>
      <c r="K176" s="134" t="s">
        <v>2729</v>
      </c>
    </row>
    <row r="177" ht="18.95" hidden="1" customHeight="1" spans="1:11">
      <c r="A177" s="126" t="s">
        <v>135</v>
      </c>
      <c r="B177" s="97" t="s">
        <v>135</v>
      </c>
      <c r="C177" s="97" t="s">
        <v>415</v>
      </c>
      <c r="D177" s="89" t="s">
        <v>420</v>
      </c>
      <c r="E177" s="97" t="s">
        <v>147</v>
      </c>
      <c r="F177" s="41" t="s">
        <v>2821</v>
      </c>
      <c r="G177" s="129">
        <v>25567</v>
      </c>
      <c r="H177" s="129">
        <v>27000</v>
      </c>
      <c r="I177" s="135">
        <v>0.056</v>
      </c>
      <c r="J177" s="134" t="s">
        <v>147</v>
      </c>
      <c r="K177" s="134" t="s">
        <v>2729</v>
      </c>
    </row>
    <row r="178" ht="18.95" hidden="1" customHeight="1" spans="1:11">
      <c r="A178" s="126" t="s">
        <v>135</v>
      </c>
      <c r="B178" s="97" t="s">
        <v>135</v>
      </c>
      <c r="C178" s="97" t="s">
        <v>415</v>
      </c>
      <c r="D178" s="89" t="s">
        <v>422</v>
      </c>
      <c r="E178" s="97" t="s">
        <v>147</v>
      </c>
      <c r="F178" s="41" t="s">
        <v>2738</v>
      </c>
      <c r="G178" s="129">
        <v>673</v>
      </c>
      <c r="H178" s="129">
        <v>690</v>
      </c>
      <c r="I178" s="135">
        <v>0.025</v>
      </c>
      <c r="J178" s="134" t="s">
        <v>147</v>
      </c>
      <c r="K178" s="134" t="s">
        <v>2729</v>
      </c>
    </row>
    <row r="179" ht="18.95" hidden="1" customHeight="1" spans="1:11">
      <c r="A179" s="126" t="s">
        <v>135</v>
      </c>
      <c r="B179" s="97"/>
      <c r="C179" s="97" t="s">
        <v>415</v>
      </c>
      <c r="D179" s="89" t="s">
        <v>423</v>
      </c>
      <c r="E179" s="97" t="s">
        <v>147</v>
      </c>
      <c r="F179" s="40" t="s">
        <v>2822</v>
      </c>
      <c r="G179" s="129">
        <v>22288</v>
      </c>
      <c r="H179" s="130">
        <v>23020</v>
      </c>
      <c r="I179" s="136">
        <v>0.033</v>
      </c>
      <c r="J179" s="134" t="s">
        <v>147</v>
      </c>
      <c r="K179" s="134" t="s">
        <v>2729</v>
      </c>
    </row>
    <row r="180" ht="18.95" hidden="1" customHeight="1" spans="1:11">
      <c r="A180" s="126" t="s">
        <v>135</v>
      </c>
      <c r="B180" s="460" t="s">
        <v>136</v>
      </c>
      <c r="C180" s="97"/>
      <c r="D180" s="89" t="s">
        <v>425</v>
      </c>
      <c r="E180" s="97"/>
      <c r="F180" s="41" t="s">
        <v>426</v>
      </c>
      <c r="G180" s="128">
        <v>23436</v>
      </c>
      <c r="H180" s="128">
        <v>24500</v>
      </c>
      <c r="I180" s="135">
        <v>0.045</v>
      </c>
      <c r="J180" s="134" t="s">
        <v>147</v>
      </c>
      <c r="K180" s="134" t="s">
        <v>147</v>
      </c>
    </row>
    <row r="181" ht="18.95" hidden="1" customHeight="1" spans="1:11">
      <c r="A181" s="126" t="s">
        <v>135</v>
      </c>
      <c r="B181" s="97" t="s">
        <v>135</v>
      </c>
      <c r="C181" s="97" t="s">
        <v>425</v>
      </c>
      <c r="D181" s="89" t="s">
        <v>427</v>
      </c>
      <c r="E181" s="97" t="s">
        <v>147</v>
      </c>
      <c r="F181" s="41" t="s">
        <v>2728</v>
      </c>
      <c r="G181" s="129">
        <v>2701</v>
      </c>
      <c r="H181" s="129">
        <v>2850</v>
      </c>
      <c r="I181" s="135">
        <v>0.055</v>
      </c>
      <c r="J181" s="134" t="s">
        <v>147</v>
      </c>
      <c r="K181" s="134" t="s">
        <v>2729</v>
      </c>
    </row>
    <row r="182" ht="18.95" hidden="1" customHeight="1" spans="1:11">
      <c r="A182" s="126" t="s">
        <v>135</v>
      </c>
      <c r="B182" s="97" t="s">
        <v>135</v>
      </c>
      <c r="C182" s="97" t="s">
        <v>425</v>
      </c>
      <c r="D182" s="89" t="s">
        <v>428</v>
      </c>
      <c r="E182" s="97" t="s">
        <v>147</v>
      </c>
      <c r="F182" s="41" t="s">
        <v>2730</v>
      </c>
      <c r="G182" s="129">
        <v>602</v>
      </c>
      <c r="H182" s="129">
        <v>620</v>
      </c>
      <c r="I182" s="135">
        <v>0.03</v>
      </c>
      <c r="J182" s="134" t="s">
        <v>147</v>
      </c>
      <c r="K182" s="134" t="s">
        <v>2729</v>
      </c>
    </row>
    <row r="183" ht="18.95" hidden="1" customHeight="1" spans="1:11">
      <c r="A183" s="126" t="s">
        <v>135</v>
      </c>
      <c r="B183" s="97" t="s">
        <v>135</v>
      </c>
      <c r="C183" s="97" t="s">
        <v>425</v>
      </c>
      <c r="D183" s="89" t="s">
        <v>429</v>
      </c>
      <c r="E183" s="97" t="s">
        <v>147</v>
      </c>
      <c r="F183" s="41" t="s">
        <v>2731</v>
      </c>
      <c r="G183" s="129">
        <v>0</v>
      </c>
      <c r="H183" s="129">
        <v>0</v>
      </c>
      <c r="I183" s="135" t="s">
        <v>135</v>
      </c>
      <c r="J183" s="134" t="s">
        <v>2729</v>
      </c>
      <c r="K183" s="134" t="s">
        <v>2729</v>
      </c>
    </row>
    <row r="184" ht="18.95" hidden="1" customHeight="1" spans="1:11">
      <c r="A184" s="126" t="s">
        <v>135</v>
      </c>
      <c r="B184" s="97" t="s">
        <v>135</v>
      </c>
      <c r="C184" s="97" t="s">
        <v>425</v>
      </c>
      <c r="D184" s="89" t="s">
        <v>430</v>
      </c>
      <c r="E184" s="97" t="s">
        <v>147</v>
      </c>
      <c r="F184" s="41" t="s">
        <v>2823</v>
      </c>
      <c r="G184" s="129">
        <v>10136</v>
      </c>
      <c r="H184" s="129">
        <v>10780</v>
      </c>
      <c r="I184" s="135">
        <v>0.064</v>
      </c>
      <c r="J184" s="134" t="s">
        <v>147</v>
      </c>
      <c r="K184" s="134" t="s">
        <v>2729</v>
      </c>
    </row>
    <row r="185" ht="18.95" hidden="1" customHeight="1" spans="1:11">
      <c r="A185" s="126" t="s">
        <v>135</v>
      </c>
      <c r="B185" s="97" t="s">
        <v>135</v>
      </c>
      <c r="C185" s="97" t="s">
        <v>425</v>
      </c>
      <c r="D185" s="89" t="s">
        <v>432</v>
      </c>
      <c r="E185" s="97" t="s">
        <v>147</v>
      </c>
      <c r="F185" s="41" t="s">
        <v>2738</v>
      </c>
      <c r="G185" s="129">
        <v>239</v>
      </c>
      <c r="H185" s="129">
        <v>400</v>
      </c>
      <c r="I185" s="135">
        <v>0.674</v>
      </c>
      <c r="J185" s="134" t="s">
        <v>147</v>
      </c>
      <c r="K185" s="134" t="s">
        <v>2729</v>
      </c>
    </row>
    <row r="186" ht="18.95" hidden="1" customHeight="1" spans="1:11">
      <c r="A186" s="126" t="s">
        <v>135</v>
      </c>
      <c r="B186" s="97"/>
      <c r="C186" s="97" t="s">
        <v>425</v>
      </c>
      <c r="D186" s="89" t="s">
        <v>433</v>
      </c>
      <c r="E186" s="97" t="s">
        <v>147</v>
      </c>
      <c r="F186" s="40" t="s">
        <v>2824</v>
      </c>
      <c r="G186" s="129">
        <v>9758</v>
      </c>
      <c r="H186" s="130">
        <v>9850</v>
      </c>
      <c r="I186" s="136">
        <v>0.009</v>
      </c>
      <c r="J186" s="134" t="s">
        <v>147</v>
      </c>
      <c r="K186" s="134" t="s">
        <v>2729</v>
      </c>
    </row>
    <row r="187" ht="18.95" hidden="1" customHeight="1" spans="1:11">
      <c r="A187" s="126" t="s">
        <v>135</v>
      </c>
      <c r="B187" s="460" t="s">
        <v>136</v>
      </c>
      <c r="C187" s="97"/>
      <c r="D187" s="89" t="s">
        <v>435</v>
      </c>
      <c r="E187" s="97"/>
      <c r="F187" s="41" t="s">
        <v>436</v>
      </c>
      <c r="G187" s="128">
        <v>11993</v>
      </c>
      <c r="H187" s="128">
        <v>12500</v>
      </c>
      <c r="I187" s="135">
        <v>0.042</v>
      </c>
      <c r="J187" s="134" t="s">
        <v>147</v>
      </c>
      <c r="K187" s="134" t="s">
        <v>147</v>
      </c>
    </row>
    <row r="188" ht="18.95" hidden="1" customHeight="1" spans="1:11">
      <c r="A188" s="126" t="s">
        <v>135</v>
      </c>
      <c r="B188" s="97" t="s">
        <v>135</v>
      </c>
      <c r="C188" s="97" t="s">
        <v>435</v>
      </c>
      <c r="D188" s="89" t="s">
        <v>437</v>
      </c>
      <c r="E188" s="97" t="s">
        <v>147</v>
      </c>
      <c r="F188" s="41" t="s">
        <v>2728</v>
      </c>
      <c r="G188" s="129">
        <v>2846</v>
      </c>
      <c r="H188" s="129">
        <v>3000</v>
      </c>
      <c r="I188" s="135">
        <v>0.054</v>
      </c>
      <c r="J188" s="134" t="s">
        <v>147</v>
      </c>
      <c r="K188" s="134" t="s">
        <v>2729</v>
      </c>
    </row>
    <row r="189" ht="18.95" hidden="1" customHeight="1" spans="1:11">
      <c r="A189" s="126" t="s">
        <v>135</v>
      </c>
      <c r="B189" s="97" t="s">
        <v>135</v>
      </c>
      <c r="C189" s="97" t="s">
        <v>435</v>
      </c>
      <c r="D189" s="89" t="s">
        <v>438</v>
      </c>
      <c r="E189" s="97" t="s">
        <v>147</v>
      </c>
      <c r="F189" s="41" t="s">
        <v>2730</v>
      </c>
      <c r="G189" s="129">
        <v>165</v>
      </c>
      <c r="H189" s="128">
        <v>170</v>
      </c>
      <c r="I189" s="135">
        <v>0.03</v>
      </c>
      <c r="J189" s="134" t="s">
        <v>147</v>
      </c>
      <c r="K189" s="134" t="s">
        <v>2729</v>
      </c>
    </row>
    <row r="190" ht="18.95" hidden="1" customHeight="1" spans="1:11">
      <c r="A190" s="126" t="s">
        <v>135</v>
      </c>
      <c r="B190" s="97" t="s">
        <v>135</v>
      </c>
      <c r="C190" s="97" t="s">
        <v>435</v>
      </c>
      <c r="D190" s="89" t="s">
        <v>439</v>
      </c>
      <c r="E190" s="97" t="s">
        <v>147</v>
      </c>
      <c r="F190" s="41" t="s">
        <v>2731</v>
      </c>
      <c r="G190" s="129">
        <v>57</v>
      </c>
      <c r="H190" s="129">
        <v>60</v>
      </c>
      <c r="I190" s="135">
        <v>0.053</v>
      </c>
      <c r="J190" s="134" t="s">
        <v>147</v>
      </c>
      <c r="K190" s="134" t="s">
        <v>2729</v>
      </c>
    </row>
    <row r="191" ht="18.95" hidden="1" customHeight="1" spans="1:11">
      <c r="A191" s="126" t="s">
        <v>135</v>
      </c>
      <c r="B191" s="97" t="s">
        <v>135</v>
      </c>
      <c r="C191" s="97" t="s">
        <v>435</v>
      </c>
      <c r="D191" s="89" t="s">
        <v>440</v>
      </c>
      <c r="E191" s="97" t="s">
        <v>147</v>
      </c>
      <c r="F191" s="41" t="s">
        <v>2825</v>
      </c>
      <c r="G191" s="129">
        <v>2</v>
      </c>
      <c r="H191" s="129">
        <v>0</v>
      </c>
      <c r="I191" s="135">
        <v>-1</v>
      </c>
      <c r="J191" s="134" t="s">
        <v>147</v>
      </c>
      <c r="K191" s="134" t="s">
        <v>2729</v>
      </c>
    </row>
    <row r="192" ht="18.95" hidden="1" customHeight="1" spans="1:11">
      <c r="A192" s="126" t="s">
        <v>135</v>
      </c>
      <c r="B192" s="97" t="s">
        <v>135</v>
      </c>
      <c r="C192" s="97" t="s">
        <v>435</v>
      </c>
      <c r="D192" s="89" t="s">
        <v>442</v>
      </c>
      <c r="E192" s="97" t="s">
        <v>147</v>
      </c>
      <c r="F192" s="41" t="s">
        <v>2826</v>
      </c>
      <c r="G192" s="129">
        <v>915</v>
      </c>
      <c r="H192" s="129">
        <v>960</v>
      </c>
      <c r="I192" s="135">
        <v>0.049</v>
      </c>
      <c r="J192" s="134" t="s">
        <v>147</v>
      </c>
      <c r="K192" s="134" t="s">
        <v>2729</v>
      </c>
    </row>
    <row r="193" ht="18.95" hidden="1" customHeight="1" spans="1:11">
      <c r="A193" s="126" t="s">
        <v>135</v>
      </c>
      <c r="B193" s="97" t="s">
        <v>135</v>
      </c>
      <c r="C193" s="97" t="s">
        <v>435</v>
      </c>
      <c r="D193" s="89" t="s">
        <v>444</v>
      </c>
      <c r="E193" s="97" t="s">
        <v>147</v>
      </c>
      <c r="F193" s="41" t="s">
        <v>2827</v>
      </c>
      <c r="G193" s="129">
        <v>6238</v>
      </c>
      <c r="H193" s="129">
        <v>6500</v>
      </c>
      <c r="I193" s="135">
        <v>0.042</v>
      </c>
      <c r="J193" s="134" t="s">
        <v>147</v>
      </c>
      <c r="K193" s="134" t="s">
        <v>2729</v>
      </c>
    </row>
    <row r="194" ht="18.95" hidden="1" customHeight="1" spans="1:11">
      <c r="A194" s="126" t="s">
        <v>135</v>
      </c>
      <c r="B194" s="97" t="s">
        <v>135</v>
      </c>
      <c r="C194" s="97" t="s">
        <v>435</v>
      </c>
      <c r="D194" s="89" t="s">
        <v>446</v>
      </c>
      <c r="E194" s="97" t="s">
        <v>147</v>
      </c>
      <c r="F194" s="41" t="s">
        <v>2738</v>
      </c>
      <c r="G194" s="129">
        <v>569</v>
      </c>
      <c r="H194" s="129">
        <v>580</v>
      </c>
      <c r="I194" s="135">
        <v>0.019</v>
      </c>
      <c r="J194" s="134" t="s">
        <v>147</v>
      </c>
      <c r="K194" s="134" t="s">
        <v>2729</v>
      </c>
    </row>
    <row r="195" ht="18.95" hidden="1" customHeight="1" spans="1:11">
      <c r="A195" s="126" t="s">
        <v>135</v>
      </c>
      <c r="B195" s="97"/>
      <c r="C195" s="97" t="s">
        <v>435</v>
      </c>
      <c r="D195" s="89" t="s">
        <v>447</v>
      </c>
      <c r="E195" s="97" t="s">
        <v>147</v>
      </c>
      <c r="F195" s="40" t="s">
        <v>2828</v>
      </c>
      <c r="G195" s="129">
        <v>1201</v>
      </c>
      <c r="H195" s="130">
        <v>1230</v>
      </c>
      <c r="I195" s="136">
        <v>0.024</v>
      </c>
      <c r="J195" s="134" t="s">
        <v>147</v>
      </c>
      <c r="K195" s="134" t="s">
        <v>2729</v>
      </c>
    </row>
    <row r="196" ht="18.95" hidden="1" customHeight="1" spans="1:11">
      <c r="A196" s="126" t="s">
        <v>135</v>
      </c>
      <c r="B196" s="460" t="s">
        <v>136</v>
      </c>
      <c r="C196" s="97"/>
      <c r="D196" s="89" t="s">
        <v>449</v>
      </c>
      <c r="E196" s="97"/>
      <c r="F196" s="41" t="s">
        <v>450</v>
      </c>
      <c r="G196" s="128">
        <v>38881</v>
      </c>
      <c r="H196" s="128">
        <v>40000</v>
      </c>
      <c r="I196" s="135">
        <v>0.029</v>
      </c>
      <c r="J196" s="134" t="s">
        <v>147</v>
      </c>
      <c r="K196" s="134" t="s">
        <v>147</v>
      </c>
    </row>
    <row r="197" ht="18.95" hidden="1" customHeight="1" spans="1:11">
      <c r="A197" s="126" t="s">
        <v>135</v>
      </c>
      <c r="B197" s="97" t="s">
        <v>135</v>
      </c>
      <c r="C197" s="97" t="s">
        <v>449</v>
      </c>
      <c r="D197" s="89" t="s">
        <v>451</v>
      </c>
      <c r="E197" s="97" t="s">
        <v>147</v>
      </c>
      <c r="F197" s="41" t="s">
        <v>2728</v>
      </c>
      <c r="G197" s="129">
        <v>9647</v>
      </c>
      <c r="H197" s="129">
        <v>10150</v>
      </c>
      <c r="I197" s="135">
        <v>0.052</v>
      </c>
      <c r="J197" s="134" t="s">
        <v>147</v>
      </c>
      <c r="K197" s="134" t="s">
        <v>2729</v>
      </c>
    </row>
    <row r="198" ht="18.95" hidden="1" customHeight="1" spans="1:11">
      <c r="A198" s="126" t="s">
        <v>135</v>
      </c>
      <c r="B198" s="97" t="s">
        <v>135</v>
      </c>
      <c r="C198" s="97" t="s">
        <v>449</v>
      </c>
      <c r="D198" s="89" t="s">
        <v>452</v>
      </c>
      <c r="E198" s="97" t="s">
        <v>147</v>
      </c>
      <c r="F198" s="41" t="s">
        <v>2730</v>
      </c>
      <c r="G198" s="129">
        <v>1683</v>
      </c>
      <c r="H198" s="129">
        <v>1750</v>
      </c>
      <c r="I198" s="135">
        <v>0.04</v>
      </c>
      <c r="J198" s="134" t="s">
        <v>147</v>
      </c>
      <c r="K198" s="134" t="s">
        <v>2729</v>
      </c>
    </row>
    <row r="199" ht="18.95" hidden="1" customHeight="1" spans="1:11">
      <c r="A199" s="126" t="s">
        <v>135</v>
      </c>
      <c r="B199" s="97" t="s">
        <v>135</v>
      </c>
      <c r="C199" s="97" t="s">
        <v>449</v>
      </c>
      <c r="D199" s="89" t="s">
        <v>453</v>
      </c>
      <c r="E199" s="97" t="s">
        <v>147</v>
      </c>
      <c r="F199" s="41" t="s">
        <v>2731</v>
      </c>
      <c r="G199" s="129">
        <v>0</v>
      </c>
      <c r="H199" s="129">
        <v>0</v>
      </c>
      <c r="I199" s="135" t="s">
        <v>135</v>
      </c>
      <c r="J199" s="134" t="s">
        <v>2729</v>
      </c>
      <c r="K199" s="134" t="s">
        <v>2729</v>
      </c>
    </row>
    <row r="200" ht="18.95" hidden="1" customHeight="1" spans="1:11">
      <c r="A200" s="126" t="s">
        <v>135</v>
      </c>
      <c r="B200" s="97" t="s">
        <v>135</v>
      </c>
      <c r="C200" s="97" t="s">
        <v>449</v>
      </c>
      <c r="D200" s="89" t="s">
        <v>454</v>
      </c>
      <c r="E200" s="97" t="s">
        <v>147</v>
      </c>
      <c r="F200" s="41" t="s">
        <v>2829</v>
      </c>
      <c r="G200" s="129">
        <v>26485</v>
      </c>
      <c r="H200" s="129">
        <v>27000</v>
      </c>
      <c r="I200" s="135">
        <v>0.019</v>
      </c>
      <c r="J200" s="134" t="s">
        <v>147</v>
      </c>
      <c r="K200" s="134" t="s">
        <v>2729</v>
      </c>
    </row>
    <row r="201" ht="18.95" hidden="1" customHeight="1" spans="1:11">
      <c r="A201" s="126" t="s">
        <v>135</v>
      </c>
      <c r="B201" s="97"/>
      <c r="C201" s="97" t="s">
        <v>449</v>
      </c>
      <c r="D201" s="89" t="s">
        <v>456</v>
      </c>
      <c r="E201" s="97" t="s">
        <v>147</v>
      </c>
      <c r="F201" s="40" t="s">
        <v>2830</v>
      </c>
      <c r="G201" s="129">
        <v>1066</v>
      </c>
      <c r="H201" s="130">
        <v>1100</v>
      </c>
      <c r="I201" s="136">
        <v>0.032</v>
      </c>
      <c r="J201" s="134" t="s">
        <v>147</v>
      </c>
      <c r="K201" s="134" t="s">
        <v>2729</v>
      </c>
    </row>
    <row r="202" ht="18.95" hidden="1" customHeight="1" spans="1:11">
      <c r="A202" s="126" t="s">
        <v>135</v>
      </c>
      <c r="B202" s="460" t="s">
        <v>136</v>
      </c>
      <c r="C202" s="97"/>
      <c r="D202" s="89" t="s">
        <v>458</v>
      </c>
      <c r="E202" s="97"/>
      <c r="F202" s="41" t="s">
        <v>459</v>
      </c>
      <c r="G202" s="128">
        <v>18775</v>
      </c>
      <c r="H202" s="128">
        <v>19600</v>
      </c>
      <c r="I202" s="135">
        <v>0.044</v>
      </c>
      <c r="J202" s="134" t="s">
        <v>147</v>
      </c>
      <c r="K202" s="134" t="s">
        <v>147</v>
      </c>
    </row>
    <row r="203" ht="18.95" hidden="1" customHeight="1" spans="1:11">
      <c r="A203" s="126" t="s">
        <v>135</v>
      </c>
      <c r="B203" s="97" t="s">
        <v>135</v>
      </c>
      <c r="C203" s="97" t="s">
        <v>458</v>
      </c>
      <c r="D203" s="89" t="s">
        <v>460</v>
      </c>
      <c r="E203" s="97" t="s">
        <v>147</v>
      </c>
      <c r="F203" s="41" t="s">
        <v>2728</v>
      </c>
      <c r="G203" s="129">
        <v>12100</v>
      </c>
      <c r="H203" s="128">
        <v>12700</v>
      </c>
      <c r="I203" s="135">
        <v>0.05</v>
      </c>
      <c r="J203" s="134" t="s">
        <v>147</v>
      </c>
      <c r="K203" s="134" t="s">
        <v>2729</v>
      </c>
    </row>
    <row r="204" ht="18.95" hidden="1" customHeight="1" spans="1:11">
      <c r="A204" s="126" t="s">
        <v>135</v>
      </c>
      <c r="B204" s="97" t="s">
        <v>135</v>
      </c>
      <c r="C204" s="97" t="s">
        <v>458</v>
      </c>
      <c r="D204" s="89" t="s">
        <v>461</v>
      </c>
      <c r="E204" s="97" t="s">
        <v>147</v>
      </c>
      <c r="F204" s="41" t="s">
        <v>2730</v>
      </c>
      <c r="G204" s="129">
        <v>2548</v>
      </c>
      <c r="H204" s="129">
        <v>2650</v>
      </c>
      <c r="I204" s="135">
        <v>0.04</v>
      </c>
      <c r="J204" s="134" t="s">
        <v>147</v>
      </c>
      <c r="K204" s="134" t="s">
        <v>2729</v>
      </c>
    </row>
    <row r="205" ht="18.95" hidden="1" customHeight="1" spans="1:11">
      <c r="A205" s="126" t="s">
        <v>135</v>
      </c>
      <c r="B205" s="97" t="s">
        <v>135</v>
      </c>
      <c r="C205" s="97" t="s">
        <v>458</v>
      </c>
      <c r="D205" s="89" t="s">
        <v>462</v>
      </c>
      <c r="E205" s="97" t="s">
        <v>147</v>
      </c>
      <c r="F205" s="41" t="s">
        <v>2731</v>
      </c>
      <c r="G205" s="129">
        <v>0</v>
      </c>
      <c r="H205" s="129">
        <v>0</v>
      </c>
      <c r="I205" s="135" t="s">
        <v>135</v>
      </c>
      <c r="J205" s="134" t="s">
        <v>2729</v>
      </c>
      <c r="K205" s="134" t="s">
        <v>2729</v>
      </c>
    </row>
    <row r="206" ht="18.95" hidden="1" customHeight="1" spans="1:11">
      <c r="A206" s="126" t="s">
        <v>135</v>
      </c>
      <c r="B206" s="97" t="s">
        <v>135</v>
      </c>
      <c r="C206" s="97" t="s">
        <v>458</v>
      </c>
      <c r="D206" s="89" t="s">
        <v>463</v>
      </c>
      <c r="E206" s="97" t="s">
        <v>147</v>
      </c>
      <c r="F206" s="41" t="s">
        <v>2742</v>
      </c>
      <c r="G206" s="129">
        <v>200</v>
      </c>
      <c r="H206" s="129">
        <v>210</v>
      </c>
      <c r="I206" s="135">
        <v>0.05</v>
      </c>
      <c r="J206" s="134" t="s">
        <v>147</v>
      </c>
      <c r="K206" s="134" t="s">
        <v>2729</v>
      </c>
    </row>
    <row r="207" ht="18.95" hidden="1" customHeight="1" spans="1:11">
      <c r="A207" s="126" t="s">
        <v>135</v>
      </c>
      <c r="B207" s="97" t="s">
        <v>135</v>
      </c>
      <c r="C207" s="97" t="s">
        <v>458</v>
      </c>
      <c r="D207" s="89" t="s">
        <v>464</v>
      </c>
      <c r="E207" s="97" t="s">
        <v>147</v>
      </c>
      <c r="F207" s="41" t="s">
        <v>2738</v>
      </c>
      <c r="G207" s="129">
        <v>47</v>
      </c>
      <c r="H207" s="129">
        <v>50</v>
      </c>
      <c r="I207" s="135">
        <v>0.064</v>
      </c>
      <c r="J207" s="134" t="s">
        <v>147</v>
      </c>
      <c r="K207" s="134" t="s">
        <v>2729</v>
      </c>
    </row>
    <row r="208" ht="18.95" hidden="1" customHeight="1" spans="1:11">
      <c r="A208" s="126" t="s">
        <v>135</v>
      </c>
      <c r="B208" s="97"/>
      <c r="C208" s="97" t="s">
        <v>458</v>
      </c>
      <c r="D208" s="89" t="s">
        <v>465</v>
      </c>
      <c r="E208" s="97" t="s">
        <v>147</v>
      </c>
      <c r="F208" s="40" t="s">
        <v>2831</v>
      </c>
      <c r="G208" s="129">
        <v>3880</v>
      </c>
      <c r="H208" s="130">
        <v>3990</v>
      </c>
      <c r="I208" s="136">
        <v>0.028</v>
      </c>
      <c r="J208" s="134" t="s">
        <v>147</v>
      </c>
      <c r="K208" s="134" t="s">
        <v>2729</v>
      </c>
    </row>
    <row r="209" ht="18.95" hidden="1" customHeight="1" spans="1:11">
      <c r="A209" s="126" t="s">
        <v>135</v>
      </c>
      <c r="B209" s="460" t="s">
        <v>136</v>
      </c>
      <c r="C209" s="97"/>
      <c r="D209" s="89" t="s">
        <v>467</v>
      </c>
      <c r="E209" s="97"/>
      <c r="F209" s="41" t="s">
        <v>468</v>
      </c>
      <c r="G209" s="128">
        <v>76164</v>
      </c>
      <c r="H209" s="128">
        <v>79000</v>
      </c>
      <c r="I209" s="135">
        <v>0.037</v>
      </c>
      <c r="J209" s="134" t="s">
        <v>147</v>
      </c>
      <c r="K209" s="134" t="s">
        <v>147</v>
      </c>
    </row>
    <row r="210" ht="18.95" hidden="1" customHeight="1" spans="1:11">
      <c r="A210" s="126" t="s">
        <v>135</v>
      </c>
      <c r="B210" s="97" t="s">
        <v>135</v>
      </c>
      <c r="C210" s="97" t="s">
        <v>467</v>
      </c>
      <c r="D210" s="89" t="s">
        <v>469</v>
      </c>
      <c r="E210" s="97" t="s">
        <v>147</v>
      </c>
      <c r="F210" s="41" t="s">
        <v>2728</v>
      </c>
      <c r="G210" s="129">
        <v>34551</v>
      </c>
      <c r="H210" s="129">
        <v>36300</v>
      </c>
      <c r="I210" s="135">
        <v>0.051</v>
      </c>
      <c r="J210" s="134" t="s">
        <v>147</v>
      </c>
      <c r="K210" s="134" t="s">
        <v>2729</v>
      </c>
    </row>
    <row r="211" ht="18.95" hidden="1" customHeight="1" spans="1:11">
      <c r="A211" s="126" t="s">
        <v>135</v>
      </c>
      <c r="B211" s="97" t="s">
        <v>135</v>
      </c>
      <c r="C211" s="97" t="s">
        <v>467</v>
      </c>
      <c r="D211" s="89" t="s">
        <v>470</v>
      </c>
      <c r="E211" s="97" t="s">
        <v>147</v>
      </c>
      <c r="F211" s="41" t="s">
        <v>2730</v>
      </c>
      <c r="G211" s="129">
        <v>13164</v>
      </c>
      <c r="H211" s="129">
        <v>13700</v>
      </c>
      <c r="I211" s="135">
        <v>0.041</v>
      </c>
      <c r="J211" s="134" t="s">
        <v>147</v>
      </c>
      <c r="K211" s="134" t="s">
        <v>2729</v>
      </c>
    </row>
    <row r="212" ht="18.95" hidden="1" customHeight="1" spans="1:11">
      <c r="A212" s="126" t="s">
        <v>135</v>
      </c>
      <c r="B212" s="97" t="s">
        <v>135</v>
      </c>
      <c r="C212" s="97" t="s">
        <v>467</v>
      </c>
      <c r="D212" s="89" t="s">
        <v>471</v>
      </c>
      <c r="E212" s="97" t="s">
        <v>147</v>
      </c>
      <c r="F212" s="41" t="s">
        <v>2731</v>
      </c>
      <c r="G212" s="129">
        <v>88</v>
      </c>
      <c r="H212" s="128">
        <v>90</v>
      </c>
      <c r="I212" s="135">
        <v>0.023</v>
      </c>
      <c r="J212" s="134" t="s">
        <v>147</v>
      </c>
      <c r="K212" s="134" t="s">
        <v>2729</v>
      </c>
    </row>
    <row r="213" ht="18.95" hidden="1" customHeight="1" spans="1:11">
      <c r="A213" s="126" t="s">
        <v>135</v>
      </c>
      <c r="B213" s="97" t="s">
        <v>135</v>
      </c>
      <c r="C213" s="97" t="s">
        <v>467</v>
      </c>
      <c r="D213" s="89" t="s">
        <v>472</v>
      </c>
      <c r="E213" s="97" t="s">
        <v>147</v>
      </c>
      <c r="F213" s="41" t="s">
        <v>2832</v>
      </c>
      <c r="G213" s="129">
        <v>32</v>
      </c>
      <c r="H213" s="129">
        <v>35</v>
      </c>
      <c r="I213" s="135">
        <v>0.09375</v>
      </c>
      <c r="J213" s="134" t="s">
        <v>147</v>
      </c>
      <c r="K213" s="134" t="s">
        <v>2729</v>
      </c>
    </row>
    <row r="214" ht="18.95" hidden="1" customHeight="1" spans="1:11">
      <c r="A214" s="126" t="s">
        <v>135</v>
      </c>
      <c r="B214" s="97" t="s">
        <v>135</v>
      </c>
      <c r="C214" s="97" t="s">
        <v>467</v>
      </c>
      <c r="D214" s="89" t="s">
        <v>474</v>
      </c>
      <c r="E214" s="97" t="s">
        <v>147</v>
      </c>
      <c r="F214" s="41" t="s">
        <v>2833</v>
      </c>
      <c r="G214" s="129">
        <v>211</v>
      </c>
      <c r="H214" s="129">
        <v>215</v>
      </c>
      <c r="I214" s="135">
        <v>0.019</v>
      </c>
      <c r="J214" s="134" t="s">
        <v>147</v>
      </c>
      <c r="K214" s="134" t="s">
        <v>2729</v>
      </c>
    </row>
    <row r="215" ht="18.95" hidden="1" customHeight="1" spans="1:11">
      <c r="A215" s="126" t="s">
        <v>135</v>
      </c>
      <c r="B215" s="97" t="s">
        <v>135</v>
      </c>
      <c r="C215" s="97" t="s">
        <v>467</v>
      </c>
      <c r="D215" s="89" t="s">
        <v>476</v>
      </c>
      <c r="E215" s="97" t="s">
        <v>147</v>
      </c>
      <c r="F215" s="41" t="s">
        <v>2738</v>
      </c>
      <c r="G215" s="129">
        <v>844</v>
      </c>
      <c r="H215" s="129">
        <v>875</v>
      </c>
      <c r="I215" s="135">
        <v>0.037</v>
      </c>
      <c r="J215" s="134" t="s">
        <v>147</v>
      </c>
      <c r="K215" s="134" t="s">
        <v>2729</v>
      </c>
    </row>
    <row r="216" ht="18.95" hidden="1" customHeight="1" spans="1:11">
      <c r="A216" s="126" t="s">
        <v>135</v>
      </c>
      <c r="B216" s="97"/>
      <c r="C216" s="97" t="s">
        <v>467</v>
      </c>
      <c r="D216" s="89" t="s">
        <v>477</v>
      </c>
      <c r="E216" s="97" t="s">
        <v>147</v>
      </c>
      <c r="F216" s="40" t="s">
        <v>2834</v>
      </c>
      <c r="G216" s="129">
        <v>27274</v>
      </c>
      <c r="H216" s="130">
        <v>27785</v>
      </c>
      <c r="I216" s="136">
        <v>0.019</v>
      </c>
      <c r="J216" s="134" t="s">
        <v>147</v>
      </c>
      <c r="K216" s="134" t="s">
        <v>2729</v>
      </c>
    </row>
    <row r="217" ht="18.95" hidden="1" customHeight="1" spans="1:11">
      <c r="A217" s="126" t="s">
        <v>135</v>
      </c>
      <c r="B217" s="460" t="s">
        <v>136</v>
      </c>
      <c r="C217" s="97"/>
      <c r="D217" s="89" t="s">
        <v>479</v>
      </c>
      <c r="E217" s="97"/>
      <c r="F217" s="41" t="s">
        <v>480</v>
      </c>
      <c r="G217" s="128">
        <v>242502</v>
      </c>
      <c r="H217" s="128">
        <v>253000</v>
      </c>
      <c r="I217" s="135">
        <v>0.043</v>
      </c>
      <c r="J217" s="134" t="s">
        <v>147</v>
      </c>
      <c r="K217" s="134" t="s">
        <v>147</v>
      </c>
    </row>
    <row r="218" ht="18.95" hidden="1" customHeight="1" spans="1:11">
      <c r="A218" s="126" t="s">
        <v>135</v>
      </c>
      <c r="B218" s="97" t="s">
        <v>135</v>
      </c>
      <c r="C218" s="97" t="s">
        <v>479</v>
      </c>
      <c r="D218" s="89" t="s">
        <v>481</v>
      </c>
      <c r="E218" s="97" t="s">
        <v>147</v>
      </c>
      <c r="F218" s="41" t="s">
        <v>2728</v>
      </c>
      <c r="G218" s="129">
        <v>146128</v>
      </c>
      <c r="H218" s="128">
        <v>153000</v>
      </c>
      <c r="I218" s="135">
        <v>0.047</v>
      </c>
      <c r="J218" s="134" t="s">
        <v>147</v>
      </c>
      <c r="K218" s="134" t="s">
        <v>2729</v>
      </c>
    </row>
    <row r="219" ht="18.95" hidden="1" customHeight="1" spans="1:11">
      <c r="A219" s="126" t="s">
        <v>135</v>
      </c>
      <c r="B219" s="97" t="s">
        <v>135</v>
      </c>
      <c r="C219" s="97" t="s">
        <v>479</v>
      </c>
      <c r="D219" s="89" t="s">
        <v>482</v>
      </c>
      <c r="E219" s="97" t="s">
        <v>147</v>
      </c>
      <c r="F219" s="41" t="s">
        <v>2730</v>
      </c>
      <c r="G219" s="129">
        <v>44466</v>
      </c>
      <c r="H219" s="129">
        <v>46000</v>
      </c>
      <c r="I219" s="135">
        <v>0.034</v>
      </c>
      <c r="J219" s="134" t="s">
        <v>147</v>
      </c>
      <c r="K219" s="134" t="s">
        <v>2729</v>
      </c>
    </row>
    <row r="220" ht="18.95" hidden="1" customHeight="1" spans="1:11">
      <c r="A220" s="126" t="s">
        <v>135</v>
      </c>
      <c r="B220" s="97" t="s">
        <v>135</v>
      </c>
      <c r="C220" s="97" t="s">
        <v>479</v>
      </c>
      <c r="D220" s="89" t="s">
        <v>483</v>
      </c>
      <c r="E220" s="97" t="s">
        <v>147</v>
      </c>
      <c r="F220" s="41" t="s">
        <v>2731</v>
      </c>
      <c r="G220" s="129">
        <v>969</v>
      </c>
      <c r="H220" s="129">
        <v>1000</v>
      </c>
      <c r="I220" s="135">
        <v>0.032</v>
      </c>
      <c r="J220" s="134" t="s">
        <v>147</v>
      </c>
      <c r="K220" s="134" t="s">
        <v>2729</v>
      </c>
    </row>
    <row r="221" ht="18.95" hidden="1" customHeight="1" spans="1:11">
      <c r="A221" s="126" t="s">
        <v>135</v>
      </c>
      <c r="B221" s="97" t="s">
        <v>135</v>
      </c>
      <c r="C221" s="97" t="s">
        <v>479</v>
      </c>
      <c r="D221" s="89" t="s">
        <v>484</v>
      </c>
      <c r="E221" s="97" t="s">
        <v>147</v>
      </c>
      <c r="F221" s="41" t="s">
        <v>2836</v>
      </c>
      <c r="G221" s="129">
        <v>10661</v>
      </c>
      <c r="H221" s="129">
        <v>11410</v>
      </c>
      <c r="I221" s="135">
        <v>0.07</v>
      </c>
      <c r="J221" s="134" t="s">
        <v>147</v>
      </c>
      <c r="K221" s="134" t="s">
        <v>2729</v>
      </c>
    </row>
    <row r="222" ht="18.95" hidden="1" customHeight="1" spans="1:11">
      <c r="A222" s="126" t="s">
        <v>135</v>
      </c>
      <c r="B222" s="97" t="s">
        <v>135</v>
      </c>
      <c r="C222" s="97" t="s">
        <v>479</v>
      </c>
      <c r="D222" s="89" t="s">
        <v>486</v>
      </c>
      <c r="E222" s="97" t="s">
        <v>147</v>
      </c>
      <c r="F222" s="41" t="s">
        <v>2738</v>
      </c>
      <c r="G222" s="129">
        <v>1759</v>
      </c>
      <c r="H222" s="129">
        <v>1800</v>
      </c>
      <c r="I222" s="135">
        <v>0.023</v>
      </c>
      <c r="J222" s="134" t="s">
        <v>147</v>
      </c>
      <c r="K222" s="134" t="s">
        <v>2729</v>
      </c>
    </row>
    <row r="223" ht="18.95" hidden="1" customHeight="1" spans="1:11">
      <c r="A223" s="126" t="s">
        <v>135</v>
      </c>
      <c r="B223" s="97"/>
      <c r="C223" s="97" t="s">
        <v>479</v>
      </c>
      <c r="D223" s="89" t="s">
        <v>487</v>
      </c>
      <c r="E223" s="97" t="s">
        <v>147</v>
      </c>
      <c r="F223" s="40" t="s">
        <v>2837</v>
      </c>
      <c r="G223" s="129">
        <v>38519</v>
      </c>
      <c r="H223" s="130">
        <v>39790</v>
      </c>
      <c r="I223" s="136">
        <v>0.033</v>
      </c>
      <c r="J223" s="134" t="s">
        <v>147</v>
      </c>
      <c r="K223" s="134" t="s">
        <v>2729</v>
      </c>
    </row>
    <row r="224" ht="18.95" hidden="1" customHeight="1" spans="1:11">
      <c r="A224" s="126" t="s">
        <v>135</v>
      </c>
      <c r="B224" s="460" t="s">
        <v>136</v>
      </c>
      <c r="C224" s="97"/>
      <c r="D224" s="89" t="s">
        <v>489</v>
      </c>
      <c r="E224" s="97"/>
      <c r="F224" s="41" t="s">
        <v>490</v>
      </c>
      <c r="G224" s="128">
        <v>96040</v>
      </c>
      <c r="H224" s="128">
        <v>100000</v>
      </c>
      <c r="I224" s="135">
        <v>0.041</v>
      </c>
      <c r="J224" s="134" t="s">
        <v>147</v>
      </c>
      <c r="K224" s="134" t="s">
        <v>147</v>
      </c>
    </row>
    <row r="225" ht="18.95" hidden="1" customHeight="1" spans="1:11">
      <c r="A225" s="126" t="s">
        <v>135</v>
      </c>
      <c r="B225" s="97" t="s">
        <v>135</v>
      </c>
      <c r="C225" s="97" t="s">
        <v>489</v>
      </c>
      <c r="D225" s="89" t="s">
        <v>491</v>
      </c>
      <c r="E225" s="97" t="s">
        <v>147</v>
      </c>
      <c r="F225" s="41" t="s">
        <v>2728</v>
      </c>
      <c r="G225" s="129">
        <v>30222</v>
      </c>
      <c r="H225" s="128">
        <v>32000</v>
      </c>
      <c r="I225" s="135">
        <v>0.059</v>
      </c>
      <c r="J225" s="134" t="s">
        <v>147</v>
      </c>
      <c r="K225" s="134" t="s">
        <v>2729</v>
      </c>
    </row>
    <row r="226" ht="18.95" hidden="1" customHeight="1" spans="1:11">
      <c r="A226" s="126" t="s">
        <v>135</v>
      </c>
      <c r="B226" s="97" t="s">
        <v>135</v>
      </c>
      <c r="C226" s="97" t="s">
        <v>489</v>
      </c>
      <c r="D226" s="89" t="s">
        <v>492</v>
      </c>
      <c r="E226" s="97" t="s">
        <v>147</v>
      </c>
      <c r="F226" s="41" t="s">
        <v>2730</v>
      </c>
      <c r="G226" s="129">
        <v>28310</v>
      </c>
      <c r="H226" s="129">
        <v>29000</v>
      </c>
      <c r="I226" s="135">
        <v>0.024</v>
      </c>
      <c r="J226" s="134" t="s">
        <v>147</v>
      </c>
      <c r="K226" s="134" t="s">
        <v>2729</v>
      </c>
    </row>
    <row r="227" ht="18.95" hidden="1" customHeight="1" spans="1:11">
      <c r="A227" s="126" t="s">
        <v>135</v>
      </c>
      <c r="B227" s="97" t="s">
        <v>135</v>
      </c>
      <c r="C227" s="97" t="s">
        <v>489</v>
      </c>
      <c r="D227" s="89" t="s">
        <v>493</v>
      </c>
      <c r="E227" s="97" t="s">
        <v>147</v>
      </c>
      <c r="F227" s="41" t="s">
        <v>2731</v>
      </c>
      <c r="G227" s="129">
        <v>83</v>
      </c>
      <c r="H227" s="129">
        <v>90</v>
      </c>
      <c r="I227" s="135">
        <v>0.084</v>
      </c>
      <c r="J227" s="134" t="s">
        <v>147</v>
      </c>
      <c r="K227" s="134" t="s">
        <v>2729</v>
      </c>
    </row>
    <row r="228" ht="18.95" hidden="1" customHeight="1" spans="1:11">
      <c r="A228" s="126" t="s">
        <v>135</v>
      </c>
      <c r="B228" s="97" t="s">
        <v>135</v>
      </c>
      <c r="C228" s="97" t="s">
        <v>489</v>
      </c>
      <c r="D228" s="89" t="s">
        <v>494</v>
      </c>
      <c r="E228" s="97" t="s">
        <v>147</v>
      </c>
      <c r="F228" s="41" t="s">
        <v>2738</v>
      </c>
      <c r="G228" s="129">
        <v>238</v>
      </c>
      <c r="H228" s="129">
        <v>245</v>
      </c>
      <c r="I228" s="135">
        <v>0.029</v>
      </c>
      <c r="J228" s="134" t="s">
        <v>147</v>
      </c>
      <c r="K228" s="134" t="s">
        <v>2729</v>
      </c>
    </row>
    <row r="229" ht="18.95" hidden="1" customHeight="1" spans="1:11">
      <c r="A229" s="126" t="s">
        <v>135</v>
      </c>
      <c r="B229" s="97"/>
      <c r="C229" s="97" t="s">
        <v>489</v>
      </c>
      <c r="D229" s="89" t="s">
        <v>495</v>
      </c>
      <c r="E229" s="97" t="s">
        <v>147</v>
      </c>
      <c r="F229" s="40" t="s">
        <v>2838</v>
      </c>
      <c r="G229" s="129">
        <v>37187</v>
      </c>
      <c r="H229" s="130">
        <v>38665</v>
      </c>
      <c r="I229" s="136">
        <v>0.04</v>
      </c>
      <c r="J229" s="134" t="s">
        <v>147</v>
      </c>
      <c r="K229" s="134" t="s">
        <v>2729</v>
      </c>
    </row>
    <row r="230" ht="18.95" hidden="1" customHeight="1" spans="1:11">
      <c r="A230" s="126" t="s">
        <v>135</v>
      </c>
      <c r="B230" s="460" t="s">
        <v>136</v>
      </c>
      <c r="C230" s="97"/>
      <c r="D230" s="89" t="s">
        <v>497</v>
      </c>
      <c r="E230" s="97"/>
      <c r="F230" s="41" t="s">
        <v>498</v>
      </c>
      <c r="G230" s="128">
        <v>70906</v>
      </c>
      <c r="H230" s="128">
        <v>73000</v>
      </c>
      <c r="I230" s="135">
        <v>0.03</v>
      </c>
      <c r="J230" s="134" t="s">
        <v>147</v>
      </c>
      <c r="K230" s="134" t="s">
        <v>147</v>
      </c>
    </row>
    <row r="231" ht="18.95" hidden="1" customHeight="1" spans="1:11">
      <c r="A231" s="126" t="s">
        <v>135</v>
      </c>
      <c r="B231" s="97" t="s">
        <v>135</v>
      </c>
      <c r="C231" s="97" t="s">
        <v>497</v>
      </c>
      <c r="D231" s="89" t="s">
        <v>499</v>
      </c>
      <c r="E231" s="97" t="s">
        <v>147</v>
      </c>
      <c r="F231" s="41" t="s">
        <v>2728</v>
      </c>
      <c r="G231" s="129">
        <v>23585</v>
      </c>
      <c r="H231" s="129">
        <v>24900</v>
      </c>
      <c r="I231" s="135">
        <v>0.056</v>
      </c>
      <c r="J231" s="134" t="s">
        <v>147</v>
      </c>
      <c r="K231" s="134" t="s">
        <v>2729</v>
      </c>
    </row>
    <row r="232" ht="18.95" hidden="1" customHeight="1" spans="1:11">
      <c r="A232" s="126" t="s">
        <v>135</v>
      </c>
      <c r="B232" s="97" t="s">
        <v>135</v>
      </c>
      <c r="C232" s="97" t="s">
        <v>497</v>
      </c>
      <c r="D232" s="89" t="s">
        <v>500</v>
      </c>
      <c r="E232" s="97" t="s">
        <v>147</v>
      </c>
      <c r="F232" s="41" t="s">
        <v>2730</v>
      </c>
      <c r="G232" s="129">
        <v>18859</v>
      </c>
      <c r="H232" s="129">
        <v>19400</v>
      </c>
      <c r="I232" s="135">
        <v>0.029</v>
      </c>
      <c r="J232" s="134" t="s">
        <v>147</v>
      </c>
      <c r="K232" s="134" t="s">
        <v>2729</v>
      </c>
    </row>
    <row r="233" ht="18.95" hidden="1" customHeight="1" spans="1:11">
      <c r="A233" s="126" t="s">
        <v>135</v>
      </c>
      <c r="B233" s="97" t="s">
        <v>135</v>
      </c>
      <c r="C233" s="97" t="s">
        <v>497</v>
      </c>
      <c r="D233" s="89" t="s">
        <v>501</v>
      </c>
      <c r="E233" s="97" t="s">
        <v>147</v>
      </c>
      <c r="F233" s="41" t="s">
        <v>2731</v>
      </c>
      <c r="G233" s="129">
        <v>5</v>
      </c>
      <c r="H233" s="128">
        <v>0</v>
      </c>
      <c r="I233" s="135">
        <v>-1</v>
      </c>
      <c r="J233" s="134" t="s">
        <v>147</v>
      </c>
      <c r="K233" s="134" t="s">
        <v>2729</v>
      </c>
    </row>
    <row r="234" ht="18.95" hidden="1" customHeight="1" spans="1:11">
      <c r="A234" s="126" t="s">
        <v>135</v>
      </c>
      <c r="B234" s="97" t="s">
        <v>135</v>
      </c>
      <c r="C234" s="97" t="s">
        <v>497</v>
      </c>
      <c r="D234" s="89" t="s">
        <v>502</v>
      </c>
      <c r="E234" s="97" t="s">
        <v>147</v>
      </c>
      <c r="F234" s="41" t="s">
        <v>2738</v>
      </c>
      <c r="G234" s="129">
        <v>1196</v>
      </c>
      <c r="H234" s="129">
        <v>1230</v>
      </c>
      <c r="I234" s="135">
        <v>0.028</v>
      </c>
      <c r="J234" s="134" t="s">
        <v>147</v>
      </c>
      <c r="K234" s="134" t="s">
        <v>2729</v>
      </c>
    </row>
    <row r="235" ht="18.95" hidden="1" customHeight="1" spans="1:11">
      <c r="A235" s="126" t="s">
        <v>135</v>
      </c>
      <c r="B235" s="97"/>
      <c r="C235" s="97" t="s">
        <v>497</v>
      </c>
      <c r="D235" s="89" t="s">
        <v>503</v>
      </c>
      <c r="E235" s="97" t="s">
        <v>147</v>
      </c>
      <c r="F235" s="40" t="s">
        <v>2839</v>
      </c>
      <c r="G235" s="129">
        <v>27261</v>
      </c>
      <c r="H235" s="130">
        <v>27470</v>
      </c>
      <c r="I235" s="136">
        <v>0.008</v>
      </c>
      <c r="J235" s="134" t="s">
        <v>147</v>
      </c>
      <c r="K235" s="134" t="s">
        <v>2729</v>
      </c>
    </row>
    <row r="236" ht="18.95" hidden="1" customHeight="1" spans="1:11">
      <c r="A236" s="126" t="s">
        <v>135</v>
      </c>
      <c r="B236" s="460" t="s">
        <v>136</v>
      </c>
      <c r="C236" s="97"/>
      <c r="D236" s="89" t="s">
        <v>505</v>
      </c>
      <c r="E236" s="97"/>
      <c r="F236" s="41" t="s">
        <v>506</v>
      </c>
      <c r="G236" s="128">
        <v>23312</v>
      </c>
      <c r="H236" s="128">
        <v>24000</v>
      </c>
      <c r="I236" s="135">
        <v>0.03</v>
      </c>
      <c r="J236" s="134" t="s">
        <v>147</v>
      </c>
      <c r="K236" s="134" t="s">
        <v>147</v>
      </c>
    </row>
    <row r="237" ht="18.95" hidden="1" customHeight="1" spans="1:11">
      <c r="A237" s="126" t="s">
        <v>135</v>
      </c>
      <c r="B237" s="97" t="s">
        <v>135</v>
      </c>
      <c r="C237" s="97" t="s">
        <v>505</v>
      </c>
      <c r="D237" s="89" t="s">
        <v>507</v>
      </c>
      <c r="E237" s="97" t="s">
        <v>147</v>
      </c>
      <c r="F237" s="41" t="s">
        <v>2728</v>
      </c>
      <c r="G237" s="129">
        <v>10847</v>
      </c>
      <c r="H237" s="129">
        <v>11400</v>
      </c>
      <c r="I237" s="135">
        <v>0.051</v>
      </c>
      <c r="J237" s="134" t="s">
        <v>147</v>
      </c>
      <c r="K237" s="134" t="s">
        <v>2729</v>
      </c>
    </row>
    <row r="238" ht="18.95" hidden="1" customHeight="1" spans="1:11">
      <c r="A238" s="126" t="s">
        <v>135</v>
      </c>
      <c r="B238" s="97" t="s">
        <v>135</v>
      </c>
      <c r="C238" s="97" t="s">
        <v>505</v>
      </c>
      <c r="D238" s="89" t="s">
        <v>508</v>
      </c>
      <c r="E238" s="97" t="s">
        <v>147</v>
      </c>
      <c r="F238" s="41" t="s">
        <v>2730</v>
      </c>
      <c r="G238" s="129">
        <v>4777</v>
      </c>
      <c r="H238" s="129">
        <v>4900</v>
      </c>
      <c r="I238" s="135">
        <v>0.026</v>
      </c>
      <c r="J238" s="134" t="s">
        <v>147</v>
      </c>
      <c r="K238" s="134" t="s">
        <v>2729</v>
      </c>
    </row>
    <row r="239" ht="18.95" hidden="1" customHeight="1" spans="1:11">
      <c r="A239" s="126" t="s">
        <v>135</v>
      </c>
      <c r="B239" s="97" t="s">
        <v>135</v>
      </c>
      <c r="C239" s="97" t="s">
        <v>505</v>
      </c>
      <c r="D239" s="89" t="s">
        <v>509</v>
      </c>
      <c r="E239" s="97" t="s">
        <v>147</v>
      </c>
      <c r="F239" s="41" t="s">
        <v>2731</v>
      </c>
      <c r="G239" s="129">
        <v>0</v>
      </c>
      <c r="H239" s="129">
        <v>0</v>
      </c>
      <c r="I239" s="135" t="s">
        <v>135</v>
      </c>
      <c r="J239" s="134" t="s">
        <v>2729</v>
      </c>
      <c r="K239" s="134" t="s">
        <v>2729</v>
      </c>
    </row>
    <row r="240" ht="18.95" hidden="1" customHeight="1" spans="1:11">
      <c r="A240" s="126" t="s">
        <v>135</v>
      </c>
      <c r="B240" s="97" t="s">
        <v>135</v>
      </c>
      <c r="C240" s="97" t="s">
        <v>505</v>
      </c>
      <c r="D240" s="89" t="s">
        <v>510</v>
      </c>
      <c r="E240" s="97" t="s">
        <v>147</v>
      </c>
      <c r="F240" s="41" t="s">
        <v>2738</v>
      </c>
      <c r="G240" s="129">
        <v>16</v>
      </c>
      <c r="H240" s="128">
        <v>17</v>
      </c>
      <c r="I240" s="135">
        <v>0.0625</v>
      </c>
      <c r="J240" s="134" t="s">
        <v>147</v>
      </c>
      <c r="K240" s="134" t="s">
        <v>2729</v>
      </c>
    </row>
    <row r="241" ht="18.95" hidden="1" customHeight="1" spans="1:11">
      <c r="A241" s="126" t="s">
        <v>135</v>
      </c>
      <c r="B241" s="97"/>
      <c r="C241" s="97" t="s">
        <v>505</v>
      </c>
      <c r="D241" s="89" t="s">
        <v>511</v>
      </c>
      <c r="E241" s="97" t="s">
        <v>147</v>
      </c>
      <c r="F241" s="40" t="s">
        <v>2840</v>
      </c>
      <c r="G241" s="129">
        <v>7672</v>
      </c>
      <c r="H241" s="130">
        <v>7683</v>
      </c>
      <c r="I241" s="136">
        <v>0.001</v>
      </c>
      <c r="J241" s="134" t="s">
        <v>147</v>
      </c>
      <c r="K241" s="134" t="s">
        <v>2729</v>
      </c>
    </row>
    <row r="242" ht="18.95" hidden="1" customHeight="1" spans="1:11">
      <c r="A242" s="126" t="s">
        <v>135</v>
      </c>
      <c r="B242" s="460" t="s">
        <v>136</v>
      </c>
      <c r="C242" s="97"/>
      <c r="D242" s="89" t="s">
        <v>513</v>
      </c>
      <c r="E242" s="97"/>
      <c r="F242" s="41" t="s">
        <v>514</v>
      </c>
      <c r="G242" s="128">
        <v>740</v>
      </c>
      <c r="H242" s="128">
        <v>770</v>
      </c>
      <c r="I242" s="135">
        <v>0.041</v>
      </c>
      <c r="J242" s="134" t="s">
        <v>147</v>
      </c>
      <c r="K242" s="134" t="s">
        <v>147</v>
      </c>
    </row>
    <row r="243" ht="18.95" hidden="1" customHeight="1" spans="1:11">
      <c r="A243" s="126" t="s">
        <v>135</v>
      </c>
      <c r="B243" s="97" t="s">
        <v>135</v>
      </c>
      <c r="C243" s="97" t="s">
        <v>513</v>
      </c>
      <c r="D243" s="89" t="s">
        <v>515</v>
      </c>
      <c r="E243" s="97" t="s">
        <v>147</v>
      </c>
      <c r="F243" s="41" t="s">
        <v>2728</v>
      </c>
      <c r="G243" s="129">
        <v>406</v>
      </c>
      <c r="H243" s="129">
        <v>430</v>
      </c>
      <c r="I243" s="135">
        <v>0.059</v>
      </c>
      <c r="J243" s="134" t="s">
        <v>147</v>
      </c>
      <c r="K243" s="134" t="s">
        <v>2729</v>
      </c>
    </row>
    <row r="244" ht="18.95" hidden="1" customHeight="1" spans="1:11">
      <c r="A244" s="126" t="s">
        <v>135</v>
      </c>
      <c r="B244" s="97" t="s">
        <v>135</v>
      </c>
      <c r="C244" s="97" t="s">
        <v>513</v>
      </c>
      <c r="D244" s="89" t="s">
        <v>516</v>
      </c>
      <c r="E244" s="97" t="s">
        <v>147</v>
      </c>
      <c r="F244" s="41" t="s">
        <v>2730</v>
      </c>
      <c r="G244" s="129">
        <v>145</v>
      </c>
      <c r="H244" s="129">
        <v>150</v>
      </c>
      <c r="I244" s="135">
        <v>0.034</v>
      </c>
      <c r="J244" s="134" t="s">
        <v>147</v>
      </c>
      <c r="K244" s="134" t="s">
        <v>2729</v>
      </c>
    </row>
    <row r="245" ht="18.95" hidden="1" customHeight="1" spans="1:11">
      <c r="A245" s="126" t="s">
        <v>135</v>
      </c>
      <c r="B245" s="97" t="s">
        <v>135</v>
      </c>
      <c r="C245" s="97" t="s">
        <v>513</v>
      </c>
      <c r="D245" s="89" t="s">
        <v>517</v>
      </c>
      <c r="E245" s="97" t="s">
        <v>147</v>
      </c>
      <c r="F245" s="41" t="s">
        <v>2731</v>
      </c>
      <c r="G245" s="129">
        <v>3</v>
      </c>
      <c r="H245" s="129">
        <v>0</v>
      </c>
      <c r="I245" s="135">
        <v>-1</v>
      </c>
      <c r="J245" s="134" t="s">
        <v>147</v>
      </c>
      <c r="K245" s="134" t="s">
        <v>2729</v>
      </c>
    </row>
    <row r="246" ht="18.95" hidden="1" customHeight="1" spans="1:11">
      <c r="A246" s="126" t="s">
        <v>135</v>
      </c>
      <c r="B246" s="97" t="s">
        <v>135</v>
      </c>
      <c r="C246" s="97" t="s">
        <v>513</v>
      </c>
      <c r="D246" s="89" t="s">
        <v>518</v>
      </c>
      <c r="E246" s="97" t="s">
        <v>147</v>
      </c>
      <c r="F246" s="41" t="s">
        <v>2738</v>
      </c>
      <c r="G246" s="129">
        <v>0</v>
      </c>
      <c r="H246" s="128">
        <v>0</v>
      </c>
      <c r="I246" s="135" t="s">
        <v>135</v>
      </c>
      <c r="J246" s="134" t="s">
        <v>2729</v>
      </c>
      <c r="K246" s="134" t="s">
        <v>2729</v>
      </c>
    </row>
    <row r="247" ht="18.95" hidden="1" customHeight="1" spans="1:11">
      <c r="A247" s="126" t="s">
        <v>135</v>
      </c>
      <c r="B247" s="97"/>
      <c r="C247" s="97" t="s">
        <v>513</v>
      </c>
      <c r="D247" s="89" t="s">
        <v>519</v>
      </c>
      <c r="E247" s="97" t="s">
        <v>147</v>
      </c>
      <c r="F247" s="40" t="s">
        <v>2841</v>
      </c>
      <c r="G247" s="129">
        <v>186</v>
      </c>
      <c r="H247" s="130">
        <v>190</v>
      </c>
      <c r="I247" s="136">
        <v>0.022</v>
      </c>
      <c r="J247" s="134" t="s">
        <v>147</v>
      </c>
      <c r="K247" s="134" t="s">
        <v>2729</v>
      </c>
    </row>
    <row r="248" ht="18.95" hidden="1" customHeight="1" spans="1:11">
      <c r="A248" s="126" t="s">
        <v>135</v>
      </c>
      <c r="B248" s="97" t="s">
        <v>136</v>
      </c>
      <c r="C248" s="97"/>
      <c r="D248" s="89" t="s">
        <v>521</v>
      </c>
      <c r="E248" s="97"/>
      <c r="F248" s="41" t="s">
        <v>522</v>
      </c>
      <c r="G248" s="128">
        <v>53631</v>
      </c>
      <c r="H248" s="128">
        <v>55000</v>
      </c>
      <c r="I248" s="135">
        <v>0.026</v>
      </c>
      <c r="J248" s="134" t="s">
        <v>147</v>
      </c>
      <c r="K248" s="134" t="s">
        <v>147</v>
      </c>
    </row>
    <row r="249" ht="18.95" hidden="1" customHeight="1" spans="1:11">
      <c r="A249" s="126" t="s">
        <v>135</v>
      </c>
      <c r="B249" s="97" t="s">
        <v>135</v>
      </c>
      <c r="C249" s="97" t="s">
        <v>521</v>
      </c>
      <c r="D249" s="89" t="s">
        <v>523</v>
      </c>
      <c r="E249" s="97" t="s">
        <v>147</v>
      </c>
      <c r="F249" s="41" t="s">
        <v>2728</v>
      </c>
      <c r="G249" s="129">
        <v>18524</v>
      </c>
      <c r="H249" s="129">
        <v>19500</v>
      </c>
      <c r="I249" s="135">
        <v>0.053</v>
      </c>
      <c r="J249" s="134" t="s">
        <v>147</v>
      </c>
      <c r="K249" s="134" t="s">
        <v>2729</v>
      </c>
    </row>
    <row r="250" ht="18.95" hidden="1" customHeight="1" spans="1:11">
      <c r="A250" s="126" t="s">
        <v>135</v>
      </c>
      <c r="B250" s="97" t="s">
        <v>135</v>
      </c>
      <c r="C250" s="97" t="s">
        <v>521</v>
      </c>
      <c r="D250" s="89" t="s">
        <v>524</v>
      </c>
      <c r="E250" s="97" t="s">
        <v>147</v>
      </c>
      <c r="F250" s="41" t="s">
        <v>2730</v>
      </c>
      <c r="G250" s="129">
        <v>10003</v>
      </c>
      <c r="H250" s="129">
        <v>10140</v>
      </c>
      <c r="I250" s="135">
        <v>0.014</v>
      </c>
      <c r="J250" s="134" t="s">
        <v>147</v>
      </c>
      <c r="K250" s="134" t="s">
        <v>2729</v>
      </c>
    </row>
    <row r="251" ht="18.95" hidden="1" customHeight="1" spans="1:11">
      <c r="A251" s="126" t="s">
        <v>135</v>
      </c>
      <c r="B251" s="97" t="s">
        <v>135</v>
      </c>
      <c r="C251" s="97" t="s">
        <v>521</v>
      </c>
      <c r="D251" s="89" t="s">
        <v>525</v>
      </c>
      <c r="E251" s="97" t="s">
        <v>147</v>
      </c>
      <c r="F251" s="41" t="s">
        <v>2731</v>
      </c>
      <c r="G251" s="129">
        <v>17</v>
      </c>
      <c r="H251" s="129">
        <v>18</v>
      </c>
      <c r="I251" s="135">
        <v>0.059</v>
      </c>
      <c r="J251" s="134" t="s">
        <v>147</v>
      </c>
      <c r="K251" s="134" t="s">
        <v>2729</v>
      </c>
    </row>
    <row r="252" ht="18.95" hidden="1" customHeight="1" spans="1:11">
      <c r="A252" s="126" t="s">
        <v>135</v>
      </c>
      <c r="B252" s="97" t="s">
        <v>135</v>
      </c>
      <c r="C252" s="97" t="s">
        <v>521</v>
      </c>
      <c r="D252" s="89" t="s">
        <v>526</v>
      </c>
      <c r="E252" s="97" t="s">
        <v>147</v>
      </c>
      <c r="F252" s="41" t="s">
        <v>2738</v>
      </c>
      <c r="G252" s="129">
        <v>177</v>
      </c>
      <c r="H252" s="128">
        <v>183</v>
      </c>
      <c r="I252" s="135">
        <v>0.034</v>
      </c>
      <c r="J252" s="134" t="s">
        <v>147</v>
      </c>
      <c r="K252" s="134" t="s">
        <v>2729</v>
      </c>
    </row>
    <row r="253" ht="18.95" hidden="1" customHeight="1" spans="1:11">
      <c r="A253" s="126" t="s">
        <v>135</v>
      </c>
      <c r="B253" s="97"/>
      <c r="C253" s="97" t="s">
        <v>521</v>
      </c>
      <c r="D253" s="89" t="s">
        <v>527</v>
      </c>
      <c r="E253" s="97" t="s">
        <v>147</v>
      </c>
      <c r="F253" s="40" t="s">
        <v>2843</v>
      </c>
      <c r="G253" s="129">
        <v>24910</v>
      </c>
      <c r="H253" s="130">
        <v>25159</v>
      </c>
      <c r="I253" s="136">
        <v>0.01</v>
      </c>
      <c r="J253" s="134" t="s">
        <v>147</v>
      </c>
      <c r="K253" s="134" t="s">
        <v>2729</v>
      </c>
    </row>
    <row r="254" ht="18.95" hidden="1" customHeight="1" spans="1:11">
      <c r="A254" s="126" t="s">
        <v>135</v>
      </c>
      <c r="B254" s="97" t="s">
        <v>136</v>
      </c>
      <c r="C254" s="97"/>
      <c r="D254" s="89" t="s">
        <v>529</v>
      </c>
      <c r="E254" s="97"/>
      <c r="F254" s="41" t="s">
        <v>530</v>
      </c>
      <c r="G254" s="128">
        <v>686909</v>
      </c>
      <c r="H254" s="128">
        <v>690530</v>
      </c>
      <c r="I254" s="135">
        <v>0.005</v>
      </c>
      <c r="J254" s="134" t="s">
        <v>147</v>
      </c>
      <c r="K254" s="134" t="s">
        <v>147</v>
      </c>
    </row>
    <row r="255" ht="18.95" hidden="1" customHeight="1" spans="1:11">
      <c r="A255" s="126" t="s">
        <v>135</v>
      </c>
      <c r="B255" s="97"/>
      <c r="C255" s="97" t="s">
        <v>529</v>
      </c>
      <c r="D255" s="89" t="s">
        <v>531</v>
      </c>
      <c r="E255" s="97" t="s">
        <v>147</v>
      </c>
      <c r="F255" s="41" t="s">
        <v>2845</v>
      </c>
      <c r="G255" s="129">
        <v>168</v>
      </c>
      <c r="H255" s="129">
        <v>170</v>
      </c>
      <c r="I255" s="135">
        <v>0.012</v>
      </c>
      <c r="J255" s="134" t="s">
        <v>147</v>
      </c>
      <c r="K255" s="134" t="s">
        <v>2729</v>
      </c>
    </row>
    <row r="256" ht="18.95" hidden="1" customHeight="1" spans="1:11">
      <c r="A256" s="126"/>
      <c r="B256" s="97" t="s">
        <v>135</v>
      </c>
      <c r="C256" s="97" t="s">
        <v>529</v>
      </c>
      <c r="D256" s="89" t="s">
        <v>533</v>
      </c>
      <c r="E256" s="97" t="s">
        <v>147</v>
      </c>
      <c r="F256" s="40" t="s">
        <v>2846</v>
      </c>
      <c r="G256" s="129">
        <v>686741</v>
      </c>
      <c r="H256" s="130">
        <v>690360</v>
      </c>
      <c r="I256" s="136">
        <v>0.005</v>
      </c>
      <c r="J256" s="134" t="s">
        <v>147</v>
      </c>
      <c r="K256" s="134" t="s">
        <v>2729</v>
      </c>
    </row>
    <row r="257" ht="18.95" customHeight="1" spans="1:11">
      <c r="A257" s="126" t="s">
        <v>134</v>
      </c>
      <c r="B257" s="97"/>
      <c r="C257" s="97" t="s">
        <v>135</v>
      </c>
      <c r="D257" s="89" t="s">
        <v>535</v>
      </c>
      <c r="E257" s="97"/>
      <c r="F257" s="43" t="s">
        <v>536</v>
      </c>
      <c r="G257" s="127">
        <v>303</v>
      </c>
      <c r="H257" s="127">
        <v>310</v>
      </c>
      <c r="I257" s="133">
        <v>0.023</v>
      </c>
      <c r="J257" s="134" t="s">
        <v>147</v>
      </c>
      <c r="K257" s="134" t="s">
        <v>147</v>
      </c>
    </row>
    <row r="258" ht="18.95" hidden="1" customHeight="1" spans="1:11">
      <c r="A258" s="126"/>
      <c r="B258" s="97" t="s">
        <v>535</v>
      </c>
      <c r="C258" s="97" t="s">
        <v>135</v>
      </c>
      <c r="D258" s="89" t="s">
        <v>537</v>
      </c>
      <c r="E258" s="97" t="s">
        <v>147</v>
      </c>
      <c r="F258" s="41" t="s">
        <v>4014</v>
      </c>
      <c r="G258" s="129">
        <v>0</v>
      </c>
      <c r="H258" s="128"/>
      <c r="I258" s="135" t="s">
        <v>135</v>
      </c>
      <c r="J258" s="134" t="s">
        <v>2729</v>
      </c>
      <c r="K258" s="134" t="s">
        <v>147</v>
      </c>
    </row>
    <row r="259" ht="18.95" hidden="1" customHeight="1" spans="1:11">
      <c r="A259" s="126"/>
      <c r="B259" s="460" t="s">
        <v>535</v>
      </c>
      <c r="C259" s="97" t="s">
        <v>135</v>
      </c>
      <c r="D259" s="89" t="s">
        <v>539</v>
      </c>
      <c r="E259" s="97" t="s">
        <v>147</v>
      </c>
      <c r="F259" s="41" t="s">
        <v>2847</v>
      </c>
      <c r="G259" s="129">
        <v>303</v>
      </c>
      <c r="H259" s="128">
        <v>310</v>
      </c>
      <c r="I259" s="135">
        <v>0.023</v>
      </c>
      <c r="J259" s="134" t="s">
        <v>147</v>
      </c>
      <c r="K259" s="134" t="s">
        <v>147</v>
      </c>
    </row>
    <row r="260" ht="18.95" customHeight="1" spans="1:11">
      <c r="A260" s="126" t="s">
        <v>134</v>
      </c>
      <c r="B260" s="97"/>
      <c r="C260" s="97" t="s">
        <v>135</v>
      </c>
      <c r="D260" s="459" t="s">
        <v>541</v>
      </c>
      <c r="E260" s="97"/>
      <c r="F260" s="43" t="s">
        <v>542</v>
      </c>
      <c r="G260" s="127">
        <v>94089</v>
      </c>
      <c r="H260" s="127">
        <v>95800</v>
      </c>
      <c r="I260" s="133">
        <v>0.018</v>
      </c>
      <c r="J260" s="134" t="s">
        <v>147</v>
      </c>
      <c r="K260" s="134" t="s">
        <v>147</v>
      </c>
    </row>
    <row r="261" ht="18.95" hidden="1" customHeight="1" spans="1:11">
      <c r="A261" s="126" t="s">
        <v>135</v>
      </c>
      <c r="B261" s="97" t="s">
        <v>541</v>
      </c>
      <c r="C261" s="97" t="s">
        <v>135</v>
      </c>
      <c r="D261" s="89" t="s">
        <v>543</v>
      </c>
      <c r="E261" s="97"/>
      <c r="F261" s="43" t="s">
        <v>544</v>
      </c>
      <c r="G261" s="127">
        <v>64078</v>
      </c>
      <c r="H261" s="127">
        <v>65700</v>
      </c>
      <c r="I261" s="133">
        <v>0.025</v>
      </c>
      <c r="J261" s="134" t="s">
        <v>147</v>
      </c>
      <c r="K261" s="134" t="s">
        <v>147</v>
      </c>
    </row>
    <row r="262" ht="18.95" hidden="1" customHeight="1" spans="1:11">
      <c r="A262" s="126" t="s">
        <v>135</v>
      </c>
      <c r="B262" s="97"/>
      <c r="C262" s="460" t="s">
        <v>543</v>
      </c>
      <c r="D262" s="89" t="s">
        <v>545</v>
      </c>
      <c r="E262" s="97" t="s">
        <v>147</v>
      </c>
      <c r="F262" s="41" t="s">
        <v>2848</v>
      </c>
      <c r="G262" s="129">
        <v>3281</v>
      </c>
      <c r="H262" s="129">
        <v>3360</v>
      </c>
      <c r="I262" s="135">
        <v>0.024</v>
      </c>
      <c r="J262" s="134" t="s">
        <v>147</v>
      </c>
      <c r="K262" s="134" t="s">
        <v>2729</v>
      </c>
    </row>
    <row r="263" ht="18.95" hidden="1" customHeight="1" spans="1:11">
      <c r="A263" s="126" t="s">
        <v>135</v>
      </c>
      <c r="B263" s="97" t="s">
        <v>135</v>
      </c>
      <c r="C263" s="97" t="s">
        <v>543</v>
      </c>
      <c r="D263" s="89" t="s">
        <v>547</v>
      </c>
      <c r="E263" s="97" t="s">
        <v>147</v>
      </c>
      <c r="F263" s="41" t="s">
        <v>2849</v>
      </c>
      <c r="G263" s="129">
        <v>33</v>
      </c>
      <c r="H263" s="129">
        <v>34</v>
      </c>
      <c r="I263" s="135">
        <v>0.03</v>
      </c>
      <c r="J263" s="134" t="s">
        <v>147</v>
      </c>
      <c r="K263" s="134" t="s">
        <v>2729</v>
      </c>
    </row>
    <row r="264" ht="18.95" hidden="1" customHeight="1" spans="1:11">
      <c r="A264" s="126" t="s">
        <v>135</v>
      </c>
      <c r="B264" s="97" t="s">
        <v>135</v>
      </c>
      <c r="C264" s="97" t="s">
        <v>543</v>
      </c>
      <c r="D264" s="89" t="s">
        <v>549</v>
      </c>
      <c r="E264" s="97" t="s">
        <v>147</v>
      </c>
      <c r="F264" s="41" t="s">
        <v>2850</v>
      </c>
      <c r="G264" s="129">
        <v>24034</v>
      </c>
      <c r="H264" s="128">
        <v>24600</v>
      </c>
      <c r="I264" s="135">
        <v>0.024</v>
      </c>
      <c r="J264" s="134" t="s">
        <v>147</v>
      </c>
      <c r="K264" s="134" t="s">
        <v>2729</v>
      </c>
    </row>
    <row r="265" ht="18.95" hidden="1" customHeight="1" spans="1:11">
      <c r="A265" s="126" t="s">
        <v>135</v>
      </c>
      <c r="B265" s="97" t="s">
        <v>135</v>
      </c>
      <c r="C265" s="97" t="s">
        <v>543</v>
      </c>
      <c r="D265" s="89" t="s">
        <v>551</v>
      </c>
      <c r="E265" s="97" t="s">
        <v>147</v>
      </c>
      <c r="F265" s="41" t="s">
        <v>2851</v>
      </c>
      <c r="G265" s="129">
        <v>53</v>
      </c>
      <c r="H265" s="129">
        <v>56</v>
      </c>
      <c r="I265" s="135">
        <v>0.057</v>
      </c>
      <c r="J265" s="134" t="s">
        <v>147</v>
      </c>
      <c r="K265" s="134" t="s">
        <v>2729</v>
      </c>
    </row>
    <row r="266" ht="18.95" hidden="1" customHeight="1" spans="1:11">
      <c r="A266" s="126" t="s">
        <v>135</v>
      </c>
      <c r="B266" s="97" t="s">
        <v>135</v>
      </c>
      <c r="C266" s="97" t="s">
        <v>543</v>
      </c>
      <c r="D266" s="89" t="s">
        <v>553</v>
      </c>
      <c r="E266" s="97" t="s">
        <v>147</v>
      </c>
      <c r="F266" s="41" t="s">
        <v>2852</v>
      </c>
      <c r="G266" s="129">
        <v>340</v>
      </c>
      <c r="H266" s="129">
        <v>350</v>
      </c>
      <c r="I266" s="135">
        <v>0.029</v>
      </c>
      <c r="J266" s="134" t="s">
        <v>147</v>
      </c>
      <c r="K266" s="134" t="s">
        <v>2729</v>
      </c>
    </row>
    <row r="267" ht="18.95" hidden="1" customHeight="1" spans="1:11">
      <c r="A267" s="126" t="s">
        <v>135</v>
      </c>
      <c r="B267" s="97" t="s">
        <v>135</v>
      </c>
      <c r="C267" s="97" t="s">
        <v>543</v>
      </c>
      <c r="D267" s="89" t="s">
        <v>555</v>
      </c>
      <c r="E267" s="97" t="s">
        <v>147</v>
      </c>
      <c r="F267" s="41" t="s">
        <v>2853</v>
      </c>
      <c r="G267" s="129">
        <v>2984</v>
      </c>
      <c r="H267" s="129">
        <v>3000</v>
      </c>
      <c r="I267" s="135">
        <v>0.005</v>
      </c>
      <c r="J267" s="134" t="s">
        <v>147</v>
      </c>
      <c r="K267" s="134" t="s">
        <v>2729</v>
      </c>
    </row>
    <row r="268" ht="18.95" hidden="1" customHeight="1" spans="1:11">
      <c r="A268" s="126" t="s">
        <v>135</v>
      </c>
      <c r="B268" s="97" t="s">
        <v>135</v>
      </c>
      <c r="C268" s="97" t="s">
        <v>543</v>
      </c>
      <c r="D268" s="89" t="s">
        <v>557</v>
      </c>
      <c r="E268" s="97" t="s">
        <v>147</v>
      </c>
      <c r="F268" s="41" t="s">
        <v>2854</v>
      </c>
      <c r="G268" s="129">
        <v>30128</v>
      </c>
      <c r="H268" s="129">
        <v>31000</v>
      </c>
      <c r="I268" s="135">
        <v>0.029</v>
      </c>
      <c r="J268" s="134" t="s">
        <v>147</v>
      </c>
      <c r="K268" s="134" t="s">
        <v>2729</v>
      </c>
    </row>
    <row r="269" ht="18.95" hidden="1" customHeight="1" spans="1:11">
      <c r="A269" s="126" t="s">
        <v>135</v>
      </c>
      <c r="B269" s="97"/>
      <c r="C269" s="97" t="s">
        <v>543</v>
      </c>
      <c r="D269" s="89" t="s">
        <v>559</v>
      </c>
      <c r="E269" s="97" t="s">
        <v>147</v>
      </c>
      <c r="F269" s="40" t="s">
        <v>2855</v>
      </c>
      <c r="G269" s="129">
        <v>3225</v>
      </c>
      <c r="H269" s="130">
        <v>3300</v>
      </c>
      <c r="I269" s="136">
        <v>0.023</v>
      </c>
      <c r="J269" s="134" t="s">
        <v>147</v>
      </c>
      <c r="K269" s="134" t="s">
        <v>2729</v>
      </c>
    </row>
    <row r="270" ht="18.95" hidden="1" customHeight="1" spans="1:11">
      <c r="A270" s="126"/>
      <c r="B270" s="460" t="s">
        <v>541</v>
      </c>
      <c r="C270" s="97" t="s">
        <v>135</v>
      </c>
      <c r="D270" s="89" t="s">
        <v>561</v>
      </c>
      <c r="E270" s="97" t="s">
        <v>147</v>
      </c>
      <c r="F270" s="41" t="s">
        <v>2856</v>
      </c>
      <c r="G270" s="129">
        <v>30011</v>
      </c>
      <c r="H270" s="128">
        <v>30100</v>
      </c>
      <c r="I270" s="135">
        <v>0.003</v>
      </c>
      <c r="J270" s="134" t="s">
        <v>147</v>
      </c>
      <c r="K270" s="134" t="s">
        <v>147</v>
      </c>
    </row>
    <row r="271" ht="18.95" customHeight="1" spans="1:11">
      <c r="A271" s="126" t="s">
        <v>134</v>
      </c>
      <c r="B271" s="97"/>
      <c r="C271" s="97" t="s">
        <v>135</v>
      </c>
      <c r="D271" s="89" t="s">
        <v>563</v>
      </c>
      <c r="E271" s="97" t="s">
        <v>135</v>
      </c>
      <c r="F271" s="43" t="s">
        <v>564</v>
      </c>
      <c r="G271" s="127">
        <v>2196051</v>
      </c>
      <c r="H271" s="127">
        <v>2263000</v>
      </c>
      <c r="I271" s="133">
        <v>0.03</v>
      </c>
      <c r="J271" s="134" t="s">
        <v>147</v>
      </c>
      <c r="K271" s="134" t="s">
        <v>147</v>
      </c>
    </row>
    <row r="272" ht="18.95" hidden="1" customHeight="1" spans="1:11">
      <c r="A272" s="126" t="s">
        <v>135</v>
      </c>
      <c r="B272" s="460" t="s">
        <v>563</v>
      </c>
      <c r="C272" s="97"/>
      <c r="D272" s="89" t="s">
        <v>565</v>
      </c>
      <c r="E272" s="97"/>
      <c r="F272" s="41" t="s">
        <v>566</v>
      </c>
      <c r="G272" s="128">
        <v>184661</v>
      </c>
      <c r="H272" s="128">
        <v>189500</v>
      </c>
      <c r="I272" s="135">
        <v>0.026</v>
      </c>
      <c r="J272" s="134" t="s">
        <v>147</v>
      </c>
      <c r="K272" s="134" t="s">
        <v>147</v>
      </c>
    </row>
    <row r="273" ht="18.95" hidden="1" customHeight="1" spans="1:11">
      <c r="A273" s="126" t="s">
        <v>135</v>
      </c>
      <c r="B273" s="97" t="s">
        <v>135</v>
      </c>
      <c r="C273" s="97" t="s">
        <v>565</v>
      </c>
      <c r="D273" s="89" t="s">
        <v>567</v>
      </c>
      <c r="E273" s="97" t="s">
        <v>147</v>
      </c>
      <c r="F273" s="23" t="s">
        <v>2857</v>
      </c>
      <c r="G273" s="129">
        <v>21229</v>
      </c>
      <c r="H273" s="127">
        <v>22000</v>
      </c>
      <c r="I273" s="133">
        <v>0.036</v>
      </c>
      <c r="J273" s="134" t="s">
        <v>147</v>
      </c>
      <c r="K273" s="134" t="s">
        <v>2729</v>
      </c>
    </row>
    <row r="274" ht="18.95" hidden="1" customHeight="1" spans="1:11">
      <c r="A274" s="126" t="s">
        <v>135</v>
      </c>
      <c r="B274" s="97" t="s">
        <v>135</v>
      </c>
      <c r="C274" s="97" t="s">
        <v>565</v>
      </c>
      <c r="D274" s="89" t="s">
        <v>569</v>
      </c>
      <c r="E274" s="97" t="s">
        <v>147</v>
      </c>
      <c r="F274" s="41" t="s">
        <v>2858</v>
      </c>
      <c r="G274" s="129">
        <v>39540</v>
      </c>
      <c r="H274" s="129">
        <v>40700</v>
      </c>
      <c r="I274" s="135">
        <v>0.029</v>
      </c>
      <c r="J274" s="134" t="s">
        <v>147</v>
      </c>
      <c r="K274" s="134" t="s">
        <v>2729</v>
      </c>
    </row>
    <row r="275" ht="18.95" hidden="1" customHeight="1" spans="1:11">
      <c r="A275" s="126" t="s">
        <v>135</v>
      </c>
      <c r="B275" s="97" t="s">
        <v>135</v>
      </c>
      <c r="C275" s="97" t="s">
        <v>565</v>
      </c>
      <c r="D275" s="89" t="s">
        <v>571</v>
      </c>
      <c r="E275" s="97" t="s">
        <v>147</v>
      </c>
      <c r="F275" s="41" t="s">
        <v>2859</v>
      </c>
      <c r="G275" s="129">
        <v>108936</v>
      </c>
      <c r="H275" s="129">
        <v>111500</v>
      </c>
      <c r="I275" s="135">
        <v>0.024</v>
      </c>
      <c r="J275" s="134" t="s">
        <v>147</v>
      </c>
      <c r="K275" s="134" t="s">
        <v>2729</v>
      </c>
    </row>
    <row r="276" ht="18.95" hidden="1" customHeight="1" spans="1:11">
      <c r="A276" s="126" t="s">
        <v>135</v>
      </c>
      <c r="B276" s="97" t="s">
        <v>135</v>
      </c>
      <c r="C276" s="97" t="s">
        <v>565</v>
      </c>
      <c r="D276" s="89" t="s">
        <v>573</v>
      </c>
      <c r="E276" s="97" t="s">
        <v>147</v>
      </c>
      <c r="F276" s="23" t="s">
        <v>2860</v>
      </c>
      <c r="G276" s="129">
        <v>2549</v>
      </c>
      <c r="H276" s="127">
        <v>2600</v>
      </c>
      <c r="I276" s="133">
        <v>0.02</v>
      </c>
      <c r="J276" s="134" t="s">
        <v>147</v>
      </c>
      <c r="K276" s="134" t="s">
        <v>2729</v>
      </c>
    </row>
    <row r="277" ht="18.95" hidden="1" customHeight="1" spans="1:11">
      <c r="A277" s="126" t="s">
        <v>135</v>
      </c>
      <c r="B277" s="97" t="s">
        <v>135</v>
      </c>
      <c r="C277" s="97" t="s">
        <v>565</v>
      </c>
      <c r="D277" s="89" t="s">
        <v>575</v>
      </c>
      <c r="E277" s="97" t="s">
        <v>147</v>
      </c>
      <c r="F277" s="41" t="s">
        <v>2861</v>
      </c>
      <c r="G277" s="129">
        <v>82</v>
      </c>
      <c r="H277" s="128">
        <v>85</v>
      </c>
      <c r="I277" s="135">
        <v>0.037</v>
      </c>
      <c r="J277" s="134" t="s">
        <v>147</v>
      </c>
      <c r="K277" s="134" t="s">
        <v>2729</v>
      </c>
    </row>
    <row r="278" ht="18.95" hidden="1" customHeight="1" spans="1:11">
      <c r="A278" s="126" t="s">
        <v>135</v>
      </c>
      <c r="B278" s="97" t="s">
        <v>135</v>
      </c>
      <c r="C278" s="97" t="s">
        <v>565</v>
      </c>
      <c r="D278" s="89" t="s">
        <v>577</v>
      </c>
      <c r="E278" s="97" t="s">
        <v>147</v>
      </c>
      <c r="F278" s="41" t="s">
        <v>2862</v>
      </c>
      <c r="G278" s="129">
        <v>9319</v>
      </c>
      <c r="H278" s="129">
        <v>9500</v>
      </c>
      <c r="I278" s="135">
        <v>0.019</v>
      </c>
      <c r="J278" s="134" t="s">
        <v>147</v>
      </c>
      <c r="K278" s="134" t="s">
        <v>2729</v>
      </c>
    </row>
    <row r="279" ht="18.95" hidden="1" customHeight="1" spans="1:11">
      <c r="A279" s="126" t="s">
        <v>135</v>
      </c>
      <c r="B279" s="97" t="s">
        <v>135</v>
      </c>
      <c r="C279" s="97" t="s">
        <v>565</v>
      </c>
      <c r="D279" s="89" t="s">
        <v>579</v>
      </c>
      <c r="E279" s="97" t="s">
        <v>147</v>
      </c>
      <c r="F279" s="41" t="s">
        <v>2863</v>
      </c>
      <c r="G279" s="129">
        <v>0</v>
      </c>
      <c r="H279" s="129">
        <v>0</v>
      </c>
      <c r="I279" s="135" t="s">
        <v>135</v>
      </c>
      <c r="J279" s="134" t="s">
        <v>2729</v>
      </c>
      <c r="K279" s="134" t="s">
        <v>2729</v>
      </c>
    </row>
    <row r="280" ht="18.95" hidden="1" customHeight="1" spans="1:11">
      <c r="A280" s="126" t="s">
        <v>135</v>
      </c>
      <c r="B280" s="97" t="s">
        <v>135</v>
      </c>
      <c r="C280" s="97" t="s">
        <v>565</v>
      </c>
      <c r="D280" s="89" t="s">
        <v>581</v>
      </c>
      <c r="E280" s="97" t="s">
        <v>147</v>
      </c>
      <c r="F280" s="41" t="s">
        <v>2864</v>
      </c>
      <c r="G280" s="129">
        <v>3</v>
      </c>
      <c r="H280" s="129"/>
      <c r="I280" s="135">
        <v>-1</v>
      </c>
      <c r="J280" s="134" t="s">
        <v>147</v>
      </c>
      <c r="K280" s="134" t="s">
        <v>2729</v>
      </c>
    </row>
    <row r="281" ht="18.95" hidden="1" customHeight="1" spans="1:11">
      <c r="A281" s="126" t="s">
        <v>135</v>
      </c>
      <c r="B281" s="97"/>
      <c r="C281" s="97" t="s">
        <v>565</v>
      </c>
      <c r="D281" s="459" t="s">
        <v>583</v>
      </c>
      <c r="E281" s="97" t="s">
        <v>147</v>
      </c>
      <c r="F281" s="41" t="s">
        <v>2865</v>
      </c>
      <c r="G281" s="129">
        <v>0</v>
      </c>
      <c r="H281" s="129">
        <v>0</v>
      </c>
      <c r="I281" s="135" t="s">
        <v>135</v>
      </c>
      <c r="J281" s="134" t="s">
        <v>2729</v>
      </c>
      <c r="K281" s="134" t="s">
        <v>2729</v>
      </c>
    </row>
    <row r="282" ht="18.95" hidden="1" customHeight="1" spans="1:11">
      <c r="A282" s="126" t="s">
        <v>135</v>
      </c>
      <c r="B282" s="97"/>
      <c r="C282" s="97" t="s">
        <v>565</v>
      </c>
      <c r="D282" s="459" t="s">
        <v>585</v>
      </c>
      <c r="E282" s="97" t="s">
        <v>147</v>
      </c>
      <c r="F282" s="40" t="s">
        <v>2866</v>
      </c>
      <c r="G282" s="129">
        <v>3003</v>
      </c>
      <c r="H282" s="130">
        <v>3115</v>
      </c>
      <c r="I282" s="136">
        <v>0.037</v>
      </c>
      <c r="J282" s="134" t="s">
        <v>147</v>
      </c>
      <c r="K282" s="134" t="s">
        <v>2729</v>
      </c>
    </row>
    <row r="283" ht="18.95" hidden="1" customHeight="1" spans="1:11">
      <c r="A283" s="126" t="s">
        <v>135</v>
      </c>
      <c r="B283" s="460" t="s">
        <v>563</v>
      </c>
      <c r="C283" s="97"/>
      <c r="D283" s="89" t="s">
        <v>587</v>
      </c>
      <c r="E283" s="97"/>
      <c r="F283" s="41" t="s">
        <v>588</v>
      </c>
      <c r="G283" s="128">
        <v>1254526</v>
      </c>
      <c r="H283" s="128">
        <v>1294000</v>
      </c>
      <c r="I283" s="135">
        <v>0.031</v>
      </c>
      <c r="J283" s="134" t="s">
        <v>147</v>
      </c>
      <c r="K283" s="134" t="s">
        <v>147</v>
      </c>
    </row>
    <row r="284" ht="18.95" hidden="1" customHeight="1" spans="1:11">
      <c r="A284" s="126" t="s">
        <v>135</v>
      </c>
      <c r="B284" s="97" t="s">
        <v>135</v>
      </c>
      <c r="C284" s="97" t="s">
        <v>587</v>
      </c>
      <c r="D284" s="89" t="s">
        <v>589</v>
      </c>
      <c r="E284" s="97" t="s">
        <v>147</v>
      </c>
      <c r="F284" s="41" t="s">
        <v>2728</v>
      </c>
      <c r="G284" s="129">
        <v>560775</v>
      </c>
      <c r="H284" s="129">
        <v>586000</v>
      </c>
      <c r="I284" s="135">
        <v>0.045</v>
      </c>
      <c r="J284" s="134" t="s">
        <v>147</v>
      </c>
      <c r="K284" s="134" t="s">
        <v>2729</v>
      </c>
    </row>
    <row r="285" ht="18.95" hidden="1" customHeight="1" spans="1:11">
      <c r="A285" s="126" t="s">
        <v>135</v>
      </c>
      <c r="B285" s="97" t="s">
        <v>135</v>
      </c>
      <c r="C285" s="97" t="s">
        <v>587</v>
      </c>
      <c r="D285" s="89" t="s">
        <v>590</v>
      </c>
      <c r="E285" s="97" t="s">
        <v>147</v>
      </c>
      <c r="F285" s="41" t="s">
        <v>2730</v>
      </c>
      <c r="G285" s="129">
        <v>69264</v>
      </c>
      <c r="H285" s="129">
        <v>71000</v>
      </c>
      <c r="I285" s="135">
        <v>0.025</v>
      </c>
      <c r="J285" s="134" t="s">
        <v>147</v>
      </c>
      <c r="K285" s="134" t="s">
        <v>2729</v>
      </c>
    </row>
    <row r="286" ht="18.95" hidden="1" customHeight="1" spans="1:11">
      <c r="A286" s="126" t="s">
        <v>135</v>
      </c>
      <c r="B286" s="97" t="s">
        <v>135</v>
      </c>
      <c r="C286" s="97" t="s">
        <v>587</v>
      </c>
      <c r="D286" s="89" t="s">
        <v>591</v>
      </c>
      <c r="E286" s="97" t="s">
        <v>147</v>
      </c>
      <c r="F286" s="41" t="s">
        <v>2731</v>
      </c>
      <c r="G286" s="129">
        <v>12</v>
      </c>
      <c r="H286" s="129">
        <v>13</v>
      </c>
      <c r="I286" s="135">
        <v>0.083</v>
      </c>
      <c r="J286" s="134" t="s">
        <v>147</v>
      </c>
      <c r="K286" s="134" t="s">
        <v>2729</v>
      </c>
    </row>
    <row r="287" ht="18.95" hidden="1" customHeight="1" spans="1:11">
      <c r="A287" s="126" t="s">
        <v>135</v>
      </c>
      <c r="B287" s="97" t="s">
        <v>135</v>
      </c>
      <c r="C287" s="97" t="s">
        <v>587</v>
      </c>
      <c r="D287" s="89" t="s">
        <v>592</v>
      </c>
      <c r="E287" s="97" t="s">
        <v>147</v>
      </c>
      <c r="F287" s="23" t="s">
        <v>2867</v>
      </c>
      <c r="G287" s="129">
        <v>102680</v>
      </c>
      <c r="H287" s="127">
        <v>104920</v>
      </c>
      <c r="I287" s="133">
        <v>0.022</v>
      </c>
      <c r="J287" s="134" t="s">
        <v>147</v>
      </c>
      <c r="K287" s="134" t="s">
        <v>2729</v>
      </c>
    </row>
    <row r="288" ht="18.95" hidden="1" customHeight="1" spans="1:11">
      <c r="A288" s="126" t="s">
        <v>135</v>
      </c>
      <c r="B288" s="97" t="s">
        <v>135</v>
      </c>
      <c r="C288" s="97" t="s">
        <v>587</v>
      </c>
      <c r="D288" s="89" t="s">
        <v>594</v>
      </c>
      <c r="E288" s="97" t="s">
        <v>147</v>
      </c>
      <c r="F288" s="41" t="s">
        <v>2868</v>
      </c>
      <c r="G288" s="129">
        <v>9292</v>
      </c>
      <c r="H288" s="128">
        <v>9540</v>
      </c>
      <c r="I288" s="135">
        <v>0.027</v>
      </c>
      <c r="J288" s="134" t="s">
        <v>147</v>
      </c>
      <c r="K288" s="134" t="s">
        <v>2729</v>
      </c>
    </row>
    <row r="289" ht="18.95" hidden="1" customHeight="1" spans="1:11">
      <c r="A289" s="126" t="s">
        <v>135</v>
      </c>
      <c r="B289" s="97" t="s">
        <v>135</v>
      </c>
      <c r="C289" s="97" t="s">
        <v>587</v>
      </c>
      <c r="D289" s="89" t="s">
        <v>596</v>
      </c>
      <c r="E289" s="97" t="s">
        <v>147</v>
      </c>
      <c r="F289" s="41" t="s">
        <v>2869</v>
      </c>
      <c r="G289" s="129">
        <v>25241</v>
      </c>
      <c r="H289" s="129">
        <v>25800</v>
      </c>
      <c r="I289" s="135">
        <v>0.022</v>
      </c>
      <c r="J289" s="134" t="s">
        <v>147</v>
      </c>
      <c r="K289" s="134" t="s">
        <v>2729</v>
      </c>
    </row>
    <row r="290" ht="18.95" hidden="1" customHeight="1" spans="1:11">
      <c r="A290" s="126" t="s">
        <v>135</v>
      </c>
      <c r="B290" s="97" t="s">
        <v>135</v>
      </c>
      <c r="C290" s="97" t="s">
        <v>587</v>
      </c>
      <c r="D290" s="89" t="s">
        <v>598</v>
      </c>
      <c r="E290" s="97" t="s">
        <v>147</v>
      </c>
      <c r="F290" s="41" t="s">
        <v>2870</v>
      </c>
      <c r="G290" s="129">
        <v>5515</v>
      </c>
      <c r="H290" s="129">
        <v>5600</v>
      </c>
      <c r="I290" s="135">
        <v>0.015</v>
      </c>
      <c r="J290" s="134" t="s">
        <v>147</v>
      </c>
      <c r="K290" s="134" t="s">
        <v>2729</v>
      </c>
    </row>
    <row r="291" ht="18.95" hidden="1" customHeight="1" spans="1:11">
      <c r="A291" s="126" t="s">
        <v>135</v>
      </c>
      <c r="B291" s="97" t="s">
        <v>135</v>
      </c>
      <c r="C291" s="97" t="s">
        <v>587</v>
      </c>
      <c r="D291" s="89" t="s">
        <v>600</v>
      </c>
      <c r="E291" s="97" t="s">
        <v>147</v>
      </c>
      <c r="F291" s="41" t="s">
        <v>2871</v>
      </c>
      <c r="G291" s="129">
        <v>2927</v>
      </c>
      <c r="H291" s="129">
        <v>5500</v>
      </c>
      <c r="I291" s="135">
        <v>0.879</v>
      </c>
      <c r="J291" s="134" t="s">
        <v>147</v>
      </c>
      <c r="K291" s="134" t="s">
        <v>2729</v>
      </c>
    </row>
    <row r="292" ht="18.95" hidden="1" customHeight="1" spans="1:11">
      <c r="A292" s="126" t="s">
        <v>135</v>
      </c>
      <c r="B292" s="97" t="s">
        <v>135</v>
      </c>
      <c r="C292" s="97" t="s">
        <v>587</v>
      </c>
      <c r="D292" s="89" t="s">
        <v>602</v>
      </c>
      <c r="E292" s="97" t="s">
        <v>147</v>
      </c>
      <c r="F292" s="41" t="s">
        <v>2872</v>
      </c>
      <c r="G292" s="129">
        <v>2488</v>
      </c>
      <c r="H292" s="129">
        <v>2550</v>
      </c>
      <c r="I292" s="135">
        <v>0.025</v>
      </c>
      <c r="J292" s="134" t="s">
        <v>147</v>
      </c>
      <c r="K292" s="134" t="s">
        <v>2729</v>
      </c>
    </row>
    <row r="293" ht="18.95" hidden="1" customHeight="1" spans="1:11">
      <c r="A293" s="126" t="s">
        <v>135</v>
      </c>
      <c r="B293" s="97" t="s">
        <v>135</v>
      </c>
      <c r="C293" s="97" t="s">
        <v>587</v>
      </c>
      <c r="D293" s="89" t="s">
        <v>604</v>
      </c>
      <c r="E293" s="97" t="s">
        <v>147</v>
      </c>
      <c r="F293" s="41" t="s">
        <v>2873</v>
      </c>
      <c r="G293" s="129">
        <v>706</v>
      </c>
      <c r="H293" s="129">
        <v>720</v>
      </c>
      <c r="I293" s="135">
        <v>0.02</v>
      </c>
      <c r="J293" s="134" t="s">
        <v>147</v>
      </c>
      <c r="K293" s="134" t="s">
        <v>2729</v>
      </c>
    </row>
    <row r="294" ht="18.95" hidden="1" customHeight="1" spans="1:11">
      <c r="A294" s="126" t="s">
        <v>135</v>
      </c>
      <c r="B294" s="97" t="s">
        <v>135</v>
      </c>
      <c r="C294" s="97" t="s">
        <v>587</v>
      </c>
      <c r="D294" s="89" t="s">
        <v>606</v>
      </c>
      <c r="E294" s="97" t="s">
        <v>147</v>
      </c>
      <c r="F294" s="41" t="s">
        <v>2874</v>
      </c>
      <c r="G294" s="129">
        <v>78343</v>
      </c>
      <c r="H294" s="129">
        <v>81000</v>
      </c>
      <c r="I294" s="135">
        <v>0.034</v>
      </c>
      <c r="J294" s="134" t="s">
        <v>147</v>
      </c>
      <c r="K294" s="134" t="s">
        <v>2729</v>
      </c>
    </row>
    <row r="295" ht="18.95" hidden="1" customHeight="1" spans="1:11">
      <c r="A295" s="126" t="s">
        <v>135</v>
      </c>
      <c r="B295" s="97" t="s">
        <v>135</v>
      </c>
      <c r="C295" s="97" t="s">
        <v>587</v>
      </c>
      <c r="D295" s="89" t="s">
        <v>608</v>
      </c>
      <c r="E295" s="97" t="s">
        <v>147</v>
      </c>
      <c r="F295" s="41" t="s">
        <v>2875</v>
      </c>
      <c r="G295" s="129">
        <v>158619</v>
      </c>
      <c r="H295" s="129">
        <v>163000</v>
      </c>
      <c r="I295" s="135">
        <v>0.028</v>
      </c>
      <c r="J295" s="134" t="s">
        <v>147</v>
      </c>
      <c r="K295" s="134" t="s">
        <v>2729</v>
      </c>
    </row>
    <row r="296" ht="18.95" hidden="1" customHeight="1" spans="1:11">
      <c r="A296" s="126" t="s">
        <v>135</v>
      </c>
      <c r="B296" s="97" t="s">
        <v>135</v>
      </c>
      <c r="C296" s="97" t="s">
        <v>587</v>
      </c>
      <c r="D296" s="89" t="s">
        <v>610</v>
      </c>
      <c r="E296" s="97" t="s">
        <v>147</v>
      </c>
      <c r="F296" s="41" t="s">
        <v>2876</v>
      </c>
      <c r="G296" s="129">
        <v>5146</v>
      </c>
      <c r="H296" s="129">
        <v>5300</v>
      </c>
      <c r="I296" s="135">
        <v>0.03</v>
      </c>
      <c r="J296" s="134" t="s">
        <v>147</v>
      </c>
      <c r="K296" s="134" t="s">
        <v>2729</v>
      </c>
    </row>
    <row r="297" ht="18.95" hidden="1" customHeight="1" spans="1:11">
      <c r="A297" s="126" t="s">
        <v>135</v>
      </c>
      <c r="B297" s="97" t="s">
        <v>135</v>
      </c>
      <c r="C297" s="97" t="s">
        <v>587</v>
      </c>
      <c r="D297" s="89" t="s">
        <v>612</v>
      </c>
      <c r="E297" s="97" t="s">
        <v>147</v>
      </c>
      <c r="F297" s="41" t="s">
        <v>2877</v>
      </c>
      <c r="G297" s="129">
        <v>29987</v>
      </c>
      <c r="H297" s="129">
        <v>30500</v>
      </c>
      <c r="I297" s="135">
        <v>0.017</v>
      </c>
      <c r="J297" s="134" t="s">
        <v>147</v>
      </c>
      <c r="K297" s="134" t="s">
        <v>2729</v>
      </c>
    </row>
    <row r="298" ht="18.95" hidden="1" customHeight="1" spans="1:11">
      <c r="A298" s="126" t="s">
        <v>135</v>
      </c>
      <c r="B298" s="97" t="s">
        <v>135</v>
      </c>
      <c r="C298" s="97" t="s">
        <v>587</v>
      </c>
      <c r="D298" s="89" t="s">
        <v>614</v>
      </c>
      <c r="E298" s="97" t="s">
        <v>147</v>
      </c>
      <c r="F298" s="41" t="s">
        <v>2878</v>
      </c>
      <c r="G298" s="129">
        <v>4895</v>
      </c>
      <c r="H298" s="128">
        <v>5000</v>
      </c>
      <c r="I298" s="135">
        <v>0.021</v>
      </c>
      <c r="J298" s="134" t="s">
        <v>147</v>
      </c>
      <c r="K298" s="134" t="s">
        <v>2729</v>
      </c>
    </row>
    <row r="299" ht="18.95" hidden="1" customHeight="1" spans="1:11">
      <c r="A299" s="126" t="s">
        <v>135</v>
      </c>
      <c r="B299" s="97" t="s">
        <v>135</v>
      </c>
      <c r="C299" s="97" t="s">
        <v>587</v>
      </c>
      <c r="D299" s="89" t="s">
        <v>616</v>
      </c>
      <c r="E299" s="97" t="s">
        <v>147</v>
      </c>
      <c r="F299" s="41" t="s">
        <v>2879</v>
      </c>
      <c r="G299" s="129">
        <v>11027</v>
      </c>
      <c r="H299" s="129">
        <v>11240</v>
      </c>
      <c r="I299" s="135">
        <v>0.019</v>
      </c>
      <c r="J299" s="134" t="s">
        <v>147</v>
      </c>
      <c r="K299" s="134" t="s">
        <v>2729</v>
      </c>
    </row>
    <row r="300" ht="18.95" hidden="1" customHeight="1" spans="1:11">
      <c r="A300" s="126" t="s">
        <v>135</v>
      </c>
      <c r="B300" s="97" t="s">
        <v>135</v>
      </c>
      <c r="C300" s="97" t="s">
        <v>587</v>
      </c>
      <c r="D300" s="89" t="s">
        <v>618</v>
      </c>
      <c r="E300" s="97" t="s">
        <v>147</v>
      </c>
      <c r="F300" s="41" t="s">
        <v>2880</v>
      </c>
      <c r="G300" s="129">
        <v>39542</v>
      </c>
      <c r="H300" s="129">
        <v>40000</v>
      </c>
      <c r="I300" s="135">
        <v>0.012</v>
      </c>
      <c r="J300" s="134" t="s">
        <v>147</v>
      </c>
      <c r="K300" s="134" t="s">
        <v>2729</v>
      </c>
    </row>
    <row r="301" ht="18.95" hidden="1" customHeight="1" spans="1:11">
      <c r="A301" s="126" t="s">
        <v>135</v>
      </c>
      <c r="B301" s="97" t="s">
        <v>135</v>
      </c>
      <c r="C301" s="97" t="s">
        <v>587</v>
      </c>
      <c r="D301" s="89" t="s">
        <v>620</v>
      </c>
      <c r="E301" s="97" t="s">
        <v>147</v>
      </c>
      <c r="F301" s="41" t="s">
        <v>2881</v>
      </c>
      <c r="G301" s="129">
        <v>593</v>
      </c>
      <c r="H301" s="129">
        <v>600</v>
      </c>
      <c r="I301" s="135">
        <v>0.012</v>
      </c>
      <c r="J301" s="134" t="s">
        <v>147</v>
      </c>
      <c r="K301" s="134" t="s">
        <v>2729</v>
      </c>
    </row>
    <row r="302" ht="18.95" hidden="1" customHeight="1" spans="1:11">
      <c r="A302" s="126" t="s">
        <v>135</v>
      </c>
      <c r="B302" s="97" t="s">
        <v>135</v>
      </c>
      <c r="C302" s="97" t="s">
        <v>587</v>
      </c>
      <c r="D302" s="89" t="s">
        <v>622</v>
      </c>
      <c r="E302" s="97" t="s">
        <v>147</v>
      </c>
      <c r="F302" s="41" t="s">
        <v>2766</v>
      </c>
      <c r="G302" s="129">
        <v>21488</v>
      </c>
      <c r="H302" s="129">
        <v>22000</v>
      </c>
      <c r="I302" s="135">
        <v>0.024</v>
      </c>
      <c r="J302" s="134" t="s">
        <v>147</v>
      </c>
      <c r="K302" s="134" t="s">
        <v>2729</v>
      </c>
    </row>
    <row r="303" ht="18.95" hidden="1" customHeight="1" spans="1:11">
      <c r="A303" s="126" t="s">
        <v>135</v>
      </c>
      <c r="B303" s="97" t="s">
        <v>135</v>
      </c>
      <c r="C303" s="97" t="s">
        <v>587</v>
      </c>
      <c r="D303" s="89" t="s">
        <v>623</v>
      </c>
      <c r="E303" s="97" t="s">
        <v>147</v>
      </c>
      <c r="F303" s="41" t="s">
        <v>2738</v>
      </c>
      <c r="G303" s="129">
        <v>639</v>
      </c>
      <c r="H303" s="129">
        <v>648</v>
      </c>
      <c r="I303" s="135">
        <v>0.014</v>
      </c>
      <c r="J303" s="134" t="s">
        <v>147</v>
      </c>
      <c r="K303" s="134" t="s">
        <v>2729</v>
      </c>
    </row>
    <row r="304" ht="18.95" hidden="1" customHeight="1" spans="1:11">
      <c r="A304" s="126" t="s">
        <v>135</v>
      </c>
      <c r="B304" s="97"/>
      <c r="C304" s="97" t="s">
        <v>587</v>
      </c>
      <c r="D304" s="89" t="s">
        <v>624</v>
      </c>
      <c r="E304" s="97" t="s">
        <v>147</v>
      </c>
      <c r="F304" s="40" t="s">
        <v>2882</v>
      </c>
      <c r="G304" s="129">
        <v>125347</v>
      </c>
      <c r="H304" s="130">
        <v>123069</v>
      </c>
      <c r="I304" s="136">
        <v>-0.018</v>
      </c>
      <c r="J304" s="134" t="s">
        <v>147</v>
      </c>
      <c r="K304" s="134" t="s">
        <v>2729</v>
      </c>
    </row>
    <row r="305" ht="18.95" hidden="1" customHeight="1" spans="1:11">
      <c r="A305" s="126" t="s">
        <v>135</v>
      </c>
      <c r="B305" s="460" t="s">
        <v>563</v>
      </c>
      <c r="C305" s="97"/>
      <c r="D305" s="89" t="s">
        <v>626</v>
      </c>
      <c r="E305" s="97"/>
      <c r="F305" s="41" t="s">
        <v>627</v>
      </c>
      <c r="G305" s="128">
        <v>32988</v>
      </c>
      <c r="H305" s="128">
        <v>34200</v>
      </c>
      <c r="I305" s="135">
        <v>0.037</v>
      </c>
      <c r="J305" s="134" t="s">
        <v>147</v>
      </c>
      <c r="K305" s="134" t="s">
        <v>147</v>
      </c>
    </row>
    <row r="306" ht="18.95" hidden="1" customHeight="1" spans="1:11">
      <c r="A306" s="126" t="s">
        <v>135</v>
      </c>
      <c r="B306" s="97" t="s">
        <v>135</v>
      </c>
      <c r="C306" s="97" t="s">
        <v>626</v>
      </c>
      <c r="D306" s="89" t="s">
        <v>628</v>
      </c>
      <c r="E306" s="97" t="s">
        <v>147</v>
      </c>
      <c r="F306" s="41" t="s">
        <v>2728</v>
      </c>
      <c r="G306" s="129">
        <v>22384</v>
      </c>
      <c r="H306" s="129">
        <v>23500</v>
      </c>
      <c r="I306" s="135">
        <v>0.05</v>
      </c>
      <c r="J306" s="134" t="s">
        <v>147</v>
      </c>
      <c r="K306" s="134" t="s">
        <v>2729</v>
      </c>
    </row>
    <row r="307" ht="18.95" hidden="1" customHeight="1" spans="1:11">
      <c r="A307" s="126" t="s">
        <v>135</v>
      </c>
      <c r="B307" s="97" t="s">
        <v>135</v>
      </c>
      <c r="C307" s="97" t="s">
        <v>626</v>
      </c>
      <c r="D307" s="89" t="s">
        <v>629</v>
      </c>
      <c r="E307" s="97" t="s">
        <v>147</v>
      </c>
      <c r="F307" s="41" t="s">
        <v>2730</v>
      </c>
      <c r="G307" s="129">
        <v>48</v>
      </c>
      <c r="H307" s="129">
        <v>50</v>
      </c>
      <c r="I307" s="135">
        <v>0.042</v>
      </c>
      <c r="J307" s="134" t="s">
        <v>147</v>
      </c>
      <c r="K307" s="134" t="s">
        <v>2729</v>
      </c>
    </row>
    <row r="308" ht="18.95" hidden="1" customHeight="1" spans="1:11">
      <c r="A308" s="126" t="s">
        <v>135</v>
      </c>
      <c r="B308" s="97" t="s">
        <v>135</v>
      </c>
      <c r="C308" s="97" t="s">
        <v>626</v>
      </c>
      <c r="D308" s="89" t="s">
        <v>630</v>
      </c>
      <c r="E308" s="97" t="s">
        <v>147</v>
      </c>
      <c r="F308" s="41" t="s">
        <v>2731</v>
      </c>
      <c r="G308" s="129">
        <v>0</v>
      </c>
      <c r="H308" s="129">
        <v>0</v>
      </c>
      <c r="I308" s="135" t="s">
        <v>135</v>
      </c>
      <c r="J308" s="134" t="s">
        <v>2729</v>
      </c>
      <c r="K308" s="134" t="s">
        <v>2729</v>
      </c>
    </row>
    <row r="309" ht="18.95" hidden="1" customHeight="1" spans="1:11">
      <c r="A309" s="126" t="s">
        <v>135</v>
      </c>
      <c r="B309" s="97" t="s">
        <v>135</v>
      </c>
      <c r="C309" s="97" t="s">
        <v>626</v>
      </c>
      <c r="D309" s="89" t="s">
        <v>631</v>
      </c>
      <c r="E309" s="97" t="s">
        <v>147</v>
      </c>
      <c r="F309" s="41" t="s">
        <v>2883</v>
      </c>
      <c r="G309" s="129">
        <v>4392</v>
      </c>
      <c r="H309" s="129">
        <v>4450</v>
      </c>
      <c r="I309" s="135">
        <v>0.013</v>
      </c>
      <c r="J309" s="134" t="s">
        <v>147</v>
      </c>
      <c r="K309" s="134" t="s">
        <v>2729</v>
      </c>
    </row>
    <row r="310" ht="18.95" hidden="1" customHeight="1" spans="1:11">
      <c r="A310" s="126" t="s">
        <v>135</v>
      </c>
      <c r="B310" s="97" t="s">
        <v>135</v>
      </c>
      <c r="C310" s="97" t="s">
        <v>626</v>
      </c>
      <c r="D310" s="89" t="s">
        <v>633</v>
      </c>
      <c r="E310" s="97" t="s">
        <v>147</v>
      </c>
      <c r="F310" s="41" t="s">
        <v>2738</v>
      </c>
      <c r="G310" s="129">
        <v>120</v>
      </c>
      <c r="H310" s="129">
        <v>125</v>
      </c>
      <c r="I310" s="135">
        <v>0.042</v>
      </c>
      <c r="J310" s="134" t="s">
        <v>147</v>
      </c>
      <c r="K310" s="134" t="s">
        <v>2729</v>
      </c>
    </row>
    <row r="311" ht="18.95" hidden="1" customHeight="1" spans="1:11">
      <c r="A311" s="126" t="s">
        <v>135</v>
      </c>
      <c r="B311" s="97"/>
      <c r="C311" s="97" t="s">
        <v>626</v>
      </c>
      <c r="D311" s="89" t="s">
        <v>634</v>
      </c>
      <c r="E311" s="97" t="s">
        <v>147</v>
      </c>
      <c r="F311" s="40" t="s">
        <v>2884</v>
      </c>
      <c r="G311" s="129">
        <v>6044</v>
      </c>
      <c r="H311" s="130">
        <v>6075</v>
      </c>
      <c r="I311" s="136">
        <v>0.005</v>
      </c>
      <c r="J311" s="134" t="s">
        <v>147</v>
      </c>
      <c r="K311" s="134" t="s">
        <v>2729</v>
      </c>
    </row>
    <row r="312" ht="18.95" hidden="1" customHeight="1" spans="1:11">
      <c r="A312" s="126" t="s">
        <v>135</v>
      </c>
      <c r="B312" s="460" t="s">
        <v>563</v>
      </c>
      <c r="C312" s="97"/>
      <c r="D312" s="89" t="s">
        <v>636</v>
      </c>
      <c r="E312" s="97"/>
      <c r="F312" s="41" t="s">
        <v>637</v>
      </c>
      <c r="G312" s="128">
        <v>151906</v>
      </c>
      <c r="H312" s="128">
        <v>155800</v>
      </c>
      <c r="I312" s="135">
        <v>0.026</v>
      </c>
      <c r="J312" s="134" t="s">
        <v>147</v>
      </c>
      <c r="K312" s="134" t="s">
        <v>147</v>
      </c>
    </row>
    <row r="313" ht="18.95" hidden="1" customHeight="1" spans="1:11">
      <c r="A313" s="126" t="s">
        <v>135</v>
      </c>
      <c r="B313" s="97" t="s">
        <v>135</v>
      </c>
      <c r="C313" s="97" t="s">
        <v>636</v>
      </c>
      <c r="D313" s="89" t="s">
        <v>638</v>
      </c>
      <c r="E313" s="97" t="s">
        <v>147</v>
      </c>
      <c r="F313" s="41" t="s">
        <v>2728</v>
      </c>
      <c r="G313" s="129">
        <v>76322</v>
      </c>
      <c r="H313" s="129">
        <v>80000</v>
      </c>
      <c r="I313" s="135">
        <v>0.048</v>
      </c>
      <c r="J313" s="134" t="s">
        <v>147</v>
      </c>
      <c r="K313" s="134" t="s">
        <v>2729</v>
      </c>
    </row>
    <row r="314" ht="18.95" hidden="1" customHeight="1" spans="1:11">
      <c r="A314" s="126" t="s">
        <v>135</v>
      </c>
      <c r="B314" s="97" t="s">
        <v>135</v>
      </c>
      <c r="C314" s="97" t="s">
        <v>636</v>
      </c>
      <c r="D314" s="89" t="s">
        <v>639</v>
      </c>
      <c r="E314" s="97" t="s">
        <v>147</v>
      </c>
      <c r="F314" s="41" t="s">
        <v>2730</v>
      </c>
      <c r="G314" s="129">
        <v>6421</v>
      </c>
      <c r="H314" s="129">
        <v>6500</v>
      </c>
      <c r="I314" s="135">
        <v>0.012</v>
      </c>
      <c r="J314" s="134" t="s">
        <v>147</v>
      </c>
      <c r="K314" s="134" t="s">
        <v>2729</v>
      </c>
    </row>
    <row r="315" ht="18.95" hidden="1" customHeight="1" spans="1:11">
      <c r="A315" s="126" t="s">
        <v>135</v>
      </c>
      <c r="B315" s="97" t="s">
        <v>135</v>
      </c>
      <c r="C315" s="97" t="s">
        <v>636</v>
      </c>
      <c r="D315" s="89" t="s">
        <v>640</v>
      </c>
      <c r="E315" s="97" t="s">
        <v>147</v>
      </c>
      <c r="F315" s="41" t="s">
        <v>2731</v>
      </c>
      <c r="G315" s="129">
        <v>25</v>
      </c>
      <c r="H315" s="129">
        <v>140</v>
      </c>
      <c r="I315" s="135">
        <v>4.6</v>
      </c>
      <c r="J315" s="134" t="s">
        <v>147</v>
      </c>
      <c r="K315" s="134" t="s">
        <v>2729</v>
      </c>
    </row>
    <row r="316" ht="18.95" hidden="1" customHeight="1" spans="1:11">
      <c r="A316" s="126" t="s">
        <v>135</v>
      </c>
      <c r="B316" s="97" t="s">
        <v>135</v>
      </c>
      <c r="C316" s="97" t="s">
        <v>636</v>
      </c>
      <c r="D316" s="89" t="s">
        <v>641</v>
      </c>
      <c r="E316" s="97" t="s">
        <v>147</v>
      </c>
      <c r="F316" s="41" t="s">
        <v>2885</v>
      </c>
      <c r="G316" s="129">
        <v>11916</v>
      </c>
      <c r="H316" s="129">
        <v>12400</v>
      </c>
      <c r="I316" s="135">
        <v>0.041</v>
      </c>
      <c r="J316" s="134" t="s">
        <v>147</v>
      </c>
      <c r="K316" s="134" t="s">
        <v>2729</v>
      </c>
    </row>
    <row r="317" ht="18.95" hidden="1" customHeight="1" spans="1:11">
      <c r="A317" s="126" t="s">
        <v>135</v>
      </c>
      <c r="B317" s="97" t="s">
        <v>135</v>
      </c>
      <c r="C317" s="97" t="s">
        <v>636</v>
      </c>
      <c r="D317" s="89" t="s">
        <v>643</v>
      </c>
      <c r="E317" s="97" t="s">
        <v>147</v>
      </c>
      <c r="F317" s="41" t="s">
        <v>2886</v>
      </c>
      <c r="G317" s="129">
        <v>5575</v>
      </c>
      <c r="H317" s="129">
        <v>5700</v>
      </c>
      <c r="I317" s="135">
        <v>0.022</v>
      </c>
      <c r="J317" s="134" t="s">
        <v>147</v>
      </c>
      <c r="K317" s="134" t="s">
        <v>2729</v>
      </c>
    </row>
    <row r="318" ht="18.95" hidden="1" customHeight="1" spans="1:11">
      <c r="A318" s="126" t="s">
        <v>135</v>
      </c>
      <c r="B318" s="97" t="s">
        <v>135</v>
      </c>
      <c r="C318" s="97" t="s">
        <v>636</v>
      </c>
      <c r="D318" s="89" t="s">
        <v>645</v>
      </c>
      <c r="E318" s="97" t="s">
        <v>147</v>
      </c>
      <c r="F318" s="41" t="s">
        <v>2887</v>
      </c>
      <c r="G318" s="129">
        <v>3243</v>
      </c>
      <c r="H318" s="129">
        <v>3300</v>
      </c>
      <c r="I318" s="135">
        <v>0.018</v>
      </c>
      <c r="J318" s="134" t="s">
        <v>147</v>
      </c>
      <c r="K318" s="134" t="s">
        <v>2729</v>
      </c>
    </row>
    <row r="319" ht="18.95" hidden="1" customHeight="1" spans="1:11">
      <c r="A319" s="126" t="s">
        <v>135</v>
      </c>
      <c r="B319" s="97" t="s">
        <v>135</v>
      </c>
      <c r="C319" s="97" t="s">
        <v>636</v>
      </c>
      <c r="D319" s="89" t="s">
        <v>647</v>
      </c>
      <c r="E319" s="97" t="s">
        <v>147</v>
      </c>
      <c r="F319" s="41" t="s">
        <v>2888</v>
      </c>
      <c r="G319" s="129">
        <v>1866</v>
      </c>
      <c r="H319" s="129">
        <v>1900</v>
      </c>
      <c r="I319" s="135">
        <v>0.018</v>
      </c>
      <c r="J319" s="134" t="s">
        <v>147</v>
      </c>
      <c r="K319" s="134" t="s">
        <v>2729</v>
      </c>
    </row>
    <row r="320" ht="18.95" hidden="1" customHeight="1" spans="1:11">
      <c r="A320" s="126" t="s">
        <v>135</v>
      </c>
      <c r="B320" s="97" t="s">
        <v>135</v>
      </c>
      <c r="C320" s="97" t="s">
        <v>636</v>
      </c>
      <c r="D320" s="89" t="s">
        <v>649</v>
      </c>
      <c r="E320" s="97" t="s">
        <v>147</v>
      </c>
      <c r="F320" s="41" t="s">
        <v>2889</v>
      </c>
      <c r="G320" s="129">
        <v>1666</v>
      </c>
      <c r="H320" s="128">
        <v>1700</v>
      </c>
      <c r="I320" s="135">
        <v>0.02</v>
      </c>
      <c r="J320" s="134" t="s">
        <v>147</v>
      </c>
      <c r="K320" s="134" t="s">
        <v>2729</v>
      </c>
    </row>
    <row r="321" ht="18.95" hidden="1" customHeight="1" spans="1:11">
      <c r="A321" s="126" t="s">
        <v>135</v>
      </c>
      <c r="B321" s="97" t="s">
        <v>135</v>
      </c>
      <c r="C321" s="97" t="s">
        <v>636</v>
      </c>
      <c r="D321" s="89" t="s">
        <v>651</v>
      </c>
      <c r="E321" s="97" t="s">
        <v>147</v>
      </c>
      <c r="F321" s="41" t="s">
        <v>2890</v>
      </c>
      <c r="G321" s="129">
        <v>18131</v>
      </c>
      <c r="H321" s="129">
        <v>17400</v>
      </c>
      <c r="I321" s="135">
        <v>-0.04</v>
      </c>
      <c r="J321" s="134" t="s">
        <v>147</v>
      </c>
      <c r="K321" s="134" t="s">
        <v>2729</v>
      </c>
    </row>
    <row r="322" ht="18.95" hidden="1" customHeight="1" spans="1:11">
      <c r="A322" s="126" t="s">
        <v>135</v>
      </c>
      <c r="B322" s="97" t="s">
        <v>135</v>
      </c>
      <c r="C322" s="97" t="s">
        <v>636</v>
      </c>
      <c r="D322" s="89" t="s">
        <v>653</v>
      </c>
      <c r="E322" s="97" t="s">
        <v>147</v>
      </c>
      <c r="F322" s="41" t="s">
        <v>2738</v>
      </c>
      <c r="G322" s="129">
        <v>55</v>
      </c>
      <c r="H322" s="129">
        <v>57</v>
      </c>
      <c r="I322" s="135">
        <v>0.036</v>
      </c>
      <c r="J322" s="134" t="s">
        <v>147</v>
      </c>
      <c r="K322" s="134" t="s">
        <v>2729</v>
      </c>
    </row>
    <row r="323" ht="18.95" hidden="1" customHeight="1" spans="1:11">
      <c r="A323" s="126" t="s">
        <v>135</v>
      </c>
      <c r="B323" s="97"/>
      <c r="C323" s="97" t="s">
        <v>636</v>
      </c>
      <c r="D323" s="89" t="s">
        <v>654</v>
      </c>
      <c r="E323" s="97" t="s">
        <v>147</v>
      </c>
      <c r="F323" s="40" t="s">
        <v>2891</v>
      </c>
      <c r="G323" s="129">
        <v>26686</v>
      </c>
      <c r="H323" s="130">
        <v>26703</v>
      </c>
      <c r="I323" s="136">
        <v>0.001</v>
      </c>
      <c r="J323" s="134" t="s">
        <v>147</v>
      </c>
      <c r="K323" s="134" t="s">
        <v>2729</v>
      </c>
    </row>
    <row r="324" ht="18.95" hidden="1" customHeight="1" spans="1:11">
      <c r="A324" s="126" t="s">
        <v>135</v>
      </c>
      <c r="B324" s="460" t="s">
        <v>563</v>
      </c>
      <c r="C324" s="97"/>
      <c r="D324" s="89" t="s">
        <v>656</v>
      </c>
      <c r="E324" s="97"/>
      <c r="F324" s="41" t="s">
        <v>657</v>
      </c>
      <c r="G324" s="128">
        <v>203867</v>
      </c>
      <c r="H324" s="128">
        <v>209500</v>
      </c>
      <c r="I324" s="135">
        <v>0.028</v>
      </c>
      <c r="J324" s="134" t="s">
        <v>147</v>
      </c>
      <c r="K324" s="134" t="s">
        <v>147</v>
      </c>
    </row>
    <row r="325" ht="18.95" hidden="1" customHeight="1" spans="1:11">
      <c r="A325" s="126" t="s">
        <v>135</v>
      </c>
      <c r="B325" s="97" t="s">
        <v>135</v>
      </c>
      <c r="C325" s="97" t="s">
        <v>656</v>
      </c>
      <c r="D325" s="89" t="s">
        <v>658</v>
      </c>
      <c r="E325" s="97" t="s">
        <v>147</v>
      </c>
      <c r="F325" s="41" t="s">
        <v>2728</v>
      </c>
      <c r="G325" s="129">
        <v>93111</v>
      </c>
      <c r="H325" s="129">
        <v>97500</v>
      </c>
      <c r="I325" s="135">
        <v>0.047</v>
      </c>
      <c r="J325" s="134" t="s">
        <v>147</v>
      </c>
      <c r="K325" s="134" t="s">
        <v>2729</v>
      </c>
    </row>
    <row r="326" ht="18.95" hidden="1" customHeight="1" spans="1:11">
      <c r="A326" s="126" t="s">
        <v>135</v>
      </c>
      <c r="B326" s="97" t="s">
        <v>135</v>
      </c>
      <c r="C326" s="97" t="s">
        <v>656</v>
      </c>
      <c r="D326" s="89" t="s">
        <v>659</v>
      </c>
      <c r="E326" s="97" t="s">
        <v>147</v>
      </c>
      <c r="F326" s="41" t="s">
        <v>2730</v>
      </c>
      <c r="G326" s="129">
        <v>10793</v>
      </c>
      <c r="H326" s="129">
        <v>11000</v>
      </c>
      <c r="I326" s="135">
        <v>0.019</v>
      </c>
      <c r="J326" s="134" t="s">
        <v>147</v>
      </c>
      <c r="K326" s="134" t="s">
        <v>2729</v>
      </c>
    </row>
    <row r="327" ht="18.95" hidden="1" customHeight="1" spans="1:11">
      <c r="A327" s="126" t="s">
        <v>135</v>
      </c>
      <c r="B327" s="97" t="s">
        <v>135</v>
      </c>
      <c r="C327" s="97" t="s">
        <v>656</v>
      </c>
      <c r="D327" s="89" t="s">
        <v>660</v>
      </c>
      <c r="E327" s="97" t="s">
        <v>147</v>
      </c>
      <c r="F327" s="41" t="s">
        <v>2731</v>
      </c>
      <c r="G327" s="129">
        <v>0</v>
      </c>
      <c r="H327" s="128">
        <v>0</v>
      </c>
      <c r="I327" s="135" t="s">
        <v>135</v>
      </c>
      <c r="J327" s="134" t="s">
        <v>2729</v>
      </c>
      <c r="K327" s="134" t="s">
        <v>2729</v>
      </c>
    </row>
    <row r="328" ht="18.95" hidden="1" customHeight="1" spans="1:11">
      <c r="A328" s="126" t="s">
        <v>135</v>
      </c>
      <c r="B328" s="97" t="s">
        <v>135</v>
      </c>
      <c r="C328" s="97" t="s">
        <v>656</v>
      </c>
      <c r="D328" s="89" t="s">
        <v>661</v>
      </c>
      <c r="E328" s="97" t="s">
        <v>147</v>
      </c>
      <c r="F328" s="41" t="s">
        <v>2892</v>
      </c>
      <c r="G328" s="129">
        <v>28106</v>
      </c>
      <c r="H328" s="129">
        <v>29000</v>
      </c>
      <c r="I328" s="135">
        <v>0.032</v>
      </c>
      <c r="J328" s="134" t="s">
        <v>147</v>
      </c>
      <c r="K328" s="134" t="s">
        <v>2729</v>
      </c>
    </row>
    <row r="329" ht="18.95" hidden="1" customHeight="1" spans="1:11">
      <c r="A329" s="126" t="s">
        <v>135</v>
      </c>
      <c r="B329" s="97" t="s">
        <v>135</v>
      </c>
      <c r="C329" s="97" t="s">
        <v>656</v>
      </c>
      <c r="D329" s="89" t="s">
        <v>663</v>
      </c>
      <c r="E329" s="97" t="s">
        <v>147</v>
      </c>
      <c r="F329" s="41" t="s">
        <v>2893</v>
      </c>
      <c r="G329" s="129">
        <v>10378</v>
      </c>
      <c r="H329" s="129">
        <v>10500</v>
      </c>
      <c r="I329" s="135">
        <v>0.012</v>
      </c>
      <c r="J329" s="134" t="s">
        <v>147</v>
      </c>
      <c r="K329" s="134" t="s">
        <v>2729</v>
      </c>
    </row>
    <row r="330" ht="18.95" hidden="1" customHeight="1" spans="1:11">
      <c r="A330" s="126" t="s">
        <v>135</v>
      </c>
      <c r="B330" s="97" t="s">
        <v>135</v>
      </c>
      <c r="C330" s="97" t="s">
        <v>656</v>
      </c>
      <c r="D330" s="89" t="s">
        <v>665</v>
      </c>
      <c r="E330" s="97" t="s">
        <v>147</v>
      </c>
      <c r="F330" s="41" t="s">
        <v>2894</v>
      </c>
      <c r="G330" s="129">
        <v>27863</v>
      </c>
      <c r="H330" s="129">
        <v>27500</v>
      </c>
      <c r="I330" s="135">
        <v>-0.013</v>
      </c>
      <c r="J330" s="134" t="s">
        <v>147</v>
      </c>
      <c r="K330" s="134" t="s">
        <v>2729</v>
      </c>
    </row>
    <row r="331" ht="18.95" hidden="1" customHeight="1" spans="1:11">
      <c r="A331" s="126" t="s">
        <v>135</v>
      </c>
      <c r="B331" s="97" t="s">
        <v>135</v>
      </c>
      <c r="C331" s="97" t="s">
        <v>656</v>
      </c>
      <c r="D331" s="89" t="s">
        <v>667</v>
      </c>
      <c r="E331" s="97" t="s">
        <v>147</v>
      </c>
      <c r="F331" s="41" t="s">
        <v>2738</v>
      </c>
      <c r="G331" s="129">
        <v>40</v>
      </c>
      <c r="H331" s="129">
        <v>41</v>
      </c>
      <c r="I331" s="135">
        <v>0.025</v>
      </c>
      <c r="J331" s="134" t="s">
        <v>147</v>
      </c>
      <c r="K331" s="134" t="s">
        <v>2729</v>
      </c>
    </row>
    <row r="332" ht="18.95" hidden="1" customHeight="1" spans="1:11">
      <c r="A332" s="126" t="s">
        <v>135</v>
      </c>
      <c r="B332" s="97"/>
      <c r="C332" s="97" t="s">
        <v>656</v>
      </c>
      <c r="D332" s="89" t="s">
        <v>668</v>
      </c>
      <c r="E332" s="97" t="s">
        <v>147</v>
      </c>
      <c r="F332" s="40" t="s">
        <v>2895</v>
      </c>
      <c r="G332" s="129">
        <v>33576</v>
      </c>
      <c r="H332" s="130">
        <v>33959</v>
      </c>
      <c r="I332" s="136">
        <v>0.011</v>
      </c>
      <c r="J332" s="134" t="s">
        <v>147</v>
      </c>
      <c r="K332" s="134" t="s">
        <v>2729</v>
      </c>
    </row>
    <row r="333" ht="18.95" hidden="1" customHeight="1" spans="1:11">
      <c r="A333" s="126" t="s">
        <v>135</v>
      </c>
      <c r="B333" s="460" t="s">
        <v>563</v>
      </c>
      <c r="C333" s="97"/>
      <c r="D333" s="89" t="s">
        <v>670</v>
      </c>
      <c r="E333" s="97"/>
      <c r="F333" s="41" t="s">
        <v>671</v>
      </c>
      <c r="G333" s="128">
        <v>93348</v>
      </c>
      <c r="H333" s="128">
        <v>96200</v>
      </c>
      <c r="I333" s="135">
        <v>0.031</v>
      </c>
      <c r="J333" s="134" t="s">
        <v>147</v>
      </c>
      <c r="K333" s="134" t="s">
        <v>147</v>
      </c>
    </row>
    <row r="334" ht="18.95" hidden="1" customHeight="1" spans="1:11">
      <c r="A334" s="126" t="s">
        <v>135</v>
      </c>
      <c r="B334" s="97" t="s">
        <v>135</v>
      </c>
      <c r="C334" s="97" t="s">
        <v>670</v>
      </c>
      <c r="D334" s="89" t="s">
        <v>672</v>
      </c>
      <c r="E334" s="97" t="s">
        <v>147</v>
      </c>
      <c r="F334" s="41" t="s">
        <v>2728</v>
      </c>
      <c r="G334" s="129">
        <v>43939</v>
      </c>
      <c r="H334" s="129">
        <v>46000</v>
      </c>
      <c r="I334" s="135">
        <v>0.047</v>
      </c>
      <c r="J334" s="134" t="s">
        <v>147</v>
      </c>
      <c r="K334" s="134" t="s">
        <v>2729</v>
      </c>
    </row>
    <row r="335" ht="18.95" hidden="1" customHeight="1" spans="1:11">
      <c r="A335" s="126" t="s">
        <v>135</v>
      </c>
      <c r="B335" s="97" t="s">
        <v>135</v>
      </c>
      <c r="C335" s="97" t="s">
        <v>670</v>
      </c>
      <c r="D335" s="89" t="s">
        <v>673</v>
      </c>
      <c r="E335" s="97" t="s">
        <v>147</v>
      </c>
      <c r="F335" s="41" t="s">
        <v>2730</v>
      </c>
      <c r="G335" s="129">
        <v>8528</v>
      </c>
      <c r="H335" s="129">
        <v>8630</v>
      </c>
      <c r="I335" s="135">
        <v>0.012</v>
      </c>
      <c r="J335" s="134" t="s">
        <v>147</v>
      </c>
      <c r="K335" s="134" t="s">
        <v>2729</v>
      </c>
    </row>
    <row r="336" ht="18.95" hidden="1" customHeight="1" spans="1:11">
      <c r="A336" s="126" t="s">
        <v>135</v>
      </c>
      <c r="B336" s="97" t="s">
        <v>135</v>
      </c>
      <c r="C336" s="97" t="s">
        <v>670</v>
      </c>
      <c r="D336" s="89" t="s">
        <v>674</v>
      </c>
      <c r="E336" s="97" t="s">
        <v>147</v>
      </c>
      <c r="F336" s="41" t="s">
        <v>2731</v>
      </c>
      <c r="G336" s="129">
        <v>0</v>
      </c>
      <c r="H336" s="129">
        <v>0</v>
      </c>
      <c r="I336" s="135" t="s">
        <v>135</v>
      </c>
      <c r="J336" s="134" t="s">
        <v>2729</v>
      </c>
      <c r="K336" s="134" t="s">
        <v>2729</v>
      </c>
    </row>
    <row r="337" ht="18.95" hidden="1" customHeight="1" spans="1:11">
      <c r="A337" s="126" t="s">
        <v>135</v>
      </c>
      <c r="B337" s="97" t="s">
        <v>135</v>
      </c>
      <c r="C337" s="97" t="s">
        <v>670</v>
      </c>
      <c r="D337" s="89" t="s">
        <v>675</v>
      </c>
      <c r="E337" s="97" t="s">
        <v>147</v>
      </c>
      <c r="F337" s="41" t="s">
        <v>2896</v>
      </c>
      <c r="G337" s="129">
        <v>11794</v>
      </c>
      <c r="H337" s="129">
        <v>12100</v>
      </c>
      <c r="I337" s="135">
        <v>0.026</v>
      </c>
      <c r="J337" s="134" t="s">
        <v>147</v>
      </c>
      <c r="K337" s="134" t="s">
        <v>2729</v>
      </c>
    </row>
    <row r="338" ht="18.95" hidden="1" customHeight="1" spans="1:11">
      <c r="A338" s="126" t="s">
        <v>135</v>
      </c>
      <c r="B338" s="97" t="s">
        <v>135</v>
      </c>
      <c r="C338" s="97" t="s">
        <v>670</v>
      </c>
      <c r="D338" s="89" t="s">
        <v>677</v>
      </c>
      <c r="E338" s="97" t="s">
        <v>147</v>
      </c>
      <c r="F338" s="41" t="s">
        <v>2897</v>
      </c>
      <c r="G338" s="129">
        <v>5644</v>
      </c>
      <c r="H338" s="129">
        <v>5800</v>
      </c>
      <c r="I338" s="135">
        <v>0.028</v>
      </c>
      <c r="J338" s="134" t="s">
        <v>147</v>
      </c>
      <c r="K338" s="134" t="s">
        <v>2729</v>
      </c>
    </row>
    <row r="339" ht="18.95" hidden="1" customHeight="1" spans="1:11">
      <c r="A339" s="126" t="s">
        <v>135</v>
      </c>
      <c r="B339" s="97" t="s">
        <v>135</v>
      </c>
      <c r="C339" s="97" t="s">
        <v>670</v>
      </c>
      <c r="D339" s="89" t="s">
        <v>679</v>
      </c>
      <c r="E339" s="97" t="s">
        <v>147</v>
      </c>
      <c r="F339" s="41" t="s">
        <v>2898</v>
      </c>
      <c r="G339" s="129">
        <v>1480</v>
      </c>
      <c r="H339" s="128">
        <v>1520</v>
      </c>
      <c r="I339" s="135">
        <v>0.027</v>
      </c>
      <c r="J339" s="134" t="s">
        <v>147</v>
      </c>
      <c r="K339" s="134" t="s">
        <v>2729</v>
      </c>
    </row>
    <row r="340" ht="18.95" hidden="1" customHeight="1" spans="1:11">
      <c r="A340" s="126" t="s">
        <v>135</v>
      </c>
      <c r="B340" s="97" t="s">
        <v>135</v>
      </c>
      <c r="C340" s="97" t="s">
        <v>670</v>
      </c>
      <c r="D340" s="89" t="s">
        <v>681</v>
      </c>
      <c r="E340" s="97" t="s">
        <v>147</v>
      </c>
      <c r="F340" s="41" t="s">
        <v>2899</v>
      </c>
      <c r="G340" s="129">
        <v>4273</v>
      </c>
      <c r="H340" s="129">
        <v>4400</v>
      </c>
      <c r="I340" s="135">
        <v>0.03</v>
      </c>
      <c r="J340" s="134" t="s">
        <v>147</v>
      </c>
      <c r="K340" s="134" t="s">
        <v>2729</v>
      </c>
    </row>
    <row r="341" ht="18.95" hidden="1" customHeight="1" spans="1:11">
      <c r="A341" s="126" t="s">
        <v>135</v>
      </c>
      <c r="B341" s="97" t="s">
        <v>135</v>
      </c>
      <c r="C341" s="97" t="s">
        <v>670</v>
      </c>
      <c r="D341" s="89" t="s">
        <v>683</v>
      </c>
      <c r="E341" s="97" t="s">
        <v>147</v>
      </c>
      <c r="F341" s="41" t="s">
        <v>2900</v>
      </c>
      <c r="G341" s="129">
        <v>238</v>
      </c>
      <c r="H341" s="129">
        <v>245</v>
      </c>
      <c r="I341" s="135">
        <v>0.029</v>
      </c>
      <c r="J341" s="134" t="s">
        <v>147</v>
      </c>
      <c r="K341" s="134" t="s">
        <v>2729</v>
      </c>
    </row>
    <row r="342" ht="18.95" hidden="1" customHeight="1" spans="1:11">
      <c r="A342" s="126" t="s">
        <v>135</v>
      </c>
      <c r="B342" s="97" t="s">
        <v>135</v>
      </c>
      <c r="C342" s="97" t="s">
        <v>670</v>
      </c>
      <c r="D342" s="89" t="s">
        <v>685</v>
      </c>
      <c r="E342" s="97" t="s">
        <v>147</v>
      </c>
      <c r="F342" s="41" t="s">
        <v>2901</v>
      </c>
      <c r="G342" s="129">
        <v>68</v>
      </c>
      <c r="H342" s="129">
        <v>70</v>
      </c>
      <c r="I342" s="135">
        <v>0.029</v>
      </c>
      <c r="J342" s="134" t="s">
        <v>147</v>
      </c>
      <c r="K342" s="134" t="s">
        <v>2729</v>
      </c>
    </row>
    <row r="343" ht="18.95" hidden="1" customHeight="1" spans="1:11">
      <c r="A343" s="126" t="s">
        <v>135</v>
      </c>
      <c r="B343" s="97" t="s">
        <v>135</v>
      </c>
      <c r="C343" s="97" t="s">
        <v>670</v>
      </c>
      <c r="D343" s="89" t="s">
        <v>687</v>
      </c>
      <c r="E343" s="97" t="s">
        <v>147</v>
      </c>
      <c r="F343" s="41" t="s">
        <v>2738</v>
      </c>
      <c r="G343" s="129">
        <v>830</v>
      </c>
      <c r="H343" s="129">
        <v>850</v>
      </c>
      <c r="I343" s="135">
        <v>0.024</v>
      </c>
      <c r="J343" s="134" t="s">
        <v>147</v>
      </c>
      <c r="K343" s="134" t="s">
        <v>2729</v>
      </c>
    </row>
    <row r="344" ht="18.95" hidden="1" customHeight="1" spans="1:11">
      <c r="A344" s="126" t="s">
        <v>135</v>
      </c>
      <c r="B344" s="97"/>
      <c r="C344" s="97" t="s">
        <v>670</v>
      </c>
      <c r="D344" s="89" t="s">
        <v>688</v>
      </c>
      <c r="E344" s="97" t="s">
        <v>147</v>
      </c>
      <c r="F344" s="40" t="s">
        <v>2902</v>
      </c>
      <c r="G344" s="129">
        <v>16554</v>
      </c>
      <c r="H344" s="130">
        <v>16585</v>
      </c>
      <c r="I344" s="136">
        <v>0.002</v>
      </c>
      <c r="J344" s="134" t="s">
        <v>147</v>
      </c>
      <c r="K344" s="134" t="s">
        <v>2729</v>
      </c>
    </row>
    <row r="345" ht="18.95" hidden="1" customHeight="1" spans="1:11">
      <c r="A345" s="126" t="s">
        <v>135</v>
      </c>
      <c r="B345" s="460" t="s">
        <v>563</v>
      </c>
      <c r="C345" s="97"/>
      <c r="D345" s="89" t="s">
        <v>690</v>
      </c>
      <c r="E345" s="97"/>
      <c r="F345" s="41" t="s">
        <v>691</v>
      </c>
      <c r="G345" s="128">
        <v>205574</v>
      </c>
      <c r="H345" s="128">
        <v>212400</v>
      </c>
      <c r="I345" s="135">
        <v>0.033</v>
      </c>
      <c r="J345" s="134" t="s">
        <v>147</v>
      </c>
      <c r="K345" s="134" t="s">
        <v>147</v>
      </c>
    </row>
    <row r="346" ht="18.95" hidden="1" customHeight="1" spans="1:11">
      <c r="A346" s="126" t="s">
        <v>135</v>
      </c>
      <c r="B346" s="97" t="s">
        <v>135</v>
      </c>
      <c r="C346" s="97" t="s">
        <v>690</v>
      </c>
      <c r="D346" s="89" t="s">
        <v>692</v>
      </c>
      <c r="E346" s="97" t="s">
        <v>147</v>
      </c>
      <c r="F346" s="41" t="s">
        <v>2728</v>
      </c>
      <c r="G346" s="129">
        <v>136813</v>
      </c>
      <c r="H346" s="129">
        <v>142500</v>
      </c>
      <c r="I346" s="135">
        <v>0.042</v>
      </c>
      <c r="J346" s="134" t="s">
        <v>147</v>
      </c>
      <c r="K346" s="134" t="s">
        <v>2729</v>
      </c>
    </row>
    <row r="347" ht="18.95" hidden="1" customHeight="1" spans="1:11">
      <c r="A347" s="126" t="s">
        <v>135</v>
      </c>
      <c r="B347" s="97" t="s">
        <v>135</v>
      </c>
      <c r="C347" s="97" t="s">
        <v>690</v>
      </c>
      <c r="D347" s="89" t="s">
        <v>693</v>
      </c>
      <c r="E347" s="97" t="s">
        <v>147</v>
      </c>
      <c r="F347" s="41" t="s">
        <v>2730</v>
      </c>
      <c r="G347" s="129">
        <v>0</v>
      </c>
      <c r="H347" s="129"/>
      <c r="I347" s="135" t="s">
        <v>135</v>
      </c>
      <c r="J347" s="134" t="s">
        <v>2729</v>
      </c>
      <c r="K347" s="134" t="s">
        <v>2729</v>
      </c>
    </row>
    <row r="348" ht="18.95" hidden="1" customHeight="1" spans="1:11">
      <c r="A348" s="126" t="s">
        <v>135</v>
      </c>
      <c r="B348" s="97" t="s">
        <v>135</v>
      </c>
      <c r="C348" s="97" t="s">
        <v>690</v>
      </c>
      <c r="D348" s="89" t="s">
        <v>694</v>
      </c>
      <c r="E348" s="97" t="s">
        <v>147</v>
      </c>
      <c r="F348" s="41" t="s">
        <v>2731</v>
      </c>
      <c r="G348" s="129">
        <v>0</v>
      </c>
      <c r="H348" s="128"/>
      <c r="I348" s="135" t="s">
        <v>135</v>
      </c>
      <c r="J348" s="134" t="s">
        <v>2729</v>
      </c>
      <c r="K348" s="134" t="s">
        <v>2729</v>
      </c>
    </row>
    <row r="349" ht="18.95" hidden="1" customHeight="1" spans="1:11">
      <c r="A349" s="126" t="s">
        <v>135</v>
      </c>
      <c r="B349" s="97" t="s">
        <v>135</v>
      </c>
      <c r="C349" s="97" t="s">
        <v>690</v>
      </c>
      <c r="D349" s="89" t="s">
        <v>695</v>
      </c>
      <c r="E349" s="97" t="s">
        <v>147</v>
      </c>
      <c r="F349" s="41" t="s">
        <v>2903</v>
      </c>
      <c r="G349" s="129">
        <v>32316</v>
      </c>
      <c r="H349" s="129">
        <v>37871</v>
      </c>
      <c r="I349" s="135">
        <v>0.172</v>
      </c>
      <c r="J349" s="134" t="s">
        <v>147</v>
      </c>
      <c r="K349" s="134" t="s">
        <v>2729</v>
      </c>
    </row>
    <row r="350" ht="18.95" hidden="1" customHeight="1" spans="1:11">
      <c r="A350" s="126" t="s">
        <v>135</v>
      </c>
      <c r="B350" s="97" t="s">
        <v>135</v>
      </c>
      <c r="C350" s="97" t="s">
        <v>690</v>
      </c>
      <c r="D350" s="89" t="s">
        <v>697</v>
      </c>
      <c r="E350" s="97" t="s">
        <v>147</v>
      </c>
      <c r="F350" s="41" t="s">
        <v>2904</v>
      </c>
      <c r="G350" s="129">
        <v>6247</v>
      </c>
      <c r="H350" s="129">
        <v>6400</v>
      </c>
      <c r="I350" s="135">
        <v>0.024</v>
      </c>
      <c r="J350" s="134" t="s">
        <v>147</v>
      </c>
      <c r="K350" s="134" t="s">
        <v>2729</v>
      </c>
    </row>
    <row r="351" ht="18.95" hidden="1" customHeight="1" spans="1:11">
      <c r="A351" s="126" t="s">
        <v>135</v>
      </c>
      <c r="B351" s="97" t="s">
        <v>135</v>
      </c>
      <c r="C351" s="97" t="s">
        <v>690</v>
      </c>
      <c r="D351" s="89" t="s">
        <v>699</v>
      </c>
      <c r="E351" s="97" t="s">
        <v>147</v>
      </c>
      <c r="F351" s="41" t="s">
        <v>2905</v>
      </c>
      <c r="G351" s="129">
        <v>6084</v>
      </c>
      <c r="H351" s="129">
        <v>6200</v>
      </c>
      <c r="I351" s="135">
        <v>0.019</v>
      </c>
      <c r="J351" s="134" t="s">
        <v>147</v>
      </c>
      <c r="K351" s="134" t="s">
        <v>2729</v>
      </c>
    </row>
    <row r="352" ht="18.95" hidden="1" customHeight="1" spans="1:11">
      <c r="A352" s="126" t="s">
        <v>135</v>
      </c>
      <c r="B352" s="97" t="s">
        <v>135</v>
      </c>
      <c r="C352" s="97" t="s">
        <v>690</v>
      </c>
      <c r="D352" s="89" t="s">
        <v>701</v>
      </c>
      <c r="E352" s="97" t="s">
        <v>147</v>
      </c>
      <c r="F352" s="41" t="s">
        <v>2738</v>
      </c>
      <c r="G352" s="129">
        <v>0</v>
      </c>
      <c r="H352" s="129">
        <v>0</v>
      </c>
      <c r="I352" s="135" t="s">
        <v>135</v>
      </c>
      <c r="J352" s="134" t="s">
        <v>2729</v>
      </c>
      <c r="K352" s="134" t="s">
        <v>2729</v>
      </c>
    </row>
    <row r="353" ht="18.95" hidden="1" customHeight="1" spans="1:11">
      <c r="A353" s="126" t="s">
        <v>135</v>
      </c>
      <c r="B353" s="97"/>
      <c r="C353" s="97" t="s">
        <v>690</v>
      </c>
      <c r="D353" s="89" t="s">
        <v>702</v>
      </c>
      <c r="E353" s="97" t="s">
        <v>147</v>
      </c>
      <c r="F353" s="40" t="s">
        <v>2906</v>
      </c>
      <c r="G353" s="129">
        <v>24114</v>
      </c>
      <c r="H353" s="130">
        <v>19429</v>
      </c>
      <c r="I353" s="136">
        <v>-0.194</v>
      </c>
      <c r="J353" s="134" t="s">
        <v>147</v>
      </c>
      <c r="K353" s="134" t="s">
        <v>2729</v>
      </c>
    </row>
    <row r="354" ht="18.95" hidden="1" customHeight="1" spans="1:11">
      <c r="A354" s="126" t="s">
        <v>135</v>
      </c>
      <c r="B354" s="460" t="s">
        <v>563</v>
      </c>
      <c r="C354" s="97"/>
      <c r="D354" s="89" t="s">
        <v>704</v>
      </c>
      <c r="E354" s="97"/>
      <c r="F354" s="41" t="s">
        <v>705</v>
      </c>
      <c r="G354" s="128">
        <v>56054</v>
      </c>
      <c r="H354" s="128">
        <v>58000</v>
      </c>
      <c r="I354" s="135">
        <v>0.035</v>
      </c>
      <c r="J354" s="134" t="s">
        <v>147</v>
      </c>
      <c r="K354" s="134" t="s">
        <v>147</v>
      </c>
    </row>
    <row r="355" ht="18.95" hidden="1" customHeight="1" spans="1:11">
      <c r="A355" s="126" t="s">
        <v>135</v>
      </c>
      <c r="B355" s="97" t="s">
        <v>135</v>
      </c>
      <c r="C355" s="97" t="s">
        <v>704</v>
      </c>
      <c r="D355" s="89" t="s">
        <v>706</v>
      </c>
      <c r="E355" s="97" t="s">
        <v>147</v>
      </c>
      <c r="F355" s="41" t="s">
        <v>2728</v>
      </c>
      <c r="G355" s="129">
        <v>26965</v>
      </c>
      <c r="H355" s="129">
        <v>28300</v>
      </c>
      <c r="I355" s="135">
        <v>0.05</v>
      </c>
      <c r="J355" s="134" t="s">
        <v>147</v>
      </c>
      <c r="K355" s="134" t="s">
        <v>2729</v>
      </c>
    </row>
    <row r="356" ht="18.95" hidden="1" customHeight="1" spans="1:11">
      <c r="A356" s="126" t="s">
        <v>135</v>
      </c>
      <c r="B356" s="97" t="s">
        <v>135</v>
      </c>
      <c r="C356" s="97" t="s">
        <v>704</v>
      </c>
      <c r="D356" s="89" t="s">
        <v>707</v>
      </c>
      <c r="E356" s="97" t="s">
        <v>147</v>
      </c>
      <c r="F356" s="41" t="s">
        <v>2730</v>
      </c>
      <c r="G356" s="129">
        <v>121</v>
      </c>
      <c r="H356" s="129">
        <v>125</v>
      </c>
      <c r="I356" s="135">
        <v>0.033</v>
      </c>
      <c r="J356" s="134" t="s">
        <v>147</v>
      </c>
      <c r="K356" s="134" t="s">
        <v>2729</v>
      </c>
    </row>
    <row r="357" ht="18.95" hidden="1" customHeight="1" spans="1:11">
      <c r="A357" s="126" t="s">
        <v>135</v>
      </c>
      <c r="B357" s="97" t="s">
        <v>135</v>
      </c>
      <c r="C357" s="97" t="s">
        <v>704</v>
      </c>
      <c r="D357" s="89" t="s">
        <v>708</v>
      </c>
      <c r="E357" s="97" t="s">
        <v>147</v>
      </c>
      <c r="F357" s="41" t="s">
        <v>2731</v>
      </c>
      <c r="G357" s="129">
        <v>0</v>
      </c>
      <c r="H357" s="129">
        <v>0</v>
      </c>
      <c r="I357" s="135" t="s">
        <v>135</v>
      </c>
      <c r="J357" s="134" t="s">
        <v>2729</v>
      </c>
      <c r="K357" s="134" t="s">
        <v>2729</v>
      </c>
    </row>
    <row r="358" ht="18.95" hidden="1" customHeight="1" spans="1:11">
      <c r="A358" s="126" t="s">
        <v>135</v>
      </c>
      <c r="B358" s="97" t="s">
        <v>135</v>
      </c>
      <c r="C358" s="97" t="s">
        <v>704</v>
      </c>
      <c r="D358" s="89" t="s">
        <v>709</v>
      </c>
      <c r="E358" s="97" t="s">
        <v>147</v>
      </c>
      <c r="F358" s="41" t="s">
        <v>2907</v>
      </c>
      <c r="G358" s="129">
        <v>8717</v>
      </c>
      <c r="H358" s="129">
        <v>9000</v>
      </c>
      <c r="I358" s="135">
        <v>0.032</v>
      </c>
      <c r="J358" s="134" t="s">
        <v>147</v>
      </c>
      <c r="K358" s="134" t="s">
        <v>2729</v>
      </c>
    </row>
    <row r="359" ht="18.95" hidden="1" customHeight="1" spans="1:11">
      <c r="A359" s="126" t="s">
        <v>135</v>
      </c>
      <c r="B359" s="97" t="s">
        <v>135</v>
      </c>
      <c r="C359" s="97" t="s">
        <v>704</v>
      </c>
      <c r="D359" s="89" t="s">
        <v>711</v>
      </c>
      <c r="E359" s="97" t="s">
        <v>147</v>
      </c>
      <c r="F359" s="41" t="s">
        <v>2908</v>
      </c>
      <c r="G359" s="129">
        <v>2485</v>
      </c>
      <c r="H359" s="129">
        <v>2550</v>
      </c>
      <c r="I359" s="135">
        <v>0.026</v>
      </c>
      <c r="J359" s="134" t="s">
        <v>147</v>
      </c>
      <c r="K359" s="134" t="s">
        <v>2729</v>
      </c>
    </row>
    <row r="360" ht="18.95" hidden="1" customHeight="1" spans="1:11">
      <c r="A360" s="126" t="s">
        <v>135</v>
      </c>
      <c r="B360" s="97" t="s">
        <v>135</v>
      </c>
      <c r="C360" s="97" t="s">
        <v>704</v>
      </c>
      <c r="D360" s="89" t="s">
        <v>713</v>
      </c>
      <c r="E360" s="97" t="s">
        <v>147</v>
      </c>
      <c r="F360" s="41" t="s">
        <v>2909</v>
      </c>
      <c r="G360" s="129">
        <v>13972</v>
      </c>
      <c r="H360" s="128">
        <v>14125</v>
      </c>
      <c r="I360" s="135">
        <v>0.011</v>
      </c>
      <c r="J360" s="134" t="s">
        <v>147</v>
      </c>
      <c r="K360" s="134" t="s">
        <v>2729</v>
      </c>
    </row>
    <row r="361" ht="18.95" hidden="1" customHeight="1" spans="1:11">
      <c r="A361" s="126" t="s">
        <v>135</v>
      </c>
      <c r="B361" s="97" t="s">
        <v>135</v>
      </c>
      <c r="C361" s="97" t="s">
        <v>704</v>
      </c>
      <c r="D361" s="89" t="s">
        <v>715</v>
      </c>
      <c r="E361" s="97" t="s">
        <v>147</v>
      </c>
      <c r="F361" s="41" t="s">
        <v>2738</v>
      </c>
      <c r="G361" s="129">
        <v>0</v>
      </c>
      <c r="H361" s="129">
        <v>0</v>
      </c>
      <c r="I361" s="135" t="s">
        <v>135</v>
      </c>
      <c r="J361" s="134" t="s">
        <v>2729</v>
      </c>
      <c r="K361" s="134" t="s">
        <v>2729</v>
      </c>
    </row>
    <row r="362" ht="18.95" hidden="1" customHeight="1" spans="1:11">
      <c r="A362" s="126" t="s">
        <v>135</v>
      </c>
      <c r="B362" s="97"/>
      <c r="C362" s="97" t="s">
        <v>704</v>
      </c>
      <c r="D362" s="89" t="s">
        <v>716</v>
      </c>
      <c r="E362" s="97" t="s">
        <v>147</v>
      </c>
      <c r="F362" s="40" t="s">
        <v>2910</v>
      </c>
      <c r="G362" s="129">
        <v>3794</v>
      </c>
      <c r="H362" s="130">
        <v>3900</v>
      </c>
      <c r="I362" s="136">
        <v>0.028</v>
      </c>
      <c r="J362" s="134" t="s">
        <v>147</v>
      </c>
      <c r="K362" s="134" t="s">
        <v>2729</v>
      </c>
    </row>
    <row r="363" hidden="1" spans="1:11">
      <c r="A363" s="126" t="s">
        <v>135</v>
      </c>
      <c r="B363" s="460" t="s">
        <v>563</v>
      </c>
      <c r="C363" s="97"/>
      <c r="D363" s="89" t="s">
        <v>718</v>
      </c>
      <c r="E363" s="97"/>
      <c r="F363" s="41" t="s">
        <v>719</v>
      </c>
      <c r="G363" s="128">
        <v>1912</v>
      </c>
      <c r="H363" s="128">
        <v>1985</v>
      </c>
      <c r="I363" s="135">
        <v>0.038</v>
      </c>
      <c r="J363" s="134" t="s">
        <v>147</v>
      </c>
      <c r="K363" s="134" t="s">
        <v>147</v>
      </c>
    </row>
    <row r="364" hidden="1" spans="1:11">
      <c r="A364" s="126" t="s">
        <v>135</v>
      </c>
      <c r="B364" s="97" t="s">
        <v>135</v>
      </c>
      <c r="C364" s="97" t="s">
        <v>718</v>
      </c>
      <c r="D364" s="89" t="s">
        <v>720</v>
      </c>
      <c r="E364" s="97" t="s">
        <v>147</v>
      </c>
      <c r="F364" s="41" t="s">
        <v>2728</v>
      </c>
      <c r="G364" s="129">
        <v>931</v>
      </c>
      <c r="H364" s="129">
        <v>980</v>
      </c>
      <c r="I364" s="135">
        <v>0.053</v>
      </c>
      <c r="J364" s="134" t="s">
        <v>147</v>
      </c>
      <c r="K364" s="134" t="s">
        <v>2729</v>
      </c>
    </row>
    <row r="365" hidden="1" spans="1:11">
      <c r="A365" s="126" t="s">
        <v>135</v>
      </c>
      <c r="B365" s="97" t="s">
        <v>135</v>
      </c>
      <c r="C365" s="97" t="s">
        <v>718</v>
      </c>
      <c r="D365" s="89" t="s">
        <v>721</v>
      </c>
      <c r="E365" s="97" t="s">
        <v>147</v>
      </c>
      <c r="F365" s="41" t="s">
        <v>2730</v>
      </c>
      <c r="G365" s="129">
        <v>111</v>
      </c>
      <c r="H365" s="129">
        <v>115</v>
      </c>
      <c r="I365" s="135">
        <v>0.036</v>
      </c>
      <c r="J365" s="134" t="s">
        <v>147</v>
      </c>
      <c r="K365" s="134" t="s">
        <v>2729</v>
      </c>
    </row>
    <row r="366" hidden="1" spans="1:11">
      <c r="A366" s="126" t="s">
        <v>135</v>
      </c>
      <c r="B366" s="97" t="s">
        <v>135</v>
      </c>
      <c r="C366" s="97" t="s">
        <v>718</v>
      </c>
      <c r="D366" s="89" t="s">
        <v>722</v>
      </c>
      <c r="E366" s="97" t="s">
        <v>147</v>
      </c>
      <c r="F366" s="41" t="s">
        <v>2731</v>
      </c>
      <c r="G366" s="129">
        <v>0</v>
      </c>
      <c r="H366" s="129">
        <v>0</v>
      </c>
      <c r="I366" s="135" t="s">
        <v>135</v>
      </c>
      <c r="J366" s="134" t="s">
        <v>2729</v>
      </c>
      <c r="K366" s="134" t="s">
        <v>2729</v>
      </c>
    </row>
    <row r="367" hidden="1" spans="1:11">
      <c r="A367" s="126" t="s">
        <v>135</v>
      </c>
      <c r="B367" s="97" t="s">
        <v>135</v>
      </c>
      <c r="C367" s="97" t="s">
        <v>718</v>
      </c>
      <c r="D367" s="89" t="s">
        <v>723</v>
      </c>
      <c r="E367" s="97" t="s">
        <v>147</v>
      </c>
      <c r="F367" s="41" t="s">
        <v>2911</v>
      </c>
      <c r="G367" s="129">
        <v>370</v>
      </c>
      <c r="H367" s="129">
        <v>380</v>
      </c>
      <c r="I367" s="135">
        <v>0.027</v>
      </c>
      <c r="J367" s="134" t="s">
        <v>147</v>
      </c>
      <c r="K367" s="134" t="s">
        <v>2729</v>
      </c>
    </row>
    <row r="368" hidden="1" spans="1:11">
      <c r="A368" s="126" t="s">
        <v>135</v>
      </c>
      <c r="B368" s="97" t="s">
        <v>135</v>
      </c>
      <c r="C368" s="97" t="s">
        <v>718</v>
      </c>
      <c r="D368" s="89" t="s">
        <v>725</v>
      </c>
      <c r="E368" s="97" t="s">
        <v>147</v>
      </c>
      <c r="F368" s="41" t="s">
        <v>2912</v>
      </c>
      <c r="G368" s="129">
        <v>138</v>
      </c>
      <c r="H368" s="129">
        <v>140</v>
      </c>
      <c r="I368" s="135">
        <v>0.014</v>
      </c>
      <c r="J368" s="134" t="s">
        <v>147</v>
      </c>
      <c r="K368" s="134" t="s">
        <v>2729</v>
      </c>
    </row>
    <row r="369" hidden="1" spans="1:11">
      <c r="A369" s="126" t="s">
        <v>135</v>
      </c>
      <c r="B369" s="97" t="s">
        <v>135</v>
      </c>
      <c r="C369" s="97" t="s">
        <v>718</v>
      </c>
      <c r="D369" s="89" t="s">
        <v>727</v>
      </c>
      <c r="E369" s="97" t="s">
        <v>147</v>
      </c>
      <c r="F369" s="41" t="s">
        <v>2738</v>
      </c>
      <c r="G369" s="129">
        <v>99</v>
      </c>
      <c r="H369" s="128">
        <v>100</v>
      </c>
      <c r="I369" s="135">
        <v>0.01</v>
      </c>
      <c r="J369" s="134" t="s">
        <v>147</v>
      </c>
      <c r="K369" s="134" t="s">
        <v>2729</v>
      </c>
    </row>
    <row r="370" hidden="1" spans="1:11">
      <c r="A370" s="126" t="s">
        <v>135</v>
      </c>
      <c r="B370" s="97"/>
      <c r="C370" s="97" t="s">
        <v>718</v>
      </c>
      <c r="D370" s="89" t="s">
        <v>728</v>
      </c>
      <c r="E370" s="97" t="s">
        <v>147</v>
      </c>
      <c r="F370" s="40" t="s">
        <v>2913</v>
      </c>
      <c r="G370" s="129">
        <v>263</v>
      </c>
      <c r="H370" s="130">
        <v>270</v>
      </c>
      <c r="I370" s="136">
        <v>0.027</v>
      </c>
      <c r="J370" s="134" t="s">
        <v>147</v>
      </c>
      <c r="K370" s="134" t="s">
        <v>2729</v>
      </c>
    </row>
    <row r="371" hidden="1" spans="1:11">
      <c r="A371" s="126" t="s">
        <v>135</v>
      </c>
      <c r="B371" s="460" t="s">
        <v>563</v>
      </c>
      <c r="C371" s="97"/>
      <c r="D371" s="89" t="s">
        <v>730</v>
      </c>
      <c r="E371" s="97"/>
      <c r="F371" s="41" t="s">
        <v>731</v>
      </c>
      <c r="G371" s="128">
        <v>0</v>
      </c>
      <c r="H371" s="128">
        <v>0</v>
      </c>
      <c r="I371" s="135" t="s">
        <v>135</v>
      </c>
      <c r="J371" s="134" t="s">
        <v>2729</v>
      </c>
      <c r="K371" s="134" t="s">
        <v>147</v>
      </c>
    </row>
    <row r="372" hidden="1" spans="1:11">
      <c r="A372" s="126" t="s">
        <v>135</v>
      </c>
      <c r="B372" s="97" t="s">
        <v>135</v>
      </c>
      <c r="C372" s="97" t="s">
        <v>730</v>
      </c>
      <c r="D372" s="89" t="s">
        <v>732</v>
      </c>
      <c r="E372" s="97" t="s">
        <v>147</v>
      </c>
      <c r="F372" s="41" t="s">
        <v>2728</v>
      </c>
      <c r="G372" s="129">
        <v>0</v>
      </c>
      <c r="H372" s="129">
        <v>0</v>
      </c>
      <c r="I372" s="135" t="s">
        <v>135</v>
      </c>
      <c r="J372" s="134" t="s">
        <v>2729</v>
      </c>
      <c r="K372" s="134" t="s">
        <v>2729</v>
      </c>
    </row>
    <row r="373" hidden="1" spans="1:11">
      <c r="A373" s="126" t="s">
        <v>135</v>
      </c>
      <c r="B373" s="97" t="s">
        <v>135</v>
      </c>
      <c r="C373" s="97" t="s">
        <v>730</v>
      </c>
      <c r="D373" s="89" t="s">
        <v>733</v>
      </c>
      <c r="E373" s="97" t="s">
        <v>147</v>
      </c>
      <c r="F373" s="41" t="s">
        <v>2730</v>
      </c>
      <c r="G373" s="129">
        <v>0</v>
      </c>
      <c r="H373" s="129">
        <v>0</v>
      </c>
      <c r="I373" s="135" t="s">
        <v>135</v>
      </c>
      <c r="J373" s="134" t="s">
        <v>2729</v>
      </c>
      <c r="K373" s="134" t="s">
        <v>2729</v>
      </c>
    </row>
    <row r="374" hidden="1" spans="1:11">
      <c r="A374" s="126" t="s">
        <v>135</v>
      </c>
      <c r="B374" s="97" t="s">
        <v>135</v>
      </c>
      <c r="C374" s="97" t="s">
        <v>730</v>
      </c>
      <c r="D374" s="89" t="s">
        <v>734</v>
      </c>
      <c r="E374" s="97" t="s">
        <v>147</v>
      </c>
      <c r="F374" s="41" t="s">
        <v>2914</v>
      </c>
      <c r="G374" s="129">
        <v>0</v>
      </c>
      <c r="H374" s="129">
        <v>0</v>
      </c>
      <c r="I374" s="135" t="s">
        <v>135</v>
      </c>
      <c r="J374" s="134" t="s">
        <v>2729</v>
      </c>
      <c r="K374" s="134" t="s">
        <v>2729</v>
      </c>
    </row>
    <row r="375" hidden="1" spans="1:11">
      <c r="A375" s="126" t="s">
        <v>135</v>
      </c>
      <c r="B375" s="97" t="s">
        <v>135</v>
      </c>
      <c r="C375" s="97" t="s">
        <v>730</v>
      </c>
      <c r="D375" s="89" t="s">
        <v>736</v>
      </c>
      <c r="E375" s="97" t="s">
        <v>147</v>
      </c>
      <c r="F375" s="41" t="s">
        <v>2915</v>
      </c>
      <c r="G375" s="129">
        <v>0</v>
      </c>
      <c r="H375" s="129">
        <v>0</v>
      </c>
      <c r="I375" s="135" t="s">
        <v>135</v>
      </c>
      <c r="J375" s="134" t="s">
        <v>2729</v>
      </c>
      <c r="K375" s="134" t="s">
        <v>2729</v>
      </c>
    </row>
    <row r="376" hidden="1" spans="1:11">
      <c r="A376" s="126" t="s">
        <v>135</v>
      </c>
      <c r="B376" s="97" t="s">
        <v>135</v>
      </c>
      <c r="C376" s="97" t="s">
        <v>730</v>
      </c>
      <c r="D376" s="89" t="s">
        <v>738</v>
      </c>
      <c r="E376" s="97" t="s">
        <v>147</v>
      </c>
      <c r="F376" s="41" t="s">
        <v>2916</v>
      </c>
      <c r="G376" s="129">
        <v>0</v>
      </c>
      <c r="H376" s="129">
        <v>0</v>
      </c>
      <c r="I376" s="135" t="s">
        <v>135</v>
      </c>
      <c r="J376" s="134" t="s">
        <v>2729</v>
      </c>
      <c r="K376" s="134" t="s">
        <v>2729</v>
      </c>
    </row>
    <row r="377" hidden="1" spans="1:11">
      <c r="A377" s="126" t="s">
        <v>135</v>
      </c>
      <c r="B377" s="97" t="s">
        <v>135</v>
      </c>
      <c r="C377" s="97" t="s">
        <v>730</v>
      </c>
      <c r="D377" s="89" t="s">
        <v>740</v>
      </c>
      <c r="E377" s="97" t="s">
        <v>147</v>
      </c>
      <c r="F377" s="41" t="s">
        <v>2879</v>
      </c>
      <c r="G377" s="129">
        <v>0</v>
      </c>
      <c r="H377" s="129">
        <v>0</v>
      </c>
      <c r="I377" s="135" t="s">
        <v>135</v>
      </c>
      <c r="J377" s="134" t="s">
        <v>2729</v>
      </c>
      <c r="K377" s="134" t="s">
        <v>2729</v>
      </c>
    </row>
    <row r="378" hidden="1" spans="1:11">
      <c r="A378" s="126" t="s">
        <v>135</v>
      </c>
      <c r="B378" s="97" t="s">
        <v>135</v>
      </c>
      <c r="C378" s="97" t="s">
        <v>730</v>
      </c>
      <c r="D378" s="89" t="s">
        <v>741</v>
      </c>
      <c r="E378" s="97" t="s">
        <v>147</v>
      </c>
      <c r="F378" s="40" t="s">
        <v>2917</v>
      </c>
      <c r="G378" s="129">
        <v>0</v>
      </c>
      <c r="H378" s="131">
        <v>0</v>
      </c>
      <c r="I378" s="136" t="s">
        <v>135</v>
      </c>
      <c r="J378" s="134" t="s">
        <v>2729</v>
      </c>
      <c r="K378" s="134" t="s">
        <v>2729</v>
      </c>
    </row>
    <row r="379" hidden="1" spans="1:11">
      <c r="A379" s="126" t="s">
        <v>135</v>
      </c>
      <c r="B379" s="97" t="s">
        <v>563</v>
      </c>
      <c r="C379" s="97"/>
      <c r="D379" s="89" t="s">
        <v>743</v>
      </c>
      <c r="E379" s="97" t="s">
        <v>147</v>
      </c>
      <c r="F379" s="41" t="s">
        <v>2918</v>
      </c>
      <c r="G379" s="129">
        <v>11215</v>
      </c>
      <c r="H379" s="128">
        <v>11415</v>
      </c>
      <c r="I379" s="135">
        <v>0.018</v>
      </c>
      <c r="J379" s="134" t="s">
        <v>147</v>
      </c>
      <c r="K379" s="134" t="s">
        <v>147</v>
      </c>
    </row>
    <row r="380" ht="18.95" customHeight="1" spans="1:11">
      <c r="A380" s="126" t="s">
        <v>134</v>
      </c>
      <c r="B380" s="97" t="s">
        <v>135</v>
      </c>
      <c r="C380" s="97" t="s">
        <v>135</v>
      </c>
      <c r="D380" s="89" t="s">
        <v>745</v>
      </c>
      <c r="E380" s="97" t="s">
        <v>135</v>
      </c>
      <c r="F380" s="43" t="s">
        <v>746</v>
      </c>
      <c r="G380" s="127">
        <v>6711695</v>
      </c>
      <c r="H380" s="127">
        <v>6983000</v>
      </c>
      <c r="I380" s="133">
        <v>0.04</v>
      </c>
      <c r="J380" s="134" t="s">
        <v>147</v>
      </c>
      <c r="K380" s="134" t="s">
        <v>147</v>
      </c>
    </row>
    <row r="381" ht="18.95" hidden="1" customHeight="1" spans="1:11">
      <c r="A381" s="126" t="s">
        <v>135</v>
      </c>
      <c r="B381" s="97" t="s">
        <v>745</v>
      </c>
      <c r="C381" s="97" t="s">
        <v>135</v>
      </c>
      <c r="D381" s="89" t="s">
        <v>747</v>
      </c>
      <c r="E381" s="97" t="s">
        <v>135</v>
      </c>
      <c r="F381" s="43" t="s">
        <v>748</v>
      </c>
      <c r="G381" s="127">
        <v>81772</v>
      </c>
      <c r="H381" s="127">
        <v>84000</v>
      </c>
      <c r="I381" s="133">
        <v>0.027</v>
      </c>
      <c r="J381" s="134" t="s">
        <v>147</v>
      </c>
      <c r="K381" s="134" t="s">
        <v>147</v>
      </c>
    </row>
    <row r="382" ht="18.95" hidden="1" customHeight="1" spans="1:11">
      <c r="A382" s="126" t="s">
        <v>135</v>
      </c>
      <c r="B382" s="97" t="s">
        <v>135</v>
      </c>
      <c r="C382" s="97" t="s">
        <v>747</v>
      </c>
      <c r="D382" s="89" t="s">
        <v>749</v>
      </c>
      <c r="E382" s="97" t="s">
        <v>147</v>
      </c>
      <c r="F382" s="41" t="s">
        <v>4015</v>
      </c>
      <c r="G382" s="129">
        <v>37601</v>
      </c>
      <c r="H382" s="129">
        <v>39500</v>
      </c>
      <c r="I382" s="135">
        <v>0.051</v>
      </c>
      <c r="J382" s="134" t="s">
        <v>147</v>
      </c>
      <c r="K382" s="134" t="s">
        <v>147</v>
      </c>
    </row>
    <row r="383" ht="18.95" hidden="1" customHeight="1" spans="1:11">
      <c r="A383" s="126" t="s">
        <v>135</v>
      </c>
      <c r="B383" s="97" t="s">
        <v>135</v>
      </c>
      <c r="C383" s="97" t="s">
        <v>747</v>
      </c>
      <c r="D383" s="89" t="s">
        <v>750</v>
      </c>
      <c r="E383" s="97" t="s">
        <v>147</v>
      </c>
      <c r="F383" s="41" t="s">
        <v>4016</v>
      </c>
      <c r="G383" s="129">
        <v>10186</v>
      </c>
      <c r="H383" s="129">
        <v>10500</v>
      </c>
      <c r="I383" s="135">
        <v>0.031</v>
      </c>
      <c r="J383" s="134" t="s">
        <v>147</v>
      </c>
      <c r="K383" s="134" t="s">
        <v>147</v>
      </c>
    </row>
    <row r="384" ht="18.95" hidden="1" customHeight="1" spans="1:11">
      <c r="A384" s="126" t="s">
        <v>135</v>
      </c>
      <c r="B384" s="97" t="s">
        <v>135</v>
      </c>
      <c r="C384" s="97" t="s">
        <v>747</v>
      </c>
      <c r="D384" s="89" t="s">
        <v>751</v>
      </c>
      <c r="E384" s="97" t="s">
        <v>147</v>
      </c>
      <c r="F384" s="41" t="s">
        <v>4017</v>
      </c>
      <c r="G384" s="129">
        <v>880</v>
      </c>
      <c r="H384" s="129">
        <v>900</v>
      </c>
      <c r="I384" s="135">
        <v>0.023</v>
      </c>
      <c r="J384" s="134" t="s">
        <v>147</v>
      </c>
      <c r="K384" s="134" t="s">
        <v>147</v>
      </c>
    </row>
    <row r="385" ht="18.95" hidden="1" customHeight="1" spans="1:11">
      <c r="A385" s="126" t="s">
        <v>135</v>
      </c>
      <c r="B385" s="97" t="s">
        <v>135</v>
      </c>
      <c r="C385" s="97" t="s">
        <v>747</v>
      </c>
      <c r="D385" s="89" t="s">
        <v>752</v>
      </c>
      <c r="E385" s="97" t="s">
        <v>147</v>
      </c>
      <c r="F385" s="41" t="s">
        <v>4018</v>
      </c>
      <c r="G385" s="129">
        <v>33105</v>
      </c>
      <c r="H385" s="129">
        <v>33100</v>
      </c>
      <c r="I385" s="135">
        <v>0</v>
      </c>
      <c r="J385" s="134" t="s">
        <v>147</v>
      </c>
      <c r="K385" s="134" t="s">
        <v>147</v>
      </c>
    </row>
    <row r="386" ht="18.95" hidden="1" customHeight="1" spans="1:11">
      <c r="A386" s="126" t="s">
        <v>135</v>
      </c>
      <c r="B386" s="97" t="s">
        <v>745</v>
      </c>
      <c r="C386" s="97" t="s">
        <v>135</v>
      </c>
      <c r="D386" s="89" t="s">
        <v>754</v>
      </c>
      <c r="E386" s="97" t="s">
        <v>135</v>
      </c>
      <c r="F386" s="43" t="s">
        <v>755</v>
      </c>
      <c r="G386" s="127">
        <v>5411207</v>
      </c>
      <c r="H386" s="127">
        <v>5643650</v>
      </c>
      <c r="I386" s="133">
        <v>0.043</v>
      </c>
      <c r="J386" s="134" t="s">
        <v>147</v>
      </c>
      <c r="K386" s="134" t="s">
        <v>147</v>
      </c>
    </row>
    <row r="387" ht="18.95" hidden="1" customHeight="1" spans="1:11">
      <c r="A387" s="126" t="s">
        <v>135</v>
      </c>
      <c r="B387" s="97" t="s">
        <v>135</v>
      </c>
      <c r="C387" s="97" t="s">
        <v>754</v>
      </c>
      <c r="D387" s="89" t="s">
        <v>756</v>
      </c>
      <c r="E387" s="97" t="s">
        <v>147</v>
      </c>
      <c r="F387" s="41" t="s">
        <v>4019</v>
      </c>
      <c r="G387" s="129">
        <v>207590</v>
      </c>
      <c r="H387" s="129">
        <v>217000</v>
      </c>
      <c r="I387" s="135">
        <v>0.045</v>
      </c>
      <c r="J387" s="134" t="s">
        <v>147</v>
      </c>
      <c r="K387" s="134" t="s">
        <v>147</v>
      </c>
    </row>
    <row r="388" ht="18.95" hidden="1" customHeight="1" spans="1:11">
      <c r="A388" s="126" t="s">
        <v>135</v>
      </c>
      <c r="B388" s="97" t="s">
        <v>135</v>
      </c>
      <c r="C388" s="97" t="s">
        <v>754</v>
      </c>
      <c r="D388" s="89" t="s">
        <v>758</v>
      </c>
      <c r="E388" s="97" t="s">
        <v>147</v>
      </c>
      <c r="F388" s="41" t="s">
        <v>4020</v>
      </c>
      <c r="G388" s="129">
        <v>2376645</v>
      </c>
      <c r="H388" s="129">
        <v>2486000</v>
      </c>
      <c r="I388" s="135">
        <v>0.046</v>
      </c>
      <c r="J388" s="134" t="s">
        <v>147</v>
      </c>
      <c r="K388" s="134" t="s">
        <v>147</v>
      </c>
    </row>
    <row r="389" ht="18.95" hidden="1" customHeight="1" spans="1:11">
      <c r="A389" s="126" t="s">
        <v>135</v>
      </c>
      <c r="B389" s="97" t="s">
        <v>135</v>
      </c>
      <c r="C389" s="97" t="s">
        <v>754</v>
      </c>
      <c r="D389" s="89" t="s">
        <v>760</v>
      </c>
      <c r="E389" s="97" t="s">
        <v>147</v>
      </c>
      <c r="F389" s="41" t="s">
        <v>4021</v>
      </c>
      <c r="G389" s="129">
        <v>1422476</v>
      </c>
      <c r="H389" s="129">
        <v>1485000</v>
      </c>
      <c r="I389" s="135">
        <v>0.044</v>
      </c>
      <c r="J389" s="134" t="s">
        <v>147</v>
      </c>
      <c r="K389" s="134" t="s">
        <v>147</v>
      </c>
    </row>
    <row r="390" ht="18.95" hidden="1" customHeight="1" spans="1:11">
      <c r="A390" s="126" t="s">
        <v>135</v>
      </c>
      <c r="B390" s="97" t="s">
        <v>135</v>
      </c>
      <c r="C390" s="97" t="s">
        <v>754</v>
      </c>
      <c r="D390" s="89" t="s">
        <v>762</v>
      </c>
      <c r="E390" s="97" t="s">
        <v>147</v>
      </c>
      <c r="F390" s="41" t="s">
        <v>4022</v>
      </c>
      <c r="G390" s="129">
        <v>508702</v>
      </c>
      <c r="H390" s="129">
        <v>529000</v>
      </c>
      <c r="I390" s="135">
        <v>0.04</v>
      </c>
      <c r="J390" s="134" t="s">
        <v>147</v>
      </c>
      <c r="K390" s="134" t="s">
        <v>147</v>
      </c>
    </row>
    <row r="391" ht="18.95" hidden="1" customHeight="1" spans="1:11">
      <c r="A391" s="137" t="s">
        <v>135</v>
      </c>
      <c r="B391" s="138" t="s">
        <v>135</v>
      </c>
      <c r="C391" s="138" t="s">
        <v>754</v>
      </c>
      <c r="D391" s="139" t="s">
        <v>764</v>
      </c>
      <c r="E391" s="138" t="s">
        <v>147</v>
      </c>
      <c r="F391" s="41" t="s">
        <v>4023</v>
      </c>
      <c r="G391" s="129">
        <v>574583</v>
      </c>
      <c r="H391" s="129">
        <v>603000</v>
      </c>
      <c r="I391" s="135">
        <v>0.049</v>
      </c>
      <c r="J391" s="134" t="s">
        <v>147</v>
      </c>
      <c r="K391" s="134" t="s">
        <v>147</v>
      </c>
    </row>
    <row r="392" hidden="1" spans="1:11">
      <c r="A392" s="126" t="s">
        <v>135</v>
      </c>
      <c r="B392" s="97" t="s">
        <v>135</v>
      </c>
      <c r="C392" s="97" t="s">
        <v>754</v>
      </c>
      <c r="D392" s="89" t="s">
        <v>766</v>
      </c>
      <c r="E392" s="97" t="s">
        <v>147</v>
      </c>
      <c r="F392" s="41" t="s">
        <v>4024</v>
      </c>
      <c r="G392" s="129">
        <v>3418</v>
      </c>
      <c r="H392" s="129">
        <v>3450</v>
      </c>
      <c r="I392" s="135">
        <v>0.009</v>
      </c>
      <c r="J392" s="134" t="s">
        <v>147</v>
      </c>
      <c r="K392" s="134" t="s">
        <v>147</v>
      </c>
    </row>
    <row r="393" hidden="1" spans="1:11">
      <c r="A393" s="126" t="s">
        <v>135</v>
      </c>
      <c r="B393" s="97" t="s">
        <v>135</v>
      </c>
      <c r="C393" s="97" t="s">
        <v>754</v>
      </c>
      <c r="D393" s="89" t="s">
        <v>768</v>
      </c>
      <c r="E393" s="97" t="s">
        <v>147</v>
      </c>
      <c r="F393" s="41" t="s">
        <v>2926</v>
      </c>
      <c r="G393" s="129">
        <v>0</v>
      </c>
      <c r="H393" s="129">
        <v>0</v>
      </c>
      <c r="I393" s="135" t="s">
        <v>135</v>
      </c>
      <c r="J393" s="134" t="s">
        <v>2729</v>
      </c>
      <c r="K393" s="134" t="s">
        <v>147</v>
      </c>
    </row>
    <row r="394" hidden="1" spans="1:11">
      <c r="A394" s="137" t="s">
        <v>135</v>
      </c>
      <c r="B394" s="138"/>
      <c r="C394" s="138" t="s">
        <v>754</v>
      </c>
      <c r="D394" s="139" t="s">
        <v>770</v>
      </c>
      <c r="E394" s="138" t="s">
        <v>147</v>
      </c>
      <c r="F394" s="41" t="s">
        <v>4025</v>
      </c>
      <c r="G394" s="129">
        <v>317793</v>
      </c>
      <c r="H394" s="129">
        <v>320200</v>
      </c>
      <c r="I394" s="135">
        <v>0.008</v>
      </c>
      <c r="J394" s="134" t="s">
        <v>147</v>
      </c>
      <c r="K394" s="134" t="s">
        <v>147</v>
      </c>
    </row>
    <row r="395" ht="18.95" hidden="1" customHeight="1" spans="1:11">
      <c r="A395" s="126" t="s">
        <v>135</v>
      </c>
      <c r="B395" s="460" t="s">
        <v>745</v>
      </c>
      <c r="C395" s="97"/>
      <c r="D395" s="89" t="s">
        <v>772</v>
      </c>
      <c r="E395" s="97"/>
      <c r="F395" s="48" t="s">
        <v>773</v>
      </c>
      <c r="G395" s="127">
        <v>515665</v>
      </c>
      <c r="H395" s="127">
        <v>539230</v>
      </c>
      <c r="I395" s="133">
        <v>0.046</v>
      </c>
      <c r="J395" s="134" t="s">
        <v>147</v>
      </c>
      <c r="K395" s="134" t="s">
        <v>147</v>
      </c>
    </row>
    <row r="396" ht="18.95" hidden="1" customHeight="1" spans="1:11">
      <c r="A396" s="126" t="s">
        <v>135</v>
      </c>
      <c r="B396" s="97" t="s">
        <v>135</v>
      </c>
      <c r="C396" s="97" t="s">
        <v>772</v>
      </c>
      <c r="D396" s="89" t="s">
        <v>774</v>
      </c>
      <c r="E396" s="97" t="s">
        <v>147</v>
      </c>
      <c r="F396" s="41" t="s">
        <v>4026</v>
      </c>
      <c r="G396" s="129">
        <v>2119</v>
      </c>
      <c r="H396" s="128">
        <v>2230</v>
      </c>
      <c r="I396" s="135">
        <v>0.052</v>
      </c>
      <c r="J396" s="134" t="s">
        <v>147</v>
      </c>
      <c r="K396" s="134" t="s">
        <v>147</v>
      </c>
    </row>
    <row r="397" ht="18.95" hidden="1" customHeight="1" spans="1:11">
      <c r="A397" s="126" t="s">
        <v>135</v>
      </c>
      <c r="B397" s="97" t="s">
        <v>135</v>
      </c>
      <c r="C397" s="97" t="s">
        <v>772</v>
      </c>
      <c r="D397" s="89" t="s">
        <v>776</v>
      </c>
      <c r="E397" s="97" t="s">
        <v>147</v>
      </c>
      <c r="F397" s="49" t="s">
        <v>4027</v>
      </c>
      <c r="G397" s="129">
        <v>186996</v>
      </c>
      <c r="H397" s="129">
        <v>196000</v>
      </c>
      <c r="I397" s="135">
        <v>0.048</v>
      </c>
      <c r="J397" s="134" t="s">
        <v>147</v>
      </c>
      <c r="K397" s="134" t="s">
        <v>147</v>
      </c>
    </row>
    <row r="398" ht="18.95" hidden="1" customHeight="1" spans="1:11">
      <c r="A398" s="126" t="s">
        <v>135</v>
      </c>
      <c r="B398" s="97" t="s">
        <v>135</v>
      </c>
      <c r="C398" s="97" t="s">
        <v>772</v>
      </c>
      <c r="D398" s="89" t="s">
        <v>778</v>
      </c>
      <c r="E398" s="97" t="s">
        <v>147</v>
      </c>
      <c r="F398" s="49" t="s">
        <v>4028</v>
      </c>
      <c r="G398" s="129">
        <v>58111</v>
      </c>
      <c r="H398" s="129">
        <v>61000</v>
      </c>
      <c r="I398" s="135">
        <v>0.05</v>
      </c>
      <c r="J398" s="134" t="s">
        <v>147</v>
      </c>
      <c r="K398" s="134" t="s">
        <v>147</v>
      </c>
    </row>
    <row r="399" ht="18.95" hidden="1" customHeight="1" spans="1:11">
      <c r="A399" s="126" t="s">
        <v>135</v>
      </c>
      <c r="B399" s="97" t="s">
        <v>135</v>
      </c>
      <c r="C399" s="97" t="s">
        <v>772</v>
      </c>
      <c r="D399" s="89" t="s">
        <v>780</v>
      </c>
      <c r="E399" s="97" t="s">
        <v>147</v>
      </c>
      <c r="F399" s="49" t="s">
        <v>4029</v>
      </c>
      <c r="G399" s="129">
        <v>135619</v>
      </c>
      <c r="H399" s="129">
        <v>142000</v>
      </c>
      <c r="I399" s="135">
        <v>0.047</v>
      </c>
      <c r="J399" s="134" t="s">
        <v>147</v>
      </c>
      <c r="K399" s="134" t="s">
        <v>147</v>
      </c>
    </row>
    <row r="400" ht="18.95" hidden="1" customHeight="1" spans="1:11">
      <c r="A400" s="126" t="s">
        <v>135</v>
      </c>
      <c r="B400" s="97" t="s">
        <v>135</v>
      </c>
      <c r="C400" s="97" t="s">
        <v>772</v>
      </c>
      <c r="D400" s="89" t="s">
        <v>782</v>
      </c>
      <c r="E400" s="97" t="s">
        <v>147</v>
      </c>
      <c r="F400" s="49" t="s">
        <v>4030</v>
      </c>
      <c r="G400" s="129">
        <v>91567</v>
      </c>
      <c r="H400" s="129">
        <v>96000</v>
      </c>
      <c r="I400" s="135">
        <v>0.048</v>
      </c>
      <c r="J400" s="134" t="s">
        <v>147</v>
      </c>
      <c r="K400" s="134" t="s">
        <v>147</v>
      </c>
    </row>
    <row r="401" ht="18.95" hidden="1" customHeight="1" spans="1:11">
      <c r="A401" s="126" t="s">
        <v>135</v>
      </c>
      <c r="B401" s="97"/>
      <c r="C401" s="97" t="s">
        <v>772</v>
      </c>
      <c r="D401" s="89" t="s">
        <v>784</v>
      </c>
      <c r="E401" s="97" t="s">
        <v>147</v>
      </c>
      <c r="F401" s="49" t="s">
        <v>4031</v>
      </c>
      <c r="G401" s="129">
        <v>41253</v>
      </c>
      <c r="H401" s="128">
        <v>42000</v>
      </c>
      <c r="I401" s="135">
        <v>0.018</v>
      </c>
      <c r="J401" s="134" t="s">
        <v>147</v>
      </c>
      <c r="K401" s="134" t="s">
        <v>147</v>
      </c>
    </row>
    <row r="402" ht="18.95" hidden="1" customHeight="1" spans="1:11">
      <c r="A402" s="126" t="s">
        <v>135</v>
      </c>
      <c r="B402" s="460" t="s">
        <v>745</v>
      </c>
      <c r="C402" s="97"/>
      <c r="D402" s="89" t="s">
        <v>786</v>
      </c>
      <c r="E402" s="97"/>
      <c r="F402" s="50" t="s">
        <v>787</v>
      </c>
      <c r="G402" s="127">
        <v>3044</v>
      </c>
      <c r="H402" s="127">
        <v>3200</v>
      </c>
      <c r="I402" s="133">
        <v>0.051</v>
      </c>
      <c r="J402" s="134" t="s">
        <v>147</v>
      </c>
      <c r="K402" s="134" t="s">
        <v>147</v>
      </c>
    </row>
    <row r="403" ht="18.95" hidden="1" customHeight="1" spans="1:11">
      <c r="A403" s="126" t="s">
        <v>135</v>
      </c>
      <c r="B403" s="97" t="s">
        <v>135</v>
      </c>
      <c r="C403" s="97" t="s">
        <v>786</v>
      </c>
      <c r="D403" s="89" t="s">
        <v>788</v>
      </c>
      <c r="E403" s="97" t="s">
        <v>147</v>
      </c>
      <c r="F403" s="49" t="s">
        <v>4032</v>
      </c>
      <c r="G403" s="129">
        <v>83</v>
      </c>
      <c r="H403" s="129">
        <v>87</v>
      </c>
      <c r="I403" s="135">
        <v>0.048</v>
      </c>
      <c r="J403" s="134" t="s">
        <v>147</v>
      </c>
      <c r="K403" s="134" t="s">
        <v>147</v>
      </c>
    </row>
    <row r="404" ht="18.95" hidden="1" customHeight="1" spans="1:11">
      <c r="A404" s="126" t="s">
        <v>135</v>
      </c>
      <c r="B404" s="97" t="s">
        <v>135</v>
      </c>
      <c r="C404" s="97" t="s">
        <v>786</v>
      </c>
      <c r="D404" s="89" t="s">
        <v>790</v>
      </c>
      <c r="E404" s="97" t="s">
        <v>147</v>
      </c>
      <c r="F404" s="49" t="s">
        <v>4033</v>
      </c>
      <c r="G404" s="129">
        <v>350</v>
      </c>
      <c r="H404" s="129">
        <v>380</v>
      </c>
      <c r="I404" s="135">
        <v>0.086</v>
      </c>
      <c r="J404" s="134" t="s">
        <v>147</v>
      </c>
      <c r="K404" s="134" t="s">
        <v>147</v>
      </c>
    </row>
    <row r="405" ht="18.95" hidden="1" customHeight="1" spans="1:11">
      <c r="A405" s="126" t="s">
        <v>135</v>
      </c>
      <c r="B405" s="97" t="s">
        <v>135</v>
      </c>
      <c r="C405" s="97" t="s">
        <v>786</v>
      </c>
      <c r="D405" s="89" t="s">
        <v>792</v>
      </c>
      <c r="E405" s="97" t="s">
        <v>147</v>
      </c>
      <c r="F405" s="49" t="s">
        <v>4034</v>
      </c>
      <c r="G405" s="129">
        <v>1199</v>
      </c>
      <c r="H405" s="129">
        <v>1250</v>
      </c>
      <c r="I405" s="135">
        <v>0.043</v>
      </c>
      <c r="J405" s="134" t="s">
        <v>147</v>
      </c>
      <c r="K405" s="134" t="s">
        <v>147</v>
      </c>
    </row>
    <row r="406" ht="18.95" hidden="1" customHeight="1" spans="1:11">
      <c r="A406" s="126" t="s">
        <v>135</v>
      </c>
      <c r="B406" s="97" t="s">
        <v>135</v>
      </c>
      <c r="C406" s="97" t="s">
        <v>786</v>
      </c>
      <c r="D406" s="89" t="s">
        <v>794</v>
      </c>
      <c r="E406" s="97" t="s">
        <v>147</v>
      </c>
      <c r="F406" s="49" t="s">
        <v>4035</v>
      </c>
      <c r="G406" s="129">
        <v>550</v>
      </c>
      <c r="H406" s="129">
        <v>570</v>
      </c>
      <c r="I406" s="140">
        <v>0.036</v>
      </c>
      <c r="J406" s="134" t="s">
        <v>147</v>
      </c>
      <c r="K406" s="134" t="s">
        <v>147</v>
      </c>
    </row>
    <row r="407" ht="18.95" hidden="1" customHeight="1" spans="1:11">
      <c r="A407" s="126" t="s">
        <v>135</v>
      </c>
      <c r="B407" s="97"/>
      <c r="C407" s="97" t="s">
        <v>786</v>
      </c>
      <c r="D407" s="89" t="s">
        <v>796</v>
      </c>
      <c r="E407" s="97" t="s">
        <v>147</v>
      </c>
      <c r="F407" s="49" t="s">
        <v>4036</v>
      </c>
      <c r="G407" s="129">
        <v>862</v>
      </c>
      <c r="H407" s="129">
        <v>913</v>
      </c>
      <c r="I407" s="135">
        <v>0.059</v>
      </c>
      <c r="J407" s="134" t="s">
        <v>147</v>
      </c>
      <c r="K407" s="134" t="s">
        <v>147</v>
      </c>
    </row>
    <row r="408" ht="18.95" hidden="1" customHeight="1" spans="1:11">
      <c r="A408" s="126" t="s">
        <v>135</v>
      </c>
      <c r="B408" s="460" t="s">
        <v>745</v>
      </c>
      <c r="C408" s="97"/>
      <c r="D408" s="89" t="s">
        <v>798</v>
      </c>
      <c r="E408" s="97"/>
      <c r="F408" s="50" t="s">
        <v>799</v>
      </c>
      <c r="G408" s="127">
        <v>5433</v>
      </c>
      <c r="H408" s="127">
        <v>5680</v>
      </c>
      <c r="I408" s="133">
        <v>0.045</v>
      </c>
      <c r="J408" s="134" t="s">
        <v>147</v>
      </c>
      <c r="K408" s="134" t="s">
        <v>147</v>
      </c>
    </row>
    <row r="409" ht="18.95" hidden="1" customHeight="1" spans="1:11">
      <c r="A409" s="126" t="s">
        <v>135</v>
      </c>
      <c r="B409" s="97" t="s">
        <v>135</v>
      </c>
      <c r="C409" s="97" t="s">
        <v>798</v>
      </c>
      <c r="D409" s="89" t="s">
        <v>800</v>
      </c>
      <c r="E409" s="97" t="s">
        <v>147</v>
      </c>
      <c r="F409" s="49" t="s">
        <v>4037</v>
      </c>
      <c r="G409" s="129">
        <v>4009</v>
      </c>
      <c r="H409" s="129">
        <v>4200</v>
      </c>
      <c r="I409" s="140">
        <v>0.048</v>
      </c>
      <c r="J409" s="134" t="s">
        <v>147</v>
      </c>
      <c r="K409" s="134" t="s">
        <v>147</v>
      </c>
    </row>
    <row r="410" ht="18.95" hidden="1" customHeight="1" spans="1:11">
      <c r="A410" s="126" t="s">
        <v>135</v>
      </c>
      <c r="B410" s="97" t="s">
        <v>135</v>
      </c>
      <c r="C410" s="97" t="s">
        <v>798</v>
      </c>
      <c r="D410" s="89" t="s">
        <v>802</v>
      </c>
      <c r="E410" s="97" t="s">
        <v>147</v>
      </c>
      <c r="F410" s="49" t="s">
        <v>4038</v>
      </c>
      <c r="G410" s="129">
        <v>1423</v>
      </c>
      <c r="H410" s="128">
        <v>1480</v>
      </c>
      <c r="I410" s="135">
        <v>0.04</v>
      </c>
      <c r="J410" s="134" t="s">
        <v>147</v>
      </c>
      <c r="K410" s="134" t="s">
        <v>147</v>
      </c>
    </row>
    <row r="411" hidden="1" spans="1:11">
      <c r="A411" s="126" t="s">
        <v>135</v>
      </c>
      <c r="B411" s="97"/>
      <c r="C411" s="97" t="s">
        <v>798</v>
      </c>
      <c r="D411" s="89" t="s">
        <v>804</v>
      </c>
      <c r="E411" s="97" t="s">
        <v>147</v>
      </c>
      <c r="F411" s="49" t="s">
        <v>4039</v>
      </c>
      <c r="G411" s="129">
        <v>1</v>
      </c>
      <c r="H411" s="129">
        <v>0</v>
      </c>
      <c r="I411" s="135">
        <v>-1</v>
      </c>
      <c r="J411" s="134" t="s">
        <v>147</v>
      </c>
      <c r="K411" s="134" t="s">
        <v>147</v>
      </c>
    </row>
    <row r="412" hidden="1" spans="1:11">
      <c r="A412" s="126" t="s">
        <v>135</v>
      </c>
      <c r="B412" s="460" t="s">
        <v>745</v>
      </c>
      <c r="C412" s="97"/>
      <c r="D412" s="89" t="s">
        <v>806</v>
      </c>
      <c r="E412" s="97"/>
      <c r="F412" s="50" t="s">
        <v>807</v>
      </c>
      <c r="G412" s="127">
        <v>0</v>
      </c>
      <c r="H412" s="127">
        <v>0</v>
      </c>
      <c r="I412" s="133" t="s">
        <v>135</v>
      </c>
      <c r="J412" s="134" t="s">
        <v>2729</v>
      </c>
      <c r="K412" s="134" t="s">
        <v>147</v>
      </c>
    </row>
    <row r="413" hidden="1" spans="1:11">
      <c r="A413" s="126" t="s">
        <v>135</v>
      </c>
      <c r="B413" s="97" t="s">
        <v>135</v>
      </c>
      <c r="C413" s="97" t="s">
        <v>806</v>
      </c>
      <c r="D413" s="89" t="s">
        <v>808</v>
      </c>
      <c r="E413" s="97" t="s">
        <v>147</v>
      </c>
      <c r="F413" s="49" t="s">
        <v>2942</v>
      </c>
      <c r="G413" s="129">
        <v>0</v>
      </c>
      <c r="H413" s="129">
        <v>0</v>
      </c>
      <c r="I413" s="135" t="s">
        <v>135</v>
      </c>
      <c r="J413" s="134" t="s">
        <v>2729</v>
      </c>
      <c r="K413" s="134" t="s">
        <v>147</v>
      </c>
    </row>
    <row r="414" hidden="1" spans="1:11">
      <c r="A414" s="126" t="s">
        <v>135</v>
      </c>
      <c r="B414" s="97" t="s">
        <v>135</v>
      </c>
      <c r="C414" s="97" t="s">
        <v>806</v>
      </c>
      <c r="D414" s="89" t="s">
        <v>810</v>
      </c>
      <c r="E414" s="97" t="s">
        <v>147</v>
      </c>
      <c r="F414" s="49" t="s">
        <v>2943</v>
      </c>
      <c r="G414" s="129">
        <v>0</v>
      </c>
      <c r="H414" s="129">
        <v>0</v>
      </c>
      <c r="I414" s="135" t="s">
        <v>135</v>
      </c>
      <c r="J414" s="134" t="s">
        <v>2729</v>
      </c>
      <c r="K414" s="134" t="s">
        <v>147</v>
      </c>
    </row>
    <row r="415" hidden="1" spans="1:11">
      <c r="A415" s="126" t="s">
        <v>135</v>
      </c>
      <c r="B415" s="97"/>
      <c r="C415" s="97" t="s">
        <v>806</v>
      </c>
      <c r="D415" s="89" t="s">
        <v>812</v>
      </c>
      <c r="E415" s="97" t="s">
        <v>147</v>
      </c>
      <c r="F415" s="49" t="s">
        <v>2944</v>
      </c>
      <c r="G415" s="129">
        <v>0</v>
      </c>
      <c r="H415" s="129">
        <v>0</v>
      </c>
      <c r="I415" s="135" t="s">
        <v>135</v>
      </c>
      <c r="J415" s="134" t="s">
        <v>2729</v>
      </c>
      <c r="K415" s="134" t="s">
        <v>147</v>
      </c>
    </row>
    <row r="416" hidden="1" spans="1:11">
      <c r="A416" s="126" t="s">
        <v>135</v>
      </c>
      <c r="B416" s="460" t="s">
        <v>745</v>
      </c>
      <c r="C416" s="97"/>
      <c r="D416" s="89" t="s">
        <v>814</v>
      </c>
      <c r="E416" s="97"/>
      <c r="F416" s="50" t="s">
        <v>815</v>
      </c>
      <c r="G416" s="127">
        <v>22835</v>
      </c>
      <c r="H416" s="127">
        <v>23790</v>
      </c>
      <c r="I416" s="133">
        <v>0.042</v>
      </c>
      <c r="J416" s="134" t="s">
        <v>147</v>
      </c>
      <c r="K416" s="134" t="s">
        <v>147</v>
      </c>
    </row>
    <row r="417" ht="18.95" hidden="1" customHeight="1" spans="1:11">
      <c r="A417" s="126" t="s">
        <v>135</v>
      </c>
      <c r="B417" s="97" t="s">
        <v>135</v>
      </c>
      <c r="C417" s="97" t="s">
        <v>814</v>
      </c>
      <c r="D417" s="89" t="s">
        <v>816</v>
      </c>
      <c r="E417" s="97" t="s">
        <v>147</v>
      </c>
      <c r="F417" s="49" t="s">
        <v>4040</v>
      </c>
      <c r="G417" s="129">
        <v>21873</v>
      </c>
      <c r="H417" s="128">
        <v>22800</v>
      </c>
      <c r="I417" s="135">
        <v>0.042</v>
      </c>
      <c r="J417" s="134" t="s">
        <v>147</v>
      </c>
      <c r="K417" s="134" t="s">
        <v>147</v>
      </c>
    </row>
    <row r="418" ht="18.95" hidden="1" customHeight="1" spans="1:11">
      <c r="A418" s="126" t="s">
        <v>135</v>
      </c>
      <c r="B418" s="97" t="s">
        <v>135</v>
      </c>
      <c r="C418" s="97" t="s">
        <v>814</v>
      </c>
      <c r="D418" s="89" t="s">
        <v>818</v>
      </c>
      <c r="E418" s="97" t="s">
        <v>147</v>
      </c>
      <c r="F418" s="49" t="s">
        <v>4041</v>
      </c>
      <c r="G418" s="129">
        <v>459</v>
      </c>
      <c r="H418" s="129">
        <v>480</v>
      </c>
      <c r="I418" s="135">
        <v>0.046</v>
      </c>
      <c r="J418" s="134" t="s">
        <v>147</v>
      </c>
      <c r="K418" s="134" t="s">
        <v>147</v>
      </c>
    </row>
    <row r="419" ht="18.95" hidden="1" customHeight="1" spans="1:11">
      <c r="A419" s="126" t="s">
        <v>135</v>
      </c>
      <c r="B419" s="97"/>
      <c r="C419" s="97" t="s">
        <v>814</v>
      </c>
      <c r="D419" s="89" t="s">
        <v>820</v>
      </c>
      <c r="E419" s="97" t="s">
        <v>147</v>
      </c>
      <c r="F419" s="49" t="s">
        <v>4042</v>
      </c>
      <c r="G419" s="129">
        <v>503</v>
      </c>
      <c r="H419" s="129">
        <v>510</v>
      </c>
      <c r="I419" s="135">
        <v>0.014</v>
      </c>
      <c r="J419" s="134" t="s">
        <v>147</v>
      </c>
      <c r="K419" s="134" t="s">
        <v>147</v>
      </c>
    </row>
    <row r="420" ht="18.95" hidden="1" customHeight="1" spans="1:11">
      <c r="A420" s="126" t="s">
        <v>135</v>
      </c>
      <c r="B420" s="460" t="s">
        <v>745</v>
      </c>
      <c r="C420" s="97"/>
      <c r="D420" s="89" t="s">
        <v>822</v>
      </c>
      <c r="E420" s="97"/>
      <c r="F420" s="50" t="s">
        <v>823</v>
      </c>
      <c r="G420" s="127">
        <v>73228</v>
      </c>
      <c r="H420" s="127">
        <v>76450</v>
      </c>
      <c r="I420" s="133">
        <v>0.044</v>
      </c>
      <c r="J420" s="134" t="s">
        <v>147</v>
      </c>
      <c r="K420" s="134" t="s">
        <v>147</v>
      </c>
    </row>
    <row r="421" ht="18.95" hidden="1" customHeight="1" spans="1:11">
      <c r="A421" s="126" t="s">
        <v>135</v>
      </c>
      <c r="B421" s="97" t="s">
        <v>135</v>
      </c>
      <c r="C421" s="97" t="s">
        <v>822</v>
      </c>
      <c r="D421" s="89" t="s">
        <v>824</v>
      </c>
      <c r="E421" s="97" t="s">
        <v>147</v>
      </c>
      <c r="F421" s="49" t="s">
        <v>4043</v>
      </c>
      <c r="G421" s="129">
        <v>15401</v>
      </c>
      <c r="H421" s="129">
        <v>16100</v>
      </c>
      <c r="I421" s="135">
        <v>0.045</v>
      </c>
      <c r="J421" s="134" t="s">
        <v>147</v>
      </c>
      <c r="K421" s="134" t="s">
        <v>147</v>
      </c>
    </row>
    <row r="422" ht="18.95" hidden="1" customHeight="1" spans="1:11">
      <c r="A422" s="126" t="s">
        <v>135</v>
      </c>
      <c r="B422" s="97" t="s">
        <v>135</v>
      </c>
      <c r="C422" s="97" t="s">
        <v>822</v>
      </c>
      <c r="D422" s="89" t="s">
        <v>826</v>
      </c>
      <c r="E422" s="97" t="s">
        <v>147</v>
      </c>
      <c r="F422" s="49" t="s">
        <v>4044</v>
      </c>
      <c r="G422" s="129">
        <v>55525</v>
      </c>
      <c r="H422" s="129">
        <v>58000</v>
      </c>
      <c r="I422" s="135">
        <v>0.045</v>
      </c>
      <c r="J422" s="134" t="s">
        <v>147</v>
      </c>
      <c r="K422" s="134" t="s">
        <v>147</v>
      </c>
    </row>
    <row r="423" ht="18.95" hidden="1" customHeight="1" spans="1:11">
      <c r="A423" s="126" t="s">
        <v>135</v>
      </c>
      <c r="B423" s="97"/>
      <c r="C423" s="97" t="s">
        <v>822</v>
      </c>
      <c r="D423" s="89" t="s">
        <v>828</v>
      </c>
      <c r="E423" s="97" t="s">
        <v>147</v>
      </c>
      <c r="F423" s="49" t="s">
        <v>4045</v>
      </c>
      <c r="G423" s="129">
        <v>1227</v>
      </c>
      <c r="H423" s="128">
        <v>1250</v>
      </c>
      <c r="I423" s="135">
        <v>0.019</v>
      </c>
      <c r="J423" s="134" t="s">
        <v>147</v>
      </c>
      <c r="K423" s="134" t="s">
        <v>147</v>
      </c>
    </row>
    <row r="424" ht="18.95" hidden="1" customHeight="1" spans="1:11">
      <c r="A424" s="126" t="s">
        <v>135</v>
      </c>
      <c r="B424" s="97" t="s">
        <v>135</v>
      </c>
      <c r="C424" s="97" t="s">
        <v>822</v>
      </c>
      <c r="D424" s="89" t="s">
        <v>830</v>
      </c>
      <c r="E424" s="97" t="s">
        <v>147</v>
      </c>
      <c r="F424" s="49" t="s">
        <v>2951</v>
      </c>
      <c r="G424" s="129">
        <v>0</v>
      </c>
      <c r="H424" s="129">
        <v>0</v>
      </c>
      <c r="I424" s="135" t="s">
        <v>135</v>
      </c>
      <c r="J424" s="134" t="s">
        <v>2729</v>
      </c>
      <c r="K424" s="134" t="s">
        <v>147</v>
      </c>
    </row>
    <row r="425" ht="18.95" hidden="1" customHeight="1" spans="1:11">
      <c r="A425" s="126" t="s">
        <v>135</v>
      </c>
      <c r="B425" s="97" t="s">
        <v>135</v>
      </c>
      <c r="C425" s="97" t="s">
        <v>822</v>
      </c>
      <c r="D425" s="89" t="s">
        <v>832</v>
      </c>
      <c r="E425" s="97" t="s">
        <v>147</v>
      </c>
      <c r="F425" s="49" t="s">
        <v>4046</v>
      </c>
      <c r="G425" s="129">
        <v>1075</v>
      </c>
      <c r="H425" s="129">
        <v>1100</v>
      </c>
      <c r="I425" s="135">
        <v>0.023</v>
      </c>
      <c r="J425" s="134" t="s">
        <v>147</v>
      </c>
      <c r="K425" s="134" t="s">
        <v>147</v>
      </c>
    </row>
    <row r="426" ht="18.95" hidden="1" customHeight="1" spans="1:11">
      <c r="A426" s="126" t="s">
        <v>135</v>
      </c>
      <c r="B426" s="460" t="s">
        <v>745</v>
      </c>
      <c r="C426" s="97"/>
      <c r="D426" s="89" t="s">
        <v>834</v>
      </c>
      <c r="E426" s="97"/>
      <c r="F426" s="50" t="s">
        <v>835</v>
      </c>
      <c r="G426" s="127">
        <v>452704</v>
      </c>
      <c r="H426" s="127">
        <v>459000</v>
      </c>
      <c r="I426" s="133">
        <v>0.014</v>
      </c>
      <c r="J426" s="134" t="s">
        <v>147</v>
      </c>
      <c r="K426" s="134" t="s">
        <v>147</v>
      </c>
    </row>
    <row r="427" ht="18.95" hidden="1" customHeight="1" spans="1:11">
      <c r="A427" s="126" t="s">
        <v>135</v>
      </c>
      <c r="B427" s="97" t="s">
        <v>135</v>
      </c>
      <c r="C427" s="97" t="s">
        <v>834</v>
      </c>
      <c r="D427" s="89" t="s">
        <v>836</v>
      </c>
      <c r="E427" s="97" t="s">
        <v>147</v>
      </c>
      <c r="F427" s="49" t="s">
        <v>4047</v>
      </c>
      <c r="G427" s="129">
        <v>135193</v>
      </c>
      <c r="H427" s="128">
        <v>138000</v>
      </c>
      <c r="I427" s="135">
        <v>0.021</v>
      </c>
      <c r="J427" s="134" t="s">
        <v>147</v>
      </c>
      <c r="K427" s="134" t="s">
        <v>147</v>
      </c>
    </row>
    <row r="428" ht="18.95" hidden="1" customHeight="1" spans="1:11">
      <c r="A428" s="126" t="s">
        <v>135</v>
      </c>
      <c r="B428" s="97" t="s">
        <v>135</v>
      </c>
      <c r="C428" s="97" t="s">
        <v>834</v>
      </c>
      <c r="D428" s="89" t="s">
        <v>838</v>
      </c>
      <c r="E428" s="97" t="s">
        <v>147</v>
      </c>
      <c r="F428" s="49" t="s">
        <v>4048</v>
      </c>
      <c r="G428" s="129">
        <v>71894</v>
      </c>
      <c r="H428" s="129">
        <v>78000</v>
      </c>
      <c r="I428" s="135">
        <v>0.085</v>
      </c>
      <c r="J428" s="134" t="s">
        <v>147</v>
      </c>
      <c r="K428" s="134" t="s">
        <v>147</v>
      </c>
    </row>
    <row r="429" ht="18.95" hidden="1" customHeight="1" spans="1:11">
      <c r="A429" s="126" t="s">
        <v>135</v>
      </c>
      <c r="B429" s="97" t="s">
        <v>135</v>
      </c>
      <c r="C429" s="97" t="s">
        <v>834</v>
      </c>
      <c r="D429" s="89" t="s">
        <v>840</v>
      </c>
      <c r="E429" s="97" t="s">
        <v>147</v>
      </c>
      <c r="F429" s="49" t="s">
        <v>4049</v>
      </c>
      <c r="G429" s="129">
        <v>19438</v>
      </c>
      <c r="H429" s="129">
        <v>20000</v>
      </c>
      <c r="I429" s="135">
        <v>0.029</v>
      </c>
      <c r="J429" s="134" t="s">
        <v>147</v>
      </c>
      <c r="K429" s="134" t="s">
        <v>147</v>
      </c>
    </row>
    <row r="430" ht="18.95" hidden="1" customHeight="1" spans="1:11">
      <c r="A430" s="126" t="s">
        <v>135</v>
      </c>
      <c r="B430" s="97"/>
      <c r="C430" s="97" t="s">
        <v>834</v>
      </c>
      <c r="D430" s="89" t="s">
        <v>842</v>
      </c>
      <c r="E430" s="97" t="s">
        <v>147</v>
      </c>
      <c r="F430" s="49" t="s">
        <v>4050</v>
      </c>
      <c r="G430" s="129">
        <v>2444</v>
      </c>
      <c r="H430" s="129">
        <v>2550</v>
      </c>
      <c r="I430" s="135">
        <v>0.043</v>
      </c>
      <c r="J430" s="134" t="s">
        <v>147</v>
      </c>
      <c r="K430" s="134" t="s">
        <v>147</v>
      </c>
    </row>
    <row r="431" ht="18.95" hidden="1" customHeight="1" spans="1:11">
      <c r="A431" s="126"/>
      <c r="B431" s="97" t="s">
        <v>135</v>
      </c>
      <c r="C431" s="97" t="s">
        <v>834</v>
      </c>
      <c r="D431" s="89" t="s">
        <v>844</v>
      </c>
      <c r="E431" s="97" t="s">
        <v>147</v>
      </c>
      <c r="F431" s="49" t="s">
        <v>4051</v>
      </c>
      <c r="G431" s="129">
        <v>5129</v>
      </c>
      <c r="H431" s="128">
        <v>5400</v>
      </c>
      <c r="I431" s="135">
        <v>0.053</v>
      </c>
      <c r="J431" s="134" t="s">
        <v>147</v>
      </c>
      <c r="K431" s="134" t="s">
        <v>147</v>
      </c>
    </row>
    <row r="432" ht="18.95" hidden="1" customHeight="1" spans="1:11">
      <c r="A432" s="126" t="s">
        <v>135</v>
      </c>
      <c r="B432" s="97"/>
      <c r="C432" s="97" t="s">
        <v>834</v>
      </c>
      <c r="D432" s="89" t="s">
        <v>846</v>
      </c>
      <c r="E432" s="97" t="s">
        <v>147</v>
      </c>
      <c r="F432" s="49" t="s">
        <v>4052</v>
      </c>
      <c r="G432" s="129">
        <v>218606</v>
      </c>
      <c r="H432" s="129">
        <v>215050</v>
      </c>
      <c r="I432" s="135">
        <v>-0.016</v>
      </c>
      <c r="J432" s="134" t="s">
        <v>147</v>
      </c>
      <c r="K432" s="134" t="s">
        <v>147</v>
      </c>
    </row>
    <row r="433" ht="18.95" hidden="1" customHeight="1" spans="1:11">
      <c r="A433" s="126" t="s">
        <v>135</v>
      </c>
      <c r="B433" s="460" t="s">
        <v>745</v>
      </c>
      <c r="C433" s="97"/>
      <c r="D433" s="89" t="s">
        <v>848</v>
      </c>
      <c r="E433" s="97" t="s">
        <v>147</v>
      </c>
      <c r="F433" s="50" t="s">
        <v>2959</v>
      </c>
      <c r="G433" s="129">
        <v>145807</v>
      </c>
      <c r="H433" s="127">
        <v>148000</v>
      </c>
      <c r="I433" s="133">
        <v>0.015</v>
      </c>
      <c r="J433" s="134" t="s">
        <v>147</v>
      </c>
      <c r="K433" s="134" t="s">
        <v>147</v>
      </c>
    </row>
    <row r="434" ht="18.95" customHeight="1" spans="1:11">
      <c r="A434" s="126" t="s">
        <v>134</v>
      </c>
      <c r="B434" s="97" t="s">
        <v>135</v>
      </c>
      <c r="C434" s="97"/>
      <c r="D434" s="89" t="s">
        <v>850</v>
      </c>
      <c r="E434" s="97"/>
      <c r="F434" s="50" t="s">
        <v>851</v>
      </c>
      <c r="G434" s="127">
        <v>432558</v>
      </c>
      <c r="H434" s="127">
        <v>447000</v>
      </c>
      <c r="I434" s="133">
        <v>0.033</v>
      </c>
      <c r="J434" s="134" t="s">
        <v>147</v>
      </c>
      <c r="K434" s="134" t="s">
        <v>147</v>
      </c>
    </row>
    <row r="435" ht="18.95" hidden="1" customHeight="1" spans="1:11">
      <c r="A435" s="126" t="s">
        <v>135</v>
      </c>
      <c r="B435" s="460" t="s">
        <v>850</v>
      </c>
      <c r="C435" s="97"/>
      <c r="D435" s="89" t="s">
        <v>852</v>
      </c>
      <c r="E435" s="97"/>
      <c r="F435" s="20" t="s">
        <v>853</v>
      </c>
      <c r="G435" s="127">
        <v>21683</v>
      </c>
      <c r="H435" s="127">
        <v>22500</v>
      </c>
      <c r="I435" s="133">
        <v>0.038</v>
      </c>
      <c r="J435" s="134" t="s">
        <v>147</v>
      </c>
      <c r="K435" s="134" t="s">
        <v>147</v>
      </c>
    </row>
    <row r="436" ht="18.95" hidden="1" customHeight="1" spans="1:11">
      <c r="A436" s="126" t="s">
        <v>135</v>
      </c>
      <c r="B436" s="97" t="s">
        <v>135</v>
      </c>
      <c r="C436" s="97" t="s">
        <v>852</v>
      </c>
      <c r="D436" s="89" t="s">
        <v>854</v>
      </c>
      <c r="E436" s="97" t="s">
        <v>147</v>
      </c>
      <c r="F436" s="49" t="s">
        <v>4053</v>
      </c>
      <c r="G436" s="129">
        <v>15859</v>
      </c>
      <c r="H436" s="129">
        <v>16610</v>
      </c>
      <c r="I436" s="135">
        <v>0.047</v>
      </c>
      <c r="J436" s="134" t="s">
        <v>147</v>
      </c>
      <c r="K436" s="134" t="s">
        <v>147</v>
      </c>
    </row>
    <row r="437" ht="18.95" hidden="1" customHeight="1" spans="1:11">
      <c r="A437" s="126" t="s">
        <v>135</v>
      </c>
      <c r="B437" s="97"/>
      <c r="C437" s="97" t="s">
        <v>852</v>
      </c>
      <c r="D437" s="89" t="s">
        <v>855</v>
      </c>
      <c r="E437" s="97" t="s">
        <v>147</v>
      </c>
      <c r="F437" s="49" t="s">
        <v>4054</v>
      </c>
      <c r="G437" s="129">
        <v>2864</v>
      </c>
      <c r="H437" s="129">
        <v>2900</v>
      </c>
      <c r="I437" s="135">
        <v>0.013</v>
      </c>
      <c r="J437" s="134" t="s">
        <v>147</v>
      </c>
      <c r="K437" s="134" t="s">
        <v>147</v>
      </c>
    </row>
    <row r="438" ht="18.95" hidden="1" customHeight="1" spans="1:11">
      <c r="A438" s="126" t="s">
        <v>135</v>
      </c>
      <c r="B438" s="97" t="s">
        <v>135</v>
      </c>
      <c r="C438" s="97" t="s">
        <v>852</v>
      </c>
      <c r="D438" s="89" t="s">
        <v>856</v>
      </c>
      <c r="E438" s="97" t="s">
        <v>147</v>
      </c>
      <c r="F438" s="23" t="s">
        <v>4055</v>
      </c>
      <c r="G438" s="129">
        <v>280</v>
      </c>
      <c r="H438" s="129">
        <v>290</v>
      </c>
      <c r="I438" s="135">
        <v>0.036</v>
      </c>
      <c r="J438" s="134" t="s">
        <v>147</v>
      </c>
      <c r="K438" s="134" t="s">
        <v>147</v>
      </c>
    </row>
    <row r="439" ht="18.95" hidden="1" customHeight="1" spans="1:11">
      <c r="A439" s="126" t="s">
        <v>135</v>
      </c>
      <c r="B439" s="97" t="s">
        <v>135</v>
      </c>
      <c r="C439" s="97" t="s">
        <v>852</v>
      </c>
      <c r="D439" s="89" t="s">
        <v>857</v>
      </c>
      <c r="E439" s="97" t="s">
        <v>147</v>
      </c>
      <c r="F439" s="49" t="s">
        <v>4056</v>
      </c>
      <c r="G439" s="129">
        <v>2680</v>
      </c>
      <c r="H439" s="129">
        <v>2700</v>
      </c>
      <c r="I439" s="135">
        <v>0.007</v>
      </c>
      <c r="J439" s="134" t="s">
        <v>147</v>
      </c>
      <c r="K439" s="134" t="s">
        <v>147</v>
      </c>
    </row>
    <row r="440" ht="18.95" hidden="1" customHeight="1" spans="1:11">
      <c r="A440" s="126" t="s">
        <v>135</v>
      </c>
      <c r="B440" s="460" t="s">
        <v>850</v>
      </c>
      <c r="C440" s="97"/>
      <c r="D440" s="89" t="s">
        <v>859</v>
      </c>
      <c r="E440" s="97"/>
      <c r="F440" s="20" t="s">
        <v>860</v>
      </c>
      <c r="G440" s="127">
        <v>15205</v>
      </c>
      <c r="H440" s="127">
        <v>15600</v>
      </c>
      <c r="I440" s="133">
        <v>0.026</v>
      </c>
      <c r="J440" s="134" t="s">
        <v>147</v>
      </c>
      <c r="K440" s="134" t="s">
        <v>147</v>
      </c>
    </row>
    <row r="441" ht="18.95" hidden="1" customHeight="1" spans="1:11">
      <c r="A441" s="126" t="s">
        <v>135</v>
      </c>
      <c r="B441" s="97" t="s">
        <v>135</v>
      </c>
      <c r="C441" s="97" t="s">
        <v>859</v>
      </c>
      <c r="D441" s="89" t="s">
        <v>861</v>
      </c>
      <c r="E441" s="97" t="s">
        <v>147</v>
      </c>
      <c r="F441" s="49" t="s">
        <v>4057</v>
      </c>
      <c r="G441" s="129">
        <v>603</v>
      </c>
      <c r="H441" s="128">
        <v>620</v>
      </c>
      <c r="I441" s="135">
        <v>0.028</v>
      </c>
      <c r="J441" s="134" t="s">
        <v>147</v>
      </c>
      <c r="K441" s="134" t="s">
        <v>147</v>
      </c>
    </row>
    <row r="442" ht="18.95" hidden="1" customHeight="1" spans="1:11">
      <c r="A442" s="126" t="s">
        <v>135</v>
      </c>
      <c r="B442" s="97" t="s">
        <v>135</v>
      </c>
      <c r="C442" s="97" t="s">
        <v>859</v>
      </c>
      <c r="D442" s="89" t="s">
        <v>863</v>
      </c>
      <c r="E442" s="97" t="s">
        <v>147</v>
      </c>
      <c r="F442" s="49" t="s">
        <v>4058</v>
      </c>
      <c r="G442" s="129">
        <v>40</v>
      </c>
      <c r="H442" s="129">
        <v>42</v>
      </c>
      <c r="I442" s="135">
        <v>0.05</v>
      </c>
      <c r="J442" s="134" t="s">
        <v>147</v>
      </c>
      <c r="K442" s="134" t="s">
        <v>147</v>
      </c>
    </row>
    <row r="443" ht="18.95" hidden="1" customHeight="1" spans="1:11">
      <c r="A443" s="126" t="s">
        <v>135</v>
      </c>
      <c r="B443" s="97" t="s">
        <v>135</v>
      </c>
      <c r="C443" s="97" t="s">
        <v>859</v>
      </c>
      <c r="D443" s="89" t="s">
        <v>865</v>
      </c>
      <c r="E443" s="97" t="s">
        <v>147</v>
      </c>
      <c r="F443" s="49" t="s">
        <v>4059</v>
      </c>
      <c r="G443" s="129">
        <v>25</v>
      </c>
      <c r="H443" s="129">
        <v>26</v>
      </c>
      <c r="I443" s="135">
        <v>0.04</v>
      </c>
      <c r="J443" s="134" t="s">
        <v>147</v>
      </c>
      <c r="K443" s="134" t="s">
        <v>147</v>
      </c>
    </row>
    <row r="444" hidden="1" spans="1:11">
      <c r="A444" s="126" t="s">
        <v>135</v>
      </c>
      <c r="B444" s="97" t="s">
        <v>135</v>
      </c>
      <c r="C444" s="97" t="s">
        <v>859</v>
      </c>
      <c r="D444" s="89" t="s">
        <v>867</v>
      </c>
      <c r="E444" s="97" t="s">
        <v>147</v>
      </c>
      <c r="F444" s="49" t="s">
        <v>4060</v>
      </c>
      <c r="G444" s="129">
        <v>6331</v>
      </c>
      <c r="H444" s="129">
        <v>6470</v>
      </c>
      <c r="I444" s="135">
        <v>0.022</v>
      </c>
      <c r="J444" s="134" t="s">
        <v>147</v>
      </c>
      <c r="K444" s="134" t="s">
        <v>147</v>
      </c>
    </row>
    <row r="445" hidden="1" spans="1:11">
      <c r="A445" s="126" t="s">
        <v>135</v>
      </c>
      <c r="B445" s="97" t="s">
        <v>135</v>
      </c>
      <c r="C445" s="97" t="s">
        <v>859</v>
      </c>
      <c r="D445" s="89" t="s">
        <v>869</v>
      </c>
      <c r="E445" s="97" t="s">
        <v>147</v>
      </c>
      <c r="F445" s="49" t="s">
        <v>2965</v>
      </c>
      <c r="G445" s="129">
        <v>0</v>
      </c>
      <c r="H445" s="129">
        <v>0</v>
      </c>
      <c r="I445" s="135" t="s">
        <v>135</v>
      </c>
      <c r="J445" s="134" t="s">
        <v>2729</v>
      </c>
      <c r="K445" s="134" t="s">
        <v>147</v>
      </c>
    </row>
    <row r="446" hidden="1" spans="1:11">
      <c r="A446" s="126" t="s">
        <v>135</v>
      </c>
      <c r="B446" s="97"/>
      <c r="C446" s="97" t="s">
        <v>859</v>
      </c>
      <c r="D446" s="89" t="s">
        <v>871</v>
      </c>
      <c r="E446" s="97" t="s">
        <v>147</v>
      </c>
      <c r="F446" s="49" t="s">
        <v>4061</v>
      </c>
      <c r="G446" s="129">
        <v>4065</v>
      </c>
      <c r="H446" s="129">
        <v>4200</v>
      </c>
      <c r="I446" s="135">
        <v>0.033</v>
      </c>
      <c r="J446" s="134" t="s">
        <v>147</v>
      </c>
      <c r="K446" s="134" t="s">
        <v>147</v>
      </c>
    </row>
    <row r="447" hidden="1" spans="1:11">
      <c r="A447" s="126" t="s">
        <v>135</v>
      </c>
      <c r="B447" s="97" t="s">
        <v>135</v>
      </c>
      <c r="C447" s="97" t="s">
        <v>859</v>
      </c>
      <c r="D447" s="89" t="s">
        <v>873</v>
      </c>
      <c r="E447" s="97" t="s">
        <v>147</v>
      </c>
      <c r="F447" s="49" t="s">
        <v>2967</v>
      </c>
      <c r="G447" s="129">
        <v>0</v>
      </c>
      <c r="H447" s="129">
        <v>0</v>
      </c>
      <c r="I447" s="135" t="s">
        <v>135</v>
      </c>
      <c r="J447" s="134" t="s">
        <v>2729</v>
      </c>
      <c r="K447" s="134" t="s">
        <v>147</v>
      </c>
    </row>
    <row r="448" hidden="1" spans="1:11">
      <c r="A448" s="126" t="s">
        <v>135</v>
      </c>
      <c r="B448" s="97" t="s">
        <v>135</v>
      </c>
      <c r="C448" s="97" t="s">
        <v>859</v>
      </c>
      <c r="D448" s="89" t="s">
        <v>875</v>
      </c>
      <c r="E448" s="97" t="s">
        <v>147</v>
      </c>
      <c r="F448" s="49" t="s">
        <v>4062</v>
      </c>
      <c r="G448" s="129">
        <v>4141</v>
      </c>
      <c r="H448" s="129">
        <v>4242</v>
      </c>
      <c r="I448" s="135">
        <v>0.024</v>
      </c>
      <c r="J448" s="134" t="s">
        <v>147</v>
      </c>
      <c r="K448" s="134" t="s">
        <v>147</v>
      </c>
    </row>
    <row r="449" ht="18.95" hidden="1" customHeight="1" spans="1:11">
      <c r="A449" s="126" t="s">
        <v>135</v>
      </c>
      <c r="B449" s="460" t="s">
        <v>850</v>
      </c>
      <c r="C449" s="97"/>
      <c r="D449" s="89" t="s">
        <v>877</v>
      </c>
      <c r="E449" s="97"/>
      <c r="F449" s="48" t="s">
        <v>878</v>
      </c>
      <c r="G449" s="127">
        <v>40555</v>
      </c>
      <c r="H449" s="127">
        <v>41800</v>
      </c>
      <c r="I449" s="133">
        <v>0.031</v>
      </c>
      <c r="J449" s="134" t="s">
        <v>147</v>
      </c>
      <c r="K449" s="134" t="s">
        <v>147</v>
      </c>
    </row>
    <row r="450" ht="18.95" hidden="1" customHeight="1" spans="1:11">
      <c r="A450" s="126" t="s">
        <v>135</v>
      </c>
      <c r="B450" s="97" t="s">
        <v>135</v>
      </c>
      <c r="C450" s="97" t="s">
        <v>877</v>
      </c>
      <c r="D450" s="89" t="s">
        <v>879</v>
      </c>
      <c r="E450" s="97" t="s">
        <v>147</v>
      </c>
      <c r="F450" s="49" t="s">
        <v>4057</v>
      </c>
      <c r="G450" s="129">
        <v>21292</v>
      </c>
      <c r="H450" s="128">
        <v>21800</v>
      </c>
      <c r="I450" s="135">
        <v>0.024</v>
      </c>
      <c r="J450" s="134" t="s">
        <v>147</v>
      </c>
      <c r="K450" s="134" t="s">
        <v>147</v>
      </c>
    </row>
    <row r="451" ht="18.95" hidden="1" customHeight="1" spans="1:11">
      <c r="A451" s="126" t="s">
        <v>135</v>
      </c>
      <c r="B451" s="97" t="s">
        <v>135</v>
      </c>
      <c r="C451" s="97" t="s">
        <v>877</v>
      </c>
      <c r="D451" s="89" t="s">
        <v>880</v>
      </c>
      <c r="E451" s="97" t="s">
        <v>147</v>
      </c>
      <c r="F451" s="49" t="s">
        <v>4063</v>
      </c>
      <c r="G451" s="129">
        <v>14888</v>
      </c>
      <c r="H451" s="129">
        <v>15300</v>
      </c>
      <c r="I451" s="135">
        <v>0.028</v>
      </c>
      <c r="J451" s="134" t="s">
        <v>147</v>
      </c>
      <c r="K451" s="134" t="s">
        <v>147</v>
      </c>
    </row>
    <row r="452" ht="18.95" hidden="1" customHeight="1" spans="1:11">
      <c r="A452" s="126" t="s">
        <v>135</v>
      </c>
      <c r="B452" s="97"/>
      <c r="C452" s="97" t="s">
        <v>877</v>
      </c>
      <c r="D452" s="89" t="s">
        <v>882</v>
      </c>
      <c r="E452" s="97" t="s">
        <v>147</v>
      </c>
      <c r="F452" s="49" t="s">
        <v>4064</v>
      </c>
      <c r="G452" s="129">
        <v>3700</v>
      </c>
      <c r="H452" s="129">
        <v>4000</v>
      </c>
      <c r="I452" s="135">
        <v>0.081</v>
      </c>
      <c r="J452" s="134" t="s">
        <v>147</v>
      </c>
      <c r="K452" s="134" t="s">
        <v>147</v>
      </c>
    </row>
    <row r="453" ht="18.95" hidden="1" customHeight="1" spans="1:11">
      <c r="A453" s="126" t="s">
        <v>135</v>
      </c>
      <c r="B453" s="97" t="s">
        <v>135</v>
      </c>
      <c r="C453" s="97" t="s">
        <v>877</v>
      </c>
      <c r="D453" s="89" t="s">
        <v>884</v>
      </c>
      <c r="E453" s="97" t="s">
        <v>147</v>
      </c>
      <c r="F453" s="49" t="s">
        <v>4065</v>
      </c>
      <c r="G453" s="129">
        <v>8</v>
      </c>
      <c r="H453" s="129">
        <v>0</v>
      </c>
      <c r="I453" s="135">
        <v>-1</v>
      </c>
      <c r="J453" s="134" t="s">
        <v>147</v>
      </c>
      <c r="K453" s="134" t="s">
        <v>147</v>
      </c>
    </row>
    <row r="454" ht="18.95" hidden="1" customHeight="1" spans="1:11">
      <c r="A454" s="126" t="s">
        <v>135</v>
      </c>
      <c r="B454" s="97" t="s">
        <v>135</v>
      </c>
      <c r="C454" s="97" t="s">
        <v>877</v>
      </c>
      <c r="D454" s="89" t="s">
        <v>886</v>
      </c>
      <c r="E454" s="97" t="s">
        <v>147</v>
      </c>
      <c r="F454" s="49" t="s">
        <v>4066</v>
      </c>
      <c r="G454" s="129">
        <v>667</v>
      </c>
      <c r="H454" s="129">
        <v>700</v>
      </c>
      <c r="I454" s="135">
        <v>0.049</v>
      </c>
      <c r="J454" s="134" t="s">
        <v>147</v>
      </c>
      <c r="K454" s="134" t="s">
        <v>147</v>
      </c>
    </row>
    <row r="455" ht="18.95" hidden="1" customHeight="1" spans="1:11">
      <c r="A455" s="126" t="s">
        <v>135</v>
      </c>
      <c r="B455" s="460" t="s">
        <v>850</v>
      </c>
      <c r="C455" s="97"/>
      <c r="D455" s="89" t="s">
        <v>888</v>
      </c>
      <c r="E455" s="97"/>
      <c r="F455" s="50" t="s">
        <v>889</v>
      </c>
      <c r="G455" s="127">
        <v>186097</v>
      </c>
      <c r="H455" s="127">
        <v>192000</v>
      </c>
      <c r="I455" s="133">
        <v>0.032</v>
      </c>
      <c r="J455" s="134" t="s">
        <v>147</v>
      </c>
      <c r="K455" s="134" t="s">
        <v>147</v>
      </c>
    </row>
    <row r="456" ht="18.95" hidden="1" customHeight="1" spans="1:11">
      <c r="A456" s="126" t="s">
        <v>135</v>
      </c>
      <c r="B456" s="97" t="s">
        <v>135</v>
      </c>
      <c r="C456" s="97" t="s">
        <v>888</v>
      </c>
      <c r="D456" s="89" t="s">
        <v>890</v>
      </c>
      <c r="E456" s="97" t="s">
        <v>147</v>
      </c>
      <c r="F456" s="49" t="s">
        <v>4057</v>
      </c>
      <c r="G456" s="129">
        <v>2245</v>
      </c>
      <c r="H456" s="129">
        <v>2300</v>
      </c>
      <c r="I456" s="135">
        <v>0.024</v>
      </c>
      <c r="J456" s="134" t="s">
        <v>147</v>
      </c>
      <c r="K456" s="134" t="s">
        <v>147</v>
      </c>
    </row>
    <row r="457" ht="18.95" hidden="1" customHeight="1" spans="1:11">
      <c r="A457" s="126" t="s">
        <v>135</v>
      </c>
      <c r="B457" s="97" t="s">
        <v>135</v>
      </c>
      <c r="C457" s="97" t="s">
        <v>888</v>
      </c>
      <c r="D457" s="89" t="s">
        <v>891</v>
      </c>
      <c r="E457" s="97" t="s">
        <v>147</v>
      </c>
      <c r="F457" s="49" t="s">
        <v>4067</v>
      </c>
      <c r="G457" s="129">
        <v>59658</v>
      </c>
      <c r="H457" s="129">
        <v>61740</v>
      </c>
      <c r="I457" s="135">
        <v>0.035</v>
      </c>
      <c r="J457" s="134" t="s">
        <v>147</v>
      </c>
      <c r="K457" s="134" t="s">
        <v>147</v>
      </c>
    </row>
    <row r="458" ht="18.95" hidden="1" customHeight="1" spans="1:11">
      <c r="A458" s="126" t="s">
        <v>135</v>
      </c>
      <c r="B458" s="97"/>
      <c r="C458" s="97" t="s">
        <v>888</v>
      </c>
      <c r="D458" s="89" t="s">
        <v>893</v>
      </c>
      <c r="E458" s="97" t="s">
        <v>147</v>
      </c>
      <c r="F458" s="49" t="s">
        <v>4068</v>
      </c>
      <c r="G458" s="129">
        <v>45098</v>
      </c>
      <c r="H458" s="129">
        <v>47000</v>
      </c>
      <c r="I458" s="135">
        <v>0.042</v>
      </c>
      <c r="J458" s="134" t="s">
        <v>147</v>
      </c>
      <c r="K458" s="134" t="s">
        <v>147</v>
      </c>
    </row>
    <row r="459" ht="18.95" hidden="1" customHeight="1" spans="1:11">
      <c r="A459" s="126" t="s">
        <v>135</v>
      </c>
      <c r="B459" s="97" t="s">
        <v>135</v>
      </c>
      <c r="C459" s="97" t="s">
        <v>888</v>
      </c>
      <c r="D459" s="89" t="s">
        <v>895</v>
      </c>
      <c r="E459" s="97" t="s">
        <v>147</v>
      </c>
      <c r="F459" s="49" t="s">
        <v>4069</v>
      </c>
      <c r="G459" s="129">
        <v>29953</v>
      </c>
      <c r="H459" s="129">
        <v>31000</v>
      </c>
      <c r="I459" s="135">
        <v>0.035</v>
      </c>
      <c r="J459" s="134" t="s">
        <v>147</v>
      </c>
      <c r="K459" s="134" t="s">
        <v>147</v>
      </c>
    </row>
    <row r="460" ht="18.95" hidden="1" customHeight="1" spans="1:11">
      <c r="A460" s="126" t="s">
        <v>135</v>
      </c>
      <c r="B460" s="97" t="s">
        <v>135</v>
      </c>
      <c r="C460" s="97" t="s">
        <v>888</v>
      </c>
      <c r="D460" s="89" t="s">
        <v>897</v>
      </c>
      <c r="E460" s="97" t="s">
        <v>147</v>
      </c>
      <c r="F460" s="49" t="s">
        <v>4070</v>
      </c>
      <c r="G460" s="129">
        <v>49143</v>
      </c>
      <c r="H460" s="129">
        <v>49960</v>
      </c>
      <c r="I460" s="135">
        <v>0.017</v>
      </c>
      <c r="J460" s="134" t="s">
        <v>147</v>
      </c>
      <c r="K460" s="134" t="s">
        <v>147</v>
      </c>
    </row>
    <row r="461" ht="18.95" hidden="1" customHeight="1" spans="1:11">
      <c r="A461" s="126" t="s">
        <v>135</v>
      </c>
      <c r="B461" s="460" t="s">
        <v>850</v>
      </c>
      <c r="C461" s="97"/>
      <c r="D461" s="89" t="s">
        <v>899</v>
      </c>
      <c r="E461" s="97"/>
      <c r="F461" s="50" t="s">
        <v>900</v>
      </c>
      <c r="G461" s="127">
        <v>31851</v>
      </c>
      <c r="H461" s="127">
        <v>32600</v>
      </c>
      <c r="I461" s="133">
        <v>0.024</v>
      </c>
      <c r="J461" s="134" t="s">
        <v>147</v>
      </c>
      <c r="K461" s="134" t="s">
        <v>147</v>
      </c>
    </row>
    <row r="462" ht="18.95" hidden="1" customHeight="1" spans="1:11">
      <c r="A462" s="126" t="s">
        <v>135</v>
      </c>
      <c r="B462" s="97" t="s">
        <v>135</v>
      </c>
      <c r="C462" s="97" t="s">
        <v>899</v>
      </c>
      <c r="D462" s="89" t="s">
        <v>901</v>
      </c>
      <c r="E462" s="97" t="s">
        <v>147</v>
      </c>
      <c r="F462" s="49" t="s">
        <v>4057</v>
      </c>
      <c r="G462" s="129">
        <v>2147</v>
      </c>
      <c r="H462" s="129">
        <v>2200</v>
      </c>
      <c r="I462" s="135">
        <v>0.025</v>
      </c>
      <c r="J462" s="134" t="s">
        <v>147</v>
      </c>
      <c r="K462" s="134" t="s">
        <v>147</v>
      </c>
    </row>
    <row r="463" ht="18.95" hidden="1" customHeight="1" spans="1:11">
      <c r="A463" s="126" t="s">
        <v>135</v>
      </c>
      <c r="B463" s="97"/>
      <c r="C463" s="97" t="s">
        <v>899</v>
      </c>
      <c r="D463" s="89" t="s">
        <v>902</v>
      </c>
      <c r="E463" s="97" t="s">
        <v>147</v>
      </c>
      <c r="F463" s="49" t="s">
        <v>4071</v>
      </c>
      <c r="G463" s="129">
        <v>3628</v>
      </c>
      <c r="H463" s="129">
        <v>11100</v>
      </c>
      <c r="I463" s="135">
        <v>2.06</v>
      </c>
      <c r="J463" s="134" t="s">
        <v>147</v>
      </c>
      <c r="K463" s="134" t="s">
        <v>147</v>
      </c>
    </row>
    <row r="464" ht="18.95" hidden="1" customHeight="1" spans="1:11">
      <c r="A464" s="126" t="s">
        <v>135</v>
      </c>
      <c r="B464" s="97" t="s">
        <v>135</v>
      </c>
      <c r="C464" s="97" t="s">
        <v>899</v>
      </c>
      <c r="D464" s="89" t="s">
        <v>904</v>
      </c>
      <c r="E464" s="97" t="s">
        <v>147</v>
      </c>
      <c r="F464" s="49" t="s">
        <v>4072</v>
      </c>
      <c r="G464" s="129">
        <v>8905</v>
      </c>
      <c r="H464" s="128">
        <v>9200</v>
      </c>
      <c r="I464" s="135">
        <v>0.033</v>
      </c>
      <c r="J464" s="134" t="s">
        <v>147</v>
      </c>
      <c r="K464" s="134" t="s">
        <v>147</v>
      </c>
    </row>
    <row r="465" ht="18.95" hidden="1" customHeight="1" spans="1:11">
      <c r="A465" s="126" t="s">
        <v>135</v>
      </c>
      <c r="B465" s="97" t="s">
        <v>135</v>
      </c>
      <c r="C465" s="97" t="s">
        <v>899</v>
      </c>
      <c r="D465" s="89" t="s">
        <v>906</v>
      </c>
      <c r="E465" s="97" t="s">
        <v>147</v>
      </c>
      <c r="F465" s="49" t="s">
        <v>4073</v>
      </c>
      <c r="G465" s="129">
        <v>17171</v>
      </c>
      <c r="H465" s="129">
        <v>10100</v>
      </c>
      <c r="I465" s="135">
        <v>-0.412</v>
      </c>
      <c r="J465" s="134" t="s">
        <v>147</v>
      </c>
      <c r="K465" s="134" t="s">
        <v>147</v>
      </c>
    </row>
    <row r="466" ht="18.95" hidden="1" customHeight="1" spans="1:11">
      <c r="A466" s="126" t="s">
        <v>135</v>
      </c>
      <c r="B466" s="460" t="s">
        <v>850</v>
      </c>
      <c r="C466" s="97"/>
      <c r="D466" s="89" t="s">
        <v>908</v>
      </c>
      <c r="E466" s="97"/>
      <c r="F466" s="50" t="s">
        <v>909</v>
      </c>
      <c r="G466" s="127">
        <v>10667</v>
      </c>
      <c r="H466" s="127">
        <v>11000</v>
      </c>
      <c r="I466" s="133">
        <v>0.031</v>
      </c>
      <c r="J466" s="134" t="s">
        <v>147</v>
      </c>
      <c r="K466" s="134" t="s">
        <v>147</v>
      </c>
    </row>
    <row r="467" ht="18.95" hidden="1" customHeight="1" spans="1:11">
      <c r="A467" s="126" t="s">
        <v>135</v>
      </c>
      <c r="B467" s="97" t="s">
        <v>135</v>
      </c>
      <c r="C467" s="97" t="s">
        <v>908</v>
      </c>
      <c r="D467" s="89" t="s">
        <v>910</v>
      </c>
      <c r="E467" s="97" t="s">
        <v>147</v>
      </c>
      <c r="F467" s="49" t="s">
        <v>4074</v>
      </c>
      <c r="G467" s="129">
        <v>3127</v>
      </c>
      <c r="H467" s="129">
        <v>3250</v>
      </c>
      <c r="I467" s="135">
        <v>0.039</v>
      </c>
      <c r="J467" s="134" t="s">
        <v>147</v>
      </c>
      <c r="K467" s="134" t="s">
        <v>147</v>
      </c>
    </row>
    <row r="468" ht="18.95" hidden="1" customHeight="1" spans="1:11">
      <c r="A468" s="126" t="s">
        <v>135</v>
      </c>
      <c r="B468" s="97"/>
      <c r="C468" s="97" t="s">
        <v>908</v>
      </c>
      <c r="D468" s="89" t="s">
        <v>912</v>
      </c>
      <c r="E468" s="97" t="s">
        <v>147</v>
      </c>
      <c r="F468" s="49" t="s">
        <v>4075</v>
      </c>
      <c r="G468" s="129">
        <v>2953</v>
      </c>
      <c r="H468" s="129">
        <v>3040</v>
      </c>
      <c r="I468" s="135">
        <v>0.029</v>
      </c>
      <c r="J468" s="134" t="s">
        <v>147</v>
      </c>
      <c r="K468" s="134" t="s">
        <v>147</v>
      </c>
    </row>
    <row r="469" ht="18.95" hidden="1" customHeight="1" spans="1:11">
      <c r="A469" s="126" t="s">
        <v>135</v>
      </c>
      <c r="B469" s="97" t="s">
        <v>135</v>
      </c>
      <c r="C469" s="97" t="s">
        <v>908</v>
      </c>
      <c r="D469" s="89" t="s">
        <v>914</v>
      </c>
      <c r="E469" s="97" t="s">
        <v>147</v>
      </c>
      <c r="F469" s="49" t="s">
        <v>2982</v>
      </c>
      <c r="G469" s="129">
        <v>0</v>
      </c>
      <c r="H469" s="129">
        <v>0</v>
      </c>
      <c r="I469" s="135" t="s">
        <v>135</v>
      </c>
      <c r="J469" s="134" t="s">
        <v>2729</v>
      </c>
      <c r="K469" s="134" t="s">
        <v>147</v>
      </c>
    </row>
    <row r="470" ht="18.95" hidden="1" customHeight="1" spans="1:11">
      <c r="A470" s="126" t="s">
        <v>135</v>
      </c>
      <c r="B470" s="97" t="s">
        <v>135</v>
      </c>
      <c r="C470" s="97" t="s">
        <v>908</v>
      </c>
      <c r="D470" s="89" t="s">
        <v>916</v>
      </c>
      <c r="E470" s="97" t="s">
        <v>147</v>
      </c>
      <c r="F470" s="49" t="s">
        <v>4076</v>
      </c>
      <c r="G470" s="129">
        <v>4587</v>
      </c>
      <c r="H470" s="128">
        <v>4710</v>
      </c>
      <c r="I470" s="135">
        <v>0.027</v>
      </c>
      <c r="J470" s="134" t="s">
        <v>147</v>
      </c>
      <c r="K470" s="134" t="s">
        <v>147</v>
      </c>
    </row>
    <row r="471" ht="18.95" hidden="1" customHeight="1" spans="1:11">
      <c r="A471" s="126" t="s">
        <v>135</v>
      </c>
      <c r="B471" s="460" t="s">
        <v>850</v>
      </c>
      <c r="C471" s="97"/>
      <c r="D471" s="89" t="s">
        <v>918</v>
      </c>
      <c r="E471" s="97"/>
      <c r="F471" s="50" t="s">
        <v>919</v>
      </c>
      <c r="G471" s="127">
        <v>30751</v>
      </c>
      <c r="H471" s="127">
        <v>31700</v>
      </c>
      <c r="I471" s="133">
        <v>0.031</v>
      </c>
      <c r="J471" s="134" t="s">
        <v>147</v>
      </c>
      <c r="K471" s="134" t="s">
        <v>147</v>
      </c>
    </row>
    <row r="472" ht="18.95" hidden="1" customHeight="1" spans="1:11">
      <c r="A472" s="126" t="s">
        <v>135</v>
      </c>
      <c r="B472" s="97" t="s">
        <v>135</v>
      </c>
      <c r="C472" s="97" t="s">
        <v>918</v>
      </c>
      <c r="D472" s="89" t="s">
        <v>920</v>
      </c>
      <c r="E472" s="97" t="s">
        <v>147</v>
      </c>
      <c r="F472" s="49" t="s">
        <v>4057</v>
      </c>
      <c r="G472" s="129">
        <v>5440</v>
      </c>
      <c r="H472" s="129">
        <v>5600</v>
      </c>
      <c r="I472" s="135">
        <v>0.029</v>
      </c>
      <c r="J472" s="134" t="s">
        <v>147</v>
      </c>
      <c r="K472" s="134" t="s">
        <v>147</v>
      </c>
    </row>
    <row r="473" ht="18.95" hidden="1" customHeight="1" spans="1:11">
      <c r="A473" s="126" t="s">
        <v>135</v>
      </c>
      <c r="B473" s="97" t="s">
        <v>135</v>
      </c>
      <c r="C473" s="97" t="s">
        <v>918</v>
      </c>
      <c r="D473" s="89" t="s">
        <v>921</v>
      </c>
      <c r="E473" s="97" t="s">
        <v>147</v>
      </c>
      <c r="F473" s="49" t="s">
        <v>4077</v>
      </c>
      <c r="G473" s="129">
        <v>15347</v>
      </c>
      <c r="H473" s="129">
        <v>16000</v>
      </c>
      <c r="I473" s="135">
        <v>0.043</v>
      </c>
      <c r="J473" s="134" t="s">
        <v>147</v>
      </c>
      <c r="K473" s="134" t="s">
        <v>147</v>
      </c>
    </row>
    <row r="474" ht="18.95" hidden="1" customHeight="1" spans="1:11">
      <c r="A474" s="126" t="s">
        <v>135</v>
      </c>
      <c r="B474" s="97" t="s">
        <v>135</v>
      </c>
      <c r="C474" s="97" t="s">
        <v>918</v>
      </c>
      <c r="D474" s="89" t="s">
        <v>923</v>
      </c>
      <c r="E474" s="97" t="s">
        <v>147</v>
      </c>
      <c r="F474" s="49" t="s">
        <v>4078</v>
      </c>
      <c r="G474" s="129">
        <v>182</v>
      </c>
      <c r="H474" s="129">
        <v>190</v>
      </c>
      <c r="I474" s="135">
        <v>0.044</v>
      </c>
      <c r="J474" s="134" t="s">
        <v>147</v>
      </c>
      <c r="K474" s="134" t="s">
        <v>147</v>
      </c>
    </row>
    <row r="475" ht="18.95" hidden="1" customHeight="1" spans="1:11">
      <c r="A475" s="126" t="s">
        <v>135</v>
      </c>
      <c r="B475" s="97"/>
      <c r="C475" s="97" t="s">
        <v>918</v>
      </c>
      <c r="D475" s="89" t="s">
        <v>925</v>
      </c>
      <c r="E475" s="97" t="s">
        <v>147</v>
      </c>
      <c r="F475" s="49" t="s">
        <v>4079</v>
      </c>
      <c r="G475" s="129">
        <v>444</v>
      </c>
      <c r="H475" s="129">
        <v>450</v>
      </c>
      <c r="I475" s="135">
        <v>0.014</v>
      </c>
      <c r="J475" s="134" t="s">
        <v>147</v>
      </c>
      <c r="K475" s="134" t="s">
        <v>147</v>
      </c>
    </row>
    <row r="476" ht="18.95" hidden="1" customHeight="1" spans="1:11">
      <c r="A476" s="126" t="s">
        <v>135</v>
      </c>
      <c r="B476" s="97" t="s">
        <v>135</v>
      </c>
      <c r="C476" s="97" t="s">
        <v>918</v>
      </c>
      <c r="D476" s="89" t="s">
        <v>927</v>
      </c>
      <c r="E476" s="97" t="s">
        <v>147</v>
      </c>
      <c r="F476" s="49" t="s">
        <v>4080</v>
      </c>
      <c r="G476" s="129">
        <v>362</v>
      </c>
      <c r="H476" s="128">
        <v>950</v>
      </c>
      <c r="I476" s="135">
        <v>1.624</v>
      </c>
      <c r="J476" s="134" t="s">
        <v>147</v>
      </c>
      <c r="K476" s="134" t="s">
        <v>147</v>
      </c>
    </row>
    <row r="477" ht="18.95" hidden="1" customHeight="1" spans="1:11">
      <c r="A477" s="126" t="s">
        <v>135</v>
      </c>
      <c r="B477" s="97" t="s">
        <v>135</v>
      </c>
      <c r="C477" s="97" t="s">
        <v>918</v>
      </c>
      <c r="D477" s="89" t="s">
        <v>929</v>
      </c>
      <c r="E477" s="97" t="s">
        <v>147</v>
      </c>
      <c r="F477" s="49" t="s">
        <v>4081</v>
      </c>
      <c r="G477" s="129">
        <v>8976</v>
      </c>
      <c r="H477" s="129">
        <v>8510</v>
      </c>
      <c r="I477" s="135">
        <v>-0.052</v>
      </c>
      <c r="J477" s="134" t="s">
        <v>147</v>
      </c>
      <c r="K477" s="134" t="s">
        <v>147</v>
      </c>
    </row>
    <row r="478" ht="18.95" hidden="1" customHeight="1" spans="1:11">
      <c r="A478" s="126" t="s">
        <v>135</v>
      </c>
      <c r="B478" s="460" t="s">
        <v>850</v>
      </c>
      <c r="C478" s="97"/>
      <c r="D478" s="89" t="s">
        <v>931</v>
      </c>
      <c r="E478" s="97"/>
      <c r="F478" s="50" t="s">
        <v>932</v>
      </c>
      <c r="G478" s="127">
        <v>2220</v>
      </c>
      <c r="H478" s="127">
        <v>6050</v>
      </c>
      <c r="I478" s="133">
        <v>1.725</v>
      </c>
      <c r="J478" s="134" t="s">
        <v>147</v>
      </c>
      <c r="K478" s="134" t="s">
        <v>147</v>
      </c>
    </row>
    <row r="479" ht="18.95" hidden="1" customHeight="1" spans="1:11">
      <c r="A479" s="126" t="s">
        <v>135</v>
      </c>
      <c r="B479" s="97"/>
      <c r="C479" s="460" t="s">
        <v>931</v>
      </c>
      <c r="D479" s="89" t="s">
        <v>933</v>
      </c>
      <c r="E479" s="97" t="s">
        <v>147</v>
      </c>
      <c r="F479" s="49" t="s">
        <v>4082</v>
      </c>
      <c r="G479" s="129">
        <v>267</v>
      </c>
      <c r="H479" s="129">
        <v>5000</v>
      </c>
      <c r="I479" s="135">
        <v>17.727</v>
      </c>
      <c r="J479" s="134" t="s">
        <v>147</v>
      </c>
      <c r="K479" s="134" t="s">
        <v>147</v>
      </c>
    </row>
    <row r="480" ht="18.95" hidden="1" customHeight="1" spans="1:11">
      <c r="A480" s="126" t="s">
        <v>135</v>
      </c>
      <c r="B480" s="97"/>
      <c r="C480" s="460" t="s">
        <v>931</v>
      </c>
      <c r="D480" s="89" t="s">
        <v>935</v>
      </c>
      <c r="E480" s="97" t="s">
        <v>147</v>
      </c>
      <c r="F480" s="49" t="s">
        <v>4083</v>
      </c>
      <c r="G480" s="129">
        <v>40</v>
      </c>
      <c r="H480" s="129">
        <v>42</v>
      </c>
      <c r="I480" s="135">
        <v>0.05</v>
      </c>
      <c r="J480" s="134" t="s">
        <v>147</v>
      </c>
      <c r="K480" s="134" t="s">
        <v>147</v>
      </c>
    </row>
    <row r="481" ht="18.95" hidden="1" customHeight="1" spans="1:11">
      <c r="A481" s="126" t="s">
        <v>135</v>
      </c>
      <c r="B481" s="97" t="s">
        <v>135</v>
      </c>
      <c r="C481" s="460" t="s">
        <v>931</v>
      </c>
      <c r="D481" s="89" t="s">
        <v>937</v>
      </c>
      <c r="E481" s="97" t="s">
        <v>147</v>
      </c>
      <c r="F481" s="49" t="s">
        <v>4084</v>
      </c>
      <c r="G481" s="129">
        <v>1913</v>
      </c>
      <c r="H481" s="128">
        <v>1008</v>
      </c>
      <c r="I481" s="135">
        <v>-0.473</v>
      </c>
      <c r="J481" s="134" t="s">
        <v>147</v>
      </c>
      <c r="K481" s="134" t="s">
        <v>147</v>
      </c>
    </row>
    <row r="482" ht="18.95" hidden="1" customHeight="1" spans="1:11">
      <c r="A482" s="126" t="s">
        <v>135</v>
      </c>
      <c r="B482" s="460" t="s">
        <v>850</v>
      </c>
      <c r="C482" s="97"/>
      <c r="D482" s="89" t="s">
        <v>939</v>
      </c>
      <c r="E482" s="97" t="s">
        <v>147</v>
      </c>
      <c r="F482" s="50" t="s">
        <v>2992</v>
      </c>
      <c r="G482" s="141">
        <v>5540</v>
      </c>
      <c r="H482" s="127">
        <v>9000</v>
      </c>
      <c r="I482" s="133">
        <v>0.625</v>
      </c>
      <c r="J482" s="134" t="s">
        <v>147</v>
      </c>
      <c r="K482" s="134" t="s">
        <v>147</v>
      </c>
    </row>
    <row r="483" ht="18.95" hidden="1" customHeight="1" spans="1:11">
      <c r="A483" s="126" t="s">
        <v>135</v>
      </c>
      <c r="B483" s="460" t="s">
        <v>850</v>
      </c>
      <c r="C483" s="97"/>
      <c r="D483" s="89" t="s">
        <v>941</v>
      </c>
      <c r="E483" s="97"/>
      <c r="F483" s="50" t="s">
        <v>942</v>
      </c>
      <c r="G483" s="127">
        <v>87989</v>
      </c>
      <c r="H483" s="127">
        <v>84750</v>
      </c>
      <c r="I483" s="133">
        <v>-0.037</v>
      </c>
      <c r="J483" s="134" t="s">
        <v>147</v>
      </c>
      <c r="K483" s="134" t="s">
        <v>147</v>
      </c>
    </row>
    <row r="484" ht="18.95" hidden="1" customHeight="1" spans="1:11">
      <c r="A484" s="126" t="s">
        <v>135</v>
      </c>
      <c r="B484" s="97" t="s">
        <v>135</v>
      </c>
      <c r="C484" s="97" t="s">
        <v>941</v>
      </c>
      <c r="D484" s="89" t="s">
        <v>943</v>
      </c>
      <c r="E484" s="97" t="s">
        <v>147</v>
      </c>
      <c r="F484" s="49" t="s">
        <v>4085</v>
      </c>
      <c r="G484" s="129">
        <v>4058</v>
      </c>
      <c r="H484" s="129">
        <v>4200</v>
      </c>
      <c r="I484" s="135">
        <v>0.035</v>
      </c>
      <c r="J484" s="134" t="s">
        <v>147</v>
      </c>
      <c r="K484" s="134" t="s">
        <v>147</v>
      </c>
    </row>
    <row r="485" ht="18.95" hidden="1" customHeight="1" spans="1:11">
      <c r="A485" s="126"/>
      <c r="B485" s="97" t="s">
        <v>135</v>
      </c>
      <c r="C485" s="97" t="s">
        <v>941</v>
      </c>
      <c r="D485" s="89" t="s">
        <v>945</v>
      </c>
      <c r="E485" s="97" t="s">
        <v>147</v>
      </c>
      <c r="F485" s="49" t="s">
        <v>2995</v>
      </c>
      <c r="G485" s="129">
        <v>0</v>
      </c>
      <c r="H485" s="129">
        <v>0</v>
      </c>
      <c r="I485" s="135" t="s">
        <v>135</v>
      </c>
      <c r="J485" s="134" t="s">
        <v>2729</v>
      </c>
      <c r="K485" s="134" t="s">
        <v>147</v>
      </c>
    </row>
    <row r="486" ht="18.95" hidden="1" customHeight="1" spans="1:11">
      <c r="A486" s="126" t="s">
        <v>135</v>
      </c>
      <c r="B486" s="97"/>
      <c r="C486" s="97" t="s">
        <v>941</v>
      </c>
      <c r="D486" s="89" t="s">
        <v>947</v>
      </c>
      <c r="E486" s="97" t="s">
        <v>147</v>
      </c>
      <c r="F486" s="49" t="s">
        <v>4086</v>
      </c>
      <c r="G486" s="129">
        <v>1200</v>
      </c>
      <c r="H486" s="128">
        <v>9400</v>
      </c>
      <c r="I486" s="135">
        <v>6.833</v>
      </c>
      <c r="J486" s="134" t="s">
        <v>147</v>
      </c>
      <c r="K486" s="134" t="s">
        <v>147</v>
      </c>
    </row>
    <row r="487" ht="18.95" hidden="1" customHeight="1" spans="1:11">
      <c r="A487" s="126" t="s">
        <v>135</v>
      </c>
      <c r="B487" s="97" t="s">
        <v>135</v>
      </c>
      <c r="C487" s="97" t="s">
        <v>941</v>
      </c>
      <c r="D487" s="89" t="s">
        <v>949</v>
      </c>
      <c r="E487" s="97" t="s">
        <v>147</v>
      </c>
      <c r="F487" s="49" t="s">
        <v>4087</v>
      </c>
      <c r="G487" s="129">
        <v>82731</v>
      </c>
      <c r="H487" s="129">
        <v>71150</v>
      </c>
      <c r="I487" s="135">
        <v>-0.14</v>
      </c>
      <c r="J487" s="134" t="s">
        <v>147</v>
      </c>
      <c r="K487" s="134" t="s">
        <v>147</v>
      </c>
    </row>
    <row r="488" ht="18.95" customHeight="1" spans="1:11">
      <c r="A488" s="126" t="s">
        <v>134</v>
      </c>
      <c r="B488" s="97" t="s">
        <v>135</v>
      </c>
      <c r="C488" s="97"/>
      <c r="D488" s="89" t="s">
        <v>951</v>
      </c>
      <c r="E488" s="97"/>
      <c r="F488" s="50" t="s">
        <v>952</v>
      </c>
      <c r="G488" s="127">
        <v>556057</v>
      </c>
      <c r="H488" s="127">
        <v>574000</v>
      </c>
      <c r="I488" s="133">
        <v>0.032</v>
      </c>
      <c r="J488" s="134" t="s">
        <v>147</v>
      </c>
      <c r="K488" s="134" t="s">
        <v>147</v>
      </c>
    </row>
    <row r="489" ht="18.95" hidden="1" customHeight="1" spans="1:11">
      <c r="A489" s="126" t="s">
        <v>135</v>
      </c>
      <c r="B489" s="460" t="s">
        <v>951</v>
      </c>
      <c r="C489" s="97"/>
      <c r="D489" s="89" t="s">
        <v>953</v>
      </c>
      <c r="E489" s="97"/>
      <c r="F489" s="50" t="s">
        <v>954</v>
      </c>
      <c r="G489" s="127">
        <v>227600</v>
      </c>
      <c r="H489" s="127">
        <v>235000</v>
      </c>
      <c r="I489" s="133">
        <v>0.033</v>
      </c>
      <c r="J489" s="134" t="s">
        <v>147</v>
      </c>
      <c r="K489" s="134" t="s">
        <v>147</v>
      </c>
    </row>
    <row r="490" ht="18.95" hidden="1" customHeight="1" spans="1:11">
      <c r="A490" s="126" t="s">
        <v>135</v>
      </c>
      <c r="B490" s="97" t="s">
        <v>135</v>
      </c>
      <c r="C490" s="97" t="s">
        <v>953</v>
      </c>
      <c r="D490" s="89" t="s">
        <v>955</v>
      </c>
      <c r="E490" s="97" t="s">
        <v>147</v>
      </c>
      <c r="F490" s="49" t="s">
        <v>4053</v>
      </c>
      <c r="G490" s="129">
        <v>25707</v>
      </c>
      <c r="H490" s="129">
        <v>27000</v>
      </c>
      <c r="I490" s="135">
        <v>0.05</v>
      </c>
      <c r="J490" s="134" t="s">
        <v>147</v>
      </c>
      <c r="K490" s="134" t="s">
        <v>147</v>
      </c>
    </row>
    <row r="491" ht="18.95" hidden="1" customHeight="1" spans="1:11">
      <c r="A491" s="126" t="s">
        <v>135</v>
      </c>
      <c r="B491" s="97" t="s">
        <v>135</v>
      </c>
      <c r="C491" s="97" t="s">
        <v>953</v>
      </c>
      <c r="D491" s="89" t="s">
        <v>956</v>
      </c>
      <c r="E491" s="97" t="s">
        <v>147</v>
      </c>
      <c r="F491" s="49" t="s">
        <v>4054</v>
      </c>
      <c r="G491" s="129">
        <v>5635</v>
      </c>
      <c r="H491" s="129">
        <v>5800</v>
      </c>
      <c r="I491" s="135">
        <v>0.029</v>
      </c>
      <c r="J491" s="134" t="s">
        <v>147</v>
      </c>
      <c r="K491" s="134" t="s">
        <v>147</v>
      </c>
    </row>
    <row r="492" ht="18.95" hidden="1" customHeight="1" spans="1:11">
      <c r="A492" s="126" t="s">
        <v>135</v>
      </c>
      <c r="B492" s="97" t="s">
        <v>135</v>
      </c>
      <c r="C492" s="97" t="s">
        <v>953</v>
      </c>
      <c r="D492" s="89" t="s">
        <v>957</v>
      </c>
      <c r="E492" s="97" t="s">
        <v>147</v>
      </c>
      <c r="F492" s="49" t="s">
        <v>4055</v>
      </c>
      <c r="G492" s="129">
        <v>230</v>
      </c>
      <c r="H492" s="129">
        <v>240</v>
      </c>
      <c r="I492" s="135">
        <v>0.043</v>
      </c>
      <c r="J492" s="134" t="s">
        <v>147</v>
      </c>
      <c r="K492" s="134" t="s">
        <v>147</v>
      </c>
    </row>
    <row r="493" ht="18.95" hidden="1" customHeight="1" spans="1:11">
      <c r="A493" s="126" t="s">
        <v>135</v>
      </c>
      <c r="B493" s="97" t="s">
        <v>135</v>
      </c>
      <c r="C493" s="97" t="s">
        <v>953</v>
      </c>
      <c r="D493" s="89" t="s">
        <v>958</v>
      </c>
      <c r="E493" s="97" t="s">
        <v>147</v>
      </c>
      <c r="F493" s="49" t="s">
        <v>4088</v>
      </c>
      <c r="G493" s="129">
        <v>17040</v>
      </c>
      <c r="H493" s="128">
        <v>17500</v>
      </c>
      <c r="I493" s="135">
        <v>0.027</v>
      </c>
      <c r="J493" s="134" t="s">
        <v>147</v>
      </c>
      <c r="K493" s="134" t="s">
        <v>147</v>
      </c>
    </row>
    <row r="494" ht="18.95" hidden="1" customHeight="1" spans="1:11">
      <c r="A494" s="126" t="s">
        <v>135</v>
      </c>
      <c r="B494" s="97" t="s">
        <v>135</v>
      </c>
      <c r="C494" s="97" t="s">
        <v>953</v>
      </c>
      <c r="D494" s="89" t="s">
        <v>960</v>
      </c>
      <c r="E494" s="97" t="s">
        <v>147</v>
      </c>
      <c r="F494" s="49" t="s">
        <v>4089</v>
      </c>
      <c r="G494" s="129">
        <v>3374</v>
      </c>
      <c r="H494" s="129">
        <v>3500</v>
      </c>
      <c r="I494" s="135">
        <v>0.037</v>
      </c>
      <c r="J494" s="134" t="s">
        <v>147</v>
      </c>
      <c r="K494" s="134" t="s">
        <v>147</v>
      </c>
    </row>
    <row r="495" ht="18.95" hidden="1" customHeight="1" spans="1:11">
      <c r="A495" s="126" t="s">
        <v>135</v>
      </c>
      <c r="B495" s="97" t="s">
        <v>135</v>
      </c>
      <c r="C495" s="97" t="s">
        <v>953</v>
      </c>
      <c r="D495" s="89" t="s">
        <v>962</v>
      </c>
      <c r="E495" s="97" t="s">
        <v>147</v>
      </c>
      <c r="F495" s="49" t="s">
        <v>4090</v>
      </c>
      <c r="G495" s="129">
        <v>6230</v>
      </c>
      <c r="H495" s="129">
        <v>6400</v>
      </c>
      <c r="I495" s="135">
        <v>0.027</v>
      </c>
      <c r="J495" s="134" t="s">
        <v>147</v>
      </c>
      <c r="K495" s="134" t="s">
        <v>147</v>
      </c>
    </row>
    <row r="496" ht="18.95" hidden="1" customHeight="1" spans="1:11">
      <c r="A496" s="126" t="s">
        <v>135</v>
      </c>
      <c r="B496" s="97" t="s">
        <v>135</v>
      </c>
      <c r="C496" s="97" t="s">
        <v>953</v>
      </c>
      <c r="D496" s="89" t="s">
        <v>964</v>
      </c>
      <c r="E496" s="97" t="s">
        <v>147</v>
      </c>
      <c r="F496" s="49" t="s">
        <v>4091</v>
      </c>
      <c r="G496" s="129">
        <v>27304</v>
      </c>
      <c r="H496" s="129">
        <v>28000</v>
      </c>
      <c r="I496" s="135">
        <v>0.025</v>
      </c>
      <c r="J496" s="134" t="s">
        <v>147</v>
      </c>
      <c r="K496" s="134" t="s">
        <v>147</v>
      </c>
    </row>
    <row r="497" ht="18.95" hidden="1" customHeight="1" spans="1:11">
      <c r="A497" s="126" t="s">
        <v>135</v>
      </c>
      <c r="B497" s="97" t="s">
        <v>135</v>
      </c>
      <c r="C497" s="97" t="s">
        <v>953</v>
      </c>
      <c r="D497" s="89" t="s">
        <v>966</v>
      </c>
      <c r="E497" s="97" t="s">
        <v>147</v>
      </c>
      <c r="F497" s="49" t="s">
        <v>4092</v>
      </c>
      <c r="G497" s="129">
        <v>7405</v>
      </c>
      <c r="H497" s="129">
        <v>7600</v>
      </c>
      <c r="I497" s="135">
        <v>0.026</v>
      </c>
      <c r="J497" s="134" t="s">
        <v>147</v>
      </c>
      <c r="K497" s="134" t="s">
        <v>147</v>
      </c>
    </row>
    <row r="498" ht="18.95" hidden="1" customHeight="1" spans="1:11">
      <c r="A498" s="126" t="s">
        <v>135</v>
      </c>
      <c r="B498" s="97" t="s">
        <v>135</v>
      </c>
      <c r="C498" s="97" t="s">
        <v>953</v>
      </c>
      <c r="D498" s="89" t="s">
        <v>968</v>
      </c>
      <c r="E498" s="97" t="s">
        <v>147</v>
      </c>
      <c r="F498" s="49" t="s">
        <v>4093</v>
      </c>
      <c r="G498" s="129">
        <v>57184</v>
      </c>
      <c r="H498" s="128">
        <v>59000</v>
      </c>
      <c r="I498" s="135">
        <v>0.032</v>
      </c>
      <c r="J498" s="134" t="s">
        <v>147</v>
      </c>
      <c r="K498" s="134" t="s">
        <v>147</v>
      </c>
    </row>
    <row r="499" ht="18.95" hidden="1" customHeight="1" spans="1:11">
      <c r="A499" s="126" t="s">
        <v>135</v>
      </c>
      <c r="B499" s="97" t="s">
        <v>135</v>
      </c>
      <c r="C499" s="97" t="s">
        <v>953</v>
      </c>
      <c r="D499" s="89" t="s">
        <v>970</v>
      </c>
      <c r="E499" s="97" t="s">
        <v>147</v>
      </c>
      <c r="F499" s="49" t="s">
        <v>4094</v>
      </c>
      <c r="G499" s="129">
        <v>1196</v>
      </c>
      <c r="H499" s="129">
        <v>1230</v>
      </c>
      <c r="I499" s="135">
        <v>0.028</v>
      </c>
      <c r="J499" s="134" t="s">
        <v>147</v>
      </c>
      <c r="K499" s="134" t="s">
        <v>147</v>
      </c>
    </row>
    <row r="500" ht="18.95" hidden="1" customHeight="1" spans="1:11">
      <c r="A500" s="126" t="s">
        <v>135</v>
      </c>
      <c r="B500" s="97"/>
      <c r="C500" s="97" t="s">
        <v>953</v>
      </c>
      <c r="D500" s="89" t="s">
        <v>972</v>
      </c>
      <c r="E500" s="97" t="s">
        <v>147</v>
      </c>
      <c r="F500" s="49" t="s">
        <v>4095</v>
      </c>
      <c r="G500" s="129">
        <v>27012</v>
      </c>
      <c r="H500" s="129">
        <v>27700</v>
      </c>
      <c r="I500" s="135">
        <v>0.025</v>
      </c>
      <c r="J500" s="134" t="s">
        <v>147</v>
      </c>
      <c r="K500" s="134" t="s">
        <v>147</v>
      </c>
    </row>
    <row r="501" ht="18.95" hidden="1" customHeight="1" spans="1:11">
      <c r="A501" s="126" t="s">
        <v>135</v>
      </c>
      <c r="B501" s="97" t="s">
        <v>135</v>
      </c>
      <c r="C501" s="97" t="s">
        <v>953</v>
      </c>
      <c r="D501" s="89" t="s">
        <v>974</v>
      </c>
      <c r="E501" s="97" t="s">
        <v>147</v>
      </c>
      <c r="F501" s="49" t="s">
        <v>4096</v>
      </c>
      <c r="G501" s="129">
        <v>2243</v>
      </c>
      <c r="H501" s="129">
        <v>2300</v>
      </c>
      <c r="I501" s="135">
        <v>0.025</v>
      </c>
      <c r="J501" s="134" t="s">
        <v>147</v>
      </c>
      <c r="K501" s="134" t="s">
        <v>147</v>
      </c>
    </row>
    <row r="502" ht="18.95" hidden="1" customHeight="1" spans="1:11">
      <c r="A502" s="126" t="s">
        <v>135</v>
      </c>
      <c r="B502" s="97" t="s">
        <v>135</v>
      </c>
      <c r="C502" s="97" t="s">
        <v>953</v>
      </c>
      <c r="D502" s="89" t="s">
        <v>976</v>
      </c>
      <c r="E502" s="97" t="s">
        <v>147</v>
      </c>
      <c r="F502" s="49" t="s">
        <v>4097</v>
      </c>
      <c r="G502" s="129">
        <v>47040</v>
      </c>
      <c r="H502" s="129">
        <v>48730</v>
      </c>
      <c r="I502" s="135">
        <v>0.036</v>
      </c>
      <c r="J502" s="134" t="s">
        <v>147</v>
      </c>
      <c r="K502" s="134" t="s">
        <v>147</v>
      </c>
    </row>
    <row r="503" ht="18.95" hidden="1" customHeight="1" spans="1:11">
      <c r="A503" s="126" t="s">
        <v>135</v>
      </c>
      <c r="B503" s="460" t="s">
        <v>951</v>
      </c>
      <c r="C503" s="97"/>
      <c r="D503" s="89" t="s">
        <v>978</v>
      </c>
      <c r="E503" s="97"/>
      <c r="F503" s="48" t="s">
        <v>979</v>
      </c>
      <c r="G503" s="127">
        <v>71442</v>
      </c>
      <c r="H503" s="127">
        <v>73000</v>
      </c>
      <c r="I503" s="133">
        <v>0.022</v>
      </c>
      <c r="J503" s="134" t="s">
        <v>147</v>
      </c>
      <c r="K503" s="134" t="s">
        <v>147</v>
      </c>
    </row>
    <row r="504" ht="18.95" hidden="1" customHeight="1" spans="1:11">
      <c r="A504" s="126" t="s">
        <v>135</v>
      </c>
      <c r="B504" s="97" t="s">
        <v>135</v>
      </c>
      <c r="C504" s="97" t="s">
        <v>978</v>
      </c>
      <c r="D504" s="89" t="s">
        <v>980</v>
      </c>
      <c r="E504" s="97" t="s">
        <v>147</v>
      </c>
      <c r="F504" s="49" t="s">
        <v>4053</v>
      </c>
      <c r="G504" s="129">
        <v>1046</v>
      </c>
      <c r="H504" s="128">
        <v>1090</v>
      </c>
      <c r="I504" s="135">
        <v>0.042</v>
      </c>
      <c r="J504" s="134" t="s">
        <v>147</v>
      </c>
      <c r="K504" s="134" t="s">
        <v>147</v>
      </c>
    </row>
    <row r="505" ht="18.95" hidden="1" customHeight="1" spans="1:11">
      <c r="A505" s="126" t="s">
        <v>135</v>
      </c>
      <c r="B505" s="97" t="s">
        <v>135</v>
      </c>
      <c r="C505" s="97" t="s">
        <v>978</v>
      </c>
      <c r="D505" s="89" t="s">
        <v>981</v>
      </c>
      <c r="E505" s="97" t="s">
        <v>147</v>
      </c>
      <c r="F505" s="49" t="s">
        <v>4054</v>
      </c>
      <c r="G505" s="129">
        <v>107</v>
      </c>
      <c r="H505" s="129">
        <v>110</v>
      </c>
      <c r="I505" s="135">
        <v>0.028</v>
      </c>
      <c r="J505" s="134" t="s">
        <v>147</v>
      </c>
      <c r="K505" s="134" t="s">
        <v>147</v>
      </c>
    </row>
    <row r="506" ht="18.95" hidden="1" customHeight="1" spans="1:11">
      <c r="A506" s="126" t="s">
        <v>135</v>
      </c>
      <c r="B506" s="97" t="s">
        <v>135</v>
      </c>
      <c r="C506" s="97" t="s">
        <v>978</v>
      </c>
      <c r="D506" s="89" t="s">
        <v>982</v>
      </c>
      <c r="E506" s="97" t="s">
        <v>147</v>
      </c>
      <c r="F506" s="49" t="s">
        <v>4055</v>
      </c>
      <c r="G506" s="129">
        <v>183</v>
      </c>
      <c r="H506" s="129">
        <v>185</v>
      </c>
      <c r="I506" s="135">
        <v>0.011</v>
      </c>
      <c r="J506" s="134" t="s">
        <v>147</v>
      </c>
      <c r="K506" s="134" t="s">
        <v>147</v>
      </c>
    </row>
    <row r="507" ht="18.95" hidden="1" customHeight="1" spans="1:11">
      <c r="A507" s="126" t="s">
        <v>135</v>
      </c>
      <c r="B507" s="97" t="s">
        <v>135</v>
      </c>
      <c r="C507" s="97" t="s">
        <v>978</v>
      </c>
      <c r="D507" s="89" t="s">
        <v>983</v>
      </c>
      <c r="E507" s="97" t="s">
        <v>147</v>
      </c>
      <c r="F507" s="49" t="s">
        <v>4098</v>
      </c>
      <c r="G507" s="129">
        <v>45830</v>
      </c>
      <c r="H507" s="129">
        <v>47000</v>
      </c>
      <c r="I507" s="135">
        <v>0.026</v>
      </c>
      <c r="J507" s="134" t="s">
        <v>147</v>
      </c>
      <c r="K507" s="134" t="s">
        <v>147</v>
      </c>
    </row>
    <row r="508" ht="18.95" hidden="1" customHeight="1" spans="1:11">
      <c r="A508" s="126" t="s">
        <v>135</v>
      </c>
      <c r="B508" s="97"/>
      <c r="C508" s="97" t="s">
        <v>978</v>
      </c>
      <c r="D508" s="89" t="s">
        <v>985</v>
      </c>
      <c r="E508" s="97" t="s">
        <v>147</v>
      </c>
      <c r="F508" s="49" t="s">
        <v>4099</v>
      </c>
      <c r="G508" s="129">
        <v>16248</v>
      </c>
      <c r="H508" s="129">
        <v>16500</v>
      </c>
      <c r="I508" s="135">
        <v>0.016</v>
      </c>
      <c r="J508" s="134" t="s">
        <v>147</v>
      </c>
      <c r="K508" s="134" t="s">
        <v>147</v>
      </c>
    </row>
    <row r="509" ht="18.95" hidden="1" customHeight="1" spans="1:11">
      <c r="A509" s="126" t="s">
        <v>135</v>
      </c>
      <c r="B509" s="97" t="s">
        <v>135</v>
      </c>
      <c r="C509" s="97" t="s">
        <v>978</v>
      </c>
      <c r="D509" s="89" t="s">
        <v>987</v>
      </c>
      <c r="E509" s="97" t="s">
        <v>147</v>
      </c>
      <c r="F509" s="49" t="s">
        <v>4100</v>
      </c>
      <c r="G509" s="129">
        <v>5526</v>
      </c>
      <c r="H509" s="129">
        <v>5600</v>
      </c>
      <c r="I509" s="135">
        <v>0.013</v>
      </c>
      <c r="J509" s="134" t="s">
        <v>147</v>
      </c>
      <c r="K509" s="134" t="s">
        <v>147</v>
      </c>
    </row>
    <row r="510" ht="18.95" hidden="1" customHeight="1" spans="1:11">
      <c r="A510" s="126" t="s">
        <v>135</v>
      </c>
      <c r="B510" s="97" t="s">
        <v>135</v>
      </c>
      <c r="C510" s="97" t="s">
        <v>978</v>
      </c>
      <c r="D510" s="89" t="s">
        <v>989</v>
      </c>
      <c r="E510" s="97" t="s">
        <v>147</v>
      </c>
      <c r="F510" s="49" t="s">
        <v>4101</v>
      </c>
      <c r="G510" s="129">
        <v>2502</v>
      </c>
      <c r="H510" s="129">
        <v>2515</v>
      </c>
      <c r="I510" s="135">
        <v>0.005</v>
      </c>
      <c r="J510" s="134" t="s">
        <v>147</v>
      </c>
      <c r="K510" s="134" t="s">
        <v>147</v>
      </c>
    </row>
    <row r="511" ht="18.95" hidden="1" customHeight="1" spans="1:11">
      <c r="A511" s="126" t="s">
        <v>135</v>
      </c>
      <c r="B511" s="460" t="s">
        <v>951</v>
      </c>
      <c r="C511" s="97"/>
      <c r="D511" s="89" t="s">
        <v>991</v>
      </c>
      <c r="E511" s="97"/>
      <c r="F511" s="50" t="s">
        <v>992</v>
      </c>
      <c r="G511" s="127">
        <v>59322</v>
      </c>
      <c r="H511" s="127">
        <v>61000</v>
      </c>
      <c r="I511" s="133">
        <v>0.028</v>
      </c>
      <c r="J511" s="134" t="s">
        <v>147</v>
      </c>
      <c r="K511" s="134" t="s">
        <v>147</v>
      </c>
    </row>
    <row r="512" ht="18.95" hidden="1" customHeight="1" spans="1:11">
      <c r="A512" s="126" t="s">
        <v>135</v>
      </c>
      <c r="B512" s="97" t="s">
        <v>135</v>
      </c>
      <c r="C512" s="97" t="s">
        <v>991</v>
      </c>
      <c r="D512" s="89" t="s">
        <v>993</v>
      </c>
      <c r="E512" s="97" t="s">
        <v>147</v>
      </c>
      <c r="F512" s="49" t="s">
        <v>4053</v>
      </c>
      <c r="G512" s="129">
        <v>4601</v>
      </c>
      <c r="H512" s="129">
        <v>4800</v>
      </c>
      <c r="I512" s="135">
        <v>0.043</v>
      </c>
      <c r="J512" s="134" t="s">
        <v>147</v>
      </c>
      <c r="K512" s="134" t="s">
        <v>147</v>
      </c>
    </row>
    <row r="513" ht="18.95" hidden="1" customHeight="1" spans="1:11">
      <c r="A513" s="126" t="s">
        <v>135</v>
      </c>
      <c r="B513" s="97" t="s">
        <v>135</v>
      </c>
      <c r="C513" s="97" t="s">
        <v>991</v>
      </c>
      <c r="D513" s="89" t="s">
        <v>994</v>
      </c>
      <c r="E513" s="97" t="s">
        <v>147</v>
      </c>
      <c r="F513" s="49" t="s">
        <v>4054</v>
      </c>
      <c r="G513" s="129">
        <v>458</v>
      </c>
      <c r="H513" s="129">
        <v>470</v>
      </c>
      <c r="I513" s="135">
        <v>0.026</v>
      </c>
      <c r="J513" s="134" t="s">
        <v>147</v>
      </c>
      <c r="K513" s="134" t="s">
        <v>147</v>
      </c>
    </row>
    <row r="514" ht="18.95" hidden="1" customHeight="1" spans="1:11">
      <c r="A514" s="126" t="s">
        <v>135</v>
      </c>
      <c r="B514" s="97" t="s">
        <v>135</v>
      </c>
      <c r="C514" s="97" t="s">
        <v>991</v>
      </c>
      <c r="D514" s="89" t="s">
        <v>995</v>
      </c>
      <c r="E514" s="97" t="s">
        <v>147</v>
      </c>
      <c r="F514" s="49" t="s">
        <v>4055</v>
      </c>
      <c r="G514" s="129">
        <v>399</v>
      </c>
      <c r="H514" s="129">
        <v>400</v>
      </c>
      <c r="I514" s="135">
        <v>0.003</v>
      </c>
      <c r="J514" s="134" t="s">
        <v>147</v>
      </c>
      <c r="K514" s="134" t="s">
        <v>147</v>
      </c>
    </row>
    <row r="515" ht="18.95" hidden="1" customHeight="1" spans="1:11">
      <c r="A515" s="126" t="s">
        <v>135</v>
      </c>
      <c r="B515" s="97" t="s">
        <v>135</v>
      </c>
      <c r="C515" s="97" t="s">
        <v>991</v>
      </c>
      <c r="D515" s="89" t="s">
        <v>996</v>
      </c>
      <c r="E515" s="97" t="s">
        <v>147</v>
      </c>
      <c r="F515" s="49" t="s">
        <v>4102</v>
      </c>
      <c r="G515" s="129">
        <v>1515</v>
      </c>
      <c r="H515" s="129">
        <v>1560</v>
      </c>
      <c r="I515" s="135">
        <v>0.03</v>
      </c>
      <c r="J515" s="134" t="s">
        <v>147</v>
      </c>
      <c r="K515" s="134" t="s">
        <v>147</v>
      </c>
    </row>
    <row r="516" ht="18.95" hidden="1" customHeight="1" spans="1:11">
      <c r="A516" s="126" t="s">
        <v>135</v>
      </c>
      <c r="B516" s="97" t="s">
        <v>135</v>
      </c>
      <c r="C516" s="97" t="s">
        <v>991</v>
      </c>
      <c r="D516" s="89" t="s">
        <v>998</v>
      </c>
      <c r="E516" s="97" t="s">
        <v>147</v>
      </c>
      <c r="F516" s="49" t="s">
        <v>4103</v>
      </c>
      <c r="G516" s="129">
        <v>5685</v>
      </c>
      <c r="H516" s="129">
        <v>5750</v>
      </c>
      <c r="I516" s="135">
        <v>0.011</v>
      </c>
      <c r="J516" s="134" t="s">
        <v>147</v>
      </c>
      <c r="K516" s="134" t="s">
        <v>147</v>
      </c>
    </row>
    <row r="517" ht="18.95" hidden="1" customHeight="1" spans="1:11">
      <c r="A517" s="126" t="s">
        <v>135</v>
      </c>
      <c r="B517" s="97" t="s">
        <v>135</v>
      </c>
      <c r="C517" s="97" t="s">
        <v>991</v>
      </c>
      <c r="D517" s="89" t="s">
        <v>1000</v>
      </c>
      <c r="E517" s="97" t="s">
        <v>147</v>
      </c>
      <c r="F517" s="49" t="s">
        <v>4104</v>
      </c>
      <c r="G517" s="129">
        <v>8611</v>
      </c>
      <c r="H517" s="129">
        <v>8750</v>
      </c>
      <c r="I517" s="135">
        <v>0.016</v>
      </c>
      <c r="J517" s="134" t="s">
        <v>147</v>
      </c>
      <c r="K517" s="134" t="s">
        <v>147</v>
      </c>
    </row>
    <row r="518" ht="18.95" hidden="1" customHeight="1" spans="1:11">
      <c r="A518" s="126" t="s">
        <v>135</v>
      </c>
      <c r="B518" s="97" t="s">
        <v>135</v>
      </c>
      <c r="C518" s="97" t="s">
        <v>991</v>
      </c>
      <c r="D518" s="89" t="s">
        <v>1002</v>
      </c>
      <c r="E518" s="97" t="s">
        <v>147</v>
      </c>
      <c r="F518" s="49" t="s">
        <v>4105</v>
      </c>
      <c r="G518" s="129">
        <v>18546</v>
      </c>
      <c r="H518" s="128">
        <v>19000</v>
      </c>
      <c r="I518" s="135">
        <v>0.024</v>
      </c>
      <c r="J518" s="134" t="s">
        <v>147</v>
      </c>
      <c r="K518" s="134" t="s">
        <v>147</v>
      </c>
    </row>
    <row r="519" ht="18.95" hidden="1" customHeight="1" spans="1:11">
      <c r="A519" s="126" t="s">
        <v>135</v>
      </c>
      <c r="B519" s="97"/>
      <c r="C519" s="97" t="s">
        <v>991</v>
      </c>
      <c r="D519" s="89" t="s">
        <v>1004</v>
      </c>
      <c r="E519" s="97" t="s">
        <v>147</v>
      </c>
      <c r="F519" s="49" t="s">
        <v>4106</v>
      </c>
      <c r="G519" s="129">
        <v>8922</v>
      </c>
      <c r="H519" s="129">
        <v>9200</v>
      </c>
      <c r="I519" s="135">
        <v>0.031</v>
      </c>
      <c r="J519" s="134" t="s">
        <v>147</v>
      </c>
      <c r="K519" s="134" t="s">
        <v>147</v>
      </c>
    </row>
    <row r="520" ht="18.95" hidden="1" customHeight="1" spans="1:11">
      <c r="A520" s="126" t="s">
        <v>135</v>
      </c>
      <c r="B520" s="97" t="s">
        <v>135</v>
      </c>
      <c r="C520" s="97" t="s">
        <v>991</v>
      </c>
      <c r="D520" s="89" t="s">
        <v>1006</v>
      </c>
      <c r="E520" s="97" t="s">
        <v>147</v>
      </c>
      <c r="F520" s="49" t="s">
        <v>4107</v>
      </c>
      <c r="G520" s="129">
        <v>335</v>
      </c>
      <c r="H520" s="129">
        <v>345</v>
      </c>
      <c r="I520" s="135">
        <v>0.03</v>
      </c>
      <c r="J520" s="134" t="s">
        <v>147</v>
      </c>
      <c r="K520" s="134" t="s">
        <v>147</v>
      </c>
    </row>
    <row r="521" ht="18.95" hidden="1" customHeight="1" spans="1:11">
      <c r="A521" s="126" t="s">
        <v>135</v>
      </c>
      <c r="B521" s="97" t="s">
        <v>135</v>
      </c>
      <c r="C521" s="97" t="s">
        <v>991</v>
      </c>
      <c r="D521" s="89" t="s">
        <v>1008</v>
      </c>
      <c r="E521" s="97" t="s">
        <v>147</v>
      </c>
      <c r="F521" s="49" t="s">
        <v>4108</v>
      </c>
      <c r="G521" s="129">
        <v>10250</v>
      </c>
      <c r="H521" s="129">
        <v>10725</v>
      </c>
      <c r="I521" s="135">
        <v>0.046</v>
      </c>
      <c r="J521" s="134" t="s">
        <v>147</v>
      </c>
      <c r="K521" s="134" t="s">
        <v>147</v>
      </c>
    </row>
    <row r="522" ht="18.95" hidden="1" customHeight="1" spans="1:11">
      <c r="A522" s="126" t="s">
        <v>135</v>
      </c>
      <c r="B522" s="460" t="s">
        <v>951</v>
      </c>
      <c r="C522" s="97"/>
      <c r="D522" s="89" t="s">
        <v>1010</v>
      </c>
      <c r="E522" s="97"/>
      <c r="F522" s="50" t="s">
        <v>1011</v>
      </c>
      <c r="G522" s="127">
        <v>103463</v>
      </c>
      <c r="H522" s="127">
        <v>107000</v>
      </c>
      <c r="I522" s="133">
        <v>0.034</v>
      </c>
      <c r="J522" s="134" t="s">
        <v>147</v>
      </c>
      <c r="K522" s="134" t="s">
        <v>147</v>
      </c>
    </row>
    <row r="523" ht="18.95" hidden="1" customHeight="1" spans="1:11">
      <c r="A523" s="126" t="s">
        <v>135</v>
      </c>
      <c r="B523" s="97" t="s">
        <v>135</v>
      </c>
      <c r="C523" s="97" t="s">
        <v>1010</v>
      </c>
      <c r="D523" s="89" t="s">
        <v>1012</v>
      </c>
      <c r="E523" s="97" t="s">
        <v>147</v>
      </c>
      <c r="F523" s="49" t="s">
        <v>4053</v>
      </c>
      <c r="G523" s="129">
        <v>11033</v>
      </c>
      <c r="H523" s="129">
        <v>11600</v>
      </c>
      <c r="I523" s="135">
        <v>0.051</v>
      </c>
      <c r="J523" s="134" t="s">
        <v>147</v>
      </c>
      <c r="K523" s="134" t="s">
        <v>147</v>
      </c>
    </row>
    <row r="524" ht="18.95" hidden="1" customHeight="1" spans="1:11">
      <c r="A524" s="126" t="s">
        <v>135</v>
      </c>
      <c r="B524" s="97" t="s">
        <v>135</v>
      </c>
      <c r="C524" s="97" t="s">
        <v>1010</v>
      </c>
      <c r="D524" s="89" t="s">
        <v>1013</v>
      </c>
      <c r="E524" s="97" t="s">
        <v>147</v>
      </c>
      <c r="F524" s="49" t="s">
        <v>4054</v>
      </c>
      <c r="G524" s="129">
        <v>1640</v>
      </c>
      <c r="H524" s="129">
        <v>1670</v>
      </c>
      <c r="I524" s="135">
        <v>0.018</v>
      </c>
      <c r="J524" s="134" t="s">
        <v>147</v>
      </c>
      <c r="K524" s="134" t="s">
        <v>147</v>
      </c>
    </row>
    <row r="525" ht="18.95" hidden="1" customHeight="1" spans="1:11">
      <c r="A525" s="126" t="s">
        <v>135</v>
      </c>
      <c r="B525" s="97" t="s">
        <v>135</v>
      </c>
      <c r="C525" s="97" t="s">
        <v>1010</v>
      </c>
      <c r="D525" s="89" t="s">
        <v>1014</v>
      </c>
      <c r="E525" s="97" t="s">
        <v>147</v>
      </c>
      <c r="F525" s="49" t="s">
        <v>2731</v>
      </c>
      <c r="G525" s="129">
        <v>0</v>
      </c>
      <c r="H525" s="129">
        <v>0</v>
      </c>
      <c r="I525" s="135" t="s">
        <v>135</v>
      </c>
      <c r="J525" s="134" t="s">
        <v>2729</v>
      </c>
      <c r="K525" s="134" t="s">
        <v>147</v>
      </c>
    </row>
    <row r="526" ht="18.95" hidden="1" customHeight="1" spans="1:11">
      <c r="A526" s="126" t="s">
        <v>135</v>
      </c>
      <c r="B526" s="97" t="s">
        <v>135</v>
      </c>
      <c r="C526" s="97" t="s">
        <v>1010</v>
      </c>
      <c r="D526" s="89" t="s">
        <v>1015</v>
      </c>
      <c r="E526" s="97" t="s">
        <v>147</v>
      </c>
      <c r="F526" s="49" t="s">
        <v>4109</v>
      </c>
      <c r="G526" s="129">
        <v>15620</v>
      </c>
      <c r="H526" s="128">
        <v>16000</v>
      </c>
      <c r="I526" s="135">
        <v>0.024</v>
      </c>
      <c r="J526" s="134" t="s">
        <v>147</v>
      </c>
      <c r="K526" s="134" t="s">
        <v>147</v>
      </c>
    </row>
    <row r="527" ht="18.95" hidden="1" customHeight="1" spans="1:11">
      <c r="A527" s="126" t="s">
        <v>135</v>
      </c>
      <c r="B527" s="97" t="s">
        <v>135</v>
      </c>
      <c r="C527" s="97" t="s">
        <v>1010</v>
      </c>
      <c r="D527" s="89" t="s">
        <v>1017</v>
      </c>
      <c r="E527" s="97" t="s">
        <v>147</v>
      </c>
      <c r="F527" s="49" t="s">
        <v>4110</v>
      </c>
      <c r="G527" s="129">
        <v>27404</v>
      </c>
      <c r="H527" s="129">
        <v>28500</v>
      </c>
      <c r="I527" s="135">
        <v>0.04</v>
      </c>
      <c r="J527" s="134" t="s">
        <v>147</v>
      </c>
      <c r="K527" s="134" t="s">
        <v>147</v>
      </c>
    </row>
    <row r="528" ht="18.95" hidden="1" customHeight="1" spans="1:11">
      <c r="A528" s="126" t="s">
        <v>135</v>
      </c>
      <c r="B528" s="97"/>
      <c r="C528" s="97" t="s">
        <v>1010</v>
      </c>
      <c r="D528" s="89" t="s">
        <v>1019</v>
      </c>
      <c r="E528" s="97" t="s">
        <v>147</v>
      </c>
      <c r="F528" s="49" t="s">
        <v>4111</v>
      </c>
      <c r="G528" s="129">
        <v>5208</v>
      </c>
      <c r="H528" s="129">
        <v>11000</v>
      </c>
      <c r="I528" s="135">
        <v>1.112</v>
      </c>
      <c r="J528" s="134" t="s">
        <v>147</v>
      </c>
      <c r="K528" s="134" t="s">
        <v>147</v>
      </c>
    </row>
    <row r="529" ht="18.95" hidden="1" customHeight="1" spans="1:11">
      <c r="A529" s="126" t="s">
        <v>135</v>
      </c>
      <c r="B529" s="97" t="s">
        <v>135</v>
      </c>
      <c r="C529" s="97" t="s">
        <v>1010</v>
      </c>
      <c r="D529" s="89" t="s">
        <v>1021</v>
      </c>
      <c r="E529" s="97" t="s">
        <v>147</v>
      </c>
      <c r="F529" s="49" t="s">
        <v>4112</v>
      </c>
      <c r="G529" s="129">
        <v>42558</v>
      </c>
      <c r="H529" s="129">
        <v>38230</v>
      </c>
      <c r="I529" s="135">
        <v>-0.102</v>
      </c>
      <c r="J529" s="134" t="s">
        <v>147</v>
      </c>
      <c r="K529" s="134" t="s">
        <v>147</v>
      </c>
    </row>
    <row r="530" ht="18.95" hidden="1" customHeight="1" spans="1:11">
      <c r="A530" s="126" t="s">
        <v>135</v>
      </c>
      <c r="B530" s="460" t="s">
        <v>951</v>
      </c>
      <c r="C530" s="97"/>
      <c r="D530" s="89" t="s">
        <v>1023</v>
      </c>
      <c r="E530" s="97"/>
      <c r="F530" s="50" t="s">
        <v>1024</v>
      </c>
      <c r="G530" s="127">
        <v>24723</v>
      </c>
      <c r="H530" s="127">
        <v>25500</v>
      </c>
      <c r="I530" s="133">
        <v>0.031</v>
      </c>
      <c r="J530" s="134" t="s">
        <v>147</v>
      </c>
      <c r="K530" s="134" t="s">
        <v>147</v>
      </c>
    </row>
    <row r="531" ht="18.95" hidden="1" customHeight="1" spans="1:11">
      <c r="A531" s="126" t="s">
        <v>135</v>
      </c>
      <c r="B531" s="97" t="s">
        <v>135</v>
      </c>
      <c r="C531" s="97" t="s">
        <v>1023</v>
      </c>
      <c r="D531" s="89" t="s">
        <v>1025</v>
      </c>
      <c r="E531" s="97" t="s">
        <v>147</v>
      </c>
      <c r="F531" s="49" t="s">
        <v>4053</v>
      </c>
      <c r="G531" s="129">
        <v>3384</v>
      </c>
      <c r="H531" s="129">
        <v>3550</v>
      </c>
      <c r="I531" s="135">
        <v>0.049</v>
      </c>
      <c r="J531" s="134" t="s">
        <v>147</v>
      </c>
      <c r="K531" s="134" t="s">
        <v>147</v>
      </c>
    </row>
    <row r="532" ht="18.95" hidden="1" customHeight="1" spans="1:11">
      <c r="A532" s="126" t="s">
        <v>135</v>
      </c>
      <c r="B532" s="97" t="s">
        <v>135</v>
      </c>
      <c r="C532" s="97" t="s">
        <v>1023</v>
      </c>
      <c r="D532" s="89" t="s">
        <v>1026</v>
      </c>
      <c r="E532" s="97" t="s">
        <v>147</v>
      </c>
      <c r="F532" s="49" t="s">
        <v>4054</v>
      </c>
      <c r="G532" s="129">
        <v>548</v>
      </c>
      <c r="H532" s="129">
        <v>560</v>
      </c>
      <c r="I532" s="135">
        <v>0.022</v>
      </c>
      <c r="J532" s="134" t="s">
        <v>147</v>
      </c>
      <c r="K532" s="134" t="s">
        <v>147</v>
      </c>
    </row>
    <row r="533" ht="18.95" hidden="1" customHeight="1" spans="1:11">
      <c r="A533" s="126" t="s">
        <v>135</v>
      </c>
      <c r="B533" s="97" t="s">
        <v>135</v>
      </c>
      <c r="C533" s="97" t="s">
        <v>1023</v>
      </c>
      <c r="D533" s="89" t="s">
        <v>1027</v>
      </c>
      <c r="E533" s="97" t="s">
        <v>147</v>
      </c>
      <c r="F533" s="49" t="s">
        <v>4055</v>
      </c>
      <c r="G533" s="129">
        <v>199</v>
      </c>
      <c r="H533" s="129">
        <v>200</v>
      </c>
      <c r="I533" s="135">
        <v>0.005</v>
      </c>
      <c r="J533" s="134" t="s">
        <v>147</v>
      </c>
      <c r="K533" s="134" t="s">
        <v>147</v>
      </c>
    </row>
    <row r="534" ht="18.95" hidden="1" customHeight="1" spans="1:11">
      <c r="A534" s="126" t="s">
        <v>135</v>
      </c>
      <c r="B534" s="97" t="s">
        <v>135</v>
      </c>
      <c r="C534" s="97" t="s">
        <v>1023</v>
      </c>
      <c r="D534" s="89" t="s">
        <v>1028</v>
      </c>
      <c r="E534" s="97" t="s">
        <v>147</v>
      </c>
      <c r="F534" s="49" t="s">
        <v>4113</v>
      </c>
      <c r="G534" s="129">
        <v>783</v>
      </c>
      <c r="H534" s="129">
        <v>790</v>
      </c>
      <c r="I534" s="135">
        <v>0.009</v>
      </c>
      <c r="J534" s="134" t="s">
        <v>147</v>
      </c>
      <c r="K534" s="134" t="s">
        <v>147</v>
      </c>
    </row>
    <row r="535" ht="18.95" hidden="1" customHeight="1" spans="1:11">
      <c r="A535" s="126" t="s">
        <v>135</v>
      </c>
      <c r="B535" s="97" t="s">
        <v>135</v>
      </c>
      <c r="C535" s="97" t="s">
        <v>1023</v>
      </c>
      <c r="D535" s="89" t="s">
        <v>1030</v>
      </c>
      <c r="E535" s="97" t="s">
        <v>147</v>
      </c>
      <c r="F535" s="49" t="s">
        <v>4114</v>
      </c>
      <c r="G535" s="129">
        <v>17010</v>
      </c>
      <c r="H535" s="129">
        <v>17500</v>
      </c>
      <c r="I535" s="135">
        <v>0.029</v>
      </c>
      <c r="J535" s="134" t="s">
        <v>147</v>
      </c>
      <c r="K535" s="134" t="s">
        <v>147</v>
      </c>
    </row>
    <row r="536" ht="18.95" hidden="1" customHeight="1" spans="1:11">
      <c r="A536" s="126" t="s">
        <v>135</v>
      </c>
      <c r="B536" s="97"/>
      <c r="C536" s="97" t="s">
        <v>1023</v>
      </c>
      <c r="D536" s="89" t="s">
        <v>1032</v>
      </c>
      <c r="E536" s="97" t="s">
        <v>147</v>
      </c>
      <c r="F536" s="49" t="s">
        <v>4115</v>
      </c>
      <c r="G536" s="129">
        <v>129</v>
      </c>
      <c r="H536" s="129">
        <v>130</v>
      </c>
      <c r="I536" s="135">
        <v>0.008</v>
      </c>
      <c r="J536" s="134" t="s">
        <v>147</v>
      </c>
      <c r="K536" s="134" t="s">
        <v>147</v>
      </c>
    </row>
    <row r="537" ht="18.95" hidden="1" customHeight="1" spans="1:11">
      <c r="A537" s="126" t="s">
        <v>135</v>
      </c>
      <c r="B537" s="97" t="s">
        <v>135</v>
      </c>
      <c r="C537" s="97" t="s">
        <v>1023</v>
      </c>
      <c r="D537" s="89" t="s">
        <v>1034</v>
      </c>
      <c r="E537" s="97" t="s">
        <v>147</v>
      </c>
      <c r="F537" s="49" t="s">
        <v>4116</v>
      </c>
      <c r="G537" s="129">
        <v>207</v>
      </c>
      <c r="H537" s="128">
        <v>210</v>
      </c>
      <c r="I537" s="135">
        <v>0.014</v>
      </c>
      <c r="J537" s="134" t="s">
        <v>147</v>
      </c>
      <c r="K537" s="134" t="s">
        <v>147</v>
      </c>
    </row>
    <row r="538" ht="18.95" hidden="1" customHeight="1" spans="1:11">
      <c r="A538" s="126" t="s">
        <v>135</v>
      </c>
      <c r="B538" s="97" t="s">
        <v>135</v>
      </c>
      <c r="C538" s="97" t="s">
        <v>1023</v>
      </c>
      <c r="D538" s="89" t="s">
        <v>1036</v>
      </c>
      <c r="E538" s="97" t="s">
        <v>147</v>
      </c>
      <c r="F538" s="49" t="s">
        <v>4117</v>
      </c>
      <c r="G538" s="129">
        <v>2463</v>
      </c>
      <c r="H538" s="129">
        <v>2560</v>
      </c>
      <c r="I538" s="135">
        <v>0.039</v>
      </c>
      <c r="J538" s="134" t="s">
        <v>147</v>
      </c>
      <c r="K538" s="134" t="s">
        <v>147</v>
      </c>
    </row>
    <row r="539" ht="18.95" hidden="1" customHeight="1" spans="1:11">
      <c r="A539" s="126"/>
      <c r="B539" s="460" t="s">
        <v>951</v>
      </c>
      <c r="C539" s="97" t="s">
        <v>135</v>
      </c>
      <c r="D539" s="89" t="s">
        <v>1038</v>
      </c>
      <c r="E539" s="97" t="s">
        <v>135</v>
      </c>
      <c r="F539" s="50" t="s">
        <v>1039</v>
      </c>
      <c r="G539" s="127">
        <v>69507</v>
      </c>
      <c r="H539" s="127">
        <v>72500</v>
      </c>
      <c r="I539" s="133">
        <v>0.043</v>
      </c>
      <c r="J539" s="134" t="s">
        <v>147</v>
      </c>
      <c r="K539" s="134" t="s">
        <v>147</v>
      </c>
    </row>
    <row r="540" ht="18.95" hidden="1" customHeight="1" spans="1:11">
      <c r="A540" s="126" t="s">
        <v>135</v>
      </c>
      <c r="B540" s="97"/>
      <c r="C540" s="460" t="s">
        <v>1038</v>
      </c>
      <c r="D540" s="89" t="s">
        <v>1040</v>
      </c>
      <c r="E540" s="97" t="s">
        <v>147</v>
      </c>
      <c r="F540" s="49" t="s">
        <v>4118</v>
      </c>
      <c r="G540" s="129">
        <v>5036</v>
      </c>
      <c r="H540" s="129">
        <v>5190</v>
      </c>
      <c r="I540" s="135">
        <v>0.031</v>
      </c>
      <c r="J540" s="134" t="s">
        <v>147</v>
      </c>
      <c r="K540" s="134" t="s">
        <v>147</v>
      </c>
    </row>
    <row r="541" ht="18.95" hidden="1" customHeight="1" spans="1:11">
      <c r="A541" s="126" t="s">
        <v>135</v>
      </c>
      <c r="B541" s="97" t="s">
        <v>135</v>
      </c>
      <c r="C541" s="460" t="s">
        <v>1038</v>
      </c>
      <c r="D541" s="89" t="s">
        <v>1042</v>
      </c>
      <c r="E541" s="97" t="s">
        <v>147</v>
      </c>
      <c r="F541" s="49" t="s">
        <v>4119</v>
      </c>
      <c r="G541" s="129">
        <v>3674</v>
      </c>
      <c r="H541" s="129">
        <v>22000</v>
      </c>
      <c r="I541" s="135">
        <v>4.988</v>
      </c>
      <c r="J541" s="134" t="s">
        <v>147</v>
      </c>
      <c r="K541" s="134" t="s">
        <v>147</v>
      </c>
    </row>
    <row r="542" ht="18.95" hidden="1" customHeight="1" spans="1:11">
      <c r="A542" s="126" t="s">
        <v>135</v>
      </c>
      <c r="B542" s="97" t="s">
        <v>135</v>
      </c>
      <c r="C542" s="460" t="s">
        <v>1038</v>
      </c>
      <c r="D542" s="89" t="s">
        <v>1044</v>
      </c>
      <c r="E542" s="97" t="s">
        <v>147</v>
      </c>
      <c r="F542" s="49" t="s">
        <v>4120</v>
      </c>
      <c r="G542" s="129">
        <v>60797</v>
      </c>
      <c r="H542" s="129">
        <v>45310</v>
      </c>
      <c r="I542" s="135">
        <v>-0.255</v>
      </c>
      <c r="J542" s="134" t="s">
        <v>147</v>
      </c>
      <c r="K542" s="134" t="s">
        <v>147</v>
      </c>
    </row>
    <row r="543" ht="18.95" customHeight="1" spans="1:11">
      <c r="A543" s="126" t="s">
        <v>134</v>
      </c>
      <c r="B543" s="97" t="s">
        <v>135</v>
      </c>
      <c r="C543" s="97"/>
      <c r="D543" s="89" t="s">
        <v>1046</v>
      </c>
      <c r="E543" s="97"/>
      <c r="F543" s="50" t="s">
        <v>1047</v>
      </c>
      <c r="G543" s="127">
        <v>5838147</v>
      </c>
      <c r="H543" s="127">
        <v>6366000</v>
      </c>
      <c r="I543" s="133">
        <v>0.09</v>
      </c>
      <c r="J543" s="134" t="s">
        <v>147</v>
      </c>
      <c r="K543" s="134" t="s">
        <v>147</v>
      </c>
    </row>
    <row r="544" ht="18.95" hidden="1" customHeight="1" spans="1:11">
      <c r="A544" s="126" t="s">
        <v>135</v>
      </c>
      <c r="B544" s="460" t="s">
        <v>1046</v>
      </c>
      <c r="C544" s="97"/>
      <c r="D544" s="89" t="s">
        <v>1048</v>
      </c>
      <c r="E544" s="97"/>
      <c r="F544" s="50" t="s">
        <v>1049</v>
      </c>
      <c r="G544" s="127">
        <v>124082</v>
      </c>
      <c r="H544" s="127">
        <v>128200</v>
      </c>
      <c r="I544" s="133">
        <v>0.033</v>
      </c>
      <c r="J544" s="134" t="s">
        <v>147</v>
      </c>
      <c r="K544" s="134" t="s">
        <v>147</v>
      </c>
    </row>
    <row r="545" ht="18.95" hidden="1" customHeight="1" spans="1:11">
      <c r="A545" s="126" t="s">
        <v>135</v>
      </c>
      <c r="B545" s="97" t="s">
        <v>135</v>
      </c>
      <c r="C545" s="97" t="s">
        <v>1048</v>
      </c>
      <c r="D545" s="89" t="s">
        <v>1050</v>
      </c>
      <c r="E545" s="97" t="s">
        <v>147</v>
      </c>
      <c r="F545" s="49" t="s">
        <v>4053</v>
      </c>
      <c r="G545" s="129">
        <v>49397</v>
      </c>
      <c r="H545" s="129">
        <v>52000</v>
      </c>
      <c r="I545" s="135">
        <v>0.053</v>
      </c>
      <c r="J545" s="134" t="s">
        <v>147</v>
      </c>
      <c r="K545" s="134" t="s">
        <v>147</v>
      </c>
    </row>
    <row r="546" ht="18.95" hidden="1" customHeight="1" spans="1:11">
      <c r="A546" s="126" t="s">
        <v>135</v>
      </c>
      <c r="B546" s="97" t="s">
        <v>135</v>
      </c>
      <c r="C546" s="97" t="s">
        <v>1048</v>
      </c>
      <c r="D546" s="89" t="s">
        <v>1051</v>
      </c>
      <c r="E546" s="97" t="s">
        <v>147</v>
      </c>
      <c r="F546" s="49" t="s">
        <v>4054</v>
      </c>
      <c r="G546" s="129">
        <v>5176</v>
      </c>
      <c r="H546" s="128">
        <v>5300</v>
      </c>
      <c r="I546" s="135">
        <v>0.024</v>
      </c>
      <c r="J546" s="134" t="s">
        <v>147</v>
      </c>
      <c r="K546" s="134" t="s">
        <v>147</v>
      </c>
    </row>
    <row r="547" ht="18.95" hidden="1" customHeight="1" spans="1:11">
      <c r="A547" s="126" t="s">
        <v>135</v>
      </c>
      <c r="B547" s="97" t="s">
        <v>135</v>
      </c>
      <c r="C547" s="97" t="s">
        <v>1048</v>
      </c>
      <c r="D547" s="89" t="s">
        <v>1052</v>
      </c>
      <c r="E547" s="97" t="s">
        <v>147</v>
      </c>
      <c r="F547" s="51" t="s">
        <v>4055</v>
      </c>
      <c r="G547" s="129">
        <v>739</v>
      </c>
      <c r="H547" s="129">
        <v>750</v>
      </c>
      <c r="I547" s="135">
        <v>0.015</v>
      </c>
      <c r="J547" s="134" t="s">
        <v>147</v>
      </c>
      <c r="K547" s="134" t="s">
        <v>147</v>
      </c>
    </row>
    <row r="548" ht="18.95" hidden="1" customHeight="1" spans="1:11">
      <c r="A548" s="126" t="s">
        <v>135</v>
      </c>
      <c r="B548" s="97" t="s">
        <v>135</v>
      </c>
      <c r="C548" s="97" t="s">
        <v>1048</v>
      </c>
      <c r="D548" s="89" t="s">
        <v>1053</v>
      </c>
      <c r="E548" s="97" t="s">
        <v>147</v>
      </c>
      <c r="F548" s="51" t="s">
        <v>4121</v>
      </c>
      <c r="G548" s="129">
        <v>2018</v>
      </c>
      <c r="H548" s="129">
        <v>2050</v>
      </c>
      <c r="I548" s="135">
        <v>0.016</v>
      </c>
      <c r="J548" s="134" t="s">
        <v>147</v>
      </c>
      <c r="K548" s="134" t="s">
        <v>147</v>
      </c>
    </row>
    <row r="549" ht="18.95" hidden="1" customHeight="1" spans="1:11">
      <c r="A549" s="126" t="s">
        <v>135</v>
      </c>
      <c r="B549" s="97" t="s">
        <v>135</v>
      </c>
      <c r="C549" s="97" t="s">
        <v>1048</v>
      </c>
      <c r="D549" s="89" t="s">
        <v>1055</v>
      </c>
      <c r="E549" s="97" t="s">
        <v>147</v>
      </c>
      <c r="F549" s="51" t="s">
        <v>4122</v>
      </c>
      <c r="G549" s="129">
        <v>1025</v>
      </c>
      <c r="H549" s="129">
        <v>1050</v>
      </c>
      <c r="I549" s="135">
        <v>0.024</v>
      </c>
      <c r="J549" s="134" t="s">
        <v>147</v>
      </c>
      <c r="K549" s="134" t="s">
        <v>147</v>
      </c>
    </row>
    <row r="550" ht="18.95" hidden="1" customHeight="1" spans="1:11">
      <c r="A550" s="126" t="s">
        <v>135</v>
      </c>
      <c r="B550" s="97" t="s">
        <v>135</v>
      </c>
      <c r="C550" s="97" t="s">
        <v>1048</v>
      </c>
      <c r="D550" s="89" t="s">
        <v>1057</v>
      </c>
      <c r="E550" s="97" t="s">
        <v>147</v>
      </c>
      <c r="F550" s="51" t="s">
        <v>4123</v>
      </c>
      <c r="G550" s="129">
        <v>2551</v>
      </c>
      <c r="H550" s="129">
        <v>2650</v>
      </c>
      <c r="I550" s="135">
        <v>0.039</v>
      </c>
      <c r="J550" s="134" t="s">
        <v>147</v>
      </c>
      <c r="K550" s="134" t="s">
        <v>147</v>
      </c>
    </row>
    <row r="551" ht="18.95" hidden="1" customHeight="1" spans="1:11">
      <c r="A551" s="126" t="s">
        <v>135</v>
      </c>
      <c r="B551" s="97" t="s">
        <v>135</v>
      </c>
      <c r="C551" s="97" t="s">
        <v>1048</v>
      </c>
      <c r="D551" s="89" t="s">
        <v>1059</v>
      </c>
      <c r="E551" s="97" t="s">
        <v>147</v>
      </c>
      <c r="F551" s="51" t="s">
        <v>4124</v>
      </c>
      <c r="G551" s="129">
        <v>5622</v>
      </c>
      <c r="H551" s="129">
        <v>5800</v>
      </c>
      <c r="I551" s="135">
        <v>0.032</v>
      </c>
      <c r="J551" s="134" t="s">
        <v>147</v>
      </c>
      <c r="K551" s="134" t="s">
        <v>147</v>
      </c>
    </row>
    <row r="552" ht="18.95" hidden="1" customHeight="1" spans="1:11">
      <c r="A552" s="126" t="s">
        <v>135</v>
      </c>
      <c r="B552" s="97" t="s">
        <v>135</v>
      </c>
      <c r="C552" s="97" t="s">
        <v>1048</v>
      </c>
      <c r="D552" s="459" t="s">
        <v>1061</v>
      </c>
      <c r="E552" s="97" t="s">
        <v>147</v>
      </c>
      <c r="F552" s="51" t="s">
        <v>4125</v>
      </c>
      <c r="G552" s="129">
        <v>2854</v>
      </c>
      <c r="H552" s="129">
        <v>2940</v>
      </c>
      <c r="I552" s="135">
        <v>0.03</v>
      </c>
      <c r="J552" s="134" t="s">
        <v>147</v>
      </c>
      <c r="K552" s="134" t="s">
        <v>147</v>
      </c>
    </row>
    <row r="553" ht="18.95" hidden="1" customHeight="1" spans="1:11">
      <c r="A553" s="126" t="s">
        <v>135</v>
      </c>
      <c r="B553" s="97" t="s">
        <v>135</v>
      </c>
      <c r="C553" s="97" t="s">
        <v>1048</v>
      </c>
      <c r="D553" s="89" t="s">
        <v>1062</v>
      </c>
      <c r="E553" s="97" t="s">
        <v>147</v>
      </c>
      <c r="F553" s="51" t="s">
        <v>4126</v>
      </c>
      <c r="G553" s="129">
        <v>35967</v>
      </c>
      <c r="H553" s="129">
        <v>36500</v>
      </c>
      <c r="I553" s="135">
        <v>0.015</v>
      </c>
      <c r="J553" s="134" t="s">
        <v>147</v>
      </c>
      <c r="K553" s="134" t="s">
        <v>147</v>
      </c>
    </row>
    <row r="554" ht="18.95" hidden="1" customHeight="1" spans="1:11">
      <c r="A554" s="126" t="s">
        <v>135</v>
      </c>
      <c r="B554" s="97"/>
      <c r="C554" s="97" t="s">
        <v>1048</v>
      </c>
      <c r="D554" s="89" t="s">
        <v>1064</v>
      </c>
      <c r="E554" s="97" t="s">
        <v>147</v>
      </c>
      <c r="F554" s="51" t="s">
        <v>4127</v>
      </c>
      <c r="G554" s="129">
        <v>158</v>
      </c>
      <c r="H554" s="129">
        <v>165</v>
      </c>
      <c r="I554" s="135">
        <v>0.044</v>
      </c>
      <c r="J554" s="134" t="s">
        <v>147</v>
      </c>
      <c r="K554" s="134" t="s">
        <v>147</v>
      </c>
    </row>
    <row r="555" ht="18.95" hidden="1" customHeight="1" spans="1:11">
      <c r="A555" s="126" t="s">
        <v>135</v>
      </c>
      <c r="B555" s="97" t="s">
        <v>135</v>
      </c>
      <c r="C555" s="97" t="s">
        <v>1048</v>
      </c>
      <c r="D555" s="89" t="s">
        <v>1066</v>
      </c>
      <c r="E555" s="97" t="s">
        <v>147</v>
      </c>
      <c r="F555" s="49" t="s">
        <v>4128</v>
      </c>
      <c r="G555" s="129">
        <v>907</v>
      </c>
      <c r="H555" s="128">
        <v>940</v>
      </c>
      <c r="I555" s="135">
        <v>0.036</v>
      </c>
      <c r="J555" s="134" t="s">
        <v>147</v>
      </c>
      <c r="K555" s="134" t="s">
        <v>147</v>
      </c>
    </row>
    <row r="556" ht="18.95" hidden="1" customHeight="1" spans="1:11">
      <c r="A556" s="126" t="s">
        <v>135</v>
      </c>
      <c r="B556" s="97" t="s">
        <v>135</v>
      </c>
      <c r="C556" s="97" t="s">
        <v>1048</v>
      </c>
      <c r="D556" s="89" t="s">
        <v>1068</v>
      </c>
      <c r="E556" s="97" t="s">
        <v>147</v>
      </c>
      <c r="F556" s="49" t="s">
        <v>4129</v>
      </c>
      <c r="G556" s="129">
        <v>244</v>
      </c>
      <c r="H556" s="129">
        <v>250</v>
      </c>
      <c r="I556" s="135">
        <v>0.025</v>
      </c>
      <c r="J556" s="134" t="s">
        <v>147</v>
      </c>
      <c r="K556" s="134" t="s">
        <v>147</v>
      </c>
    </row>
    <row r="557" ht="18.95" hidden="1" customHeight="1" spans="1:11">
      <c r="A557" s="126" t="s">
        <v>135</v>
      </c>
      <c r="B557" s="97" t="s">
        <v>135</v>
      </c>
      <c r="C557" s="97" t="s">
        <v>1048</v>
      </c>
      <c r="D557" s="89" t="s">
        <v>1070</v>
      </c>
      <c r="E557" s="97" t="s">
        <v>147</v>
      </c>
      <c r="F557" s="27" t="s">
        <v>4130</v>
      </c>
      <c r="G557" s="129">
        <v>17424</v>
      </c>
      <c r="H557" s="129">
        <v>17805</v>
      </c>
      <c r="I557" s="135">
        <v>0.022</v>
      </c>
      <c r="J557" s="134" t="s">
        <v>147</v>
      </c>
      <c r="K557" s="134" t="s">
        <v>147</v>
      </c>
    </row>
    <row r="558" ht="18.95" hidden="1" customHeight="1" spans="1:11">
      <c r="A558" s="126" t="s">
        <v>135</v>
      </c>
      <c r="B558" s="460" t="s">
        <v>1046</v>
      </c>
      <c r="C558" s="97"/>
      <c r="D558" s="89" t="s">
        <v>1072</v>
      </c>
      <c r="E558" s="97"/>
      <c r="F558" s="50" t="s">
        <v>1073</v>
      </c>
      <c r="G558" s="127">
        <v>172186</v>
      </c>
      <c r="H558" s="127">
        <v>176000</v>
      </c>
      <c r="I558" s="133">
        <v>0.022</v>
      </c>
      <c r="J558" s="134" t="s">
        <v>147</v>
      </c>
      <c r="K558" s="134" t="s">
        <v>147</v>
      </c>
    </row>
    <row r="559" ht="18.95" hidden="1" customHeight="1" spans="1:11">
      <c r="A559" s="126" t="s">
        <v>135</v>
      </c>
      <c r="B559" s="97" t="s">
        <v>135</v>
      </c>
      <c r="C559" s="97" t="s">
        <v>1072</v>
      </c>
      <c r="D559" s="89" t="s">
        <v>1074</v>
      </c>
      <c r="E559" s="97" t="s">
        <v>147</v>
      </c>
      <c r="F559" s="23" t="s">
        <v>4053</v>
      </c>
      <c r="G559" s="129">
        <v>34220</v>
      </c>
      <c r="H559" s="128">
        <v>36000</v>
      </c>
      <c r="I559" s="135">
        <v>0.052</v>
      </c>
      <c r="J559" s="134" t="s">
        <v>147</v>
      </c>
      <c r="K559" s="134" t="s">
        <v>147</v>
      </c>
    </row>
    <row r="560" ht="18.95" hidden="1" customHeight="1" spans="1:11">
      <c r="A560" s="126" t="s">
        <v>135</v>
      </c>
      <c r="B560" s="97" t="s">
        <v>135</v>
      </c>
      <c r="C560" s="97" t="s">
        <v>1072</v>
      </c>
      <c r="D560" s="89" t="s">
        <v>1075</v>
      </c>
      <c r="E560" s="97" t="s">
        <v>147</v>
      </c>
      <c r="F560" s="49" t="s">
        <v>4054</v>
      </c>
      <c r="G560" s="129">
        <v>4064</v>
      </c>
      <c r="H560" s="128">
        <v>4150</v>
      </c>
      <c r="I560" s="135">
        <v>0.021</v>
      </c>
      <c r="J560" s="134" t="s">
        <v>147</v>
      </c>
      <c r="K560" s="134" t="s">
        <v>147</v>
      </c>
    </row>
    <row r="561" ht="18.95" hidden="1" customHeight="1" spans="1:11">
      <c r="A561" s="126" t="s">
        <v>135</v>
      </c>
      <c r="B561" s="97" t="s">
        <v>135</v>
      </c>
      <c r="C561" s="97" t="s">
        <v>1072</v>
      </c>
      <c r="D561" s="89" t="s">
        <v>1076</v>
      </c>
      <c r="E561" s="97" t="s">
        <v>147</v>
      </c>
      <c r="F561" s="49" t="s">
        <v>4055</v>
      </c>
      <c r="G561" s="129">
        <v>643</v>
      </c>
      <c r="H561" s="129">
        <v>650</v>
      </c>
      <c r="I561" s="135">
        <v>0.011</v>
      </c>
      <c r="J561" s="134" t="s">
        <v>147</v>
      </c>
      <c r="K561" s="134" t="s">
        <v>147</v>
      </c>
    </row>
    <row r="562" ht="18.95" hidden="1" customHeight="1" spans="1:11">
      <c r="A562" s="126" t="s">
        <v>135</v>
      </c>
      <c r="B562" s="97" t="s">
        <v>135</v>
      </c>
      <c r="C562" s="97" t="s">
        <v>1072</v>
      </c>
      <c r="D562" s="89" t="s">
        <v>1077</v>
      </c>
      <c r="E562" s="97" t="s">
        <v>147</v>
      </c>
      <c r="F562" s="49" t="s">
        <v>4131</v>
      </c>
      <c r="G562" s="129">
        <v>5514</v>
      </c>
      <c r="H562" s="129">
        <v>5600</v>
      </c>
      <c r="I562" s="135">
        <v>0.016</v>
      </c>
      <c r="J562" s="134" t="s">
        <v>147</v>
      </c>
      <c r="K562" s="134" t="s">
        <v>147</v>
      </c>
    </row>
    <row r="563" ht="18.95" hidden="1" customHeight="1" spans="1:11">
      <c r="A563" s="126" t="s">
        <v>135</v>
      </c>
      <c r="B563" s="97" t="s">
        <v>135</v>
      </c>
      <c r="C563" s="97" t="s">
        <v>1072</v>
      </c>
      <c r="D563" s="89" t="s">
        <v>1079</v>
      </c>
      <c r="E563" s="97" t="s">
        <v>147</v>
      </c>
      <c r="F563" s="49" t="s">
        <v>4132</v>
      </c>
      <c r="G563" s="129">
        <v>63625</v>
      </c>
      <c r="H563" s="129">
        <v>64500</v>
      </c>
      <c r="I563" s="135">
        <v>0.014</v>
      </c>
      <c r="J563" s="134" t="s">
        <v>147</v>
      </c>
      <c r="K563" s="134" t="s">
        <v>147</v>
      </c>
    </row>
    <row r="564" ht="18.95" hidden="1" customHeight="1" spans="1:11">
      <c r="A564" s="126" t="s">
        <v>135</v>
      </c>
      <c r="B564" s="97" t="s">
        <v>135</v>
      </c>
      <c r="C564" s="97" t="s">
        <v>1072</v>
      </c>
      <c r="D564" s="89" t="s">
        <v>1081</v>
      </c>
      <c r="E564" s="97" t="s">
        <v>147</v>
      </c>
      <c r="F564" s="49" t="s">
        <v>4133</v>
      </c>
      <c r="G564" s="129">
        <v>210</v>
      </c>
      <c r="H564" s="129">
        <v>220</v>
      </c>
      <c r="I564" s="135">
        <v>0.048</v>
      </c>
      <c r="J564" s="134" t="s">
        <v>147</v>
      </c>
      <c r="K564" s="134" t="s">
        <v>147</v>
      </c>
    </row>
    <row r="565" ht="18.95" hidden="1" customHeight="1" spans="1:11">
      <c r="A565" s="126" t="s">
        <v>135</v>
      </c>
      <c r="B565" s="97"/>
      <c r="C565" s="97" t="s">
        <v>1072</v>
      </c>
      <c r="D565" s="89" t="s">
        <v>1083</v>
      </c>
      <c r="E565" s="97" t="s">
        <v>147</v>
      </c>
      <c r="F565" s="49" t="s">
        <v>4134</v>
      </c>
      <c r="G565" s="129">
        <v>893</v>
      </c>
      <c r="H565" s="129">
        <v>1600</v>
      </c>
      <c r="I565" s="135">
        <v>0.792</v>
      </c>
      <c r="J565" s="134" t="s">
        <v>147</v>
      </c>
      <c r="K565" s="134" t="s">
        <v>147</v>
      </c>
    </row>
    <row r="566" ht="18.95" hidden="1" customHeight="1" spans="1:11">
      <c r="A566" s="126" t="s">
        <v>135</v>
      </c>
      <c r="B566" s="97" t="s">
        <v>135</v>
      </c>
      <c r="C566" s="97" t="s">
        <v>1072</v>
      </c>
      <c r="D566" s="89" t="s">
        <v>1085</v>
      </c>
      <c r="E566" s="97" t="s">
        <v>147</v>
      </c>
      <c r="F566" s="49" t="s">
        <v>4135</v>
      </c>
      <c r="G566" s="129">
        <v>23472</v>
      </c>
      <c r="H566" s="129">
        <v>24000</v>
      </c>
      <c r="I566" s="135">
        <v>0.022</v>
      </c>
      <c r="J566" s="134" t="s">
        <v>147</v>
      </c>
      <c r="K566" s="134" t="s">
        <v>147</v>
      </c>
    </row>
    <row r="567" ht="18.95" hidden="1" customHeight="1" spans="1:11">
      <c r="A567" s="126" t="s">
        <v>135</v>
      </c>
      <c r="B567" s="97" t="s">
        <v>135</v>
      </c>
      <c r="C567" s="97" t="s">
        <v>1072</v>
      </c>
      <c r="D567" s="89" t="s">
        <v>1087</v>
      </c>
      <c r="E567" s="97" t="s">
        <v>147</v>
      </c>
      <c r="F567" s="49" t="s">
        <v>4136</v>
      </c>
      <c r="G567" s="129">
        <v>2400</v>
      </c>
      <c r="H567" s="129">
        <v>2450</v>
      </c>
      <c r="I567" s="135">
        <v>0.021</v>
      </c>
      <c r="J567" s="134" t="s">
        <v>147</v>
      </c>
      <c r="K567" s="134" t="s">
        <v>147</v>
      </c>
    </row>
    <row r="568" ht="18.95" hidden="1" customHeight="1" spans="1:11">
      <c r="A568" s="126" t="s">
        <v>135</v>
      </c>
      <c r="B568" s="97" t="s">
        <v>135</v>
      </c>
      <c r="C568" s="97" t="s">
        <v>1072</v>
      </c>
      <c r="D568" s="89" t="s">
        <v>1089</v>
      </c>
      <c r="E568" s="97" t="s">
        <v>147</v>
      </c>
      <c r="F568" s="49" t="s">
        <v>4137</v>
      </c>
      <c r="G568" s="129">
        <v>37145</v>
      </c>
      <c r="H568" s="129">
        <v>36830</v>
      </c>
      <c r="I568" s="135">
        <v>-0.008</v>
      </c>
      <c r="J568" s="134" t="s">
        <v>147</v>
      </c>
      <c r="K568" s="134" t="s">
        <v>147</v>
      </c>
    </row>
    <row r="569" ht="18.95" hidden="1" customHeight="1" spans="1:11">
      <c r="A569" s="126" t="s">
        <v>135</v>
      </c>
      <c r="B569" s="460" t="s">
        <v>1046</v>
      </c>
      <c r="C569" s="97"/>
      <c r="D569" s="89" t="s">
        <v>1091</v>
      </c>
      <c r="E569" s="97"/>
      <c r="F569" s="50" t="s">
        <v>1092</v>
      </c>
      <c r="G569" s="127">
        <v>1246899</v>
      </c>
      <c r="H569" s="127">
        <v>1555000</v>
      </c>
      <c r="I569" s="133">
        <v>0.247</v>
      </c>
      <c r="J569" s="134" t="s">
        <v>147</v>
      </c>
      <c r="K569" s="134" t="s">
        <v>147</v>
      </c>
    </row>
    <row r="570" ht="18.95" hidden="1" customHeight="1" spans="1:11">
      <c r="A570" s="126" t="s">
        <v>135</v>
      </c>
      <c r="B570" s="97" t="s">
        <v>135</v>
      </c>
      <c r="C570" s="97" t="s">
        <v>1091</v>
      </c>
      <c r="D570" s="89" t="s">
        <v>1093</v>
      </c>
      <c r="E570" s="97" t="s">
        <v>147</v>
      </c>
      <c r="F570" s="49" t="s">
        <v>4138</v>
      </c>
      <c r="G570" s="129">
        <v>769082</v>
      </c>
      <c r="H570" s="129">
        <v>1050000</v>
      </c>
      <c r="I570" s="135">
        <v>0.365</v>
      </c>
      <c r="J570" s="134" t="s">
        <v>147</v>
      </c>
      <c r="K570" s="134" t="s">
        <v>147</v>
      </c>
    </row>
    <row r="571" ht="18.95" hidden="1" customHeight="1" spans="1:11">
      <c r="A571" s="126" t="s">
        <v>135</v>
      </c>
      <c r="B571" s="97" t="s">
        <v>135</v>
      </c>
      <c r="C571" s="97" t="s">
        <v>1091</v>
      </c>
      <c r="D571" s="89" t="s">
        <v>1095</v>
      </c>
      <c r="E571" s="97" t="s">
        <v>147</v>
      </c>
      <c r="F571" s="49" t="s">
        <v>4139</v>
      </c>
      <c r="G571" s="129">
        <v>6894</v>
      </c>
      <c r="H571" s="129">
        <v>7200</v>
      </c>
      <c r="I571" s="135">
        <v>0.044</v>
      </c>
      <c r="J571" s="134" t="s">
        <v>147</v>
      </c>
      <c r="K571" s="134" t="s">
        <v>147</v>
      </c>
    </row>
    <row r="572" ht="18.95" hidden="1" customHeight="1" spans="1:11">
      <c r="A572" s="126" t="s">
        <v>135</v>
      </c>
      <c r="B572" s="97" t="s">
        <v>135</v>
      </c>
      <c r="C572" s="97" t="s">
        <v>1091</v>
      </c>
      <c r="D572" s="459" t="s">
        <v>1097</v>
      </c>
      <c r="E572" s="97" t="s">
        <v>147</v>
      </c>
      <c r="F572" s="49" t="s">
        <v>4140</v>
      </c>
      <c r="G572" s="129">
        <v>10650</v>
      </c>
      <c r="H572" s="129">
        <v>11800</v>
      </c>
      <c r="I572" s="135">
        <v>0.108</v>
      </c>
      <c r="J572" s="134" t="s">
        <v>147</v>
      </c>
      <c r="K572" s="134" t="s">
        <v>147</v>
      </c>
    </row>
    <row r="573" ht="18.95" hidden="1" customHeight="1" spans="1:11">
      <c r="A573" s="126" t="s">
        <v>135</v>
      </c>
      <c r="B573" s="97" t="s">
        <v>135</v>
      </c>
      <c r="C573" s="97" t="s">
        <v>1091</v>
      </c>
      <c r="D573" s="89" t="s">
        <v>1099</v>
      </c>
      <c r="E573" s="97" t="s">
        <v>147</v>
      </c>
      <c r="F573" s="49" t="s">
        <v>4141</v>
      </c>
      <c r="G573" s="129">
        <v>8135</v>
      </c>
      <c r="H573" s="129">
        <v>8700</v>
      </c>
      <c r="I573" s="135">
        <v>0.069</v>
      </c>
      <c r="J573" s="134" t="s">
        <v>147</v>
      </c>
      <c r="K573" s="134" t="s">
        <v>147</v>
      </c>
    </row>
    <row r="574" ht="18.95" hidden="1" customHeight="1" spans="1:11">
      <c r="A574" s="126" t="s">
        <v>135</v>
      </c>
      <c r="B574" s="97"/>
      <c r="C574" s="97" t="s">
        <v>1091</v>
      </c>
      <c r="D574" s="89" t="s">
        <v>1101</v>
      </c>
      <c r="E574" s="97" t="s">
        <v>147</v>
      </c>
      <c r="F574" s="49" t="s">
        <v>4142</v>
      </c>
      <c r="G574" s="129">
        <v>5554</v>
      </c>
      <c r="H574" s="128">
        <v>5780</v>
      </c>
      <c r="I574" s="135">
        <v>0.041</v>
      </c>
      <c r="J574" s="134" t="s">
        <v>147</v>
      </c>
      <c r="K574" s="134" t="s">
        <v>147</v>
      </c>
    </row>
    <row r="575" ht="18.95" hidden="1" customHeight="1" spans="1:11">
      <c r="A575" s="126" t="s">
        <v>135</v>
      </c>
      <c r="B575" s="97" t="s">
        <v>135</v>
      </c>
      <c r="C575" s="97" t="s">
        <v>1091</v>
      </c>
      <c r="D575" s="89" t="s">
        <v>1103</v>
      </c>
      <c r="E575" s="97" t="s">
        <v>147</v>
      </c>
      <c r="F575" s="49" t="s">
        <v>4143</v>
      </c>
      <c r="G575" s="129">
        <v>405911</v>
      </c>
      <c r="H575" s="129">
        <v>430000</v>
      </c>
      <c r="I575" s="135">
        <v>0.059</v>
      </c>
      <c r="J575" s="134" t="s">
        <v>147</v>
      </c>
      <c r="K575" s="134" t="s">
        <v>147</v>
      </c>
    </row>
    <row r="576" ht="18.95" hidden="1" customHeight="1" spans="1:11">
      <c r="A576" s="126" t="s">
        <v>135</v>
      </c>
      <c r="B576" s="97" t="s">
        <v>135</v>
      </c>
      <c r="C576" s="97" t="s">
        <v>1091</v>
      </c>
      <c r="D576" s="89" t="s">
        <v>1105</v>
      </c>
      <c r="E576" s="97" t="s">
        <v>147</v>
      </c>
      <c r="F576" s="49" t="s">
        <v>4144</v>
      </c>
      <c r="G576" s="129">
        <v>40673</v>
      </c>
      <c r="H576" s="129">
        <v>41520</v>
      </c>
      <c r="I576" s="135">
        <v>0.021</v>
      </c>
      <c r="J576" s="134" t="s">
        <v>147</v>
      </c>
      <c r="K576" s="134" t="s">
        <v>147</v>
      </c>
    </row>
    <row r="577" ht="18.95" hidden="1" customHeight="1" spans="1:11">
      <c r="A577" s="126" t="s">
        <v>135</v>
      </c>
      <c r="B577" s="460" t="s">
        <v>1046</v>
      </c>
      <c r="C577" s="97"/>
      <c r="D577" s="89" t="s">
        <v>1107</v>
      </c>
      <c r="E577" s="97"/>
      <c r="F577" s="50" t="s">
        <v>1108</v>
      </c>
      <c r="G577" s="127">
        <v>1771003</v>
      </c>
      <c r="H577" s="127">
        <v>1869000</v>
      </c>
      <c r="I577" s="133">
        <v>0.055</v>
      </c>
      <c r="J577" s="134" t="s">
        <v>147</v>
      </c>
      <c r="K577" s="134" t="s">
        <v>147</v>
      </c>
    </row>
    <row r="578" ht="18.95" hidden="1" customHeight="1" spans="1:11">
      <c r="A578" s="126" t="s">
        <v>135</v>
      </c>
      <c r="B578" s="97" t="s">
        <v>135</v>
      </c>
      <c r="C578" s="97" t="s">
        <v>1107</v>
      </c>
      <c r="D578" s="89" t="s">
        <v>1109</v>
      </c>
      <c r="E578" s="97" t="s">
        <v>147</v>
      </c>
      <c r="F578" s="49" t="s">
        <v>4145</v>
      </c>
      <c r="G578" s="129">
        <v>506853</v>
      </c>
      <c r="H578" s="129">
        <v>540000</v>
      </c>
      <c r="I578" s="135">
        <v>0.065</v>
      </c>
      <c r="J578" s="134" t="s">
        <v>147</v>
      </c>
      <c r="K578" s="134" t="s">
        <v>147</v>
      </c>
    </row>
    <row r="579" ht="18.95" hidden="1" customHeight="1" spans="1:11">
      <c r="A579" s="126" t="s">
        <v>135</v>
      </c>
      <c r="B579" s="97"/>
      <c r="C579" s="97" t="s">
        <v>1107</v>
      </c>
      <c r="D579" s="89" t="s">
        <v>1111</v>
      </c>
      <c r="E579" s="97" t="s">
        <v>147</v>
      </c>
      <c r="F579" s="49" t="s">
        <v>4146</v>
      </c>
      <c r="G579" s="129">
        <v>1110019</v>
      </c>
      <c r="H579" s="129">
        <v>1170000</v>
      </c>
      <c r="I579" s="135">
        <v>0.054</v>
      </c>
      <c r="J579" s="134" t="s">
        <v>147</v>
      </c>
      <c r="K579" s="134" t="s">
        <v>147</v>
      </c>
    </row>
    <row r="580" ht="18.95" hidden="1" customHeight="1" spans="1:11">
      <c r="A580" s="126" t="s">
        <v>135</v>
      </c>
      <c r="B580" s="97" t="s">
        <v>135</v>
      </c>
      <c r="C580" s="97" t="s">
        <v>1107</v>
      </c>
      <c r="D580" s="89" t="s">
        <v>1113</v>
      </c>
      <c r="E580" s="97" t="s">
        <v>147</v>
      </c>
      <c r="F580" s="49" t="s">
        <v>4147</v>
      </c>
      <c r="G580" s="129">
        <v>15790</v>
      </c>
      <c r="H580" s="129">
        <v>16000</v>
      </c>
      <c r="I580" s="135">
        <v>0.013</v>
      </c>
      <c r="J580" s="134" t="s">
        <v>147</v>
      </c>
      <c r="K580" s="134" t="s">
        <v>147</v>
      </c>
    </row>
    <row r="581" ht="18.95" hidden="1" customHeight="1" spans="1:11">
      <c r="A581" s="126" t="s">
        <v>135</v>
      </c>
      <c r="B581" s="97" t="s">
        <v>135</v>
      </c>
      <c r="C581" s="97" t="s">
        <v>1107</v>
      </c>
      <c r="D581" s="89" t="s">
        <v>1115</v>
      </c>
      <c r="E581" s="97" t="s">
        <v>147</v>
      </c>
      <c r="F581" s="49" t="s">
        <v>4148</v>
      </c>
      <c r="G581" s="129">
        <v>57892</v>
      </c>
      <c r="H581" s="129">
        <v>61000</v>
      </c>
      <c r="I581" s="135">
        <v>0.054</v>
      </c>
      <c r="J581" s="134" t="s">
        <v>147</v>
      </c>
      <c r="K581" s="134" t="s">
        <v>147</v>
      </c>
    </row>
    <row r="582" ht="18.95" hidden="1" customHeight="1" spans="1:11">
      <c r="A582" s="126" t="s">
        <v>135</v>
      </c>
      <c r="B582" s="97" t="s">
        <v>135</v>
      </c>
      <c r="C582" s="97" t="s">
        <v>1107</v>
      </c>
      <c r="D582" s="89" t="s">
        <v>1117</v>
      </c>
      <c r="E582" s="97" t="s">
        <v>147</v>
      </c>
      <c r="F582" s="49" t="s">
        <v>4149</v>
      </c>
      <c r="G582" s="129">
        <v>80449</v>
      </c>
      <c r="H582" s="129">
        <v>82000</v>
      </c>
      <c r="I582" s="135">
        <v>0.019</v>
      </c>
      <c r="J582" s="134" t="s">
        <v>147</v>
      </c>
      <c r="K582" s="134" t="s">
        <v>147</v>
      </c>
    </row>
    <row r="583" ht="18.95" hidden="1" customHeight="1" spans="1:11">
      <c r="A583" s="126" t="s">
        <v>135</v>
      </c>
      <c r="B583" s="97" t="s">
        <v>1046</v>
      </c>
      <c r="C583" s="97" t="s">
        <v>135</v>
      </c>
      <c r="D583" s="89" t="s">
        <v>1119</v>
      </c>
      <c r="E583" s="97" t="s">
        <v>135</v>
      </c>
      <c r="F583" s="50" t="s">
        <v>1120</v>
      </c>
      <c r="G583" s="127">
        <v>38965</v>
      </c>
      <c r="H583" s="127">
        <v>40000</v>
      </c>
      <c r="I583" s="133">
        <v>0.027</v>
      </c>
      <c r="J583" s="134" t="s">
        <v>147</v>
      </c>
      <c r="K583" s="134" t="s">
        <v>147</v>
      </c>
    </row>
    <row r="584" ht="18.95" hidden="1" customHeight="1" spans="1:11">
      <c r="A584" s="126" t="s">
        <v>135</v>
      </c>
      <c r="B584" s="97" t="s">
        <v>135</v>
      </c>
      <c r="C584" s="460" t="s">
        <v>1119</v>
      </c>
      <c r="D584" s="89" t="s">
        <v>1121</v>
      </c>
      <c r="E584" s="97" t="s">
        <v>147</v>
      </c>
      <c r="F584" s="49" t="s">
        <v>4150</v>
      </c>
      <c r="G584" s="129">
        <v>31745</v>
      </c>
      <c r="H584" s="129">
        <v>32500</v>
      </c>
      <c r="I584" s="135">
        <v>0.024</v>
      </c>
      <c r="J584" s="134" t="s">
        <v>147</v>
      </c>
      <c r="K584" s="134" t="s">
        <v>147</v>
      </c>
    </row>
    <row r="585" ht="18.95" hidden="1" customHeight="1" spans="1:11">
      <c r="A585" s="126" t="s">
        <v>135</v>
      </c>
      <c r="B585" s="97" t="s">
        <v>135</v>
      </c>
      <c r="C585" s="460" t="s">
        <v>1119</v>
      </c>
      <c r="D585" s="89" t="s">
        <v>1123</v>
      </c>
      <c r="E585" s="97" t="s">
        <v>147</v>
      </c>
      <c r="F585" s="49" t="s">
        <v>3062</v>
      </c>
      <c r="G585" s="129">
        <v>0</v>
      </c>
      <c r="H585" s="128">
        <v>0</v>
      </c>
      <c r="I585" s="135" t="s">
        <v>135</v>
      </c>
      <c r="J585" s="134" t="s">
        <v>2729</v>
      </c>
      <c r="K585" s="134" t="s">
        <v>147</v>
      </c>
    </row>
    <row r="586" ht="18.95" hidden="1" customHeight="1" spans="1:11">
      <c r="A586" s="126" t="s">
        <v>135</v>
      </c>
      <c r="B586" s="97" t="s">
        <v>135</v>
      </c>
      <c r="C586" s="460" t="s">
        <v>1119</v>
      </c>
      <c r="D586" s="89" t="s">
        <v>1125</v>
      </c>
      <c r="E586" s="97" t="s">
        <v>147</v>
      </c>
      <c r="F586" s="49" t="s">
        <v>4151</v>
      </c>
      <c r="G586" s="129">
        <v>7220</v>
      </c>
      <c r="H586" s="129">
        <v>7500</v>
      </c>
      <c r="I586" s="135">
        <v>0.039</v>
      </c>
      <c r="J586" s="134" t="s">
        <v>147</v>
      </c>
      <c r="K586" s="134" t="s">
        <v>147</v>
      </c>
    </row>
    <row r="587" ht="18.95" hidden="1" customHeight="1" spans="1:11">
      <c r="A587" s="126" t="s">
        <v>135</v>
      </c>
      <c r="B587" s="460" t="s">
        <v>1046</v>
      </c>
      <c r="C587" s="97"/>
      <c r="D587" s="89" t="s">
        <v>1127</v>
      </c>
      <c r="E587" s="97"/>
      <c r="F587" s="50" t="s">
        <v>1128</v>
      </c>
      <c r="G587" s="127">
        <v>199877</v>
      </c>
      <c r="H587" s="127">
        <v>206000</v>
      </c>
      <c r="I587" s="133">
        <v>0.031</v>
      </c>
      <c r="J587" s="134" t="s">
        <v>147</v>
      </c>
      <c r="K587" s="134" t="s">
        <v>147</v>
      </c>
    </row>
    <row r="588" ht="18.95" hidden="1" customHeight="1" spans="1:11">
      <c r="A588" s="126" t="s">
        <v>135</v>
      </c>
      <c r="B588" s="97" t="s">
        <v>135</v>
      </c>
      <c r="C588" s="97" t="s">
        <v>1127</v>
      </c>
      <c r="D588" s="89" t="s">
        <v>1129</v>
      </c>
      <c r="E588" s="97" t="s">
        <v>147</v>
      </c>
      <c r="F588" s="49" t="s">
        <v>4152</v>
      </c>
      <c r="G588" s="129">
        <v>453</v>
      </c>
      <c r="H588" s="129">
        <v>470</v>
      </c>
      <c r="I588" s="135">
        <v>0.038</v>
      </c>
      <c r="J588" s="134" t="s">
        <v>147</v>
      </c>
      <c r="K588" s="134" t="s">
        <v>147</v>
      </c>
    </row>
    <row r="589" ht="18.95" hidden="1" customHeight="1" spans="1:11">
      <c r="A589" s="126" t="s">
        <v>135</v>
      </c>
      <c r="B589" s="97" t="s">
        <v>135</v>
      </c>
      <c r="C589" s="97" t="s">
        <v>1127</v>
      </c>
      <c r="D589" s="89" t="s">
        <v>1131</v>
      </c>
      <c r="E589" s="97" t="s">
        <v>147</v>
      </c>
      <c r="F589" s="49" t="s">
        <v>4153</v>
      </c>
      <c r="G589" s="129">
        <v>2724</v>
      </c>
      <c r="H589" s="129">
        <v>2850</v>
      </c>
      <c r="I589" s="135">
        <v>0.046</v>
      </c>
      <c r="J589" s="134" t="s">
        <v>147</v>
      </c>
      <c r="K589" s="134" t="s">
        <v>147</v>
      </c>
    </row>
    <row r="590" ht="18.95" hidden="1" customHeight="1" spans="1:11">
      <c r="A590" s="126" t="s">
        <v>135</v>
      </c>
      <c r="B590" s="97" t="s">
        <v>135</v>
      </c>
      <c r="C590" s="97" t="s">
        <v>1127</v>
      </c>
      <c r="D590" s="89" t="s">
        <v>1133</v>
      </c>
      <c r="E590" s="97" t="s">
        <v>147</v>
      </c>
      <c r="F590" s="49" t="s">
        <v>3066</v>
      </c>
      <c r="G590" s="129">
        <v>0</v>
      </c>
      <c r="H590" s="129"/>
      <c r="I590" s="135" t="s">
        <v>135</v>
      </c>
      <c r="J590" s="134" t="s">
        <v>2729</v>
      </c>
      <c r="K590" s="134" t="s">
        <v>147</v>
      </c>
    </row>
    <row r="591" ht="18.95" hidden="1" customHeight="1" spans="1:11">
      <c r="A591" s="126" t="s">
        <v>135</v>
      </c>
      <c r="B591" s="97" t="s">
        <v>135</v>
      </c>
      <c r="C591" s="97" t="s">
        <v>1127</v>
      </c>
      <c r="D591" s="89" t="s">
        <v>1135</v>
      </c>
      <c r="E591" s="97" t="s">
        <v>147</v>
      </c>
      <c r="F591" s="27" t="s">
        <v>4154</v>
      </c>
      <c r="G591" s="129">
        <v>3740</v>
      </c>
      <c r="H591" s="129">
        <v>3850</v>
      </c>
      <c r="I591" s="135">
        <v>0.029</v>
      </c>
      <c r="J591" s="134" t="s">
        <v>147</v>
      </c>
      <c r="K591" s="134" t="s">
        <v>147</v>
      </c>
    </row>
    <row r="592" ht="18.95" hidden="1" customHeight="1" spans="1:11">
      <c r="A592" s="126" t="s">
        <v>135</v>
      </c>
      <c r="B592" s="97" t="s">
        <v>135</v>
      </c>
      <c r="C592" s="97" t="s">
        <v>1127</v>
      </c>
      <c r="D592" s="89" t="s">
        <v>1137</v>
      </c>
      <c r="E592" s="97" t="s">
        <v>147</v>
      </c>
      <c r="F592" s="49" t="s">
        <v>4155</v>
      </c>
      <c r="G592" s="129">
        <v>6174</v>
      </c>
      <c r="H592" s="129">
        <v>6300</v>
      </c>
      <c r="I592" s="135">
        <v>0.02</v>
      </c>
      <c r="J592" s="134" t="s">
        <v>147</v>
      </c>
      <c r="K592" s="134" t="s">
        <v>147</v>
      </c>
    </row>
    <row r="593" ht="18.95" hidden="1" customHeight="1" spans="1:11">
      <c r="A593" s="126" t="s">
        <v>135</v>
      </c>
      <c r="B593" s="97" t="s">
        <v>135</v>
      </c>
      <c r="C593" s="97" t="s">
        <v>1127</v>
      </c>
      <c r="D593" s="89" t="s">
        <v>1139</v>
      </c>
      <c r="E593" s="97" t="s">
        <v>147</v>
      </c>
      <c r="F593" s="27" t="s">
        <v>4156</v>
      </c>
      <c r="G593" s="129">
        <v>92148</v>
      </c>
      <c r="H593" s="129">
        <v>95000</v>
      </c>
      <c r="I593" s="135">
        <v>0.031</v>
      </c>
      <c r="J593" s="134" t="s">
        <v>147</v>
      </c>
      <c r="K593" s="134" t="s">
        <v>147</v>
      </c>
    </row>
    <row r="594" ht="18.95" hidden="1" customHeight="1" spans="1:11">
      <c r="A594" s="126" t="s">
        <v>135</v>
      </c>
      <c r="B594" s="97" t="s">
        <v>135</v>
      </c>
      <c r="C594" s="97" t="s">
        <v>1127</v>
      </c>
      <c r="D594" s="459" t="s">
        <v>1141</v>
      </c>
      <c r="E594" s="97" t="s">
        <v>147</v>
      </c>
      <c r="F594" s="49" t="s">
        <v>4157</v>
      </c>
      <c r="G594" s="129">
        <v>6171</v>
      </c>
      <c r="H594" s="128">
        <v>6300</v>
      </c>
      <c r="I594" s="135">
        <v>0.021</v>
      </c>
      <c r="J594" s="134" t="s">
        <v>147</v>
      </c>
      <c r="K594" s="134" t="s">
        <v>147</v>
      </c>
    </row>
    <row r="595" ht="18.95" hidden="1" customHeight="1" spans="1:11">
      <c r="A595" s="126" t="s">
        <v>135</v>
      </c>
      <c r="B595" s="97" t="s">
        <v>135</v>
      </c>
      <c r="C595" s="97" t="s">
        <v>1127</v>
      </c>
      <c r="D595" s="89" t="s">
        <v>1143</v>
      </c>
      <c r="E595" s="97" t="s">
        <v>147</v>
      </c>
      <c r="F595" s="49" t="s">
        <v>4158</v>
      </c>
      <c r="G595" s="129">
        <v>20</v>
      </c>
      <c r="H595" s="129">
        <v>21</v>
      </c>
      <c r="I595" s="135">
        <v>0.05</v>
      </c>
      <c r="J595" s="134" t="s">
        <v>147</v>
      </c>
      <c r="K595" s="134" t="s">
        <v>147</v>
      </c>
    </row>
    <row r="596" ht="18.95" hidden="1" customHeight="1" spans="1:11">
      <c r="A596" s="126" t="s">
        <v>135</v>
      </c>
      <c r="B596" s="97"/>
      <c r="C596" s="97" t="s">
        <v>1127</v>
      </c>
      <c r="D596" s="89" t="s">
        <v>1145</v>
      </c>
      <c r="E596" s="97" t="s">
        <v>147</v>
      </c>
      <c r="F596" s="49" t="s">
        <v>3072</v>
      </c>
      <c r="G596" s="129">
        <v>0</v>
      </c>
      <c r="H596" s="129">
        <v>0</v>
      </c>
      <c r="I596" s="135" t="s">
        <v>135</v>
      </c>
      <c r="J596" s="134" t="s">
        <v>2729</v>
      </c>
      <c r="K596" s="134" t="s">
        <v>147</v>
      </c>
    </row>
    <row r="597" ht="18.95" hidden="1" customHeight="1" spans="1:11">
      <c r="A597" s="126" t="s">
        <v>135</v>
      </c>
      <c r="B597" s="97" t="s">
        <v>135</v>
      </c>
      <c r="C597" s="97" t="s">
        <v>1127</v>
      </c>
      <c r="D597" s="89" t="s">
        <v>1147</v>
      </c>
      <c r="E597" s="97" t="s">
        <v>147</v>
      </c>
      <c r="F597" s="49" t="s">
        <v>4159</v>
      </c>
      <c r="G597" s="129">
        <v>4288</v>
      </c>
      <c r="H597" s="129">
        <v>6000</v>
      </c>
      <c r="I597" s="135">
        <v>0.399</v>
      </c>
      <c r="J597" s="134" t="s">
        <v>147</v>
      </c>
      <c r="K597" s="134" t="s">
        <v>147</v>
      </c>
    </row>
    <row r="598" ht="18.95" hidden="1" customHeight="1" spans="1:11">
      <c r="A598" s="126" t="s">
        <v>135</v>
      </c>
      <c r="B598" s="97" t="s">
        <v>135</v>
      </c>
      <c r="C598" s="97" t="s">
        <v>1127</v>
      </c>
      <c r="D598" s="89" t="s">
        <v>1149</v>
      </c>
      <c r="E598" s="97" t="s">
        <v>147</v>
      </c>
      <c r="F598" s="49" t="s">
        <v>4160</v>
      </c>
      <c r="G598" s="129">
        <v>2240</v>
      </c>
      <c r="H598" s="129">
        <v>5900</v>
      </c>
      <c r="I598" s="135">
        <v>1.634</v>
      </c>
      <c r="J598" s="134" t="s">
        <v>147</v>
      </c>
      <c r="K598" s="134" t="s">
        <v>147</v>
      </c>
    </row>
    <row r="599" ht="18.95" hidden="1" customHeight="1" spans="1:11">
      <c r="A599" s="126" t="s">
        <v>135</v>
      </c>
      <c r="B599" s="97" t="s">
        <v>135</v>
      </c>
      <c r="C599" s="97" t="s">
        <v>1127</v>
      </c>
      <c r="D599" s="89" t="s">
        <v>1151</v>
      </c>
      <c r="E599" s="97" t="s">
        <v>147</v>
      </c>
      <c r="F599" s="49" t="s">
        <v>3075</v>
      </c>
      <c r="G599" s="129">
        <v>0</v>
      </c>
      <c r="H599" s="129">
        <v>0</v>
      </c>
      <c r="I599" s="135" t="s">
        <v>135</v>
      </c>
      <c r="J599" s="134" t="s">
        <v>2729</v>
      </c>
      <c r="K599" s="134" t="s">
        <v>147</v>
      </c>
    </row>
    <row r="600" ht="18.95" hidden="1" customHeight="1" spans="1:11">
      <c r="A600" s="126" t="s">
        <v>135</v>
      </c>
      <c r="B600" s="97" t="s">
        <v>135</v>
      </c>
      <c r="C600" s="97" t="s">
        <v>1127</v>
      </c>
      <c r="D600" s="89" t="s">
        <v>1153</v>
      </c>
      <c r="E600" s="97" t="s">
        <v>147</v>
      </c>
      <c r="F600" s="49" t="s">
        <v>4161</v>
      </c>
      <c r="G600" s="129">
        <v>81919</v>
      </c>
      <c r="H600" s="128">
        <v>79309</v>
      </c>
      <c r="I600" s="135">
        <v>-0.032</v>
      </c>
      <c r="J600" s="134" t="s">
        <v>147</v>
      </c>
      <c r="K600" s="134" t="s">
        <v>147</v>
      </c>
    </row>
    <row r="601" ht="18.95" hidden="1" customHeight="1" spans="1:11">
      <c r="A601" s="126" t="s">
        <v>135</v>
      </c>
      <c r="B601" s="460" t="s">
        <v>1046</v>
      </c>
      <c r="C601" s="97"/>
      <c r="D601" s="89" t="s">
        <v>1155</v>
      </c>
      <c r="E601" s="97"/>
      <c r="F601" s="50" t="s">
        <v>1156</v>
      </c>
      <c r="G601" s="127">
        <v>199071</v>
      </c>
      <c r="H601" s="127">
        <v>204000</v>
      </c>
      <c r="I601" s="133">
        <v>0.025</v>
      </c>
      <c r="J601" s="134" t="s">
        <v>147</v>
      </c>
      <c r="K601" s="134" t="s">
        <v>147</v>
      </c>
    </row>
    <row r="602" ht="18.95" hidden="1" customHeight="1" spans="1:11">
      <c r="A602" s="126" t="s">
        <v>135</v>
      </c>
      <c r="B602" s="97" t="s">
        <v>135</v>
      </c>
      <c r="C602" s="97" t="s">
        <v>1155</v>
      </c>
      <c r="D602" s="459" t="s">
        <v>1157</v>
      </c>
      <c r="E602" s="97" t="s">
        <v>147</v>
      </c>
      <c r="F602" s="49" t="s">
        <v>4162</v>
      </c>
      <c r="G602" s="129">
        <v>41195</v>
      </c>
      <c r="H602" s="129">
        <v>42000</v>
      </c>
      <c r="I602" s="135">
        <v>0.02</v>
      </c>
      <c r="J602" s="134" t="s">
        <v>147</v>
      </c>
      <c r="K602" s="134" t="s">
        <v>147</v>
      </c>
    </row>
    <row r="603" ht="18.95" hidden="1" customHeight="1" spans="1:11">
      <c r="A603" s="126" t="s">
        <v>135</v>
      </c>
      <c r="B603" s="97" t="s">
        <v>135</v>
      </c>
      <c r="C603" s="97" t="s">
        <v>1155</v>
      </c>
      <c r="D603" s="89" t="s">
        <v>1159</v>
      </c>
      <c r="E603" s="97" t="s">
        <v>147</v>
      </c>
      <c r="F603" s="49" t="s">
        <v>4163</v>
      </c>
      <c r="G603" s="129">
        <v>27058</v>
      </c>
      <c r="H603" s="129">
        <v>28000</v>
      </c>
      <c r="I603" s="135">
        <v>0.035</v>
      </c>
      <c r="J603" s="134" t="s">
        <v>147</v>
      </c>
      <c r="K603" s="134" t="s">
        <v>147</v>
      </c>
    </row>
    <row r="604" ht="18.95" hidden="1" customHeight="1" spans="1:11">
      <c r="A604" s="126" t="s">
        <v>135</v>
      </c>
      <c r="B604" s="97"/>
      <c r="C604" s="97" t="s">
        <v>1155</v>
      </c>
      <c r="D604" s="89" t="s">
        <v>1161</v>
      </c>
      <c r="E604" s="97" t="s">
        <v>147</v>
      </c>
      <c r="F604" s="49" t="s">
        <v>4164</v>
      </c>
      <c r="G604" s="129">
        <v>38834</v>
      </c>
      <c r="H604" s="128">
        <v>40000</v>
      </c>
      <c r="I604" s="135">
        <v>0.03</v>
      </c>
      <c r="J604" s="134" t="s">
        <v>147</v>
      </c>
      <c r="K604" s="134" t="s">
        <v>147</v>
      </c>
    </row>
    <row r="605" ht="18.95" hidden="1" customHeight="1" spans="1:11">
      <c r="A605" s="126" t="s">
        <v>135</v>
      </c>
      <c r="B605" s="97" t="s">
        <v>135</v>
      </c>
      <c r="C605" s="97" t="s">
        <v>1155</v>
      </c>
      <c r="D605" s="89" t="s">
        <v>1163</v>
      </c>
      <c r="E605" s="97" t="s">
        <v>147</v>
      </c>
      <c r="F605" s="49" t="s">
        <v>4165</v>
      </c>
      <c r="G605" s="129">
        <v>7258</v>
      </c>
      <c r="H605" s="129">
        <v>7400</v>
      </c>
      <c r="I605" s="135">
        <v>0.02</v>
      </c>
      <c r="J605" s="134" t="s">
        <v>147</v>
      </c>
      <c r="K605" s="134" t="s">
        <v>147</v>
      </c>
    </row>
    <row r="606" ht="18.95" hidden="1" customHeight="1" spans="1:11">
      <c r="A606" s="126" t="s">
        <v>135</v>
      </c>
      <c r="B606" s="97" t="s">
        <v>135</v>
      </c>
      <c r="C606" s="97" t="s">
        <v>1155</v>
      </c>
      <c r="D606" s="89" t="s">
        <v>1165</v>
      </c>
      <c r="E606" s="97" t="s">
        <v>147</v>
      </c>
      <c r="F606" s="49" t="s">
        <v>4166</v>
      </c>
      <c r="G606" s="129">
        <v>10449</v>
      </c>
      <c r="H606" s="129">
        <v>10800</v>
      </c>
      <c r="I606" s="135">
        <v>0.034</v>
      </c>
      <c r="J606" s="134" t="s">
        <v>147</v>
      </c>
      <c r="K606" s="134" t="s">
        <v>147</v>
      </c>
    </row>
    <row r="607" ht="18.95" hidden="1" customHeight="1" spans="1:11">
      <c r="A607" s="126" t="s">
        <v>135</v>
      </c>
      <c r="B607" s="97" t="s">
        <v>135</v>
      </c>
      <c r="C607" s="97" t="s">
        <v>1155</v>
      </c>
      <c r="D607" s="89" t="s">
        <v>1167</v>
      </c>
      <c r="E607" s="97" t="s">
        <v>147</v>
      </c>
      <c r="F607" s="49" t="s">
        <v>4167</v>
      </c>
      <c r="G607" s="129">
        <v>349</v>
      </c>
      <c r="H607" s="129">
        <v>360</v>
      </c>
      <c r="I607" s="135">
        <v>0.032</v>
      </c>
      <c r="J607" s="134" t="s">
        <v>147</v>
      </c>
      <c r="K607" s="134" t="s">
        <v>147</v>
      </c>
    </row>
    <row r="608" ht="18.95" hidden="1" customHeight="1" spans="1:11">
      <c r="A608" s="126" t="s">
        <v>135</v>
      </c>
      <c r="B608" s="97" t="s">
        <v>135</v>
      </c>
      <c r="C608" s="97" t="s">
        <v>1155</v>
      </c>
      <c r="D608" s="459" t="s">
        <v>1169</v>
      </c>
      <c r="E608" s="97" t="s">
        <v>147</v>
      </c>
      <c r="F608" s="49" t="s">
        <v>4168</v>
      </c>
      <c r="G608" s="129">
        <v>73928</v>
      </c>
      <c r="H608" s="129">
        <v>75440</v>
      </c>
      <c r="I608" s="135">
        <v>0.02</v>
      </c>
      <c r="J608" s="134" t="s">
        <v>147</v>
      </c>
      <c r="K608" s="134" t="s">
        <v>147</v>
      </c>
    </row>
    <row r="609" ht="18.95" hidden="1" customHeight="1" spans="1:11">
      <c r="A609" s="126" t="s">
        <v>135</v>
      </c>
      <c r="B609" s="460" t="s">
        <v>1046</v>
      </c>
      <c r="C609" s="97"/>
      <c r="D609" s="89" t="s">
        <v>1171</v>
      </c>
      <c r="E609" s="97"/>
      <c r="F609" s="50" t="s">
        <v>1172</v>
      </c>
      <c r="G609" s="127">
        <v>113361</v>
      </c>
      <c r="H609" s="127">
        <v>116300</v>
      </c>
      <c r="I609" s="133">
        <v>0.026</v>
      </c>
      <c r="J609" s="134" t="s">
        <v>147</v>
      </c>
      <c r="K609" s="134" t="s">
        <v>147</v>
      </c>
    </row>
    <row r="610" ht="18.95" hidden="1" customHeight="1" spans="1:11">
      <c r="A610" s="126" t="s">
        <v>135</v>
      </c>
      <c r="B610" s="97"/>
      <c r="C610" s="460" t="s">
        <v>1171</v>
      </c>
      <c r="D610" s="89" t="s">
        <v>1173</v>
      </c>
      <c r="E610" s="97" t="s">
        <v>147</v>
      </c>
      <c r="F610" s="49" t="s">
        <v>4169</v>
      </c>
      <c r="G610" s="129">
        <v>21001</v>
      </c>
      <c r="H610" s="129">
        <v>21800</v>
      </c>
      <c r="I610" s="135">
        <v>0.038</v>
      </c>
      <c r="J610" s="134" t="s">
        <v>147</v>
      </c>
      <c r="K610" s="134" t="s">
        <v>147</v>
      </c>
    </row>
    <row r="611" ht="18.95" hidden="1" customHeight="1" spans="1:11">
      <c r="A611" s="126" t="s">
        <v>135</v>
      </c>
      <c r="B611" s="97" t="s">
        <v>135</v>
      </c>
      <c r="C611" s="460" t="s">
        <v>1171</v>
      </c>
      <c r="D611" s="89" t="s">
        <v>1175</v>
      </c>
      <c r="E611" s="97" t="s">
        <v>147</v>
      </c>
      <c r="F611" s="49" t="s">
        <v>4170</v>
      </c>
      <c r="G611" s="129">
        <v>82177</v>
      </c>
      <c r="H611" s="129">
        <v>84000</v>
      </c>
      <c r="I611" s="135">
        <v>0.022</v>
      </c>
      <c r="J611" s="134" t="s">
        <v>147</v>
      </c>
      <c r="K611" s="134" t="s">
        <v>147</v>
      </c>
    </row>
    <row r="612" ht="18.95" hidden="1" customHeight="1" spans="1:11">
      <c r="A612" s="126" t="s">
        <v>135</v>
      </c>
      <c r="B612" s="97" t="s">
        <v>135</v>
      </c>
      <c r="C612" s="460" t="s">
        <v>1171</v>
      </c>
      <c r="D612" s="89" t="s">
        <v>1177</v>
      </c>
      <c r="E612" s="97" t="s">
        <v>147</v>
      </c>
      <c r="F612" s="49" t="s">
        <v>4171</v>
      </c>
      <c r="G612" s="129">
        <v>5701</v>
      </c>
      <c r="H612" s="129">
        <v>5900</v>
      </c>
      <c r="I612" s="135">
        <v>0.035</v>
      </c>
      <c r="J612" s="134" t="s">
        <v>147</v>
      </c>
      <c r="K612" s="134" t="s">
        <v>147</v>
      </c>
    </row>
    <row r="613" ht="18.95" hidden="1" customHeight="1" spans="1:11">
      <c r="A613" s="126" t="s">
        <v>135</v>
      </c>
      <c r="B613" s="97" t="s">
        <v>135</v>
      </c>
      <c r="C613" s="460" t="s">
        <v>1171</v>
      </c>
      <c r="D613" s="89" t="s">
        <v>1179</v>
      </c>
      <c r="E613" s="97" t="s">
        <v>147</v>
      </c>
      <c r="F613" s="49" t="s">
        <v>4172</v>
      </c>
      <c r="G613" s="129">
        <v>1801</v>
      </c>
      <c r="H613" s="129">
        <v>1850</v>
      </c>
      <c r="I613" s="135">
        <v>0.027</v>
      </c>
      <c r="J613" s="134" t="s">
        <v>147</v>
      </c>
      <c r="K613" s="134" t="s">
        <v>147</v>
      </c>
    </row>
    <row r="614" ht="18.95" hidden="1" customHeight="1" spans="1:11">
      <c r="A614" s="126" t="s">
        <v>135</v>
      </c>
      <c r="B614" s="97" t="s">
        <v>135</v>
      </c>
      <c r="C614" s="460" t="s">
        <v>1171</v>
      </c>
      <c r="D614" s="89" t="s">
        <v>1181</v>
      </c>
      <c r="E614" s="97" t="s">
        <v>147</v>
      </c>
      <c r="F614" s="51" t="s">
        <v>4173</v>
      </c>
      <c r="G614" s="129">
        <v>2681</v>
      </c>
      <c r="H614" s="129">
        <v>2750</v>
      </c>
      <c r="I614" s="135">
        <v>0.026</v>
      </c>
      <c r="J614" s="134" t="s">
        <v>147</v>
      </c>
      <c r="K614" s="134" t="s">
        <v>147</v>
      </c>
    </row>
    <row r="615" ht="18.95" hidden="1" customHeight="1" spans="1:11">
      <c r="A615" s="126" t="s">
        <v>135</v>
      </c>
      <c r="B615" s="460" t="s">
        <v>1046</v>
      </c>
      <c r="C615" s="97"/>
      <c r="D615" s="89" t="s">
        <v>1183</v>
      </c>
      <c r="E615" s="97"/>
      <c r="F615" s="50" t="s">
        <v>1184</v>
      </c>
      <c r="G615" s="127">
        <v>96106</v>
      </c>
      <c r="H615" s="127">
        <v>98400</v>
      </c>
      <c r="I615" s="133">
        <v>0.024</v>
      </c>
      <c r="J615" s="134" t="s">
        <v>147</v>
      </c>
      <c r="K615" s="134" t="s">
        <v>147</v>
      </c>
    </row>
    <row r="616" ht="18.95" hidden="1" customHeight="1" spans="1:11">
      <c r="A616" s="126" t="s">
        <v>135</v>
      </c>
      <c r="B616" s="97" t="s">
        <v>135</v>
      </c>
      <c r="C616" s="97" t="s">
        <v>1183</v>
      </c>
      <c r="D616" s="89" t="s">
        <v>1185</v>
      </c>
      <c r="E616" s="97" t="s">
        <v>147</v>
      </c>
      <c r="F616" s="27" t="s">
        <v>4174</v>
      </c>
      <c r="G616" s="129">
        <v>23481</v>
      </c>
      <c r="H616" s="129">
        <v>24000</v>
      </c>
      <c r="I616" s="135">
        <v>0.022</v>
      </c>
      <c r="J616" s="134" t="s">
        <v>147</v>
      </c>
      <c r="K616" s="134" t="s">
        <v>147</v>
      </c>
    </row>
    <row r="617" ht="18.95" hidden="1" customHeight="1" spans="1:11">
      <c r="A617" s="126" t="s">
        <v>135</v>
      </c>
      <c r="B617" s="97"/>
      <c r="C617" s="97" t="s">
        <v>1183</v>
      </c>
      <c r="D617" s="89" t="s">
        <v>1187</v>
      </c>
      <c r="E617" s="97" t="s">
        <v>147</v>
      </c>
      <c r="F617" s="49" t="s">
        <v>4175</v>
      </c>
      <c r="G617" s="129">
        <v>35973</v>
      </c>
      <c r="H617" s="129">
        <v>37000</v>
      </c>
      <c r="I617" s="135">
        <v>0.029</v>
      </c>
      <c r="J617" s="134" t="s">
        <v>147</v>
      </c>
      <c r="K617" s="134" t="s">
        <v>147</v>
      </c>
    </row>
    <row r="618" ht="18.95" hidden="1" customHeight="1" spans="1:11">
      <c r="A618" s="126" t="s">
        <v>135</v>
      </c>
      <c r="B618" s="97" t="s">
        <v>135</v>
      </c>
      <c r="C618" s="97" t="s">
        <v>1183</v>
      </c>
      <c r="D618" s="89" t="s">
        <v>1189</v>
      </c>
      <c r="E618" s="97" t="s">
        <v>147</v>
      </c>
      <c r="F618" s="49" t="s">
        <v>4176</v>
      </c>
      <c r="G618" s="129">
        <v>9</v>
      </c>
      <c r="H618" s="128">
        <v>10</v>
      </c>
      <c r="I618" s="135">
        <v>0.111</v>
      </c>
      <c r="J618" s="134" t="s">
        <v>147</v>
      </c>
      <c r="K618" s="134" t="s">
        <v>147</v>
      </c>
    </row>
    <row r="619" ht="18.95" hidden="1" customHeight="1" spans="1:11">
      <c r="A619" s="126" t="s">
        <v>135</v>
      </c>
      <c r="B619" s="97" t="s">
        <v>135</v>
      </c>
      <c r="C619" s="97" t="s">
        <v>1183</v>
      </c>
      <c r="D619" s="89" t="s">
        <v>1191</v>
      </c>
      <c r="E619" s="97" t="s">
        <v>147</v>
      </c>
      <c r="F619" s="49" t="s">
        <v>4177</v>
      </c>
      <c r="G619" s="129">
        <v>24044</v>
      </c>
      <c r="H619" s="129">
        <v>24500</v>
      </c>
      <c r="I619" s="135">
        <v>0.019</v>
      </c>
      <c r="J619" s="134" t="s">
        <v>147</v>
      </c>
      <c r="K619" s="134" t="s">
        <v>147</v>
      </c>
    </row>
    <row r="620" ht="18.95" hidden="1" customHeight="1" spans="1:11">
      <c r="A620" s="126" t="s">
        <v>135</v>
      </c>
      <c r="B620" s="97" t="s">
        <v>135</v>
      </c>
      <c r="C620" s="97" t="s">
        <v>1183</v>
      </c>
      <c r="D620" s="89" t="s">
        <v>1193</v>
      </c>
      <c r="E620" s="97" t="s">
        <v>147</v>
      </c>
      <c r="F620" s="49" t="s">
        <v>4178</v>
      </c>
      <c r="G620" s="129">
        <v>8402</v>
      </c>
      <c r="H620" s="129">
        <v>8600</v>
      </c>
      <c r="I620" s="135">
        <v>0.024</v>
      </c>
      <c r="J620" s="134" t="s">
        <v>147</v>
      </c>
      <c r="K620" s="134" t="s">
        <v>147</v>
      </c>
    </row>
    <row r="621" ht="18.95" hidden="1" customHeight="1" spans="1:11">
      <c r="A621" s="126" t="s">
        <v>135</v>
      </c>
      <c r="B621" s="97" t="s">
        <v>135</v>
      </c>
      <c r="C621" s="97" t="s">
        <v>1183</v>
      </c>
      <c r="D621" s="89" t="s">
        <v>1195</v>
      </c>
      <c r="E621" s="97" t="s">
        <v>147</v>
      </c>
      <c r="F621" s="49" t="s">
        <v>4179</v>
      </c>
      <c r="G621" s="129">
        <v>4197</v>
      </c>
      <c r="H621" s="129">
        <v>4290</v>
      </c>
      <c r="I621" s="135">
        <v>0.022</v>
      </c>
      <c r="J621" s="134" t="s">
        <v>147</v>
      </c>
      <c r="K621" s="134" t="s">
        <v>147</v>
      </c>
    </row>
    <row r="622" ht="18.95" hidden="1" customHeight="1" spans="1:11">
      <c r="A622" s="126" t="s">
        <v>135</v>
      </c>
      <c r="B622" s="460" t="s">
        <v>1046</v>
      </c>
      <c r="C622" s="97"/>
      <c r="D622" s="89" t="s">
        <v>1197</v>
      </c>
      <c r="E622" s="97"/>
      <c r="F622" s="50" t="s">
        <v>1198</v>
      </c>
      <c r="G622" s="127">
        <v>29544</v>
      </c>
      <c r="H622" s="127">
        <v>32400</v>
      </c>
      <c r="I622" s="133">
        <v>0.097</v>
      </c>
      <c r="J622" s="134" t="s">
        <v>147</v>
      </c>
      <c r="K622" s="134" t="s">
        <v>147</v>
      </c>
    </row>
    <row r="623" ht="18.95" hidden="1" customHeight="1" spans="1:11">
      <c r="A623" s="126" t="s">
        <v>135</v>
      </c>
      <c r="B623" s="97" t="s">
        <v>135</v>
      </c>
      <c r="C623" s="97" t="s">
        <v>1197</v>
      </c>
      <c r="D623" s="89" t="s">
        <v>1199</v>
      </c>
      <c r="E623" s="97" t="s">
        <v>147</v>
      </c>
      <c r="F623" s="49" t="s">
        <v>4053</v>
      </c>
      <c r="G623" s="129">
        <v>10771</v>
      </c>
      <c r="H623" s="129">
        <v>11000</v>
      </c>
      <c r="I623" s="135">
        <v>0.021</v>
      </c>
      <c r="J623" s="134" t="s">
        <v>147</v>
      </c>
      <c r="K623" s="134" t="s">
        <v>147</v>
      </c>
    </row>
    <row r="624" ht="18.95" hidden="1" customHeight="1" spans="1:11">
      <c r="A624" s="126" t="s">
        <v>135</v>
      </c>
      <c r="B624" s="97" t="s">
        <v>135</v>
      </c>
      <c r="C624" s="97" t="s">
        <v>1197</v>
      </c>
      <c r="D624" s="89" t="s">
        <v>1200</v>
      </c>
      <c r="E624" s="97" t="s">
        <v>147</v>
      </c>
      <c r="F624" s="49" t="s">
        <v>4054</v>
      </c>
      <c r="G624" s="129">
        <v>937</v>
      </c>
      <c r="H624" s="129">
        <v>950</v>
      </c>
      <c r="I624" s="135">
        <v>0.014</v>
      </c>
      <c r="J624" s="134" t="s">
        <v>147</v>
      </c>
      <c r="K624" s="134" t="s">
        <v>147</v>
      </c>
    </row>
    <row r="625" ht="18.95" hidden="1" customHeight="1" spans="1:11">
      <c r="A625" s="126" t="s">
        <v>135</v>
      </c>
      <c r="B625" s="97"/>
      <c r="C625" s="97" t="s">
        <v>1197</v>
      </c>
      <c r="D625" s="89" t="s">
        <v>1201</v>
      </c>
      <c r="E625" s="97" t="s">
        <v>147</v>
      </c>
      <c r="F625" s="49" t="s">
        <v>4055</v>
      </c>
      <c r="G625" s="129">
        <v>229</v>
      </c>
      <c r="H625" s="129">
        <v>235</v>
      </c>
      <c r="I625" s="135">
        <v>0.026</v>
      </c>
      <c r="J625" s="134" t="s">
        <v>147</v>
      </c>
      <c r="K625" s="134" t="s">
        <v>147</v>
      </c>
    </row>
    <row r="626" ht="18.95" hidden="1" customHeight="1" spans="1:11">
      <c r="A626" s="126" t="s">
        <v>135</v>
      </c>
      <c r="B626" s="97" t="s">
        <v>135</v>
      </c>
      <c r="C626" s="97" t="s">
        <v>1197</v>
      </c>
      <c r="D626" s="459" t="s">
        <v>1202</v>
      </c>
      <c r="E626" s="97" t="s">
        <v>147</v>
      </c>
      <c r="F626" s="49" t="s">
        <v>4180</v>
      </c>
      <c r="G626" s="129">
        <v>4592</v>
      </c>
      <c r="H626" s="128">
        <v>4650</v>
      </c>
      <c r="I626" s="135">
        <v>0.013</v>
      </c>
      <c r="J626" s="134" t="s">
        <v>147</v>
      </c>
      <c r="K626" s="134" t="s">
        <v>147</v>
      </c>
    </row>
    <row r="627" ht="18.95" hidden="1" customHeight="1" spans="1:11">
      <c r="A627" s="126" t="s">
        <v>135</v>
      </c>
      <c r="B627" s="97" t="s">
        <v>135</v>
      </c>
      <c r="C627" s="97" t="s">
        <v>1197</v>
      </c>
      <c r="D627" s="459" t="s">
        <v>1204</v>
      </c>
      <c r="E627" s="97" t="s">
        <v>147</v>
      </c>
      <c r="F627" s="51" t="s">
        <v>4181</v>
      </c>
      <c r="G627" s="129">
        <v>2018</v>
      </c>
      <c r="H627" s="129">
        <v>4500</v>
      </c>
      <c r="I627" s="135">
        <v>1.23</v>
      </c>
      <c r="J627" s="134" t="s">
        <v>147</v>
      </c>
      <c r="K627" s="134" t="s">
        <v>147</v>
      </c>
    </row>
    <row r="628" ht="18.95" hidden="1" customHeight="1" spans="1:11">
      <c r="A628" s="126" t="s">
        <v>135</v>
      </c>
      <c r="B628" s="97"/>
      <c r="C628" s="97" t="s">
        <v>1197</v>
      </c>
      <c r="D628" s="89" t="s">
        <v>1206</v>
      </c>
      <c r="E628" s="97" t="s">
        <v>147</v>
      </c>
      <c r="F628" s="49" t="s">
        <v>4182</v>
      </c>
      <c r="G628" s="129">
        <v>1617</v>
      </c>
      <c r="H628" s="129">
        <v>1660</v>
      </c>
      <c r="I628" s="135">
        <v>0.027</v>
      </c>
      <c r="J628" s="134" t="s">
        <v>147</v>
      </c>
      <c r="K628" s="134" t="s">
        <v>147</v>
      </c>
    </row>
    <row r="629" ht="18.95" hidden="1" customHeight="1" spans="1:11">
      <c r="A629" s="126" t="s">
        <v>135</v>
      </c>
      <c r="B629" s="97" t="s">
        <v>135</v>
      </c>
      <c r="C629" s="97" t="s">
        <v>1197</v>
      </c>
      <c r="D629" s="459" t="s">
        <v>1208</v>
      </c>
      <c r="E629" s="97" t="s">
        <v>147</v>
      </c>
      <c r="F629" s="49" t="s">
        <v>4183</v>
      </c>
      <c r="G629" s="129">
        <v>9380</v>
      </c>
      <c r="H629" s="129">
        <v>9405</v>
      </c>
      <c r="I629" s="135">
        <v>0.003</v>
      </c>
      <c r="J629" s="134" t="s">
        <v>147</v>
      </c>
      <c r="K629" s="134" t="s">
        <v>147</v>
      </c>
    </row>
    <row r="630" ht="18.95" hidden="1" customHeight="1" spans="1:11">
      <c r="A630" s="126" t="s">
        <v>135</v>
      </c>
      <c r="B630" s="460" t="s">
        <v>1046</v>
      </c>
      <c r="C630" s="97"/>
      <c r="D630" s="459" t="s">
        <v>3099</v>
      </c>
      <c r="E630" s="97"/>
      <c r="F630" s="50" t="s">
        <v>1211</v>
      </c>
      <c r="G630" s="127">
        <v>618051</v>
      </c>
      <c r="H630" s="127">
        <v>654000</v>
      </c>
      <c r="I630" s="133">
        <v>0.058</v>
      </c>
      <c r="J630" s="134" t="s">
        <v>147</v>
      </c>
      <c r="K630" s="134" t="s">
        <v>147</v>
      </c>
    </row>
    <row r="631" ht="18.95" hidden="1" customHeight="1" spans="1:11">
      <c r="A631" s="126" t="s">
        <v>135</v>
      </c>
      <c r="B631" s="97"/>
      <c r="C631" s="460" t="s">
        <v>3100</v>
      </c>
      <c r="D631" s="459" t="s">
        <v>1212</v>
      </c>
      <c r="E631" s="97" t="s">
        <v>147</v>
      </c>
      <c r="F631" s="49" t="s">
        <v>4184</v>
      </c>
      <c r="G631" s="129">
        <v>435972</v>
      </c>
      <c r="H631" s="129">
        <v>450000</v>
      </c>
      <c r="I631" s="135">
        <v>0.032</v>
      </c>
      <c r="J631" s="134" t="s">
        <v>147</v>
      </c>
      <c r="K631" s="134" t="s">
        <v>147</v>
      </c>
    </row>
    <row r="632" ht="18.95" hidden="1" customHeight="1" spans="1:11">
      <c r="A632" s="126" t="s">
        <v>135</v>
      </c>
      <c r="B632" s="97" t="s">
        <v>135</v>
      </c>
      <c r="C632" s="460" t="s">
        <v>3100</v>
      </c>
      <c r="D632" s="459" t="s">
        <v>3102</v>
      </c>
      <c r="E632" s="97" t="s">
        <v>147</v>
      </c>
      <c r="F632" s="49" t="s">
        <v>4185</v>
      </c>
      <c r="G632" s="129">
        <v>49772</v>
      </c>
      <c r="H632" s="128">
        <v>51000</v>
      </c>
      <c r="I632" s="135">
        <v>0.025</v>
      </c>
      <c r="J632" s="134" t="s">
        <v>147</v>
      </c>
      <c r="K632" s="134" t="s">
        <v>147</v>
      </c>
    </row>
    <row r="633" ht="18.95" hidden="1" customHeight="1" spans="1:11">
      <c r="A633" s="126" t="s">
        <v>135</v>
      </c>
      <c r="B633" s="97" t="s">
        <v>135</v>
      </c>
      <c r="C633" s="460" t="s">
        <v>3100</v>
      </c>
      <c r="D633" s="459" t="s">
        <v>1216</v>
      </c>
      <c r="E633" s="97" t="s">
        <v>147</v>
      </c>
      <c r="F633" s="49" t="s">
        <v>4186</v>
      </c>
      <c r="G633" s="129">
        <v>123016</v>
      </c>
      <c r="H633" s="129">
        <v>143000</v>
      </c>
      <c r="I633" s="135">
        <v>0.162</v>
      </c>
      <c r="J633" s="134" t="s">
        <v>147</v>
      </c>
      <c r="K633" s="134" t="s">
        <v>147</v>
      </c>
    </row>
    <row r="634" ht="18.95" hidden="1" customHeight="1" spans="1:11">
      <c r="A634" s="126" t="s">
        <v>135</v>
      </c>
      <c r="B634" s="97" t="s">
        <v>135</v>
      </c>
      <c r="C634" s="460" t="s">
        <v>3100</v>
      </c>
      <c r="D634" s="459" t="s">
        <v>1218</v>
      </c>
      <c r="E634" s="97" t="s">
        <v>147</v>
      </c>
      <c r="F634" s="49" t="s">
        <v>4187</v>
      </c>
      <c r="G634" s="129">
        <v>9291</v>
      </c>
      <c r="H634" s="129">
        <v>10000</v>
      </c>
      <c r="I634" s="135">
        <v>0.076</v>
      </c>
      <c r="J634" s="134" t="s">
        <v>147</v>
      </c>
      <c r="K634" s="134" t="s">
        <v>147</v>
      </c>
    </row>
    <row r="635" ht="18.95" hidden="1" customHeight="1" spans="1:11">
      <c r="A635" s="126" t="s">
        <v>135</v>
      </c>
      <c r="B635" s="460" t="s">
        <v>1046</v>
      </c>
      <c r="C635" s="97"/>
      <c r="D635" s="459" t="s">
        <v>3106</v>
      </c>
      <c r="E635" s="97"/>
      <c r="F635" s="50" t="s">
        <v>1221</v>
      </c>
      <c r="G635" s="127">
        <v>11168</v>
      </c>
      <c r="H635" s="127">
        <v>11752</v>
      </c>
      <c r="I635" s="133">
        <v>0.052</v>
      </c>
      <c r="J635" s="134" t="s">
        <v>147</v>
      </c>
      <c r="K635" s="134" t="s">
        <v>147</v>
      </c>
    </row>
    <row r="636" ht="18.95" hidden="1" customHeight="1" spans="1:11">
      <c r="A636" s="126" t="s">
        <v>135</v>
      </c>
      <c r="B636" s="97" t="s">
        <v>135</v>
      </c>
      <c r="C636" s="460" t="s">
        <v>1220</v>
      </c>
      <c r="D636" s="459" t="s">
        <v>1222</v>
      </c>
      <c r="E636" s="97" t="s">
        <v>147</v>
      </c>
      <c r="F636" s="49" t="s">
        <v>4053</v>
      </c>
      <c r="G636" s="129">
        <v>4744</v>
      </c>
      <c r="H636" s="129">
        <v>5000</v>
      </c>
      <c r="I636" s="135">
        <v>0.054</v>
      </c>
      <c r="J636" s="134" t="s">
        <v>147</v>
      </c>
      <c r="K636" s="134" t="s">
        <v>147</v>
      </c>
    </row>
    <row r="637" ht="18.95" hidden="1" customHeight="1" spans="1:11">
      <c r="A637" s="126" t="s">
        <v>135</v>
      </c>
      <c r="B637" s="97" t="s">
        <v>135</v>
      </c>
      <c r="C637" s="460" t="s">
        <v>1220</v>
      </c>
      <c r="D637" s="459" t="s">
        <v>1223</v>
      </c>
      <c r="E637" s="97" t="s">
        <v>147</v>
      </c>
      <c r="F637" s="49" t="s">
        <v>4054</v>
      </c>
      <c r="G637" s="129">
        <v>2731</v>
      </c>
      <c r="H637" s="129">
        <v>2800</v>
      </c>
      <c r="I637" s="135">
        <v>0.025</v>
      </c>
      <c r="J637" s="134" t="s">
        <v>147</v>
      </c>
      <c r="K637" s="134" t="s">
        <v>147</v>
      </c>
    </row>
    <row r="638" ht="18.95" hidden="1" customHeight="1" spans="1:11">
      <c r="A638" s="126" t="s">
        <v>135</v>
      </c>
      <c r="B638" s="97"/>
      <c r="C638" s="460" t="s">
        <v>1220</v>
      </c>
      <c r="D638" s="89" t="s">
        <v>1224</v>
      </c>
      <c r="E638" s="97" t="s">
        <v>147</v>
      </c>
      <c r="F638" s="49" t="s">
        <v>4055</v>
      </c>
      <c r="G638" s="129">
        <v>71</v>
      </c>
      <c r="H638" s="129">
        <v>72</v>
      </c>
      <c r="I638" s="135">
        <v>0.014</v>
      </c>
      <c r="J638" s="134" t="s">
        <v>147</v>
      </c>
      <c r="K638" s="134" t="s">
        <v>147</v>
      </c>
    </row>
    <row r="639" ht="18.95" hidden="1" customHeight="1" spans="1:11">
      <c r="A639" s="126" t="s">
        <v>135</v>
      </c>
      <c r="B639" s="97" t="s">
        <v>135</v>
      </c>
      <c r="C639" s="460" t="s">
        <v>1220</v>
      </c>
      <c r="D639" s="89" t="s">
        <v>1225</v>
      </c>
      <c r="E639" s="97" t="s">
        <v>147</v>
      </c>
      <c r="F639" s="49" t="s">
        <v>4188</v>
      </c>
      <c r="G639" s="129">
        <v>3622</v>
      </c>
      <c r="H639" s="128">
        <v>3880</v>
      </c>
      <c r="I639" s="135">
        <v>0.071</v>
      </c>
      <c r="J639" s="134" t="s">
        <v>147</v>
      </c>
      <c r="K639" s="134" t="s">
        <v>147</v>
      </c>
    </row>
    <row r="640" ht="18.95" hidden="1" customHeight="1" spans="1:11">
      <c r="A640" s="126" t="s">
        <v>135</v>
      </c>
      <c r="B640" s="460" t="s">
        <v>1046</v>
      </c>
      <c r="C640" s="97"/>
      <c r="D640" s="459" t="s">
        <v>3108</v>
      </c>
      <c r="E640" s="97"/>
      <c r="F640" s="50" t="s">
        <v>1228</v>
      </c>
      <c r="G640" s="127">
        <v>1013030</v>
      </c>
      <c r="H640" s="127">
        <v>1045000</v>
      </c>
      <c r="I640" s="133">
        <v>0.032</v>
      </c>
      <c r="J640" s="134" t="s">
        <v>147</v>
      </c>
      <c r="K640" s="134" t="s">
        <v>147</v>
      </c>
    </row>
    <row r="641" ht="18.95" hidden="1" customHeight="1" spans="1:11">
      <c r="A641" s="126" t="s">
        <v>135</v>
      </c>
      <c r="B641" s="97"/>
      <c r="C641" s="460" t="s">
        <v>3108</v>
      </c>
      <c r="D641" s="459" t="s">
        <v>1229</v>
      </c>
      <c r="E641" s="97" t="s">
        <v>147</v>
      </c>
      <c r="F641" s="49" t="s">
        <v>4189</v>
      </c>
      <c r="G641" s="129">
        <v>326298</v>
      </c>
      <c r="H641" s="129">
        <v>335000</v>
      </c>
      <c r="I641" s="135">
        <v>0.027</v>
      </c>
      <c r="J641" s="134" t="s">
        <v>147</v>
      </c>
      <c r="K641" s="134" t="s">
        <v>147</v>
      </c>
    </row>
    <row r="642" ht="18.95" hidden="1" customHeight="1" spans="1:11">
      <c r="A642" s="126" t="s">
        <v>135</v>
      </c>
      <c r="B642" s="97" t="s">
        <v>135</v>
      </c>
      <c r="C642" s="460" t="s">
        <v>3108</v>
      </c>
      <c r="D642" s="459" t="s">
        <v>3110</v>
      </c>
      <c r="E642" s="97" t="s">
        <v>147</v>
      </c>
      <c r="F642" s="49" t="s">
        <v>4190</v>
      </c>
      <c r="G642" s="129">
        <v>686732</v>
      </c>
      <c r="H642" s="129">
        <v>710000</v>
      </c>
      <c r="I642" s="135">
        <v>0.034</v>
      </c>
      <c r="J642" s="134" t="s">
        <v>147</v>
      </c>
      <c r="K642" s="134" t="s">
        <v>147</v>
      </c>
    </row>
    <row r="643" ht="18.95" hidden="1" customHeight="1" spans="1:11">
      <c r="A643" s="126" t="s">
        <v>135</v>
      </c>
      <c r="B643" s="460" t="s">
        <v>1046</v>
      </c>
      <c r="C643" s="97"/>
      <c r="D643" s="459" t="s">
        <v>3112</v>
      </c>
      <c r="E643" s="97"/>
      <c r="F643" s="50" t="s">
        <v>1234</v>
      </c>
      <c r="G643" s="127">
        <v>9193</v>
      </c>
      <c r="H643" s="127">
        <v>9500</v>
      </c>
      <c r="I643" s="133">
        <v>0.033</v>
      </c>
      <c r="J643" s="134" t="s">
        <v>147</v>
      </c>
      <c r="K643" s="134" t="s">
        <v>147</v>
      </c>
    </row>
    <row r="644" ht="18.95" hidden="1" customHeight="1" spans="1:11">
      <c r="A644" s="126" t="s">
        <v>135</v>
      </c>
      <c r="B644" s="97"/>
      <c r="C644" s="460" t="s">
        <v>3112</v>
      </c>
      <c r="D644" s="459" t="s">
        <v>3113</v>
      </c>
      <c r="E644" s="97" t="s">
        <v>147</v>
      </c>
      <c r="F644" s="49" t="s">
        <v>4191</v>
      </c>
      <c r="G644" s="129">
        <v>5603</v>
      </c>
      <c r="H644" s="129">
        <v>5850</v>
      </c>
      <c r="I644" s="135">
        <v>0.044</v>
      </c>
      <c r="J644" s="134" t="s">
        <v>147</v>
      </c>
      <c r="K644" s="134" t="s">
        <v>147</v>
      </c>
    </row>
    <row r="645" ht="18.95" hidden="1" customHeight="1" spans="1:11">
      <c r="A645" s="126"/>
      <c r="B645" s="97" t="s">
        <v>135</v>
      </c>
      <c r="C645" s="460" t="s">
        <v>3112</v>
      </c>
      <c r="D645" s="459" t="s">
        <v>4192</v>
      </c>
      <c r="E645" s="97" t="s">
        <v>147</v>
      </c>
      <c r="F645" s="49" t="s">
        <v>4193</v>
      </c>
      <c r="G645" s="129">
        <v>3590</v>
      </c>
      <c r="H645" s="129">
        <v>3650</v>
      </c>
      <c r="I645" s="135">
        <v>0.017</v>
      </c>
      <c r="J645" s="134" t="s">
        <v>147</v>
      </c>
      <c r="K645" s="134" t="s">
        <v>147</v>
      </c>
    </row>
    <row r="646" ht="18.95" hidden="1" customHeight="1" spans="1:11">
      <c r="A646" s="126" t="s">
        <v>135</v>
      </c>
      <c r="B646" s="460" t="s">
        <v>1046</v>
      </c>
      <c r="C646" s="97" t="s">
        <v>135</v>
      </c>
      <c r="D646" s="459" t="s">
        <v>3117</v>
      </c>
      <c r="E646" s="97" t="s">
        <v>135</v>
      </c>
      <c r="F646" s="50" t="s">
        <v>1240</v>
      </c>
      <c r="G646" s="127">
        <v>0</v>
      </c>
      <c r="H646" s="127">
        <v>21400</v>
      </c>
      <c r="I646" s="133" t="s">
        <v>135</v>
      </c>
      <c r="J646" s="134" t="s">
        <v>147</v>
      </c>
      <c r="K646" s="134" t="s">
        <v>147</v>
      </c>
    </row>
    <row r="647" ht="18.95" hidden="1" customHeight="1" spans="1:11">
      <c r="A647" s="126" t="s">
        <v>135</v>
      </c>
      <c r="B647" s="97" t="s">
        <v>135</v>
      </c>
      <c r="C647" s="460" t="s">
        <v>3117</v>
      </c>
      <c r="D647" s="459" t="s">
        <v>3118</v>
      </c>
      <c r="E647" s="97" t="s">
        <v>147</v>
      </c>
      <c r="F647" s="49" t="s">
        <v>4194</v>
      </c>
      <c r="G647" s="129">
        <v>0</v>
      </c>
      <c r="H647" s="128">
        <v>1400</v>
      </c>
      <c r="I647" s="135" t="s">
        <v>135</v>
      </c>
      <c r="J647" s="134" t="s">
        <v>147</v>
      </c>
      <c r="K647" s="134" t="s">
        <v>147</v>
      </c>
    </row>
    <row r="648" ht="18.95" hidden="1" customHeight="1" spans="1:11">
      <c r="A648" s="126" t="s">
        <v>135</v>
      </c>
      <c r="B648" s="97" t="s">
        <v>135</v>
      </c>
      <c r="C648" s="460" t="s">
        <v>3117</v>
      </c>
      <c r="D648" s="459" t="s">
        <v>1243</v>
      </c>
      <c r="E648" s="97" t="s">
        <v>147</v>
      </c>
      <c r="F648" s="49" t="s">
        <v>4195</v>
      </c>
      <c r="G648" s="129">
        <v>0</v>
      </c>
      <c r="H648" s="129">
        <v>20000</v>
      </c>
      <c r="I648" s="135" t="s">
        <v>135</v>
      </c>
      <c r="J648" s="134" t="s">
        <v>147</v>
      </c>
      <c r="K648" s="134" t="s">
        <v>147</v>
      </c>
    </row>
    <row r="649" ht="18.95" hidden="1" customHeight="1" spans="1:11">
      <c r="A649" s="126" t="s">
        <v>135</v>
      </c>
      <c r="B649" s="460" t="s">
        <v>1046</v>
      </c>
      <c r="C649" s="97"/>
      <c r="D649" s="459" t="s">
        <v>1245</v>
      </c>
      <c r="E649" s="97"/>
      <c r="F649" s="50" t="s">
        <v>1246</v>
      </c>
      <c r="G649" s="127">
        <v>5100</v>
      </c>
      <c r="H649" s="127">
        <v>5250</v>
      </c>
      <c r="I649" s="133">
        <v>0.029</v>
      </c>
      <c r="J649" s="134" t="s">
        <v>147</v>
      </c>
      <c r="K649" s="134" t="s">
        <v>147</v>
      </c>
    </row>
    <row r="650" ht="18.95" hidden="1" customHeight="1" spans="1:11">
      <c r="A650" s="126"/>
      <c r="B650" s="97" t="s">
        <v>135</v>
      </c>
      <c r="C650" s="460" t="s">
        <v>1245</v>
      </c>
      <c r="D650" s="96">
        <v>2082401</v>
      </c>
      <c r="E650" s="97" t="s">
        <v>147</v>
      </c>
      <c r="F650" s="49" t="s">
        <v>4196</v>
      </c>
      <c r="G650" s="129">
        <v>5050</v>
      </c>
      <c r="H650" s="128">
        <v>5200</v>
      </c>
      <c r="I650" s="135">
        <v>0.03</v>
      </c>
      <c r="J650" s="134" t="s">
        <v>147</v>
      </c>
      <c r="K650" s="134" t="s">
        <v>147</v>
      </c>
    </row>
    <row r="651" ht="18.95" hidden="1" customHeight="1" spans="1:11">
      <c r="A651" s="126"/>
      <c r="B651" s="97"/>
      <c r="C651" s="460" t="s">
        <v>1245</v>
      </c>
      <c r="D651" s="459" t="s">
        <v>1248</v>
      </c>
      <c r="E651" s="97" t="s">
        <v>147</v>
      </c>
      <c r="F651" s="49" t="s">
        <v>4197</v>
      </c>
      <c r="G651" s="129">
        <v>50</v>
      </c>
      <c r="H651" s="129">
        <v>50</v>
      </c>
      <c r="I651" s="135">
        <v>0</v>
      </c>
      <c r="J651" s="134" t="s">
        <v>147</v>
      </c>
      <c r="K651" s="134" t="s">
        <v>147</v>
      </c>
    </row>
    <row r="652" ht="18.95" hidden="1" customHeight="1" spans="1:11">
      <c r="A652" s="126" t="s">
        <v>135</v>
      </c>
      <c r="B652" s="460" t="s">
        <v>1046</v>
      </c>
      <c r="C652" s="97"/>
      <c r="D652" s="459" t="s">
        <v>1250</v>
      </c>
      <c r="E652" s="97"/>
      <c r="F652" s="50" t="s">
        <v>1251</v>
      </c>
      <c r="G652" s="127">
        <v>68207</v>
      </c>
      <c r="H652" s="127">
        <v>70500</v>
      </c>
      <c r="I652" s="133">
        <v>0.034</v>
      </c>
      <c r="J652" s="134" t="s">
        <v>147</v>
      </c>
      <c r="K652" s="134" t="s">
        <v>147</v>
      </c>
    </row>
    <row r="653" ht="18.95" hidden="1" customHeight="1" spans="1:11">
      <c r="A653" s="126" t="s">
        <v>135</v>
      </c>
      <c r="B653" s="97" t="s">
        <v>135</v>
      </c>
      <c r="C653" s="460" t="s">
        <v>3123</v>
      </c>
      <c r="D653" s="459" t="s">
        <v>1252</v>
      </c>
      <c r="E653" s="97" t="s">
        <v>147</v>
      </c>
      <c r="F653" s="49" t="s">
        <v>4198</v>
      </c>
      <c r="G653" s="129">
        <v>33979</v>
      </c>
      <c r="H653" s="128">
        <v>35050</v>
      </c>
      <c r="I653" s="135">
        <v>0.032</v>
      </c>
      <c r="J653" s="134" t="s">
        <v>147</v>
      </c>
      <c r="K653" s="134" t="s">
        <v>147</v>
      </c>
    </row>
    <row r="654" ht="18.95" hidden="1" customHeight="1" spans="1:11">
      <c r="A654" s="126" t="s">
        <v>135</v>
      </c>
      <c r="B654" s="97" t="s">
        <v>135</v>
      </c>
      <c r="C654" s="460" t="s">
        <v>3123</v>
      </c>
      <c r="D654" s="459" t="s">
        <v>1254</v>
      </c>
      <c r="E654" s="97" t="s">
        <v>147</v>
      </c>
      <c r="F654" s="49" t="s">
        <v>4199</v>
      </c>
      <c r="G654" s="129">
        <v>34228</v>
      </c>
      <c r="H654" s="129">
        <v>35450</v>
      </c>
      <c r="I654" s="135">
        <v>0.036</v>
      </c>
      <c r="J654" s="134" t="s">
        <v>147</v>
      </c>
      <c r="K654" s="134" t="s">
        <v>147</v>
      </c>
    </row>
    <row r="655" ht="18.95" hidden="1" customHeight="1" spans="1:11">
      <c r="A655" s="126" t="s">
        <v>135</v>
      </c>
      <c r="B655" s="460" t="s">
        <v>1046</v>
      </c>
      <c r="C655" s="97"/>
      <c r="D655" s="459" t="s">
        <v>1256</v>
      </c>
      <c r="E655" s="142"/>
      <c r="F655" s="50" t="s">
        <v>1257</v>
      </c>
      <c r="G655" s="127">
        <v>122304</v>
      </c>
      <c r="H655" s="127">
        <v>123298</v>
      </c>
      <c r="I655" s="133">
        <v>0.008</v>
      </c>
      <c r="J655" s="134" t="s">
        <v>147</v>
      </c>
      <c r="K655" s="134" t="s">
        <v>147</v>
      </c>
    </row>
    <row r="656" ht="18.95" hidden="1" customHeight="1" spans="1:11">
      <c r="A656" s="126" t="s">
        <v>135</v>
      </c>
      <c r="B656" s="97"/>
      <c r="C656" s="460" t="s">
        <v>1256</v>
      </c>
      <c r="D656" s="459" t="s">
        <v>1258</v>
      </c>
      <c r="E656" s="97" t="s">
        <v>147</v>
      </c>
      <c r="F656" s="49" t="s">
        <v>4200</v>
      </c>
      <c r="G656" s="129">
        <v>122304</v>
      </c>
      <c r="H656" s="129">
        <v>123298</v>
      </c>
      <c r="I656" s="135">
        <v>0.008</v>
      </c>
      <c r="J656" s="134" t="s">
        <v>147</v>
      </c>
      <c r="K656" s="134" t="s">
        <v>147</v>
      </c>
    </row>
    <row r="657" ht="18.95" customHeight="1" spans="1:11">
      <c r="A657" s="126" t="s">
        <v>134</v>
      </c>
      <c r="B657" s="97" t="s">
        <v>135</v>
      </c>
      <c r="C657" s="97"/>
      <c r="D657" s="89" t="s">
        <v>1260</v>
      </c>
      <c r="E657" s="97"/>
      <c r="F657" s="50" t="s">
        <v>1261</v>
      </c>
      <c r="G657" s="127">
        <v>3561342</v>
      </c>
      <c r="H657" s="127">
        <v>3704000</v>
      </c>
      <c r="I657" s="133">
        <v>0.04</v>
      </c>
      <c r="J657" s="134" t="s">
        <v>147</v>
      </c>
      <c r="K657" s="134" t="s">
        <v>147</v>
      </c>
    </row>
    <row r="658" ht="18.95" hidden="1" customHeight="1" spans="1:11">
      <c r="A658" s="126" t="s">
        <v>135</v>
      </c>
      <c r="B658" s="97" t="s">
        <v>1260</v>
      </c>
      <c r="C658" s="97" t="s">
        <v>135</v>
      </c>
      <c r="D658" s="89" t="s">
        <v>1262</v>
      </c>
      <c r="E658" s="97" t="s">
        <v>135</v>
      </c>
      <c r="F658" s="50" t="s">
        <v>1263</v>
      </c>
      <c r="G658" s="127">
        <v>42529</v>
      </c>
      <c r="H658" s="127">
        <v>43000</v>
      </c>
      <c r="I658" s="133">
        <v>0.011</v>
      </c>
      <c r="J658" s="134" t="s">
        <v>147</v>
      </c>
      <c r="K658" s="134" t="s">
        <v>147</v>
      </c>
    </row>
    <row r="659" ht="18.95" hidden="1" customHeight="1" spans="1:11">
      <c r="A659" s="126" t="s">
        <v>135</v>
      </c>
      <c r="B659" s="97" t="s">
        <v>135</v>
      </c>
      <c r="C659" s="460" t="s">
        <v>1262</v>
      </c>
      <c r="D659" s="89" t="s">
        <v>1264</v>
      </c>
      <c r="E659" s="97" t="s">
        <v>147</v>
      </c>
      <c r="F659" s="49" t="s">
        <v>4053</v>
      </c>
      <c r="G659" s="129">
        <v>24705</v>
      </c>
      <c r="H659" s="129">
        <v>25000</v>
      </c>
      <c r="I659" s="135">
        <v>0.012</v>
      </c>
      <c r="J659" s="134" t="s">
        <v>147</v>
      </c>
      <c r="K659" s="134" t="s">
        <v>147</v>
      </c>
    </row>
    <row r="660" ht="18.95" hidden="1" customHeight="1" spans="1:11">
      <c r="A660" s="126" t="s">
        <v>135</v>
      </c>
      <c r="B660" s="97" t="s">
        <v>135</v>
      </c>
      <c r="C660" s="460" t="s">
        <v>1262</v>
      </c>
      <c r="D660" s="89" t="s">
        <v>1265</v>
      </c>
      <c r="E660" s="97" t="s">
        <v>147</v>
      </c>
      <c r="F660" s="49" t="s">
        <v>4054</v>
      </c>
      <c r="G660" s="129">
        <v>5316</v>
      </c>
      <c r="H660" s="129">
        <v>5400</v>
      </c>
      <c r="I660" s="135">
        <v>0.016</v>
      </c>
      <c r="J660" s="134" t="s">
        <v>147</v>
      </c>
      <c r="K660" s="134" t="s">
        <v>147</v>
      </c>
    </row>
    <row r="661" ht="18.95" hidden="1" customHeight="1" spans="1:11">
      <c r="A661" s="126" t="s">
        <v>135</v>
      </c>
      <c r="B661" s="97" t="s">
        <v>135</v>
      </c>
      <c r="C661" s="460" t="s">
        <v>1262</v>
      </c>
      <c r="D661" s="89" t="s">
        <v>1266</v>
      </c>
      <c r="E661" s="97" t="s">
        <v>147</v>
      </c>
      <c r="F661" s="49" t="s">
        <v>4055</v>
      </c>
      <c r="G661" s="129">
        <v>516</v>
      </c>
      <c r="H661" s="129">
        <v>530</v>
      </c>
      <c r="I661" s="135">
        <v>0.027</v>
      </c>
      <c r="J661" s="134" t="s">
        <v>147</v>
      </c>
      <c r="K661" s="134" t="s">
        <v>147</v>
      </c>
    </row>
    <row r="662" ht="18.95" hidden="1" customHeight="1" spans="1:11">
      <c r="A662" s="126" t="s">
        <v>135</v>
      </c>
      <c r="B662" s="97" t="s">
        <v>135</v>
      </c>
      <c r="C662" s="460" t="s">
        <v>1262</v>
      </c>
      <c r="D662" s="89" t="s">
        <v>1267</v>
      </c>
      <c r="E662" s="97" t="s">
        <v>147</v>
      </c>
      <c r="F662" s="49" t="s">
        <v>4201</v>
      </c>
      <c r="G662" s="129">
        <v>11992</v>
      </c>
      <c r="H662" s="129">
        <v>12070</v>
      </c>
      <c r="I662" s="135">
        <v>0.007</v>
      </c>
      <c r="J662" s="134" t="s">
        <v>147</v>
      </c>
      <c r="K662" s="134" t="s">
        <v>147</v>
      </c>
    </row>
    <row r="663" ht="18.95" hidden="1" customHeight="1" spans="1:11">
      <c r="A663" s="126" t="s">
        <v>135</v>
      </c>
      <c r="B663" s="460" t="s">
        <v>1260</v>
      </c>
      <c r="C663" s="97"/>
      <c r="D663" s="89" t="s">
        <v>1269</v>
      </c>
      <c r="E663" s="97"/>
      <c r="F663" s="50" t="s">
        <v>1270</v>
      </c>
      <c r="G663" s="127">
        <v>441912</v>
      </c>
      <c r="H663" s="127">
        <v>462400</v>
      </c>
      <c r="I663" s="133">
        <v>0.046</v>
      </c>
      <c r="J663" s="134" t="s">
        <v>147</v>
      </c>
      <c r="K663" s="134" t="s">
        <v>147</v>
      </c>
    </row>
    <row r="664" ht="18.95" hidden="1" customHeight="1" spans="1:11">
      <c r="A664" s="126" t="s">
        <v>135</v>
      </c>
      <c r="B664" s="97" t="s">
        <v>135</v>
      </c>
      <c r="C664" s="460" t="s">
        <v>1269</v>
      </c>
      <c r="D664" s="89" t="s">
        <v>1271</v>
      </c>
      <c r="E664" s="97" t="s">
        <v>147</v>
      </c>
      <c r="F664" s="49" t="s">
        <v>4202</v>
      </c>
      <c r="G664" s="129">
        <v>310150</v>
      </c>
      <c r="H664" s="129">
        <v>325000</v>
      </c>
      <c r="I664" s="135">
        <v>0.048</v>
      </c>
      <c r="J664" s="134" t="s">
        <v>147</v>
      </c>
      <c r="K664" s="134" t="s">
        <v>147</v>
      </c>
    </row>
    <row r="665" ht="18.95" hidden="1" customHeight="1" spans="1:11">
      <c r="A665" s="126" t="s">
        <v>135</v>
      </c>
      <c r="B665" s="97" t="s">
        <v>135</v>
      </c>
      <c r="C665" s="460" t="s">
        <v>1269</v>
      </c>
      <c r="D665" s="89" t="s">
        <v>1273</v>
      </c>
      <c r="E665" s="97" t="s">
        <v>147</v>
      </c>
      <c r="F665" s="49" t="s">
        <v>4203</v>
      </c>
      <c r="G665" s="129">
        <v>65685</v>
      </c>
      <c r="H665" s="129">
        <v>68800</v>
      </c>
      <c r="I665" s="135">
        <v>0.047</v>
      </c>
      <c r="J665" s="134" t="s">
        <v>147</v>
      </c>
      <c r="K665" s="134" t="s">
        <v>147</v>
      </c>
    </row>
    <row r="666" ht="18.95" hidden="1" customHeight="1" spans="1:11">
      <c r="A666" s="126" t="s">
        <v>135</v>
      </c>
      <c r="B666" s="97" t="s">
        <v>135</v>
      </c>
      <c r="C666" s="460" t="s">
        <v>1269</v>
      </c>
      <c r="D666" s="89" t="s">
        <v>1275</v>
      </c>
      <c r="E666" s="97" t="s">
        <v>147</v>
      </c>
      <c r="F666" s="49" t="s">
        <v>4204</v>
      </c>
      <c r="G666" s="129">
        <v>7183</v>
      </c>
      <c r="H666" s="128">
        <v>7400</v>
      </c>
      <c r="I666" s="135">
        <v>0.03</v>
      </c>
      <c r="J666" s="134" t="s">
        <v>147</v>
      </c>
      <c r="K666" s="134" t="s">
        <v>147</v>
      </c>
    </row>
    <row r="667" ht="18.95" hidden="1" customHeight="1" spans="1:11">
      <c r="A667" s="126" t="s">
        <v>135</v>
      </c>
      <c r="B667" s="97" t="s">
        <v>135</v>
      </c>
      <c r="C667" s="460" t="s">
        <v>1269</v>
      </c>
      <c r="D667" s="89" t="s">
        <v>1277</v>
      </c>
      <c r="E667" s="97" t="s">
        <v>147</v>
      </c>
      <c r="F667" s="49" t="s">
        <v>3132</v>
      </c>
      <c r="G667" s="129">
        <v>0</v>
      </c>
      <c r="H667" s="129">
        <v>0</v>
      </c>
      <c r="I667" s="135" t="s">
        <v>135</v>
      </c>
      <c r="J667" s="134" t="s">
        <v>2729</v>
      </c>
      <c r="K667" s="134" t="s">
        <v>147</v>
      </c>
    </row>
    <row r="668" ht="18.95" hidden="1" customHeight="1" spans="1:11">
      <c r="A668" s="126" t="s">
        <v>135</v>
      </c>
      <c r="B668" s="97" t="s">
        <v>135</v>
      </c>
      <c r="C668" s="460" t="s">
        <v>1269</v>
      </c>
      <c r="D668" s="89" t="s">
        <v>1279</v>
      </c>
      <c r="E668" s="97" t="s">
        <v>147</v>
      </c>
      <c r="F668" s="49" t="s">
        <v>4205</v>
      </c>
      <c r="G668" s="129">
        <v>10772</v>
      </c>
      <c r="H668" s="129">
        <v>11300</v>
      </c>
      <c r="I668" s="135">
        <v>0.049</v>
      </c>
      <c r="J668" s="134" t="s">
        <v>147</v>
      </c>
      <c r="K668" s="134" t="s">
        <v>147</v>
      </c>
    </row>
    <row r="669" ht="18.95" hidden="1" customHeight="1" spans="1:11">
      <c r="A669" s="126" t="s">
        <v>135</v>
      </c>
      <c r="B669" s="97" t="s">
        <v>135</v>
      </c>
      <c r="C669" s="460" t="s">
        <v>1269</v>
      </c>
      <c r="D669" s="89" t="s">
        <v>1281</v>
      </c>
      <c r="E669" s="97" t="s">
        <v>147</v>
      </c>
      <c r="F669" s="49" t="s">
        <v>4206</v>
      </c>
      <c r="G669" s="129">
        <v>7692</v>
      </c>
      <c r="H669" s="128">
        <v>8000</v>
      </c>
      <c r="I669" s="135">
        <v>0.04</v>
      </c>
      <c r="J669" s="134" t="s">
        <v>147</v>
      </c>
      <c r="K669" s="134" t="s">
        <v>147</v>
      </c>
    </row>
    <row r="670" ht="18.95" hidden="1" customHeight="1" spans="1:11">
      <c r="A670" s="126" t="s">
        <v>135</v>
      </c>
      <c r="B670" s="97" t="s">
        <v>135</v>
      </c>
      <c r="C670" s="460" t="s">
        <v>1269</v>
      </c>
      <c r="D670" s="89" t="s">
        <v>1283</v>
      </c>
      <c r="E670" s="97" t="s">
        <v>147</v>
      </c>
      <c r="F670" s="49" t="s">
        <v>4207</v>
      </c>
      <c r="G670" s="129">
        <v>665</v>
      </c>
      <c r="H670" s="129">
        <v>685</v>
      </c>
      <c r="I670" s="135">
        <v>0.03</v>
      </c>
      <c r="J670" s="134" t="s">
        <v>147</v>
      </c>
      <c r="K670" s="134" t="s">
        <v>147</v>
      </c>
    </row>
    <row r="671" ht="18.95" hidden="1" customHeight="1" spans="1:11">
      <c r="A671" s="126" t="s">
        <v>135</v>
      </c>
      <c r="B671" s="97"/>
      <c r="C671" s="460" t="s">
        <v>1269</v>
      </c>
      <c r="D671" s="89" t="s">
        <v>1285</v>
      </c>
      <c r="E671" s="97" t="s">
        <v>147</v>
      </c>
      <c r="F671" s="51" t="s">
        <v>4208</v>
      </c>
      <c r="G671" s="129">
        <v>5464</v>
      </c>
      <c r="H671" s="129">
        <v>5600</v>
      </c>
      <c r="I671" s="135">
        <v>0.025</v>
      </c>
      <c r="J671" s="134" t="s">
        <v>147</v>
      </c>
      <c r="K671" s="134" t="s">
        <v>147</v>
      </c>
    </row>
    <row r="672" ht="18.95" hidden="1" customHeight="1" spans="1:11">
      <c r="A672" s="126" t="s">
        <v>135</v>
      </c>
      <c r="B672" s="97" t="s">
        <v>135</v>
      </c>
      <c r="C672" s="460" t="s">
        <v>1269</v>
      </c>
      <c r="D672" s="89" t="s">
        <v>1287</v>
      </c>
      <c r="E672" s="97" t="s">
        <v>147</v>
      </c>
      <c r="F672" s="49" t="s">
        <v>4209</v>
      </c>
      <c r="G672" s="129">
        <v>386</v>
      </c>
      <c r="H672" s="129">
        <v>400</v>
      </c>
      <c r="I672" s="135">
        <v>0.036</v>
      </c>
      <c r="J672" s="134" t="s">
        <v>147</v>
      </c>
      <c r="K672" s="134" t="s">
        <v>147</v>
      </c>
    </row>
    <row r="673" ht="18.95" hidden="1" customHeight="1" spans="1:11">
      <c r="A673" s="126" t="s">
        <v>135</v>
      </c>
      <c r="B673" s="97" t="s">
        <v>135</v>
      </c>
      <c r="C673" s="460" t="s">
        <v>1269</v>
      </c>
      <c r="D673" s="89" t="s">
        <v>1289</v>
      </c>
      <c r="E673" s="97" t="s">
        <v>147</v>
      </c>
      <c r="F673" s="27" t="s">
        <v>4210</v>
      </c>
      <c r="G673" s="129">
        <v>1557</v>
      </c>
      <c r="H673" s="128">
        <v>1600</v>
      </c>
      <c r="I673" s="135">
        <v>0.028</v>
      </c>
      <c r="J673" s="134" t="s">
        <v>147</v>
      </c>
      <c r="K673" s="134" t="s">
        <v>147</v>
      </c>
    </row>
    <row r="674" ht="18.95" hidden="1" customHeight="1" spans="1:11">
      <c r="A674" s="126" t="s">
        <v>135</v>
      </c>
      <c r="B674" s="97" t="s">
        <v>135</v>
      </c>
      <c r="C674" s="460" t="s">
        <v>1269</v>
      </c>
      <c r="D674" s="89" t="s">
        <v>1291</v>
      </c>
      <c r="E674" s="97" t="s">
        <v>147</v>
      </c>
      <c r="F674" s="49" t="s">
        <v>4211</v>
      </c>
      <c r="G674" s="129">
        <v>30</v>
      </c>
      <c r="H674" s="128">
        <v>31</v>
      </c>
      <c r="I674" s="135">
        <v>0.033</v>
      </c>
      <c r="J674" s="134" t="s">
        <v>147</v>
      </c>
      <c r="K674" s="134" t="s">
        <v>147</v>
      </c>
    </row>
    <row r="675" ht="18.95" hidden="1" customHeight="1" spans="1:11">
      <c r="A675" s="126" t="s">
        <v>135</v>
      </c>
      <c r="B675" s="97"/>
      <c r="C675" s="460" t="s">
        <v>1269</v>
      </c>
      <c r="D675" s="89" t="s">
        <v>1293</v>
      </c>
      <c r="E675" s="97" t="s">
        <v>147</v>
      </c>
      <c r="F675" s="49" t="s">
        <v>4212</v>
      </c>
      <c r="G675" s="129">
        <v>32328</v>
      </c>
      <c r="H675" s="129">
        <v>33584</v>
      </c>
      <c r="I675" s="135">
        <v>0.039</v>
      </c>
      <c r="J675" s="134" t="s">
        <v>147</v>
      </c>
      <c r="K675" s="134" t="s">
        <v>147</v>
      </c>
    </row>
    <row r="676" ht="18.95" hidden="1" customHeight="1" spans="1:11">
      <c r="A676" s="126" t="s">
        <v>135</v>
      </c>
      <c r="B676" s="460" t="s">
        <v>1260</v>
      </c>
      <c r="C676" s="97"/>
      <c r="D676" s="89" t="s">
        <v>1295</v>
      </c>
      <c r="E676" s="97"/>
      <c r="F676" s="50" t="s">
        <v>1296</v>
      </c>
      <c r="G676" s="127">
        <v>275489</v>
      </c>
      <c r="H676" s="127">
        <v>286200</v>
      </c>
      <c r="I676" s="133">
        <v>0.039</v>
      </c>
      <c r="J676" s="134" t="s">
        <v>147</v>
      </c>
      <c r="K676" s="134" t="s">
        <v>147</v>
      </c>
    </row>
    <row r="677" ht="18.95" hidden="1" customHeight="1" spans="1:11">
      <c r="A677" s="126" t="s">
        <v>135</v>
      </c>
      <c r="B677" s="97" t="s">
        <v>135</v>
      </c>
      <c r="C677" s="460" t="s">
        <v>1295</v>
      </c>
      <c r="D677" s="89" t="s">
        <v>1297</v>
      </c>
      <c r="E677" s="97" t="s">
        <v>147</v>
      </c>
      <c r="F677" s="49" t="s">
        <v>4213</v>
      </c>
      <c r="G677" s="129">
        <v>6545</v>
      </c>
      <c r="H677" s="129">
        <v>6700</v>
      </c>
      <c r="I677" s="135">
        <v>0.024</v>
      </c>
      <c r="J677" s="134" t="s">
        <v>147</v>
      </c>
      <c r="K677" s="134" t="s">
        <v>147</v>
      </c>
    </row>
    <row r="678" ht="18.95" hidden="1" customHeight="1" spans="1:11">
      <c r="A678" s="126" t="s">
        <v>135</v>
      </c>
      <c r="B678" s="97" t="s">
        <v>135</v>
      </c>
      <c r="C678" s="460" t="s">
        <v>1295</v>
      </c>
      <c r="D678" s="89" t="s">
        <v>1299</v>
      </c>
      <c r="E678" s="97" t="s">
        <v>147</v>
      </c>
      <c r="F678" s="49" t="s">
        <v>4214</v>
      </c>
      <c r="G678" s="129">
        <v>176619</v>
      </c>
      <c r="H678" s="129">
        <v>185000</v>
      </c>
      <c r="I678" s="135">
        <v>0.047</v>
      </c>
      <c r="J678" s="134" t="s">
        <v>147</v>
      </c>
      <c r="K678" s="134" t="s">
        <v>147</v>
      </c>
    </row>
    <row r="679" ht="18.95" hidden="1" customHeight="1" spans="1:11">
      <c r="A679" s="126" t="s">
        <v>135</v>
      </c>
      <c r="B679" s="97" t="s">
        <v>135</v>
      </c>
      <c r="C679" s="460" t="s">
        <v>1295</v>
      </c>
      <c r="D679" s="89" t="s">
        <v>1301</v>
      </c>
      <c r="E679" s="97" t="s">
        <v>147</v>
      </c>
      <c r="F679" s="49" t="s">
        <v>4215</v>
      </c>
      <c r="G679" s="129">
        <v>92325</v>
      </c>
      <c r="H679" s="128">
        <v>94500</v>
      </c>
      <c r="I679" s="135">
        <v>0.024</v>
      </c>
      <c r="J679" s="134" t="s">
        <v>147</v>
      </c>
      <c r="K679" s="134" t="s">
        <v>147</v>
      </c>
    </row>
    <row r="680" ht="18.95" hidden="1" customHeight="1" spans="1:11">
      <c r="A680" s="126" t="s">
        <v>135</v>
      </c>
      <c r="B680" s="460" t="s">
        <v>1260</v>
      </c>
      <c r="C680" s="97"/>
      <c r="D680" s="89" t="s">
        <v>1303</v>
      </c>
      <c r="E680" s="97"/>
      <c r="F680" s="50" t="s">
        <v>1304</v>
      </c>
      <c r="G680" s="127">
        <v>474658</v>
      </c>
      <c r="H680" s="127">
        <v>494000</v>
      </c>
      <c r="I680" s="133">
        <v>0.041</v>
      </c>
      <c r="J680" s="134" t="s">
        <v>147</v>
      </c>
      <c r="K680" s="134" t="s">
        <v>147</v>
      </c>
    </row>
    <row r="681" ht="18.95" hidden="1" customHeight="1" spans="1:11">
      <c r="A681" s="126" t="s">
        <v>135</v>
      </c>
      <c r="B681" s="97" t="s">
        <v>135</v>
      </c>
      <c r="C681" s="97" t="s">
        <v>1303</v>
      </c>
      <c r="D681" s="89" t="s">
        <v>1305</v>
      </c>
      <c r="E681" s="97" t="s">
        <v>147</v>
      </c>
      <c r="F681" s="49" t="s">
        <v>4216</v>
      </c>
      <c r="G681" s="129">
        <v>84653</v>
      </c>
      <c r="H681" s="129">
        <v>89000</v>
      </c>
      <c r="I681" s="135">
        <v>0.051</v>
      </c>
      <c r="J681" s="134" t="s">
        <v>147</v>
      </c>
      <c r="K681" s="134" t="s">
        <v>147</v>
      </c>
    </row>
    <row r="682" ht="18.95" hidden="1" customHeight="1" spans="1:11">
      <c r="A682" s="126" t="s">
        <v>135</v>
      </c>
      <c r="B682" s="97" t="s">
        <v>135</v>
      </c>
      <c r="C682" s="97" t="s">
        <v>1303</v>
      </c>
      <c r="D682" s="89" t="s">
        <v>1307</v>
      </c>
      <c r="E682" s="97" t="s">
        <v>147</v>
      </c>
      <c r="F682" s="49" t="s">
        <v>4217</v>
      </c>
      <c r="G682" s="129">
        <v>14423</v>
      </c>
      <c r="H682" s="129">
        <v>15000</v>
      </c>
      <c r="I682" s="135">
        <v>0.04</v>
      </c>
      <c r="J682" s="134" t="s">
        <v>147</v>
      </c>
      <c r="K682" s="134" t="s">
        <v>147</v>
      </c>
    </row>
    <row r="683" ht="18.95" hidden="1" customHeight="1" spans="1:11">
      <c r="A683" s="126" t="s">
        <v>135</v>
      </c>
      <c r="B683" s="97" t="s">
        <v>135</v>
      </c>
      <c r="C683" s="97" t="s">
        <v>1303</v>
      </c>
      <c r="D683" s="89" t="s">
        <v>1309</v>
      </c>
      <c r="E683" s="97" t="s">
        <v>147</v>
      </c>
      <c r="F683" s="49" t="s">
        <v>4218</v>
      </c>
      <c r="G683" s="129">
        <v>55855</v>
      </c>
      <c r="H683" s="129">
        <v>58500</v>
      </c>
      <c r="I683" s="135">
        <v>0.047</v>
      </c>
      <c r="J683" s="134" t="s">
        <v>147</v>
      </c>
      <c r="K683" s="134" t="s">
        <v>147</v>
      </c>
    </row>
    <row r="684" ht="18.95" hidden="1" customHeight="1" spans="1:11">
      <c r="A684" s="126" t="s">
        <v>135</v>
      </c>
      <c r="B684" s="97" t="s">
        <v>135</v>
      </c>
      <c r="C684" s="97" t="s">
        <v>1303</v>
      </c>
      <c r="D684" s="89" t="s">
        <v>1311</v>
      </c>
      <c r="E684" s="97" t="s">
        <v>147</v>
      </c>
      <c r="F684" s="49" t="s">
        <v>4219</v>
      </c>
      <c r="G684" s="129">
        <v>2750</v>
      </c>
      <c r="H684" s="129">
        <v>2850</v>
      </c>
      <c r="I684" s="135">
        <v>0.036</v>
      </c>
      <c r="J684" s="134" t="s">
        <v>147</v>
      </c>
      <c r="K684" s="134" t="s">
        <v>147</v>
      </c>
    </row>
    <row r="685" ht="18.95" hidden="1" customHeight="1" spans="1:11">
      <c r="A685" s="126" t="s">
        <v>135</v>
      </c>
      <c r="B685" s="97" t="s">
        <v>135</v>
      </c>
      <c r="C685" s="97" t="s">
        <v>1303</v>
      </c>
      <c r="D685" s="89" t="s">
        <v>1313</v>
      </c>
      <c r="E685" s="97" t="s">
        <v>147</v>
      </c>
      <c r="F685" s="49" t="s">
        <v>4220</v>
      </c>
      <c r="G685" s="129">
        <v>6369</v>
      </c>
      <c r="H685" s="129">
        <v>6500</v>
      </c>
      <c r="I685" s="135">
        <v>0.021</v>
      </c>
      <c r="J685" s="134" t="s">
        <v>147</v>
      </c>
      <c r="K685" s="134" t="s">
        <v>147</v>
      </c>
    </row>
    <row r="686" ht="18.95" hidden="1" customHeight="1" spans="1:11">
      <c r="A686" s="126" t="s">
        <v>135</v>
      </c>
      <c r="B686" s="97" t="s">
        <v>135</v>
      </c>
      <c r="C686" s="97" t="s">
        <v>1303</v>
      </c>
      <c r="D686" s="89" t="s">
        <v>1315</v>
      </c>
      <c r="E686" s="97" t="s">
        <v>147</v>
      </c>
      <c r="F686" s="49" t="s">
        <v>4221</v>
      </c>
      <c r="G686" s="129">
        <v>11804</v>
      </c>
      <c r="H686" s="129">
        <v>12100</v>
      </c>
      <c r="I686" s="135">
        <v>0.025</v>
      </c>
      <c r="J686" s="134" t="s">
        <v>147</v>
      </c>
      <c r="K686" s="134" t="s">
        <v>147</v>
      </c>
    </row>
    <row r="687" ht="18.95" hidden="1" customHeight="1" spans="1:11">
      <c r="A687" s="126" t="s">
        <v>135</v>
      </c>
      <c r="B687" s="97"/>
      <c r="C687" s="97" t="s">
        <v>1303</v>
      </c>
      <c r="D687" s="89" t="s">
        <v>1317</v>
      </c>
      <c r="E687" s="97" t="s">
        <v>147</v>
      </c>
      <c r="F687" s="49" t="s">
        <v>4222</v>
      </c>
      <c r="G687" s="129">
        <v>1229</v>
      </c>
      <c r="H687" s="129">
        <v>1290</v>
      </c>
      <c r="I687" s="135">
        <v>0.05</v>
      </c>
      <c r="J687" s="134" t="s">
        <v>147</v>
      </c>
      <c r="K687" s="134" t="s">
        <v>147</v>
      </c>
    </row>
    <row r="688" ht="18.95" hidden="1" customHeight="1" spans="1:11">
      <c r="A688" s="126" t="s">
        <v>135</v>
      </c>
      <c r="B688" s="97" t="s">
        <v>135</v>
      </c>
      <c r="C688" s="97" t="s">
        <v>1303</v>
      </c>
      <c r="D688" s="89" t="s">
        <v>1319</v>
      </c>
      <c r="E688" s="97" t="s">
        <v>147</v>
      </c>
      <c r="F688" s="49" t="s">
        <v>4223</v>
      </c>
      <c r="G688" s="129">
        <v>153949</v>
      </c>
      <c r="H688" s="129">
        <v>160000</v>
      </c>
      <c r="I688" s="135">
        <v>0.039</v>
      </c>
      <c r="J688" s="134" t="s">
        <v>147</v>
      </c>
      <c r="K688" s="134" t="s">
        <v>147</v>
      </c>
    </row>
    <row r="689" ht="18.95" hidden="1" customHeight="1" spans="1:11">
      <c r="A689" s="126" t="s">
        <v>135</v>
      </c>
      <c r="B689" s="97" t="s">
        <v>135</v>
      </c>
      <c r="C689" s="97" t="s">
        <v>1303</v>
      </c>
      <c r="D689" s="89" t="s">
        <v>1321</v>
      </c>
      <c r="E689" s="97" t="s">
        <v>147</v>
      </c>
      <c r="F689" s="49" t="s">
        <v>4224</v>
      </c>
      <c r="G689" s="129">
        <v>130397</v>
      </c>
      <c r="H689" s="129">
        <v>135000</v>
      </c>
      <c r="I689" s="135">
        <v>0.035</v>
      </c>
      <c r="J689" s="134" t="s">
        <v>147</v>
      </c>
      <c r="K689" s="134" t="s">
        <v>147</v>
      </c>
    </row>
    <row r="690" ht="18.95" hidden="1" customHeight="1" spans="1:11">
      <c r="A690" s="126" t="s">
        <v>135</v>
      </c>
      <c r="B690" s="97" t="s">
        <v>135</v>
      </c>
      <c r="C690" s="97" t="s">
        <v>1303</v>
      </c>
      <c r="D690" s="89" t="s">
        <v>1323</v>
      </c>
      <c r="E690" s="97" t="s">
        <v>147</v>
      </c>
      <c r="F690" s="49" t="s">
        <v>4225</v>
      </c>
      <c r="G690" s="129">
        <v>2032</v>
      </c>
      <c r="H690" s="129">
        <v>2100</v>
      </c>
      <c r="I690" s="135">
        <v>0.033</v>
      </c>
      <c r="J690" s="134" t="s">
        <v>147</v>
      </c>
      <c r="K690" s="134" t="s">
        <v>147</v>
      </c>
    </row>
    <row r="691" ht="18.95" hidden="1" customHeight="1" spans="1:11">
      <c r="A691" s="126" t="s">
        <v>135</v>
      </c>
      <c r="B691" s="97" t="s">
        <v>135</v>
      </c>
      <c r="C691" s="97" t="s">
        <v>1303</v>
      </c>
      <c r="D691" s="89" t="s">
        <v>1325</v>
      </c>
      <c r="E691" s="97" t="s">
        <v>147</v>
      </c>
      <c r="F691" s="49" t="s">
        <v>4226</v>
      </c>
      <c r="G691" s="129">
        <v>11197</v>
      </c>
      <c r="H691" s="129">
        <v>11660</v>
      </c>
      <c r="I691" s="135">
        <v>0.041</v>
      </c>
      <c r="J691" s="134" t="s">
        <v>147</v>
      </c>
      <c r="K691" s="134" t="s">
        <v>147</v>
      </c>
    </row>
    <row r="692" ht="18.95" hidden="1" customHeight="1" spans="1:11">
      <c r="A692" s="126" t="s">
        <v>135</v>
      </c>
      <c r="B692" s="460" t="s">
        <v>1260</v>
      </c>
      <c r="C692" s="97"/>
      <c r="D692" s="89" t="s">
        <v>1327</v>
      </c>
      <c r="E692" s="97"/>
      <c r="F692" s="50" t="s">
        <v>1328</v>
      </c>
      <c r="G692" s="127">
        <v>2022419</v>
      </c>
      <c r="H692" s="127">
        <v>2103800</v>
      </c>
      <c r="I692" s="133">
        <v>0.04</v>
      </c>
      <c r="J692" s="134" t="s">
        <v>147</v>
      </c>
      <c r="K692" s="134" t="s">
        <v>147</v>
      </c>
    </row>
    <row r="693" ht="18.95" hidden="1" customHeight="1" spans="1:11">
      <c r="A693" s="126" t="s">
        <v>135</v>
      </c>
      <c r="B693" s="97" t="s">
        <v>135</v>
      </c>
      <c r="C693" s="97" t="s">
        <v>1327</v>
      </c>
      <c r="D693" s="89" t="s">
        <v>1329</v>
      </c>
      <c r="E693" s="97" t="s">
        <v>147</v>
      </c>
      <c r="F693" s="49" t="s">
        <v>4227</v>
      </c>
      <c r="G693" s="129">
        <v>193249</v>
      </c>
      <c r="H693" s="129">
        <v>201000</v>
      </c>
      <c r="I693" s="135">
        <v>0.04</v>
      </c>
      <c r="J693" s="134" t="s">
        <v>147</v>
      </c>
      <c r="K693" s="134" t="s">
        <v>147</v>
      </c>
    </row>
    <row r="694" ht="18.95" hidden="1" customHeight="1" spans="1:11">
      <c r="A694" s="126" t="s">
        <v>135</v>
      </c>
      <c r="B694" s="97" t="s">
        <v>135</v>
      </c>
      <c r="C694" s="97" t="s">
        <v>1327</v>
      </c>
      <c r="D694" s="89" t="s">
        <v>1331</v>
      </c>
      <c r="E694" s="97" t="s">
        <v>147</v>
      </c>
      <c r="F694" s="49" t="s">
        <v>4228</v>
      </c>
      <c r="G694" s="129">
        <v>247611</v>
      </c>
      <c r="H694" s="129">
        <v>255000</v>
      </c>
      <c r="I694" s="135">
        <v>0.03</v>
      </c>
      <c r="J694" s="134" t="s">
        <v>147</v>
      </c>
      <c r="K694" s="134" t="s">
        <v>147</v>
      </c>
    </row>
    <row r="695" ht="18.95" hidden="1" customHeight="1" spans="1:11">
      <c r="A695" s="126" t="s">
        <v>135</v>
      </c>
      <c r="B695" s="97" t="s">
        <v>135</v>
      </c>
      <c r="C695" s="97" t="s">
        <v>1327</v>
      </c>
      <c r="D695" s="89" t="s">
        <v>1333</v>
      </c>
      <c r="E695" s="97" t="s">
        <v>147</v>
      </c>
      <c r="F695" s="49" t="s">
        <v>4229</v>
      </c>
      <c r="G695" s="129">
        <v>126455</v>
      </c>
      <c r="H695" s="129">
        <v>135000</v>
      </c>
      <c r="I695" s="135">
        <v>0.068</v>
      </c>
      <c r="J695" s="134" t="s">
        <v>147</v>
      </c>
      <c r="K695" s="134" t="s">
        <v>147</v>
      </c>
    </row>
    <row r="696" ht="18.95" hidden="1" customHeight="1" spans="1:11">
      <c r="A696" s="126" t="s">
        <v>135</v>
      </c>
      <c r="B696" s="97" t="s">
        <v>135</v>
      </c>
      <c r="C696" s="97" t="s">
        <v>1327</v>
      </c>
      <c r="D696" s="89" t="s">
        <v>1335</v>
      </c>
      <c r="E696" s="97" t="s">
        <v>147</v>
      </c>
      <c r="F696" s="49" t="s">
        <v>4230</v>
      </c>
      <c r="G696" s="129">
        <v>9717</v>
      </c>
      <c r="H696" s="128">
        <v>10000</v>
      </c>
      <c r="I696" s="135">
        <v>0.029</v>
      </c>
      <c r="J696" s="134" t="s">
        <v>147</v>
      </c>
      <c r="K696" s="134" t="s">
        <v>147</v>
      </c>
    </row>
    <row r="697" ht="18.95" hidden="1" customHeight="1" spans="1:11">
      <c r="A697" s="126" t="s">
        <v>135</v>
      </c>
      <c r="B697" s="97"/>
      <c r="C697" s="97" t="s">
        <v>1327</v>
      </c>
      <c r="D697" s="89" t="s">
        <v>1337</v>
      </c>
      <c r="E697" s="97" t="s">
        <v>147</v>
      </c>
      <c r="F697" s="49" t="s">
        <v>4231</v>
      </c>
      <c r="G697" s="129">
        <v>1069029</v>
      </c>
      <c r="H697" s="129">
        <v>1115000</v>
      </c>
      <c r="I697" s="135">
        <v>0.043</v>
      </c>
      <c r="J697" s="134" t="s">
        <v>147</v>
      </c>
      <c r="K697" s="134" t="s">
        <v>147</v>
      </c>
    </row>
    <row r="698" ht="18.95" hidden="1" customHeight="1" spans="1:11">
      <c r="A698" s="126" t="s">
        <v>135</v>
      </c>
      <c r="B698" s="97" t="s">
        <v>135</v>
      </c>
      <c r="C698" s="97" t="s">
        <v>1327</v>
      </c>
      <c r="D698" s="89" t="s">
        <v>1339</v>
      </c>
      <c r="E698" s="97" t="s">
        <v>147</v>
      </c>
      <c r="F698" s="49" t="s">
        <v>4232</v>
      </c>
      <c r="G698" s="129">
        <v>224852</v>
      </c>
      <c r="H698" s="129">
        <v>234000</v>
      </c>
      <c r="I698" s="135">
        <v>0.041</v>
      </c>
      <c r="J698" s="134" t="s">
        <v>147</v>
      </c>
      <c r="K698" s="134" t="s">
        <v>147</v>
      </c>
    </row>
    <row r="699" ht="18.95" hidden="1" customHeight="1" spans="1:11">
      <c r="A699" s="126" t="s">
        <v>135</v>
      </c>
      <c r="B699" s="97" t="s">
        <v>135</v>
      </c>
      <c r="C699" s="97" t="s">
        <v>1327</v>
      </c>
      <c r="D699" s="89" t="s">
        <v>1341</v>
      </c>
      <c r="E699" s="97" t="s">
        <v>147</v>
      </c>
      <c r="F699" s="49" t="s">
        <v>4233</v>
      </c>
      <c r="G699" s="129">
        <v>88742</v>
      </c>
      <c r="H699" s="129">
        <v>90000</v>
      </c>
      <c r="I699" s="135">
        <v>0.014</v>
      </c>
      <c r="J699" s="134" t="s">
        <v>147</v>
      </c>
      <c r="K699" s="134" t="s">
        <v>147</v>
      </c>
    </row>
    <row r="700" ht="18.95" hidden="1" customHeight="1" spans="1:11">
      <c r="A700" s="126" t="s">
        <v>135</v>
      </c>
      <c r="B700" s="97"/>
      <c r="C700" s="97" t="s">
        <v>1327</v>
      </c>
      <c r="D700" s="89" t="s">
        <v>1343</v>
      </c>
      <c r="E700" s="97" t="s">
        <v>147</v>
      </c>
      <c r="F700" s="49" t="s">
        <v>4234</v>
      </c>
      <c r="G700" s="129">
        <v>1782</v>
      </c>
      <c r="H700" s="129">
        <v>1800</v>
      </c>
      <c r="I700" s="135">
        <v>0.01</v>
      </c>
      <c r="J700" s="134" t="s">
        <v>147</v>
      </c>
      <c r="K700" s="134" t="s">
        <v>147</v>
      </c>
    </row>
    <row r="701" ht="18.95" hidden="1" customHeight="1" spans="1:11">
      <c r="A701" s="126" t="s">
        <v>135</v>
      </c>
      <c r="B701" s="97" t="s">
        <v>135</v>
      </c>
      <c r="C701" s="97" t="s">
        <v>1327</v>
      </c>
      <c r="D701" s="89" t="s">
        <v>1345</v>
      </c>
      <c r="E701" s="97" t="s">
        <v>147</v>
      </c>
      <c r="F701" s="49" t="s">
        <v>4235</v>
      </c>
      <c r="G701" s="129">
        <v>60982</v>
      </c>
      <c r="H701" s="129">
        <v>62000</v>
      </c>
      <c r="I701" s="135">
        <v>0.017</v>
      </c>
      <c r="J701" s="134" t="s">
        <v>147</v>
      </c>
      <c r="K701" s="134" t="s">
        <v>147</v>
      </c>
    </row>
    <row r="702" ht="18.95" hidden="1" customHeight="1" spans="1:11">
      <c r="A702" s="126" t="s">
        <v>135</v>
      </c>
      <c r="B702" s="460" t="s">
        <v>1260</v>
      </c>
      <c r="C702" s="97"/>
      <c r="D702" s="89" t="s">
        <v>1347</v>
      </c>
      <c r="E702" s="97"/>
      <c r="F702" s="50" t="s">
        <v>1348</v>
      </c>
      <c r="G702" s="127">
        <v>11236</v>
      </c>
      <c r="H702" s="127">
        <v>11800</v>
      </c>
      <c r="I702" s="133">
        <v>0.05</v>
      </c>
      <c r="J702" s="134" t="s">
        <v>147</v>
      </c>
      <c r="K702" s="134" t="s">
        <v>147</v>
      </c>
    </row>
    <row r="703" ht="18.95" hidden="1" customHeight="1" spans="1:11">
      <c r="A703" s="126" t="s">
        <v>135</v>
      </c>
      <c r="B703" s="97" t="s">
        <v>135</v>
      </c>
      <c r="C703" s="460" t="s">
        <v>1347</v>
      </c>
      <c r="D703" s="89" t="s">
        <v>1349</v>
      </c>
      <c r="E703" s="97" t="s">
        <v>147</v>
      </c>
      <c r="F703" s="49" t="s">
        <v>4236</v>
      </c>
      <c r="G703" s="129">
        <v>10915</v>
      </c>
      <c r="H703" s="129">
        <v>11470</v>
      </c>
      <c r="I703" s="135">
        <v>0.051</v>
      </c>
      <c r="J703" s="134" t="s">
        <v>147</v>
      </c>
      <c r="K703" s="134" t="s">
        <v>147</v>
      </c>
    </row>
    <row r="704" ht="18.95" hidden="1" customHeight="1" spans="1:11">
      <c r="A704" s="126" t="s">
        <v>135</v>
      </c>
      <c r="B704" s="97" t="s">
        <v>135</v>
      </c>
      <c r="C704" s="460" t="s">
        <v>1347</v>
      </c>
      <c r="D704" s="459" t="s">
        <v>1351</v>
      </c>
      <c r="E704" s="97" t="s">
        <v>147</v>
      </c>
      <c r="F704" s="49" t="s">
        <v>4237</v>
      </c>
      <c r="G704" s="129">
        <v>321</v>
      </c>
      <c r="H704" s="129">
        <v>330</v>
      </c>
      <c r="I704" s="135">
        <v>0.028</v>
      </c>
      <c r="J704" s="134" t="s">
        <v>147</v>
      </c>
      <c r="K704" s="134" t="s">
        <v>147</v>
      </c>
    </row>
    <row r="705" ht="18.95" hidden="1" customHeight="1" spans="1:11">
      <c r="A705" s="126" t="s">
        <v>135</v>
      </c>
      <c r="B705" s="460" t="s">
        <v>1260</v>
      </c>
      <c r="C705" s="97"/>
      <c r="D705" s="459" t="s">
        <v>3166</v>
      </c>
      <c r="E705" s="97"/>
      <c r="F705" s="50" t="s">
        <v>1354</v>
      </c>
      <c r="G705" s="127">
        <v>189780</v>
      </c>
      <c r="H705" s="127">
        <v>196000</v>
      </c>
      <c r="I705" s="133">
        <v>0.033</v>
      </c>
      <c r="J705" s="134" t="s">
        <v>147</v>
      </c>
      <c r="K705" s="134" t="s">
        <v>147</v>
      </c>
    </row>
    <row r="706" ht="18.95" hidden="1" customHeight="1" spans="1:11">
      <c r="A706" s="126" t="s">
        <v>135</v>
      </c>
      <c r="B706" s="97" t="s">
        <v>135</v>
      </c>
      <c r="C706" s="460" t="s">
        <v>1353</v>
      </c>
      <c r="D706" s="459" t="s">
        <v>1355</v>
      </c>
      <c r="E706" s="97" t="s">
        <v>147</v>
      </c>
      <c r="F706" s="49" t="s">
        <v>4238</v>
      </c>
      <c r="G706" s="129">
        <v>42189</v>
      </c>
      <c r="H706" s="129">
        <v>44400</v>
      </c>
      <c r="I706" s="135">
        <v>0.052</v>
      </c>
      <c r="J706" s="134" t="s">
        <v>147</v>
      </c>
      <c r="K706" s="134" t="s">
        <v>147</v>
      </c>
    </row>
    <row r="707" ht="18.95" hidden="1" customHeight="1" spans="1:11">
      <c r="A707" s="126" t="s">
        <v>135</v>
      </c>
      <c r="B707" s="97" t="s">
        <v>135</v>
      </c>
      <c r="C707" s="460" t="s">
        <v>1353</v>
      </c>
      <c r="D707" s="459" t="s">
        <v>1357</v>
      </c>
      <c r="E707" s="97" t="s">
        <v>147</v>
      </c>
      <c r="F707" s="49" t="s">
        <v>4239</v>
      </c>
      <c r="G707" s="129">
        <v>93030</v>
      </c>
      <c r="H707" s="129">
        <v>96600</v>
      </c>
      <c r="I707" s="135">
        <v>0.038</v>
      </c>
      <c r="J707" s="134" t="s">
        <v>147</v>
      </c>
      <c r="K707" s="134" t="s">
        <v>147</v>
      </c>
    </row>
    <row r="708" ht="18.95" hidden="1" customHeight="1" spans="1:11">
      <c r="A708" s="126" t="s">
        <v>135</v>
      </c>
      <c r="B708" s="97" t="s">
        <v>135</v>
      </c>
      <c r="C708" s="460" t="s">
        <v>1353</v>
      </c>
      <c r="D708" s="459" t="s">
        <v>1359</v>
      </c>
      <c r="E708" s="97" t="s">
        <v>147</v>
      </c>
      <c r="F708" s="49" t="s">
        <v>4240</v>
      </c>
      <c r="G708" s="129">
        <v>54561</v>
      </c>
      <c r="H708" s="128">
        <v>55000</v>
      </c>
      <c r="I708" s="135">
        <v>0.008</v>
      </c>
      <c r="J708" s="134" t="s">
        <v>147</v>
      </c>
      <c r="K708" s="134" t="s">
        <v>147</v>
      </c>
    </row>
    <row r="709" ht="18.95" hidden="1" customHeight="1" spans="1:11">
      <c r="A709" s="126" t="s">
        <v>135</v>
      </c>
      <c r="B709" s="460" t="s">
        <v>1260</v>
      </c>
      <c r="C709" s="97"/>
      <c r="D709" s="459" t="s">
        <v>1361</v>
      </c>
      <c r="E709" s="97"/>
      <c r="F709" s="50" t="s">
        <v>1362</v>
      </c>
      <c r="G709" s="127">
        <v>67584</v>
      </c>
      <c r="H709" s="127">
        <v>70000</v>
      </c>
      <c r="I709" s="133">
        <v>0.036</v>
      </c>
      <c r="J709" s="134" t="s">
        <v>147</v>
      </c>
      <c r="K709" s="134" t="s">
        <v>147</v>
      </c>
    </row>
    <row r="710" ht="18.95" hidden="1" customHeight="1" spans="1:11">
      <c r="A710" s="126" t="s">
        <v>135</v>
      </c>
      <c r="B710" s="97" t="s">
        <v>135</v>
      </c>
      <c r="C710" s="97" t="s">
        <v>1361</v>
      </c>
      <c r="D710" s="459" t="s">
        <v>1363</v>
      </c>
      <c r="E710" s="97" t="s">
        <v>147</v>
      </c>
      <c r="F710" s="49" t="s">
        <v>4053</v>
      </c>
      <c r="G710" s="129">
        <v>25882</v>
      </c>
      <c r="H710" s="129">
        <v>27000</v>
      </c>
      <c r="I710" s="135">
        <v>0.043</v>
      </c>
      <c r="J710" s="134" t="s">
        <v>147</v>
      </c>
      <c r="K710" s="134" t="s">
        <v>147</v>
      </c>
    </row>
    <row r="711" ht="18.95" hidden="1" customHeight="1" spans="1:11">
      <c r="A711" s="126" t="s">
        <v>135</v>
      </c>
      <c r="B711" s="97"/>
      <c r="C711" s="97" t="s">
        <v>1361</v>
      </c>
      <c r="D711" s="459" t="s">
        <v>1364</v>
      </c>
      <c r="E711" s="97" t="s">
        <v>147</v>
      </c>
      <c r="F711" s="49" t="s">
        <v>4054</v>
      </c>
      <c r="G711" s="129">
        <v>3140</v>
      </c>
      <c r="H711" s="129">
        <v>3240</v>
      </c>
      <c r="I711" s="135">
        <v>0.032</v>
      </c>
      <c r="J711" s="134" t="s">
        <v>147</v>
      </c>
      <c r="K711" s="134" t="s">
        <v>147</v>
      </c>
    </row>
    <row r="712" ht="18.95" hidden="1" customHeight="1" spans="1:11">
      <c r="A712" s="126"/>
      <c r="B712" s="97" t="s">
        <v>135</v>
      </c>
      <c r="C712" s="97" t="s">
        <v>1361</v>
      </c>
      <c r="D712" s="459" t="s">
        <v>1365</v>
      </c>
      <c r="E712" s="97" t="s">
        <v>147</v>
      </c>
      <c r="F712" s="49" t="s">
        <v>4055</v>
      </c>
      <c r="G712" s="129">
        <v>168</v>
      </c>
      <c r="H712" s="129">
        <v>170</v>
      </c>
      <c r="I712" s="135">
        <v>0.012</v>
      </c>
      <c r="J712" s="134" t="s">
        <v>147</v>
      </c>
      <c r="K712" s="134" t="s">
        <v>147</v>
      </c>
    </row>
    <row r="713" ht="18.95" hidden="1" customHeight="1" spans="1:11">
      <c r="A713" s="126" t="s">
        <v>135</v>
      </c>
      <c r="B713" s="97"/>
      <c r="C713" s="97" t="s">
        <v>1361</v>
      </c>
      <c r="D713" s="459" t="s">
        <v>1366</v>
      </c>
      <c r="E713" s="97" t="s">
        <v>147</v>
      </c>
      <c r="F713" s="51" t="s">
        <v>4241</v>
      </c>
      <c r="G713" s="129">
        <v>3457</v>
      </c>
      <c r="H713" s="129">
        <v>3500</v>
      </c>
      <c r="I713" s="135">
        <v>0.012</v>
      </c>
      <c r="J713" s="134" t="s">
        <v>147</v>
      </c>
      <c r="K713" s="134" t="s">
        <v>147</v>
      </c>
    </row>
    <row r="714" ht="18.95" hidden="1" customHeight="1" spans="1:11">
      <c r="A714" s="126" t="s">
        <v>135</v>
      </c>
      <c r="B714" s="97" t="s">
        <v>135</v>
      </c>
      <c r="C714" s="97" t="s">
        <v>1361</v>
      </c>
      <c r="D714" s="459" t="s">
        <v>1368</v>
      </c>
      <c r="E714" s="97" t="s">
        <v>147</v>
      </c>
      <c r="F714" s="51" t="s">
        <v>4242</v>
      </c>
      <c r="G714" s="129">
        <v>158</v>
      </c>
      <c r="H714" s="129">
        <v>220</v>
      </c>
      <c r="I714" s="135">
        <v>0.392</v>
      </c>
      <c r="J714" s="134" t="s">
        <v>147</v>
      </c>
      <c r="K714" s="134" t="s">
        <v>147</v>
      </c>
    </row>
    <row r="715" ht="18.95" hidden="1" customHeight="1" spans="1:11">
      <c r="A715" s="126" t="s">
        <v>135</v>
      </c>
      <c r="B715" s="97"/>
      <c r="C715" s="97" t="s">
        <v>1361</v>
      </c>
      <c r="D715" s="459" t="s">
        <v>1370</v>
      </c>
      <c r="E715" s="97" t="s">
        <v>147</v>
      </c>
      <c r="F715" s="27" t="s">
        <v>4243</v>
      </c>
      <c r="G715" s="129">
        <v>1063</v>
      </c>
      <c r="H715" s="129">
        <v>1100</v>
      </c>
      <c r="I715" s="135">
        <v>0.035</v>
      </c>
      <c r="J715" s="134" t="s">
        <v>147</v>
      </c>
      <c r="K715" s="134" t="s">
        <v>147</v>
      </c>
    </row>
    <row r="716" ht="18.95" hidden="1" customHeight="1" spans="1:11">
      <c r="A716" s="126"/>
      <c r="B716" s="97"/>
      <c r="C716" s="97" t="s">
        <v>1361</v>
      </c>
      <c r="D716" s="459" t="s">
        <v>1372</v>
      </c>
      <c r="E716" s="97" t="s">
        <v>147</v>
      </c>
      <c r="F716" s="27" t="s">
        <v>4244</v>
      </c>
      <c r="G716" s="129">
        <v>19291</v>
      </c>
      <c r="H716" s="129">
        <v>20000</v>
      </c>
      <c r="I716" s="135">
        <v>0.037</v>
      </c>
      <c r="J716" s="134" t="s">
        <v>147</v>
      </c>
      <c r="K716" s="134" t="s">
        <v>147</v>
      </c>
    </row>
    <row r="717" ht="18.95" hidden="1" customHeight="1" spans="1:11">
      <c r="A717" s="126"/>
      <c r="B717" s="97"/>
      <c r="C717" s="97" t="s">
        <v>1361</v>
      </c>
      <c r="D717" s="459" t="s">
        <v>1374</v>
      </c>
      <c r="E717" s="97" t="s">
        <v>147</v>
      </c>
      <c r="F717" s="51" t="s">
        <v>4245</v>
      </c>
      <c r="G717" s="129">
        <v>5334</v>
      </c>
      <c r="H717" s="129">
        <v>5400</v>
      </c>
      <c r="I717" s="135">
        <v>0.012</v>
      </c>
      <c r="J717" s="134" t="s">
        <v>147</v>
      </c>
      <c r="K717" s="134" t="s">
        <v>147</v>
      </c>
    </row>
    <row r="718" ht="18.95" hidden="1" customHeight="1" spans="1:11">
      <c r="A718" s="126"/>
      <c r="B718" s="97"/>
      <c r="C718" s="97" t="s">
        <v>1361</v>
      </c>
      <c r="D718" s="459" t="s">
        <v>1375</v>
      </c>
      <c r="E718" s="97" t="s">
        <v>147</v>
      </c>
      <c r="F718" s="49" t="s">
        <v>4246</v>
      </c>
      <c r="G718" s="129">
        <v>9091</v>
      </c>
      <c r="H718" s="128">
        <v>9370</v>
      </c>
      <c r="I718" s="135">
        <v>0.031</v>
      </c>
      <c r="J718" s="134" t="s">
        <v>147</v>
      </c>
      <c r="K718" s="134" t="s">
        <v>147</v>
      </c>
    </row>
    <row r="719" ht="18.95" hidden="1" customHeight="1" spans="1:11">
      <c r="A719" s="126"/>
      <c r="B719" s="460" t="s">
        <v>1260</v>
      </c>
      <c r="C719" s="97"/>
      <c r="D719" s="96">
        <v>21099</v>
      </c>
      <c r="E719" s="97"/>
      <c r="F719" s="50" t="s">
        <v>1377</v>
      </c>
      <c r="G719" s="127">
        <v>35735</v>
      </c>
      <c r="H719" s="127">
        <v>36800</v>
      </c>
      <c r="I719" s="133">
        <v>0.03</v>
      </c>
      <c r="J719" s="134" t="s">
        <v>147</v>
      </c>
      <c r="K719" s="134" t="s">
        <v>147</v>
      </c>
    </row>
    <row r="720" ht="18.95" hidden="1" customHeight="1" spans="1:11">
      <c r="A720" s="126"/>
      <c r="B720" s="97"/>
      <c r="C720" s="96">
        <v>21099</v>
      </c>
      <c r="D720" s="96">
        <v>2109901</v>
      </c>
      <c r="E720" s="97" t="s">
        <v>147</v>
      </c>
      <c r="F720" s="49" t="s">
        <v>4247</v>
      </c>
      <c r="G720" s="129">
        <v>35735</v>
      </c>
      <c r="H720" s="129">
        <v>36800</v>
      </c>
      <c r="I720" s="135">
        <v>0.03</v>
      </c>
      <c r="J720" s="134" t="s">
        <v>147</v>
      </c>
      <c r="K720" s="134" t="s">
        <v>147</v>
      </c>
    </row>
    <row r="721" ht="18.95" customHeight="1" spans="1:11">
      <c r="A721" s="126" t="s">
        <v>134</v>
      </c>
      <c r="B721" s="97" t="s">
        <v>135</v>
      </c>
      <c r="C721" s="97"/>
      <c r="D721" s="89" t="s">
        <v>1379</v>
      </c>
      <c r="E721" s="97"/>
      <c r="F721" s="50" t="s">
        <v>1380</v>
      </c>
      <c r="G721" s="127">
        <v>1088202</v>
      </c>
      <c r="H721" s="127">
        <v>1132000</v>
      </c>
      <c r="I721" s="133">
        <v>0.04</v>
      </c>
      <c r="J721" s="134" t="s">
        <v>147</v>
      </c>
      <c r="K721" s="134" t="s">
        <v>147</v>
      </c>
    </row>
    <row r="722" ht="18.95" hidden="1" customHeight="1" spans="1:11">
      <c r="A722" s="126" t="s">
        <v>135</v>
      </c>
      <c r="B722" s="460" t="s">
        <v>1379</v>
      </c>
      <c r="C722" s="97"/>
      <c r="D722" s="89" t="s">
        <v>1381</v>
      </c>
      <c r="E722" s="97"/>
      <c r="F722" s="49" t="s">
        <v>1382</v>
      </c>
      <c r="G722" s="128">
        <v>51622</v>
      </c>
      <c r="H722" s="128">
        <v>53000</v>
      </c>
      <c r="I722" s="135">
        <v>0.027</v>
      </c>
      <c r="J722" s="134" t="s">
        <v>147</v>
      </c>
      <c r="K722" s="134" t="s">
        <v>147</v>
      </c>
    </row>
    <row r="723" ht="18.95" hidden="1" customHeight="1" spans="1:11">
      <c r="A723" s="126" t="s">
        <v>135</v>
      </c>
      <c r="B723" s="97" t="s">
        <v>135</v>
      </c>
      <c r="C723" s="97" t="s">
        <v>1381</v>
      </c>
      <c r="D723" s="89" t="s">
        <v>1383</v>
      </c>
      <c r="E723" s="97" t="s">
        <v>147</v>
      </c>
      <c r="F723" s="49" t="s">
        <v>2728</v>
      </c>
      <c r="G723" s="129">
        <v>24703</v>
      </c>
      <c r="H723" s="129">
        <v>25800</v>
      </c>
      <c r="I723" s="135">
        <v>0.044</v>
      </c>
      <c r="J723" s="134" t="s">
        <v>147</v>
      </c>
      <c r="K723" s="134" t="s">
        <v>2729</v>
      </c>
    </row>
    <row r="724" ht="18.95" hidden="1" customHeight="1" spans="1:11">
      <c r="A724" s="126" t="s">
        <v>135</v>
      </c>
      <c r="B724" s="97" t="s">
        <v>135</v>
      </c>
      <c r="C724" s="97" t="s">
        <v>1381</v>
      </c>
      <c r="D724" s="89" t="s">
        <v>1384</v>
      </c>
      <c r="E724" s="97" t="s">
        <v>147</v>
      </c>
      <c r="F724" s="49" t="s">
        <v>2730</v>
      </c>
      <c r="G724" s="129">
        <v>3227</v>
      </c>
      <c r="H724" s="129">
        <v>3300</v>
      </c>
      <c r="I724" s="135">
        <v>0.023</v>
      </c>
      <c r="J724" s="134" t="s">
        <v>147</v>
      </c>
      <c r="K724" s="134" t="s">
        <v>2729</v>
      </c>
    </row>
    <row r="725" ht="18.95" hidden="1" customHeight="1" spans="1:11">
      <c r="A725" s="126" t="s">
        <v>135</v>
      </c>
      <c r="B725" s="97" t="s">
        <v>135</v>
      </c>
      <c r="C725" s="97" t="s">
        <v>1381</v>
      </c>
      <c r="D725" s="89" t="s">
        <v>1385</v>
      </c>
      <c r="E725" s="97" t="s">
        <v>147</v>
      </c>
      <c r="F725" s="49" t="s">
        <v>2731</v>
      </c>
      <c r="G725" s="129">
        <v>306</v>
      </c>
      <c r="H725" s="129">
        <v>315</v>
      </c>
      <c r="I725" s="135">
        <v>0.029</v>
      </c>
      <c r="J725" s="134" t="s">
        <v>147</v>
      </c>
      <c r="K725" s="134" t="s">
        <v>2729</v>
      </c>
    </row>
    <row r="726" ht="18.95" hidden="1" customHeight="1" spans="1:11">
      <c r="A726" s="126" t="s">
        <v>135</v>
      </c>
      <c r="B726" s="97" t="s">
        <v>135</v>
      </c>
      <c r="C726" s="97" t="s">
        <v>1381</v>
      </c>
      <c r="D726" s="89" t="s">
        <v>1386</v>
      </c>
      <c r="E726" s="97" t="s">
        <v>147</v>
      </c>
      <c r="F726" s="49" t="s">
        <v>3176</v>
      </c>
      <c r="G726" s="129">
        <v>1534</v>
      </c>
      <c r="H726" s="129">
        <v>1580</v>
      </c>
      <c r="I726" s="135">
        <v>0.03</v>
      </c>
      <c r="J726" s="134" t="s">
        <v>147</v>
      </c>
      <c r="K726" s="134" t="s">
        <v>2729</v>
      </c>
    </row>
    <row r="727" ht="18.95" hidden="1" customHeight="1" spans="1:11">
      <c r="A727" s="126" t="s">
        <v>135</v>
      </c>
      <c r="B727" s="97"/>
      <c r="C727" s="97" t="s">
        <v>1381</v>
      </c>
      <c r="D727" s="89" t="s">
        <v>1388</v>
      </c>
      <c r="E727" s="97" t="s">
        <v>147</v>
      </c>
      <c r="F727" s="49" t="s">
        <v>3177</v>
      </c>
      <c r="G727" s="129">
        <v>1042</v>
      </c>
      <c r="H727" s="129">
        <v>1080</v>
      </c>
      <c r="I727" s="135">
        <v>0.036</v>
      </c>
      <c r="J727" s="134" t="s">
        <v>147</v>
      </c>
      <c r="K727" s="134" t="s">
        <v>2729</v>
      </c>
    </row>
    <row r="728" ht="18.95" hidden="1" customHeight="1" spans="1:11">
      <c r="A728" s="126" t="s">
        <v>135</v>
      </c>
      <c r="B728" s="97" t="s">
        <v>135</v>
      </c>
      <c r="C728" s="97" t="s">
        <v>1381</v>
      </c>
      <c r="D728" s="89" t="s">
        <v>1390</v>
      </c>
      <c r="E728" s="97" t="s">
        <v>147</v>
      </c>
      <c r="F728" s="49" t="s">
        <v>3178</v>
      </c>
      <c r="G728" s="129">
        <v>59</v>
      </c>
      <c r="H728" s="129">
        <v>61</v>
      </c>
      <c r="I728" s="135">
        <v>0.034</v>
      </c>
      <c r="J728" s="134" t="s">
        <v>147</v>
      </c>
      <c r="K728" s="134" t="s">
        <v>2729</v>
      </c>
    </row>
    <row r="729" ht="18.95" hidden="1" customHeight="1" spans="1:11">
      <c r="A729" s="126" t="s">
        <v>135</v>
      </c>
      <c r="B729" s="97" t="s">
        <v>135</v>
      </c>
      <c r="C729" s="97" t="s">
        <v>1381</v>
      </c>
      <c r="D729" s="89" t="s">
        <v>1392</v>
      </c>
      <c r="E729" s="97" t="s">
        <v>147</v>
      </c>
      <c r="F729" s="49" t="s">
        <v>3179</v>
      </c>
      <c r="G729" s="129">
        <v>186</v>
      </c>
      <c r="H729" s="129">
        <v>190</v>
      </c>
      <c r="I729" s="135">
        <v>0.022</v>
      </c>
      <c r="J729" s="134" t="s">
        <v>147</v>
      </c>
      <c r="K729" s="134" t="s">
        <v>2729</v>
      </c>
    </row>
    <row r="730" ht="18.95" hidden="1" customHeight="1" spans="1:11">
      <c r="A730" s="126" t="s">
        <v>135</v>
      </c>
      <c r="B730" s="97" t="s">
        <v>135</v>
      </c>
      <c r="C730" s="97" t="s">
        <v>1381</v>
      </c>
      <c r="D730" s="89" t="s">
        <v>1394</v>
      </c>
      <c r="E730" s="97" t="s">
        <v>147</v>
      </c>
      <c r="F730" s="54" t="s">
        <v>3180</v>
      </c>
      <c r="G730" s="129">
        <v>20565</v>
      </c>
      <c r="H730" s="130">
        <v>20674</v>
      </c>
      <c r="I730" s="136">
        <v>0.005</v>
      </c>
      <c r="J730" s="134" t="s">
        <v>147</v>
      </c>
      <c r="K730" s="134" t="s">
        <v>2729</v>
      </c>
    </row>
    <row r="731" ht="18.95" hidden="1" customHeight="1" spans="1:11">
      <c r="A731" s="126" t="s">
        <v>135</v>
      </c>
      <c r="B731" s="97" t="s">
        <v>1379</v>
      </c>
      <c r="C731" s="97" t="s">
        <v>135</v>
      </c>
      <c r="D731" s="89" t="s">
        <v>1396</v>
      </c>
      <c r="E731" s="97"/>
      <c r="F731" s="49" t="s">
        <v>1397</v>
      </c>
      <c r="G731" s="128">
        <v>11112</v>
      </c>
      <c r="H731" s="128">
        <v>11400</v>
      </c>
      <c r="I731" s="135">
        <v>0.026</v>
      </c>
      <c r="J731" s="134" t="s">
        <v>147</v>
      </c>
      <c r="K731" s="134" t="s">
        <v>147</v>
      </c>
    </row>
    <row r="732" ht="18.95" hidden="1" customHeight="1" spans="1:11">
      <c r="A732" s="126" t="s">
        <v>135</v>
      </c>
      <c r="B732" s="97" t="s">
        <v>135</v>
      </c>
      <c r="C732" s="460" t="s">
        <v>1396</v>
      </c>
      <c r="D732" s="89" t="s">
        <v>1398</v>
      </c>
      <c r="E732" s="97" t="s">
        <v>147</v>
      </c>
      <c r="F732" s="27" t="s">
        <v>3181</v>
      </c>
      <c r="G732" s="129">
        <v>334</v>
      </c>
      <c r="H732" s="127">
        <v>345</v>
      </c>
      <c r="I732" s="133">
        <v>0.033</v>
      </c>
      <c r="J732" s="134" t="s">
        <v>147</v>
      </c>
      <c r="K732" s="134" t="s">
        <v>2729</v>
      </c>
    </row>
    <row r="733" ht="18.95" hidden="1" customHeight="1" spans="1:11">
      <c r="A733" s="126" t="s">
        <v>135</v>
      </c>
      <c r="B733" s="97" t="s">
        <v>135</v>
      </c>
      <c r="C733" s="460" t="s">
        <v>1396</v>
      </c>
      <c r="D733" s="89" t="s">
        <v>1400</v>
      </c>
      <c r="E733" s="97" t="s">
        <v>147</v>
      </c>
      <c r="F733" s="49" t="s">
        <v>3182</v>
      </c>
      <c r="G733" s="129">
        <v>434</v>
      </c>
      <c r="H733" s="128">
        <v>450</v>
      </c>
      <c r="I733" s="135">
        <v>0.037</v>
      </c>
      <c r="J733" s="134" t="s">
        <v>147</v>
      </c>
      <c r="K733" s="134" t="s">
        <v>2729</v>
      </c>
    </row>
    <row r="734" ht="18.95" hidden="1" customHeight="1" spans="1:11">
      <c r="A734" s="126" t="s">
        <v>135</v>
      </c>
      <c r="B734" s="97" t="s">
        <v>135</v>
      </c>
      <c r="C734" s="460" t="s">
        <v>1396</v>
      </c>
      <c r="D734" s="89" t="s">
        <v>1402</v>
      </c>
      <c r="E734" s="97" t="s">
        <v>147</v>
      </c>
      <c r="F734" s="54" t="s">
        <v>3183</v>
      </c>
      <c r="G734" s="129">
        <v>10344</v>
      </c>
      <c r="H734" s="130">
        <v>10605</v>
      </c>
      <c r="I734" s="136">
        <v>0.025</v>
      </c>
      <c r="J734" s="134" t="s">
        <v>147</v>
      </c>
      <c r="K734" s="134" t="s">
        <v>2729</v>
      </c>
    </row>
    <row r="735" ht="18.95" hidden="1" customHeight="1" spans="1:11">
      <c r="A735" s="126" t="s">
        <v>135</v>
      </c>
      <c r="B735" s="460" t="s">
        <v>1379</v>
      </c>
      <c r="C735" s="97"/>
      <c r="D735" s="89" t="s">
        <v>1404</v>
      </c>
      <c r="E735" s="97"/>
      <c r="F735" s="49" t="s">
        <v>1405</v>
      </c>
      <c r="G735" s="128">
        <v>356574</v>
      </c>
      <c r="H735" s="128">
        <v>371000</v>
      </c>
      <c r="I735" s="135">
        <v>0.04</v>
      </c>
      <c r="J735" s="134" t="s">
        <v>147</v>
      </c>
      <c r="K735" s="134" t="s">
        <v>147</v>
      </c>
    </row>
    <row r="736" ht="18.95" hidden="1" customHeight="1" spans="1:11">
      <c r="A736" s="126" t="s">
        <v>135</v>
      </c>
      <c r="B736" s="97" t="s">
        <v>135</v>
      </c>
      <c r="C736" s="460" t="s">
        <v>1404</v>
      </c>
      <c r="D736" s="89" t="s">
        <v>1406</v>
      </c>
      <c r="E736" s="97" t="s">
        <v>147</v>
      </c>
      <c r="F736" s="49" t="s">
        <v>3184</v>
      </c>
      <c r="G736" s="129">
        <v>347</v>
      </c>
      <c r="H736" s="129">
        <v>360</v>
      </c>
      <c r="I736" s="135">
        <v>0.037</v>
      </c>
      <c r="J736" s="134" t="s">
        <v>147</v>
      </c>
      <c r="K736" s="134" t="s">
        <v>2729</v>
      </c>
    </row>
    <row r="737" ht="18.95" hidden="1" customHeight="1" spans="1:11">
      <c r="A737" s="126" t="s">
        <v>135</v>
      </c>
      <c r="B737" s="97" t="s">
        <v>135</v>
      </c>
      <c r="C737" s="460" t="s">
        <v>1404</v>
      </c>
      <c r="D737" s="89" t="s">
        <v>1408</v>
      </c>
      <c r="E737" s="97" t="s">
        <v>147</v>
      </c>
      <c r="F737" s="49" t="s">
        <v>3185</v>
      </c>
      <c r="G737" s="129">
        <v>275881</v>
      </c>
      <c r="H737" s="129">
        <v>288000</v>
      </c>
      <c r="I737" s="135">
        <v>0.044</v>
      </c>
      <c r="J737" s="134" t="s">
        <v>147</v>
      </c>
      <c r="K737" s="134" t="s">
        <v>2729</v>
      </c>
    </row>
    <row r="738" ht="18.95" hidden="1" customHeight="1" spans="1:11">
      <c r="A738" s="126" t="s">
        <v>135</v>
      </c>
      <c r="B738" s="97" t="s">
        <v>135</v>
      </c>
      <c r="C738" s="460" t="s">
        <v>1404</v>
      </c>
      <c r="D738" s="89" t="s">
        <v>1410</v>
      </c>
      <c r="E738" s="97" t="s">
        <v>147</v>
      </c>
      <c r="F738" s="49" t="s">
        <v>3186</v>
      </c>
      <c r="G738" s="129">
        <v>33</v>
      </c>
      <c r="H738" s="129">
        <v>34</v>
      </c>
      <c r="I738" s="135">
        <v>0.03</v>
      </c>
      <c r="J738" s="134" t="s">
        <v>147</v>
      </c>
      <c r="K738" s="134" t="s">
        <v>2729</v>
      </c>
    </row>
    <row r="739" ht="18.95" hidden="1" customHeight="1" spans="1:11">
      <c r="A739" s="126" t="s">
        <v>135</v>
      </c>
      <c r="B739" s="97" t="s">
        <v>135</v>
      </c>
      <c r="C739" s="460" t="s">
        <v>1404</v>
      </c>
      <c r="D739" s="89" t="s">
        <v>1412</v>
      </c>
      <c r="E739" s="97" t="s">
        <v>147</v>
      </c>
      <c r="F739" s="49" t="s">
        <v>3187</v>
      </c>
      <c r="G739" s="129">
        <v>23811</v>
      </c>
      <c r="H739" s="129">
        <v>24500</v>
      </c>
      <c r="I739" s="135">
        <v>0.029</v>
      </c>
      <c r="J739" s="134" t="s">
        <v>147</v>
      </c>
      <c r="K739" s="134" t="s">
        <v>2729</v>
      </c>
    </row>
    <row r="740" ht="18.95" hidden="1" customHeight="1" spans="1:11">
      <c r="A740" s="126" t="s">
        <v>135</v>
      </c>
      <c r="B740" s="97"/>
      <c r="C740" s="460" t="s">
        <v>1404</v>
      </c>
      <c r="D740" s="89" t="s">
        <v>1414</v>
      </c>
      <c r="E740" s="97" t="s">
        <v>147</v>
      </c>
      <c r="F740" s="49" t="s">
        <v>3188</v>
      </c>
      <c r="G740" s="129">
        <v>20</v>
      </c>
      <c r="H740" s="129">
        <v>100</v>
      </c>
      <c r="I740" s="135">
        <v>4</v>
      </c>
      <c r="J740" s="134" t="s">
        <v>147</v>
      </c>
      <c r="K740" s="134" t="s">
        <v>2729</v>
      </c>
    </row>
    <row r="741" ht="18.95" hidden="1" customHeight="1" spans="1:11">
      <c r="A741" s="126" t="s">
        <v>135</v>
      </c>
      <c r="B741" s="97" t="s">
        <v>135</v>
      </c>
      <c r="C741" s="460" t="s">
        <v>1404</v>
      </c>
      <c r="D741" s="89" t="s">
        <v>1416</v>
      </c>
      <c r="E741" s="97" t="s">
        <v>147</v>
      </c>
      <c r="F741" s="49" t="s">
        <v>3189</v>
      </c>
      <c r="G741" s="129">
        <v>26</v>
      </c>
      <c r="H741" s="129">
        <v>27</v>
      </c>
      <c r="I741" s="135">
        <v>0.038</v>
      </c>
      <c r="J741" s="134" t="s">
        <v>147</v>
      </c>
      <c r="K741" s="134" t="s">
        <v>2729</v>
      </c>
    </row>
    <row r="742" ht="18.95" hidden="1" customHeight="1" spans="1:11">
      <c r="A742" s="126" t="s">
        <v>135</v>
      </c>
      <c r="B742" s="97" t="s">
        <v>135</v>
      </c>
      <c r="C742" s="460" t="s">
        <v>1404</v>
      </c>
      <c r="D742" s="89" t="s">
        <v>1418</v>
      </c>
      <c r="E742" s="97" t="s">
        <v>147</v>
      </c>
      <c r="F742" s="49" t="s">
        <v>3190</v>
      </c>
      <c r="G742" s="129">
        <v>21085</v>
      </c>
      <c r="H742" s="128">
        <v>22000</v>
      </c>
      <c r="I742" s="135">
        <v>0.043</v>
      </c>
      <c r="J742" s="134" t="s">
        <v>147</v>
      </c>
      <c r="K742" s="134" t="s">
        <v>2729</v>
      </c>
    </row>
    <row r="743" ht="18.95" hidden="1" customHeight="1" spans="1:11">
      <c r="A743" s="126" t="s">
        <v>135</v>
      </c>
      <c r="B743" s="97" t="s">
        <v>135</v>
      </c>
      <c r="C743" s="460" t="s">
        <v>1404</v>
      </c>
      <c r="D743" s="89" t="s">
        <v>1420</v>
      </c>
      <c r="E743" s="97" t="s">
        <v>147</v>
      </c>
      <c r="F743" s="54" t="s">
        <v>3191</v>
      </c>
      <c r="G743" s="129">
        <v>35371</v>
      </c>
      <c r="H743" s="130">
        <v>35979</v>
      </c>
      <c r="I743" s="136">
        <v>0.017</v>
      </c>
      <c r="J743" s="134" t="s">
        <v>147</v>
      </c>
      <c r="K743" s="134" t="s">
        <v>2729</v>
      </c>
    </row>
    <row r="744" ht="18.95" hidden="1" customHeight="1" spans="1:11">
      <c r="A744" s="126" t="s">
        <v>135</v>
      </c>
      <c r="B744" s="460" t="s">
        <v>1379</v>
      </c>
      <c r="C744" s="97"/>
      <c r="D744" s="89" t="s">
        <v>1422</v>
      </c>
      <c r="E744" s="97"/>
      <c r="F744" s="49" t="s">
        <v>1423</v>
      </c>
      <c r="G744" s="128">
        <v>160429</v>
      </c>
      <c r="H744" s="128">
        <v>170000</v>
      </c>
      <c r="I744" s="135">
        <v>0.06</v>
      </c>
      <c r="J744" s="134" t="s">
        <v>147</v>
      </c>
      <c r="K744" s="134" t="s">
        <v>147</v>
      </c>
    </row>
    <row r="745" ht="18.95" hidden="1" customHeight="1" spans="1:11">
      <c r="A745" s="126" t="s">
        <v>135</v>
      </c>
      <c r="B745" s="97" t="s">
        <v>135</v>
      </c>
      <c r="C745" s="97" t="s">
        <v>1422</v>
      </c>
      <c r="D745" s="459" t="s">
        <v>1424</v>
      </c>
      <c r="E745" s="97" t="s">
        <v>147</v>
      </c>
      <c r="F745" s="49" t="s">
        <v>3192</v>
      </c>
      <c r="G745" s="129">
        <v>54132</v>
      </c>
      <c r="H745" s="129">
        <v>55500</v>
      </c>
      <c r="I745" s="135">
        <v>0.025</v>
      </c>
      <c r="J745" s="134" t="s">
        <v>147</v>
      </c>
      <c r="K745" s="134" t="s">
        <v>2729</v>
      </c>
    </row>
    <row r="746" ht="18.95" hidden="1" customHeight="1" spans="1:11">
      <c r="A746" s="126" t="s">
        <v>135</v>
      </c>
      <c r="B746" s="97" t="s">
        <v>135</v>
      </c>
      <c r="C746" s="97" t="s">
        <v>1422</v>
      </c>
      <c r="D746" s="89" t="s">
        <v>1426</v>
      </c>
      <c r="E746" s="97" t="s">
        <v>147</v>
      </c>
      <c r="F746" s="49" t="s">
        <v>3193</v>
      </c>
      <c r="G746" s="129">
        <v>41185</v>
      </c>
      <c r="H746" s="128">
        <v>42500</v>
      </c>
      <c r="I746" s="135">
        <v>0.032</v>
      </c>
      <c r="J746" s="134" t="s">
        <v>147</v>
      </c>
      <c r="K746" s="134" t="s">
        <v>2729</v>
      </c>
    </row>
    <row r="747" ht="18.95" hidden="1" customHeight="1" spans="1:11">
      <c r="A747" s="126" t="s">
        <v>135</v>
      </c>
      <c r="B747" s="97"/>
      <c r="C747" s="97" t="s">
        <v>1422</v>
      </c>
      <c r="D747" s="89" t="s">
        <v>1428</v>
      </c>
      <c r="E747" s="97" t="s">
        <v>147</v>
      </c>
      <c r="F747" s="49" t="s">
        <v>3194</v>
      </c>
      <c r="G747" s="129">
        <v>1210</v>
      </c>
      <c r="H747" s="129">
        <v>1250</v>
      </c>
      <c r="I747" s="135">
        <v>0.033</v>
      </c>
      <c r="J747" s="134" t="s">
        <v>147</v>
      </c>
      <c r="K747" s="134" t="s">
        <v>2729</v>
      </c>
    </row>
    <row r="748" ht="18.95" hidden="1" customHeight="1" spans="1:11">
      <c r="A748" s="126" t="s">
        <v>135</v>
      </c>
      <c r="B748" s="97" t="s">
        <v>135</v>
      </c>
      <c r="C748" s="97" t="s">
        <v>1422</v>
      </c>
      <c r="D748" s="89" t="s">
        <v>1430</v>
      </c>
      <c r="E748" s="97" t="s">
        <v>147</v>
      </c>
      <c r="F748" s="49" t="s">
        <v>3195</v>
      </c>
      <c r="G748" s="129">
        <v>2026</v>
      </c>
      <c r="H748" s="129">
        <v>8100</v>
      </c>
      <c r="I748" s="135">
        <v>2.998</v>
      </c>
      <c r="J748" s="134" t="s">
        <v>147</v>
      </c>
      <c r="K748" s="134" t="s">
        <v>2729</v>
      </c>
    </row>
    <row r="749" ht="18.95" hidden="1" customHeight="1" spans="1:11">
      <c r="A749" s="126" t="s">
        <v>135</v>
      </c>
      <c r="B749" s="97" t="s">
        <v>135</v>
      </c>
      <c r="C749" s="97" t="s">
        <v>1422</v>
      </c>
      <c r="D749" s="89" t="s">
        <v>1432</v>
      </c>
      <c r="E749" s="97" t="s">
        <v>147</v>
      </c>
      <c r="F749" s="54" t="s">
        <v>3196</v>
      </c>
      <c r="G749" s="129">
        <v>61876</v>
      </c>
      <c r="H749" s="130">
        <v>62650</v>
      </c>
      <c r="I749" s="136">
        <v>0.013</v>
      </c>
      <c r="J749" s="134" t="s">
        <v>147</v>
      </c>
      <c r="K749" s="134" t="s">
        <v>2729</v>
      </c>
    </row>
    <row r="750" ht="18.95" hidden="1" customHeight="1" spans="1:11">
      <c r="A750" s="126" t="s">
        <v>135</v>
      </c>
      <c r="B750" s="460" t="s">
        <v>1379</v>
      </c>
      <c r="C750" s="97"/>
      <c r="D750" s="89" t="s">
        <v>1434</v>
      </c>
      <c r="E750" s="97"/>
      <c r="F750" s="49" t="s">
        <v>1435</v>
      </c>
      <c r="G750" s="128">
        <v>73016</v>
      </c>
      <c r="H750" s="128">
        <v>76000</v>
      </c>
      <c r="I750" s="135">
        <v>0.041</v>
      </c>
      <c r="J750" s="134" t="s">
        <v>147</v>
      </c>
      <c r="K750" s="134" t="s">
        <v>147</v>
      </c>
    </row>
    <row r="751" ht="18.95" hidden="1" customHeight="1" spans="1:11">
      <c r="A751" s="126" t="s">
        <v>135</v>
      </c>
      <c r="B751" s="97" t="s">
        <v>135</v>
      </c>
      <c r="C751" s="97" t="s">
        <v>1434</v>
      </c>
      <c r="D751" s="89" t="s">
        <v>1436</v>
      </c>
      <c r="E751" s="97" t="s">
        <v>147</v>
      </c>
      <c r="F751" s="49" t="s">
        <v>3197</v>
      </c>
      <c r="G751" s="129">
        <v>43220</v>
      </c>
      <c r="H751" s="129">
        <v>45000</v>
      </c>
      <c r="I751" s="135">
        <v>0.041</v>
      </c>
      <c r="J751" s="134" t="s">
        <v>147</v>
      </c>
      <c r="K751" s="134" t="s">
        <v>2729</v>
      </c>
    </row>
    <row r="752" ht="18.95" hidden="1" customHeight="1" spans="1:11">
      <c r="A752" s="126"/>
      <c r="B752" s="97" t="s">
        <v>135</v>
      </c>
      <c r="C752" s="97" t="s">
        <v>1434</v>
      </c>
      <c r="D752" s="89" t="s">
        <v>1438</v>
      </c>
      <c r="E752" s="97" t="s">
        <v>147</v>
      </c>
      <c r="F752" s="49" t="s">
        <v>3198</v>
      </c>
      <c r="G752" s="129">
        <v>10678</v>
      </c>
      <c r="H752" s="129">
        <v>11000</v>
      </c>
      <c r="I752" s="135">
        <v>0.03</v>
      </c>
      <c r="J752" s="134" t="s">
        <v>147</v>
      </c>
      <c r="K752" s="134" t="s">
        <v>2729</v>
      </c>
    </row>
    <row r="753" ht="18.95" hidden="1" customHeight="1" spans="1:11">
      <c r="A753" s="126" t="s">
        <v>135</v>
      </c>
      <c r="B753" s="97" t="s">
        <v>135</v>
      </c>
      <c r="C753" s="97" t="s">
        <v>1434</v>
      </c>
      <c r="D753" s="89" t="s">
        <v>1440</v>
      </c>
      <c r="E753" s="97" t="s">
        <v>147</v>
      </c>
      <c r="F753" s="49" t="s">
        <v>3199</v>
      </c>
      <c r="G753" s="129">
        <v>5814</v>
      </c>
      <c r="H753" s="129">
        <v>6000</v>
      </c>
      <c r="I753" s="135">
        <v>0.032</v>
      </c>
      <c r="J753" s="134" t="s">
        <v>147</v>
      </c>
      <c r="K753" s="134" t="s">
        <v>2729</v>
      </c>
    </row>
    <row r="754" ht="18.95" hidden="1" customHeight="1" spans="1:11">
      <c r="A754" s="126" t="s">
        <v>135</v>
      </c>
      <c r="B754" s="97"/>
      <c r="C754" s="97" t="s">
        <v>1434</v>
      </c>
      <c r="D754" s="89" t="s">
        <v>1442</v>
      </c>
      <c r="E754" s="97" t="s">
        <v>147</v>
      </c>
      <c r="F754" s="49" t="s">
        <v>3200</v>
      </c>
      <c r="G754" s="129">
        <v>12722</v>
      </c>
      <c r="H754" s="129">
        <v>13400</v>
      </c>
      <c r="I754" s="135">
        <v>0.053</v>
      </c>
      <c r="J754" s="134" t="s">
        <v>147</v>
      </c>
      <c r="K754" s="134" t="s">
        <v>2729</v>
      </c>
    </row>
    <row r="755" ht="18.95" hidden="1" customHeight="1" spans="1:11">
      <c r="A755" s="126" t="s">
        <v>135</v>
      </c>
      <c r="B755" s="97" t="s">
        <v>135</v>
      </c>
      <c r="C755" s="97" t="s">
        <v>1434</v>
      </c>
      <c r="D755" s="89" t="s">
        <v>1444</v>
      </c>
      <c r="E755" s="97" t="s">
        <v>147</v>
      </c>
      <c r="F755" s="54" t="s">
        <v>3201</v>
      </c>
      <c r="G755" s="129">
        <v>582</v>
      </c>
      <c r="H755" s="131">
        <v>600</v>
      </c>
      <c r="I755" s="136">
        <v>0.031</v>
      </c>
      <c r="J755" s="134" t="s">
        <v>147</v>
      </c>
      <c r="K755" s="134" t="s">
        <v>2729</v>
      </c>
    </row>
    <row r="756" ht="18.95" hidden="1" customHeight="1" spans="1:11">
      <c r="A756" s="126" t="s">
        <v>135</v>
      </c>
      <c r="B756" s="460" t="s">
        <v>1379</v>
      </c>
      <c r="C756" s="97"/>
      <c r="D756" s="89" t="s">
        <v>1446</v>
      </c>
      <c r="E756" s="97"/>
      <c r="F756" s="49" t="s">
        <v>1447</v>
      </c>
      <c r="G756" s="128">
        <v>185803</v>
      </c>
      <c r="H756" s="128">
        <v>192600</v>
      </c>
      <c r="I756" s="135">
        <v>0.037</v>
      </c>
      <c r="J756" s="134" t="s">
        <v>147</v>
      </c>
      <c r="K756" s="134" t="s">
        <v>147</v>
      </c>
    </row>
    <row r="757" ht="18.95" hidden="1" customHeight="1" spans="1:11">
      <c r="A757" s="126" t="s">
        <v>135</v>
      </c>
      <c r="B757" s="97" t="s">
        <v>135</v>
      </c>
      <c r="C757" s="97" t="s">
        <v>1446</v>
      </c>
      <c r="D757" s="89" t="s">
        <v>1448</v>
      </c>
      <c r="E757" s="97" t="s">
        <v>147</v>
      </c>
      <c r="F757" s="49" t="s">
        <v>3202</v>
      </c>
      <c r="G757" s="129">
        <v>96894</v>
      </c>
      <c r="H757" s="129">
        <v>103000</v>
      </c>
      <c r="I757" s="135">
        <v>0.063</v>
      </c>
      <c r="J757" s="134" t="s">
        <v>147</v>
      </c>
      <c r="K757" s="134" t="s">
        <v>2729</v>
      </c>
    </row>
    <row r="758" ht="18.95" hidden="1" customHeight="1" spans="1:11">
      <c r="A758" s="126" t="s">
        <v>135</v>
      </c>
      <c r="B758" s="97" t="s">
        <v>135</v>
      </c>
      <c r="C758" s="97" t="s">
        <v>1446</v>
      </c>
      <c r="D758" s="89" t="s">
        <v>1450</v>
      </c>
      <c r="E758" s="97" t="s">
        <v>147</v>
      </c>
      <c r="F758" s="49" t="s">
        <v>3203</v>
      </c>
      <c r="G758" s="129">
        <v>677</v>
      </c>
      <c r="H758" s="129">
        <v>700</v>
      </c>
      <c r="I758" s="135">
        <v>0.034</v>
      </c>
      <c r="J758" s="134" t="s">
        <v>147</v>
      </c>
      <c r="K758" s="134" t="s">
        <v>2729</v>
      </c>
    </row>
    <row r="759" ht="18.95" hidden="1" customHeight="1" spans="1:11">
      <c r="A759" s="126" t="s">
        <v>135</v>
      </c>
      <c r="B759" s="97" t="s">
        <v>135</v>
      </c>
      <c r="C759" s="97" t="s">
        <v>1446</v>
      </c>
      <c r="D759" s="89" t="s">
        <v>1452</v>
      </c>
      <c r="E759" s="97" t="s">
        <v>147</v>
      </c>
      <c r="F759" s="49" t="s">
        <v>3204</v>
      </c>
      <c r="G759" s="129">
        <v>59</v>
      </c>
      <c r="H759" s="129">
        <v>60</v>
      </c>
      <c r="I759" s="135">
        <v>0.017</v>
      </c>
      <c r="J759" s="134" t="s">
        <v>147</v>
      </c>
      <c r="K759" s="134" t="s">
        <v>2729</v>
      </c>
    </row>
    <row r="760" ht="18.95" hidden="1" customHeight="1" spans="1:11">
      <c r="A760" s="126" t="s">
        <v>135</v>
      </c>
      <c r="B760" s="97" t="s">
        <v>135</v>
      </c>
      <c r="C760" s="97" t="s">
        <v>1446</v>
      </c>
      <c r="D760" s="89" t="s">
        <v>1454</v>
      </c>
      <c r="E760" s="97" t="s">
        <v>147</v>
      </c>
      <c r="F760" s="49" t="s">
        <v>3205</v>
      </c>
      <c r="G760" s="129">
        <v>4637</v>
      </c>
      <c r="H760" s="129">
        <v>4840</v>
      </c>
      <c r="I760" s="135">
        <v>0.044</v>
      </c>
      <c r="J760" s="134" t="s">
        <v>147</v>
      </c>
      <c r="K760" s="134" t="s">
        <v>2729</v>
      </c>
    </row>
    <row r="761" ht="18.95" hidden="1" customHeight="1" spans="1:11">
      <c r="A761" s="126" t="s">
        <v>135</v>
      </c>
      <c r="B761" s="97"/>
      <c r="C761" s="97" t="s">
        <v>1446</v>
      </c>
      <c r="D761" s="89" t="s">
        <v>1456</v>
      </c>
      <c r="E761" s="97" t="s">
        <v>147</v>
      </c>
      <c r="F761" s="54" t="s">
        <v>3206</v>
      </c>
      <c r="G761" s="129">
        <v>83536</v>
      </c>
      <c r="H761" s="130">
        <v>84000</v>
      </c>
      <c r="I761" s="136">
        <v>0.006</v>
      </c>
      <c r="J761" s="134" t="s">
        <v>147</v>
      </c>
      <c r="K761" s="134" t="s">
        <v>2729</v>
      </c>
    </row>
    <row r="762" ht="18.95" hidden="1" customHeight="1" spans="1:11">
      <c r="A762" s="126" t="s">
        <v>135</v>
      </c>
      <c r="B762" s="460" t="s">
        <v>1379</v>
      </c>
      <c r="C762" s="97"/>
      <c r="D762" s="89" t="s">
        <v>1458</v>
      </c>
      <c r="E762" s="97"/>
      <c r="F762" s="49" t="s">
        <v>1459</v>
      </c>
      <c r="G762" s="128">
        <v>44918</v>
      </c>
      <c r="H762" s="128">
        <v>45800</v>
      </c>
      <c r="I762" s="135">
        <v>0.02</v>
      </c>
      <c r="J762" s="134" t="s">
        <v>147</v>
      </c>
      <c r="K762" s="134" t="s">
        <v>147</v>
      </c>
    </row>
    <row r="763" ht="18.95" hidden="1" customHeight="1" spans="1:11">
      <c r="A763" s="126" t="s">
        <v>135</v>
      </c>
      <c r="B763" s="97" t="s">
        <v>135</v>
      </c>
      <c r="C763" s="97" t="s">
        <v>1458</v>
      </c>
      <c r="D763" s="89" t="s">
        <v>1460</v>
      </c>
      <c r="E763" s="97" t="s">
        <v>147</v>
      </c>
      <c r="F763" s="49" t="s">
        <v>3207</v>
      </c>
      <c r="G763" s="129">
        <v>0</v>
      </c>
      <c r="H763" s="129">
        <v>0</v>
      </c>
      <c r="I763" s="135" t="s">
        <v>135</v>
      </c>
      <c r="J763" s="134" t="s">
        <v>2729</v>
      </c>
      <c r="K763" s="134" t="s">
        <v>2729</v>
      </c>
    </row>
    <row r="764" ht="18.95" hidden="1" customHeight="1" spans="1:11">
      <c r="A764" s="126" t="s">
        <v>135</v>
      </c>
      <c r="B764" s="97" t="s">
        <v>135</v>
      </c>
      <c r="C764" s="97" t="s">
        <v>1458</v>
      </c>
      <c r="D764" s="89" t="s">
        <v>1462</v>
      </c>
      <c r="E764" s="97" t="s">
        <v>147</v>
      </c>
      <c r="F764" s="54" t="s">
        <v>3208</v>
      </c>
      <c r="G764" s="129">
        <v>44918</v>
      </c>
      <c r="H764" s="130">
        <v>45800</v>
      </c>
      <c r="I764" s="136">
        <v>0.02</v>
      </c>
      <c r="J764" s="134" t="s">
        <v>147</v>
      </c>
      <c r="K764" s="134" t="s">
        <v>2729</v>
      </c>
    </row>
    <row r="765" ht="18.95" hidden="1" customHeight="1" spans="1:11">
      <c r="A765" s="126" t="s">
        <v>135</v>
      </c>
      <c r="B765" s="460" t="s">
        <v>1379</v>
      </c>
      <c r="C765" s="97"/>
      <c r="D765" s="89" t="s">
        <v>1464</v>
      </c>
      <c r="E765" s="97"/>
      <c r="F765" s="49" t="s">
        <v>1465</v>
      </c>
      <c r="G765" s="128">
        <v>8904</v>
      </c>
      <c r="H765" s="128">
        <v>9100</v>
      </c>
      <c r="I765" s="135">
        <v>0.022</v>
      </c>
      <c r="J765" s="134" t="s">
        <v>147</v>
      </c>
      <c r="K765" s="134" t="s">
        <v>147</v>
      </c>
    </row>
    <row r="766" ht="18.95" hidden="1" customHeight="1" spans="1:11">
      <c r="A766" s="126" t="s">
        <v>135</v>
      </c>
      <c r="B766" s="97" t="s">
        <v>135</v>
      </c>
      <c r="C766" s="460" t="s">
        <v>1464</v>
      </c>
      <c r="D766" s="89" t="s">
        <v>1466</v>
      </c>
      <c r="E766" s="97" t="s">
        <v>147</v>
      </c>
      <c r="F766" s="49" t="s">
        <v>3209</v>
      </c>
      <c r="G766" s="129">
        <v>8904</v>
      </c>
      <c r="H766" s="129">
        <v>9100</v>
      </c>
      <c r="I766" s="135">
        <v>0.022</v>
      </c>
      <c r="J766" s="134" t="s">
        <v>147</v>
      </c>
      <c r="K766" s="134" t="s">
        <v>2729</v>
      </c>
    </row>
    <row r="767" ht="18.95" hidden="1" customHeight="1" spans="1:11">
      <c r="A767" s="126" t="s">
        <v>135</v>
      </c>
      <c r="B767" s="97"/>
      <c r="C767" s="460" t="s">
        <v>1464</v>
      </c>
      <c r="D767" s="89" t="s">
        <v>1468</v>
      </c>
      <c r="E767" s="97" t="s">
        <v>147</v>
      </c>
      <c r="F767" s="54" t="s">
        <v>3210</v>
      </c>
      <c r="G767" s="129">
        <v>0</v>
      </c>
      <c r="H767" s="130">
        <v>0</v>
      </c>
      <c r="I767" s="136" t="s">
        <v>135</v>
      </c>
      <c r="J767" s="134" t="s">
        <v>2729</v>
      </c>
      <c r="K767" s="134" t="s">
        <v>2729</v>
      </c>
    </row>
    <row r="768" ht="18.95" hidden="1" customHeight="1" spans="1:11">
      <c r="A768" s="126" t="s">
        <v>135</v>
      </c>
      <c r="B768" s="460" t="s">
        <v>1379</v>
      </c>
      <c r="C768" s="97"/>
      <c r="D768" s="89" t="s">
        <v>1470</v>
      </c>
      <c r="E768" s="97" t="s">
        <v>147</v>
      </c>
      <c r="F768" s="49" t="s">
        <v>3211</v>
      </c>
      <c r="G768" s="129">
        <v>882</v>
      </c>
      <c r="H768" s="128">
        <v>900</v>
      </c>
      <c r="I768" s="135">
        <v>0.02</v>
      </c>
      <c r="J768" s="134" t="s">
        <v>147</v>
      </c>
      <c r="K768" s="134" t="s">
        <v>147</v>
      </c>
    </row>
    <row r="769" ht="18.95" hidden="1" customHeight="1" spans="1:11">
      <c r="A769" s="126" t="s">
        <v>135</v>
      </c>
      <c r="B769" s="460" t="s">
        <v>1379</v>
      </c>
      <c r="C769" s="97"/>
      <c r="D769" s="89" t="s">
        <v>1472</v>
      </c>
      <c r="E769" s="97" t="s">
        <v>147</v>
      </c>
      <c r="F769" s="49" t="s">
        <v>3212</v>
      </c>
      <c r="G769" s="129">
        <v>33655</v>
      </c>
      <c r="H769" s="128">
        <v>35000</v>
      </c>
      <c r="I769" s="135">
        <v>0.04</v>
      </c>
      <c r="J769" s="134" t="s">
        <v>147</v>
      </c>
      <c r="K769" s="134" t="s">
        <v>147</v>
      </c>
    </row>
    <row r="770" ht="18.95" hidden="1" customHeight="1" spans="1:11">
      <c r="A770" s="126" t="s">
        <v>135</v>
      </c>
      <c r="B770" s="460" t="s">
        <v>1379</v>
      </c>
      <c r="C770" s="97"/>
      <c r="D770" s="89" t="s">
        <v>1474</v>
      </c>
      <c r="E770" s="97"/>
      <c r="F770" s="49" t="s">
        <v>1475</v>
      </c>
      <c r="G770" s="128">
        <v>39769</v>
      </c>
      <c r="H770" s="128">
        <v>41600</v>
      </c>
      <c r="I770" s="135">
        <v>0.046</v>
      </c>
      <c r="J770" s="134" t="s">
        <v>147</v>
      </c>
      <c r="K770" s="134" t="s">
        <v>147</v>
      </c>
    </row>
    <row r="771" ht="18.95" hidden="1" customHeight="1" spans="1:11">
      <c r="A771" s="126" t="s">
        <v>135</v>
      </c>
      <c r="B771" s="97" t="s">
        <v>135</v>
      </c>
      <c r="C771" s="460" t="s">
        <v>1474</v>
      </c>
      <c r="D771" s="89" t="s">
        <v>1476</v>
      </c>
      <c r="E771" s="97" t="s">
        <v>147</v>
      </c>
      <c r="F771" s="49" t="s">
        <v>3213</v>
      </c>
      <c r="G771" s="129">
        <v>12086</v>
      </c>
      <c r="H771" s="129">
        <v>12500</v>
      </c>
      <c r="I771" s="135">
        <v>0.034</v>
      </c>
      <c r="J771" s="134" t="s">
        <v>147</v>
      </c>
      <c r="K771" s="134" t="s">
        <v>2729</v>
      </c>
    </row>
    <row r="772" ht="18.95" hidden="1" customHeight="1" spans="1:11">
      <c r="A772" s="126" t="s">
        <v>135</v>
      </c>
      <c r="B772" s="97" t="s">
        <v>135</v>
      </c>
      <c r="C772" s="460" t="s">
        <v>1474</v>
      </c>
      <c r="D772" s="89" t="s">
        <v>1478</v>
      </c>
      <c r="E772" s="97" t="s">
        <v>147</v>
      </c>
      <c r="F772" s="49" t="s">
        <v>3214</v>
      </c>
      <c r="G772" s="129">
        <v>8584</v>
      </c>
      <c r="H772" s="129">
        <v>8800</v>
      </c>
      <c r="I772" s="135">
        <v>0.025</v>
      </c>
      <c r="J772" s="134" t="s">
        <v>147</v>
      </c>
      <c r="K772" s="134" t="s">
        <v>2729</v>
      </c>
    </row>
    <row r="773" ht="18.95" hidden="1" customHeight="1" spans="1:11">
      <c r="A773" s="126" t="s">
        <v>135</v>
      </c>
      <c r="B773" s="97"/>
      <c r="C773" s="460" t="s">
        <v>1474</v>
      </c>
      <c r="D773" s="89" t="s">
        <v>1480</v>
      </c>
      <c r="E773" s="97" t="s">
        <v>147</v>
      </c>
      <c r="F773" s="49" t="s">
        <v>3215</v>
      </c>
      <c r="G773" s="129">
        <v>11949</v>
      </c>
      <c r="H773" s="129">
        <v>13000</v>
      </c>
      <c r="I773" s="135">
        <v>0.088</v>
      </c>
      <c r="J773" s="134" t="s">
        <v>147</v>
      </c>
      <c r="K773" s="134" t="s">
        <v>2729</v>
      </c>
    </row>
    <row r="774" ht="18.95" hidden="1" customHeight="1" spans="1:11">
      <c r="A774" s="126" t="s">
        <v>135</v>
      </c>
      <c r="B774" s="97"/>
      <c r="C774" s="460" t="s">
        <v>1474</v>
      </c>
      <c r="D774" s="89" t="s">
        <v>1482</v>
      </c>
      <c r="E774" s="97" t="s">
        <v>147</v>
      </c>
      <c r="F774" s="49" t="s">
        <v>3216</v>
      </c>
      <c r="G774" s="129">
        <v>81</v>
      </c>
      <c r="H774" s="128">
        <v>86</v>
      </c>
      <c r="I774" s="135">
        <v>0.062</v>
      </c>
      <c r="J774" s="134" t="s">
        <v>147</v>
      </c>
      <c r="K774" s="134" t="s">
        <v>2729</v>
      </c>
    </row>
    <row r="775" ht="18.95" hidden="1" customHeight="1" spans="1:11">
      <c r="A775" s="126" t="s">
        <v>135</v>
      </c>
      <c r="B775" s="97"/>
      <c r="C775" s="460" t="s">
        <v>1474</v>
      </c>
      <c r="D775" s="89" t="s">
        <v>1484</v>
      </c>
      <c r="E775" s="97" t="s">
        <v>147</v>
      </c>
      <c r="F775" s="54" t="s">
        <v>3217</v>
      </c>
      <c r="G775" s="129">
        <v>7069</v>
      </c>
      <c r="H775" s="130">
        <v>7214</v>
      </c>
      <c r="I775" s="136">
        <v>0.021</v>
      </c>
      <c r="J775" s="134" t="s">
        <v>147</v>
      </c>
      <c r="K775" s="134" t="s">
        <v>2729</v>
      </c>
    </row>
    <row r="776" ht="18.95" hidden="1" customHeight="1" spans="1:11">
      <c r="A776" s="126" t="s">
        <v>135</v>
      </c>
      <c r="B776" s="460" t="s">
        <v>1379</v>
      </c>
      <c r="C776" s="97"/>
      <c r="D776" s="89" t="s">
        <v>1486</v>
      </c>
      <c r="E776" s="97" t="s">
        <v>147</v>
      </c>
      <c r="F776" s="49" t="s">
        <v>3218</v>
      </c>
      <c r="G776" s="129">
        <v>31169</v>
      </c>
      <c r="H776" s="128">
        <v>32800</v>
      </c>
      <c r="I776" s="135">
        <v>0.052</v>
      </c>
      <c r="J776" s="134" t="s">
        <v>147</v>
      </c>
      <c r="K776" s="134" t="s">
        <v>147</v>
      </c>
    </row>
    <row r="777" ht="18.95" hidden="1" customHeight="1" spans="1:11">
      <c r="A777" s="126" t="s">
        <v>135</v>
      </c>
      <c r="B777" s="460" t="s">
        <v>1379</v>
      </c>
      <c r="C777" s="97"/>
      <c r="D777" s="89" t="s">
        <v>1488</v>
      </c>
      <c r="E777" s="97" t="s">
        <v>147</v>
      </c>
      <c r="F777" s="49" t="s">
        <v>3219</v>
      </c>
      <c r="G777" s="129">
        <v>4638</v>
      </c>
      <c r="H777" s="128">
        <v>5000</v>
      </c>
      <c r="I777" s="135">
        <v>0.078</v>
      </c>
      <c r="J777" s="134" t="s">
        <v>147</v>
      </c>
      <c r="K777" s="134" t="s">
        <v>147</v>
      </c>
    </row>
    <row r="778" hidden="1" spans="1:11">
      <c r="A778" s="126" t="s">
        <v>135</v>
      </c>
      <c r="B778" s="460" t="s">
        <v>1379</v>
      </c>
      <c r="C778" s="97"/>
      <c r="D778" s="89" t="s">
        <v>1490</v>
      </c>
      <c r="E778" s="97"/>
      <c r="F778" s="49" t="s">
        <v>1491</v>
      </c>
      <c r="G778" s="128">
        <v>27453</v>
      </c>
      <c r="H778" s="128">
        <v>28100</v>
      </c>
      <c r="I778" s="135">
        <v>0.024</v>
      </c>
      <c r="J778" s="134" t="s">
        <v>147</v>
      </c>
      <c r="K778" s="134" t="s">
        <v>147</v>
      </c>
    </row>
    <row r="779" hidden="1" spans="1:11">
      <c r="A779" s="126" t="s">
        <v>135</v>
      </c>
      <c r="B779" s="97" t="s">
        <v>135</v>
      </c>
      <c r="C779" s="460" t="s">
        <v>1490</v>
      </c>
      <c r="D779" s="89" t="s">
        <v>1492</v>
      </c>
      <c r="E779" s="97" t="s">
        <v>147</v>
      </c>
      <c r="F779" s="49" t="s">
        <v>2728</v>
      </c>
      <c r="G779" s="129">
        <v>0</v>
      </c>
      <c r="H779" s="129"/>
      <c r="I779" s="135" t="s">
        <v>135</v>
      </c>
      <c r="J779" s="134" t="s">
        <v>2729</v>
      </c>
      <c r="K779" s="134" t="s">
        <v>2729</v>
      </c>
    </row>
    <row r="780" hidden="1" spans="1:11">
      <c r="A780" s="126" t="s">
        <v>135</v>
      </c>
      <c r="B780" s="97" t="s">
        <v>135</v>
      </c>
      <c r="C780" s="460" t="s">
        <v>1490</v>
      </c>
      <c r="D780" s="89" t="s">
        <v>1493</v>
      </c>
      <c r="E780" s="97" t="s">
        <v>147</v>
      </c>
      <c r="F780" s="49" t="s">
        <v>2730</v>
      </c>
      <c r="G780" s="129">
        <v>50</v>
      </c>
      <c r="H780" s="129">
        <v>52</v>
      </c>
      <c r="I780" s="135">
        <v>0.04</v>
      </c>
      <c r="J780" s="134" t="s">
        <v>147</v>
      </c>
      <c r="K780" s="134" t="s">
        <v>2729</v>
      </c>
    </row>
    <row r="781" hidden="1" spans="1:11">
      <c r="A781" s="126" t="s">
        <v>135</v>
      </c>
      <c r="B781" s="97"/>
      <c r="C781" s="460" t="s">
        <v>1490</v>
      </c>
      <c r="D781" s="89" t="s">
        <v>1494</v>
      </c>
      <c r="E781" s="97" t="s">
        <v>147</v>
      </c>
      <c r="F781" s="49" t="s">
        <v>2731</v>
      </c>
      <c r="G781" s="129">
        <v>0</v>
      </c>
      <c r="H781" s="129">
        <v>0</v>
      </c>
      <c r="I781" s="135" t="s">
        <v>135</v>
      </c>
      <c r="J781" s="134" t="s">
        <v>2729</v>
      </c>
      <c r="K781" s="134" t="s">
        <v>2729</v>
      </c>
    </row>
    <row r="782" hidden="1" spans="1:11">
      <c r="A782" s="126" t="s">
        <v>135</v>
      </c>
      <c r="B782" s="97"/>
      <c r="C782" s="460" t="s">
        <v>1490</v>
      </c>
      <c r="D782" s="89" t="s">
        <v>1495</v>
      </c>
      <c r="E782" s="97" t="s">
        <v>147</v>
      </c>
      <c r="F782" s="49" t="s">
        <v>3220</v>
      </c>
      <c r="G782" s="129">
        <v>0</v>
      </c>
      <c r="H782" s="128">
        <v>0</v>
      </c>
      <c r="I782" s="135" t="s">
        <v>135</v>
      </c>
      <c r="J782" s="134" t="s">
        <v>2729</v>
      </c>
      <c r="K782" s="134" t="s">
        <v>2729</v>
      </c>
    </row>
    <row r="783" hidden="1" spans="1:11">
      <c r="A783" s="126" t="s">
        <v>135</v>
      </c>
      <c r="B783" s="97"/>
      <c r="C783" s="460" t="s">
        <v>1490</v>
      </c>
      <c r="D783" s="89" t="s">
        <v>1497</v>
      </c>
      <c r="E783" s="97" t="s">
        <v>147</v>
      </c>
      <c r="F783" s="49" t="s">
        <v>3221</v>
      </c>
      <c r="G783" s="129">
        <v>0</v>
      </c>
      <c r="H783" s="129"/>
      <c r="I783" s="135" t="s">
        <v>135</v>
      </c>
      <c r="J783" s="134" t="s">
        <v>2729</v>
      </c>
      <c r="K783" s="134" t="s">
        <v>2729</v>
      </c>
    </row>
    <row r="784" hidden="1" spans="1:11">
      <c r="A784" s="126" t="s">
        <v>135</v>
      </c>
      <c r="B784" s="97" t="s">
        <v>135</v>
      </c>
      <c r="C784" s="460" t="s">
        <v>1490</v>
      </c>
      <c r="D784" s="89" t="s">
        <v>1499</v>
      </c>
      <c r="E784" s="97" t="s">
        <v>147</v>
      </c>
      <c r="F784" s="49" t="s">
        <v>3222</v>
      </c>
      <c r="G784" s="129">
        <v>0</v>
      </c>
      <c r="H784" s="129">
        <v>0</v>
      </c>
      <c r="I784" s="135" t="s">
        <v>135</v>
      </c>
      <c r="J784" s="134" t="s">
        <v>2729</v>
      </c>
      <c r="K784" s="134" t="s">
        <v>2729</v>
      </c>
    </row>
    <row r="785" hidden="1" spans="1:11">
      <c r="A785" s="126" t="s">
        <v>135</v>
      </c>
      <c r="B785" s="97" t="s">
        <v>135</v>
      </c>
      <c r="C785" s="460" t="s">
        <v>1490</v>
      </c>
      <c r="D785" s="89" t="s">
        <v>1501</v>
      </c>
      <c r="E785" s="97" t="s">
        <v>147</v>
      </c>
      <c r="F785" s="49" t="s">
        <v>3223</v>
      </c>
      <c r="G785" s="129">
        <v>12</v>
      </c>
      <c r="H785" s="129">
        <v>18</v>
      </c>
      <c r="I785" s="135">
        <v>0.5</v>
      </c>
      <c r="J785" s="134" t="s">
        <v>147</v>
      </c>
      <c r="K785" s="134" t="s">
        <v>2729</v>
      </c>
    </row>
    <row r="786" hidden="1" spans="1:11">
      <c r="A786" s="126" t="s">
        <v>135</v>
      </c>
      <c r="B786" s="97" t="s">
        <v>135</v>
      </c>
      <c r="C786" s="460" t="s">
        <v>1490</v>
      </c>
      <c r="D786" s="89" t="s">
        <v>1503</v>
      </c>
      <c r="E786" s="97" t="s">
        <v>147</v>
      </c>
      <c r="F786" s="49" t="s">
        <v>3224</v>
      </c>
      <c r="G786" s="129">
        <v>0</v>
      </c>
      <c r="H786" s="129">
        <v>0</v>
      </c>
      <c r="I786" s="135" t="s">
        <v>135</v>
      </c>
      <c r="J786" s="134" t="s">
        <v>2729</v>
      </c>
      <c r="K786" s="134" t="s">
        <v>2729</v>
      </c>
    </row>
    <row r="787" hidden="1" spans="1:11">
      <c r="A787" s="126" t="s">
        <v>135</v>
      </c>
      <c r="B787" s="97" t="s">
        <v>135</v>
      </c>
      <c r="C787" s="460" t="s">
        <v>1490</v>
      </c>
      <c r="D787" s="89" t="s">
        <v>1505</v>
      </c>
      <c r="E787" s="97" t="s">
        <v>147</v>
      </c>
      <c r="F787" s="49" t="s">
        <v>3225</v>
      </c>
      <c r="G787" s="129">
        <v>0</v>
      </c>
      <c r="H787" s="129">
        <v>0</v>
      </c>
      <c r="I787" s="135" t="s">
        <v>135</v>
      </c>
      <c r="J787" s="134" t="s">
        <v>2729</v>
      </c>
      <c r="K787" s="134" t="s">
        <v>2729</v>
      </c>
    </row>
    <row r="788" hidden="1" spans="1:11">
      <c r="A788" s="126" t="s">
        <v>135</v>
      </c>
      <c r="B788" s="97" t="s">
        <v>135</v>
      </c>
      <c r="C788" s="460" t="s">
        <v>1490</v>
      </c>
      <c r="D788" s="89" t="s">
        <v>1507</v>
      </c>
      <c r="E788" s="97" t="s">
        <v>147</v>
      </c>
      <c r="F788" s="49" t="s">
        <v>3226</v>
      </c>
      <c r="G788" s="129">
        <v>0</v>
      </c>
      <c r="H788" s="129">
        <v>0</v>
      </c>
      <c r="I788" s="135" t="s">
        <v>135</v>
      </c>
      <c r="J788" s="134" t="s">
        <v>2729</v>
      </c>
      <c r="K788" s="134" t="s">
        <v>2729</v>
      </c>
    </row>
    <row r="789" hidden="1" spans="1:11">
      <c r="A789" s="126" t="s">
        <v>135</v>
      </c>
      <c r="B789" s="97" t="s">
        <v>135</v>
      </c>
      <c r="C789" s="460" t="s">
        <v>1490</v>
      </c>
      <c r="D789" s="89" t="s">
        <v>1509</v>
      </c>
      <c r="E789" s="97" t="s">
        <v>147</v>
      </c>
      <c r="F789" s="49" t="s">
        <v>2766</v>
      </c>
      <c r="G789" s="129">
        <v>0</v>
      </c>
      <c r="H789" s="129">
        <v>0</v>
      </c>
      <c r="I789" s="135" t="s">
        <v>135</v>
      </c>
      <c r="J789" s="134" t="s">
        <v>2729</v>
      </c>
      <c r="K789" s="134" t="s">
        <v>2729</v>
      </c>
    </row>
    <row r="790" hidden="1" spans="1:11">
      <c r="A790" s="126" t="s">
        <v>135</v>
      </c>
      <c r="B790" s="97" t="s">
        <v>135</v>
      </c>
      <c r="C790" s="460" t="s">
        <v>1490</v>
      </c>
      <c r="D790" s="89" t="s">
        <v>1510</v>
      </c>
      <c r="E790" s="97" t="s">
        <v>147</v>
      </c>
      <c r="F790" s="49" t="s">
        <v>3227</v>
      </c>
      <c r="G790" s="129">
        <v>0</v>
      </c>
      <c r="H790" s="128">
        <v>0</v>
      </c>
      <c r="I790" s="135" t="s">
        <v>135</v>
      </c>
      <c r="J790" s="134" t="s">
        <v>2729</v>
      </c>
      <c r="K790" s="134" t="s">
        <v>2729</v>
      </c>
    </row>
    <row r="791" hidden="1" spans="1:11">
      <c r="A791" s="126" t="s">
        <v>135</v>
      </c>
      <c r="B791" s="97" t="s">
        <v>135</v>
      </c>
      <c r="C791" s="460" t="s">
        <v>1490</v>
      </c>
      <c r="D791" s="89" t="s">
        <v>1512</v>
      </c>
      <c r="E791" s="97" t="s">
        <v>147</v>
      </c>
      <c r="F791" s="49" t="s">
        <v>3228</v>
      </c>
      <c r="G791" s="129">
        <v>24000</v>
      </c>
      <c r="H791" s="129">
        <v>24495</v>
      </c>
      <c r="I791" s="135">
        <v>0.021</v>
      </c>
      <c r="J791" s="134" t="s">
        <v>147</v>
      </c>
      <c r="K791" s="134" t="s">
        <v>2729</v>
      </c>
    </row>
    <row r="792" hidden="1" spans="1:11">
      <c r="A792" s="126"/>
      <c r="B792" s="97"/>
      <c r="C792" s="460" t="s">
        <v>1490</v>
      </c>
      <c r="D792" s="96">
        <v>2111450</v>
      </c>
      <c r="E792" s="97" t="s">
        <v>147</v>
      </c>
      <c r="F792" s="49" t="s">
        <v>2738</v>
      </c>
      <c r="G792" s="129">
        <v>30</v>
      </c>
      <c r="H792" s="129">
        <v>31</v>
      </c>
      <c r="I792" s="135">
        <v>0.033</v>
      </c>
      <c r="J792" s="134" t="s">
        <v>147</v>
      </c>
      <c r="K792" s="134" t="s">
        <v>2729</v>
      </c>
    </row>
    <row r="793" hidden="1" spans="1:11">
      <c r="A793" s="126"/>
      <c r="B793" s="97"/>
      <c r="C793" s="460" t="s">
        <v>1490</v>
      </c>
      <c r="D793" s="96">
        <v>2111499</v>
      </c>
      <c r="E793" s="97" t="s">
        <v>147</v>
      </c>
      <c r="F793" s="49" t="s">
        <v>3229</v>
      </c>
      <c r="G793" s="129">
        <v>3361</v>
      </c>
      <c r="H793" s="129">
        <v>3504</v>
      </c>
      <c r="I793" s="135">
        <v>0.043</v>
      </c>
      <c r="J793" s="134" t="s">
        <v>147</v>
      </c>
      <c r="K793" s="134" t="s">
        <v>2729</v>
      </c>
    </row>
    <row r="794" hidden="1" spans="1:11">
      <c r="A794" s="126"/>
      <c r="B794" s="460" t="s">
        <v>1379</v>
      </c>
      <c r="C794" s="97"/>
      <c r="D794" s="460" t="s">
        <v>1515</v>
      </c>
      <c r="E794" s="97"/>
      <c r="F794" s="49" t="s">
        <v>1516</v>
      </c>
      <c r="G794" s="128">
        <v>0</v>
      </c>
      <c r="H794" s="128">
        <v>0</v>
      </c>
      <c r="I794" s="135" t="s">
        <v>135</v>
      </c>
      <c r="J794" s="134" t="s">
        <v>2729</v>
      </c>
      <c r="K794" s="134" t="s">
        <v>147</v>
      </c>
    </row>
    <row r="795" hidden="1" spans="1:11">
      <c r="A795" s="126"/>
      <c r="B795" s="97"/>
      <c r="C795" s="97"/>
      <c r="D795" s="459" t="s">
        <v>1517</v>
      </c>
      <c r="E795" s="97" t="s">
        <v>147</v>
      </c>
      <c r="F795" s="49" t="s">
        <v>3230</v>
      </c>
      <c r="G795" s="129">
        <v>0</v>
      </c>
      <c r="H795" s="129">
        <v>0</v>
      </c>
      <c r="I795" s="135" t="s">
        <v>135</v>
      </c>
      <c r="J795" s="134" t="s">
        <v>2729</v>
      </c>
      <c r="K795" s="134" t="s">
        <v>147</v>
      </c>
    </row>
    <row r="796" hidden="1" spans="1:11">
      <c r="A796" s="126"/>
      <c r="B796" s="97"/>
      <c r="C796" s="97"/>
      <c r="D796" s="459" t="s">
        <v>1519</v>
      </c>
      <c r="E796" s="97" t="s">
        <v>147</v>
      </c>
      <c r="F796" s="49" t="s">
        <v>3231</v>
      </c>
      <c r="G796" s="129">
        <v>0</v>
      </c>
      <c r="H796" s="129">
        <v>0</v>
      </c>
      <c r="I796" s="135" t="s">
        <v>135</v>
      </c>
      <c r="J796" s="134" t="s">
        <v>2729</v>
      </c>
      <c r="K796" s="134" t="s">
        <v>147</v>
      </c>
    </row>
    <row r="797" hidden="1" spans="1:11">
      <c r="A797" s="126"/>
      <c r="B797" s="97"/>
      <c r="C797" s="97"/>
      <c r="D797" s="459" t="s">
        <v>1494</v>
      </c>
      <c r="E797" s="97" t="s">
        <v>147</v>
      </c>
      <c r="F797" s="49" t="s">
        <v>3232</v>
      </c>
      <c r="G797" s="129">
        <v>0</v>
      </c>
      <c r="H797" s="129">
        <v>0</v>
      </c>
      <c r="I797" s="135" t="s">
        <v>135</v>
      </c>
      <c r="J797" s="134" t="s">
        <v>2729</v>
      </c>
      <c r="K797" s="134" t="s">
        <v>147</v>
      </c>
    </row>
    <row r="798" hidden="1" spans="1:11">
      <c r="A798" s="126"/>
      <c r="B798" s="97"/>
      <c r="C798" s="97"/>
      <c r="D798" s="459" t="s">
        <v>1523</v>
      </c>
      <c r="E798" s="97" t="s">
        <v>147</v>
      </c>
      <c r="F798" s="49" t="s">
        <v>3233</v>
      </c>
      <c r="G798" s="129">
        <v>0</v>
      </c>
      <c r="H798" s="129">
        <v>0</v>
      </c>
      <c r="I798" s="135" t="s">
        <v>135</v>
      </c>
      <c r="J798" s="134" t="s">
        <v>2729</v>
      </c>
      <c r="K798" s="134" t="s">
        <v>147</v>
      </c>
    </row>
    <row r="799" hidden="1" spans="1:11">
      <c r="A799" s="126"/>
      <c r="B799" s="97"/>
      <c r="C799" s="97"/>
      <c r="D799" s="459" t="s">
        <v>1525</v>
      </c>
      <c r="E799" s="97" t="s">
        <v>147</v>
      </c>
      <c r="F799" s="54" t="s">
        <v>3234</v>
      </c>
      <c r="G799" s="129">
        <v>0</v>
      </c>
      <c r="H799" s="130">
        <v>0</v>
      </c>
      <c r="I799" s="136" t="s">
        <v>135</v>
      </c>
      <c r="J799" s="134" t="s">
        <v>2729</v>
      </c>
      <c r="K799" s="134" t="s">
        <v>147</v>
      </c>
    </row>
    <row r="800" hidden="1" spans="1:11">
      <c r="A800" s="126" t="s">
        <v>135</v>
      </c>
      <c r="B800" s="460" t="s">
        <v>1379</v>
      </c>
      <c r="C800" s="97"/>
      <c r="D800" s="89" t="s">
        <v>1527</v>
      </c>
      <c r="E800" s="97" t="s">
        <v>147</v>
      </c>
      <c r="F800" s="49" t="s">
        <v>3235</v>
      </c>
      <c r="G800" s="129">
        <v>58258</v>
      </c>
      <c r="H800" s="128">
        <v>59700</v>
      </c>
      <c r="I800" s="135">
        <v>0.025</v>
      </c>
      <c r="J800" s="134" t="s">
        <v>147</v>
      </c>
      <c r="K800" s="134" t="s">
        <v>147</v>
      </c>
    </row>
    <row r="801" ht="18.95" customHeight="1" spans="1:11">
      <c r="A801" s="126" t="s">
        <v>134</v>
      </c>
      <c r="B801" s="97" t="s">
        <v>135</v>
      </c>
      <c r="C801" s="97"/>
      <c r="D801" s="89" t="s">
        <v>1529</v>
      </c>
      <c r="E801" s="97"/>
      <c r="F801" s="50" t="s">
        <v>1530</v>
      </c>
      <c r="G801" s="127">
        <v>1834261</v>
      </c>
      <c r="H801" s="127">
        <v>1875000</v>
      </c>
      <c r="I801" s="133">
        <v>0.022</v>
      </c>
      <c r="J801" s="134" t="s">
        <v>147</v>
      </c>
      <c r="K801" s="134" t="s">
        <v>147</v>
      </c>
    </row>
    <row r="802" ht="18.95" hidden="1" customHeight="1" spans="1:11">
      <c r="A802" s="126" t="s">
        <v>135</v>
      </c>
      <c r="B802" s="460" t="s">
        <v>1529</v>
      </c>
      <c r="C802" s="97"/>
      <c r="D802" s="89" t="s">
        <v>1531</v>
      </c>
      <c r="E802" s="97"/>
      <c r="F802" s="49" t="s">
        <v>1532</v>
      </c>
      <c r="G802" s="128">
        <v>274028</v>
      </c>
      <c r="H802" s="128">
        <v>280400</v>
      </c>
      <c r="I802" s="135">
        <v>0.023</v>
      </c>
      <c r="J802" s="134" t="s">
        <v>147</v>
      </c>
      <c r="K802" s="134" t="s">
        <v>147</v>
      </c>
    </row>
    <row r="803" ht="18.95" hidden="1" customHeight="1" spans="1:11">
      <c r="A803" s="126" t="s">
        <v>135</v>
      </c>
      <c r="B803" s="97" t="s">
        <v>135</v>
      </c>
      <c r="C803" s="460" t="s">
        <v>1531</v>
      </c>
      <c r="D803" s="89" t="s">
        <v>1533</v>
      </c>
      <c r="E803" s="97" t="s">
        <v>147</v>
      </c>
      <c r="F803" s="49" t="s">
        <v>4248</v>
      </c>
      <c r="G803" s="129">
        <v>76223</v>
      </c>
      <c r="H803" s="129">
        <v>78900</v>
      </c>
      <c r="I803" s="135">
        <v>0.035</v>
      </c>
      <c r="J803" s="134" t="s">
        <v>147</v>
      </c>
      <c r="K803" s="134" t="s">
        <v>2729</v>
      </c>
    </row>
    <row r="804" ht="18.95" hidden="1" customHeight="1" spans="1:11">
      <c r="A804" s="126"/>
      <c r="B804" s="97"/>
      <c r="C804" s="460" t="s">
        <v>1531</v>
      </c>
      <c r="D804" s="89" t="s">
        <v>1534</v>
      </c>
      <c r="E804" s="97" t="s">
        <v>147</v>
      </c>
      <c r="F804" s="49" t="s">
        <v>4249</v>
      </c>
      <c r="G804" s="129">
        <v>22755</v>
      </c>
      <c r="H804" s="129">
        <v>23500</v>
      </c>
      <c r="I804" s="135">
        <v>0.033</v>
      </c>
      <c r="J804" s="134" t="s">
        <v>147</v>
      </c>
      <c r="K804" s="134" t="s">
        <v>2729</v>
      </c>
    </row>
    <row r="805" ht="18.95" hidden="1" customHeight="1" spans="1:11">
      <c r="A805" s="126"/>
      <c r="B805" s="97"/>
      <c r="C805" s="460" t="s">
        <v>1531</v>
      </c>
      <c r="D805" s="89" t="s">
        <v>1535</v>
      </c>
      <c r="E805" s="97" t="s">
        <v>147</v>
      </c>
      <c r="F805" s="27" t="s">
        <v>4250</v>
      </c>
      <c r="G805" s="129">
        <v>2250</v>
      </c>
      <c r="H805" s="128">
        <v>2300</v>
      </c>
      <c r="I805" s="135">
        <v>0.022</v>
      </c>
      <c r="J805" s="134" t="s">
        <v>147</v>
      </c>
      <c r="K805" s="134" t="s">
        <v>2729</v>
      </c>
    </row>
    <row r="806" ht="18.95" hidden="1" customHeight="1" spans="1:11">
      <c r="A806" s="126"/>
      <c r="B806" s="97"/>
      <c r="C806" s="460" t="s">
        <v>1531</v>
      </c>
      <c r="D806" s="89" t="s">
        <v>1536</v>
      </c>
      <c r="E806" s="97" t="s">
        <v>147</v>
      </c>
      <c r="F806" s="49" t="s">
        <v>4251</v>
      </c>
      <c r="G806" s="129">
        <v>36262</v>
      </c>
      <c r="H806" s="128">
        <v>37000</v>
      </c>
      <c r="I806" s="135">
        <v>0.02</v>
      </c>
      <c r="J806" s="134" t="s">
        <v>147</v>
      </c>
      <c r="K806" s="134" t="s">
        <v>2729</v>
      </c>
    </row>
    <row r="807" ht="18.95" hidden="1" customHeight="1" spans="1:11">
      <c r="A807" s="126"/>
      <c r="B807" s="97"/>
      <c r="C807" s="460" t="s">
        <v>1531</v>
      </c>
      <c r="D807" s="89" t="s">
        <v>1538</v>
      </c>
      <c r="E807" s="97" t="s">
        <v>147</v>
      </c>
      <c r="F807" s="49" t="s">
        <v>4252</v>
      </c>
      <c r="G807" s="129">
        <v>1215</v>
      </c>
      <c r="H807" s="129">
        <v>1245</v>
      </c>
      <c r="I807" s="135">
        <v>0.025</v>
      </c>
      <c r="J807" s="134" t="s">
        <v>147</v>
      </c>
      <c r="K807" s="134" t="s">
        <v>2729</v>
      </c>
    </row>
    <row r="808" ht="18.95" hidden="1" customHeight="1" spans="1:11">
      <c r="A808" s="126" t="s">
        <v>135</v>
      </c>
      <c r="B808" s="97" t="s">
        <v>135</v>
      </c>
      <c r="C808" s="460" t="s">
        <v>1531</v>
      </c>
      <c r="D808" s="89" t="s">
        <v>1540</v>
      </c>
      <c r="E808" s="97" t="s">
        <v>147</v>
      </c>
      <c r="F808" s="49" t="s">
        <v>4253</v>
      </c>
      <c r="G808" s="129">
        <v>10240</v>
      </c>
      <c r="H808" s="129">
        <v>10600</v>
      </c>
      <c r="I808" s="135">
        <v>0.03515625</v>
      </c>
      <c r="J808" s="134" t="s">
        <v>147</v>
      </c>
      <c r="K808" s="134" t="s">
        <v>2729</v>
      </c>
    </row>
    <row r="809" ht="18.95" hidden="1" customHeight="1" spans="1:11">
      <c r="A809" s="126" t="s">
        <v>135</v>
      </c>
      <c r="B809" s="97" t="s">
        <v>135</v>
      </c>
      <c r="C809" s="460" t="s">
        <v>1531</v>
      </c>
      <c r="D809" s="89" t="s">
        <v>1542</v>
      </c>
      <c r="E809" s="97" t="s">
        <v>147</v>
      </c>
      <c r="F809" s="49" t="s">
        <v>4254</v>
      </c>
      <c r="G809" s="129">
        <v>779</v>
      </c>
      <c r="H809" s="129">
        <v>800</v>
      </c>
      <c r="I809" s="135">
        <v>0.027</v>
      </c>
      <c r="J809" s="134" t="s">
        <v>147</v>
      </c>
      <c r="K809" s="134" t="s">
        <v>2729</v>
      </c>
    </row>
    <row r="810" ht="18.95" hidden="1" customHeight="1" spans="1:11">
      <c r="A810" s="126" t="s">
        <v>135</v>
      </c>
      <c r="B810" s="97" t="s">
        <v>135</v>
      </c>
      <c r="C810" s="460" t="s">
        <v>1531</v>
      </c>
      <c r="D810" s="89" t="s">
        <v>1544</v>
      </c>
      <c r="E810" s="97" t="s">
        <v>147</v>
      </c>
      <c r="F810" s="49" t="s">
        <v>4255</v>
      </c>
      <c r="G810" s="129">
        <v>1082</v>
      </c>
      <c r="H810" s="129">
        <v>1100</v>
      </c>
      <c r="I810" s="135">
        <v>0.017</v>
      </c>
      <c r="J810" s="134" t="s">
        <v>147</v>
      </c>
      <c r="K810" s="134" t="s">
        <v>2729</v>
      </c>
    </row>
    <row r="811" ht="18.95" hidden="1" customHeight="1" spans="1:11">
      <c r="A811" s="126" t="s">
        <v>135</v>
      </c>
      <c r="B811" s="97" t="s">
        <v>135</v>
      </c>
      <c r="C811" s="460" t="s">
        <v>1531</v>
      </c>
      <c r="D811" s="89" t="s">
        <v>1546</v>
      </c>
      <c r="E811" s="97" t="s">
        <v>147</v>
      </c>
      <c r="F811" s="49" t="s">
        <v>4256</v>
      </c>
      <c r="G811" s="129">
        <v>1887</v>
      </c>
      <c r="H811" s="129">
        <v>1930</v>
      </c>
      <c r="I811" s="135">
        <v>0.023</v>
      </c>
      <c r="J811" s="134" t="s">
        <v>147</v>
      </c>
      <c r="K811" s="134" t="s">
        <v>2729</v>
      </c>
    </row>
    <row r="812" ht="18.95" hidden="1" customHeight="1" spans="1:11">
      <c r="A812" s="126" t="s">
        <v>135</v>
      </c>
      <c r="B812" s="97" t="s">
        <v>135</v>
      </c>
      <c r="C812" s="460" t="s">
        <v>1531</v>
      </c>
      <c r="D812" s="89" t="s">
        <v>1548</v>
      </c>
      <c r="E812" s="97" t="s">
        <v>147</v>
      </c>
      <c r="F812" s="49" t="s">
        <v>4257</v>
      </c>
      <c r="G812" s="129">
        <v>24</v>
      </c>
      <c r="H812" s="129">
        <v>25</v>
      </c>
      <c r="I812" s="135">
        <v>0.042</v>
      </c>
      <c r="J812" s="134" t="s">
        <v>147</v>
      </c>
      <c r="K812" s="134" t="s">
        <v>2729</v>
      </c>
    </row>
    <row r="813" ht="18.95" hidden="1" customHeight="1" spans="1:11">
      <c r="A813" s="126" t="s">
        <v>135</v>
      </c>
      <c r="B813" s="97" t="s">
        <v>135</v>
      </c>
      <c r="C813" s="460" t="s">
        <v>1531</v>
      </c>
      <c r="D813" s="89" t="s">
        <v>1550</v>
      </c>
      <c r="E813" s="97" t="s">
        <v>147</v>
      </c>
      <c r="F813" s="54" t="s">
        <v>4258</v>
      </c>
      <c r="G813" s="129">
        <v>121311</v>
      </c>
      <c r="H813" s="130">
        <v>123000</v>
      </c>
      <c r="I813" s="136">
        <v>0.014</v>
      </c>
      <c r="J813" s="134" t="s">
        <v>147</v>
      </c>
      <c r="K813" s="134" t="s">
        <v>2729</v>
      </c>
    </row>
    <row r="814" ht="18.95" hidden="1" customHeight="1" spans="1:11">
      <c r="A814" s="126" t="s">
        <v>135</v>
      </c>
      <c r="B814" s="460" t="s">
        <v>1529</v>
      </c>
      <c r="C814" s="97"/>
      <c r="D814" s="89" t="s">
        <v>1552</v>
      </c>
      <c r="E814" s="97" t="s">
        <v>147</v>
      </c>
      <c r="F814" s="49" t="s">
        <v>4259</v>
      </c>
      <c r="G814" s="129">
        <v>46002</v>
      </c>
      <c r="H814" s="128">
        <v>46600</v>
      </c>
      <c r="I814" s="135">
        <v>0.013</v>
      </c>
      <c r="J814" s="134" t="s">
        <v>147</v>
      </c>
      <c r="K814" s="134" t="s">
        <v>147</v>
      </c>
    </row>
    <row r="815" ht="18.95" hidden="1" customHeight="1" spans="1:11">
      <c r="A815" s="126" t="s">
        <v>135</v>
      </c>
      <c r="B815" s="460" t="s">
        <v>1529</v>
      </c>
      <c r="C815" s="97"/>
      <c r="D815" s="89" t="s">
        <v>1554</v>
      </c>
      <c r="E815" s="97"/>
      <c r="F815" s="49" t="s">
        <v>1555</v>
      </c>
      <c r="G815" s="128">
        <v>1010186</v>
      </c>
      <c r="H815" s="128">
        <v>1035000</v>
      </c>
      <c r="I815" s="135">
        <v>0.025</v>
      </c>
      <c r="J815" s="134" t="s">
        <v>147</v>
      </c>
      <c r="K815" s="134" t="s">
        <v>147</v>
      </c>
    </row>
    <row r="816" ht="18.95" hidden="1" customHeight="1" spans="1:11">
      <c r="A816" s="126" t="s">
        <v>135</v>
      </c>
      <c r="B816" s="97" t="s">
        <v>135</v>
      </c>
      <c r="C816" s="460" t="s">
        <v>1554</v>
      </c>
      <c r="D816" s="89" t="s">
        <v>1556</v>
      </c>
      <c r="E816" s="97" t="s">
        <v>147</v>
      </c>
      <c r="F816" s="49" t="s">
        <v>4260</v>
      </c>
      <c r="G816" s="129">
        <v>345563</v>
      </c>
      <c r="H816" s="129">
        <v>355000</v>
      </c>
      <c r="I816" s="135">
        <v>0.027</v>
      </c>
      <c r="J816" s="134" t="s">
        <v>147</v>
      </c>
      <c r="K816" s="134" t="s">
        <v>2729</v>
      </c>
    </row>
    <row r="817" ht="18.95" hidden="1" customHeight="1" spans="1:11">
      <c r="A817" s="126" t="s">
        <v>135</v>
      </c>
      <c r="B817" s="97" t="s">
        <v>135</v>
      </c>
      <c r="C817" s="460" t="s">
        <v>1554</v>
      </c>
      <c r="D817" s="89" t="s">
        <v>1558</v>
      </c>
      <c r="E817" s="97" t="s">
        <v>147</v>
      </c>
      <c r="F817" s="54" t="s">
        <v>4261</v>
      </c>
      <c r="G817" s="129">
        <v>664623</v>
      </c>
      <c r="H817" s="130">
        <v>680000</v>
      </c>
      <c r="I817" s="136">
        <v>0.023</v>
      </c>
      <c r="J817" s="134" t="s">
        <v>147</v>
      </c>
      <c r="K817" s="134" t="s">
        <v>2729</v>
      </c>
    </row>
    <row r="818" ht="18.95" hidden="1" customHeight="1" spans="1:11">
      <c r="A818" s="126" t="s">
        <v>135</v>
      </c>
      <c r="B818" s="460" t="s">
        <v>1529</v>
      </c>
      <c r="C818" s="97"/>
      <c r="D818" s="89" t="s">
        <v>1560</v>
      </c>
      <c r="E818" s="97" t="s">
        <v>147</v>
      </c>
      <c r="F818" s="49" t="s">
        <v>4262</v>
      </c>
      <c r="G818" s="129">
        <v>244871</v>
      </c>
      <c r="H818" s="128">
        <v>250000</v>
      </c>
      <c r="I818" s="135">
        <v>0.021</v>
      </c>
      <c r="J818" s="134" t="s">
        <v>147</v>
      </c>
      <c r="K818" s="134" t="s">
        <v>147</v>
      </c>
    </row>
    <row r="819" ht="18.95" hidden="1" customHeight="1" spans="1:11">
      <c r="A819" s="126" t="s">
        <v>135</v>
      </c>
      <c r="B819" s="97" t="s">
        <v>1529</v>
      </c>
      <c r="C819" s="97" t="s">
        <v>135</v>
      </c>
      <c r="D819" s="89" t="s">
        <v>1562</v>
      </c>
      <c r="E819" s="97" t="s">
        <v>147</v>
      </c>
      <c r="F819" s="49" t="s">
        <v>4263</v>
      </c>
      <c r="G819" s="129">
        <v>4886</v>
      </c>
      <c r="H819" s="128">
        <v>5000</v>
      </c>
      <c r="I819" s="135">
        <v>0.023</v>
      </c>
      <c r="J819" s="134" t="s">
        <v>147</v>
      </c>
      <c r="K819" s="134" t="s">
        <v>147</v>
      </c>
    </row>
    <row r="820" ht="18.95" hidden="1" customHeight="1" spans="1:11">
      <c r="A820" s="126" t="s">
        <v>135</v>
      </c>
      <c r="B820" s="97" t="s">
        <v>1529</v>
      </c>
      <c r="C820" s="97" t="s">
        <v>135</v>
      </c>
      <c r="D820" s="89" t="s">
        <v>1564</v>
      </c>
      <c r="E820" s="97" t="s">
        <v>147</v>
      </c>
      <c r="F820" s="49" t="s">
        <v>4264</v>
      </c>
      <c r="G820" s="129">
        <v>254288</v>
      </c>
      <c r="H820" s="128">
        <v>258000</v>
      </c>
      <c r="I820" s="135">
        <v>0.015</v>
      </c>
      <c r="J820" s="134" t="s">
        <v>147</v>
      </c>
      <c r="K820" s="134" t="s">
        <v>147</v>
      </c>
    </row>
    <row r="821" ht="18.95" customHeight="1" spans="1:11">
      <c r="A821" s="126" t="s">
        <v>134</v>
      </c>
      <c r="B821" s="97" t="s">
        <v>135</v>
      </c>
      <c r="C821" s="97"/>
      <c r="D821" s="89" t="s">
        <v>1566</v>
      </c>
      <c r="E821" s="97"/>
      <c r="F821" s="50" t="s">
        <v>1567</v>
      </c>
      <c r="G821" s="127">
        <v>5934076</v>
      </c>
      <c r="H821" s="127">
        <v>6182000</v>
      </c>
      <c r="I821" s="133">
        <v>0.042</v>
      </c>
      <c r="J821" s="134" t="s">
        <v>147</v>
      </c>
      <c r="K821" s="134" t="s">
        <v>147</v>
      </c>
    </row>
    <row r="822" ht="18.95" hidden="1" customHeight="1" spans="1:11">
      <c r="A822" s="126" t="s">
        <v>135</v>
      </c>
      <c r="B822" s="460" t="s">
        <v>1566</v>
      </c>
      <c r="C822" s="97"/>
      <c r="D822" s="89" t="s">
        <v>1568</v>
      </c>
      <c r="E822" s="97"/>
      <c r="F822" s="50" t="s">
        <v>1569</v>
      </c>
      <c r="G822" s="127">
        <v>1955702</v>
      </c>
      <c r="H822" s="127">
        <v>2016000</v>
      </c>
      <c r="I822" s="133">
        <v>0.031</v>
      </c>
      <c r="J822" s="134" t="s">
        <v>147</v>
      </c>
      <c r="K822" s="134" t="s">
        <v>147</v>
      </c>
    </row>
    <row r="823" ht="18.95" hidden="1" customHeight="1" spans="1:11">
      <c r="A823" s="126" t="s">
        <v>135</v>
      </c>
      <c r="B823" s="97"/>
      <c r="C823" s="460" t="s">
        <v>1568</v>
      </c>
      <c r="D823" s="89" t="s">
        <v>1570</v>
      </c>
      <c r="E823" s="97" t="s">
        <v>147</v>
      </c>
      <c r="F823" s="49" t="s">
        <v>4053</v>
      </c>
      <c r="G823" s="129">
        <v>51587</v>
      </c>
      <c r="H823" s="129">
        <v>54000</v>
      </c>
      <c r="I823" s="135">
        <v>0.047</v>
      </c>
      <c r="J823" s="134" t="s">
        <v>147</v>
      </c>
      <c r="K823" s="134" t="s">
        <v>147</v>
      </c>
    </row>
    <row r="824" ht="18.95" hidden="1" customHeight="1" spans="1:11">
      <c r="A824" s="126" t="s">
        <v>135</v>
      </c>
      <c r="B824" s="97"/>
      <c r="C824" s="460" t="s">
        <v>1568</v>
      </c>
      <c r="D824" s="89" t="s">
        <v>1571</v>
      </c>
      <c r="E824" s="97" t="s">
        <v>147</v>
      </c>
      <c r="F824" s="27" t="s">
        <v>4054</v>
      </c>
      <c r="G824" s="129">
        <v>5488</v>
      </c>
      <c r="H824" s="129">
        <v>5600</v>
      </c>
      <c r="I824" s="135">
        <v>0.02</v>
      </c>
      <c r="J824" s="134" t="s">
        <v>147</v>
      </c>
      <c r="K824" s="134" t="s">
        <v>147</v>
      </c>
    </row>
    <row r="825" ht="18.95" hidden="1" customHeight="1" spans="1:11">
      <c r="A825" s="126" t="s">
        <v>135</v>
      </c>
      <c r="B825" s="97"/>
      <c r="C825" s="460" t="s">
        <v>1568</v>
      </c>
      <c r="D825" s="89" t="s">
        <v>1572</v>
      </c>
      <c r="E825" s="97" t="s">
        <v>147</v>
      </c>
      <c r="F825" s="27" t="s">
        <v>4055</v>
      </c>
      <c r="G825" s="129">
        <v>23</v>
      </c>
      <c r="H825" s="128">
        <v>24</v>
      </c>
      <c r="I825" s="135">
        <v>0.043</v>
      </c>
      <c r="J825" s="134" t="s">
        <v>147</v>
      </c>
      <c r="K825" s="134" t="s">
        <v>147</v>
      </c>
    </row>
    <row r="826" ht="18.95" hidden="1" customHeight="1" spans="1:11">
      <c r="A826" s="126"/>
      <c r="B826" s="97"/>
      <c r="C826" s="460" t="s">
        <v>1568</v>
      </c>
      <c r="D826" s="89" t="s">
        <v>1573</v>
      </c>
      <c r="E826" s="97" t="s">
        <v>147</v>
      </c>
      <c r="F826" s="49" t="s">
        <v>4245</v>
      </c>
      <c r="G826" s="129">
        <v>279223</v>
      </c>
      <c r="H826" s="128">
        <v>286000</v>
      </c>
      <c r="I826" s="135">
        <v>0.024</v>
      </c>
      <c r="J826" s="134" t="s">
        <v>147</v>
      </c>
      <c r="K826" s="134" t="s">
        <v>147</v>
      </c>
    </row>
    <row r="827" ht="18.95" hidden="1" customHeight="1" spans="1:11">
      <c r="A827" s="126"/>
      <c r="B827" s="97"/>
      <c r="C827" s="460" t="s">
        <v>1568</v>
      </c>
      <c r="D827" s="89" t="s">
        <v>1574</v>
      </c>
      <c r="E827" s="97" t="s">
        <v>147</v>
      </c>
      <c r="F827" s="49" t="s">
        <v>4265</v>
      </c>
      <c r="G827" s="129">
        <v>23677</v>
      </c>
      <c r="H827" s="129">
        <v>25000</v>
      </c>
      <c r="I827" s="135">
        <v>0.056</v>
      </c>
      <c r="J827" s="134" t="s">
        <v>147</v>
      </c>
      <c r="K827" s="134" t="s">
        <v>147</v>
      </c>
    </row>
    <row r="828" ht="18.95" hidden="1" customHeight="1" spans="1:11">
      <c r="A828" s="126" t="s">
        <v>135</v>
      </c>
      <c r="B828" s="97" t="s">
        <v>135</v>
      </c>
      <c r="C828" s="460" t="s">
        <v>1568</v>
      </c>
      <c r="D828" s="89" t="s">
        <v>1576</v>
      </c>
      <c r="E828" s="97" t="s">
        <v>147</v>
      </c>
      <c r="F828" s="49" t="s">
        <v>4266</v>
      </c>
      <c r="G828" s="129">
        <v>156540</v>
      </c>
      <c r="H828" s="129">
        <v>160000</v>
      </c>
      <c r="I828" s="135">
        <v>0.022</v>
      </c>
      <c r="J828" s="134" t="s">
        <v>147</v>
      </c>
      <c r="K828" s="134" t="s">
        <v>147</v>
      </c>
    </row>
    <row r="829" ht="18.95" hidden="1" customHeight="1" spans="1:11">
      <c r="A829" s="126" t="s">
        <v>135</v>
      </c>
      <c r="B829" s="97" t="s">
        <v>135</v>
      </c>
      <c r="C829" s="460" t="s">
        <v>1568</v>
      </c>
      <c r="D829" s="89" t="s">
        <v>1578</v>
      </c>
      <c r="E829" s="97" t="s">
        <v>147</v>
      </c>
      <c r="F829" s="49" t="s">
        <v>4267</v>
      </c>
      <c r="G829" s="129">
        <v>60767</v>
      </c>
      <c r="H829" s="129">
        <v>62600</v>
      </c>
      <c r="I829" s="135">
        <v>0.03</v>
      </c>
      <c r="J829" s="134" t="s">
        <v>147</v>
      </c>
      <c r="K829" s="134" t="s">
        <v>147</v>
      </c>
    </row>
    <row r="830" ht="18.95" hidden="1" customHeight="1" spans="1:11">
      <c r="A830" s="126" t="s">
        <v>135</v>
      </c>
      <c r="B830" s="97" t="s">
        <v>135</v>
      </c>
      <c r="C830" s="460" t="s">
        <v>1568</v>
      </c>
      <c r="D830" s="89" t="s">
        <v>1580</v>
      </c>
      <c r="E830" s="97" t="s">
        <v>147</v>
      </c>
      <c r="F830" s="51" t="s">
        <v>4268</v>
      </c>
      <c r="G830" s="129">
        <v>12717</v>
      </c>
      <c r="H830" s="129">
        <v>13000</v>
      </c>
      <c r="I830" s="135">
        <v>0.022</v>
      </c>
      <c r="J830" s="134" t="s">
        <v>147</v>
      </c>
      <c r="K830" s="134" t="s">
        <v>147</v>
      </c>
    </row>
    <row r="831" ht="18.95" hidden="1" customHeight="1" spans="1:11">
      <c r="A831" s="126" t="s">
        <v>135</v>
      </c>
      <c r="B831" s="97" t="s">
        <v>135</v>
      </c>
      <c r="C831" s="460" t="s">
        <v>1568</v>
      </c>
      <c r="D831" s="89" t="s">
        <v>1582</v>
      </c>
      <c r="E831" s="97" t="s">
        <v>147</v>
      </c>
      <c r="F831" s="51" t="s">
        <v>4269</v>
      </c>
      <c r="G831" s="129">
        <v>3018</v>
      </c>
      <c r="H831" s="129">
        <v>3100</v>
      </c>
      <c r="I831" s="135">
        <v>0.027</v>
      </c>
      <c r="J831" s="134" t="s">
        <v>147</v>
      </c>
      <c r="K831" s="134" t="s">
        <v>147</v>
      </c>
    </row>
    <row r="832" ht="18.95" hidden="1" customHeight="1" spans="1:11">
      <c r="A832" s="126" t="s">
        <v>135</v>
      </c>
      <c r="B832" s="97" t="s">
        <v>135</v>
      </c>
      <c r="C832" s="460" t="s">
        <v>1568</v>
      </c>
      <c r="D832" s="89" t="s">
        <v>1584</v>
      </c>
      <c r="E832" s="97" t="s">
        <v>147</v>
      </c>
      <c r="F832" s="27" t="s">
        <v>4270</v>
      </c>
      <c r="G832" s="129">
        <v>2301</v>
      </c>
      <c r="H832" s="129">
        <v>2360</v>
      </c>
      <c r="I832" s="135">
        <v>0.026</v>
      </c>
      <c r="J832" s="134" t="s">
        <v>147</v>
      </c>
      <c r="K832" s="134" t="s">
        <v>147</v>
      </c>
    </row>
    <row r="833" ht="18.95" hidden="1" customHeight="1" spans="1:11">
      <c r="A833" s="126" t="s">
        <v>135</v>
      </c>
      <c r="B833" s="97" t="s">
        <v>135</v>
      </c>
      <c r="C833" s="460" t="s">
        <v>1568</v>
      </c>
      <c r="D833" s="89" t="s">
        <v>1586</v>
      </c>
      <c r="E833" s="97" t="s">
        <v>147</v>
      </c>
      <c r="F833" s="49" t="s">
        <v>4271</v>
      </c>
      <c r="G833" s="129">
        <v>9084</v>
      </c>
      <c r="H833" s="129">
        <v>9300</v>
      </c>
      <c r="I833" s="135">
        <v>0.024</v>
      </c>
      <c r="J833" s="134" t="s">
        <v>147</v>
      </c>
      <c r="K833" s="134" t="s">
        <v>147</v>
      </c>
    </row>
    <row r="834" ht="18.95" hidden="1" customHeight="1" spans="1:11">
      <c r="A834" s="126" t="s">
        <v>135</v>
      </c>
      <c r="B834" s="97" t="s">
        <v>135</v>
      </c>
      <c r="C834" s="460" t="s">
        <v>1568</v>
      </c>
      <c r="D834" s="89" t="s">
        <v>1588</v>
      </c>
      <c r="E834" s="97" t="s">
        <v>147</v>
      </c>
      <c r="F834" s="49" t="s">
        <v>4272</v>
      </c>
      <c r="G834" s="129">
        <v>70</v>
      </c>
      <c r="H834" s="129">
        <v>72</v>
      </c>
      <c r="I834" s="135">
        <v>0.029</v>
      </c>
      <c r="J834" s="134" t="s">
        <v>147</v>
      </c>
      <c r="K834" s="134" t="s">
        <v>147</v>
      </c>
    </row>
    <row r="835" ht="18.95" hidden="1" customHeight="1" spans="1:11">
      <c r="A835" s="126" t="s">
        <v>135</v>
      </c>
      <c r="B835" s="97" t="s">
        <v>135</v>
      </c>
      <c r="C835" s="460" t="s">
        <v>1568</v>
      </c>
      <c r="D835" s="89" t="s">
        <v>1590</v>
      </c>
      <c r="E835" s="97" t="s">
        <v>147</v>
      </c>
      <c r="F835" s="49" t="s">
        <v>4273</v>
      </c>
      <c r="G835" s="129">
        <v>14521</v>
      </c>
      <c r="H835" s="129">
        <v>15000</v>
      </c>
      <c r="I835" s="135">
        <v>0.033</v>
      </c>
      <c r="J835" s="134" t="s">
        <v>147</v>
      </c>
      <c r="K835" s="134" t="s">
        <v>147</v>
      </c>
    </row>
    <row r="836" ht="18.95" hidden="1" customHeight="1" spans="1:11">
      <c r="A836" s="126" t="s">
        <v>135</v>
      </c>
      <c r="B836" s="97" t="s">
        <v>135</v>
      </c>
      <c r="C836" s="460" t="s">
        <v>1568</v>
      </c>
      <c r="D836" s="89" t="s">
        <v>1592</v>
      </c>
      <c r="E836" s="97" t="s">
        <v>147</v>
      </c>
      <c r="F836" s="51" t="s">
        <v>4274</v>
      </c>
      <c r="G836" s="129">
        <v>153</v>
      </c>
      <c r="H836" s="129">
        <v>156</v>
      </c>
      <c r="I836" s="135">
        <v>0.02</v>
      </c>
      <c r="J836" s="134" t="s">
        <v>147</v>
      </c>
      <c r="K836" s="134" t="s">
        <v>147</v>
      </c>
    </row>
    <row r="837" ht="18.95" hidden="1" customHeight="1" spans="1:11">
      <c r="A837" s="126" t="s">
        <v>135</v>
      </c>
      <c r="B837" s="97" t="s">
        <v>135</v>
      </c>
      <c r="C837" s="460" t="s">
        <v>1568</v>
      </c>
      <c r="D837" s="89" t="s">
        <v>1594</v>
      </c>
      <c r="E837" s="97" t="s">
        <v>147</v>
      </c>
      <c r="F837" s="51" t="s">
        <v>4275</v>
      </c>
      <c r="G837" s="129">
        <v>1954</v>
      </c>
      <c r="H837" s="129">
        <v>2000</v>
      </c>
      <c r="I837" s="135">
        <v>0.024</v>
      </c>
      <c r="J837" s="134" t="s">
        <v>147</v>
      </c>
      <c r="K837" s="134" t="s">
        <v>147</v>
      </c>
    </row>
    <row r="838" ht="18.95" hidden="1" customHeight="1" spans="1:11">
      <c r="A838" s="126" t="s">
        <v>135</v>
      </c>
      <c r="B838" s="97" t="s">
        <v>135</v>
      </c>
      <c r="C838" s="460" t="s">
        <v>1568</v>
      </c>
      <c r="D838" s="89" t="s">
        <v>1596</v>
      </c>
      <c r="E838" s="97" t="s">
        <v>147</v>
      </c>
      <c r="F838" s="49" t="s">
        <v>4276</v>
      </c>
      <c r="G838" s="129">
        <v>127234</v>
      </c>
      <c r="H838" s="129">
        <v>136000</v>
      </c>
      <c r="I838" s="135">
        <v>0.069</v>
      </c>
      <c r="J838" s="134" t="s">
        <v>147</v>
      </c>
      <c r="K838" s="134" t="s">
        <v>147</v>
      </c>
    </row>
    <row r="839" ht="18.95" hidden="1" customHeight="1" spans="1:11">
      <c r="A839" s="126" t="s">
        <v>135</v>
      </c>
      <c r="B839" s="97" t="s">
        <v>135</v>
      </c>
      <c r="C839" s="460" t="s">
        <v>1568</v>
      </c>
      <c r="D839" s="89" t="s">
        <v>1598</v>
      </c>
      <c r="E839" s="97" t="s">
        <v>147</v>
      </c>
      <c r="F839" s="49" t="s">
        <v>4277</v>
      </c>
      <c r="G839" s="129">
        <v>63023</v>
      </c>
      <c r="H839" s="129">
        <v>65000</v>
      </c>
      <c r="I839" s="135">
        <v>0.031</v>
      </c>
      <c r="J839" s="134" t="s">
        <v>147</v>
      </c>
      <c r="K839" s="134" t="s">
        <v>147</v>
      </c>
    </row>
    <row r="840" ht="18.95" hidden="1" customHeight="1" spans="1:11">
      <c r="A840" s="126" t="s">
        <v>135</v>
      </c>
      <c r="B840" s="97" t="s">
        <v>135</v>
      </c>
      <c r="C840" s="460" t="s">
        <v>1568</v>
      </c>
      <c r="D840" s="89" t="s">
        <v>1600</v>
      </c>
      <c r="E840" s="97" t="s">
        <v>147</v>
      </c>
      <c r="F840" s="49" t="s">
        <v>4278</v>
      </c>
      <c r="G840" s="129">
        <v>104394</v>
      </c>
      <c r="H840" s="129">
        <v>107000</v>
      </c>
      <c r="I840" s="135">
        <v>0.025</v>
      </c>
      <c r="J840" s="134" t="s">
        <v>147</v>
      </c>
      <c r="K840" s="134" t="s">
        <v>147</v>
      </c>
    </row>
    <row r="841" ht="18.95" hidden="1" customHeight="1" spans="1:11">
      <c r="A841" s="126" t="s">
        <v>135</v>
      </c>
      <c r="B841" s="97" t="s">
        <v>135</v>
      </c>
      <c r="C841" s="460" t="s">
        <v>1568</v>
      </c>
      <c r="D841" s="89" t="s">
        <v>1602</v>
      </c>
      <c r="E841" s="97" t="s">
        <v>147</v>
      </c>
      <c r="F841" s="49" t="s">
        <v>4279</v>
      </c>
      <c r="G841" s="129">
        <v>18145</v>
      </c>
      <c r="H841" s="129">
        <v>18600</v>
      </c>
      <c r="I841" s="135">
        <v>0.025</v>
      </c>
      <c r="J841" s="134" t="s">
        <v>147</v>
      </c>
      <c r="K841" s="134" t="s">
        <v>147</v>
      </c>
    </row>
    <row r="842" ht="18.95" hidden="1" customHeight="1" spans="1:11">
      <c r="A842" s="126" t="s">
        <v>135</v>
      </c>
      <c r="B842" s="97" t="s">
        <v>135</v>
      </c>
      <c r="C842" s="460" t="s">
        <v>1568</v>
      </c>
      <c r="D842" s="89" t="s">
        <v>1604</v>
      </c>
      <c r="E842" s="97" t="s">
        <v>147</v>
      </c>
      <c r="F842" s="51" t="s">
        <v>4280</v>
      </c>
      <c r="G842" s="129">
        <v>82200</v>
      </c>
      <c r="H842" s="129">
        <v>84820</v>
      </c>
      <c r="I842" s="135">
        <v>0.032</v>
      </c>
      <c r="J842" s="134" t="s">
        <v>147</v>
      </c>
      <c r="K842" s="134" t="s">
        <v>147</v>
      </c>
    </row>
    <row r="843" ht="18.95" hidden="1" customHeight="1" spans="1:11">
      <c r="A843" s="126" t="s">
        <v>135</v>
      </c>
      <c r="B843" s="97" t="s">
        <v>135</v>
      </c>
      <c r="C843" s="460" t="s">
        <v>1568</v>
      </c>
      <c r="D843" s="89" t="s">
        <v>1606</v>
      </c>
      <c r="E843" s="97" t="s">
        <v>147</v>
      </c>
      <c r="F843" s="49" t="s">
        <v>4281</v>
      </c>
      <c r="G843" s="129">
        <v>0</v>
      </c>
      <c r="H843" s="129">
        <v>0</v>
      </c>
      <c r="I843" s="135" t="s">
        <v>135</v>
      </c>
      <c r="J843" s="134" t="s">
        <v>2729</v>
      </c>
      <c r="K843" s="134" t="s">
        <v>147</v>
      </c>
    </row>
    <row r="844" ht="18.95" hidden="1" customHeight="1" spans="1:11">
      <c r="A844" s="126" t="s">
        <v>135</v>
      </c>
      <c r="B844" s="97" t="s">
        <v>135</v>
      </c>
      <c r="C844" s="460" t="s">
        <v>1568</v>
      </c>
      <c r="D844" s="89" t="s">
        <v>1608</v>
      </c>
      <c r="E844" s="97" t="s">
        <v>147</v>
      </c>
      <c r="F844" s="51" t="s">
        <v>4282</v>
      </c>
      <c r="G844" s="129">
        <v>77758</v>
      </c>
      <c r="H844" s="129">
        <v>80190</v>
      </c>
      <c r="I844" s="135">
        <v>0.031</v>
      </c>
      <c r="J844" s="134" t="s">
        <v>147</v>
      </c>
      <c r="K844" s="134" t="s">
        <v>147</v>
      </c>
    </row>
    <row r="845" ht="18.95" hidden="1" customHeight="1" spans="1:11">
      <c r="A845" s="126" t="s">
        <v>135</v>
      </c>
      <c r="B845" s="97" t="s">
        <v>135</v>
      </c>
      <c r="C845" s="460" t="s">
        <v>1568</v>
      </c>
      <c r="D845" s="89" t="s">
        <v>1610</v>
      </c>
      <c r="E845" s="97" t="s">
        <v>147</v>
      </c>
      <c r="F845" s="49" t="s">
        <v>4283</v>
      </c>
      <c r="G845" s="129">
        <v>168457</v>
      </c>
      <c r="H845" s="129">
        <v>175000</v>
      </c>
      <c r="I845" s="135">
        <v>0.039</v>
      </c>
      <c r="J845" s="134" t="s">
        <v>147</v>
      </c>
      <c r="K845" s="134" t="s">
        <v>147</v>
      </c>
    </row>
    <row r="846" ht="18.95" hidden="1" customHeight="1" spans="1:11">
      <c r="A846" s="126" t="s">
        <v>135</v>
      </c>
      <c r="B846" s="97" t="s">
        <v>135</v>
      </c>
      <c r="C846" s="460" t="s">
        <v>1568</v>
      </c>
      <c r="D846" s="89" t="s">
        <v>1612</v>
      </c>
      <c r="E846" s="97" t="s">
        <v>147</v>
      </c>
      <c r="F846" s="49" t="s">
        <v>4284</v>
      </c>
      <c r="G846" s="129">
        <v>416989</v>
      </c>
      <c r="H846" s="129">
        <v>430000</v>
      </c>
      <c r="I846" s="135">
        <v>0.031</v>
      </c>
      <c r="J846" s="134" t="s">
        <v>147</v>
      </c>
      <c r="K846" s="134" t="s">
        <v>147</v>
      </c>
    </row>
    <row r="847" ht="18.95" hidden="1" customHeight="1" spans="1:11">
      <c r="A847" s="126" t="s">
        <v>135</v>
      </c>
      <c r="B847" s="97" t="s">
        <v>135</v>
      </c>
      <c r="C847" s="460" t="s">
        <v>1568</v>
      </c>
      <c r="D847" s="89" t="s">
        <v>1614</v>
      </c>
      <c r="E847" s="97" t="s">
        <v>147</v>
      </c>
      <c r="F847" s="51" t="s">
        <v>4285</v>
      </c>
      <c r="G847" s="129">
        <v>664</v>
      </c>
      <c r="H847" s="129">
        <v>680</v>
      </c>
      <c r="I847" s="135">
        <v>0.024</v>
      </c>
      <c r="J847" s="134" t="s">
        <v>147</v>
      </c>
      <c r="K847" s="134" t="s">
        <v>147</v>
      </c>
    </row>
    <row r="848" ht="18.95" hidden="1" customHeight="1" spans="1:11">
      <c r="A848" s="126" t="s">
        <v>135</v>
      </c>
      <c r="B848" s="97" t="s">
        <v>135</v>
      </c>
      <c r="C848" s="460" t="s">
        <v>1568</v>
      </c>
      <c r="D848" s="89" t="s">
        <v>1616</v>
      </c>
      <c r="E848" s="97" t="s">
        <v>147</v>
      </c>
      <c r="F848" s="49" t="s">
        <v>4286</v>
      </c>
      <c r="G848" s="129">
        <v>19162</v>
      </c>
      <c r="H848" s="129">
        <v>20100</v>
      </c>
      <c r="I848" s="135">
        <v>0.049</v>
      </c>
      <c r="J848" s="134" t="s">
        <v>147</v>
      </c>
      <c r="K848" s="134" t="s">
        <v>147</v>
      </c>
    </row>
    <row r="849" ht="18.95" hidden="1" customHeight="1" spans="1:11">
      <c r="A849" s="126" t="s">
        <v>135</v>
      </c>
      <c r="B849" s="97" t="s">
        <v>135</v>
      </c>
      <c r="C849" s="460" t="s">
        <v>1568</v>
      </c>
      <c r="D849" s="89" t="s">
        <v>1618</v>
      </c>
      <c r="E849" s="97" t="s">
        <v>147</v>
      </c>
      <c r="F849" s="49" t="s">
        <v>4287</v>
      </c>
      <c r="G849" s="129">
        <v>33</v>
      </c>
      <c r="H849" s="129">
        <v>34</v>
      </c>
      <c r="I849" s="135">
        <v>0.03</v>
      </c>
      <c r="J849" s="134" t="s">
        <v>147</v>
      </c>
      <c r="K849" s="134" t="s">
        <v>147</v>
      </c>
    </row>
    <row r="850" ht="18.95" hidden="1" customHeight="1" spans="1:11">
      <c r="A850" s="126" t="s">
        <v>135</v>
      </c>
      <c r="B850" s="97" t="s">
        <v>135</v>
      </c>
      <c r="C850" s="460" t="s">
        <v>1568</v>
      </c>
      <c r="D850" s="89" t="s">
        <v>1620</v>
      </c>
      <c r="E850" s="97" t="s">
        <v>147</v>
      </c>
      <c r="F850" s="49" t="s">
        <v>4288</v>
      </c>
      <c r="G850" s="129">
        <v>256520</v>
      </c>
      <c r="H850" s="129">
        <v>260364</v>
      </c>
      <c r="I850" s="135">
        <v>0.015</v>
      </c>
      <c r="J850" s="134" t="s">
        <v>147</v>
      </c>
      <c r="K850" s="134" t="s">
        <v>147</v>
      </c>
    </row>
    <row r="851" ht="18.95" hidden="1" customHeight="1" spans="1:11">
      <c r="A851" s="126" t="s">
        <v>135</v>
      </c>
      <c r="B851" s="460" t="s">
        <v>1566</v>
      </c>
      <c r="C851" s="97"/>
      <c r="D851" s="89" t="s">
        <v>1622</v>
      </c>
      <c r="E851" s="97"/>
      <c r="F851" s="50" t="s">
        <v>1623</v>
      </c>
      <c r="G851" s="127">
        <v>628770</v>
      </c>
      <c r="H851" s="127">
        <v>670000</v>
      </c>
      <c r="I851" s="133">
        <v>0.066</v>
      </c>
      <c r="J851" s="134" t="s">
        <v>147</v>
      </c>
      <c r="K851" s="134" t="s">
        <v>147</v>
      </c>
    </row>
    <row r="852" ht="18.95" hidden="1" customHeight="1" spans="1:11">
      <c r="A852" s="126" t="s">
        <v>135</v>
      </c>
      <c r="B852" s="97" t="s">
        <v>135</v>
      </c>
      <c r="C852" s="460" t="s">
        <v>1622</v>
      </c>
      <c r="D852" s="89" t="s">
        <v>1624</v>
      </c>
      <c r="E852" s="97" t="s">
        <v>147</v>
      </c>
      <c r="F852" s="51" t="s">
        <v>4053</v>
      </c>
      <c r="G852" s="129">
        <v>49989</v>
      </c>
      <c r="H852" s="129">
        <v>52400</v>
      </c>
      <c r="I852" s="135">
        <v>0.048</v>
      </c>
      <c r="J852" s="134" t="s">
        <v>147</v>
      </c>
      <c r="K852" s="134" t="s">
        <v>147</v>
      </c>
    </row>
    <row r="853" ht="18.95" hidden="1" customHeight="1" spans="1:11">
      <c r="A853" s="126" t="s">
        <v>135</v>
      </c>
      <c r="B853" s="97" t="s">
        <v>135</v>
      </c>
      <c r="C853" s="460" t="s">
        <v>1622</v>
      </c>
      <c r="D853" s="89" t="s">
        <v>1625</v>
      </c>
      <c r="E853" s="97" t="s">
        <v>147</v>
      </c>
      <c r="F853" s="51" t="s">
        <v>4054</v>
      </c>
      <c r="G853" s="129">
        <v>3065</v>
      </c>
      <c r="H853" s="129">
        <v>3150</v>
      </c>
      <c r="I853" s="135">
        <v>0.028</v>
      </c>
      <c r="J853" s="134" t="s">
        <v>147</v>
      </c>
      <c r="K853" s="134" t="s">
        <v>147</v>
      </c>
    </row>
    <row r="854" ht="18.95" hidden="1" customHeight="1" spans="1:11">
      <c r="A854" s="126" t="s">
        <v>135</v>
      </c>
      <c r="B854" s="97" t="s">
        <v>135</v>
      </c>
      <c r="C854" s="460" t="s">
        <v>1622</v>
      </c>
      <c r="D854" s="89" t="s">
        <v>1626</v>
      </c>
      <c r="E854" s="97" t="s">
        <v>147</v>
      </c>
      <c r="F854" s="49" t="s">
        <v>4055</v>
      </c>
      <c r="G854" s="129">
        <v>185</v>
      </c>
      <c r="H854" s="129">
        <v>190</v>
      </c>
      <c r="I854" s="135">
        <v>0.027</v>
      </c>
      <c r="J854" s="134" t="s">
        <v>147</v>
      </c>
      <c r="K854" s="134" t="s">
        <v>147</v>
      </c>
    </row>
    <row r="855" ht="18.95" hidden="1" customHeight="1" spans="1:11">
      <c r="A855" s="126" t="s">
        <v>135</v>
      </c>
      <c r="B855" s="97" t="s">
        <v>135</v>
      </c>
      <c r="C855" s="460" t="s">
        <v>1622</v>
      </c>
      <c r="D855" s="89" t="s">
        <v>1627</v>
      </c>
      <c r="E855" s="97" t="s">
        <v>147</v>
      </c>
      <c r="F855" s="49" t="s">
        <v>4289</v>
      </c>
      <c r="G855" s="129">
        <v>101153</v>
      </c>
      <c r="H855" s="128">
        <v>103300</v>
      </c>
      <c r="I855" s="135">
        <v>0.021</v>
      </c>
      <c r="J855" s="134" t="s">
        <v>147</v>
      </c>
      <c r="K855" s="134" t="s">
        <v>147</v>
      </c>
    </row>
    <row r="856" ht="18.95" hidden="1" customHeight="1" spans="1:11">
      <c r="A856" s="126" t="s">
        <v>135</v>
      </c>
      <c r="B856" s="97"/>
      <c r="C856" s="460" t="s">
        <v>1622</v>
      </c>
      <c r="D856" s="89" t="s">
        <v>1629</v>
      </c>
      <c r="E856" s="97" t="s">
        <v>147</v>
      </c>
      <c r="F856" s="49" t="s">
        <v>4290</v>
      </c>
      <c r="G856" s="129">
        <v>65579</v>
      </c>
      <c r="H856" s="129">
        <v>67000</v>
      </c>
      <c r="I856" s="135">
        <v>0.022</v>
      </c>
      <c r="J856" s="134" t="s">
        <v>147</v>
      </c>
      <c r="K856" s="134" t="s">
        <v>147</v>
      </c>
    </row>
    <row r="857" ht="18.95" hidden="1" customHeight="1" spans="1:11">
      <c r="A857" s="126" t="s">
        <v>135</v>
      </c>
      <c r="B857" s="97" t="s">
        <v>135</v>
      </c>
      <c r="C857" s="460" t="s">
        <v>1622</v>
      </c>
      <c r="D857" s="89" t="s">
        <v>1631</v>
      </c>
      <c r="E857" s="97" t="s">
        <v>147</v>
      </c>
      <c r="F857" s="49" t="s">
        <v>4291</v>
      </c>
      <c r="G857" s="129">
        <v>5912</v>
      </c>
      <c r="H857" s="129">
        <v>6000</v>
      </c>
      <c r="I857" s="135">
        <v>0.015</v>
      </c>
      <c r="J857" s="134" t="s">
        <v>147</v>
      </c>
      <c r="K857" s="134" t="s">
        <v>147</v>
      </c>
    </row>
    <row r="858" ht="18.95" hidden="1" customHeight="1" spans="1:11">
      <c r="A858" s="126" t="s">
        <v>135</v>
      </c>
      <c r="B858" s="97" t="s">
        <v>135</v>
      </c>
      <c r="C858" s="460" t="s">
        <v>1622</v>
      </c>
      <c r="D858" s="89" t="s">
        <v>1633</v>
      </c>
      <c r="E858" s="97" t="s">
        <v>147</v>
      </c>
      <c r="F858" s="49" t="s">
        <v>4292</v>
      </c>
      <c r="G858" s="129">
        <v>2710</v>
      </c>
      <c r="H858" s="129">
        <v>2800</v>
      </c>
      <c r="I858" s="135">
        <v>0.033</v>
      </c>
      <c r="J858" s="134" t="s">
        <v>147</v>
      </c>
      <c r="K858" s="134" t="s">
        <v>147</v>
      </c>
    </row>
    <row r="859" ht="18.95" hidden="1" customHeight="1" spans="1:11">
      <c r="A859" s="126" t="s">
        <v>135</v>
      </c>
      <c r="B859" s="97" t="s">
        <v>135</v>
      </c>
      <c r="C859" s="460" t="s">
        <v>1622</v>
      </c>
      <c r="D859" s="89" t="s">
        <v>1635</v>
      </c>
      <c r="E859" s="97" t="s">
        <v>147</v>
      </c>
      <c r="F859" s="49" t="s">
        <v>4293</v>
      </c>
      <c r="G859" s="129">
        <v>766</v>
      </c>
      <c r="H859" s="129">
        <v>790</v>
      </c>
      <c r="I859" s="135">
        <v>0.031</v>
      </c>
      <c r="J859" s="134" t="s">
        <v>147</v>
      </c>
      <c r="K859" s="134" t="s">
        <v>147</v>
      </c>
    </row>
    <row r="860" ht="18.95" hidden="1" customHeight="1" spans="1:11">
      <c r="A860" s="126" t="s">
        <v>135</v>
      </c>
      <c r="B860" s="97" t="s">
        <v>135</v>
      </c>
      <c r="C860" s="460" t="s">
        <v>1622</v>
      </c>
      <c r="D860" s="89" t="s">
        <v>1637</v>
      </c>
      <c r="E860" s="97" t="s">
        <v>147</v>
      </c>
      <c r="F860" s="49" t="s">
        <v>4294</v>
      </c>
      <c r="G860" s="129">
        <v>182020</v>
      </c>
      <c r="H860" s="129">
        <v>190000</v>
      </c>
      <c r="I860" s="135">
        <v>0.044</v>
      </c>
      <c r="J860" s="134" t="s">
        <v>147</v>
      </c>
      <c r="K860" s="134" t="s">
        <v>147</v>
      </c>
    </row>
    <row r="861" ht="18.95" hidden="1" customHeight="1" spans="1:11">
      <c r="A861" s="126" t="s">
        <v>135</v>
      </c>
      <c r="B861" s="97" t="s">
        <v>135</v>
      </c>
      <c r="C861" s="460" t="s">
        <v>1622</v>
      </c>
      <c r="D861" s="89" t="s">
        <v>1639</v>
      </c>
      <c r="E861" s="97" t="s">
        <v>147</v>
      </c>
      <c r="F861" s="49" t="s">
        <v>4295</v>
      </c>
      <c r="G861" s="129">
        <v>6206</v>
      </c>
      <c r="H861" s="129">
        <v>6400</v>
      </c>
      <c r="I861" s="135">
        <v>0.031</v>
      </c>
      <c r="J861" s="134" t="s">
        <v>147</v>
      </c>
      <c r="K861" s="134" t="s">
        <v>147</v>
      </c>
    </row>
    <row r="862" ht="18.95" hidden="1" customHeight="1" spans="1:11">
      <c r="A862" s="126" t="s">
        <v>135</v>
      </c>
      <c r="B862" s="97" t="s">
        <v>135</v>
      </c>
      <c r="C862" s="460" t="s">
        <v>1622</v>
      </c>
      <c r="D862" s="89" t="s">
        <v>1641</v>
      </c>
      <c r="E862" s="97" t="s">
        <v>147</v>
      </c>
      <c r="F862" s="49" t="s">
        <v>4296</v>
      </c>
      <c r="G862" s="129">
        <v>9167</v>
      </c>
      <c r="H862" s="129">
        <v>9400</v>
      </c>
      <c r="I862" s="135">
        <v>0.025</v>
      </c>
      <c r="J862" s="134" t="s">
        <v>147</v>
      </c>
      <c r="K862" s="134" t="s">
        <v>147</v>
      </c>
    </row>
    <row r="863" ht="18.95" hidden="1" customHeight="1" spans="1:11">
      <c r="A863" s="126" t="s">
        <v>135</v>
      </c>
      <c r="B863" s="97" t="s">
        <v>135</v>
      </c>
      <c r="C863" s="460" t="s">
        <v>1622</v>
      </c>
      <c r="D863" s="89" t="s">
        <v>1643</v>
      </c>
      <c r="E863" s="97" t="s">
        <v>147</v>
      </c>
      <c r="F863" s="49" t="s">
        <v>4297</v>
      </c>
      <c r="G863" s="129">
        <v>12027</v>
      </c>
      <c r="H863" s="129">
        <v>12400</v>
      </c>
      <c r="I863" s="135">
        <v>0.031</v>
      </c>
      <c r="J863" s="134" t="s">
        <v>147</v>
      </c>
      <c r="K863" s="134" t="s">
        <v>147</v>
      </c>
    </row>
    <row r="864" ht="18.95" hidden="1" customHeight="1" spans="1:11">
      <c r="A864" s="126" t="s">
        <v>135</v>
      </c>
      <c r="B864" s="97" t="s">
        <v>135</v>
      </c>
      <c r="C864" s="460" t="s">
        <v>1622</v>
      </c>
      <c r="D864" s="89" t="s">
        <v>1645</v>
      </c>
      <c r="E864" s="97" t="s">
        <v>147</v>
      </c>
      <c r="F864" s="49" t="s">
        <v>4298</v>
      </c>
      <c r="G864" s="129">
        <v>27974</v>
      </c>
      <c r="H864" s="129">
        <v>28500</v>
      </c>
      <c r="I864" s="135">
        <v>0.019</v>
      </c>
      <c r="J864" s="134" t="s">
        <v>147</v>
      </c>
      <c r="K864" s="134" t="s">
        <v>147</v>
      </c>
    </row>
    <row r="865" ht="18.95" hidden="1" customHeight="1" spans="1:11">
      <c r="A865" s="126" t="s">
        <v>135</v>
      </c>
      <c r="B865" s="97" t="s">
        <v>135</v>
      </c>
      <c r="C865" s="460" t="s">
        <v>1622</v>
      </c>
      <c r="D865" s="89" t="s">
        <v>1647</v>
      </c>
      <c r="E865" s="97" t="s">
        <v>147</v>
      </c>
      <c r="F865" s="49" t="s">
        <v>4299</v>
      </c>
      <c r="G865" s="129">
        <v>401</v>
      </c>
      <c r="H865" s="129">
        <v>415</v>
      </c>
      <c r="I865" s="135">
        <v>0.035</v>
      </c>
      <c r="J865" s="134" t="s">
        <v>147</v>
      </c>
      <c r="K865" s="134" t="s">
        <v>147</v>
      </c>
    </row>
    <row r="866" ht="18.95" hidden="1" customHeight="1" spans="1:11">
      <c r="A866" s="126" t="s">
        <v>135</v>
      </c>
      <c r="B866" s="97" t="s">
        <v>135</v>
      </c>
      <c r="C866" s="460" t="s">
        <v>1622</v>
      </c>
      <c r="D866" s="89" t="s">
        <v>1649</v>
      </c>
      <c r="E866" s="97" t="s">
        <v>147</v>
      </c>
      <c r="F866" s="49" t="s">
        <v>4300</v>
      </c>
      <c r="G866" s="129">
        <v>53</v>
      </c>
      <c r="H866" s="129">
        <v>54</v>
      </c>
      <c r="I866" s="135">
        <v>0.019</v>
      </c>
      <c r="J866" s="134" t="s">
        <v>147</v>
      </c>
      <c r="K866" s="134" t="s">
        <v>147</v>
      </c>
    </row>
    <row r="867" ht="18.95" hidden="1" customHeight="1" spans="1:11">
      <c r="A867" s="126" t="s">
        <v>135</v>
      </c>
      <c r="B867" s="97" t="s">
        <v>135</v>
      </c>
      <c r="C867" s="460" t="s">
        <v>1622</v>
      </c>
      <c r="D867" s="89" t="s">
        <v>1651</v>
      </c>
      <c r="E867" s="97" t="s">
        <v>147</v>
      </c>
      <c r="F867" s="49" t="s">
        <v>4301</v>
      </c>
      <c r="G867" s="129">
        <v>1</v>
      </c>
      <c r="H867" s="129">
        <v>0</v>
      </c>
      <c r="I867" s="135">
        <v>-1</v>
      </c>
      <c r="J867" s="134" t="s">
        <v>147</v>
      </c>
      <c r="K867" s="134" t="s">
        <v>147</v>
      </c>
    </row>
    <row r="868" ht="18.95" hidden="1" customHeight="1" spans="1:11">
      <c r="A868" s="126" t="s">
        <v>135</v>
      </c>
      <c r="B868" s="97" t="s">
        <v>135</v>
      </c>
      <c r="C868" s="460" t="s">
        <v>1622</v>
      </c>
      <c r="D868" s="89" t="s">
        <v>1653</v>
      </c>
      <c r="E868" s="97" t="s">
        <v>147</v>
      </c>
      <c r="F868" s="49" t="s">
        <v>4302</v>
      </c>
      <c r="G868" s="129">
        <v>258</v>
      </c>
      <c r="H868" s="129">
        <v>265</v>
      </c>
      <c r="I868" s="135">
        <v>0.027</v>
      </c>
      <c r="J868" s="134" t="s">
        <v>147</v>
      </c>
      <c r="K868" s="134" t="s">
        <v>147</v>
      </c>
    </row>
    <row r="869" ht="18.95" hidden="1" customHeight="1" spans="1:11">
      <c r="A869" s="126" t="s">
        <v>135</v>
      </c>
      <c r="B869" s="97" t="s">
        <v>135</v>
      </c>
      <c r="C869" s="460" t="s">
        <v>1622</v>
      </c>
      <c r="D869" s="89" t="s">
        <v>1655</v>
      </c>
      <c r="E869" s="97" t="s">
        <v>147</v>
      </c>
      <c r="F869" s="49" t="s">
        <v>4303</v>
      </c>
      <c r="G869" s="129">
        <v>0</v>
      </c>
      <c r="H869" s="129"/>
      <c r="I869" s="135" t="s">
        <v>135</v>
      </c>
      <c r="J869" s="134" t="s">
        <v>2729</v>
      </c>
      <c r="K869" s="134" t="s">
        <v>147</v>
      </c>
    </row>
    <row r="870" ht="18.95" hidden="1" customHeight="1" spans="1:11">
      <c r="A870" s="126" t="s">
        <v>135</v>
      </c>
      <c r="B870" s="97" t="s">
        <v>135</v>
      </c>
      <c r="C870" s="460" t="s">
        <v>1622</v>
      </c>
      <c r="D870" s="89" t="s">
        <v>1657</v>
      </c>
      <c r="E870" s="97" t="s">
        <v>147</v>
      </c>
      <c r="F870" s="49" t="s">
        <v>4304</v>
      </c>
      <c r="G870" s="129">
        <v>38300</v>
      </c>
      <c r="H870" s="129">
        <v>39500</v>
      </c>
      <c r="I870" s="135">
        <v>0.031</v>
      </c>
      <c r="J870" s="134" t="s">
        <v>147</v>
      </c>
      <c r="K870" s="134" t="s">
        <v>147</v>
      </c>
    </row>
    <row r="871" ht="18.95" hidden="1" customHeight="1" spans="1:11">
      <c r="A871" s="126" t="s">
        <v>135</v>
      </c>
      <c r="B871" s="97" t="s">
        <v>135</v>
      </c>
      <c r="C871" s="460" t="s">
        <v>1622</v>
      </c>
      <c r="D871" s="89" t="s">
        <v>1659</v>
      </c>
      <c r="E871" s="97" t="s">
        <v>147</v>
      </c>
      <c r="F871" s="49" t="s">
        <v>4305</v>
      </c>
      <c r="G871" s="129">
        <v>200</v>
      </c>
      <c r="H871" s="129">
        <v>207</v>
      </c>
      <c r="I871" s="135">
        <v>0.035</v>
      </c>
      <c r="J871" s="134" t="s">
        <v>147</v>
      </c>
      <c r="K871" s="134" t="s">
        <v>147</v>
      </c>
    </row>
    <row r="872" ht="18.95" hidden="1" customHeight="1" spans="1:11">
      <c r="A872" s="126" t="s">
        <v>135</v>
      </c>
      <c r="B872" s="97" t="s">
        <v>135</v>
      </c>
      <c r="C872" s="460" t="s">
        <v>1622</v>
      </c>
      <c r="D872" s="89" t="s">
        <v>1661</v>
      </c>
      <c r="E872" s="97" t="s">
        <v>147</v>
      </c>
      <c r="F872" s="49" t="s">
        <v>4306</v>
      </c>
      <c r="G872" s="129">
        <v>81</v>
      </c>
      <c r="H872" s="129">
        <v>82</v>
      </c>
      <c r="I872" s="135">
        <v>0.012</v>
      </c>
      <c r="J872" s="134" t="s">
        <v>147</v>
      </c>
      <c r="K872" s="134" t="s">
        <v>147</v>
      </c>
    </row>
    <row r="873" ht="18.95" hidden="1" customHeight="1" spans="1:11">
      <c r="A873" s="126" t="s">
        <v>135</v>
      </c>
      <c r="B873" s="97" t="s">
        <v>135</v>
      </c>
      <c r="C873" s="460" t="s">
        <v>1622</v>
      </c>
      <c r="D873" s="89" t="s">
        <v>1663</v>
      </c>
      <c r="E873" s="97" t="s">
        <v>147</v>
      </c>
      <c r="F873" s="49" t="s">
        <v>4307</v>
      </c>
      <c r="G873" s="129">
        <v>17</v>
      </c>
      <c r="H873" s="129">
        <v>17</v>
      </c>
      <c r="I873" s="135">
        <v>0</v>
      </c>
      <c r="J873" s="134" t="s">
        <v>147</v>
      </c>
      <c r="K873" s="134" t="s">
        <v>147</v>
      </c>
    </row>
    <row r="874" ht="18.95" hidden="1" customHeight="1" spans="1:11">
      <c r="A874" s="126" t="s">
        <v>135</v>
      </c>
      <c r="B874" s="97" t="s">
        <v>135</v>
      </c>
      <c r="C874" s="460" t="s">
        <v>1622</v>
      </c>
      <c r="D874" s="89" t="s">
        <v>1665</v>
      </c>
      <c r="E874" s="97" t="s">
        <v>147</v>
      </c>
      <c r="F874" s="49" t="s">
        <v>4308</v>
      </c>
      <c r="G874" s="129">
        <v>391</v>
      </c>
      <c r="H874" s="129">
        <v>400</v>
      </c>
      <c r="I874" s="135">
        <v>0.023</v>
      </c>
      <c r="J874" s="134" t="s">
        <v>147</v>
      </c>
      <c r="K874" s="134" t="s">
        <v>147</v>
      </c>
    </row>
    <row r="875" ht="18.95" hidden="1" customHeight="1" spans="1:11">
      <c r="A875" s="126" t="s">
        <v>135</v>
      </c>
      <c r="B875" s="97" t="s">
        <v>135</v>
      </c>
      <c r="C875" s="460" t="s">
        <v>1622</v>
      </c>
      <c r="D875" s="89" t="s">
        <v>1667</v>
      </c>
      <c r="E875" s="97" t="s">
        <v>147</v>
      </c>
      <c r="F875" s="49" t="s">
        <v>4309</v>
      </c>
      <c r="G875" s="129">
        <v>15999</v>
      </c>
      <c r="H875" s="129">
        <v>16400</v>
      </c>
      <c r="I875" s="135">
        <v>0.025</v>
      </c>
      <c r="J875" s="134" t="s">
        <v>147</v>
      </c>
      <c r="K875" s="134" t="s">
        <v>147</v>
      </c>
    </row>
    <row r="876" ht="18.95" hidden="1" customHeight="1" spans="1:11">
      <c r="A876" s="126" t="s">
        <v>135</v>
      </c>
      <c r="B876" s="97" t="s">
        <v>135</v>
      </c>
      <c r="C876" s="460" t="s">
        <v>1622</v>
      </c>
      <c r="D876" s="89" t="s">
        <v>1669</v>
      </c>
      <c r="E876" s="97" t="s">
        <v>147</v>
      </c>
      <c r="F876" s="49" t="s">
        <v>4310</v>
      </c>
      <c r="G876" s="129">
        <v>3013</v>
      </c>
      <c r="H876" s="129">
        <v>3050</v>
      </c>
      <c r="I876" s="135">
        <v>0.012</v>
      </c>
      <c r="J876" s="134" t="s">
        <v>147</v>
      </c>
      <c r="K876" s="134" t="s">
        <v>147</v>
      </c>
    </row>
    <row r="877" ht="18.95" hidden="1" customHeight="1" spans="1:11">
      <c r="A877" s="126" t="s">
        <v>135</v>
      </c>
      <c r="B877" s="97" t="s">
        <v>135</v>
      </c>
      <c r="C877" s="460" t="s">
        <v>1622</v>
      </c>
      <c r="D877" s="89" t="s">
        <v>1671</v>
      </c>
      <c r="E877" s="97" t="s">
        <v>147</v>
      </c>
      <c r="F877" s="49" t="s">
        <v>4311</v>
      </c>
      <c r="G877" s="129">
        <v>7977</v>
      </c>
      <c r="H877" s="129">
        <v>8280</v>
      </c>
      <c r="I877" s="135">
        <v>0.038</v>
      </c>
      <c r="J877" s="134" t="s">
        <v>147</v>
      </c>
      <c r="K877" s="134" t="s">
        <v>147</v>
      </c>
    </row>
    <row r="878" ht="18.95" hidden="1" customHeight="1" spans="1:11">
      <c r="A878" s="126" t="s">
        <v>135</v>
      </c>
      <c r="B878" s="97" t="s">
        <v>135</v>
      </c>
      <c r="C878" s="460" t="s">
        <v>1622</v>
      </c>
      <c r="D878" s="89" t="s">
        <v>1673</v>
      </c>
      <c r="E878" s="97" t="s">
        <v>147</v>
      </c>
      <c r="F878" s="49" t="s">
        <v>4312</v>
      </c>
      <c r="G878" s="129">
        <v>54553</v>
      </c>
      <c r="H878" s="129">
        <v>56000</v>
      </c>
      <c r="I878" s="135">
        <v>0.027</v>
      </c>
      <c r="J878" s="134" t="s">
        <v>147</v>
      </c>
      <c r="K878" s="134" t="s">
        <v>147</v>
      </c>
    </row>
    <row r="879" ht="18.95" hidden="1" customHeight="1" spans="1:11">
      <c r="A879" s="126" t="s">
        <v>135</v>
      </c>
      <c r="B879" s="97" t="s">
        <v>135</v>
      </c>
      <c r="C879" s="460" t="s">
        <v>1622</v>
      </c>
      <c r="D879" s="89" t="s">
        <v>1675</v>
      </c>
      <c r="E879" s="97" t="s">
        <v>147</v>
      </c>
      <c r="F879" s="49" t="s">
        <v>4313</v>
      </c>
      <c r="G879" s="129">
        <v>40773</v>
      </c>
      <c r="H879" s="129">
        <v>63000</v>
      </c>
      <c r="I879" s="135">
        <v>0.545</v>
      </c>
      <c r="J879" s="134" t="s">
        <v>147</v>
      </c>
      <c r="K879" s="134" t="s">
        <v>147</v>
      </c>
    </row>
    <row r="880" ht="18.95" hidden="1" customHeight="1" spans="1:11">
      <c r="A880" s="126" t="s">
        <v>135</v>
      </c>
      <c r="B880" s="460" t="s">
        <v>1566</v>
      </c>
      <c r="C880" s="97"/>
      <c r="D880" s="89" t="s">
        <v>1677</v>
      </c>
      <c r="E880" s="97"/>
      <c r="F880" s="50" t="s">
        <v>1678</v>
      </c>
      <c r="G880" s="127">
        <v>1654749</v>
      </c>
      <c r="H880" s="127">
        <v>1740000</v>
      </c>
      <c r="I880" s="133">
        <v>0.052</v>
      </c>
      <c r="J880" s="134" t="s">
        <v>147</v>
      </c>
      <c r="K880" s="134" t="s">
        <v>147</v>
      </c>
    </row>
    <row r="881" ht="18.95" hidden="1" customHeight="1" spans="1:11">
      <c r="A881" s="126" t="s">
        <v>135</v>
      </c>
      <c r="B881" s="97" t="s">
        <v>135</v>
      </c>
      <c r="C881" s="460" t="s">
        <v>1677</v>
      </c>
      <c r="D881" s="89" t="s">
        <v>1679</v>
      </c>
      <c r="E881" s="97" t="s">
        <v>147</v>
      </c>
      <c r="F881" s="49" t="s">
        <v>4053</v>
      </c>
      <c r="G881" s="129">
        <v>34070</v>
      </c>
      <c r="H881" s="129">
        <v>35600</v>
      </c>
      <c r="I881" s="135">
        <v>0.045</v>
      </c>
      <c r="J881" s="134" t="s">
        <v>147</v>
      </c>
      <c r="K881" s="134" t="s">
        <v>147</v>
      </c>
    </row>
    <row r="882" ht="18.95" hidden="1" customHeight="1" spans="1:11">
      <c r="A882" s="126" t="s">
        <v>135</v>
      </c>
      <c r="B882" s="97" t="s">
        <v>135</v>
      </c>
      <c r="C882" s="460" t="s">
        <v>1677</v>
      </c>
      <c r="D882" s="89" t="s">
        <v>1680</v>
      </c>
      <c r="E882" s="97" t="s">
        <v>147</v>
      </c>
      <c r="F882" s="27" t="s">
        <v>4054</v>
      </c>
      <c r="G882" s="129">
        <v>6603</v>
      </c>
      <c r="H882" s="129">
        <v>6750</v>
      </c>
      <c r="I882" s="135">
        <v>0.022</v>
      </c>
      <c r="J882" s="134" t="s">
        <v>147</v>
      </c>
      <c r="K882" s="134" t="s">
        <v>147</v>
      </c>
    </row>
    <row r="883" ht="18.95" hidden="1" customHeight="1" spans="1:11">
      <c r="A883" s="126" t="s">
        <v>135</v>
      </c>
      <c r="B883" s="97" t="s">
        <v>135</v>
      </c>
      <c r="C883" s="460" t="s">
        <v>1677</v>
      </c>
      <c r="D883" s="89" t="s">
        <v>1681</v>
      </c>
      <c r="E883" s="97" t="s">
        <v>147</v>
      </c>
      <c r="F883" s="49" t="s">
        <v>4055</v>
      </c>
      <c r="G883" s="129">
        <v>1468</v>
      </c>
      <c r="H883" s="129">
        <v>1500</v>
      </c>
      <c r="I883" s="135">
        <v>0.022</v>
      </c>
      <c r="J883" s="134" t="s">
        <v>147</v>
      </c>
      <c r="K883" s="134" t="s">
        <v>147</v>
      </c>
    </row>
    <row r="884" ht="18.95" hidden="1" customHeight="1" spans="1:11">
      <c r="A884" s="126" t="s">
        <v>135</v>
      </c>
      <c r="B884" s="97" t="s">
        <v>135</v>
      </c>
      <c r="C884" s="460" t="s">
        <v>1677</v>
      </c>
      <c r="D884" s="89" t="s">
        <v>1682</v>
      </c>
      <c r="E884" s="97" t="s">
        <v>147</v>
      </c>
      <c r="F884" s="49" t="s">
        <v>4314</v>
      </c>
      <c r="G884" s="129">
        <v>13698</v>
      </c>
      <c r="H884" s="128">
        <v>14000</v>
      </c>
      <c r="I884" s="135">
        <v>0.022</v>
      </c>
      <c r="J884" s="134" t="s">
        <v>147</v>
      </c>
      <c r="K884" s="134" t="s">
        <v>147</v>
      </c>
    </row>
    <row r="885" ht="18.95" hidden="1" customHeight="1" spans="1:11">
      <c r="A885" s="126" t="s">
        <v>135</v>
      </c>
      <c r="B885" s="97" t="s">
        <v>135</v>
      </c>
      <c r="C885" s="460" t="s">
        <v>1677</v>
      </c>
      <c r="D885" s="89" t="s">
        <v>1684</v>
      </c>
      <c r="E885" s="97" t="s">
        <v>147</v>
      </c>
      <c r="F885" s="49" t="s">
        <v>4315</v>
      </c>
      <c r="G885" s="129">
        <v>706830</v>
      </c>
      <c r="H885" s="129">
        <v>753000</v>
      </c>
      <c r="I885" s="135">
        <v>0.065</v>
      </c>
      <c r="J885" s="134" t="s">
        <v>147</v>
      </c>
      <c r="K885" s="134" t="s">
        <v>147</v>
      </c>
    </row>
    <row r="886" ht="18.95" hidden="1" customHeight="1" spans="1:11">
      <c r="A886" s="126" t="s">
        <v>135</v>
      </c>
      <c r="B886" s="97" t="s">
        <v>135</v>
      </c>
      <c r="C886" s="460" t="s">
        <v>1677</v>
      </c>
      <c r="D886" s="459" t="s">
        <v>1686</v>
      </c>
      <c r="E886" s="97" t="s">
        <v>147</v>
      </c>
      <c r="F886" s="49" t="s">
        <v>4316</v>
      </c>
      <c r="G886" s="129">
        <v>14339</v>
      </c>
      <c r="H886" s="129">
        <v>14800</v>
      </c>
      <c r="I886" s="135">
        <v>0.032</v>
      </c>
      <c r="J886" s="134" t="s">
        <v>147</v>
      </c>
      <c r="K886" s="134" t="s">
        <v>147</v>
      </c>
    </row>
    <row r="887" ht="18.95" hidden="1" customHeight="1" spans="1:11">
      <c r="A887" s="126" t="s">
        <v>135</v>
      </c>
      <c r="B887" s="97" t="s">
        <v>135</v>
      </c>
      <c r="C887" s="460" t="s">
        <v>1677</v>
      </c>
      <c r="D887" s="89" t="s">
        <v>1688</v>
      </c>
      <c r="E887" s="97" t="s">
        <v>147</v>
      </c>
      <c r="F887" s="49" t="s">
        <v>4317</v>
      </c>
      <c r="G887" s="129">
        <v>0</v>
      </c>
      <c r="H887" s="129">
        <v>0</v>
      </c>
      <c r="I887" s="135" t="s">
        <v>135</v>
      </c>
      <c r="J887" s="134" t="s">
        <v>2729</v>
      </c>
      <c r="K887" s="134" t="s">
        <v>147</v>
      </c>
    </row>
    <row r="888" ht="18.95" hidden="1" customHeight="1" spans="1:11">
      <c r="A888" s="126" t="s">
        <v>135</v>
      </c>
      <c r="B888" s="97"/>
      <c r="C888" s="460" t="s">
        <v>1677</v>
      </c>
      <c r="D888" s="89" t="s">
        <v>1690</v>
      </c>
      <c r="E888" s="97" t="s">
        <v>147</v>
      </c>
      <c r="F888" s="49" t="s">
        <v>4318</v>
      </c>
      <c r="G888" s="129">
        <v>22088</v>
      </c>
      <c r="H888" s="129">
        <v>23000</v>
      </c>
      <c r="I888" s="135">
        <v>0.041</v>
      </c>
      <c r="J888" s="134" t="s">
        <v>147</v>
      </c>
      <c r="K888" s="134" t="s">
        <v>147</v>
      </c>
    </row>
    <row r="889" ht="18.95" hidden="1" customHeight="1" spans="1:11">
      <c r="A889" s="126" t="s">
        <v>135</v>
      </c>
      <c r="B889" s="97" t="s">
        <v>135</v>
      </c>
      <c r="C889" s="460" t="s">
        <v>1677</v>
      </c>
      <c r="D889" s="89" t="s">
        <v>1692</v>
      </c>
      <c r="E889" s="97" t="s">
        <v>147</v>
      </c>
      <c r="F889" s="49" t="s">
        <v>4319</v>
      </c>
      <c r="G889" s="129">
        <v>1211</v>
      </c>
      <c r="H889" s="129">
        <v>1250</v>
      </c>
      <c r="I889" s="135">
        <v>0.032</v>
      </c>
      <c r="J889" s="134" t="s">
        <v>147</v>
      </c>
      <c r="K889" s="134" t="s">
        <v>147</v>
      </c>
    </row>
    <row r="890" ht="18.95" hidden="1" customHeight="1" spans="1:11">
      <c r="A890" s="126" t="s">
        <v>135</v>
      </c>
      <c r="B890" s="97" t="s">
        <v>135</v>
      </c>
      <c r="C890" s="460" t="s">
        <v>1677</v>
      </c>
      <c r="D890" s="89" t="s">
        <v>1694</v>
      </c>
      <c r="E890" s="97" t="s">
        <v>147</v>
      </c>
      <c r="F890" s="49" t="s">
        <v>4320</v>
      </c>
      <c r="G890" s="129">
        <v>33180</v>
      </c>
      <c r="H890" s="129">
        <v>33900</v>
      </c>
      <c r="I890" s="135">
        <v>0.022</v>
      </c>
      <c r="J890" s="134" t="s">
        <v>147</v>
      </c>
      <c r="K890" s="134" t="s">
        <v>147</v>
      </c>
    </row>
    <row r="891" ht="18.95" hidden="1" customHeight="1" spans="1:11">
      <c r="A891" s="126" t="s">
        <v>135</v>
      </c>
      <c r="B891" s="97" t="s">
        <v>135</v>
      </c>
      <c r="C891" s="460" t="s">
        <v>1677</v>
      </c>
      <c r="D891" s="89" t="s">
        <v>1696</v>
      </c>
      <c r="E891" s="97" t="s">
        <v>147</v>
      </c>
      <c r="F891" s="49" t="s">
        <v>4321</v>
      </c>
      <c r="G891" s="129">
        <v>18098</v>
      </c>
      <c r="H891" s="129">
        <v>18600</v>
      </c>
      <c r="I891" s="135">
        <v>0.028</v>
      </c>
      <c r="J891" s="134" t="s">
        <v>147</v>
      </c>
      <c r="K891" s="134" t="s">
        <v>147</v>
      </c>
    </row>
    <row r="892" ht="18.95" hidden="1" customHeight="1" spans="1:11">
      <c r="A892" s="126" t="s">
        <v>135</v>
      </c>
      <c r="B892" s="97" t="s">
        <v>135</v>
      </c>
      <c r="C892" s="460" t="s">
        <v>1677</v>
      </c>
      <c r="D892" s="89" t="s">
        <v>1698</v>
      </c>
      <c r="E892" s="97" t="s">
        <v>147</v>
      </c>
      <c r="F892" s="49" t="s">
        <v>4322</v>
      </c>
      <c r="G892" s="129">
        <v>651</v>
      </c>
      <c r="H892" s="129">
        <v>670</v>
      </c>
      <c r="I892" s="135">
        <v>0.029</v>
      </c>
      <c r="J892" s="134" t="s">
        <v>147</v>
      </c>
      <c r="K892" s="134" t="s">
        <v>147</v>
      </c>
    </row>
    <row r="893" ht="18.95" hidden="1" customHeight="1" spans="1:11">
      <c r="A893" s="126" t="s">
        <v>135</v>
      </c>
      <c r="B893" s="97" t="s">
        <v>135</v>
      </c>
      <c r="C893" s="460" t="s">
        <v>1677</v>
      </c>
      <c r="D893" s="89" t="s">
        <v>1700</v>
      </c>
      <c r="E893" s="97" t="s">
        <v>147</v>
      </c>
      <c r="F893" s="49" t="s">
        <v>4323</v>
      </c>
      <c r="G893" s="129">
        <v>11541</v>
      </c>
      <c r="H893" s="129">
        <v>11900</v>
      </c>
      <c r="I893" s="135">
        <v>0.031</v>
      </c>
      <c r="J893" s="134" t="s">
        <v>147</v>
      </c>
      <c r="K893" s="134" t="s">
        <v>147</v>
      </c>
    </row>
    <row r="894" ht="18.95" hidden="1" customHeight="1" spans="1:11">
      <c r="A894" s="126" t="s">
        <v>135</v>
      </c>
      <c r="B894" s="97" t="s">
        <v>135</v>
      </c>
      <c r="C894" s="460" t="s">
        <v>1677</v>
      </c>
      <c r="D894" s="89" t="s">
        <v>1702</v>
      </c>
      <c r="E894" s="97" t="s">
        <v>147</v>
      </c>
      <c r="F894" s="49" t="s">
        <v>4324</v>
      </c>
      <c r="G894" s="129">
        <v>80444</v>
      </c>
      <c r="H894" s="129">
        <v>83000</v>
      </c>
      <c r="I894" s="135">
        <v>0.032</v>
      </c>
      <c r="J894" s="134" t="s">
        <v>147</v>
      </c>
      <c r="K894" s="134" t="s">
        <v>147</v>
      </c>
    </row>
    <row r="895" ht="18.95" hidden="1" customHeight="1" spans="1:11">
      <c r="A895" s="126" t="s">
        <v>135</v>
      </c>
      <c r="B895" s="97" t="s">
        <v>135</v>
      </c>
      <c r="C895" s="460" t="s">
        <v>1677</v>
      </c>
      <c r="D895" s="89" t="s">
        <v>1704</v>
      </c>
      <c r="E895" s="97" t="s">
        <v>147</v>
      </c>
      <c r="F895" s="49" t="s">
        <v>4325</v>
      </c>
      <c r="G895" s="129">
        <v>26941</v>
      </c>
      <c r="H895" s="129">
        <v>28020</v>
      </c>
      <c r="I895" s="135">
        <v>0.04</v>
      </c>
      <c r="J895" s="134" t="s">
        <v>147</v>
      </c>
      <c r="K895" s="134" t="s">
        <v>147</v>
      </c>
    </row>
    <row r="896" ht="18.95" hidden="1" customHeight="1" spans="1:11">
      <c r="A896" s="126" t="s">
        <v>135</v>
      </c>
      <c r="B896" s="97" t="s">
        <v>135</v>
      </c>
      <c r="C896" s="460" t="s">
        <v>1677</v>
      </c>
      <c r="D896" s="89" t="s">
        <v>1706</v>
      </c>
      <c r="E896" s="97" t="s">
        <v>147</v>
      </c>
      <c r="F896" s="49" t="s">
        <v>4326</v>
      </c>
      <c r="G896" s="129">
        <v>362473</v>
      </c>
      <c r="H896" s="129">
        <v>376000</v>
      </c>
      <c r="I896" s="135">
        <v>0.037</v>
      </c>
      <c r="J896" s="134" t="s">
        <v>147</v>
      </c>
      <c r="K896" s="134" t="s">
        <v>147</v>
      </c>
    </row>
    <row r="897" ht="18.95" hidden="1" customHeight="1" spans="1:11">
      <c r="A897" s="126" t="s">
        <v>135</v>
      </c>
      <c r="B897" s="97" t="s">
        <v>135</v>
      </c>
      <c r="C897" s="460" t="s">
        <v>1677</v>
      </c>
      <c r="D897" s="89" t="s">
        <v>1708</v>
      </c>
      <c r="E897" s="97" t="s">
        <v>147</v>
      </c>
      <c r="F897" s="49" t="s">
        <v>4327</v>
      </c>
      <c r="G897" s="129">
        <v>13673</v>
      </c>
      <c r="H897" s="129">
        <v>14000</v>
      </c>
      <c r="I897" s="135">
        <v>0.024</v>
      </c>
      <c r="J897" s="134" t="s">
        <v>147</v>
      </c>
      <c r="K897" s="134" t="s">
        <v>147</v>
      </c>
    </row>
    <row r="898" ht="18.95" hidden="1" customHeight="1" spans="1:11">
      <c r="A898" s="126" t="s">
        <v>135</v>
      </c>
      <c r="B898" s="97" t="s">
        <v>135</v>
      </c>
      <c r="C898" s="460" t="s">
        <v>1677</v>
      </c>
      <c r="D898" s="89" t="s">
        <v>1710</v>
      </c>
      <c r="E898" s="97" t="s">
        <v>147</v>
      </c>
      <c r="F898" s="49" t="s">
        <v>4328</v>
      </c>
      <c r="G898" s="129">
        <v>0</v>
      </c>
      <c r="H898" s="129"/>
      <c r="I898" s="135" t="s">
        <v>135</v>
      </c>
      <c r="J898" s="134" t="s">
        <v>2729</v>
      </c>
      <c r="K898" s="134" t="s">
        <v>147</v>
      </c>
    </row>
    <row r="899" ht="18.95" hidden="1" customHeight="1" spans="1:11">
      <c r="A899" s="126" t="s">
        <v>135</v>
      </c>
      <c r="B899" s="97" t="s">
        <v>135</v>
      </c>
      <c r="C899" s="460" t="s">
        <v>1677</v>
      </c>
      <c r="D899" s="89" t="s">
        <v>1712</v>
      </c>
      <c r="E899" s="97" t="s">
        <v>147</v>
      </c>
      <c r="F899" s="49" t="s">
        <v>4329</v>
      </c>
      <c r="G899" s="129">
        <v>6659</v>
      </c>
      <c r="H899" s="129">
        <v>6750</v>
      </c>
      <c r="I899" s="135">
        <v>0.014</v>
      </c>
      <c r="J899" s="134" t="s">
        <v>147</v>
      </c>
      <c r="K899" s="134" t="s">
        <v>147</v>
      </c>
    </row>
    <row r="900" ht="18.95" hidden="1" customHeight="1" spans="1:11">
      <c r="A900" s="126" t="s">
        <v>135</v>
      </c>
      <c r="B900" s="97" t="s">
        <v>135</v>
      </c>
      <c r="C900" s="460" t="s">
        <v>1677</v>
      </c>
      <c r="D900" s="89" t="s">
        <v>1714</v>
      </c>
      <c r="E900" s="97" t="s">
        <v>147</v>
      </c>
      <c r="F900" s="49" t="s">
        <v>4330</v>
      </c>
      <c r="G900" s="129">
        <v>25</v>
      </c>
      <c r="H900" s="129">
        <v>26</v>
      </c>
      <c r="I900" s="135">
        <v>0.04</v>
      </c>
      <c r="J900" s="134" t="s">
        <v>147</v>
      </c>
      <c r="K900" s="134" t="s">
        <v>147</v>
      </c>
    </row>
    <row r="901" ht="18.95" hidden="1" customHeight="1" spans="1:11">
      <c r="A901" s="126" t="s">
        <v>135</v>
      </c>
      <c r="B901" s="97" t="s">
        <v>135</v>
      </c>
      <c r="C901" s="460" t="s">
        <v>1677</v>
      </c>
      <c r="D901" s="89" t="s">
        <v>1716</v>
      </c>
      <c r="E901" s="97" t="s">
        <v>147</v>
      </c>
      <c r="F901" s="27" t="s">
        <v>4331</v>
      </c>
      <c r="G901" s="129">
        <v>56701</v>
      </c>
      <c r="H901" s="129">
        <v>59000</v>
      </c>
      <c r="I901" s="135">
        <v>0.041</v>
      </c>
      <c r="J901" s="134" t="s">
        <v>147</v>
      </c>
      <c r="K901" s="134" t="s">
        <v>147</v>
      </c>
    </row>
    <row r="902" ht="18.95" hidden="1" customHeight="1" spans="1:11">
      <c r="A902" s="126" t="s">
        <v>135</v>
      </c>
      <c r="B902" s="97" t="s">
        <v>135</v>
      </c>
      <c r="C902" s="460" t="s">
        <v>1677</v>
      </c>
      <c r="D902" s="89" t="s">
        <v>1718</v>
      </c>
      <c r="E902" s="97" t="s">
        <v>147</v>
      </c>
      <c r="F902" s="49" t="s">
        <v>4332</v>
      </c>
      <c r="G902" s="129">
        <v>0</v>
      </c>
      <c r="H902" s="129"/>
      <c r="I902" s="135" t="s">
        <v>135</v>
      </c>
      <c r="J902" s="134" t="s">
        <v>2729</v>
      </c>
      <c r="K902" s="134" t="s">
        <v>147</v>
      </c>
    </row>
    <row r="903" ht="18.95" hidden="1" customHeight="1" spans="1:11">
      <c r="A903" s="126" t="s">
        <v>135</v>
      </c>
      <c r="B903" s="97" t="s">
        <v>135</v>
      </c>
      <c r="C903" s="460" t="s">
        <v>1677</v>
      </c>
      <c r="D903" s="89" t="s">
        <v>1720</v>
      </c>
      <c r="E903" s="97" t="s">
        <v>147</v>
      </c>
      <c r="F903" s="49" t="s">
        <v>4305</v>
      </c>
      <c r="G903" s="129">
        <v>39</v>
      </c>
      <c r="H903" s="129">
        <v>40</v>
      </c>
      <c r="I903" s="135">
        <v>0.026</v>
      </c>
      <c r="J903" s="134" t="s">
        <v>147</v>
      </c>
      <c r="K903" s="134" t="s">
        <v>147</v>
      </c>
    </row>
    <row r="904" ht="18.95" hidden="1" customHeight="1" spans="1:11">
      <c r="A904" s="126" t="s">
        <v>135</v>
      </c>
      <c r="B904" s="97" t="s">
        <v>135</v>
      </c>
      <c r="C904" s="460" t="s">
        <v>1677</v>
      </c>
      <c r="D904" s="89" t="s">
        <v>1721</v>
      </c>
      <c r="E904" s="97" t="s">
        <v>147</v>
      </c>
      <c r="F904" s="49" t="s">
        <v>4333</v>
      </c>
      <c r="G904" s="129">
        <v>11459</v>
      </c>
      <c r="H904" s="129">
        <v>11700</v>
      </c>
      <c r="I904" s="135">
        <v>0.021</v>
      </c>
      <c r="J904" s="134" t="s">
        <v>147</v>
      </c>
      <c r="K904" s="134" t="s">
        <v>147</v>
      </c>
    </row>
    <row r="905" ht="18.95" hidden="1" customHeight="1" spans="1:11">
      <c r="A905" s="126" t="s">
        <v>135</v>
      </c>
      <c r="B905" s="97" t="s">
        <v>135</v>
      </c>
      <c r="C905" s="460" t="s">
        <v>1677</v>
      </c>
      <c r="D905" s="89" t="s">
        <v>1723</v>
      </c>
      <c r="E905" s="97" t="s">
        <v>147</v>
      </c>
      <c r="F905" s="49" t="s">
        <v>4334</v>
      </c>
      <c r="G905" s="129">
        <v>138338</v>
      </c>
      <c r="H905" s="129">
        <v>147000</v>
      </c>
      <c r="I905" s="135">
        <v>0.063</v>
      </c>
      <c r="J905" s="134" t="s">
        <v>147</v>
      </c>
      <c r="K905" s="134" t="s">
        <v>147</v>
      </c>
    </row>
    <row r="906" hidden="1" spans="1:11">
      <c r="A906" s="126" t="s">
        <v>135</v>
      </c>
      <c r="B906" s="97" t="s">
        <v>135</v>
      </c>
      <c r="C906" s="460" t="s">
        <v>1677</v>
      </c>
      <c r="D906" s="89" t="s">
        <v>1725</v>
      </c>
      <c r="E906" s="97" t="s">
        <v>147</v>
      </c>
      <c r="F906" s="49" t="s">
        <v>4335</v>
      </c>
      <c r="G906" s="129">
        <v>94220</v>
      </c>
      <c r="H906" s="129">
        <v>99494</v>
      </c>
      <c r="I906" s="135">
        <v>0.056</v>
      </c>
      <c r="J906" s="134" t="s">
        <v>147</v>
      </c>
      <c r="K906" s="134" t="s">
        <v>147</v>
      </c>
    </row>
    <row r="907" hidden="1" spans="1:11">
      <c r="A907" s="126" t="s">
        <v>135</v>
      </c>
      <c r="B907" s="460" t="s">
        <v>1566</v>
      </c>
      <c r="C907" s="97"/>
      <c r="D907" s="89" t="s">
        <v>1727</v>
      </c>
      <c r="E907" s="97"/>
      <c r="F907" s="50" t="s">
        <v>1728</v>
      </c>
      <c r="G907" s="127">
        <v>0</v>
      </c>
      <c r="H907" s="127">
        <v>0</v>
      </c>
      <c r="I907" s="133" t="s">
        <v>135</v>
      </c>
      <c r="J907" s="134" t="s">
        <v>2729</v>
      </c>
      <c r="K907" s="134" t="s">
        <v>147</v>
      </c>
    </row>
    <row r="908" hidden="1" spans="1:11">
      <c r="A908" s="126" t="s">
        <v>135</v>
      </c>
      <c r="B908" s="97" t="s">
        <v>135</v>
      </c>
      <c r="C908" s="89" t="s">
        <v>1727</v>
      </c>
      <c r="D908" s="89" t="s">
        <v>1729</v>
      </c>
      <c r="E908" s="97" t="s">
        <v>147</v>
      </c>
      <c r="F908" s="49" t="s">
        <v>4248</v>
      </c>
      <c r="G908" s="129">
        <v>0</v>
      </c>
      <c r="H908" s="129">
        <v>0</v>
      </c>
      <c r="I908" s="135" t="s">
        <v>135</v>
      </c>
      <c r="J908" s="134" t="s">
        <v>2729</v>
      </c>
      <c r="K908" s="134" t="s">
        <v>147</v>
      </c>
    </row>
    <row r="909" hidden="1" spans="1:11">
      <c r="A909" s="126" t="s">
        <v>135</v>
      </c>
      <c r="B909" s="97" t="s">
        <v>135</v>
      </c>
      <c r="C909" s="89" t="s">
        <v>1727</v>
      </c>
      <c r="D909" s="89" t="s">
        <v>1730</v>
      </c>
      <c r="E909" s="97" t="s">
        <v>147</v>
      </c>
      <c r="F909" s="49" t="s">
        <v>4249</v>
      </c>
      <c r="G909" s="129">
        <v>0</v>
      </c>
      <c r="H909" s="129">
        <v>0</v>
      </c>
      <c r="I909" s="135" t="s">
        <v>135</v>
      </c>
      <c r="J909" s="134" t="s">
        <v>2729</v>
      </c>
      <c r="K909" s="134" t="s">
        <v>147</v>
      </c>
    </row>
    <row r="910" hidden="1" spans="1:11">
      <c r="A910" s="126" t="s">
        <v>135</v>
      </c>
      <c r="B910" s="97" t="s">
        <v>135</v>
      </c>
      <c r="C910" s="89" t="s">
        <v>1727</v>
      </c>
      <c r="D910" s="89" t="s">
        <v>1731</v>
      </c>
      <c r="E910" s="97" t="s">
        <v>147</v>
      </c>
      <c r="F910" s="49" t="s">
        <v>4250</v>
      </c>
      <c r="G910" s="129">
        <v>0</v>
      </c>
      <c r="H910" s="129">
        <v>0</v>
      </c>
      <c r="I910" s="135" t="s">
        <v>135</v>
      </c>
      <c r="J910" s="134" t="s">
        <v>2729</v>
      </c>
      <c r="K910" s="134" t="s">
        <v>147</v>
      </c>
    </row>
    <row r="911" hidden="1" spans="1:11">
      <c r="A911" s="126" t="s">
        <v>135</v>
      </c>
      <c r="B911" s="97" t="s">
        <v>135</v>
      </c>
      <c r="C911" s="89" t="s">
        <v>1727</v>
      </c>
      <c r="D911" s="89" t="s">
        <v>1732</v>
      </c>
      <c r="E911" s="97" t="s">
        <v>147</v>
      </c>
      <c r="F911" s="49" t="s">
        <v>4336</v>
      </c>
      <c r="G911" s="129">
        <v>0</v>
      </c>
      <c r="H911" s="128">
        <v>0</v>
      </c>
      <c r="I911" s="135" t="s">
        <v>135</v>
      </c>
      <c r="J911" s="134" t="s">
        <v>2729</v>
      </c>
      <c r="K911" s="134" t="s">
        <v>147</v>
      </c>
    </row>
    <row r="912" hidden="1" spans="1:11">
      <c r="A912" s="126" t="s">
        <v>135</v>
      </c>
      <c r="B912" s="97" t="s">
        <v>135</v>
      </c>
      <c r="C912" s="89" t="s">
        <v>1727</v>
      </c>
      <c r="D912" s="89" t="s">
        <v>1734</v>
      </c>
      <c r="E912" s="97" t="s">
        <v>147</v>
      </c>
      <c r="F912" s="49" t="s">
        <v>4337</v>
      </c>
      <c r="G912" s="129">
        <v>0</v>
      </c>
      <c r="H912" s="129">
        <v>0</v>
      </c>
      <c r="I912" s="135" t="s">
        <v>135</v>
      </c>
      <c r="J912" s="134" t="s">
        <v>2729</v>
      </c>
      <c r="K912" s="134" t="s">
        <v>147</v>
      </c>
    </row>
    <row r="913" hidden="1" spans="1:11">
      <c r="A913" s="126" t="s">
        <v>135</v>
      </c>
      <c r="B913" s="97" t="s">
        <v>135</v>
      </c>
      <c r="C913" s="89" t="s">
        <v>1727</v>
      </c>
      <c r="D913" s="89" t="s">
        <v>1736</v>
      </c>
      <c r="E913" s="97" t="s">
        <v>147</v>
      </c>
      <c r="F913" s="49" t="s">
        <v>4338</v>
      </c>
      <c r="G913" s="129">
        <v>0</v>
      </c>
      <c r="H913" s="129">
        <v>0</v>
      </c>
      <c r="I913" s="135" t="s">
        <v>135</v>
      </c>
      <c r="J913" s="134" t="s">
        <v>2729</v>
      </c>
      <c r="K913" s="134" t="s">
        <v>147</v>
      </c>
    </row>
    <row r="914" hidden="1" spans="1:11">
      <c r="A914" s="126" t="s">
        <v>135</v>
      </c>
      <c r="B914" s="97" t="s">
        <v>135</v>
      </c>
      <c r="C914" s="89" t="s">
        <v>1727</v>
      </c>
      <c r="D914" s="89" t="s">
        <v>1738</v>
      </c>
      <c r="E914" s="97" t="s">
        <v>147</v>
      </c>
      <c r="F914" s="49" t="s">
        <v>4339</v>
      </c>
      <c r="G914" s="129">
        <v>0</v>
      </c>
      <c r="H914" s="129">
        <v>0</v>
      </c>
      <c r="I914" s="135" t="s">
        <v>135</v>
      </c>
      <c r="J914" s="134" t="s">
        <v>2729</v>
      </c>
      <c r="K914" s="134" t="s">
        <v>147</v>
      </c>
    </row>
    <row r="915" hidden="1" spans="1:11">
      <c r="A915" s="126" t="s">
        <v>135</v>
      </c>
      <c r="B915" s="97" t="s">
        <v>135</v>
      </c>
      <c r="C915" s="89" t="s">
        <v>1727</v>
      </c>
      <c r="D915" s="89" t="s">
        <v>1740</v>
      </c>
      <c r="E915" s="97" t="s">
        <v>147</v>
      </c>
      <c r="F915" s="49" t="s">
        <v>4340</v>
      </c>
      <c r="G915" s="129">
        <v>0</v>
      </c>
      <c r="H915" s="129">
        <v>0</v>
      </c>
      <c r="I915" s="135" t="s">
        <v>135</v>
      </c>
      <c r="J915" s="134" t="s">
        <v>2729</v>
      </c>
      <c r="K915" s="134" t="s">
        <v>147</v>
      </c>
    </row>
    <row r="916" hidden="1" spans="1:11">
      <c r="A916" s="126" t="s">
        <v>135</v>
      </c>
      <c r="B916" s="97"/>
      <c r="C916" s="89" t="s">
        <v>1727</v>
      </c>
      <c r="D916" s="89" t="s">
        <v>1742</v>
      </c>
      <c r="E916" s="97" t="s">
        <v>147</v>
      </c>
      <c r="F916" s="49" t="s">
        <v>4341</v>
      </c>
      <c r="G916" s="129">
        <v>0</v>
      </c>
      <c r="H916" s="129">
        <v>0</v>
      </c>
      <c r="I916" s="135" t="s">
        <v>135</v>
      </c>
      <c r="J916" s="134" t="s">
        <v>2729</v>
      </c>
      <c r="K916" s="134" t="s">
        <v>147</v>
      </c>
    </row>
    <row r="917" hidden="1" spans="1:11">
      <c r="A917" s="126" t="s">
        <v>135</v>
      </c>
      <c r="B917" s="97" t="s">
        <v>135</v>
      </c>
      <c r="C917" s="89" t="s">
        <v>1727</v>
      </c>
      <c r="D917" s="89" t="s">
        <v>1744</v>
      </c>
      <c r="E917" s="97" t="s">
        <v>147</v>
      </c>
      <c r="F917" s="49" t="s">
        <v>4342</v>
      </c>
      <c r="G917" s="129">
        <v>0</v>
      </c>
      <c r="H917" s="129">
        <v>0</v>
      </c>
      <c r="I917" s="135" t="s">
        <v>135</v>
      </c>
      <c r="J917" s="134" t="s">
        <v>2729</v>
      </c>
      <c r="K917" s="134" t="s">
        <v>147</v>
      </c>
    </row>
    <row r="918" hidden="1" spans="1:11">
      <c r="A918" s="126" t="s">
        <v>135</v>
      </c>
      <c r="B918" s="460" t="s">
        <v>1566</v>
      </c>
      <c r="C918" s="97"/>
      <c r="D918" s="89" t="s">
        <v>1746</v>
      </c>
      <c r="E918" s="97"/>
      <c r="F918" s="50" t="s">
        <v>1747</v>
      </c>
      <c r="G918" s="127">
        <v>695590</v>
      </c>
      <c r="H918" s="127">
        <v>722000</v>
      </c>
      <c r="I918" s="133">
        <v>0.038</v>
      </c>
      <c r="J918" s="134" t="s">
        <v>147</v>
      </c>
      <c r="K918" s="134" t="s">
        <v>147</v>
      </c>
    </row>
    <row r="919" ht="18.95" hidden="1" customHeight="1" spans="1:11">
      <c r="A919" s="126" t="s">
        <v>135</v>
      </c>
      <c r="B919" s="97" t="s">
        <v>135</v>
      </c>
      <c r="C919" s="460" t="s">
        <v>1746</v>
      </c>
      <c r="D919" s="89" t="s">
        <v>1748</v>
      </c>
      <c r="E919" s="97" t="s">
        <v>147</v>
      </c>
      <c r="F919" s="27" t="s">
        <v>4053</v>
      </c>
      <c r="G919" s="129">
        <v>14429</v>
      </c>
      <c r="H919" s="129">
        <v>15100</v>
      </c>
      <c r="I919" s="135">
        <v>0.047</v>
      </c>
      <c r="J919" s="134" t="s">
        <v>147</v>
      </c>
      <c r="K919" s="134" t="s">
        <v>147</v>
      </c>
    </row>
    <row r="920" ht="18.95" hidden="1" customHeight="1" spans="1:11">
      <c r="A920" s="126" t="s">
        <v>135</v>
      </c>
      <c r="B920" s="97" t="s">
        <v>135</v>
      </c>
      <c r="C920" s="460" t="s">
        <v>1746</v>
      </c>
      <c r="D920" s="89" t="s">
        <v>1749</v>
      </c>
      <c r="E920" s="97" t="s">
        <v>147</v>
      </c>
      <c r="F920" s="49" t="s">
        <v>4054</v>
      </c>
      <c r="G920" s="129">
        <v>3167</v>
      </c>
      <c r="H920" s="129">
        <v>3250</v>
      </c>
      <c r="I920" s="135">
        <v>0.026</v>
      </c>
      <c r="J920" s="134" t="s">
        <v>147</v>
      </c>
      <c r="K920" s="134" t="s">
        <v>147</v>
      </c>
    </row>
    <row r="921" ht="18.95" hidden="1" customHeight="1" spans="1:11">
      <c r="A921" s="126" t="s">
        <v>135</v>
      </c>
      <c r="B921" s="97" t="s">
        <v>135</v>
      </c>
      <c r="C921" s="460" t="s">
        <v>1746</v>
      </c>
      <c r="D921" s="89" t="s">
        <v>1750</v>
      </c>
      <c r="E921" s="97" t="s">
        <v>147</v>
      </c>
      <c r="F921" s="49" t="s">
        <v>4250</v>
      </c>
      <c r="G921" s="129">
        <v>0</v>
      </c>
      <c r="H921" s="129">
        <v>0</v>
      </c>
      <c r="I921" s="135" t="s">
        <v>135</v>
      </c>
      <c r="J921" s="134" t="s">
        <v>2729</v>
      </c>
      <c r="K921" s="134" t="s">
        <v>147</v>
      </c>
    </row>
    <row r="922" ht="18.95" hidden="1" customHeight="1" spans="1:11">
      <c r="A922" s="126" t="s">
        <v>135</v>
      </c>
      <c r="B922" s="97" t="s">
        <v>135</v>
      </c>
      <c r="C922" s="460" t="s">
        <v>1746</v>
      </c>
      <c r="D922" s="89" t="s">
        <v>1751</v>
      </c>
      <c r="E922" s="97" t="s">
        <v>147</v>
      </c>
      <c r="F922" s="49" t="s">
        <v>4343</v>
      </c>
      <c r="G922" s="129">
        <v>423329</v>
      </c>
      <c r="H922" s="128">
        <v>443000</v>
      </c>
      <c r="I922" s="135">
        <v>0.046</v>
      </c>
      <c r="J922" s="134" t="s">
        <v>147</v>
      </c>
      <c r="K922" s="134" t="s">
        <v>147</v>
      </c>
    </row>
    <row r="923" ht="18.95" hidden="1" customHeight="1" spans="1:11">
      <c r="A923" s="126" t="s">
        <v>135</v>
      </c>
      <c r="B923" s="97" t="s">
        <v>135</v>
      </c>
      <c r="C923" s="460" t="s">
        <v>1746</v>
      </c>
      <c r="D923" s="89" t="s">
        <v>1753</v>
      </c>
      <c r="E923" s="97" t="s">
        <v>147</v>
      </c>
      <c r="F923" s="49" t="s">
        <v>4344</v>
      </c>
      <c r="G923" s="129">
        <v>51066</v>
      </c>
      <c r="H923" s="129">
        <v>53500</v>
      </c>
      <c r="I923" s="135">
        <v>0.048</v>
      </c>
      <c r="J923" s="134" t="s">
        <v>147</v>
      </c>
      <c r="K923" s="134" t="s">
        <v>147</v>
      </c>
    </row>
    <row r="924" ht="18.95" hidden="1" customHeight="1" spans="1:11">
      <c r="A924" s="126" t="s">
        <v>135</v>
      </c>
      <c r="B924" s="97" t="s">
        <v>135</v>
      </c>
      <c r="C924" s="460" t="s">
        <v>1746</v>
      </c>
      <c r="D924" s="89" t="s">
        <v>1755</v>
      </c>
      <c r="E924" s="97" t="s">
        <v>147</v>
      </c>
      <c r="F924" s="49" t="s">
        <v>4345</v>
      </c>
      <c r="G924" s="129">
        <v>1430</v>
      </c>
      <c r="H924" s="129">
        <v>1450</v>
      </c>
      <c r="I924" s="135">
        <v>0.014</v>
      </c>
      <c r="J924" s="134" t="s">
        <v>147</v>
      </c>
      <c r="K924" s="134" t="s">
        <v>147</v>
      </c>
    </row>
    <row r="925" ht="18.95" hidden="1" customHeight="1" spans="1:11">
      <c r="A925" s="126" t="s">
        <v>135</v>
      </c>
      <c r="B925" s="97" t="s">
        <v>135</v>
      </c>
      <c r="C925" s="460" t="s">
        <v>1746</v>
      </c>
      <c r="D925" s="89" t="s">
        <v>1757</v>
      </c>
      <c r="E925" s="97" t="s">
        <v>147</v>
      </c>
      <c r="F925" s="49" t="s">
        <v>4346</v>
      </c>
      <c r="G925" s="129">
        <v>36142</v>
      </c>
      <c r="H925" s="129">
        <v>37000</v>
      </c>
      <c r="I925" s="135">
        <v>0.024</v>
      </c>
      <c r="J925" s="134" t="s">
        <v>147</v>
      </c>
      <c r="K925" s="134" t="s">
        <v>147</v>
      </c>
    </row>
    <row r="926" ht="18.95" hidden="1" customHeight="1" spans="1:11">
      <c r="A926" s="126" t="s">
        <v>135</v>
      </c>
      <c r="B926" s="97" t="s">
        <v>135</v>
      </c>
      <c r="C926" s="460" t="s">
        <v>1746</v>
      </c>
      <c r="D926" s="89" t="s">
        <v>1759</v>
      </c>
      <c r="E926" s="97" t="s">
        <v>147</v>
      </c>
      <c r="F926" s="49" t="s">
        <v>4347</v>
      </c>
      <c r="G926" s="129">
        <v>0</v>
      </c>
      <c r="H926" s="129">
        <v>0</v>
      </c>
      <c r="I926" s="135" t="s">
        <v>135</v>
      </c>
      <c r="J926" s="134" t="s">
        <v>2729</v>
      </c>
      <c r="K926" s="134" t="s">
        <v>147</v>
      </c>
    </row>
    <row r="927" ht="18.95" hidden="1" customHeight="1" spans="1:11">
      <c r="A927" s="126" t="s">
        <v>135</v>
      </c>
      <c r="B927" s="97"/>
      <c r="C927" s="460" t="s">
        <v>1746</v>
      </c>
      <c r="D927" s="89" t="s">
        <v>1761</v>
      </c>
      <c r="E927" s="97" t="s">
        <v>147</v>
      </c>
      <c r="F927" s="49" t="s">
        <v>4348</v>
      </c>
      <c r="G927" s="129">
        <v>351</v>
      </c>
      <c r="H927" s="129">
        <v>360</v>
      </c>
      <c r="I927" s="135">
        <v>0.026</v>
      </c>
      <c r="J927" s="134" t="s">
        <v>147</v>
      </c>
      <c r="K927" s="134" t="s">
        <v>147</v>
      </c>
    </row>
    <row r="928" ht="18.95" hidden="1" customHeight="1" spans="1:11">
      <c r="A928" s="126" t="s">
        <v>135</v>
      </c>
      <c r="B928" s="97" t="s">
        <v>135</v>
      </c>
      <c r="C928" s="460" t="s">
        <v>1746</v>
      </c>
      <c r="D928" s="89" t="s">
        <v>1763</v>
      </c>
      <c r="E928" s="97" t="s">
        <v>147</v>
      </c>
      <c r="F928" s="49" t="s">
        <v>4349</v>
      </c>
      <c r="G928" s="129">
        <v>165676</v>
      </c>
      <c r="H928" s="129">
        <v>168340</v>
      </c>
      <c r="I928" s="135">
        <v>0.016</v>
      </c>
      <c r="J928" s="134" t="s">
        <v>147</v>
      </c>
      <c r="K928" s="134" t="s">
        <v>147</v>
      </c>
    </row>
    <row r="929" ht="18.95" hidden="1" customHeight="1" spans="1:11">
      <c r="A929" s="126" t="s">
        <v>135</v>
      </c>
      <c r="B929" s="460" t="s">
        <v>1566</v>
      </c>
      <c r="C929" s="97"/>
      <c r="D929" s="89" t="s">
        <v>1765</v>
      </c>
      <c r="E929" s="97"/>
      <c r="F929" s="50" t="s">
        <v>1766</v>
      </c>
      <c r="G929" s="127">
        <v>179944</v>
      </c>
      <c r="H929" s="127">
        <v>186000</v>
      </c>
      <c r="I929" s="133">
        <v>0.034</v>
      </c>
      <c r="J929" s="134" t="s">
        <v>147</v>
      </c>
      <c r="K929" s="134" t="s">
        <v>147</v>
      </c>
    </row>
    <row r="930" ht="18.95" hidden="1" customHeight="1" spans="1:11">
      <c r="A930" s="126" t="s">
        <v>135</v>
      </c>
      <c r="B930" s="97" t="s">
        <v>135</v>
      </c>
      <c r="C930" s="460" t="s">
        <v>1765</v>
      </c>
      <c r="D930" s="89" t="s">
        <v>1767</v>
      </c>
      <c r="E930" s="97" t="s">
        <v>147</v>
      </c>
      <c r="F930" s="49" t="s">
        <v>4057</v>
      </c>
      <c r="G930" s="129">
        <v>2181</v>
      </c>
      <c r="H930" s="129">
        <v>2280</v>
      </c>
      <c r="I930" s="135">
        <v>0.045</v>
      </c>
      <c r="J930" s="134" t="s">
        <v>147</v>
      </c>
      <c r="K930" s="134" t="s">
        <v>147</v>
      </c>
    </row>
    <row r="931" ht="18.95" hidden="1" customHeight="1" spans="1:11">
      <c r="A931" s="126" t="s">
        <v>135</v>
      </c>
      <c r="B931" s="97" t="s">
        <v>135</v>
      </c>
      <c r="C931" s="460" t="s">
        <v>1765</v>
      </c>
      <c r="D931" s="89" t="s">
        <v>1768</v>
      </c>
      <c r="E931" s="97" t="s">
        <v>147</v>
      </c>
      <c r="F931" s="49" t="s">
        <v>4350</v>
      </c>
      <c r="G931" s="129">
        <v>142830</v>
      </c>
      <c r="H931" s="129">
        <v>148000</v>
      </c>
      <c r="I931" s="135">
        <v>0.036</v>
      </c>
      <c r="J931" s="134" t="s">
        <v>147</v>
      </c>
      <c r="K931" s="134" t="s">
        <v>147</v>
      </c>
    </row>
    <row r="932" ht="18.95" hidden="1" customHeight="1" spans="1:11">
      <c r="A932" s="126" t="s">
        <v>135</v>
      </c>
      <c r="B932" s="97" t="s">
        <v>135</v>
      </c>
      <c r="C932" s="460" t="s">
        <v>1765</v>
      </c>
      <c r="D932" s="89" t="s">
        <v>1770</v>
      </c>
      <c r="E932" s="97" t="s">
        <v>147</v>
      </c>
      <c r="F932" s="49" t="s">
        <v>4351</v>
      </c>
      <c r="G932" s="129">
        <v>27624</v>
      </c>
      <c r="H932" s="129">
        <v>28400</v>
      </c>
      <c r="I932" s="135">
        <v>0.028</v>
      </c>
      <c r="J932" s="134" t="s">
        <v>147</v>
      </c>
      <c r="K932" s="134" t="s">
        <v>147</v>
      </c>
    </row>
    <row r="933" ht="18.95" hidden="1" customHeight="1" spans="1:11">
      <c r="A933" s="126" t="s">
        <v>135</v>
      </c>
      <c r="B933" s="97" t="s">
        <v>135</v>
      </c>
      <c r="C933" s="460" t="s">
        <v>1765</v>
      </c>
      <c r="D933" s="89" t="s">
        <v>1772</v>
      </c>
      <c r="E933" s="97" t="s">
        <v>147</v>
      </c>
      <c r="F933" s="49" t="s">
        <v>4352</v>
      </c>
      <c r="G933" s="129">
        <v>312</v>
      </c>
      <c r="H933" s="128">
        <v>320</v>
      </c>
      <c r="I933" s="135">
        <v>0.026</v>
      </c>
      <c r="J933" s="134" t="s">
        <v>147</v>
      </c>
      <c r="K933" s="134" t="s">
        <v>147</v>
      </c>
    </row>
    <row r="934" ht="18.95" hidden="1" customHeight="1" spans="1:11">
      <c r="A934" s="126" t="s">
        <v>135</v>
      </c>
      <c r="B934" s="97" t="s">
        <v>135</v>
      </c>
      <c r="C934" s="460" t="s">
        <v>1765</v>
      </c>
      <c r="D934" s="89" t="s">
        <v>1774</v>
      </c>
      <c r="E934" s="97" t="s">
        <v>147</v>
      </c>
      <c r="F934" s="49" t="s">
        <v>4353</v>
      </c>
      <c r="G934" s="129">
        <v>6997</v>
      </c>
      <c r="H934" s="129">
        <v>7000</v>
      </c>
      <c r="I934" s="135">
        <v>0</v>
      </c>
      <c r="J934" s="134" t="s">
        <v>147</v>
      </c>
      <c r="K934" s="134" t="s">
        <v>147</v>
      </c>
    </row>
    <row r="935" ht="18.95" hidden="1" customHeight="1" spans="1:11">
      <c r="A935" s="126" t="s">
        <v>135</v>
      </c>
      <c r="B935" s="460" t="s">
        <v>1566</v>
      </c>
      <c r="C935" s="97"/>
      <c r="D935" s="459" t="s">
        <v>1776</v>
      </c>
      <c r="E935" s="97"/>
      <c r="F935" s="50" t="s">
        <v>1777</v>
      </c>
      <c r="G935" s="127">
        <v>616278</v>
      </c>
      <c r="H935" s="127">
        <v>643000</v>
      </c>
      <c r="I935" s="133">
        <v>0.043</v>
      </c>
      <c r="J935" s="134" t="s">
        <v>147</v>
      </c>
      <c r="K935" s="134" t="s">
        <v>147</v>
      </c>
    </row>
    <row r="936" ht="18.95" hidden="1" customHeight="1" spans="1:11">
      <c r="A936" s="126" t="s">
        <v>135</v>
      </c>
      <c r="B936" s="97" t="s">
        <v>135</v>
      </c>
      <c r="C936" s="460" t="s">
        <v>1776</v>
      </c>
      <c r="D936" s="89" t="s">
        <v>1778</v>
      </c>
      <c r="E936" s="97" t="s">
        <v>147</v>
      </c>
      <c r="F936" s="49" t="s">
        <v>4354</v>
      </c>
      <c r="G936" s="129">
        <v>409164</v>
      </c>
      <c r="H936" s="129">
        <v>430000</v>
      </c>
      <c r="I936" s="135">
        <v>0.051</v>
      </c>
      <c r="J936" s="134" t="s">
        <v>147</v>
      </c>
      <c r="K936" s="134" t="s">
        <v>147</v>
      </c>
    </row>
    <row r="937" ht="18.95" hidden="1" customHeight="1" spans="1:11">
      <c r="A937" s="126" t="s">
        <v>135</v>
      </c>
      <c r="B937" s="97" t="s">
        <v>135</v>
      </c>
      <c r="C937" s="460" t="s">
        <v>1776</v>
      </c>
      <c r="D937" s="89" t="s">
        <v>1780</v>
      </c>
      <c r="E937" s="97" t="s">
        <v>147</v>
      </c>
      <c r="F937" s="49" t="s">
        <v>4355</v>
      </c>
      <c r="G937" s="129">
        <v>56</v>
      </c>
      <c r="H937" s="129">
        <v>58</v>
      </c>
      <c r="I937" s="135">
        <v>0.036</v>
      </c>
      <c r="J937" s="134" t="s">
        <v>147</v>
      </c>
      <c r="K937" s="134" t="s">
        <v>147</v>
      </c>
    </row>
    <row r="938" ht="18.95" hidden="1" customHeight="1" spans="1:11">
      <c r="A938" s="126" t="s">
        <v>135</v>
      </c>
      <c r="B938" s="97"/>
      <c r="C938" s="460" t="s">
        <v>1776</v>
      </c>
      <c r="D938" s="89" t="s">
        <v>1782</v>
      </c>
      <c r="E938" s="97" t="s">
        <v>147</v>
      </c>
      <c r="F938" s="49" t="s">
        <v>4356</v>
      </c>
      <c r="G938" s="129">
        <v>168174</v>
      </c>
      <c r="H938" s="129">
        <v>173400</v>
      </c>
      <c r="I938" s="135">
        <v>0.031</v>
      </c>
      <c r="J938" s="134" t="s">
        <v>147</v>
      </c>
      <c r="K938" s="134" t="s">
        <v>147</v>
      </c>
    </row>
    <row r="939" ht="18.95" hidden="1" customHeight="1" spans="1:11">
      <c r="A939" s="126" t="s">
        <v>135</v>
      </c>
      <c r="B939" s="97" t="s">
        <v>135</v>
      </c>
      <c r="C939" s="460" t="s">
        <v>1776</v>
      </c>
      <c r="D939" s="89" t="s">
        <v>1784</v>
      </c>
      <c r="E939" s="97" t="s">
        <v>147</v>
      </c>
      <c r="F939" s="49" t="s">
        <v>4357</v>
      </c>
      <c r="G939" s="129">
        <v>4022</v>
      </c>
      <c r="H939" s="128">
        <v>4100</v>
      </c>
      <c r="I939" s="135">
        <v>0.019</v>
      </c>
      <c r="J939" s="134" t="s">
        <v>147</v>
      </c>
      <c r="K939" s="134" t="s">
        <v>147</v>
      </c>
    </row>
    <row r="940" ht="18.95" hidden="1" customHeight="1" spans="1:11">
      <c r="A940" s="126" t="s">
        <v>135</v>
      </c>
      <c r="B940" s="97" t="s">
        <v>135</v>
      </c>
      <c r="C940" s="460" t="s">
        <v>1776</v>
      </c>
      <c r="D940" s="89" t="s">
        <v>1786</v>
      </c>
      <c r="E940" s="97" t="s">
        <v>147</v>
      </c>
      <c r="F940" s="49" t="s">
        <v>4358</v>
      </c>
      <c r="G940" s="129">
        <v>30559</v>
      </c>
      <c r="H940" s="129">
        <v>31000</v>
      </c>
      <c r="I940" s="135">
        <v>0.014</v>
      </c>
      <c r="J940" s="134" t="s">
        <v>147</v>
      </c>
      <c r="K940" s="134" t="s">
        <v>147</v>
      </c>
    </row>
    <row r="941" ht="18.95" hidden="1" customHeight="1" spans="1:11">
      <c r="A941" s="126" t="s">
        <v>135</v>
      </c>
      <c r="B941" s="97" t="s">
        <v>135</v>
      </c>
      <c r="C941" s="460" t="s">
        <v>1776</v>
      </c>
      <c r="D941" s="89" t="s">
        <v>1788</v>
      </c>
      <c r="E941" s="97" t="s">
        <v>147</v>
      </c>
      <c r="F941" s="27" t="s">
        <v>4359</v>
      </c>
      <c r="G941" s="129">
        <v>4303</v>
      </c>
      <c r="H941" s="129">
        <v>4442</v>
      </c>
      <c r="I941" s="135">
        <v>0.032</v>
      </c>
      <c r="J941" s="134" t="s">
        <v>147</v>
      </c>
      <c r="K941" s="134" t="s">
        <v>147</v>
      </c>
    </row>
    <row r="942" ht="18.95" hidden="1" customHeight="1" spans="1:11">
      <c r="A942" s="126" t="s">
        <v>135</v>
      </c>
      <c r="B942" s="460" t="s">
        <v>1566</v>
      </c>
      <c r="C942" s="97"/>
      <c r="D942" s="89" t="s">
        <v>1790</v>
      </c>
      <c r="E942" s="97"/>
      <c r="F942" s="50" t="s">
        <v>1791</v>
      </c>
      <c r="G942" s="127">
        <v>27269</v>
      </c>
      <c r="H942" s="127">
        <v>28000</v>
      </c>
      <c r="I942" s="133">
        <v>0.027</v>
      </c>
      <c r="J942" s="134" t="s">
        <v>147</v>
      </c>
      <c r="K942" s="134" t="s">
        <v>147</v>
      </c>
    </row>
    <row r="943" ht="18.95" hidden="1" customHeight="1" spans="1:11">
      <c r="A943" s="126" t="s">
        <v>135</v>
      </c>
      <c r="B943" s="97" t="s">
        <v>135</v>
      </c>
      <c r="C943" s="460" t="s">
        <v>1790</v>
      </c>
      <c r="D943" s="89" t="s">
        <v>1792</v>
      </c>
      <c r="E943" s="97" t="s">
        <v>147</v>
      </c>
      <c r="F943" s="51" t="s">
        <v>4360</v>
      </c>
      <c r="G943" s="129">
        <v>8815</v>
      </c>
      <c r="H943" s="129">
        <v>9100</v>
      </c>
      <c r="I943" s="135">
        <v>0.032</v>
      </c>
      <c r="J943" s="134" t="s">
        <v>147</v>
      </c>
      <c r="K943" s="134" t="s">
        <v>147</v>
      </c>
    </row>
    <row r="944" ht="18.95" hidden="1" customHeight="1" spans="1:11">
      <c r="A944" s="126" t="s">
        <v>135</v>
      </c>
      <c r="B944" s="97"/>
      <c r="C944" s="460" t="s">
        <v>1790</v>
      </c>
      <c r="D944" s="89" t="s">
        <v>1794</v>
      </c>
      <c r="E944" s="97" t="s">
        <v>147</v>
      </c>
      <c r="F944" s="49" t="s">
        <v>4361</v>
      </c>
      <c r="G944" s="129">
        <v>17744</v>
      </c>
      <c r="H944" s="129">
        <v>18180</v>
      </c>
      <c r="I944" s="135">
        <v>0.025</v>
      </c>
      <c r="J944" s="134" t="s">
        <v>147</v>
      </c>
      <c r="K944" s="134" t="s">
        <v>147</v>
      </c>
    </row>
    <row r="945" hidden="1" spans="1:11">
      <c r="A945" s="126" t="s">
        <v>135</v>
      </c>
      <c r="B945" s="97" t="s">
        <v>135</v>
      </c>
      <c r="C945" s="460" t="s">
        <v>1790</v>
      </c>
      <c r="D945" s="89" t="s">
        <v>1796</v>
      </c>
      <c r="E945" s="97" t="s">
        <v>147</v>
      </c>
      <c r="F945" s="49" t="s">
        <v>4362</v>
      </c>
      <c r="G945" s="129">
        <v>710</v>
      </c>
      <c r="H945" s="129">
        <v>720</v>
      </c>
      <c r="I945" s="135">
        <v>0.014</v>
      </c>
      <c r="J945" s="134" t="s">
        <v>147</v>
      </c>
      <c r="K945" s="134" t="s">
        <v>147</v>
      </c>
    </row>
    <row r="946" hidden="1" spans="1:11">
      <c r="A946" s="126" t="s">
        <v>135</v>
      </c>
      <c r="B946" s="460" t="s">
        <v>1566</v>
      </c>
      <c r="C946" s="97"/>
      <c r="D946" s="459" t="s">
        <v>1798</v>
      </c>
      <c r="E946" s="97"/>
      <c r="F946" s="48" t="s">
        <v>1799</v>
      </c>
      <c r="G946" s="127">
        <v>0</v>
      </c>
      <c r="H946" s="127">
        <v>0</v>
      </c>
      <c r="I946" s="133" t="s">
        <v>135</v>
      </c>
      <c r="J946" s="134" t="s">
        <v>2729</v>
      </c>
      <c r="K946" s="134" t="s">
        <v>147</v>
      </c>
    </row>
    <row r="947" hidden="1" spans="1:11">
      <c r="A947" s="126" t="s">
        <v>135</v>
      </c>
      <c r="B947" s="97" t="s">
        <v>135</v>
      </c>
      <c r="C947" s="460" t="s">
        <v>3364</v>
      </c>
      <c r="D947" s="89" t="s">
        <v>1800</v>
      </c>
      <c r="E947" s="97" t="s">
        <v>147</v>
      </c>
      <c r="F947" s="27" t="s">
        <v>4363</v>
      </c>
      <c r="G947" s="129">
        <v>0</v>
      </c>
      <c r="H947" s="129">
        <v>0</v>
      </c>
      <c r="I947" s="135" t="s">
        <v>135</v>
      </c>
      <c r="J947" s="134" t="s">
        <v>2729</v>
      </c>
      <c r="K947" s="134" t="s">
        <v>147</v>
      </c>
    </row>
    <row r="948" hidden="1" spans="1:11">
      <c r="A948" s="126" t="s">
        <v>135</v>
      </c>
      <c r="B948" s="97" t="s">
        <v>135</v>
      </c>
      <c r="C948" s="460" t="s">
        <v>3364</v>
      </c>
      <c r="D948" s="89" t="s">
        <v>1802</v>
      </c>
      <c r="E948" s="97" t="s">
        <v>147</v>
      </c>
      <c r="F948" s="27" t="s">
        <v>4364</v>
      </c>
      <c r="G948" s="129">
        <v>0</v>
      </c>
      <c r="H948" s="129">
        <v>0</v>
      </c>
      <c r="I948" s="135" t="s">
        <v>135</v>
      </c>
      <c r="J948" s="134" t="s">
        <v>2729</v>
      </c>
      <c r="K948" s="134" t="s">
        <v>147</v>
      </c>
    </row>
    <row r="949" hidden="1" spans="1:11">
      <c r="A949" s="126"/>
      <c r="B949" s="142"/>
      <c r="C949" s="460" t="s">
        <v>3364</v>
      </c>
      <c r="D949" s="459" t="s">
        <v>1804</v>
      </c>
      <c r="E949" s="97" t="s">
        <v>147</v>
      </c>
      <c r="F949" s="27" t="s">
        <v>4365</v>
      </c>
      <c r="G949" s="129">
        <v>0</v>
      </c>
      <c r="H949" s="129">
        <v>0</v>
      </c>
      <c r="I949" s="135" t="s">
        <v>135</v>
      </c>
      <c r="J949" s="134" t="s">
        <v>2729</v>
      </c>
      <c r="K949" s="134" t="s">
        <v>147</v>
      </c>
    </row>
    <row r="950" hidden="1" spans="1:11">
      <c r="A950" s="126"/>
      <c r="B950" s="460" t="s">
        <v>1566</v>
      </c>
      <c r="C950" s="97"/>
      <c r="D950" s="96">
        <v>21399</v>
      </c>
      <c r="E950" s="97"/>
      <c r="F950" s="56" t="s">
        <v>1806</v>
      </c>
      <c r="G950" s="127">
        <v>175774</v>
      </c>
      <c r="H950" s="127">
        <v>177000</v>
      </c>
      <c r="I950" s="133">
        <v>0.007</v>
      </c>
      <c r="J950" s="134" t="s">
        <v>147</v>
      </c>
      <c r="K950" s="134" t="s">
        <v>147</v>
      </c>
    </row>
    <row r="951" ht="18.95" hidden="1" customHeight="1" spans="1:11">
      <c r="A951" s="126"/>
      <c r="B951" s="97"/>
      <c r="C951" s="96">
        <v>21399</v>
      </c>
      <c r="D951" s="96">
        <v>2139901</v>
      </c>
      <c r="E951" s="97" t="s">
        <v>147</v>
      </c>
      <c r="F951" s="51" t="s">
        <v>4366</v>
      </c>
      <c r="G951" s="129">
        <v>1112</v>
      </c>
      <c r="H951" s="129">
        <v>1150</v>
      </c>
      <c r="I951" s="135">
        <v>0.034</v>
      </c>
      <c r="J951" s="134" t="s">
        <v>147</v>
      </c>
      <c r="K951" s="134" t="s">
        <v>147</v>
      </c>
    </row>
    <row r="952" ht="18.95" hidden="1" customHeight="1" spans="1:11">
      <c r="A952" s="126"/>
      <c r="B952" s="97"/>
      <c r="C952" s="96">
        <v>21399</v>
      </c>
      <c r="D952" s="96">
        <v>2139999</v>
      </c>
      <c r="E952" s="97" t="s">
        <v>147</v>
      </c>
      <c r="F952" s="51" t="s">
        <v>4367</v>
      </c>
      <c r="G952" s="129">
        <v>174662</v>
      </c>
      <c r="H952" s="129">
        <v>175850</v>
      </c>
      <c r="I952" s="135">
        <v>0.007</v>
      </c>
      <c r="J952" s="134" t="s">
        <v>147</v>
      </c>
      <c r="K952" s="134" t="s">
        <v>147</v>
      </c>
    </row>
    <row r="953" ht="18.95" customHeight="1" spans="1:11">
      <c r="A953" s="126" t="s">
        <v>134</v>
      </c>
      <c r="B953" s="97" t="s">
        <v>135</v>
      </c>
      <c r="C953" s="97"/>
      <c r="D953" s="89" t="s">
        <v>1809</v>
      </c>
      <c r="E953" s="97"/>
      <c r="F953" s="48" t="s">
        <v>1810</v>
      </c>
      <c r="G953" s="127">
        <v>6407841</v>
      </c>
      <c r="H953" s="127">
        <v>6647000</v>
      </c>
      <c r="I953" s="133">
        <v>0.037</v>
      </c>
      <c r="J953" s="134" t="s">
        <v>147</v>
      </c>
      <c r="K953" s="134" t="s">
        <v>147</v>
      </c>
    </row>
    <row r="954" ht="18.95" hidden="1" customHeight="1" spans="1:11">
      <c r="A954" s="126" t="s">
        <v>135</v>
      </c>
      <c r="B954" s="460" t="s">
        <v>1809</v>
      </c>
      <c r="C954" s="97"/>
      <c r="D954" s="459" t="s">
        <v>1811</v>
      </c>
      <c r="E954" s="97"/>
      <c r="F954" s="49" t="s">
        <v>1812</v>
      </c>
      <c r="G954" s="128">
        <v>2942106</v>
      </c>
      <c r="H954" s="128">
        <v>3079000</v>
      </c>
      <c r="I954" s="135">
        <v>0.047</v>
      </c>
      <c r="J954" s="134" t="s">
        <v>147</v>
      </c>
      <c r="K954" s="134" t="s">
        <v>147</v>
      </c>
    </row>
    <row r="955" ht="18.95" hidden="1" customHeight="1" spans="1:11">
      <c r="A955" s="126" t="s">
        <v>135</v>
      </c>
      <c r="B955" s="97" t="s">
        <v>135</v>
      </c>
      <c r="C955" s="460" t="s">
        <v>1811</v>
      </c>
      <c r="D955" s="89" t="s">
        <v>1813</v>
      </c>
      <c r="E955" s="97" t="s">
        <v>147</v>
      </c>
      <c r="F955" s="49" t="s">
        <v>4248</v>
      </c>
      <c r="G955" s="129">
        <v>33861</v>
      </c>
      <c r="H955" s="129">
        <v>35500</v>
      </c>
      <c r="I955" s="135">
        <v>0.048</v>
      </c>
      <c r="J955" s="134" t="s">
        <v>147</v>
      </c>
      <c r="K955" s="134" t="s">
        <v>2729</v>
      </c>
    </row>
    <row r="956" ht="18.95" hidden="1" customHeight="1" spans="1:11">
      <c r="A956" s="126" t="s">
        <v>135</v>
      </c>
      <c r="B956" s="97"/>
      <c r="C956" s="460" t="s">
        <v>1811</v>
      </c>
      <c r="D956" s="89" t="s">
        <v>1814</v>
      </c>
      <c r="E956" s="97" t="s">
        <v>147</v>
      </c>
      <c r="F956" s="49" t="s">
        <v>4249</v>
      </c>
      <c r="G956" s="129">
        <v>6496</v>
      </c>
      <c r="H956" s="129">
        <v>6600</v>
      </c>
      <c r="I956" s="135">
        <v>0.016</v>
      </c>
      <c r="J956" s="134" t="s">
        <v>147</v>
      </c>
      <c r="K956" s="134" t="s">
        <v>2729</v>
      </c>
    </row>
    <row r="957" ht="18.95" hidden="1" customHeight="1" spans="1:11">
      <c r="A957" s="126" t="s">
        <v>135</v>
      </c>
      <c r="B957" s="97" t="s">
        <v>135</v>
      </c>
      <c r="C957" s="460" t="s">
        <v>1811</v>
      </c>
      <c r="D957" s="89" t="s">
        <v>1815</v>
      </c>
      <c r="E957" s="97" t="s">
        <v>147</v>
      </c>
      <c r="F957" s="49" t="s">
        <v>4250</v>
      </c>
      <c r="G957" s="129">
        <v>723</v>
      </c>
      <c r="H957" s="129">
        <v>740</v>
      </c>
      <c r="I957" s="135">
        <v>0.024</v>
      </c>
      <c r="J957" s="134" t="s">
        <v>147</v>
      </c>
      <c r="K957" s="134" t="s">
        <v>2729</v>
      </c>
    </row>
    <row r="958" ht="18.95" hidden="1" customHeight="1" spans="1:11">
      <c r="A958" s="126" t="s">
        <v>135</v>
      </c>
      <c r="B958" s="97" t="s">
        <v>135</v>
      </c>
      <c r="C958" s="460" t="s">
        <v>1811</v>
      </c>
      <c r="D958" s="89" t="s">
        <v>1816</v>
      </c>
      <c r="E958" s="97" t="s">
        <v>147</v>
      </c>
      <c r="F958" s="49" t="s">
        <v>4368</v>
      </c>
      <c r="G958" s="129">
        <v>691052</v>
      </c>
      <c r="H958" s="129">
        <v>700000</v>
      </c>
      <c r="I958" s="135">
        <v>0.013</v>
      </c>
      <c r="J958" s="134" t="s">
        <v>147</v>
      </c>
      <c r="K958" s="134" t="s">
        <v>2729</v>
      </c>
    </row>
    <row r="959" ht="18.95" hidden="1" customHeight="1" spans="1:11">
      <c r="A959" s="126"/>
      <c r="B959" s="97"/>
      <c r="C959" s="460" t="s">
        <v>1811</v>
      </c>
      <c r="D959" s="89" t="s">
        <v>1818</v>
      </c>
      <c r="E959" s="97" t="s">
        <v>147</v>
      </c>
      <c r="F959" s="49" t="s">
        <v>4369</v>
      </c>
      <c r="G959" s="129">
        <v>163996</v>
      </c>
      <c r="H959" s="129">
        <v>170000</v>
      </c>
      <c r="I959" s="135">
        <v>0.037</v>
      </c>
      <c r="J959" s="134" t="s">
        <v>147</v>
      </c>
      <c r="K959" s="134" t="s">
        <v>2729</v>
      </c>
    </row>
    <row r="960" ht="18.95" hidden="1" customHeight="1" spans="1:11">
      <c r="A960" s="126"/>
      <c r="B960" s="97"/>
      <c r="C960" s="460" t="s">
        <v>1811</v>
      </c>
      <c r="D960" s="89" t="s">
        <v>1820</v>
      </c>
      <c r="E960" s="97" t="s">
        <v>147</v>
      </c>
      <c r="F960" s="49" t="s">
        <v>4370</v>
      </c>
      <c r="G960" s="129">
        <v>320952</v>
      </c>
      <c r="H960" s="129">
        <v>407000</v>
      </c>
      <c r="I960" s="135">
        <v>0.268</v>
      </c>
      <c r="J960" s="134" t="s">
        <v>147</v>
      </c>
      <c r="K960" s="134" t="s">
        <v>2729</v>
      </c>
    </row>
    <row r="961" ht="18.95" hidden="1" customHeight="1" spans="1:11">
      <c r="A961" s="126" t="s">
        <v>135</v>
      </c>
      <c r="B961" s="97" t="s">
        <v>135</v>
      </c>
      <c r="C961" s="460" t="s">
        <v>1811</v>
      </c>
      <c r="D961" s="89" t="s">
        <v>1822</v>
      </c>
      <c r="E961" s="97" t="s">
        <v>147</v>
      </c>
      <c r="F961" s="49" t="s">
        <v>4371</v>
      </c>
      <c r="G961" s="129">
        <v>2600</v>
      </c>
      <c r="H961" s="129">
        <v>2700</v>
      </c>
      <c r="I961" s="135">
        <v>0.038</v>
      </c>
      <c r="J961" s="134" t="s">
        <v>147</v>
      </c>
      <c r="K961" s="134" t="s">
        <v>2729</v>
      </c>
    </row>
    <row r="962" ht="18.95" hidden="1" customHeight="1" spans="1:11">
      <c r="A962" s="126" t="s">
        <v>135</v>
      </c>
      <c r="B962" s="97" t="s">
        <v>135</v>
      </c>
      <c r="C962" s="460" t="s">
        <v>1811</v>
      </c>
      <c r="D962" s="89" t="s">
        <v>1824</v>
      </c>
      <c r="E962" s="97" t="s">
        <v>147</v>
      </c>
      <c r="F962" s="49" t="s">
        <v>4372</v>
      </c>
      <c r="G962" s="129">
        <v>49186</v>
      </c>
      <c r="H962" s="129">
        <v>50000</v>
      </c>
      <c r="I962" s="135">
        <v>0.017</v>
      </c>
      <c r="J962" s="134" t="s">
        <v>147</v>
      </c>
      <c r="K962" s="134" t="s">
        <v>2729</v>
      </c>
    </row>
    <row r="963" ht="18.95" hidden="1" customHeight="1" spans="1:11">
      <c r="A963" s="126" t="s">
        <v>135</v>
      </c>
      <c r="B963" s="97" t="s">
        <v>135</v>
      </c>
      <c r="C963" s="460" t="s">
        <v>1811</v>
      </c>
      <c r="D963" s="89" t="s">
        <v>1826</v>
      </c>
      <c r="E963" s="97" t="s">
        <v>147</v>
      </c>
      <c r="F963" s="49" t="s">
        <v>4373</v>
      </c>
      <c r="G963" s="129">
        <v>3335</v>
      </c>
      <c r="H963" s="129">
        <v>3450</v>
      </c>
      <c r="I963" s="135">
        <v>0.034</v>
      </c>
      <c r="J963" s="134" t="s">
        <v>147</v>
      </c>
      <c r="K963" s="134" t="s">
        <v>2729</v>
      </c>
    </row>
    <row r="964" ht="18.95" hidden="1" customHeight="1" spans="1:11">
      <c r="A964" s="126" t="s">
        <v>135</v>
      </c>
      <c r="B964" s="97" t="s">
        <v>135</v>
      </c>
      <c r="C964" s="460" t="s">
        <v>1811</v>
      </c>
      <c r="D964" s="89" t="s">
        <v>1828</v>
      </c>
      <c r="E964" s="97" t="s">
        <v>147</v>
      </c>
      <c r="F964" s="49" t="s">
        <v>4374</v>
      </c>
      <c r="G964" s="129">
        <v>7219</v>
      </c>
      <c r="H964" s="129">
        <v>7500</v>
      </c>
      <c r="I964" s="135">
        <v>0.039</v>
      </c>
      <c r="J964" s="134" t="s">
        <v>147</v>
      </c>
      <c r="K964" s="134" t="s">
        <v>2729</v>
      </c>
    </row>
    <row r="965" ht="18.95" hidden="1" customHeight="1" spans="1:11">
      <c r="A965" s="126" t="s">
        <v>135</v>
      </c>
      <c r="B965" s="97" t="s">
        <v>135</v>
      </c>
      <c r="C965" s="460" t="s">
        <v>1811</v>
      </c>
      <c r="D965" s="89" t="s">
        <v>1830</v>
      </c>
      <c r="E965" s="97" t="s">
        <v>147</v>
      </c>
      <c r="F965" s="49" t="s">
        <v>4375</v>
      </c>
      <c r="G965" s="129">
        <v>149086</v>
      </c>
      <c r="H965" s="129">
        <v>163000</v>
      </c>
      <c r="I965" s="135">
        <v>0.093</v>
      </c>
      <c r="J965" s="134" t="s">
        <v>147</v>
      </c>
      <c r="K965" s="134" t="s">
        <v>2729</v>
      </c>
    </row>
    <row r="966" ht="18.95" hidden="1" customHeight="1" spans="1:11">
      <c r="A966" s="126" t="s">
        <v>135</v>
      </c>
      <c r="B966" s="97" t="s">
        <v>135</v>
      </c>
      <c r="C966" s="460" t="s">
        <v>1811</v>
      </c>
      <c r="D966" s="89" t="s">
        <v>1832</v>
      </c>
      <c r="E966" s="97" t="s">
        <v>147</v>
      </c>
      <c r="F966" s="49" t="s">
        <v>4376</v>
      </c>
      <c r="G966" s="129">
        <v>64623</v>
      </c>
      <c r="H966" s="129">
        <v>66000</v>
      </c>
      <c r="I966" s="135">
        <v>0.021</v>
      </c>
      <c r="J966" s="134" t="s">
        <v>147</v>
      </c>
      <c r="K966" s="134" t="s">
        <v>2729</v>
      </c>
    </row>
    <row r="967" ht="18.95" hidden="1" customHeight="1" spans="1:11">
      <c r="A967" s="126" t="s">
        <v>135</v>
      </c>
      <c r="B967" s="97" t="s">
        <v>135</v>
      </c>
      <c r="C967" s="460" t="s">
        <v>1811</v>
      </c>
      <c r="D967" s="89" t="s">
        <v>1834</v>
      </c>
      <c r="E967" s="97" t="s">
        <v>147</v>
      </c>
      <c r="F967" s="49" t="s">
        <v>4377</v>
      </c>
      <c r="G967" s="129">
        <v>325</v>
      </c>
      <c r="H967" s="129">
        <v>2100</v>
      </c>
      <c r="I967" s="135">
        <v>5.462</v>
      </c>
      <c r="J967" s="134" t="s">
        <v>147</v>
      </c>
      <c r="K967" s="134" t="s">
        <v>2729</v>
      </c>
    </row>
    <row r="968" ht="18.95" hidden="1" customHeight="1" spans="1:11">
      <c r="A968" s="126" t="s">
        <v>135</v>
      </c>
      <c r="B968" s="97" t="s">
        <v>135</v>
      </c>
      <c r="C968" s="460" t="s">
        <v>1811</v>
      </c>
      <c r="D968" s="89" t="s">
        <v>1836</v>
      </c>
      <c r="E968" s="97" t="s">
        <v>147</v>
      </c>
      <c r="F968" s="49" t="s">
        <v>4378</v>
      </c>
      <c r="G968" s="129">
        <v>52</v>
      </c>
      <c r="H968" s="129">
        <v>53</v>
      </c>
      <c r="I968" s="135">
        <v>0.019</v>
      </c>
      <c r="J968" s="134" t="s">
        <v>147</v>
      </c>
      <c r="K968" s="134" t="s">
        <v>2729</v>
      </c>
    </row>
    <row r="969" ht="18.95" hidden="1" customHeight="1" spans="1:11">
      <c r="A969" s="126" t="s">
        <v>135</v>
      </c>
      <c r="B969" s="97" t="s">
        <v>135</v>
      </c>
      <c r="C969" s="460" t="s">
        <v>1811</v>
      </c>
      <c r="D969" s="89" t="s">
        <v>1838</v>
      </c>
      <c r="E969" s="97" t="s">
        <v>147</v>
      </c>
      <c r="F969" s="49" t="s">
        <v>4379</v>
      </c>
      <c r="G969" s="129">
        <v>3037</v>
      </c>
      <c r="H969" s="129">
        <v>4200</v>
      </c>
      <c r="I969" s="135">
        <v>0.383</v>
      </c>
      <c r="J969" s="134" t="s">
        <v>147</v>
      </c>
      <c r="K969" s="134" t="s">
        <v>2729</v>
      </c>
    </row>
    <row r="970" ht="18.95" hidden="1" customHeight="1" spans="1:11">
      <c r="A970" s="126" t="s">
        <v>135</v>
      </c>
      <c r="B970" s="97" t="s">
        <v>135</v>
      </c>
      <c r="C970" s="460" t="s">
        <v>1811</v>
      </c>
      <c r="D970" s="89" t="s">
        <v>1840</v>
      </c>
      <c r="E970" s="97" t="s">
        <v>147</v>
      </c>
      <c r="F970" s="49" t="s">
        <v>4380</v>
      </c>
      <c r="G970" s="129">
        <v>471</v>
      </c>
      <c r="H970" s="129">
        <v>2500</v>
      </c>
      <c r="I970" s="135">
        <v>4.308</v>
      </c>
      <c r="J970" s="134" t="s">
        <v>147</v>
      </c>
      <c r="K970" s="134" t="s">
        <v>2729</v>
      </c>
    </row>
    <row r="971" ht="18.95" hidden="1" customHeight="1" spans="1:11">
      <c r="A971" s="126" t="s">
        <v>135</v>
      </c>
      <c r="B971" s="97" t="s">
        <v>135</v>
      </c>
      <c r="C971" s="460" t="s">
        <v>1811</v>
      </c>
      <c r="D971" s="89" t="s">
        <v>1842</v>
      </c>
      <c r="E971" s="97" t="s">
        <v>147</v>
      </c>
      <c r="F971" s="49" t="s">
        <v>4381</v>
      </c>
      <c r="G971" s="129">
        <v>0</v>
      </c>
      <c r="H971" s="129">
        <v>0</v>
      </c>
      <c r="I971" s="135" t="s">
        <v>135</v>
      </c>
      <c r="J971" s="134" t="s">
        <v>2729</v>
      </c>
      <c r="K971" s="134" t="s">
        <v>2729</v>
      </c>
    </row>
    <row r="972" ht="18.95" hidden="1" customHeight="1" spans="1:11">
      <c r="A972" s="126" t="s">
        <v>135</v>
      </c>
      <c r="B972" s="97" t="s">
        <v>135</v>
      </c>
      <c r="C972" s="460" t="s">
        <v>1811</v>
      </c>
      <c r="D972" s="89" t="s">
        <v>1844</v>
      </c>
      <c r="E972" s="97" t="s">
        <v>147</v>
      </c>
      <c r="F972" s="49" t="s">
        <v>4382</v>
      </c>
      <c r="G972" s="129">
        <v>0</v>
      </c>
      <c r="H972" s="129">
        <v>0</v>
      </c>
      <c r="I972" s="135" t="s">
        <v>135</v>
      </c>
      <c r="J972" s="134" t="s">
        <v>2729</v>
      </c>
      <c r="K972" s="134" t="s">
        <v>2729</v>
      </c>
    </row>
    <row r="973" ht="18.95" hidden="1" customHeight="1" spans="1:11">
      <c r="A973" s="126" t="s">
        <v>135</v>
      </c>
      <c r="B973" s="97" t="s">
        <v>135</v>
      </c>
      <c r="C973" s="460" t="s">
        <v>1811</v>
      </c>
      <c r="D973" s="89" t="s">
        <v>1846</v>
      </c>
      <c r="E973" s="97" t="s">
        <v>147</v>
      </c>
      <c r="F973" s="49" t="s">
        <v>4383</v>
      </c>
      <c r="G973" s="129">
        <v>1789</v>
      </c>
      <c r="H973" s="129">
        <v>1800</v>
      </c>
      <c r="I973" s="135">
        <v>0.006</v>
      </c>
      <c r="J973" s="134" t="s">
        <v>147</v>
      </c>
      <c r="K973" s="134" t="s">
        <v>2729</v>
      </c>
    </row>
    <row r="974" ht="18.95" hidden="1" customHeight="1" spans="1:11">
      <c r="A974" s="126" t="s">
        <v>135</v>
      </c>
      <c r="B974" s="97" t="s">
        <v>135</v>
      </c>
      <c r="C974" s="460" t="s">
        <v>1811</v>
      </c>
      <c r="D974" s="89" t="s">
        <v>1848</v>
      </c>
      <c r="E974" s="97" t="s">
        <v>147</v>
      </c>
      <c r="F974" s="49" t="s">
        <v>4384</v>
      </c>
      <c r="G974" s="129">
        <v>0</v>
      </c>
      <c r="H974" s="129">
        <v>0</v>
      </c>
      <c r="I974" s="135" t="s">
        <v>135</v>
      </c>
      <c r="J974" s="134" t="s">
        <v>2729</v>
      </c>
      <c r="K974" s="134" t="s">
        <v>2729</v>
      </c>
    </row>
    <row r="975" ht="18.95" hidden="1" customHeight="1" spans="1:11">
      <c r="A975" s="126" t="s">
        <v>135</v>
      </c>
      <c r="B975" s="97" t="s">
        <v>135</v>
      </c>
      <c r="C975" s="460" t="s">
        <v>1811</v>
      </c>
      <c r="D975" s="89" t="s">
        <v>1850</v>
      </c>
      <c r="E975" s="97" t="s">
        <v>147</v>
      </c>
      <c r="F975" s="49" t="s">
        <v>4385</v>
      </c>
      <c r="G975" s="129">
        <v>100</v>
      </c>
      <c r="H975" s="129">
        <v>102</v>
      </c>
      <c r="I975" s="135">
        <v>0.02</v>
      </c>
      <c r="J975" s="134" t="s">
        <v>147</v>
      </c>
      <c r="K975" s="134" t="s">
        <v>2729</v>
      </c>
    </row>
    <row r="976" ht="18.95" hidden="1" customHeight="1" spans="1:11">
      <c r="A976" s="126" t="s">
        <v>135</v>
      </c>
      <c r="B976" s="97" t="s">
        <v>135</v>
      </c>
      <c r="C976" s="460" t="s">
        <v>1811</v>
      </c>
      <c r="D976" s="89" t="s">
        <v>1852</v>
      </c>
      <c r="E976" s="97" t="s">
        <v>147</v>
      </c>
      <c r="F976" s="49" t="s">
        <v>4386</v>
      </c>
      <c r="G976" s="129">
        <v>135</v>
      </c>
      <c r="H976" s="129">
        <v>138</v>
      </c>
      <c r="I976" s="135">
        <v>0.022</v>
      </c>
      <c r="J976" s="134" t="s">
        <v>147</v>
      </c>
      <c r="K976" s="134" t="s">
        <v>2729</v>
      </c>
    </row>
    <row r="977" ht="18.95" hidden="1" customHeight="1" spans="1:11">
      <c r="A977" s="126" t="s">
        <v>135</v>
      </c>
      <c r="B977" s="97" t="s">
        <v>135</v>
      </c>
      <c r="C977" s="460" t="s">
        <v>1811</v>
      </c>
      <c r="D977" s="89" t="s">
        <v>1854</v>
      </c>
      <c r="E977" s="97" t="s">
        <v>147</v>
      </c>
      <c r="F977" s="49" t="s">
        <v>4387</v>
      </c>
      <c r="G977" s="129">
        <v>0</v>
      </c>
      <c r="H977" s="129">
        <v>0</v>
      </c>
      <c r="I977" s="135" t="s">
        <v>135</v>
      </c>
      <c r="J977" s="134" t="s">
        <v>2729</v>
      </c>
      <c r="K977" s="134" t="s">
        <v>2729</v>
      </c>
    </row>
    <row r="978" ht="18.95" hidden="1" customHeight="1" spans="1:11">
      <c r="A978" s="126" t="s">
        <v>135</v>
      </c>
      <c r="B978" s="97" t="s">
        <v>135</v>
      </c>
      <c r="C978" s="460" t="s">
        <v>1811</v>
      </c>
      <c r="D978" s="89" t="s">
        <v>1856</v>
      </c>
      <c r="E978" s="97" t="s">
        <v>147</v>
      </c>
      <c r="F978" s="49" t="s">
        <v>4388</v>
      </c>
      <c r="G978" s="129">
        <v>921</v>
      </c>
      <c r="H978" s="129">
        <v>940</v>
      </c>
      <c r="I978" s="135">
        <v>0.021</v>
      </c>
      <c r="J978" s="134" t="s">
        <v>147</v>
      </c>
      <c r="K978" s="134" t="s">
        <v>2729</v>
      </c>
    </row>
    <row r="979" ht="18.95" hidden="1" customHeight="1" spans="1:11">
      <c r="A979" s="126" t="s">
        <v>135</v>
      </c>
      <c r="B979" s="97" t="s">
        <v>135</v>
      </c>
      <c r="C979" s="460" t="s">
        <v>1811</v>
      </c>
      <c r="D979" s="89" t="s">
        <v>1858</v>
      </c>
      <c r="E979" s="97" t="s">
        <v>147</v>
      </c>
      <c r="F979" s="49" t="s">
        <v>4389</v>
      </c>
      <c r="G979" s="129">
        <v>0</v>
      </c>
      <c r="H979" s="129">
        <v>0</v>
      </c>
      <c r="I979" s="135" t="s">
        <v>135</v>
      </c>
      <c r="J979" s="134" t="s">
        <v>2729</v>
      </c>
      <c r="K979" s="134" t="s">
        <v>2729</v>
      </c>
    </row>
    <row r="980" ht="18.95" hidden="1" customHeight="1" spans="1:11">
      <c r="A980" s="126" t="s">
        <v>135</v>
      </c>
      <c r="B980" s="97" t="s">
        <v>135</v>
      </c>
      <c r="C980" s="460" t="s">
        <v>1811</v>
      </c>
      <c r="D980" s="89" t="s">
        <v>1860</v>
      </c>
      <c r="E980" s="97" t="s">
        <v>147</v>
      </c>
      <c r="F980" s="49" t="s">
        <v>4390</v>
      </c>
      <c r="G980" s="129">
        <v>81</v>
      </c>
      <c r="H980" s="129">
        <v>83</v>
      </c>
      <c r="I980" s="135">
        <v>0.025</v>
      </c>
      <c r="J980" s="134" t="s">
        <v>147</v>
      </c>
      <c r="K980" s="134" t="s">
        <v>2729</v>
      </c>
    </row>
    <row r="981" ht="18.95" hidden="1" customHeight="1" spans="1:11">
      <c r="A981" s="126" t="s">
        <v>135</v>
      </c>
      <c r="B981" s="97" t="s">
        <v>135</v>
      </c>
      <c r="C981" s="460" t="s">
        <v>1811</v>
      </c>
      <c r="D981" s="89" t="s">
        <v>1862</v>
      </c>
      <c r="E981" s="97" t="s">
        <v>147</v>
      </c>
      <c r="F981" s="49" t="s">
        <v>4391</v>
      </c>
      <c r="G981" s="129">
        <v>19683</v>
      </c>
      <c r="H981" s="129">
        <v>20100</v>
      </c>
      <c r="I981" s="135">
        <v>0.021</v>
      </c>
      <c r="J981" s="134" t="s">
        <v>147</v>
      </c>
      <c r="K981" s="134" t="s">
        <v>2729</v>
      </c>
    </row>
    <row r="982" ht="18.95" hidden="1" customHeight="1" spans="1:11">
      <c r="A982" s="126" t="s">
        <v>135</v>
      </c>
      <c r="B982" s="97" t="s">
        <v>135</v>
      </c>
      <c r="C982" s="460" t="s">
        <v>1811</v>
      </c>
      <c r="D982" s="89" t="s">
        <v>1864</v>
      </c>
      <c r="E982" s="97" t="s">
        <v>147</v>
      </c>
      <c r="F982" s="49" t="s">
        <v>4392</v>
      </c>
      <c r="G982" s="129">
        <v>1077000</v>
      </c>
      <c r="H982" s="129">
        <v>1090000</v>
      </c>
      <c r="I982" s="135">
        <v>0.012</v>
      </c>
      <c r="J982" s="134" t="s">
        <v>147</v>
      </c>
      <c r="K982" s="134" t="s">
        <v>2729</v>
      </c>
    </row>
    <row r="983" ht="18.95" hidden="1" customHeight="1" spans="1:11">
      <c r="A983" s="126" t="s">
        <v>135</v>
      </c>
      <c r="B983" s="97" t="s">
        <v>135</v>
      </c>
      <c r="C983" s="460" t="s">
        <v>1811</v>
      </c>
      <c r="D983" s="89" t="s">
        <v>1866</v>
      </c>
      <c r="E983" s="97" t="s">
        <v>147</v>
      </c>
      <c r="F983" s="54" t="s">
        <v>4393</v>
      </c>
      <c r="G983" s="129">
        <v>345383</v>
      </c>
      <c r="H983" s="130">
        <v>344494</v>
      </c>
      <c r="I983" s="136">
        <v>-0.003</v>
      </c>
      <c r="J983" s="134" t="s">
        <v>147</v>
      </c>
      <c r="K983" s="134" t="s">
        <v>2729</v>
      </c>
    </row>
    <row r="984" ht="18.95" hidden="1" customHeight="1" spans="1:11">
      <c r="A984" s="126" t="s">
        <v>135</v>
      </c>
      <c r="B984" s="460" t="s">
        <v>1809</v>
      </c>
      <c r="C984" s="97"/>
      <c r="D984" s="89" t="s">
        <v>1868</v>
      </c>
      <c r="E984" s="97"/>
      <c r="F984" s="49" t="s">
        <v>1869</v>
      </c>
      <c r="G984" s="128">
        <v>485658</v>
      </c>
      <c r="H984" s="128">
        <v>504000</v>
      </c>
      <c r="I984" s="135">
        <v>0.038</v>
      </c>
      <c r="J984" s="134" t="s">
        <v>147</v>
      </c>
      <c r="K984" s="134" t="s">
        <v>147</v>
      </c>
    </row>
    <row r="985" ht="18.95" hidden="1" customHeight="1" spans="1:11">
      <c r="A985" s="126" t="s">
        <v>135</v>
      </c>
      <c r="B985" s="97" t="s">
        <v>135</v>
      </c>
      <c r="C985" s="460" t="s">
        <v>1868</v>
      </c>
      <c r="D985" s="89" t="s">
        <v>1870</v>
      </c>
      <c r="E985" s="97" t="s">
        <v>147</v>
      </c>
      <c r="F985" s="49" t="s">
        <v>4248</v>
      </c>
      <c r="G985" s="129">
        <v>64</v>
      </c>
      <c r="H985" s="129">
        <v>67</v>
      </c>
      <c r="I985" s="135">
        <v>0.046875</v>
      </c>
      <c r="J985" s="134" t="s">
        <v>147</v>
      </c>
      <c r="K985" s="134" t="s">
        <v>2729</v>
      </c>
    </row>
    <row r="986" ht="18.95" hidden="1" customHeight="1" spans="1:11">
      <c r="A986" s="126" t="s">
        <v>135</v>
      </c>
      <c r="B986" s="97" t="s">
        <v>135</v>
      </c>
      <c r="C986" s="460" t="s">
        <v>1868</v>
      </c>
      <c r="D986" s="89" t="s">
        <v>1871</v>
      </c>
      <c r="E986" s="97" t="s">
        <v>147</v>
      </c>
      <c r="F986" s="49" t="s">
        <v>4249</v>
      </c>
      <c r="G986" s="129">
        <v>35</v>
      </c>
      <c r="H986" s="129">
        <v>37</v>
      </c>
      <c r="I986" s="135">
        <v>0.057</v>
      </c>
      <c r="J986" s="134" t="s">
        <v>147</v>
      </c>
      <c r="K986" s="134" t="s">
        <v>2729</v>
      </c>
    </row>
    <row r="987" ht="18.95" hidden="1" customHeight="1" spans="1:11">
      <c r="A987" s="126" t="s">
        <v>135</v>
      </c>
      <c r="B987" s="97" t="s">
        <v>135</v>
      </c>
      <c r="C987" s="460" t="s">
        <v>1868</v>
      </c>
      <c r="D987" s="89" t="s">
        <v>1872</v>
      </c>
      <c r="E987" s="97" t="s">
        <v>147</v>
      </c>
      <c r="F987" s="49" t="s">
        <v>4250</v>
      </c>
      <c r="G987" s="129">
        <v>0</v>
      </c>
      <c r="H987" s="129">
        <v>0</v>
      </c>
      <c r="I987" s="135" t="s">
        <v>135</v>
      </c>
      <c r="J987" s="134" t="s">
        <v>2729</v>
      </c>
      <c r="K987" s="134" t="s">
        <v>2729</v>
      </c>
    </row>
    <row r="988" ht="18.95" hidden="1" customHeight="1" spans="1:11">
      <c r="A988" s="126" t="s">
        <v>135</v>
      </c>
      <c r="B988" s="97" t="s">
        <v>135</v>
      </c>
      <c r="C988" s="460" t="s">
        <v>1868</v>
      </c>
      <c r="D988" s="89" t="s">
        <v>1873</v>
      </c>
      <c r="E988" s="97" t="s">
        <v>147</v>
      </c>
      <c r="F988" s="49" t="s">
        <v>4394</v>
      </c>
      <c r="G988" s="129">
        <v>393949</v>
      </c>
      <c r="H988" s="129">
        <v>410000</v>
      </c>
      <c r="I988" s="135">
        <v>0.041</v>
      </c>
      <c r="J988" s="134" t="s">
        <v>147</v>
      </c>
      <c r="K988" s="134" t="s">
        <v>2729</v>
      </c>
    </row>
    <row r="989" ht="18.95" hidden="1" customHeight="1" spans="1:11">
      <c r="A989" s="126" t="s">
        <v>135</v>
      </c>
      <c r="B989" s="97" t="s">
        <v>135</v>
      </c>
      <c r="C989" s="460" t="s">
        <v>1868</v>
      </c>
      <c r="D989" s="89" t="s">
        <v>1875</v>
      </c>
      <c r="E989" s="97" t="s">
        <v>147</v>
      </c>
      <c r="F989" s="49" t="s">
        <v>4395</v>
      </c>
      <c r="G989" s="129">
        <v>18657</v>
      </c>
      <c r="H989" s="129">
        <v>19000</v>
      </c>
      <c r="I989" s="135">
        <v>0.018</v>
      </c>
      <c r="J989" s="134" t="s">
        <v>147</v>
      </c>
      <c r="K989" s="134" t="s">
        <v>2729</v>
      </c>
    </row>
    <row r="990" ht="18.95" hidden="1" customHeight="1" spans="1:11">
      <c r="A990" s="126" t="s">
        <v>135</v>
      </c>
      <c r="B990" s="97"/>
      <c r="C990" s="460" t="s">
        <v>1868</v>
      </c>
      <c r="D990" s="89" t="s">
        <v>1877</v>
      </c>
      <c r="E990" s="97" t="s">
        <v>147</v>
      </c>
      <c r="F990" s="49" t="s">
        <v>4396</v>
      </c>
      <c r="G990" s="129">
        <v>10</v>
      </c>
      <c r="H990" s="129">
        <v>2200</v>
      </c>
      <c r="I990" s="135">
        <v>219</v>
      </c>
      <c r="J990" s="134" t="s">
        <v>147</v>
      </c>
      <c r="K990" s="134" t="s">
        <v>2729</v>
      </c>
    </row>
    <row r="991" ht="18.95" hidden="1" customHeight="1" spans="1:11">
      <c r="A991" s="126" t="s">
        <v>135</v>
      </c>
      <c r="B991" s="97" t="s">
        <v>135</v>
      </c>
      <c r="C991" s="460" t="s">
        <v>1868</v>
      </c>
      <c r="D991" s="89" t="s">
        <v>1879</v>
      </c>
      <c r="E991" s="97" t="s">
        <v>147</v>
      </c>
      <c r="F991" s="49" t="s">
        <v>4397</v>
      </c>
      <c r="G991" s="129">
        <v>0</v>
      </c>
      <c r="H991" s="129"/>
      <c r="I991" s="135" t="s">
        <v>135</v>
      </c>
      <c r="J991" s="134" t="s">
        <v>2729</v>
      </c>
      <c r="K991" s="134" t="s">
        <v>2729</v>
      </c>
    </row>
    <row r="992" ht="18.95" hidden="1" customHeight="1" spans="1:11">
      <c r="A992" s="126" t="s">
        <v>135</v>
      </c>
      <c r="B992" s="97" t="s">
        <v>135</v>
      </c>
      <c r="C992" s="460" t="s">
        <v>1868</v>
      </c>
      <c r="D992" s="89" t="s">
        <v>1881</v>
      </c>
      <c r="E992" s="97" t="s">
        <v>147</v>
      </c>
      <c r="F992" s="49" t="s">
        <v>4398</v>
      </c>
      <c r="G992" s="129">
        <v>0</v>
      </c>
      <c r="H992" s="129">
        <v>0</v>
      </c>
      <c r="I992" s="135" t="s">
        <v>135</v>
      </c>
      <c r="J992" s="134" t="s">
        <v>2729</v>
      </c>
      <c r="K992" s="134" t="s">
        <v>2729</v>
      </c>
    </row>
    <row r="993" ht="18.95" hidden="1" customHeight="1" spans="1:11">
      <c r="A993" s="126"/>
      <c r="B993" s="97"/>
      <c r="C993" s="460" t="s">
        <v>1868</v>
      </c>
      <c r="D993" s="459" t="s">
        <v>1883</v>
      </c>
      <c r="E993" s="97" t="s">
        <v>147</v>
      </c>
      <c r="F993" s="54" t="s">
        <v>4399</v>
      </c>
      <c r="G993" s="129">
        <v>72943</v>
      </c>
      <c r="H993" s="131">
        <v>72696</v>
      </c>
      <c r="I993" s="136">
        <v>-0.003</v>
      </c>
      <c r="J993" s="134" t="s">
        <v>147</v>
      </c>
      <c r="K993" s="134" t="s">
        <v>2729</v>
      </c>
    </row>
    <row r="994" ht="18.95" hidden="1" customHeight="1" spans="1:11">
      <c r="A994" s="126" t="s">
        <v>135</v>
      </c>
      <c r="B994" s="460" t="s">
        <v>1809</v>
      </c>
      <c r="C994" s="97"/>
      <c r="D994" s="89" t="s">
        <v>1885</v>
      </c>
      <c r="E994" s="97"/>
      <c r="F994" s="49" t="s">
        <v>1886</v>
      </c>
      <c r="G994" s="128">
        <v>75923</v>
      </c>
      <c r="H994" s="128">
        <v>77500</v>
      </c>
      <c r="I994" s="135">
        <v>0.021</v>
      </c>
      <c r="J994" s="134" t="s">
        <v>147</v>
      </c>
      <c r="K994" s="134" t="s">
        <v>147</v>
      </c>
    </row>
    <row r="995" ht="18.95" hidden="1" customHeight="1" spans="1:11">
      <c r="A995" s="126" t="s">
        <v>135</v>
      </c>
      <c r="B995" s="97" t="s">
        <v>135</v>
      </c>
      <c r="C995" s="460" t="s">
        <v>1885</v>
      </c>
      <c r="D995" s="89" t="s">
        <v>1887</v>
      </c>
      <c r="E995" s="97" t="s">
        <v>147</v>
      </c>
      <c r="F995" s="49" t="s">
        <v>4248</v>
      </c>
      <c r="G995" s="129">
        <v>177</v>
      </c>
      <c r="H995" s="129">
        <v>186</v>
      </c>
      <c r="I995" s="135">
        <v>0.051</v>
      </c>
      <c r="J995" s="134" t="s">
        <v>147</v>
      </c>
      <c r="K995" s="134" t="s">
        <v>2729</v>
      </c>
    </row>
    <row r="996" ht="18.95" hidden="1" customHeight="1" spans="1:11">
      <c r="A996" s="126" t="s">
        <v>135</v>
      </c>
      <c r="B996" s="97" t="s">
        <v>135</v>
      </c>
      <c r="C996" s="460" t="s">
        <v>1885</v>
      </c>
      <c r="D996" s="89" t="s">
        <v>1888</v>
      </c>
      <c r="E996" s="97" t="s">
        <v>147</v>
      </c>
      <c r="F996" s="49" t="s">
        <v>4249</v>
      </c>
      <c r="G996" s="129">
        <v>139</v>
      </c>
      <c r="H996" s="129">
        <v>141</v>
      </c>
      <c r="I996" s="135">
        <v>0.014</v>
      </c>
      <c r="J996" s="134" t="s">
        <v>147</v>
      </c>
      <c r="K996" s="134" t="s">
        <v>2729</v>
      </c>
    </row>
    <row r="997" ht="18.95" hidden="1" customHeight="1" spans="1:11">
      <c r="A997" s="126" t="s">
        <v>135</v>
      </c>
      <c r="B997" s="97" t="s">
        <v>135</v>
      </c>
      <c r="C997" s="460" t="s">
        <v>1885</v>
      </c>
      <c r="D997" s="89" t="s">
        <v>1889</v>
      </c>
      <c r="E997" s="97" t="s">
        <v>147</v>
      </c>
      <c r="F997" s="49" t="s">
        <v>4250</v>
      </c>
      <c r="G997" s="129">
        <v>0</v>
      </c>
      <c r="H997" s="129">
        <v>0</v>
      </c>
      <c r="I997" s="135" t="s">
        <v>135</v>
      </c>
      <c r="J997" s="134" t="s">
        <v>2729</v>
      </c>
      <c r="K997" s="134" t="s">
        <v>2729</v>
      </c>
    </row>
    <row r="998" ht="18.95" hidden="1" customHeight="1" spans="1:11">
      <c r="A998" s="126" t="s">
        <v>135</v>
      </c>
      <c r="B998" s="97" t="s">
        <v>135</v>
      </c>
      <c r="C998" s="460" t="s">
        <v>1885</v>
      </c>
      <c r="D998" s="89" t="s">
        <v>1890</v>
      </c>
      <c r="E998" s="97" t="s">
        <v>147</v>
      </c>
      <c r="F998" s="49" t="s">
        <v>4400</v>
      </c>
      <c r="G998" s="129">
        <v>60765</v>
      </c>
      <c r="H998" s="129">
        <v>62000</v>
      </c>
      <c r="I998" s="135">
        <v>0.02</v>
      </c>
      <c r="J998" s="134" t="s">
        <v>147</v>
      </c>
      <c r="K998" s="134" t="s">
        <v>2729</v>
      </c>
    </row>
    <row r="999" ht="18.95" hidden="1" customHeight="1" spans="1:11">
      <c r="A999" s="126" t="s">
        <v>135</v>
      </c>
      <c r="B999" s="97" t="s">
        <v>135</v>
      </c>
      <c r="C999" s="460" t="s">
        <v>1885</v>
      </c>
      <c r="D999" s="89" t="s">
        <v>1892</v>
      </c>
      <c r="E999" s="97" t="s">
        <v>147</v>
      </c>
      <c r="F999" s="49" t="s">
        <v>4401</v>
      </c>
      <c r="G999" s="129">
        <v>0</v>
      </c>
      <c r="H999" s="129">
        <v>0</v>
      </c>
      <c r="I999" s="135" t="s">
        <v>135</v>
      </c>
      <c r="J999" s="134" t="s">
        <v>2729</v>
      </c>
      <c r="K999" s="134" t="s">
        <v>2729</v>
      </c>
    </row>
    <row r="1000" ht="18.95" hidden="1" customHeight="1" spans="1:11">
      <c r="A1000" s="126" t="s">
        <v>135</v>
      </c>
      <c r="B1000" s="97"/>
      <c r="C1000" s="460" t="s">
        <v>1885</v>
      </c>
      <c r="D1000" s="89" t="s">
        <v>1894</v>
      </c>
      <c r="E1000" s="97" t="s">
        <v>147</v>
      </c>
      <c r="F1000" s="49" t="s">
        <v>4402</v>
      </c>
      <c r="G1000" s="129">
        <v>0</v>
      </c>
      <c r="H1000" s="129">
        <v>0</v>
      </c>
      <c r="I1000" s="135" t="s">
        <v>135</v>
      </c>
      <c r="J1000" s="134" t="s">
        <v>2729</v>
      </c>
      <c r="K1000" s="134" t="s">
        <v>2729</v>
      </c>
    </row>
    <row r="1001" ht="18.95" hidden="1" customHeight="1" spans="1:11">
      <c r="A1001" s="126" t="s">
        <v>135</v>
      </c>
      <c r="B1001" s="97" t="s">
        <v>135</v>
      </c>
      <c r="C1001" s="460" t="s">
        <v>1885</v>
      </c>
      <c r="D1001" s="89" t="s">
        <v>1896</v>
      </c>
      <c r="E1001" s="97" t="s">
        <v>147</v>
      </c>
      <c r="F1001" s="49" t="s">
        <v>4403</v>
      </c>
      <c r="G1001" s="129">
        <v>120</v>
      </c>
      <c r="H1001" s="129">
        <v>122</v>
      </c>
      <c r="I1001" s="135">
        <v>0.017</v>
      </c>
      <c r="J1001" s="134" t="s">
        <v>147</v>
      </c>
      <c r="K1001" s="134" t="s">
        <v>2729</v>
      </c>
    </row>
    <row r="1002" ht="18.95" hidden="1" customHeight="1" spans="1:11">
      <c r="A1002" s="126" t="s">
        <v>135</v>
      </c>
      <c r="B1002" s="97" t="s">
        <v>135</v>
      </c>
      <c r="C1002" s="460" t="s">
        <v>1885</v>
      </c>
      <c r="D1002" s="89" t="s">
        <v>1898</v>
      </c>
      <c r="E1002" s="97" t="s">
        <v>147</v>
      </c>
      <c r="F1002" s="49" t="s">
        <v>4404</v>
      </c>
      <c r="G1002" s="129">
        <v>0</v>
      </c>
      <c r="H1002" s="129">
        <v>0</v>
      </c>
      <c r="I1002" s="135" t="s">
        <v>135</v>
      </c>
      <c r="J1002" s="134" t="s">
        <v>2729</v>
      </c>
      <c r="K1002" s="134" t="s">
        <v>2729</v>
      </c>
    </row>
    <row r="1003" ht="18.95" hidden="1" customHeight="1" spans="1:11">
      <c r="A1003" s="126" t="s">
        <v>135</v>
      </c>
      <c r="B1003" s="97" t="s">
        <v>135</v>
      </c>
      <c r="C1003" s="460" t="s">
        <v>1885</v>
      </c>
      <c r="D1003" s="89" t="s">
        <v>1900</v>
      </c>
      <c r="E1003" s="97" t="s">
        <v>147</v>
      </c>
      <c r="F1003" s="54" t="s">
        <v>4405</v>
      </c>
      <c r="G1003" s="129">
        <v>14722</v>
      </c>
      <c r="H1003" s="130">
        <v>15051</v>
      </c>
      <c r="I1003" s="136">
        <v>0.022</v>
      </c>
      <c r="J1003" s="134" t="s">
        <v>147</v>
      </c>
      <c r="K1003" s="134" t="s">
        <v>2729</v>
      </c>
    </row>
    <row r="1004" ht="18.95" hidden="1" customHeight="1" spans="1:11">
      <c r="A1004" s="126" t="s">
        <v>135</v>
      </c>
      <c r="B1004" s="460" t="s">
        <v>1809</v>
      </c>
      <c r="C1004" s="97"/>
      <c r="D1004" s="89" t="s">
        <v>1902</v>
      </c>
      <c r="E1004" s="97"/>
      <c r="F1004" s="49" t="s">
        <v>1903</v>
      </c>
      <c r="G1004" s="128">
        <v>100301</v>
      </c>
      <c r="H1004" s="128">
        <v>103600</v>
      </c>
      <c r="I1004" s="135">
        <v>0.033</v>
      </c>
      <c r="J1004" s="134" t="s">
        <v>147</v>
      </c>
      <c r="K1004" s="134" t="s">
        <v>147</v>
      </c>
    </row>
    <row r="1005" ht="18.95" hidden="1" customHeight="1" spans="1:11">
      <c r="A1005" s="126" t="s">
        <v>135</v>
      </c>
      <c r="B1005" s="97" t="s">
        <v>135</v>
      </c>
      <c r="C1005" s="460" t="s">
        <v>1902</v>
      </c>
      <c r="D1005" s="89" t="s">
        <v>1904</v>
      </c>
      <c r="E1005" s="97" t="s">
        <v>147</v>
      </c>
      <c r="F1005" s="49" t="s">
        <v>4406</v>
      </c>
      <c r="G1005" s="129">
        <v>47326</v>
      </c>
      <c r="H1005" s="129">
        <v>49000</v>
      </c>
      <c r="I1005" s="135">
        <v>0.035</v>
      </c>
      <c r="J1005" s="134" t="s">
        <v>147</v>
      </c>
      <c r="K1005" s="134" t="s">
        <v>2729</v>
      </c>
    </row>
    <row r="1006" ht="18.95" hidden="1" customHeight="1" spans="1:11">
      <c r="A1006" s="126" t="s">
        <v>135</v>
      </c>
      <c r="B1006" s="97" t="s">
        <v>135</v>
      </c>
      <c r="C1006" s="460" t="s">
        <v>1902</v>
      </c>
      <c r="D1006" s="89" t="s">
        <v>1906</v>
      </c>
      <c r="E1006" s="97" t="s">
        <v>147</v>
      </c>
      <c r="F1006" s="49" t="s">
        <v>4407</v>
      </c>
      <c r="G1006" s="129">
        <v>29228</v>
      </c>
      <c r="H1006" s="129">
        <v>30100</v>
      </c>
      <c r="I1006" s="135">
        <v>0.03</v>
      </c>
      <c r="J1006" s="134" t="s">
        <v>147</v>
      </c>
      <c r="K1006" s="134" t="s">
        <v>2729</v>
      </c>
    </row>
    <row r="1007" ht="18.95" hidden="1" customHeight="1" spans="1:11">
      <c r="A1007" s="126" t="s">
        <v>135</v>
      </c>
      <c r="B1007" s="97" t="s">
        <v>135</v>
      </c>
      <c r="C1007" s="460" t="s">
        <v>1902</v>
      </c>
      <c r="D1007" s="89" t="s">
        <v>1908</v>
      </c>
      <c r="E1007" s="97" t="s">
        <v>147</v>
      </c>
      <c r="F1007" s="49" t="s">
        <v>4408</v>
      </c>
      <c r="G1007" s="129">
        <v>23286</v>
      </c>
      <c r="H1007" s="129">
        <v>24030</v>
      </c>
      <c r="I1007" s="135">
        <v>0.032</v>
      </c>
      <c r="J1007" s="134" t="s">
        <v>147</v>
      </c>
      <c r="K1007" s="134" t="s">
        <v>2729</v>
      </c>
    </row>
    <row r="1008" ht="18.95" hidden="1" customHeight="1" spans="1:11">
      <c r="A1008" s="126" t="s">
        <v>135</v>
      </c>
      <c r="B1008" s="97" t="s">
        <v>135</v>
      </c>
      <c r="C1008" s="460" t="s">
        <v>1902</v>
      </c>
      <c r="D1008" s="89" t="s">
        <v>1910</v>
      </c>
      <c r="E1008" s="97" t="s">
        <v>147</v>
      </c>
      <c r="F1008" s="54" t="s">
        <v>4409</v>
      </c>
      <c r="G1008" s="129">
        <v>461</v>
      </c>
      <c r="H1008" s="130">
        <v>470</v>
      </c>
      <c r="I1008" s="136">
        <v>0.02</v>
      </c>
      <c r="J1008" s="134" t="s">
        <v>147</v>
      </c>
      <c r="K1008" s="134" t="s">
        <v>2729</v>
      </c>
    </row>
    <row r="1009" ht="18.95" hidden="1" customHeight="1" spans="1:11">
      <c r="A1009" s="126" t="s">
        <v>135</v>
      </c>
      <c r="B1009" s="460" t="s">
        <v>1809</v>
      </c>
      <c r="C1009" s="97"/>
      <c r="D1009" s="89" t="s">
        <v>1912</v>
      </c>
      <c r="E1009" s="97"/>
      <c r="F1009" s="49" t="s">
        <v>1913</v>
      </c>
      <c r="G1009" s="128">
        <v>635</v>
      </c>
      <c r="H1009" s="128">
        <v>642</v>
      </c>
      <c r="I1009" s="135">
        <v>0.011</v>
      </c>
      <c r="J1009" s="134" t="s">
        <v>147</v>
      </c>
      <c r="K1009" s="134" t="s">
        <v>147</v>
      </c>
    </row>
    <row r="1010" ht="18.95" hidden="1" customHeight="1" spans="1:11">
      <c r="A1010" s="126" t="s">
        <v>135</v>
      </c>
      <c r="B1010" s="97"/>
      <c r="C1010" s="460" t="s">
        <v>1912</v>
      </c>
      <c r="D1010" s="89" t="s">
        <v>1914</v>
      </c>
      <c r="E1010" s="97" t="s">
        <v>147</v>
      </c>
      <c r="F1010" s="49" t="s">
        <v>4248</v>
      </c>
      <c r="G1010" s="129">
        <v>1</v>
      </c>
      <c r="H1010" s="129">
        <v>1</v>
      </c>
      <c r="I1010" s="135">
        <v>0</v>
      </c>
      <c r="J1010" s="134" t="s">
        <v>147</v>
      </c>
      <c r="K1010" s="134" t="s">
        <v>2729</v>
      </c>
    </row>
    <row r="1011" ht="18.95" hidden="1" customHeight="1" spans="1:11">
      <c r="A1011" s="126" t="s">
        <v>135</v>
      </c>
      <c r="B1011" s="97" t="s">
        <v>135</v>
      </c>
      <c r="C1011" s="460" t="s">
        <v>1912</v>
      </c>
      <c r="D1011" s="89" t="s">
        <v>1915</v>
      </c>
      <c r="E1011" s="97" t="s">
        <v>147</v>
      </c>
      <c r="F1011" s="49" t="s">
        <v>4249</v>
      </c>
      <c r="G1011" s="129">
        <v>6</v>
      </c>
      <c r="H1011" s="129">
        <v>6</v>
      </c>
      <c r="I1011" s="135">
        <v>0</v>
      </c>
      <c r="J1011" s="134" t="s">
        <v>147</v>
      </c>
      <c r="K1011" s="134" t="s">
        <v>2729</v>
      </c>
    </row>
    <row r="1012" ht="18.95" hidden="1" customHeight="1" spans="1:11">
      <c r="A1012" s="126" t="s">
        <v>135</v>
      </c>
      <c r="B1012" s="97" t="s">
        <v>135</v>
      </c>
      <c r="C1012" s="460" t="s">
        <v>1912</v>
      </c>
      <c r="D1012" s="89" t="s">
        <v>1916</v>
      </c>
      <c r="E1012" s="97" t="s">
        <v>147</v>
      </c>
      <c r="F1012" s="49" t="s">
        <v>4250</v>
      </c>
      <c r="G1012" s="129">
        <v>0</v>
      </c>
      <c r="H1012" s="129">
        <v>0</v>
      </c>
      <c r="I1012" s="135" t="s">
        <v>135</v>
      </c>
      <c r="J1012" s="134" t="s">
        <v>2729</v>
      </c>
      <c r="K1012" s="134" t="s">
        <v>2729</v>
      </c>
    </row>
    <row r="1013" ht="18.95" hidden="1" customHeight="1" spans="1:11">
      <c r="A1013" s="126" t="s">
        <v>135</v>
      </c>
      <c r="B1013" s="97" t="s">
        <v>135</v>
      </c>
      <c r="C1013" s="460" t="s">
        <v>1912</v>
      </c>
      <c r="D1013" s="89" t="s">
        <v>1917</v>
      </c>
      <c r="E1013" s="97" t="s">
        <v>147</v>
      </c>
      <c r="F1013" s="49" t="s">
        <v>4398</v>
      </c>
      <c r="G1013" s="129">
        <v>15</v>
      </c>
      <c r="H1013" s="129">
        <v>15</v>
      </c>
      <c r="I1013" s="135">
        <v>0</v>
      </c>
      <c r="J1013" s="134" t="s">
        <v>147</v>
      </c>
      <c r="K1013" s="134" t="s">
        <v>2729</v>
      </c>
    </row>
    <row r="1014" ht="18.95" hidden="1" customHeight="1" spans="1:11">
      <c r="A1014" s="126" t="s">
        <v>135</v>
      </c>
      <c r="B1014" s="97" t="s">
        <v>135</v>
      </c>
      <c r="C1014" s="460" t="s">
        <v>1912</v>
      </c>
      <c r="D1014" s="89" t="s">
        <v>1918</v>
      </c>
      <c r="E1014" s="97" t="s">
        <v>147</v>
      </c>
      <c r="F1014" s="49" t="s">
        <v>4410</v>
      </c>
      <c r="G1014" s="129">
        <v>307</v>
      </c>
      <c r="H1014" s="129">
        <v>310</v>
      </c>
      <c r="I1014" s="135">
        <v>0.01</v>
      </c>
      <c r="J1014" s="134" t="s">
        <v>147</v>
      </c>
      <c r="K1014" s="134" t="s">
        <v>2729</v>
      </c>
    </row>
    <row r="1015" ht="18.95" hidden="1" customHeight="1" spans="1:11">
      <c r="A1015" s="126" t="s">
        <v>135</v>
      </c>
      <c r="B1015" s="97"/>
      <c r="C1015" s="460" t="s">
        <v>1912</v>
      </c>
      <c r="D1015" s="89" t="s">
        <v>1920</v>
      </c>
      <c r="E1015" s="97" t="s">
        <v>147</v>
      </c>
      <c r="F1015" s="54" t="s">
        <v>4411</v>
      </c>
      <c r="G1015" s="129">
        <v>306</v>
      </c>
      <c r="H1015" s="130">
        <v>310</v>
      </c>
      <c r="I1015" s="136">
        <v>0.013</v>
      </c>
      <c r="J1015" s="134" t="s">
        <v>147</v>
      </c>
      <c r="K1015" s="134" t="s">
        <v>2729</v>
      </c>
    </row>
    <row r="1016" ht="18.95" hidden="1" customHeight="1" spans="1:11">
      <c r="A1016" s="126" t="s">
        <v>135</v>
      </c>
      <c r="B1016" s="460" t="s">
        <v>1809</v>
      </c>
      <c r="C1016" s="97"/>
      <c r="D1016" s="89" t="s">
        <v>1922</v>
      </c>
      <c r="E1016" s="97"/>
      <c r="F1016" s="51" t="s">
        <v>1923</v>
      </c>
      <c r="G1016" s="128">
        <v>2752461</v>
      </c>
      <c r="H1016" s="128">
        <v>2830000</v>
      </c>
      <c r="I1016" s="135">
        <v>0.028</v>
      </c>
      <c r="J1016" s="134" t="s">
        <v>147</v>
      </c>
      <c r="K1016" s="134" t="s">
        <v>147</v>
      </c>
    </row>
    <row r="1017" ht="18.95" hidden="1" customHeight="1" spans="1:11">
      <c r="A1017" s="126" t="s">
        <v>135</v>
      </c>
      <c r="B1017" s="97" t="s">
        <v>135</v>
      </c>
      <c r="C1017" s="460" t="s">
        <v>1922</v>
      </c>
      <c r="D1017" s="89" t="s">
        <v>1924</v>
      </c>
      <c r="E1017" s="97" t="s">
        <v>147</v>
      </c>
      <c r="F1017" s="51" t="s">
        <v>4412</v>
      </c>
      <c r="G1017" s="129">
        <v>1801848</v>
      </c>
      <c r="H1017" s="129">
        <v>1853800</v>
      </c>
      <c r="I1017" s="135">
        <v>0.029</v>
      </c>
      <c r="J1017" s="134" t="s">
        <v>147</v>
      </c>
      <c r="K1017" s="134" t="s">
        <v>2729</v>
      </c>
    </row>
    <row r="1018" ht="18.95" hidden="1" customHeight="1" spans="1:11">
      <c r="A1018" s="126" t="s">
        <v>135</v>
      </c>
      <c r="B1018" s="97" t="s">
        <v>135</v>
      </c>
      <c r="C1018" s="460" t="s">
        <v>1922</v>
      </c>
      <c r="D1018" s="89" t="s">
        <v>1926</v>
      </c>
      <c r="E1018" s="97" t="s">
        <v>147</v>
      </c>
      <c r="F1018" s="51" t="s">
        <v>4413</v>
      </c>
      <c r="G1018" s="129">
        <v>949449</v>
      </c>
      <c r="H1018" s="129">
        <v>975000</v>
      </c>
      <c r="I1018" s="135">
        <v>0.027</v>
      </c>
      <c r="J1018" s="134" t="s">
        <v>147</v>
      </c>
      <c r="K1018" s="134" t="s">
        <v>2729</v>
      </c>
    </row>
    <row r="1019" ht="18.95" hidden="1" customHeight="1" spans="1:11">
      <c r="A1019" s="126" t="s">
        <v>135</v>
      </c>
      <c r="B1019" s="97" t="s">
        <v>135</v>
      </c>
      <c r="C1019" s="460" t="s">
        <v>1922</v>
      </c>
      <c r="D1019" s="89" t="s">
        <v>1928</v>
      </c>
      <c r="E1019" s="97" t="s">
        <v>147</v>
      </c>
      <c r="F1019" s="51" t="s">
        <v>4414</v>
      </c>
      <c r="G1019" s="129">
        <v>352</v>
      </c>
      <c r="H1019" s="129">
        <v>360</v>
      </c>
      <c r="I1019" s="135">
        <v>0.023</v>
      </c>
      <c r="J1019" s="134" t="s">
        <v>147</v>
      </c>
      <c r="K1019" s="134" t="s">
        <v>2729</v>
      </c>
    </row>
    <row r="1020" ht="18.95" hidden="1" customHeight="1" spans="1:11">
      <c r="A1020" s="126" t="s">
        <v>135</v>
      </c>
      <c r="B1020" s="97" t="s">
        <v>135</v>
      </c>
      <c r="C1020" s="460" t="s">
        <v>1922</v>
      </c>
      <c r="D1020" s="89" t="s">
        <v>1930</v>
      </c>
      <c r="E1020" s="97" t="s">
        <v>147</v>
      </c>
      <c r="F1020" s="57" t="s">
        <v>4415</v>
      </c>
      <c r="G1020" s="129">
        <v>812</v>
      </c>
      <c r="H1020" s="130">
        <v>840</v>
      </c>
      <c r="I1020" s="136">
        <v>0.034</v>
      </c>
      <c r="J1020" s="134" t="s">
        <v>147</v>
      </c>
      <c r="K1020" s="134" t="s">
        <v>2729</v>
      </c>
    </row>
    <row r="1021" ht="18.95" hidden="1" customHeight="1" spans="1:11">
      <c r="A1021" s="126" t="s">
        <v>135</v>
      </c>
      <c r="B1021" s="460" t="s">
        <v>1809</v>
      </c>
      <c r="C1021" s="97"/>
      <c r="D1021" s="89" t="s">
        <v>1932</v>
      </c>
      <c r="E1021" s="97"/>
      <c r="F1021" s="49" t="s">
        <v>1933</v>
      </c>
      <c r="G1021" s="128">
        <v>50757</v>
      </c>
      <c r="H1021" s="128">
        <v>52258</v>
      </c>
      <c r="I1021" s="135">
        <v>0.03</v>
      </c>
      <c r="J1021" s="134" t="s">
        <v>147</v>
      </c>
      <c r="K1021" s="134" t="s">
        <v>147</v>
      </c>
    </row>
    <row r="1022" ht="18.95" hidden="1" customHeight="1" spans="1:11">
      <c r="A1022" s="126" t="s">
        <v>135</v>
      </c>
      <c r="B1022" s="97"/>
      <c r="C1022" s="460" t="s">
        <v>1932</v>
      </c>
      <c r="D1022" s="89" t="s">
        <v>1934</v>
      </c>
      <c r="E1022" s="97" t="s">
        <v>147</v>
      </c>
      <c r="F1022" s="49" t="s">
        <v>4416</v>
      </c>
      <c r="G1022" s="129">
        <v>1230</v>
      </c>
      <c r="H1022" s="129">
        <v>1280</v>
      </c>
      <c r="I1022" s="135">
        <v>0.041</v>
      </c>
      <c r="J1022" s="134" t="s">
        <v>147</v>
      </c>
      <c r="K1022" s="134" t="s">
        <v>2729</v>
      </c>
    </row>
    <row r="1023" ht="18.95" hidden="1" customHeight="1" spans="1:11">
      <c r="A1023" s="126" t="s">
        <v>135</v>
      </c>
      <c r="B1023" s="97" t="s">
        <v>135</v>
      </c>
      <c r="C1023" s="460" t="s">
        <v>1932</v>
      </c>
      <c r="D1023" s="89" t="s">
        <v>1936</v>
      </c>
      <c r="E1023" s="97" t="s">
        <v>147</v>
      </c>
      <c r="F1023" s="54" t="s">
        <v>4417</v>
      </c>
      <c r="G1023" s="129">
        <v>49527</v>
      </c>
      <c r="H1023" s="130">
        <v>50978</v>
      </c>
      <c r="I1023" s="136">
        <v>0.029</v>
      </c>
      <c r="J1023" s="134" t="s">
        <v>147</v>
      </c>
      <c r="K1023" s="134" t="s">
        <v>2729</v>
      </c>
    </row>
    <row r="1024" ht="18.95" customHeight="1" spans="1:11">
      <c r="A1024" s="126" t="s">
        <v>134</v>
      </c>
      <c r="B1024" s="97" t="s">
        <v>135</v>
      </c>
      <c r="C1024" s="97"/>
      <c r="D1024" s="89" t="s">
        <v>1938</v>
      </c>
      <c r="E1024" s="97"/>
      <c r="F1024" s="48" t="s">
        <v>1939</v>
      </c>
      <c r="G1024" s="127">
        <v>788787</v>
      </c>
      <c r="H1024" s="127">
        <v>857000</v>
      </c>
      <c r="I1024" s="133">
        <v>0.086</v>
      </c>
      <c r="J1024" s="134" t="s">
        <v>147</v>
      </c>
      <c r="K1024" s="134" t="s">
        <v>147</v>
      </c>
    </row>
    <row r="1025" ht="18.95" hidden="1" customHeight="1" spans="1:11">
      <c r="A1025" s="126" t="s">
        <v>135</v>
      </c>
      <c r="B1025" s="460" t="s">
        <v>1938</v>
      </c>
      <c r="C1025" s="97"/>
      <c r="D1025" s="89" t="s">
        <v>1940</v>
      </c>
      <c r="E1025" s="97"/>
      <c r="F1025" s="27" t="s">
        <v>1941</v>
      </c>
      <c r="G1025" s="128">
        <v>42368</v>
      </c>
      <c r="H1025" s="128">
        <v>43600</v>
      </c>
      <c r="I1025" s="135">
        <v>0.029</v>
      </c>
      <c r="J1025" s="134" t="s">
        <v>147</v>
      </c>
      <c r="K1025" s="134" t="s">
        <v>147</v>
      </c>
    </row>
    <row r="1026" ht="18.95" hidden="1" customHeight="1" spans="1:11">
      <c r="A1026" s="126" t="s">
        <v>135</v>
      </c>
      <c r="B1026" s="97" t="s">
        <v>135</v>
      </c>
      <c r="C1026" s="460" t="s">
        <v>1940</v>
      </c>
      <c r="D1026" s="89" t="s">
        <v>1942</v>
      </c>
      <c r="E1026" s="97" t="s">
        <v>147</v>
      </c>
      <c r="F1026" s="49" t="s">
        <v>4248</v>
      </c>
      <c r="G1026" s="129">
        <v>4866</v>
      </c>
      <c r="H1026" s="129">
        <v>5100</v>
      </c>
      <c r="I1026" s="135">
        <v>0.048</v>
      </c>
      <c r="J1026" s="134" t="s">
        <v>147</v>
      </c>
      <c r="K1026" s="134" t="s">
        <v>2729</v>
      </c>
    </row>
    <row r="1027" ht="18.95" hidden="1" customHeight="1" spans="1:11">
      <c r="A1027" s="126" t="s">
        <v>135</v>
      </c>
      <c r="B1027" s="97" t="s">
        <v>135</v>
      </c>
      <c r="C1027" s="460" t="s">
        <v>1940</v>
      </c>
      <c r="D1027" s="89" t="s">
        <v>1943</v>
      </c>
      <c r="E1027" s="97" t="s">
        <v>147</v>
      </c>
      <c r="F1027" s="49" t="s">
        <v>4249</v>
      </c>
      <c r="G1027" s="129">
        <v>1158</v>
      </c>
      <c r="H1027" s="129">
        <v>1190</v>
      </c>
      <c r="I1027" s="135">
        <v>0.028</v>
      </c>
      <c r="J1027" s="134" t="s">
        <v>147</v>
      </c>
      <c r="K1027" s="134" t="s">
        <v>2729</v>
      </c>
    </row>
    <row r="1028" ht="18.95" hidden="1" customHeight="1" spans="1:11">
      <c r="A1028" s="126" t="s">
        <v>135</v>
      </c>
      <c r="B1028" s="97"/>
      <c r="C1028" s="460" t="s">
        <v>1940</v>
      </c>
      <c r="D1028" s="89" t="s">
        <v>1944</v>
      </c>
      <c r="E1028" s="97" t="s">
        <v>147</v>
      </c>
      <c r="F1028" s="49" t="s">
        <v>4250</v>
      </c>
      <c r="G1028" s="129">
        <v>0</v>
      </c>
      <c r="H1028" s="129">
        <v>0</v>
      </c>
      <c r="I1028" s="135" t="s">
        <v>135</v>
      </c>
      <c r="J1028" s="134" t="s">
        <v>2729</v>
      </c>
      <c r="K1028" s="134" t="s">
        <v>2729</v>
      </c>
    </row>
    <row r="1029" ht="18.95" hidden="1" customHeight="1" spans="1:11">
      <c r="A1029" s="126" t="s">
        <v>135</v>
      </c>
      <c r="B1029" s="97" t="s">
        <v>135</v>
      </c>
      <c r="C1029" s="460" t="s">
        <v>1940</v>
      </c>
      <c r="D1029" s="89" t="s">
        <v>1945</v>
      </c>
      <c r="E1029" s="97" t="s">
        <v>147</v>
      </c>
      <c r="F1029" s="49" t="s">
        <v>4418</v>
      </c>
      <c r="G1029" s="129">
        <v>3238</v>
      </c>
      <c r="H1029" s="129">
        <v>3300</v>
      </c>
      <c r="I1029" s="135">
        <v>0.019</v>
      </c>
      <c r="J1029" s="134" t="s">
        <v>147</v>
      </c>
      <c r="K1029" s="134" t="s">
        <v>2729</v>
      </c>
    </row>
    <row r="1030" ht="18.95" hidden="1" customHeight="1" spans="1:11">
      <c r="A1030" s="126" t="s">
        <v>135</v>
      </c>
      <c r="B1030" s="97" t="s">
        <v>135</v>
      </c>
      <c r="C1030" s="460" t="s">
        <v>1940</v>
      </c>
      <c r="D1030" s="89" t="s">
        <v>1947</v>
      </c>
      <c r="E1030" s="97" t="s">
        <v>147</v>
      </c>
      <c r="F1030" s="49" t="s">
        <v>4419</v>
      </c>
      <c r="G1030" s="129">
        <v>0</v>
      </c>
      <c r="H1030" s="129">
        <v>0</v>
      </c>
      <c r="I1030" s="135" t="s">
        <v>135</v>
      </c>
      <c r="J1030" s="134" t="s">
        <v>2729</v>
      </c>
      <c r="K1030" s="134" t="s">
        <v>2729</v>
      </c>
    </row>
    <row r="1031" ht="18.95" hidden="1" customHeight="1" spans="1:11">
      <c r="A1031" s="126"/>
      <c r="B1031" s="97" t="s">
        <v>135</v>
      </c>
      <c r="C1031" s="460" t="s">
        <v>1940</v>
      </c>
      <c r="D1031" s="89" t="s">
        <v>1949</v>
      </c>
      <c r="E1031" s="97" t="s">
        <v>147</v>
      </c>
      <c r="F1031" s="49" t="s">
        <v>4420</v>
      </c>
      <c r="G1031" s="129">
        <v>0</v>
      </c>
      <c r="H1031" s="129"/>
      <c r="I1031" s="135" t="s">
        <v>135</v>
      </c>
      <c r="J1031" s="134" t="s">
        <v>2729</v>
      </c>
      <c r="K1031" s="134" t="s">
        <v>2729</v>
      </c>
    </row>
    <row r="1032" ht="18.95" hidden="1" customHeight="1" spans="1:11">
      <c r="A1032" s="126" t="s">
        <v>135</v>
      </c>
      <c r="B1032" s="97"/>
      <c r="C1032" s="460" t="s">
        <v>1940</v>
      </c>
      <c r="D1032" s="89" t="s">
        <v>1951</v>
      </c>
      <c r="E1032" s="97" t="s">
        <v>147</v>
      </c>
      <c r="F1032" s="49" t="s">
        <v>4421</v>
      </c>
      <c r="G1032" s="129">
        <v>10629</v>
      </c>
      <c r="H1032" s="129">
        <v>11000</v>
      </c>
      <c r="I1032" s="135">
        <v>0.035</v>
      </c>
      <c r="J1032" s="134" t="s">
        <v>147</v>
      </c>
      <c r="K1032" s="134" t="s">
        <v>2729</v>
      </c>
    </row>
    <row r="1033" ht="18.95" hidden="1" customHeight="1" spans="1:11">
      <c r="A1033" s="126" t="s">
        <v>135</v>
      </c>
      <c r="B1033" s="97" t="s">
        <v>135</v>
      </c>
      <c r="C1033" s="460" t="s">
        <v>1940</v>
      </c>
      <c r="D1033" s="89" t="s">
        <v>1953</v>
      </c>
      <c r="E1033" s="97" t="s">
        <v>147</v>
      </c>
      <c r="F1033" s="49" t="s">
        <v>4422</v>
      </c>
      <c r="G1033" s="129">
        <v>10</v>
      </c>
      <c r="H1033" s="129">
        <v>10</v>
      </c>
      <c r="I1033" s="135">
        <v>0</v>
      </c>
      <c r="J1033" s="134" t="s">
        <v>147</v>
      </c>
      <c r="K1033" s="134" t="s">
        <v>2729</v>
      </c>
    </row>
    <row r="1034" ht="18.95" hidden="1" customHeight="1" spans="1:11">
      <c r="A1034" s="126" t="s">
        <v>135</v>
      </c>
      <c r="B1034" s="97" t="s">
        <v>135</v>
      </c>
      <c r="C1034" s="460" t="s">
        <v>1940</v>
      </c>
      <c r="D1034" s="89" t="s">
        <v>1955</v>
      </c>
      <c r="E1034" s="97" t="s">
        <v>147</v>
      </c>
      <c r="F1034" s="54" t="s">
        <v>4423</v>
      </c>
      <c r="G1034" s="129">
        <v>22467</v>
      </c>
      <c r="H1034" s="130">
        <v>23000</v>
      </c>
      <c r="I1034" s="136">
        <v>0.024</v>
      </c>
      <c r="J1034" s="134" t="s">
        <v>147</v>
      </c>
      <c r="K1034" s="134" t="s">
        <v>2729</v>
      </c>
    </row>
    <row r="1035" ht="18.95" hidden="1" customHeight="1" spans="1:11">
      <c r="A1035" s="126" t="s">
        <v>135</v>
      </c>
      <c r="B1035" s="460" t="s">
        <v>1938</v>
      </c>
      <c r="C1035" s="97"/>
      <c r="D1035" s="89" t="s">
        <v>1957</v>
      </c>
      <c r="E1035" s="97"/>
      <c r="F1035" s="49" t="s">
        <v>1958</v>
      </c>
      <c r="G1035" s="128">
        <v>55397</v>
      </c>
      <c r="H1035" s="128">
        <v>56000</v>
      </c>
      <c r="I1035" s="135">
        <v>0.011</v>
      </c>
      <c r="J1035" s="134" t="s">
        <v>147</v>
      </c>
      <c r="K1035" s="134" t="s">
        <v>147</v>
      </c>
    </row>
    <row r="1036" ht="18.95" hidden="1" customHeight="1" spans="1:11">
      <c r="A1036" s="126" t="s">
        <v>135</v>
      </c>
      <c r="B1036" s="97" t="s">
        <v>135</v>
      </c>
      <c r="C1036" s="460" t="s">
        <v>1957</v>
      </c>
      <c r="D1036" s="89" t="s">
        <v>1959</v>
      </c>
      <c r="E1036" s="97" t="s">
        <v>147</v>
      </c>
      <c r="F1036" s="49" t="s">
        <v>4248</v>
      </c>
      <c r="G1036" s="129">
        <v>1506</v>
      </c>
      <c r="H1036" s="129">
        <v>1560</v>
      </c>
      <c r="I1036" s="135">
        <v>0.036</v>
      </c>
      <c r="J1036" s="134" t="s">
        <v>147</v>
      </c>
      <c r="K1036" s="134" t="s">
        <v>2729</v>
      </c>
    </row>
    <row r="1037" ht="18.95" hidden="1" customHeight="1" spans="1:11">
      <c r="A1037" s="126" t="s">
        <v>135</v>
      </c>
      <c r="B1037" s="97" t="s">
        <v>135</v>
      </c>
      <c r="C1037" s="460" t="s">
        <v>1957</v>
      </c>
      <c r="D1037" s="89" t="s">
        <v>1960</v>
      </c>
      <c r="E1037" s="97" t="s">
        <v>147</v>
      </c>
      <c r="F1037" s="49" t="s">
        <v>4249</v>
      </c>
      <c r="G1037" s="129">
        <v>387</v>
      </c>
      <c r="H1037" s="129">
        <v>390</v>
      </c>
      <c r="I1037" s="135">
        <v>0.008</v>
      </c>
      <c r="J1037" s="134" t="s">
        <v>147</v>
      </c>
      <c r="K1037" s="134" t="s">
        <v>2729</v>
      </c>
    </row>
    <row r="1038" ht="18.95" hidden="1" customHeight="1" spans="1:11">
      <c r="A1038" s="126" t="s">
        <v>135</v>
      </c>
      <c r="B1038" s="97" t="s">
        <v>135</v>
      </c>
      <c r="C1038" s="460" t="s">
        <v>1957</v>
      </c>
      <c r="D1038" s="89" t="s">
        <v>1961</v>
      </c>
      <c r="E1038" s="97" t="s">
        <v>147</v>
      </c>
      <c r="F1038" s="49" t="s">
        <v>4250</v>
      </c>
      <c r="G1038" s="129">
        <v>59</v>
      </c>
      <c r="H1038" s="129">
        <v>63</v>
      </c>
      <c r="I1038" s="135">
        <v>0.068</v>
      </c>
      <c r="J1038" s="134" t="s">
        <v>147</v>
      </c>
      <c r="K1038" s="134" t="s">
        <v>2729</v>
      </c>
    </row>
    <row r="1039" ht="18.95" hidden="1" customHeight="1" spans="1:11">
      <c r="A1039" s="126" t="s">
        <v>135</v>
      </c>
      <c r="B1039" s="97" t="s">
        <v>135</v>
      </c>
      <c r="C1039" s="460" t="s">
        <v>1957</v>
      </c>
      <c r="D1039" s="89" t="s">
        <v>1962</v>
      </c>
      <c r="E1039" s="97" t="s">
        <v>147</v>
      </c>
      <c r="F1039" s="49" t="s">
        <v>4424</v>
      </c>
      <c r="G1039" s="129">
        <v>85</v>
      </c>
      <c r="H1039" s="129">
        <v>94</v>
      </c>
      <c r="I1039" s="135">
        <v>0.106</v>
      </c>
      <c r="J1039" s="134" t="s">
        <v>147</v>
      </c>
      <c r="K1039" s="134" t="s">
        <v>2729</v>
      </c>
    </row>
    <row r="1040" ht="18.95" hidden="1" customHeight="1" spans="1:11">
      <c r="A1040" s="126" t="s">
        <v>135</v>
      </c>
      <c r="B1040" s="97" t="s">
        <v>135</v>
      </c>
      <c r="C1040" s="460" t="s">
        <v>1957</v>
      </c>
      <c r="D1040" s="89" t="s">
        <v>1964</v>
      </c>
      <c r="E1040" s="97" t="s">
        <v>147</v>
      </c>
      <c r="F1040" s="49" t="s">
        <v>4425</v>
      </c>
      <c r="G1040" s="129">
        <v>0</v>
      </c>
      <c r="H1040" s="129"/>
      <c r="I1040" s="135" t="s">
        <v>135</v>
      </c>
      <c r="J1040" s="134" t="s">
        <v>2729</v>
      </c>
      <c r="K1040" s="134" t="s">
        <v>2729</v>
      </c>
    </row>
    <row r="1041" ht="18.95" hidden="1" customHeight="1" spans="1:11">
      <c r="A1041" s="126" t="s">
        <v>135</v>
      </c>
      <c r="B1041" s="97" t="s">
        <v>135</v>
      </c>
      <c r="C1041" s="460" t="s">
        <v>1957</v>
      </c>
      <c r="D1041" s="89" t="s">
        <v>1966</v>
      </c>
      <c r="E1041" s="97" t="s">
        <v>147</v>
      </c>
      <c r="F1041" s="49" t="s">
        <v>4426</v>
      </c>
      <c r="G1041" s="129">
        <v>0</v>
      </c>
      <c r="H1041" s="129"/>
      <c r="I1041" s="135" t="s">
        <v>135</v>
      </c>
      <c r="J1041" s="134" t="s">
        <v>2729</v>
      </c>
      <c r="K1041" s="134" t="s">
        <v>2729</v>
      </c>
    </row>
    <row r="1042" ht="18.95" hidden="1" customHeight="1" spans="1:11">
      <c r="A1042" s="126" t="s">
        <v>135</v>
      </c>
      <c r="B1042" s="97"/>
      <c r="C1042" s="460" t="s">
        <v>1957</v>
      </c>
      <c r="D1042" s="89" t="s">
        <v>1968</v>
      </c>
      <c r="E1042" s="97" t="s">
        <v>147</v>
      </c>
      <c r="F1042" s="49" t="s">
        <v>4427</v>
      </c>
      <c r="G1042" s="129">
        <v>2923</v>
      </c>
      <c r="H1042" s="129">
        <v>2990</v>
      </c>
      <c r="I1042" s="135">
        <v>0.023</v>
      </c>
      <c r="J1042" s="134" t="s">
        <v>147</v>
      </c>
      <c r="K1042" s="134" t="s">
        <v>2729</v>
      </c>
    </row>
    <row r="1043" ht="18.95" hidden="1" customHeight="1" spans="1:11">
      <c r="A1043" s="126" t="s">
        <v>135</v>
      </c>
      <c r="B1043" s="97" t="s">
        <v>135</v>
      </c>
      <c r="C1043" s="460" t="s">
        <v>1957</v>
      </c>
      <c r="D1043" s="89" t="s">
        <v>1970</v>
      </c>
      <c r="E1043" s="97" t="s">
        <v>147</v>
      </c>
      <c r="F1043" s="49" t="s">
        <v>4428</v>
      </c>
      <c r="G1043" s="129">
        <v>13518</v>
      </c>
      <c r="H1043" s="129">
        <v>13900</v>
      </c>
      <c r="I1043" s="135">
        <v>0.028</v>
      </c>
      <c r="J1043" s="134" t="s">
        <v>147</v>
      </c>
      <c r="K1043" s="134" t="s">
        <v>2729</v>
      </c>
    </row>
    <row r="1044" ht="18.95" hidden="1" customHeight="1" spans="1:11">
      <c r="A1044" s="126" t="s">
        <v>135</v>
      </c>
      <c r="B1044" s="97" t="s">
        <v>135</v>
      </c>
      <c r="C1044" s="460" t="s">
        <v>1957</v>
      </c>
      <c r="D1044" s="89" t="s">
        <v>1972</v>
      </c>
      <c r="E1044" s="97" t="s">
        <v>147</v>
      </c>
      <c r="F1044" s="49" t="s">
        <v>4429</v>
      </c>
      <c r="G1044" s="129">
        <v>240</v>
      </c>
      <c r="H1044" s="129">
        <v>240</v>
      </c>
      <c r="I1044" s="135">
        <v>0</v>
      </c>
      <c r="J1044" s="134" t="s">
        <v>147</v>
      </c>
      <c r="K1044" s="134" t="s">
        <v>2729</v>
      </c>
    </row>
    <row r="1045" ht="18.95" hidden="1" customHeight="1" spans="1:11">
      <c r="A1045" s="126" t="s">
        <v>135</v>
      </c>
      <c r="B1045" s="97" t="s">
        <v>135</v>
      </c>
      <c r="C1045" s="460" t="s">
        <v>1957</v>
      </c>
      <c r="D1045" s="89" t="s">
        <v>1974</v>
      </c>
      <c r="E1045" s="97" t="s">
        <v>147</v>
      </c>
      <c r="F1045" s="49" t="s">
        <v>4430</v>
      </c>
      <c r="G1045" s="129">
        <v>5</v>
      </c>
      <c r="H1045" s="129">
        <v>5</v>
      </c>
      <c r="I1045" s="135">
        <v>0</v>
      </c>
      <c r="J1045" s="134" t="s">
        <v>147</v>
      </c>
      <c r="K1045" s="134" t="s">
        <v>2729</v>
      </c>
    </row>
    <row r="1046" ht="18.95" hidden="1" customHeight="1" spans="1:11">
      <c r="A1046" s="126" t="s">
        <v>135</v>
      </c>
      <c r="B1046" s="97" t="s">
        <v>135</v>
      </c>
      <c r="C1046" s="460" t="s">
        <v>1957</v>
      </c>
      <c r="D1046" s="89" t="s">
        <v>1976</v>
      </c>
      <c r="E1046" s="97" t="s">
        <v>147</v>
      </c>
      <c r="F1046" s="49" t="s">
        <v>4431</v>
      </c>
      <c r="G1046" s="129">
        <v>0</v>
      </c>
      <c r="H1046" s="129">
        <v>0</v>
      </c>
      <c r="I1046" s="135" t="s">
        <v>135</v>
      </c>
      <c r="J1046" s="134" t="s">
        <v>2729</v>
      </c>
      <c r="K1046" s="134" t="s">
        <v>2729</v>
      </c>
    </row>
    <row r="1047" ht="18.95" hidden="1" customHeight="1" spans="1:11">
      <c r="A1047" s="126" t="s">
        <v>135</v>
      </c>
      <c r="B1047" s="97" t="s">
        <v>135</v>
      </c>
      <c r="C1047" s="460" t="s">
        <v>1957</v>
      </c>
      <c r="D1047" s="89" t="s">
        <v>1978</v>
      </c>
      <c r="E1047" s="97" t="s">
        <v>147</v>
      </c>
      <c r="F1047" s="49" t="s">
        <v>4432</v>
      </c>
      <c r="G1047" s="129">
        <v>270</v>
      </c>
      <c r="H1047" s="129">
        <v>270</v>
      </c>
      <c r="I1047" s="135">
        <v>0</v>
      </c>
      <c r="J1047" s="134" t="s">
        <v>147</v>
      </c>
      <c r="K1047" s="134" t="s">
        <v>2729</v>
      </c>
    </row>
    <row r="1048" ht="18.95" hidden="1" customHeight="1" spans="1:11">
      <c r="A1048" s="126" t="s">
        <v>135</v>
      </c>
      <c r="B1048" s="97" t="s">
        <v>135</v>
      </c>
      <c r="C1048" s="460" t="s">
        <v>1957</v>
      </c>
      <c r="D1048" s="89" t="s">
        <v>1980</v>
      </c>
      <c r="E1048" s="97" t="s">
        <v>147</v>
      </c>
      <c r="F1048" s="49" t="s">
        <v>4433</v>
      </c>
      <c r="G1048" s="129">
        <v>0</v>
      </c>
      <c r="H1048" s="129">
        <v>0</v>
      </c>
      <c r="I1048" s="135" t="s">
        <v>135</v>
      </c>
      <c r="J1048" s="134" t="s">
        <v>2729</v>
      </c>
      <c r="K1048" s="134" t="s">
        <v>2729</v>
      </c>
    </row>
    <row r="1049" ht="18.95" hidden="1" customHeight="1" spans="1:11">
      <c r="A1049" s="126" t="s">
        <v>135</v>
      </c>
      <c r="B1049" s="97" t="s">
        <v>135</v>
      </c>
      <c r="C1049" s="460" t="s">
        <v>1957</v>
      </c>
      <c r="D1049" s="89" t="s">
        <v>1982</v>
      </c>
      <c r="E1049" s="97" t="s">
        <v>147</v>
      </c>
      <c r="F1049" s="49" t="s">
        <v>4434</v>
      </c>
      <c r="G1049" s="129">
        <v>599</v>
      </c>
      <c r="H1049" s="129">
        <v>600</v>
      </c>
      <c r="I1049" s="135">
        <v>0.002</v>
      </c>
      <c r="J1049" s="134" t="s">
        <v>147</v>
      </c>
      <c r="K1049" s="134" t="s">
        <v>2729</v>
      </c>
    </row>
    <row r="1050" ht="18.95" hidden="1" customHeight="1" spans="1:11">
      <c r="A1050" s="126" t="s">
        <v>135</v>
      </c>
      <c r="B1050" s="97" t="s">
        <v>135</v>
      </c>
      <c r="C1050" s="460" t="s">
        <v>1957</v>
      </c>
      <c r="D1050" s="89" t="s">
        <v>1984</v>
      </c>
      <c r="E1050" s="97" t="s">
        <v>147</v>
      </c>
      <c r="F1050" s="54" t="s">
        <v>4435</v>
      </c>
      <c r="G1050" s="129">
        <v>35805</v>
      </c>
      <c r="H1050" s="130">
        <v>35888</v>
      </c>
      <c r="I1050" s="136">
        <v>0.002</v>
      </c>
      <c r="J1050" s="134" t="s">
        <v>147</v>
      </c>
      <c r="K1050" s="134" t="s">
        <v>2729</v>
      </c>
    </row>
    <row r="1051" ht="18.95" hidden="1" customHeight="1" spans="1:11">
      <c r="A1051" s="126" t="s">
        <v>135</v>
      </c>
      <c r="B1051" s="460" t="s">
        <v>1938</v>
      </c>
      <c r="C1051" s="97"/>
      <c r="D1051" s="89" t="s">
        <v>1986</v>
      </c>
      <c r="E1051" s="97"/>
      <c r="F1051" s="49" t="s">
        <v>1987</v>
      </c>
      <c r="G1051" s="128">
        <v>71</v>
      </c>
      <c r="H1051" s="128">
        <v>101</v>
      </c>
      <c r="I1051" s="135">
        <v>0.423</v>
      </c>
      <c r="J1051" s="134" t="s">
        <v>147</v>
      </c>
      <c r="K1051" s="134" t="s">
        <v>147</v>
      </c>
    </row>
    <row r="1052" ht="18.95" hidden="1" customHeight="1" spans="1:11">
      <c r="A1052" s="126" t="s">
        <v>135</v>
      </c>
      <c r="B1052" s="97" t="s">
        <v>135</v>
      </c>
      <c r="C1052" s="460" t="s">
        <v>1986</v>
      </c>
      <c r="D1052" s="89" t="s">
        <v>1988</v>
      </c>
      <c r="E1052" s="97" t="s">
        <v>147</v>
      </c>
      <c r="F1052" s="49" t="s">
        <v>4248</v>
      </c>
      <c r="G1052" s="129">
        <v>56</v>
      </c>
      <c r="H1052" s="129">
        <v>56</v>
      </c>
      <c r="I1052" s="135">
        <v>0</v>
      </c>
      <c r="J1052" s="134" t="s">
        <v>147</v>
      </c>
      <c r="K1052" s="134" t="s">
        <v>2729</v>
      </c>
    </row>
    <row r="1053" ht="18.95" hidden="1" customHeight="1" spans="1:11">
      <c r="A1053" s="126" t="s">
        <v>135</v>
      </c>
      <c r="B1053" s="97" t="s">
        <v>135</v>
      </c>
      <c r="C1053" s="460" t="s">
        <v>1986</v>
      </c>
      <c r="D1053" s="89" t="s">
        <v>1989</v>
      </c>
      <c r="E1053" s="97" t="s">
        <v>147</v>
      </c>
      <c r="F1053" s="49" t="s">
        <v>4249</v>
      </c>
      <c r="G1053" s="129">
        <v>0</v>
      </c>
      <c r="H1053" s="129">
        <v>0</v>
      </c>
      <c r="I1053" s="135" t="s">
        <v>135</v>
      </c>
      <c r="J1053" s="134" t="s">
        <v>2729</v>
      </c>
      <c r="K1053" s="134" t="s">
        <v>2729</v>
      </c>
    </row>
    <row r="1054" ht="18.95" hidden="1" customHeight="1" spans="1:11">
      <c r="A1054" s="126" t="s">
        <v>135</v>
      </c>
      <c r="B1054" s="97" t="s">
        <v>135</v>
      </c>
      <c r="C1054" s="460" t="s">
        <v>1986</v>
      </c>
      <c r="D1054" s="89" t="s">
        <v>1990</v>
      </c>
      <c r="E1054" s="97" t="s">
        <v>147</v>
      </c>
      <c r="F1054" s="49" t="s">
        <v>4250</v>
      </c>
      <c r="G1054" s="129">
        <v>0</v>
      </c>
      <c r="H1054" s="129">
        <v>30</v>
      </c>
      <c r="I1054" s="135" t="s">
        <v>135</v>
      </c>
      <c r="J1054" s="134" t="s">
        <v>147</v>
      </c>
      <c r="K1054" s="134" t="s">
        <v>2729</v>
      </c>
    </row>
    <row r="1055" ht="18.95" hidden="1" customHeight="1" spans="1:11">
      <c r="A1055" s="126" t="s">
        <v>135</v>
      </c>
      <c r="B1055" s="97" t="s">
        <v>135</v>
      </c>
      <c r="C1055" s="460" t="s">
        <v>1986</v>
      </c>
      <c r="D1055" s="89" t="s">
        <v>1991</v>
      </c>
      <c r="E1055" s="97" t="s">
        <v>147</v>
      </c>
      <c r="F1055" s="54" t="s">
        <v>4436</v>
      </c>
      <c r="G1055" s="129">
        <v>15</v>
      </c>
      <c r="H1055" s="130">
        <v>15</v>
      </c>
      <c r="I1055" s="136">
        <v>0</v>
      </c>
      <c r="J1055" s="134" t="s">
        <v>147</v>
      </c>
      <c r="K1055" s="134" t="s">
        <v>2729</v>
      </c>
    </row>
    <row r="1056" ht="18.95" hidden="1" customHeight="1" spans="1:11">
      <c r="A1056" s="126" t="s">
        <v>135</v>
      </c>
      <c r="B1056" s="460" t="s">
        <v>1938</v>
      </c>
      <c r="C1056" s="97"/>
      <c r="D1056" s="459" t="s">
        <v>1993</v>
      </c>
      <c r="E1056" s="97"/>
      <c r="F1056" s="27" t="s">
        <v>1994</v>
      </c>
      <c r="G1056" s="128">
        <v>193245</v>
      </c>
      <c r="H1056" s="128">
        <v>201000</v>
      </c>
      <c r="I1056" s="135">
        <v>0.04</v>
      </c>
      <c r="J1056" s="134" t="s">
        <v>147</v>
      </c>
      <c r="K1056" s="134" t="s">
        <v>147</v>
      </c>
    </row>
    <row r="1057" ht="18.95" hidden="1" customHeight="1" spans="1:11">
      <c r="A1057" s="126" t="s">
        <v>135</v>
      </c>
      <c r="B1057" s="97" t="s">
        <v>135</v>
      </c>
      <c r="C1057" s="460" t="s">
        <v>3451</v>
      </c>
      <c r="D1057" s="459" t="s">
        <v>1995</v>
      </c>
      <c r="E1057" s="97" t="s">
        <v>147</v>
      </c>
      <c r="F1057" s="49" t="s">
        <v>4248</v>
      </c>
      <c r="G1057" s="129">
        <v>12287</v>
      </c>
      <c r="H1057" s="129">
        <v>13000</v>
      </c>
      <c r="I1057" s="135">
        <v>0.058</v>
      </c>
      <c r="J1057" s="134" t="s">
        <v>147</v>
      </c>
      <c r="K1057" s="134" t="s">
        <v>2729</v>
      </c>
    </row>
    <row r="1058" ht="18.95" hidden="1" customHeight="1" spans="1:11">
      <c r="A1058" s="126" t="s">
        <v>135</v>
      </c>
      <c r="B1058" s="97"/>
      <c r="C1058" s="460" t="s">
        <v>3451</v>
      </c>
      <c r="D1058" s="459" t="s">
        <v>1996</v>
      </c>
      <c r="E1058" s="97" t="s">
        <v>147</v>
      </c>
      <c r="F1058" s="49" t="s">
        <v>4249</v>
      </c>
      <c r="G1058" s="129">
        <v>2685</v>
      </c>
      <c r="H1058" s="129">
        <v>2750</v>
      </c>
      <c r="I1058" s="135">
        <v>0.024</v>
      </c>
      <c r="J1058" s="134" t="s">
        <v>147</v>
      </c>
      <c r="K1058" s="134" t="s">
        <v>2729</v>
      </c>
    </row>
    <row r="1059" ht="18.95" hidden="1" customHeight="1" spans="1:11">
      <c r="A1059" s="126" t="s">
        <v>135</v>
      </c>
      <c r="B1059" s="97"/>
      <c r="C1059" s="460" t="s">
        <v>3451</v>
      </c>
      <c r="D1059" s="459" t="s">
        <v>1997</v>
      </c>
      <c r="E1059" s="97" t="s">
        <v>147</v>
      </c>
      <c r="F1059" s="49" t="s">
        <v>4250</v>
      </c>
      <c r="G1059" s="129">
        <v>298</v>
      </c>
      <c r="H1059" s="129">
        <v>300</v>
      </c>
      <c r="I1059" s="135">
        <v>0.007</v>
      </c>
      <c r="J1059" s="134" t="s">
        <v>147</v>
      </c>
      <c r="K1059" s="134" t="s">
        <v>2729</v>
      </c>
    </row>
    <row r="1060" ht="18.95" hidden="1" customHeight="1" spans="1:11">
      <c r="A1060" s="126" t="s">
        <v>135</v>
      </c>
      <c r="B1060" s="97"/>
      <c r="C1060" s="460" t="s">
        <v>3451</v>
      </c>
      <c r="D1060" s="459" t="s">
        <v>1998</v>
      </c>
      <c r="E1060" s="97" t="s">
        <v>147</v>
      </c>
      <c r="F1060" s="49" t="s">
        <v>4437</v>
      </c>
      <c r="G1060" s="129">
        <v>25</v>
      </c>
      <c r="H1060" s="129">
        <v>25</v>
      </c>
      <c r="I1060" s="135">
        <v>0</v>
      </c>
      <c r="J1060" s="134" t="s">
        <v>147</v>
      </c>
      <c r="K1060" s="134" t="s">
        <v>2729</v>
      </c>
    </row>
    <row r="1061" ht="18.95" hidden="1" customHeight="1" spans="1:11">
      <c r="A1061" s="126" t="s">
        <v>135</v>
      </c>
      <c r="B1061" s="97"/>
      <c r="C1061" s="460" t="s">
        <v>3451</v>
      </c>
      <c r="D1061" s="459" t="s">
        <v>2000</v>
      </c>
      <c r="E1061" s="97" t="s">
        <v>147</v>
      </c>
      <c r="F1061" s="49" t="s">
        <v>4438</v>
      </c>
      <c r="G1061" s="129">
        <v>1529</v>
      </c>
      <c r="H1061" s="129">
        <v>1600</v>
      </c>
      <c r="I1061" s="135">
        <v>0.046</v>
      </c>
      <c r="J1061" s="134" t="s">
        <v>147</v>
      </c>
      <c r="K1061" s="134" t="s">
        <v>2729</v>
      </c>
    </row>
    <row r="1062" ht="18.95" hidden="1" customHeight="1" spans="1:11">
      <c r="A1062" s="126" t="s">
        <v>135</v>
      </c>
      <c r="B1062" s="97"/>
      <c r="C1062" s="460" t="s">
        <v>3451</v>
      </c>
      <c r="D1062" s="459" t="s">
        <v>2002</v>
      </c>
      <c r="E1062" s="97" t="s">
        <v>147</v>
      </c>
      <c r="F1062" s="49" t="s">
        <v>4439</v>
      </c>
      <c r="G1062" s="129">
        <v>765</v>
      </c>
      <c r="H1062" s="129">
        <v>1330</v>
      </c>
      <c r="I1062" s="135">
        <v>0.739</v>
      </c>
      <c r="J1062" s="134" t="s">
        <v>147</v>
      </c>
      <c r="K1062" s="134" t="s">
        <v>2729</v>
      </c>
    </row>
    <row r="1063" ht="18.95" hidden="1" customHeight="1" spans="1:11">
      <c r="A1063" s="126" t="s">
        <v>135</v>
      </c>
      <c r="B1063" s="97"/>
      <c r="C1063" s="460" t="s">
        <v>3451</v>
      </c>
      <c r="D1063" s="459" t="s">
        <v>2004</v>
      </c>
      <c r="E1063" s="97" t="s">
        <v>147</v>
      </c>
      <c r="F1063" s="49" t="s">
        <v>4440</v>
      </c>
      <c r="G1063" s="129">
        <v>314</v>
      </c>
      <c r="H1063" s="129">
        <v>315</v>
      </c>
      <c r="I1063" s="135">
        <v>0.003</v>
      </c>
      <c r="J1063" s="134" t="s">
        <v>147</v>
      </c>
      <c r="K1063" s="134" t="s">
        <v>2729</v>
      </c>
    </row>
    <row r="1064" ht="18.95" hidden="1" customHeight="1" spans="1:11">
      <c r="A1064" s="126" t="s">
        <v>135</v>
      </c>
      <c r="B1064" s="97" t="s">
        <v>135</v>
      </c>
      <c r="C1064" s="460" t="s">
        <v>3451</v>
      </c>
      <c r="D1064" s="459" t="s">
        <v>2006</v>
      </c>
      <c r="E1064" s="97" t="s">
        <v>147</v>
      </c>
      <c r="F1064" s="49" t="s">
        <v>4441</v>
      </c>
      <c r="G1064" s="129">
        <v>0</v>
      </c>
      <c r="H1064" s="129"/>
      <c r="I1064" s="135" t="s">
        <v>135</v>
      </c>
      <c r="J1064" s="134" t="s">
        <v>2729</v>
      </c>
      <c r="K1064" s="134" t="s">
        <v>2729</v>
      </c>
    </row>
    <row r="1065" ht="18.95" hidden="1" customHeight="1" spans="1:11">
      <c r="A1065" s="126" t="s">
        <v>135</v>
      </c>
      <c r="B1065" s="97" t="s">
        <v>135</v>
      </c>
      <c r="C1065" s="460" t="s">
        <v>3451</v>
      </c>
      <c r="D1065" s="459" t="s">
        <v>2008</v>
      </c>
      <c r="E1065" s="97" t="s">
        <v>147</v>
      </c>
      <c r="F1065" s="49" t="s">
        <v>4442</v>
      </c>
      <c r="G1065" s="129">
        <v>152125</v>
      </c>
      <c r="H1065" s="129">
        <v>158000</v>
      </c>
      <c r="I1065" s="135">
        <v>0.039</v>
      </c>
      <c r="J1065" s="134" t="s">
        <v>147</v>
      </c>
      <c r="K1065" s="134" t="s">
        <v>2729</v>
      </c>
    </row>
    <row r="1066" ht="18.95" hidden="1" customHeight="1" spans="1:11">
      <c r="A1066" s="126" t="s">
        <v>135</v>
      </c>
      <c r="B1066" s="97" t="s">
        <v>135</v>
      </c>
      <c r="C1066" s="460" t="s">
        <v>3451</v>
      </c>
      <c r="D1066" s="459" t="s">
        <v>2010</v>
      </c>
      <c r="E1066" s="97" t="s">
        <v>147</v>
      </c>
      <c r="F1066" s="49" t="s">
        <v>4443</v>
      </c>
      <c r="G1066" s="129">
        <v>1328</v>
      </c>
      <c r="H1066" s="129">
        <v>15200</v>
      </c>
      <c r="I1066" s="135">
        <v>10.446</v>
      </c>
      <c r="J1066" s="134" t="s">
        <v>147</v>
      </c>
      <c r="K1066" s="134" t="s">
        <v>2729</v>
      </c>
    </row>
    <row r="1067" ht="18.95" hidden="1" customHeight="1" spans="1:11">
      <c r="A1067" s="126" t="s">
        <v>135</v>
      </c>
      <c r="B1067" s="97" t="s">
        <v>135</v>
      </c>
      <c r="C1067" s="460" t="s">
        <v>3451</v>
      </c>
      <c r="D1067" s="459" t="s">
        <v>2012</v>
      </c>
      <c r="E1067" s="97" t="s">
        <v>147</v>
      </c>
      <c r="F1067" s="49" t="s">
        <v>4398</v>
      </c>
      <c r="G1067" s="129">
        <v>25</v>
      </c>
      <c r="H1067" s="129">
        <v>25</v>
      </c>
      <c r="I1067" s="135">
        <v>0</v>
      </c>
      <c r="J1067" s="134" t="s">
        <v>147</v>
      </c>
      <c r="K1067" s="134" t="s">
        <v>2729</v>
      </c>
    </row>
    <row r="1068" ht="18.95" hidden="1" customHeight="1" spans="1:11">
      <c r="A1068" s="126" t="s">
        <v>135</v>
      </c>
      <c r="B1068" s="97" t="s">
        <v>135</v>
      </c>
      <c r="C1068" s="460" t="s">
        <v>3451</v>
      </c>
      <c r="D1068" s="459" t="s">
        <v>2013</v>
      </c>
      <c r="E1068" s="97" t="s">
        <v>147</v>
      </c>
      <c r="F1068" s="49" t="s">
        <v>4444</v>
      </c>
      <c r="G1068" s="129">
        <v>0</v>
      </c>
      <c r="H1068" s="129">
        <v>0</v>
      </c>
      <c r="I1068" s="135" t="s">
        <v>135</v>
      </c>
      <c r="J1068" s="134" t="s">
        <v>2729</v>
      </c>
      <c r="K1068" s="134" t="s">
        <v>2729</v>
      </c>
    </row>
    <row r="1069" ht="18.95" hidden="1" customHeight="1" spans="1:11">
      <c r="A1069" s="126" t="s">
        <v>135</v>
      </c>
      <c r="B1069" s="97" t="s">
        <v>135</v>
      </c>
      <c r="C1069" s="460" t="s">
        <v>3451</v>
      </c>
      <c r="D1069" s="459" t="s">
        <v>2015</v>
      </c>
      <c r="E1069" s="97" t="s">
        <v>147</v>
      </c>
      <c r="F1069" s="54" t="s">
        <v>4445</v>
      </c>
      <c r="G1069" s="129">
        <v>21864</v>
      </c>
      <c r="H1069" s="130">
        <v>8455</v>
      </c>
      <c r="I1069" s="136">
        <v>-0.613</v>
      </c>
      <c r="J1069" s="134" t="s">
        <v>147</v>
      </c>
      <c r="K1069" s="134" t="s">
        <v>2729</v>
      </c>
    </row>
    <row r="1070" ht="18.95" hidden="1" customHeight="1" spans="1:11">
      <c r="A1070" s="126" t="s">
        <v>135</v>
      </c>
      <c r="B1070" s="460" t="s">
        <v>1938</v>
      </c>
      <c r="C1070" s="97"/>
      <c r="D1070" s="89" t="s">
        <v>2017</v>
      </c>
      <c r="E1070" s="97"/>
      <c r="F1070" s="49" t="s">
        <v>2018</v>
      </c>
      <c r="G1070" s="128">
        <v>76814</v>
      </c>
      <c r="H1070" s="128">
        <v>81700</v>
      </c>
      <c r="I1070" s="135">
        <v>0.064</v>
      </c>
      <c r="J1070" s="134" t="s">
        <v>147</v>
      </c>
      <c r="K1070" s="134" t="s">
        <v>147</v>
      </c>
    </row>
    <row r="1071" ht="18.95" hidden="1" customHeight="1" spans="1:11">
      <c r="A1071" s="126" t="s">
        <v>135</v>
      </c>
      <c r="B1071" s="97" t="s">
        <v>135</v>
      </c>
      <c r="C1071" s="460" t="s">
        <v>2017</v>
      </c>
      <c r="D1071" s="89" t="s">
        <v>2019</v>
      </c>
      <c r="E1071" s="97" t="s">
        <v>147</v>
      </c>
      <c r="F1071" s="27" t="s">
        <v>4248</v>
      </c>
      <c r="G1071" s="129">
        <v>21142</v>
      </c>
      <c r="H1071" s="128">
        <v>22000</v>
      </c>
      <c r="I1071" s="135">
        <v>0.041</v>
      </c>
      <c r="J1071" s="134" t="s">
        <v>147</v>
      </c>
      <c r="K1071" s="134" t="s">
        <v>2729</v>
      </c>
    </row>
    <row r="1072" ht="18.95" hidden="1" customHeight="1" spans="1:11">
      <c r="A1072" s="126" t="s">
        <v>135</v>
      </c>
      <c r="B1072" s="97" t="s">
        <v>135</v>
      </c>
      <c r="C1072" s="460" t="s">
        <v>2017</v>
      </c>
      <c r="D1072" s="89" t="s">
        <v>2020</v>
      </c>
      <c r="E1072" s="97" t="s">
        <v>147</v>
      </c>
      <c r="F1072" s="49" t="s">
        <v>4249</v>
      </c>
      <c r="G1072" s="129">
        <v>3975</v>
      </c>
      <c r="H1072" s="129">
        <v>4000</v>
      </c>
      <c r="I1072" s="135">
        <v>0.006</v>
      </c>
      <c r="J1072" s="134" t="s">
        <v>147</v>
      </c>
      <c r="K1072" s="134" t="s">
        <v>2729</v>
      </c>
    </row>
    <row r="1073" ht="18.95" hidden="1" customHeight="1" spans="1:11">
      <c r="A1073" s="126" t="s">
        <v>135</v>
      </c>
      <c r="B1073" s="97" t="s">
        <v>135</v>
      </c>
      <c r="C1073" s="460" t="s">
        <v>2017</v>
      </c>
      <c r="D1073" s="89" t="s">
        <v>2021</v>
      </c>
      <c r="E1073" s="97" t="s">
        <v>147</v>
      </c>
      <c r="F1073" s="49" t="s">
        <v>4250</v>
      </c>
      <c r="G1073" s="129">
        <v>179</v>
      </c>
      <c r="H1073" s="129">
        <v>180</v>
      </c>
      <c r="I1073" s="135">
        <v>0.006</v>
      </c>
      <c r="J1073" s="134" t="s">
        <v>147</v>
      </c>
      <c r="K1073" s="134" t="s">
        <v>2729</v>
      </c>
    </row>
    <row r="1074" ht="18.95" hidden="1" customHeight="1" spans="1:11">
      <c r="A1074" s="126" t="s">
        <v>135</v>
      </c>
      <c r="B1074" s="97" t="s">
        <v>135</v>
      </c>
      <c r="C1074" s="460" t="s">
        <v>2017</v>
      </c>
      <c r="D1074" s="459" t="s">
        <v>2022</v>
      </c>
      <c r="E1074" s="97" t="s">
        <v>147</v>
      </c>
      <c r="F1074" s="49" t="s">
        <v>4446</v>
      </c>
      <c r="G1074" s="129">
        <v>21783</v>
      </c>
      <c r="H1074" s="129">
        <v>22000</v>
      </c>
      <c r="I1074" s="135">
        <v>0.01</v>
      </c>
      <c r="J1074" s="134" t="s">
        <v>147</v>
      </c>
      <c r="K1074" s="134" t="s">
        <v>2729</v>
      </c>
    </row>
    <row r="1075" ht="18.95" hidden="1" customHeight="1" spans="1:11">
      <c r="A1075" s="126" t="s">
        <v>135</v>
      </c>
      <c r="B1075" s="97" t="s">
        <v>135</v>
      </c>
      <c r="C1075" s="460" t="s">
        <v>2017</v>
      </c>
      <c r="D1075" s="459" t="s">
        <v>2024</v>
      </c>
      <c r="E1075" s="97" t="s">
        <v>147</v>
      </c>
      <c r="F1075" s="49" t="s">
        <v>4447</v>
      </c>
      <c r="G1075" s="129">
        <v>782</v>
      </c>
      <c r="H1075" s="129">
        <v>800</v>
      </c>
      <c r="I1075" s="135">
        <v>0.023</v>
      </c>
      <c r="J1075" s="134" t="s">
        <v>147</v>
      </c>
      <c r="K1075" s="134" t="s">
        <v>2729</v>
      </c>
    </row>
    <row r="1076" ht="18.95" hidden="1" customHeight="1" spans="1:11">
      <c r="A1076" s="126" t="s">
        <v>135</v>
      </c>
      <c r="B1076" s="97" t="s">
        <v>135</v>
      </c>
      <c r="C1076" s="460" t="s">
        <v>2017</v>
      </c>
      <c r="D1076" s="459" t="s">
        <v>2026</v>
      </c>
      <c r="E1076" s="97" t="s">
        <v>147</v>
      </c>
      <c r="F1076" s="49" t="s">
        <v>4448</v>
      </c>
      <c r="G1076" s="129">
        <v>18581</v>
      </c>
      <c r="H1076" s="129">
        <v>22220</v>
      </c>
      <c r="I1076" s="135">
        <v>0.196</v>
      </c>
      <c r="J1076" s="134" t="s">
        <v>147</v>
      </c>
      <c r="K1076" s="134" t="s">
        <v>2729</v>
      </c>
    </row>
    <row r="1077" ht="18.95" hidden="1" customHeight="1" spans="1:11">
      <c r="A1077" s="126" t="s">
        <v>135</v>
      </c>
      <c r="B1077" s="97" t="s">
        <v>135</v>
      </c>
      <c r="C1077" s="460" t="s">
        <v>2017</v>
      </c>
      <c r="D1077" s="89" t="s">
        <v>2028</v>
      </c>
      <c r="E1077" s="97" t="s">
        <v>147</v>
      </c>
      <c r="F1077" s="54" t="s">
        <v>4449</v>
      </c>
      <c r="G1077" s="129">
        <v>10372</v>
      </c>
      <c r="H1077" s="130">
        <v>10500</v>
      </c>
      <c r="I1077" s="136">
        <v>0.012</v>
      </c>
      <c r="J1077" s="134" t="s">
        <v>147</v>
      </c>
      <c r="K1077" s="134" t="s">
        <v>2729</v>
      </c>
    </row>
    <row r="1078" ht="18.95" hidden="1" customHeight="1" spans="1:11">
      <c r="A1078" s="126" t="s">
        <v>135</v>
      </c>
      <c r="B1078" s="460" t="s">
        <v>1938</v>
      </c>
      <c r="C1078" s="97"/>
      <c r="D1078" s="89" t="s">
        <v>2030</v>
      </c>
      <c r="E1078" s="97"/>
      <c r="F1078" s="49" t="s">
        <v>2031</v>
      </c>
      <c r="G1078" s="128">
        <v>7267</v>
      </c>
      <c r="H1078" s="128">
        <v>7550</v>
      </c>
      <c r="I1078" s="135">
        <v>0.039</v>
      </c>
      <c r="J1078" s="134" t="s">
        <v>147</v>
      </c>
      <c r="K1078" s="134" t="s">
        <v>147</v>
      </c>
    </row>
    <row r="1079" ht="18.95" hidden="1" customHeight="1" spans="1:11">
      <c r="A1079" s="126" t="s">
        <v>135</v>
      </c>
      <c r="B1079" s="97" t="s">
        <v>135</v>
      </c>
      <c r="C1079" s="460" t="s">
        <v>2030</v>
      </c>
      <c r="D1079" s="89" t="s">
        <v>2032</v>
      </c>
      <c r="E1079" s="97" t="s">
        <v>147</v>
      </c>
      <c r="F1079" s="49" t="s">
        <v>4248</v>
      </c>
      <c r="G1079" s="129">
        <v>4769</v>
      </c>
      <c r="H1079" s="129">
        <v>5000</v>
      </c>
      <c r="I1079" s="135">
        <v>0.048</v>
      </c>
      <c r="J1079" s="134" t="s">
        <v>147</v>
      </c>
      <c r="K1079" s="134" t="s">
        <v>2729</v>
      </c>
    </row>
    <row r="1080" ht="18.95" hidden="1" customHeight="1" spans="1:11">
      <c r="A1080" s="126" t="s">
        <v>135</v>
      </c>
      <c r="B1080" s="97" t="s">
        <v>135</v>
      </c>
      <c r="C1080" s="460" t="s">
        <v>2030</v>
      </c>
      <c r="D1080" s="89" t="s">
        <v>2033</v>
      </c>
      <c r="E1080" s="97" t="s">
        <v>147</v>
      </c>
      <c r="F1080" s="49" t="s">
        <v>4249</v>
      </c>
      <c r="G1080" s="129">
        <v>1088</v>
      </c>
      <c r="H1080" s="129">
        <v>1100</v>
      </c>
      <c r="I1080" s="135">
        <v>0.011</v>
      </c>
      <c r="J1080" s="134" t="s">
        <v>147</v>
      </c>
      <c r="K1080" s="134" t="s">
        <v>2729</v>
      </c>
    </row>
    <row r="1081" ht="18.95" hidden="1" customHeight="1" spans="1:11">
      <c r="A1081" s="126" t="s">
        <v>135</v>
      </c>
      <c r="B1081" s="97" t="s">
        <v>135</v>
      </c>
      <c r="C1081" s="460" t="s">
        <v>2030</v>
      </c>
      <c r="D1081" s="89" t="s">
        <v>2034</v>
      </c>
      <c r="E1081" s="97" t="s">
        <v>147</v>
      </c>
      <c r="F1081" s="49" t="s">
        <v>4250</v>
      </c>
      <c r="G1081" s="129">
        <v>56</v>
      </c>
      <c r="H1081" s="129">
        <v>56</v>
      </c>
      <c r="I1081" s="135">
        <v>0</v>
      </c>
      <c r="J1081" s="134" t="s">
        <v>147</v>
      </c>
      <c r="K1081" s="134" t="s">
        <v>2729</v>
      </c>
    </row>
    <row r="1082" ht="18.95" hidden="1" customHeight="1" spans="1:11">
      <c r="A1082" s="126" t="s">
        <v>135</v>
      </c>
      <c r="B1082" s="97" t="s">
        <v>135</v>
      </c>
      <c r="C1082" s="460" t="s">
        <v>2030</v>
      </c>
      <c r="D1082" s="89" t="s">
        <v>2035</v>
      </c>
      <c r="E1082" s="97" t="s">
        <v>147</v>
      </c>
      <c r="F1082" s="49" t="s">
        <v>4450</v>
      </c>
      <c r="G1082" s="129">
        <v>0</v>
      </c>
      <c r="H1082" s="129">
        <v>0</v>
      </c>
      <c r="I1082" s="135" t="s">
        <v>135</v>
      </c>
      <c r="J1082" s="134" t="s">
        <v>2729</v>
      </c>
      <c r="K1082" s="134" t="s">
        <v>2729</v>
      </c>
    </row>
    <row r="1083" ht="18.95" hidden="1" customHeight="1" spans="1:11">
      <c r="A1083" s="126" t="s">
        <v>135</v>
      </c>
      <c r="B1083" s="97" t="s">
        <v>135</v>
      </c>
      <c r="C1083" s="460" t="s">
        <v>2030</v>
      </c>
      <c r="D1083" s="89" t="s">
        <v>2037</v>
      </c>
      <c r="E1083" s="97" t="s">
        <v>147</v>
      </c>
      <c r="F1083" s="54" t="s">
        <v>4451</v>
      </c>
      <c r="G1083" s="129">
        <v>1354</v>
      </c>
      <c r="H1083" s="130">
        <v>1394</v>
      </c>
      <c r="I1083" s="136">
        <v>0.03</v>
      </c>
      <c r="J1083" s="134" t="s">
        <v>147</v>
      </c>
      <c r="K1083" s="134" t="s">
        <v>2729</v>
      </c>
    </row>
    <row r="1084" ht="18.95" hidden="1" customHeight="1" spans="1:11">
      <c r="A1084" s="126" t="s">
        <v>135</v>
      </c>
      <c r="B1084" s="460" t="s">
        <v>1938</v>
      </c>
      <c r="C1084" s="97"/>
      <c r="D1084" s="89" t="s">
        <v>2039</v>
      </c>
      <c r="E1084" s="97"/>
      <c r="F1084" s="49" t="s">
        <v>2040</v>
      </c>
      <c r="G1084" s="128">
        <v>281013</v>
      </c>
      <c r="H1084" s="128">
        <v>289000</v>
      </c>
      <c r="I1084" s="135">
        <v>0.028</v>
      </c>
      <c r="J1084" s="134" t="s">
        <v>147</v>
      </c>
      <c r="K1084" s="134" t="s">
        <v>147</v>
      </c>
    </row>
    <row r="1085" ht="18.95" hidden="1" customHeight="1" spans="1:11">
      <c r="A1085" s="126" t="s">
        <v>135</v>
      </c>
      <c r="B1085" s="97"/>
      <c r="C1085" s="460" t="s">
        <v>2039</v>
      </c>
      <c r="D1085" s="89" t="s">
        <v>2041</v>
      </c>
      <c r="E1085" s="97" t="s">
        <v>147</v>
      </c>
      <c r="F1085" s="49" t="s">
        <v>4248</v>
      </c>
      <c r="G1085" s="129">
        <v>1702</v>
      </c>
      <c r="H1085" s="129">
        <v>1770</v>
      </c>
      <c r="I1085" s="135">
        <v>0.04</v>
      </c>
      <c r="J1085" s="134" t="s">
        <v>147</v>
      </c>
      <c r="K1085" s="134" t="s">
        <v>2729</v>
      </c>
    </row>
    <row r="1086" ht="18.95" hidden="1" customHeight="1" spans="1:11">
      <c r="A1086" s="126" t="s">
        <v>135</v>
      </c>
      <c r="B1086" s="97" t="s">
        <v>135</v>
      </c>
      <c r="C1086" s="460" t="s">
        <v>2039</v>
      </c>
      <c r="D1086" s="89" t="s">
        <v>2042</v>
      </c>
      <c r="E1086" s="97" t="s">
        <v>147</v>
      </c>
      <c r="F1086" s="49" t="s">
        <v>4249</v>
      </c>
      <c r="G1086" s="129">
        <v>76</v>
      </c>
      <c r="H1086" s="128">
        <v>78</v>
      </c>
      <c r="I1086" s="135">
        <v>0.026</v>
      </c>
      <c r="J1086" s="134" t="s">
        <v>147</v>
      </c>
      <c r="K1086" s="134" t="s">
        <v>2729</v>
      </c>
    </row>
    <row r="1087" ht="18.95" hidden="1" customHeight="1" spans="1:11">
      <c r="A1087" s="126" t="s">
        <v>135</v>
      </c>
      <c r="B1087" s="97" t="s">
        <v>135</v>
      </c>
      <c r="C1087" s="460" t="s">
        <v>2039</v>
      </c>
      <c r="D1087" s="89" t="s">
        <v>2043</v>
      </c>
      <c r="E1087" s="97" t="s">
        <v>147</v>
      </c>
      <c r="F1087" s="49" t="s">
        <v>4250</v>
      </c>
      <c r="G1087" s="129">
        <v>121</v>
      </c>
      <c r="H1087" s="129">
        <v>123</v>
      </c>
      <c r="I1087" s="135">
        <v>0.017</v>
      </c>
      <c r="J1087" s="134" t="s">
        <v>147</v>
      </c>
      <c r="K1087" s="134" t="s">
        <v>2729</v>
      </c>
    </row>
    <row r="1088" ht="18.95" hidden="1" customHeight="1" spans="1:11">
      <c r="A1088" s="126" t="s">
        <v>135</v>
      </c>
      <c r="B1088" s="97" t="s">
        <v>135</v>
      </c>
      <c r="C1088" s="460" t="s">
        <v>2039</v>
      </c>
      <c r="D1088" s="89" t="s">
        <v>2044</v>
      </c>
      <c r="E1088" s="97" t="s">
        <v>147</v>
      </c>
      <c r="F1088" s="49" t="s">
        <v>4452</v>
      </c>
      <c r="G1088" s="129">
        <v>728</v>
      </c>
      <c r="H1088" s="129">
        <v>750</v>
      </c>
      <c r="I1088" s="135">
        <v>0.03</v>
      </c>
      <c r="J1088" s="134" t="s">
        <v>147</v>
      </c>
      <c r="K1088" s="134" t="s">
        <v>2729</v>
      </c>
    </row>
    <row r="1089" ht="18.95" hidden="1" customHeight="1" spans="1:11">
      <c r="A1089" s="126" t="s">
        <v>135</v>
      </c>
      <c r="B1089" s="97" t="s">
        <v>135</v>
      </c>
      <c r="C1089" s="460" t="s">
        <v>2039</v>
      </c>
      <c r="D1089" s="89" t="s">
        <v>2046</v>
      </c>
      <c r="E1089" s="97" t="s">
        <v>147</v>
      </c>
      <c r="F1089" s="49" t="s">
        <v>4453</v>
      </c>
      <c r="G1089" s="129">
        <v>162484</v>
      </c>
      <c r="H1089" s="129">
        <v>170000</v>
      </c>
      <c r="I1089" s="135">
        <v>0.046</v>
      </c>
      <c r="J1089" s="134" t="s">
        <v>147</v>
      </c>
      <c r="K1089" s="134" t="s">
        <v>2729</v>
      </c>
    </row>
    <row r="1090" ht="18.95" hidden="1" customHeight="1" spans="1:11">
      <c r="A1090" s="126" t="s">
        <v>135</v>
      </c>
      <c r="B1090" s="97" t="s">
        <v>135</v>
      </c>
      <c r="C1090" s="460" t="s">
        <v>2039</v>
      </c>
      <c r="D1090" s="89" t="s">
        <v>2048</v>
      </c>
      <c r="E1090" s="97" t="s">
        <v>147</v>
      </c>
      <c r="F1090" s="54" t="s">
        <v>4454</v>
      </c>
      <c r="G1090" s="129">
        <v>115902</v>
      </c>
      <c r="H1090" s="130">
        <v>116279</v>
      </c>
      <c r="I1090" s="136">
        <v>0.003</v>
      </c>
      <c r="J1090" s="134" t="s">
        <v>147</v>
      </c>
      <c r="K1090" s="134" t="s">
        <v>2729</v>
      </c>
    </row>
    <row r="1091" ht="18.95" hidden="1" customHeight="1" spans="1:11">
      <c r="A1091" s="126" t="s">
        <v>135</v>
      </c>
      <c r="B1091" s="97" t="s">
        <v>1938</v>
      </c>
      <c r="C1091" s="97" t="s">
        <v>135</v>
      </c>
      <c r="D1091" s="89" t="s">
        <v>2050</v>
      </c>
      <c r="E1091" s="97"/>
      <c r="F1091" s="49" t="s">
        <v>2051</v>
      </c>
      <c r="G1091" s="128">
        <v>132612</v>
      </c>
      <c r="H1091" s="128">
        <v>178049</v>
      </c>
      <c r="I1091" s="135">
        <v>0.343</v>
      </c>
      <c r="J1091" s="134" t="s">
        <v>147</v>
      </c>
      <c r="K1091" s="134" t="s">
        <v>147</v>
      </c>
    </row>
    <row r="1092" ht="18.95" hidden="1" customHeight="1" spans="1:11">
      <c r="A1092" s="126" t="s">
        <v>135</v>
      </c>
      <c r="B1092" s="97" t="s">
        <v>135</v>
      </c>
      <c r="C1092" s="460" t="s">
        <v>2050</v>
      </c>
      <c r="D1092" s="89" t="s">
        <v>2052</v>
      </c>
      <c r="E1092" s="97" t="s">
        <v>147</v>
      </c>
      <c r="F1092" s="49" t="s">
        <v>4455</v>
      </c>
      <c r="G1092" s="129">
        <v>0</v>
      </c>
      <c r="H1092" s="129">
        <v>0</v>
      </c>
      <c r="I1092" s="135" t="s">
        <v>135</v>
      </c>
      <c r="J1092" s="134" t="s">
        <v>2729</v>
      </c>
      <c r="K1092" s="134" t="s">
        <v>2729</v>
      </c>
    </row>
    <row r="1093" ht="18.95" hidden="1" customHeight="1" spans="1:11">
      <c r="A1093" s="126" t="s">
        <v>135</v>
      </c>
      <c r="B1093" s="97" t="s">
        <v>135</v>
      </c>
      <c r="C1093" s="460" t="s">
        <v>2050</v>
      </c>
      <c r="D1093" s="89" t="s">
        <v>2054</v>
      </c>
      <c r="E1093" s="97" t="s">
        <v>147</v>
      </c>
      <c r="F1093" s="49" t="s">
        <v>4456</v>
      </c>
      <c r="G1093" s="129">
        <v>28556</v>
      </c>
      <c r="H1093" s="129">
        <v>28800</v>
      </c>
      <c r="I1093" s="135">
        <v>0.009</v>
      </c>
      <c r="J1093" s="134" t="s">
        <v>147</v>
      </c>
      <c r="K1093" s="134" t="s">
        <v>2729</v>
      </c>
    </row>
    <row r="1094" ht="18.95" hidden="1" customHeight="1" spans="1:11">
      <c r="A1094" s="126" t="s">
        <v>135</v>
      </c>
      <c r="B1094" s="97" t="s">
        <v>135</v>
      </c>
      <c r="C1094" s="460" t="s">
        <v>2050</v>
      </c>
      <c r="D1094" s="89">
        <v>2159904</v>
      </c>
      <c r="E1094" s="97" t="s">
        <v>147</v>
      </c>
      <c r="F1094" s="49" t="s">
        <v>4457</v>
      </c>
      <c r="G1094" s="129">
        <v>38535</v>
      </c>
      <c r="H1094" s="129">
        <v>38600</v>
      </c>
      <c r="I1094" s="135">
        <v>0.002</v>
      </c>
      <c r="J1094" s="134" t="s">
        <v>147</v>
      </c>
      <c r="K1094" s="134" t="s">
        <v>2729</v>
      </c>
    </row>
    <row r="1095" ht="18.95" hidden="1" customHeight="1" spans="1:11">
      <c r="A1095" s="126" t="s">
        <v>135</v>
      </c>
      <c r="B1095" s="97" t="s">
        <v>135</v>
      </c>
      <c r="C1095" s="460" t="s">
        <v>2050</v>
      </c>
      <c r="D1095" s="89">
        <v>2159905</v>
      </c>
      <c r="E1095" s="97" t="s">
        <v>147</v>
      </c>
      <c r="F1095" s="49" t="s">
        <v>4458</v>
      </c>
      <c r="G1095" s="129">
        <v>0</v>
      </c>
      <c r="H1095" s="128"/>
      <c r="I1095" s="135" t="s">
        <v>135</v>
      </c>
      <c r="J1095" s="134" t="s">
        <v>2729</v>
      </c>
      <c r="K1095" s="134" t="s">
        <v>2729</v>
      </c>
    </row>
    <row r="1096" ht="18.95" hidden="1" customHeight="1" spans="1:11">
      <c r="A1096" s="126" t="s">
        <v>135</v>
      </c>
      <c r="B1096" s="97" t="s">
        <v>135</v>
      </c>
      <c r="C1096" s="460" t="s">
        <v>2050</v>
      </c>
      <c r="D1096" s="89" t="s">
        <v>2058</v>
      </c>
      <c r="E1096" s="97" t="s">
        <v>147</v>
      </c>
      <c r="F1096" s="49" t="s">
        <v>4459</v>
      </c>
      <c r="G1096" s="129">
        <v>0</v>
      </c>
      <c r="H1096" s="129"/>
      <c r="I1096" s="135" t="s">
        <v>135</v>
      </c>
      <c r="J1096" s="134" t="s">
        <v>2729</v>
      </c>
      <c r="K1096" s="134" t="s">
        <v>2729</v>
      </c>
    </row>
    <row r="1097" ht="18.95" hidden="1" customHeight="1" spans="1:11">
      <c r="A1097" s="126" t="s">
        <v>135</v>
      </c>
      <c r="B1097" s="97" t="s">
        <v>135</v>
      </c>
      <c r="C1097" s="460" t="s">
        <v>2050</v>
      </c>
      <c r="D1097" s="89" t="s">
        <v>2062</v>
      </c>
      <c r="E1097" s="97" t="s">
        <v>147</v>
      </c>
      <c r="F1097" s="54" t="s">
        <v>4460</v>
      </c>
      <c r="G1097" s="129">
        <v>65521</v>
      </c>
      <c r="H1097" s="130">
        <v>110649</v>
      </c>
      <c r="I1097" s="136">
        <v>0.689</v>
      </c>
      <c r="J1097" s="134" t="s">
        <v>147</v>
      </c>
      <c r="K1097" s="134" t="s">
        <v>2729</v>
      </c>
    </row>
    <row r="1098" ht="18.95" customHeight="1" spans="1:11">
      <c r="A1098" s="126" t="s">
        <v>134</v>
      </c>
      <c r="B1098" s="97"/>
      <c r="C1098" s="97" t="s">
        <v>135</v>
      </c>
      <c r="D1098" s="89" t="s">
        <v>2064</v>
      </c>
      <c r="E1098" s="97"/>
      <c r="F1098" s="50" t="s">
        <v>2065</v>
      </c>
      <c r="G1098" s="127">
        <v>297632</v>
      </c>
      <c r="H1098" s="127">
        <v>302000</v>
      </c>
      <c r="I1098" s="133">
        <v>0.015</v>
      </c>
      <c r="J1098" s="134" t="s">
        <v>147</v>
      </c>
      <c r="K1098" s="134" t="s">
        <v>147</v>
      </c>
    </row>
    <row r="1099" ht="18.95" hidden="1" customHeight="1" spans="1:11">
      <c r="A1099" s="126" t="s">
        <v>135</v>
      </c>
      <c r="B1099" s="460" t="s">
        <v>2064</v>
      </c>
      <c r="C1099" s="97"/>
      <c r="D1099" s="89" t="s">
        <v>2066</v>
      </c>
      <c r="E1099" s="97"/>
      <c r="F1099" s="49" t="s">
        <v>2067</v>
      </c>
      <c r="G1099" s="128">
        <v>62727</v>
      </c>
      <c r="H1099" s="128">
        <v>63600</v>
      </c>
      <c r="I1099" s="135">
        <v>0.014</v>
      </c>
      <c r="J1099" s="134" t="s">
        <v>147</v>
      </c>
      <c r="K1099" s="134" t="s">
        <v>147</v>
      </c>
    </row>
    <row r="1100" ht="18.95" hidden="1" customHeight="1" spans="1:11">
      <c r="A1100" s="126" t="s">
        <v>135</v>
      </c>
      <c r="B1100" s="97" t="s">
        <v>135</v>
      </c>
      <c r="C1100" s="460" t="s">
        <v>2066</v>
      </c>
      <c r="D1100" s="89" t="s">
        <v>2068</v>
      </c>
      <c r="E1100" s="97" t="s">
        <v>147</v>
      </c>
      <c r="F1100" s="49" t="s">
        <v>4248</v>
      </c>
      <c r="G1100" s="129">
        <v>12198</v>
      </c>
      <c r="H1100" s="129">
        <v>12800</v>
      </c>
      <c r="I1100" s="135">
        <v>0.049</v>
      </c>
      <c r="J1100" s="134" t="s">
        <v>147</v>
      </c>
      <c r="K1100" s="134" t="s">
        <v>2729</v>
      </c>
    </row>
    <row r="1101" ht="18.95" hidden="1" customHeight="1" spans="1:11">
      <c r="A1101" s="126" t="s">
        <v>135</v>
      </c>
      <c r="B1101" s="97" t="s">
        <v>135</v>
      </c>
      <c r="C1101" s="460" t="s">
        <v>2066</v>
      </c>
      <c r="D1101" s="89" t="s">
        <v>2069</v>
      </c>
      <c r="E1101" s="97" t="s">
        <v>147</v>
      </c>
      <c r="F1101" s="49" t="s">
        <v>4249</v>
      </c>
      <c r="G1101" s="129">
        <v>1410</v>
      </c>
      <c r="H1101" s="128">
        <v>1450</v>
      </c>
      <c r="I1101" s="135">
        <v>0.028</v>
      </c>
      <c r="J1101" s="134" t="s">
        <v>147</v>
      </c>
      <c r="K1101" s="134" t="s">
        <v>2729</v>
      </c>
    </row>
    <row r="1102" ht="18.95" hidden="1" customHeight="1" spans="1:11">
      <c r="A1102" s="126" t="s">
        <v>135</v>
      </c>
      <c r="B1102" s="97" t="s">
        <v>135</v>
      </c>
      <c r="C1102" s="460" t="s">
        <v>2066</v>
      </c>
      <c r="D1102" s="89" t="s">
        <v>2070</v>
      </c>
      <c r="E1102" s="97" t="s">
        <v>147</v>
      </c>
      <c r="F1102" s="49" t="s">
        <v>4250</v>
      </c>
      <c r="G1102" s="129">
        <v>0</v>
      </c>
      <c r="H1102" s="129">
        <v>0</v>
      </c>
      <c r="I1102" s="135" t="s">
        <v>135</v>
      </c>
      <c r="J1102" s="134" t="s">
        <v>2729</v>
      </c>
      <c r="K1102" s="134" t="s">
        <v>2729</v>
      </c>
    </row>
    <row r="1103" ht="18.95" hidden="1" customHeight="1" spans="1:11">
      <c r="A1103" s="126" t="s">
        <v>135</v>
      </c>
      <c r="B1103" s="97" t="s">
        <v>135</v>
      </c>
      <c r="C1103" s="460" t="s">
        <v>2066</v>
      </c>
      <c r="D1103" s="89" t="s">
        <v>2071</v>
      </c>
      <c r="E1103" s="97" t="s">
        <v>147</v>
      </c>
      <c r="F1103" s="49" t="s">
        <v>4461</v>
      </c>
      <c r="G1103" s="129">
        <v>138</v>
      </c>
      <c r="H1103" s="129">
        <v>140</v>
      </c>
      <c r="I1103" s="135">
        <v>0.014</v>
      </c>
      <c r="J1103" s="134" t="s">
        <v>147</v>
      </c>
      <c r="K1103" s="134" t="s">
        <v>2729</v>
      </c>
    </row>
    <row r="1104" ht="18.95" hidden="1" customHeight="1" spans="1:11">
      <c r="A1104" s="126" t="s">
        <v>135</v>
      </c>
      <c r="B1104" s="97" t="s">
        <v>135</v>
      </c>
      <c r="C1104" s="460" t="s">
        <v>2066</v>
      </c>
      <c r="D1104" s="89" t="s">
        <v>2073</v>
      </c>
      <c r="E1104" s="97" t="s">
        <v>147</v>
      </c>
      <c r="F1104" s="49" t="s">
        <v>4462</v>
      </c>
      <c r="G1104" s="129">
        <v>48</v>
      </c>
      <c r="H1104" s="129">
        <v>50</v>
      </c>
      <c r="I1104" s="135">
        <v>0.042</v>
      </c>
      <c r="J1104" s="134" t="s">
        <v>147</v>
      </c>
      <c r="K1104" s="134" t="s">
        <v>2729</v>
      </c>
    </row>
    <row r="1105" ht="18.95" hidden="1" customHeight="1" spans="1:11">
      <c r="A1105" s="126"/>
      <c r="B1105" s="97" t="s">
        <v>135</v>
      </c>
      <c r="C1105" s="460" t="s">
        <v>2066</v>
      </c>
      <c r="D1105" s="89" t="s">
        <v>2075</v>
      </c>
      <c r="E1105" s="97" t="s">
        <v>147</v>
      </c>
      <c r="F1105" s="49" t="s">
        <v>4463</v>
      </c>
      <c r="G1105" s="129">
        <v>544</v>
      </c>
      <c r="H1105" s="129">
        <v>1000</v>
      </c>
      <c r="I1105" s="135">
        <v>0.838</v>
      </c>
      <c r="J1105" s="134" t="s">
        <v>147</v>
      </c>
      <c r="K1105" s="134" t="s">
        <v>2729</v>
      </c>
    </row>
    <row r="1106" ht="18.95" hidden="1" customHeight="1" spans="1:11">
      <c r="A1106" s="126" t="s">
        <v>135</v>
      </c>
      <c r="B1106" s="97"/>
      <c r="C1106" s="460" t="s">
        <v>2066</v>
      </c>
      <c r="D1106" s="89" t="s">
        <v>2077</v>
      </c>
      <c r="E1106" s="97" t="s">
        <v>147</v>
      </c>
      <c r="F1106" s="49" t="s">
        <v>4464</v>
      </c>
      <c r="G1106" s="129">
        <v>632</v>
      </c>
      <c r="H1106" s="129">
        <v>640</v>
      </c>
      <c r="I1106" s="135">
        <v>0.013</v>
      </c>
      <c r="J1106" s="134" t="s">
        <v>147</v>
      </c>
      <c r="K1106" s="134" t="s">
        <v>2729</v>
      </c>
    </row>
    <row r="1107" ht="18.95" hidden="1" customHeight="1" spans="1:11">
      <c r="A1107" s="126" t="s">
        <v>135</v>
      </c>
      <c r="B1107" s="97" t="s">
        <v>135</v>
      </c>
      <c r="C1107" s="460" t="s">
        <v>2066</v>
      </c>
      <c r="D1107" s="89" t="s">
        <v>2079</v>
      </c>
      <c r="E1107" s="97" t="s">
        <v>147</v>
      </c>
      <c r="F1107" s="49" t="s">
        <v>4465</v>
      </c>
      <c r="G1107" s="129">
        <v>441</v>
      </c>
      <c r="H1107" s="129">
        <v>450</v>
      </c>
      <c r="I1107" s="135">
        <v>0.02</v>
      </c>
      <c r="J1107" s="134" t="s">
        <v>147</v>
      </c>
      <c r="K1107" s="134" t="s">
        <v>2729</v>
      </c>
    </row>
    <row r="1108" ht="18.95" hidden="1" customHeight="1" spans="1:11">
      <c r="A1108" s="126" t="s">
        <v>135</v>
      </c>
      <c r="B1108" s="97" t="s">
        <v>135</v>
      </c>
      <c r="C1108" s="460" t="s">
        <v>2066</v>
      </c>
      <c r="D1108" s="89" t="s">
        <v>2080</v>
      </c>
      <c r="E1108" s="97" t="s">
        <v>147</v>
      </c>
      <c r="F1108" s="57" t="s">
        <v>4466</v>
      </c>
      <c r="G1108" s="129">
        <v>47316</v>
      </c>
      <c r="H1108" s="131">
        <v>47070</v>
      </c>
      <c r="I1108" s="136">
        <v>-0.005</v>
      </c>
      <c r="J1108" s="134" t="s">
        <v>147</v>
      </c>
      <c r="K1108" s="134" t="s">
        <v>2729</v>
      </c>
    </row>
    <row r="1109" ht="18.95" hidden="1" customHeight="1" spans="1:11">
      <c r="A1109" s="126" t="s">
        <v>135</v>
      </c>
      <c r="B1109" s="460" t="s">
        <v>2064</v>
      </c>
      <c r="C1109" s="97"/>
      <c r="D1109" s="89" t="s">
        <v>2082</v>
      </c>
      <c r="E1109" s="97"/>
      <c r="F1109" s="51" t="s">
        <v>2083</v>
      </c>
      <c r="G1109" s="128">
        <v>162649</v>
      </c>
      <c r="H1109" s="128">
        <v>165200</v>
      </c>
      <c r="I1109" s="135">
        <v>0.016</v>
      </c>
      <c r="J1109" s="134" t="s">
        <v>147</v>
      </c>
      <c r="K1109" s="134" t="s">
        <v>147</v>
      </c>
    </row>
    <row r="1110" ht="18.95" hidden="1" customHeight="1" spans="1:11">
      <c r="A1110" s="126" t="s">
        <v>135</v>
      </c>
      <c r="B1110" s="97" t="s">
        <v>135</v>
      </c>
      <c r="C1110" s="460" t="s">
        <v>2082</v>
      </c>
      <c r="D1110" s="89" t="s">
        <v>2084</v>
      </c>
      <c r="E1110" s="97" t="s">
        <v>147</v>
      </c>
      <c r="F1110" s="51" t="s">
        <v>4248</v>
      </c>
      <c r="G1110" s="129">
        <v>11847</v>
      </c>
      <c r="H1110" s="129">
        <v>12400</v>
      </c>
      <c r="I1110" s="135">
        <v>0.047</v>
      </c>
      <c r="J1110" s="134" t="s">
        <v>147</v>
      </c>
      <c r="K1110" s="134" t="s">
        <v>2729</v>
      </c>
    </row>
    <row r="1111" ht="18.95" hidden="1" customHeight="1" spans="1:11">
      <c r="A1111" s="126" t="s">
        <v>135</v>
      </c>
      <c r="B1111" s="97" t="s">
        <v>135</v>
      </c>
      <c r="C1111" s="460" t="s">
        <v>2082</v>
      </c>
      <c r="D1111" s="89" t="s">
        <v>2085</v>
      </c>
      <c r="E1111" s="97" t="s">
        <v>147</v>
      </c>
      <c r="F1111" s="51" t="s">
        <v>4249</v>
      </c>
      <c r="G1111" s="129">
        <v>3252</v>
      </c>
      <c r="H1111" s="129">
        <v>3300</v>
      </c>
      <c r="I1111" s="135">
        <v>0.015</v>
      </c>
      <c r="J1111" s="134" t="s">
        <v>147</v>
      </c>
      <c r="K1111" s="134" t="s">
        <v>2729</v>
      </c>
    </row>
    <row r="1112" ht="18.95" hidden="1" customHeight="1" spans="1:11">
      <c r="A1112" s="126" t="s">
        <v>135</v>
      </c>
      <c r="B1112" s="97" t="s">
        <v>135</v>
      </c>
      <c r="C1112" s="460" t="s">
        <v>2082</v>
      </c>
      <c r="D1112" s="89" t="s">
        <v>2086</v>
      </c>
      <c r="E1112" s="97" t="s">
        <v>147</v>
      </c>
      <c r="F1112" s="51" t="s">
        <v>4250</v>
      </c>
      <c r="G1112" s="129">
        <v>241</v>
      </c>
      <c r="H1112" s="129">
        <v>250</v>
      </c>
      <c r="I1112" s="135">
        <v>0.037</v>
      </c>
      <c r="J1112" s="134" t="s">
        <v>147</v>
      </c>
      <c r="K1112" s="134" t="s">
        <v>2729</v>
      </c>
    </row>
    <row r="1113" ht="18.95" hidden="1" customHeight="1" spans="1:11">
      <c r="A1113" s="126" t="s">
        <v>135</v>
      </c>
      <c r="B1113" s="97" t="s">
        <v>135</v>
      </c>
      <c r="C1113" s="460" t="s">
        <v>2082</v>
      </c>
      <c r="D1113" s="89" t="s">
        <v>2087</v>
      </c>
      <c r="E1113" s="97" t="s">
        <v>147</v>
      </c>
      <c r="F1113" s="51" t="s">
        <v>4467</v>
      </c>
      <c r="G1113" s="129">
        <v>29349</v>
      </c>
      <c r="H1113" s="129">
        <v>30000</v>
      </c>
      <c r="I1113" s="135">
        <v>0.022</v>
      </c>
      <c r="J1113" s="134" t="s">
        <v>147</v>
      </c>
      <c r="K1113" s="134" t="s">
        <v>2729</v>
      </c>
    </row>
    <row r="1114" ht="18.95" hidden="1" customHeight="1" spans="1:11">
      <c r="A1114" s="126" t="s">
        <v>135</v>
      </c>
      <c r="B1114" s="97" t="s">
        <v>135</v>
      </c>
      <c r="C1114" s="460" t="s">
        <v>2082</v>
      </c>
      <c r="D1114" s="89" t="s">
        <v>2089</v>
      </c>
      <c r="E1114" s="97" t="s">
        <v>147</v>
      </c>
      <c r="F1114" s="51" t="s">
        <v>4468</v>
      </c>
      <c r="G1114" s="129">
        <v>4145</v>
      </c>
      <c r="H1114" s="129">
        <v>4250</v>
      </c>
      <c r="I1114" s="135">
        <v>0.025</v>
      </c>
      <c r="J1114" s="134" t="s">
        <v>147</v>
      </c>
      <c r="K1114" s="134" t="s">
        <v>2729</v>
      </c>
    </row>
    <row r="1115" ht="18.95" hidden="1" customHeight="1" spans="1:11">
      <c r="A1115" s="126" t="s">
        <v>135</v>
      </c>
      <c r="B1115" s="97"/>
      <c r="C1115" s="460" t="s">
        <v>2082</v>
      </c>
      <c r="D1115" s="89" t="s">
        <v>2091</v>
      </c>
      <c r="E1115" s="97" t="s">
        <v>147</v>
      </c>
      <c r="F1115" s="58" t="s">
        <v>4469</v>
      </c>
      <c r="G1115" s="129">
        <v>113815</v>
      </c>
      <c r="H1115" s="131">
        <v>115000</v>
      </c>
      <c r="I1115" s="136">
        <v>0.01</v>
      </c>
      <c r="J1115" s="134" t="s">
        <v>147</v>
      </c>
      <c r="K1115" s="134" t="s">
        <v>2729</v>
      </c>
    </row>
    <row r="1116" ht="18.95" hidden="1" customHeight="1" spans="1:11">
      <c r="A1116" s="126" t="s">
        <v>135</v>
      </c>
      <c r="B1116" s="460" t="s">
        <v>2064</v>
      </c>
      <c r="C1116" s="97"/>
      <c r="D1116" s="89" t="s">
        <v>2093</v>
      </c>
      <c r="E1116" s="97"/>
      <c r="F1116" s="49" t="s">
        <v>2094</v>
      </c>
      <c r="G1116" s="128">
        <v>54965</v>
      </c>
      <c r="H1116" s="128">
        <v>55700</v>
      </c>
      <c r="I1116" s="135">
        <v>0.013</v>
      </c>
      <c r="J1116" s="134" t="s">
        <v>147</v>
      </c>
      <c r="K1116" s="134" t="s">
        <v>147</v>
      </c>
    </row>
    <row r="1117" ht="18.95" hidden="1" customHeight="1" spans="1:11">
      <c r="A1117" s="126" t="s">
        <v>135</v>
      </c>
      <c r="B1117" s="97" t="s">
        <v>135</v>
      </c>
      <c r="C1117" s="460" t="s">
        <v>2093</v>
      </c>
      <c r="D1117" s="89" t="s">
        <v>2095</v>
      </c>
      <c r="E1117" s="97" t="s">
        <v>147</v>
      </c>
      <c r="F1117" s="49" t="s">
        <v>4248</v>
      </c>
      <c r="G1117" s="129">
        <v>456</v>
      </c>
      <c r="H1117" s="129">
        <v>470</v>
      </c>
      <c r="I1117" s="135">
        <v>0.031</v>
      </c>
      <c r="J1117" s="134" t="s">
        <v>147</v>
      </c>
      <c r="K1117" s="134" t="s">
        <v>2729</v>
      </c>
    </row>
    <row r="1118" ht="18.95" hidden="1" customHeight="1" spans="1:11">
      <c r="A1118" s="126" t="s">
        <v>135</v>
      </c>
      <c r="B1118" s="97" t="s">
        <v>135</v>
      </c>
      <c r="C1118" s="460" t="s">
        <v>2093</v>
      </c>
      <c r="D1118" s="89" t="s">
        <v>2096</v>
      </c>
      <c r="E1118" s="97" t="s">
        <v>147</v>
      </c>
      <c r="F1118" s="49" t="s">
        <v>4249</v>
      </c>
      <c r="G1118" s="129">
        <v>360</v>
      </c>
      <c r="H1118" s="129">
        <v>365</v>
      </c>
      <c r="I1118" s="135">
        <v>0.014</v>
      </c>
      <c r="J1118" s="134" t="s">
        <v>147</v>
      </c>
      <c r="K1118" s="134" t="s">
        <v>2729</v>
      </c>
    </row>
    <row r="1119" ht="18.95" hidden="1" customHeight="1" spans="1:11">
      <c r="A1119" s="126" t="s">
        <v>135</v>
      </c>
      <c r="B1119" s="97" t="s">
        <v>135</v>
      </c>
      <c r="C1119" s="460" t="s">
        <v>2093</v>
      </c>
      <c r="D1119" s="89" t="s">
        <v>2097</v>
      </c>
      <c r="E1119" s="97" t="s">
        <v>147</v>
      </c>
      <c r="F1119" s="49" t="s">
        <v>4250</v>
      </c>
      <c r="G1119" s="129">
        <v>19</v>
      </c>
      <c r="H1119" s="129">
        <v>20</v>
      </c>
      <c r="I1119" s="135">
        <v>0.053</v>
      </c>
      <c r="J1119" s="134" t="s">
        <v>147</v>
      </c>
      <c r="K1119" s="134" t="s">
        <v>2729</v>
      </c>
    </row>
    <row r="1120" ht="18.95" hidden="1" customHeight="1" spans="1:11">
      <c r="A1120" s="126" t="s">
        <v>135</v>
      </c>
      <c r="B1120" s="97" t="s">
        <v>135</v>
      </c>
      <c r="C1120" s="460" t="s">
        <v>2093</v>
      </c>
      <c r="D1120" s="89" t="s">
        <v>2098</v>
      </c>
      <c r="E1120" s="97" t="s">
        <v>147</v>
      </c>
      <c r="F1120" s="49" t="s">
        <v>4470</v>
      </c>
      <c r="G1120" s="129">
        <v>0</v>
      </c>
      <c r="H1120" s="129"/>
      <c r="I1120" s="135" t="s">
        <v>135</v>
      </c>
      <c r="J1120" s="134" t="s">
        <v>2729</v>
      </c>
      <c r="K1120" s="134" t="s">
        <v>2729</v>
      </c>
    </row>
    <row r="1121" ht="18.95" hidden="1" customHeight="1" spans="1:11">
      <c r="A1121" s="126" t="s">
        <v>135</v>
      </c>
      <c r="B1121" s="97" t="s">
        <v>135</v>
      </c>
      <c r="C1121" s="460" t="s">
        <v>2093</v>
      </c>
      <c r="D1121" s="89" t="s">
        <v>2100</v>
      </c>
      <c r="E1121" s="97" t="s">
        <v>147</v>
      </c>
      <c r="F1121" s="54" t="s">
        <v>4471</v>
      </c>
      <c r="G1121" s="129">
        <v>54130</v>
      </c>
      <c r="H1121" s="130">
        <v>54845</v>
      </c>
      <c r="I1121" s="136">
        <v>0.013</v>
      </c>
      <c r="J1121" s="134" t="s">
        <v>147</v>
      </c>
      <c r="K1121" s="134" t="s">
        <v>2729</v>
      </c>
    </row>
    <row r="1122" ht="18.95" hidden="1" customHeight="1" spans="1:11">
      <c r="A1122" s="126" t="s">
        <v>135</v>
      </c>
      <c r="B1122" s="97" t="s">
        <v>2064</v>
      </c>
      <c r="C1122" s="97" t="s">
        <v>135</v>
      </c>
      <c r="D1122" s="89" t="s">
        <v>2102</v>
      </c>
      <c r="E1122" s="97"/>
      <c r="F1122" s="49" t="s">
        <v>2103</v>
      </c>
      <c r="G1122" s="128">
        <v>17291</v>
      </c>
      <c r="H1122" s="128">
        <v>17500</v>
      </c>
      <c r="I1122" s="135">
        <v>0.012</v>
      </c>
      <c r="J1122" s="134" t="s">
        <v>147</v>
      </c>
      <c r="K1122" s="134" t="s">
        <v>147</v>
      </c>
    </row>
    <row r="1123" ht="18.95" hidden="1" customHeight="1" spans="1:11">
      <c r="A1123" s="126" t="s">
        <v>135</v>
      </c>
      <c r="B1123" s="97" t="s">
        <v>135</v>
      </c>
      <c r="C1123" s="460" t="s">
        <v>2102</v>
      </c>
      <c r="D1123" s="89" t="s">
        <v>2104</v>
      </c>
      <c r="E1123" s="97" t="s">
        <v>147</v>
      </c>
      <c r="F1123" s="27" t="s">
        <v>4472</v>
      </c>
      <c r="G1123" s="129">
        <v>6441</v>
      </c>
      <c r="H1123" s="129">
        <v>6540</v>
      </c>
      <c r="I1123" s="135">
        <v>0.015</v>
      </c>
      <c r="J1123" s="134" t="s">
        <v>147</v>
      </c>
      <c r="K1123" s="134" t="s">
        <v>2729</v>
      </c>
    </row>
    <row r="1124" ht="18.95" hidden="1" customHeight="1" spans="1:11">
      <c r="A1124" s="126" t="s">
        <v>135</v>
      </c>
      <c r="B1124" s="97" t="s">
        <v>135</v>
      </c>
      <c r="C1124" s="460" t="s">
        <v>2102</v>
      </c>
      <c r="D1124" s="89" t="s">
        <v>2106</v>
      </c>
      <c r="E1124" s="97" t="s">
        <v>147</v>
      </c>
      <c r="F1124" s="54" t="s">
        <v>4473</v>
      </c>
      <c r="G1124" s="129">
        <v>10850</v>
      </c>
      <c r="H1124" s="130">
        <v>10960</v>
      </c>
      <c r="I1124" s="136">
        <v>0.01</v>
      </c>
      <c r="J1124" s="134" t="s">
        <v>147</v>
      </c>
      <c r="K1124" s="134" t="s">
        <v>2729</v>
      </c>
    </row>
    <row r="1125" ht="18.95" customHeight="1" spans="1:11">
      <c r="A1125" s="126" t="s">
        <v>134</v>
      </c>
      <c r="B1125" s="97" t="s">
        <v>135</v>
      </c>
      <c r="C1125" s="97"/>
      <c r="D1125" s="466" t="s">
        <v>3495</v>
      </c>
      <c r="E1125" s="97"/>
      <c r="F1125" s="50" t="s">
        <v>2109</v>
      </c>
      <c r="G1125" s="127">
        <v>47287</v>
      </c>
      <c r="H1125" s="127">
        <v>48000</v>
      </c>
      <c r="I1125" s="133">
        <v>0.015</v>
      </c>
      <c r="J1125" s="134" t="s">
        <v>147</v>
      </c>
      <c r="K1125" s="134" t="s">
        <v>147</v>
      </c>
    </row>
    <row r="1126" ht="18.95" hidden="1" customHeight="1" spans="1:11">
      <c r="A1126" s="126"/>
      <c r="B1126" s="89" t="s">
        <v>2108</v>
      </c>
      <c r="C1126" s="97"/>
      <c r="D1126" s="96">
        <v>21701</v>
      </c>
      <c r="E1126" s="97" t="s">
        <v>147</v>
      </c>
      <c r="F1126" s="49" t="s">
        <v>4474</v>
      </c>
      <c r="G1126" s="129">
        <v>1680</v>
      </c>
      <c r="H1126" s="128">
        <v>1700</v>
      </c>
      <c r="I1126" s="135">
        <v>0.012</v>
      </c>
      <c r="J1126" s="134" t="s">
        <v>147</v>
      </c>
      <c r="K1126" s="134" t="s">
        <v>147</v>
      </c>
    </row>
    <row r="1127" ht="18.95" hidden="1" customHeight="1" spans="1:11">
      <c r="A1127" s="126"/>
      <c r="B1127" s="89" t="s">
        <v>2108</v>
      </c>
      <c r="C1127" s="97"/>
      <c r="D1127" s="96">
        <v>21703</v>
      </c>
      <c r="E1127" s="97" t="s">
        <v>147</v>
      </c>
      <c r="F1127" s="49" t="s">
        <v>4475</v>
      </c>
      <c r="G1127" s="129">
        <v>13072</v>
      </c>
      <c r="H1127" s="128">
        <v>13300</v>
      </c>
      <c r="I1127" s="135">
        <v>0.017</v>
      </c>
      <c r="J1127" s="134" t="s">
        <v>147</v>
      </c>
      <c r="K1127" s="134" t="s">
        <v>147</v>
      </c>
    </row>
    <row r="1128" ht="18.95" hidden="1" customHeight="1" spans="1:11">
      <c r="A1128" s="126" t="s">
        <v>135</v>
      </c>
      <c r="B1128" s="89" t="s">
        <v>2108</v>
      </c>
      <c r="C1128" s="97"/>
      <c r="D1128" s="89" t="s">
        <v>2112</v>
      </c>
      <c r="E1128" s="97" t="s">
        <v>147</v>
      </c>
      <c r="F1128" s="49" t="s">
        <v>4476</v>
      </c>
      <c r="G1128" s="129">
        <v>32535</v>
      </c>
      <c r="H1128" s="128">
        <v>33000</v>
      </c>
      <c r="I1128" s="135">
        <v>0.014</v>
      </c>
      <c r="J1128" s="134" t="s">
        <v>147</v>
      </c>
      <c r="K1128" s="134" t="s">
        <v>147</v>
      </c>
    </row>
    <row r="1129" ht="18.95" customHeight="1" spans="1:11">
      <c r="A1129" s="126" t="s">
        <v>134</v>
      </c>
      <c r="B1129" s="97" t="s">
        <v>135</v>
      </c>
      <c r="C1129" s="97"/>
      <c r="D1129" s="89" t="s">
        <v>2114</v>
      </c>
      <c r="E1129" s="97"/>
      <c r="F1129" s="50" t="s">
        <v>2115</v>
      </c>
      <c r="G1129" s="127">
        <v>800</v>
      </c>
      <c r="H1129" s="127">
        <v>0</v>
      </c>
      <c r="I1129" s="133">
        <v>-1</v>
      </c>
      <c r="J1129" s="134" t="s">
        <v>147</v>
      </c>
      <c r="K1129" s="134" t="s">
        <v>147</v>
      </c>
    </row>
    <row r="1130" ht="18.95" hidden="1" customHeight="1" spans="1:11">
      <c r="A1130" s="126"/>
      <c r="B1130" s="460" t="s">
        <v>2114</v>
      </c>
      <c r="C1130" s="97"/>
      <c r="D1130" s="89" t="s">
        <v>2116</v>
      </c>
      <c r="E1130" s="97" t="s">
        <v>147</v>
      </c>
      <c r="F1130" s="49" t="s">
        <v>4477</v>
      </c>
      <c r="G1130" s="129">
        <v>0</v>
      </c>
      <c r="H1130" s="128">
        <v>0</v>
      </c>
      <c r="I1130" s="135" t="s">
        <v>135</v>
      </c>
      <c r="J1130" s="134" t="s">
        <v>2729</v>
      </c>
      <c r="K1130" s="134" t="s">
        <v>147</v>
      </c>
    </row>
    <row r="1131" ht="18.95" hidden="1" customHeight="1" spans="1:11">
      <c r="A1131" s="126"/>
      <c r="B1131" s="460" t="s">
        <v>2114</v>
      </c>
      <c r="C1131" s="97"/>
      <c r="D1131" s="89" t="s">
        <v>2118</v>
      </c>
      <c r="E1131" s="97" t="s">
        <v>147</v>
      </c>
      <c r="F1131" s="49" t="s">
        <v>4478</v>
      </c>
      <c r="G1131" s="129">
        <v>250</v>
      </c>
      <c r="H1131" s="128">
        <v>0</v>
      </c>
      <c r="I1131" s="135">
        <v>-1</v>
      </c>
      <c r="J1131" s="134" t="s">
        <v>147</v>
      </c>
      <c r="K1131" s="134" t="s">
        <v>147</v>
      </c>
    </row>
    <row r="1132" ht="18.95" hidden="1" customHeight="1" spans="1:11">
      <c r="A1132" s="126"/>
      <c r="B1132" s="460" t="s">
        <v>2114</v>
      </c>
      <c r="C1132" s="97"/>
      <c r="D1132" s="89" t="s">
        <v>2120</v>
      </c>
      <c r="E1132" s="97" t="s">
        <v>147</v>
      </c>
      <c r="F1132" s="49" t="s">
        <v>4479</v>
      </c>
      <c r="G1132" s="129">
        <v>10</v>
      </c>
      <c r="H1132" s="128">
        <v>0</v>
      </c>
      <c r="I1132" s="135">
        <v>-1</v>
      </c>
      <c r="J1132" s="134" t="s">
        <v>147</v>
      </c>
      <c r="K1132" s="134" t="s">
        <v>147</v>
      </c>
    </row>
    <row r="1133" ht="18.95" hidden="1" customHeight="1" spans="1:11">
      <c r="A1133" s="126"/>
      <c r="B1133" s="460" t="s">
        <v>2114</v>
      </c>
      <c r="C1133" s="97"/>
      <c r="D1133" s="89" t="s">
        <v>2122</v>
      </c>
      <c r="E1133" s="97" t="s">
        <v>147</v>
      </c>
      <c r="F1133" s="49" t="s">
        <v>4480</v>
      </c>
      <c r="G1133" s="129">
        <v>0</v>
      </c>
      <c r="H1133" s="128">
        <v>0</v>
      </c>
      <c r="I1133" s="135" t="s">
        <v>135</v>
      </c>
      <c r="J1133" s="134" t="s">
        <v>2729</v>
      </c>
      <c r="K1133" s="134" t="s">
        <v>147</v>
      </c>
    </row>
    <row r="1134" ht="18.95" hidden="1" customHeight="1" spans="1:11">
      <c r="A1134" s="126"/>
      <c r="B1134" s="460" t="s">
        <v>2114</v>
      </c>
      <c r="C1134" s="97" t="s">
        <v>135</v>
      </c>
      <c r="D1134" s="459" t="s">
        <v>2124</v>
      </c>
      <c r="E1134" s="97" t="s">
        <v>147</v>
      </c>
      <c r="F1134" s="49" t="s">
        <v>4481</v>
      </c>
      <c r="G1134" s="129">
        <v>0</v>
      </c>
      <c r="H1134" s="128">
        <v>0</v>
      </c>
      <c r="I1134" s="135" t="s">
        <v>135</v>
      </c>
      <c r="J1134" s="134" t="s">
        <v>2729</v>
      </c>
      <c r="K1134" s="134" t="s">
        <v>147</v>
      </c>
    </row>
    <row r="1135" ht="18.95" hidden="1" customHeight="1" spans="1:11">
      <c r="A1135" s="126"/>
      <c r="B1135" s="460" t="s">
        <v>2114</v>
      </c>
      <c r="C1135" s="97" t="s">
        <v>135</v>
      </c>
      <c r="D1135" s="89" t="s">
        <v>2126</v>
      </c>
      <c r="E1135" s="97" t="s">
        <v>147</v>
      </c>
      <c r="F1135" s="49" t="s">
        <v>4482</v>
      </c>
      <c r="G1135" s="129">
        <v>0</v>
      </c>
      <c r="H1135" s="128">
        <v>0</v>
      </c>
      <c r="I1135" s="135" t="s">
        <v>135</v>
      </c>
      <c r="J1135" s="134" t="s">
        <v>2729</v>
      </c>
      <c r="K1135" s="134" t="s">
        <v>147</v>
      </c>
    </row>
    <row r="1136" ht="18.95" hidden="1" customHeight="1" spans="1:11">
      <c r="A1136" s="126"/>
      <c r="B1136" s="460" t="s">
        <v>2114</v>
      </c>
      <c r="C1136" s="97" t="s">
        <v>135</v>
      </c>
      <c r="D1136" s="89" t="s">
        <v>2128</v>
      </c>
      <c r="E1136" s="97" t="s">
        <v>147</v>
      </c>
      <c r="F1136" s="49" t="s">
        <v>4483</v>
      </c>
      <c r="G1136" s="129">
        <v>0</v>
      </c>
      <c r="H1136" s="128">
        <v>0</v>
      </c>
      <c r="I1136" s="135" t="s">
        <v>135</v>
      </c>
      <c r="J1136" s="134" t="s">
        <v>2729</v>
      </c>
      <c r="K1136" s="134" t="s">
        <v>147</v>
      </c>
    </row>
    <row r="1137" ht="18.95" hidden="1" customHeight="1" spans="1:11">
      <c r="A1137" s="126" t="s">
        <v>135</v>
      </c>
      <c r="B1137" s="460" t="s">
        <v>2114</v>
      </c>
      <c r="C1137" s="97" t="s">
        <v>135</v>
      </c>
      <c r="D1137" s="89" t="s">
        <v>2130</v>
      </c>
      <c r="E1137" s="97" t="s">
        <v>147</v>
      </c>
      <c r="F1137" s="49" t="s">
        <v>4484</v>
      </c>
      <c r="G1137" s="129">
        <v>0</v>
      </c>
      <c r="H1137" s="128">
        <v>0</v>
      </c>
      <c r="I1137" s="135" t="s">
        <v>135</v>
      </c>
      <c r="J1137" s="134" t="s">
        <v>2729</v>
      </c>
      <c r="K1137" s="134" t="s">
        <v>147</v>
      </c>
    </row>
    <row r="1138" ht="18.95" hidden="1" customHeight="1" spans="1:11">
      <c r="A1138" s="126" t="s">
        <v>135</v>
      </c>
      <c r="B1138" s="460" t="s">
        <v>2114</v>
      </c>
      <c r="C1138" s="97"/>
      <c r="D1138" s="89" t="s">
        <v>2132</v>
      </c>
      <c r="E1138" s="97" t="s">
        <v>147</v>
      </c>
      <c r="F1138" s="49" t="s">
        <v>4485</v>
      </c>
      <c r="G1138" s="129">
        <v>540</v>
      </c>
      <c r="H1138" s="128">
        <v>0</v>
      </c>
      <c r="I1138" s="135">
        <v>-1</v>
      </c>
      <c r="J1138" s="134" t="s">
        <v>147</v>
      </c>
      <c r="K1138" s="134" t="s">
        <v>147</v>
      </c>
    </row>
    <row r="1139" ht="18.95" customHeight="1" spans="1:11">
      <c r="A1139" s="126" t="s">
        <v>134</v>
      </c>
      <c r="B1139" s="97" t="s">
        <v>135</v>
      </c>
      <c r="C1139" s="97"/>
      <c r="D1139" s="89" t="s">
        <v>2134</v>
      </c>
      <c r="E1139" s="97"/>
      <c r="F1139" s="48" t="s">
        <v>2135</v>
      </c>
      <c r="G1139" s="127">
        <v>988100</v>
      </c>
      <c r="H1139" s="127">
        <v>1011000</v>
      </c>
      <c r="I1139" s="133">
        <v>0.023</v>
      </c>
      <c r="J1139" s="134" t="s">
        <v>147</v>
      </c>
      <c r="K1139" s="134" t="s">
        <v>147</v>
      </c>
    </row>
    <row r="1140" ht="18.95" hidden="1" customHeight="1" spans="1:11">
      <c r="A1140" s="126" t="s">
        <v>135</v>
      </c>
      <c r="B1140" s="460" t="s">
        <v>2134</v>
      </c>
      <c r="C1140" s="97" t="s">
        <v>135</v>
      </c>
      <c r="D1140" s="89" t="s">
        <v>2136</v>
      </c>
      <c r="E1140" s="97"/>
      <c r="F1140" s="49" t="s">
        <v>2137</v>
      </c>
      <c r="G1140" s="128">
        <v>900417</v>
      </c>
      <c r="H1140" s="128">
        <v>921000</v>
      </c>
      <c r="I1140" s="135">
        <v>0.023</v>
      </c>
      <c r="J1140" s="134" t="s">
        <v>147</v>
      </c>
      <c r="K1140" s="134" t="s">
        <v>147</v>
      </c>
    </row>
    <row r="1141" ht="18.95" hidden="1" customHeight="1" spans="1:11">
      <c r="A1141" s="126" t="s">
        <v>135</v>
      </c>
      <c r="B1141" s="97" t="s">
        <v>135</v>
      </c>
      <c r="C1141" s="460" t="s">
        <v>2136</v>
      </c>
      <c r="D1141" s="89" t="s">
        <v>2138</v>
      </c>
      <c r="E1141" s="97" t="s">
        <v>147</v>
      </c>
      <c r="F1141" s="27" t="s">
        <v>4248</v>
      </c>
      <c r="G1141" s="129">
        <v>62222</v>
      </c>
      <c r="H1141" s="129">
        <v>65000</v>
      </c>
      <c r="I1141" s="135">
        <v>0.045</v>
      </c>
      <c r="J1141" s="134" t="s">
        <v>147</v>
      </c>
      <c r="K1141" s="134" t="s">
        <v>2729</v>
      </c>
    </row>
    <row r="1142" ht="18.95" hidden="1" customHeight="1" spans="1:11">
      <c r="A1142" s="126" t="s">
        <v>135</v>
      </c>
      <c r="B1142" s="97" t="s">
        <v>135</v>
      </c>
      <c r="C1142" s="460" t="s">
        <v>2136</v>
      </c>
      <c r="D1142" s="89" t="s">
        <v>2139</v>
      </c>
      <c r="E1142" s="97" t="s">
        <v>147</v>
      </c>
      <c r="F1142" s="27" t="s">
        <v>4249</v>
      </c>
      <c r="G1142" s="129">
        <v>13383</v>
      </c>
      <c r="H1142" s="127">
        <v>13600</v>
      </c>
      <c r="I1142" s="133">
        <v>0.016</v>
      </c>
      <c r="J1142" s="134" t="s">
        <v>147</v>
      </c>
      <c r="K1142" s="134" t="s">
        <v>2729</v>
      </c>
    </row>
    <row r="1143" ht="18.95" hidden="1" customHeight="1" spans="1:11">
      <c r="A1143" s="126" t="s">
        <v>135</v>
      </c>
      <c r="B1143" s="97" t="s">
        <v>135</v>
      </c>
      <c r="C1143" s="460" t="s">
        <v>2136</v>
      </c>
      <c r="D1143" s="89" t="s">
        <v>2140</v>
      </c>
      <c r="E1143" s="97" t="s">
        <v>147</v>
      </c>
      <c r="F1143" s="27" t="s">
        <v>4250</v>
      </c>
      <c r="G1143" s="129">
        <v>169</v>
      </c>
      <c r="H1143" s="129">
        <v>170</v>
      </c>
      <c r="I1143" s="135">
        <v>0.006</v>
      </c>
      <c r="J1143" s="134" t="s">
        <v>147</v>
      </c>
      <c r="K1143" s="134" t="s">
        <v>2729</v>
      </c>
    </row>
    <row r="1144" ht="18.95" hidden="1" customHeight="1" spans="1:11">
      <c r="A1144" s="126" t="s">
        <v>135</v>
      </c>
      <c r="B1144" s="97" t="s">
        <v>135</v>
      </c>
      <c r="C1144" s="460" t="s">
        <v>2136</v>
      </c>
      <c r="D1144" s="89" t="s">
        <v>2141</v>
      </c>
      <c r="E1144" s="97" t="s">
        <v>147</v>
      </c>
      <c r="F1144" s="27" t="s">
        <v>4486</v>
      </c>
      <c r="G1144" s="129">
        <v>5912</v>
      </c>
      <c r="H1144" s="127">
        <v>6100</v>
      </c>
      <c r="I1144" s="133">
        <v>0.032</v>
      </c>
      <c r="J1144" s="134" t="s">
        <v>147</v>
      </c>
      <c r="K1144" s="134" t="s">
        <v>2729</v>
      </c>
    </row>
    <row r="1145" ht="18.95" hidden="1" customHeight="1" spans="1:11">
      <c r="A1145" s="126" t="s">
        <v>135</v>
      </c>
      <c r="B1145" s="97" t="s">
        <v>135</v>
      </c>
      <c r="C1145" s="460" t="s">
        <v>2136</v>
      </c>
      <c r="D1145" s="89" t="s">
        <v>2143</v>
      </c>
      <c r="E1145" s="97" t="s">
        <v>147</v>
      </c>
      <c r="F1145" s="49" t="s">
        <v>4487</v>
      </c>
      <c r="G1145" s="129">
        <v>3327</v>
      </c>
      <c r="H1145" s="129">
        <v>3400</v>
      </c>
      <c r="I1145" s="135">
        <v>0.022</v>
      </c>
      <c r="J1145" s="134" t="s">
        <v>147</v>
      </c>
      <c r="K1145" s="134" t="s">
        <v>2729</v>
      </c>
    </row>
    <row r="1146" ht="18.95" hidden="1" customHeight="1" spans="1:11">
      <c r="A1146" s="126" t="s">
        <v>135</v>
      </c>
      <c r="B1146" s="97" t="s">
        <v>135</v>
      </c>
      <c r="C1146" s="460" t="s">
        <v>2136</v>
      </c>
      <c r="D1146" s="89" t="s">
        <v>2145</v>
      </c>
      <c r="E1146" s="97" t="s">
        <v>147</v>
      </c>
      <c r="F1146" s="49" t="s">
        <v>4488</v>
      </c>
      <c r="G1146" s="129">
        <v>185405</v>
      </c>
      <c r="H1146" s="129">
        <v>190000</v>
      </c>
      <c r="I1146" s="135">
        <v>0.025</v>
      </c>
      <c r="J1146" s="134" t="s">
        <v>147</v>
      </c>
      <c r="K1146" s="134" t="s">
        <v>2729</v>
      </c>
    </row>
    <row r="1147" ht="18.95" hidden="1" customHeight="1" spans="1:11">
      <c r="A1147" s="126" t="s">
        <v>135</v>
      </c>
      <c r="B1147" s="97" t="s">
        <v>135</v>
      </c>
      <c r="C1147" s="460" t="s">
        <v>2136</v>
      </c>
      <c r="D1147" s="89" t="s">
        <v>2147</v>
      </c>
      <c r="E1147" s="97" t="s">
        <v>147</v>
      </c>
      <c r="F1147" s="49" t="s">
        <v>4489</v>
      </c>
      <c r="G1147" s="129">
        <v>318</v>
      </c>
      <c r="H1147" s="129">
        <v>320</v>
      </c>
      <c r="I1147" s="135">
        <v>0.006</v>
      </c>
      <c r="J1147" s="134" t="s">
        <v>147</v>
      </c>
      <c r="K1147" s="134" t="s">
        <v>2729</v>
      </c>
    </row>
    <row r="1148" ht="18.95" hidden="1" customHeight="1" spans="1:11">
      <c r="A1148" s="126" t="s">
        <v>135</v>
      </c>
      <c r="B1148" s="97" t="s">
        <v>135</v>
      </c>
      <c r="C1148" s="460" t="s">
        <v>2136</v>
      </c>
      <c r="D1148" s="89" t="s">
        <v>2149</v>
      </c>
      <c r="E1148" s="97" t="s">
        <v>147</v>
      </c>
      <c r="F1148" s="49" t="s">
        <v>4490</v>
      </c>
      <c r="G1148" s="129">
        <v>958</v>
      </c>
      <c r="H1148" s="141">
        <v>960</v>
      </c>
      <c r="I1148" s="133">
        <v>0.002</v>
      </c>
      <c r="J1148" s="134" t="s">
        <v>147</v>
      </c>
      <c r="K1148" s="134" t="s">
        <v>2729</v>
      </c>
    </row>
    <row r="1149" ht="18.95" hidden="1" customHeight="1" spans="1:11">
      <c r="A1149" s="126" t="s">
        <v>135</v>
      </c>
      <c r="B1149" s="97" t="s">
        <v>135</v>
      </c>
      <c r="C1149" s="460" t="s">
        <v>2136</v>
      </c>
      <c r="D1149" s="89" t="s">
        <v>2151</v>
      </c>
      <c r="E1149" s="97" t="s">
        <v>147</v>
      </c>
      <c r="F1149" s="49" t="s">
        <v>4491</v>
      </c>
      <c r="G1149" s="129">
        <v>1746</v>
      </c>
      <c r="H1149" s="129">
        <v>1780</v>
      </c>
      <c r="I1149" s="135">
        <v>0.019</v>
      </c>
      <c r="J1149" s="134" t="s">
        <v>147</v>
      </c>
      <c r="K1149" s="134" t="s">
        <v>2729</v>
      </c>
    </row>
    <row r="1150" ht="18.95" hidden="1" customHeight="1" spans="1:11">
      <c r="A1150" s="126" t="s">
        <v>135</v>
      </c>
      <c r="B1150" s="97" t="s">
        <v>135</v>
      </c>
      <c r="C1150" s="460" t="s">
        <v>2136</v>
      </c>
      <c r="D1150" s="89" t="s">
        <v>2153</v>
      </c>
      <c r="E1150" s="97" t="s">
        <v>147</v>
      </c>
      <c r="F1150" s="49" t="s">
        <v>4492</v>
      </c>
      <c r="G1150" s="129">
        <v>43551</v>
      </c>
      <c r="H1150" s="129">
        <v>100000</v>
      </c>
      <c r="I1150" s="135">
        <v>1.296</v>
      </c>
      <c r="J1150" s="134" t="s">
        <v>147</v>
      </c>
      <c r="K1150" s="134" t="s">
        <v>2729</v>
      </c>
    </row>
    <row r="1151" ht="18.95" hidden="1" customHeight="1" spans="1:11">
      <c r="A1151" s="126" t="s">
        <v>135</v>
      </c>
      <c r="B1151" s="97" t="s">
        <v>135</v>
      </c>
      <c r="C1151" s="460" t="s">
        <v>2136</v>
      </c>
      <c r="D1151" s="89" t="s">
        <v>2155</v>
      </c>
      <c r="E1151" s="97" t="s">
        <v>147</v>
      </c>
      <c r="F1151" s="49" t="s">
        <v>4493</v>
      </c>
      <c r="G1151" s="129">
        <v>197496</v>
      </c>
      <c r="H1151" s="141">
        <v>200000</v>
      </c>
      <c r="I1151" s="133">
        <v>0.013</v>
      </c>
      <c r="J1151" s="134" t="s">
        <v>147</v>
      </c>
      <c r="K1151" s="134" t="s">
        <v>2729</v>
      </c>
    </row>
    <row r="1152" ht="18.95" hidden="1" customHeight="1" spans="1:11">
      <c r="A1152" s="126" t="s">
        <v>135</v>
      </c>
      <c r="B1152" s="97" t="s">
        <v>135</v>
      </c>
      <c r="C1152" s="460" t="s">
        <v>2136</v>
      </c>
      <c r="D1152" s="89" t="s">
        <v>2157</v>
      </c>
      <c r="E1152" s="97" t="s">
        <v>147</v>
      </c>
      <c r="F1152" s="49" t="s">
        <v>4494</v>
      </c>
      <c r="G1152" s="129">
        <v>15068</v>
      </c>
      <c r="H1152" s="129">
        <v>15800</v>
      </c>
      <c r="I1152" s="135">
        <v>0.049</v>
      </c>
      <c r="J1152" s="134" t="s">
        <v>147</v>
      </c>
      <c r="K1152" s="134" t="s">
        <v>2729</v>
      </c>
    </row>
    <row r="1153" ht="18.95" hidden="1" customHeight="1" spans="1:11">
      <c r="A1153" s="126" t="s">
        <v>135</v>
      </c>
      <c r="B1153" s="97" t="s">
        <v>135</v>
      </c>
      <c r="C1153" s="460" t="s">
        <v>2136</v>
      </c>
      <c r="D1153" s="89" t="s">
        <v>2159</v>
      </c>
      <c r="E1153" s="97" t="s">
        <v>147</v>
      </c>
      <c r="F1153" s="49" t="s">
        <v>4495</v>
      </c>
      <c r="G1153" s="129">
        <v>258</v>
      </c>
      <c r="H1153" s="129">
        <v>260</v>
      </c>
      <c r="I1153" s="135">
        <v>0.008</v>
      </c>
      <c r="J1153" s="134" t="s">
        <v>147</v>
      </c>
      <c r="K1153" s="134" t="s">
        <v>2729</v>
      </c>
    </row>
    <row r="1154" ht="18.95" hidden="1" customHeight="1" spans="1:11">
      <c r="A1154" s="126" t="s">
        <v>135</v>
      </c>
      <c r="B1154" s="97" t="s">
        <v>135</v>
      </c>
      <c r="C1154" s="460" t="s">
        <v>2136</v>
      </c>
      <c r="D1154" s="89" t="s">
        <v>2161</v>
      </c>
      <c r="E1154" s="97" t="s">
        <v>147</v>
      </c>
      <c r="F1154" s="27" t="s">
        <v>4496</v>
      </c>
      <c r="G1154" s="129">
        <v>1973</v>
      </c>
      <c r="H1154" s="127">
        <v>2000</v>
      </c>
      <c r="I1154" s="133">
        <v>0.014</v>
      </c>
      <c r="J1154" s="134" t="s">
        <v>147</v>
      </c>
      <c r="K1154" s="134" t="s">
        <v>2729</v>
      </c>
    </row>
    <row r="1155" ht="18.95" hidden="1" customHeight="1" spans="1:11">
      <c r="A1155" s="126" t="s">
        <v>135</v>
      </c>
      <c r="B1155" s="97" t="s">
        <v>135</v>
      </c>
      <c r="C1155" s="460" t="s">
        <v>2136</v>
      </c>
      <c r="D1155" s="89" t="s">
        <v>2163</v>
      </c>
      <c r="E1155" s="97" t="s">
        <v>147</v>
      </c>
      <c r="F1155" s="49" t="s">
        <v>4497</v>
      </c>
      <c r="G1155" s="129">
        <v>0</v>
      </c>
      <c r="H1155" s="128"/>
      <c r="I1155" s="135" t="s">
        <v>135</v>
      </c>
      <c r="J1155" s="134" t="s">
        <v>2729</v>
      </c>
      <c r="K1155" s="134" t="s">
        <v>2729</v>
      </c>
    </row>
    <row r="1156" ht="18.95" hidden="1" customHeight="1" spans="1:11">
      <c r="A1156" s="126" t="s">
        <v>135</v>
      </c>
      <c r="B1156" s="97"/>
      <c r="C1156" s="460" t="s">
        <v>2136</v>
      </c>
      <c r="D1156" s="89" t="s">
        <v>2165</v>
      </c>
      <c r="E1156" s="97" t="s">
        <v>147</v>
      </c>
      <c r="F1156" s="49" t="s">
        <v>4498</v>
      </c>
      <c r="G1156" s="129">
        <v>0</v>
      </c>
      <c r="H1156" s="129">
        <v>0</v>
      </c>
      <c r="I1156" s="135" t="s">
        <v>135</v>
      </c>
      <c r="J1156" s="134" t="s">
        <v>2729</v>
      </c>
      <c r="K1156" s="134" t="s">
        <v>2729</v>
      </c>
    </row>
    <row r="1157" ht="18.95" hidden="1" customHeight="1" spans="1:11">
      <c r="A1157" s="126" t="s">
        <v>135</v>
      </c>
      <c r="B1157" s="97" t="s">
        <v>135</v>
      </c>
      <c r="C1157" s="460" t="s">
        <v>2136</v>
      </c>
      <c r="D1157" s="89" t="s">
        <v>2167</v>
      </c>
      <c r="E1157" s="97" t="s">
        <v>147</v>
      </c>
      <c r="F1157" s="49" t="s">
        <v>4499</v>
      </c>
      <c r="G1157" s="129">
        <v>14784</v>
      </c>
      <c r="H1157" s="129">
        <v>15000</v>
      </c>
      <c r="I1157" s="135">
        <v>0.015</v>
      </c>
      <c r="J1157" s="134" t="s">
        <v>147</v>
      </c>
      <c r="K1157" s="134" t="s">
        <v>2729</v>
      </c>
    </row>
    <row r="1158" ht="18.95" hidden="1" customHeight="1" spans="1:11">
      <c r="A1158" s="126" t="s">
        <v>135</v>
      </c>
      <c r="B1158" s="97" t="s">
        <v>135</v>
      </c>
      <c r="C1158" s="460" t="s">
        <v>2136</v>
      </c>
      <c r="D1158" s="89" t="s">
        <v>2169</v>
      </c>
      <c r="E1158" s="97" t="s">
        <v>147</v>
      </c>
      <c r="F1158" s="49" t="s">
        <v>4500</v>
      </c>
      <c r="G1158" s="129">
        <v>195723</v>
      </c>
      <c r="H1158" s="129">
        <v>200000</v>
      </c>
      <c r="I1158" s="135">
        <v>0.022</v>
      </c>
      <c r="J1158" s="134" t="s">
        <v>147</v>
      </c>
      <c r="K1158" s="134" t="s">
        <v>2729</v>
      </c>
    </row>
    <row r="1159" ht="18.95" hidden="1" customHeight="1" spans="1:11">
      <c r="A1159" s="126" t="s">
        <v>135</v>
      </c>
      <c r="B1159" s="97" t="s">
        <v>135</v>
      </c>
      <c r="C1159" s="460" t="s">
        <v>2136</v>
      </c>
      <c r="D1159" s="89" t="s">
        <v>2171</v>
      </c>
      <c r="E1159" s="97" t="s">
        <v>147</v>
      </c>
      <c r="F1159" s="49" t="s">
        <v>4465</v>
      </c>
      <c r="G1159" s="129">
        <v>8138</v>
      </c>
      <c r="H1159" s="129">
        <v>8200</v>
      </c>
      <c r="I1159" s="135">
        <v>0.008</v>
      </c>
      <c r="J1159" s="134" t="s">
        <v>147</v>
      </c>
      <c r="K1159" s="134" t="s">
        <v>2729</v>
      </c>
    </row>
    <row r="1160" ht="18.95" hidden="1" customHeight="1" spans="1:11">
      <c r="A1160" s="126" t="s">
        <v>135</v>
      </c>
      <c r="B1160" s="97" t="s">
        <v>135</v>
      </c>
      <c r="C1160" s="460" t="s">
        <v>2136</v>
      </c>
      <c r="D1160" s="89" t="s">
        <v>2172</v>
      </c>
      <c r="E1160" s="97" t="s">
        <v>147</v>
      </c>
      <c r="F1160" s="54" t="s">
        <v>4501</v>
      </c>
      <c r="G1160" s="129">
        <v>149986</v>
      </c>
      <c r="H1160" s="130">
        <v>98410</v>
      </c>
      <c r="I1160" s="136">
        <v>-0.344</v>
      </c>
      <c r="J1160" s="134" t="s">
        <v>147</v>
      </c>
      <c r="K1160" s="134" t="s">
        <v>2729</v>
      </c>
    </row>
    <row r="1161" ht="18.95" hidden="1" customHeight="1" spans="1:11">
      <c r="A1161" s="126" t="s">
        <v>135</v>
      </c>
      <c r="B1161" s="460" t="s">
        <v>2134</v>
      </c>
      <c r="C1161" s="97"/>
      <c r="D1161" s="89" t="s">
        <v>2174</v>
      </c>
      <c r="E1161" s="97"/>
      <c r="F1161" s="49" t="s">
        <v>2175</v>
      </c>
      <c r="G1161" s="128">
        <v>2</v>
      </c>
      <c r="H1161" s="128">
        <v>0</v>
      </c>
      <c r="I1161" s="135">
        <v>-1</v>
      </c>
      <c r="J1161" s="134" t="s">
        <v>147</v>
      </c>
      <c r="K1161" s="134" t="s">
        <v>147</v>
      </c>
    </row>
    <row r="1162" ht="18.95" hidden="1" customHeight="1" spans="1:11">
      <c r="A1162" s="126" t="s">
        <v>135</v>
      </c>
      <c r="B1162" s="97" t="s">
        <v>135</v>
      </c>
      <c r="C1162" s="460" t="s">
        <v>2174</v>
      </c>
      <c r="D1162" s="89" t="s">
        <v>2176</v>
      </c>
      <c r="E1162" s="97" t="s">
        <v>147</v>
      </c>
      <c r="F1162" s="49" t="s">
        <v>4248</v>
      </c>
      <c r="G1162" s="129">
        <v>2</v>
      </c>
      <c r="H1162" s="129">
        <v>0</v>
      </c>
      <c r="I1162" s="135">
        <v>-1</v>
      </c>
      <c r="J1162" s="134" t="s">
        <v>147</v>
      </c>
      <c r="K1162" s="134" t="s">
        <v>2729</v>
      </c>
    </row>
    <row r="1163" ht="18.95" hidden="1" customHeight="1" spans="1:11">
      <c r="A1163" s="126" t="s">
        <v>135</v>
      </c>
      <c r="B1163" s="97" t="s">
        <v>135</v>
      </c>
      <c r="C1163" s="460" t="s">
        <v>2174</v>
      </c>
      <c r="D1163" s="89" t="s">
        <v>2177</v>
      </c>
      <c r="E1163" s="97" t="s">
        <v>147</v>
      </c>
      <c r="F1163" s="49" t="s">
        <v>4249</v>
      </c>
      <c r="G1163" s="129">
        <v>0</v>
      </c>
      <c r="H1163" s="129">
        <v>0</v>
      </c>
      <c r="I1163" s="135" t="s">
        <v>135</v>
      </c>
      <c r="J1163" s="134" t="s">
        <v>2729</v>
      </c>
      <c r="K1163" s="134" t="s">
        <v>2729</v>
      </c>
    </row>
    <row r="1164" ht="18.95" hidden="1" customHeight="1" spans="1:11">
      <c r="A1164" s="126" t="s">
        <v>135</v>
      </c>
      <c r="B1164" s="97" t="s">
        <v>135</v>
      </c>
      <c r="C1164" s="460" t="s">
        <v>2174</v>
      </c>
      <c r="D1164" s="89" t="s">
        <v>2178</v>
      </c>
      <c r="E1164" s="97" t="s">
        <v>147</v>
      </c>
      <c r="F1164" s="49" t="s">
        <v>4250</v>
      </c>
      <c r="G1164" s="129">
        <v>0</v>
      </c>
      <c r="H1164" s="129">
        <v>0</v>
      </c>
      <c r="I1164" s="135" t="s">
        <v>135</v>
      </c>
      <c r="J1164" s="134" t="s">
        <v>2729</v>
      </c>
      <c r="K1164" s="134" t="s">
        <v>2729</v>
      </c>
    </row>
    <row r="1165" ht="18.95" hidden="1" customHeight="1" spans="1:11">
      <c r="A1165" s="126" t="s">
        <v>135</v>
      </c>
      <c r="B1165" s="97" t="s">
        <v>135</v>
      </c>
      <c r="C1165" s="460" t="s">
        <v>2174</v>
      </c>
      <c r="D1165" s="89" t="s">
        <v>2179</v>
      </c>
      <c r="E1165" s="97" t="s">
        <v>147</v>
      </c>
      <c r="F1165" s="49" t="s">
        <v>4502</v>
      </c>
      <c r="G1165" s="129">
        <v>0</v>
      </c>
      <c r="H1165" s="129">
        <v>0</v>
      </c>
      <c r="I1165" s="135" t="s">
        <v>135</v>
      </c>
      <c r="J1165" s="134" t="s">
        <v>2729</v>
      </c>
      <c r="K1165" s="134" t="s">
        <v>2729</v>
      </c>
    </row>
    <row r="1166" ht="18.95" hidden="1" customHeight="1" spans="1:11">
      <c r="A1166" s="126" t="s">
        <v>135</v>
      </c>
      <c r="B1166" s="97" t="s">
        <v>135</v>
      </c>
      <c r="C1166" s="460" t="s">
        <v>2174</v>
      </c>
      <c r="D1166" s="89" t="s">
        <v>2181</v>
      </c>
      <c r="E1166" s="97" t="s">
        <v>147</v>
      </c>
      <c r="F1166" s="49" t="s">
        <v>4503</v>
      </c>
      <c r="G1166" s="129">
        <v>0</v>
      </c>
      <c r="H1166" s="129">
        <v>0</v>
      </c>
      <c r="I1166" s="135" t="s">
        <v>135</v>
      </c>
      <c r="J1166" s="134" t="s">
        <v>2729</v>
      </c>
      <c r="K1166" s="134" t="s">
        <v>2729</v>
      </c>
    </row>
    <row r="1167" ht="18.95" hidden="1" customHeight="1" spans="1:11">
      <c r="A1167" s="126" t="s">
        <v>135</v>
      </c>
      <c r="B1167" s="97" t="s">
        <v>135</v>
      </c>
      <c r="C1167" s="460" t="s">
        <v>2174</v>
      </c>
      <c r="D1167" s="89" t="s">
        <v>2183</v>
      </c>
      <c r="E1167" s="97" t="s">
        <v>147</v>
      </c>
      <c r="F1167" s="49" t="s">
        <v>4504</v>
      </c>
      <c r="G1167" s="129">
        <v>0</v>
      </c>
      <c r="H1167" s="129">
        <v>0</v>
      </c>
      <c r="I1167" s="135" t="s">
        <v>135</v>
      </c>
      <c r="J1167" s="134" t="s">
        <v>2729</v>
      </c>
      <c r="K1167" s="134" t="s">
        <v>2729</v>
      </c>
    </row>
    <row r="1168" ht="18.95" hidden="1" customHeight="1" spans="1:11">
      <c r="A1168" s="126" t="s">
        <v>135</v>
      </c>
      <c r="B1168" s="97" t="s">
        <v>135</v>
      </c>
      <c r="C1168" s="460" t="s">
        <v>2174</v>
      </c>
      <c r="D1168" s="89" t="s">
        <v>2185</v>
      </c>
      <c r="E1168" s="97" t="s">
        <v>147</v>
      </c>
      <c r="F1168" s="49" t="s">
        <v>4505</v>
      </c>
      <c r="G1168" s="129">
        <v>0</v>
      </c>
      <c r="H1168" s="129">
        <v>0</v>
      </c>
      <c r="I1168" s="135" t="s">
        <v>135</v>
      </c>
      <c r="J1168" s="134" t="s">
        <v>2729</v>
      </c>
      <c r="K1168" s="134" t="s">
        <v>2729</v>
      </c>
    </row>
    <row r="1169" ht="18.95" hidden="1" customHeight="1" spans="1:11">
      <c r="A1169" s="126" t="s">
        <v>135</v>
      </c>
      <c r="B1169" s="97" t="s">
        <v>135</v>
      </c>
      <c r="C1169" s="460" t="s">
        <v>2174</v>
      </c>
      <c r="D1169" s="89" t="s">
        <v>2187</v>
      </c>
      <c r="E1169" s="97" t="s">
        <v>147</v>
      </c>
      <c r="F1169" s="49" t="s">
        <v>4506</v>
      </c>
      <c r="G1169" s="129">
        <v>0</v>
      </c>
      <c r="H1169" s="129">
        <v>0</v>
      </c>
      <c r="I1169" s="135" t="s">
        <v>135</v>
      </c>
      <c r="J1169" s="134" t="s">
        <v>2729</v>
      </c>
      <c r="K1169" s="134" t="s">
        <v>2729</v>
      </c>
    </row>
    <row r="1170" ht="18.95" hidden="1" customHeight="1" spans="1:11">
      <c r="A1170" s="126" t="s">
        <v>135</v>
      </c>
      <c r="B1170" s="97"/>
      <c r="C1170" s="460" t="s">
        <v>2174</v>
      </c>
      <c r="D1170" s="89" t="s">
        <v>2189</v>
      </c>
      <c r="E1170" s="97" t="s">
        <v>147</v>
      </c>
      <c r="F1170" s="49" t="s">
        <v>4507</v>
      </c>
      <c r="G1170" s="129">
        <v>0</v>
      </c>
      <c r="H1170" s="129">
        <v>0</v>
      </c>
      <c r="I1170" s="135" t="s">
        <v>135</v>
      </c>
      <c r="J1170" s="134" t="s">
        <v>2729</v>
      </c>
      <c r="K1170" s="134" t="s">
        <v>2729</v>
      </c>
    </row>
    <row r="1171" ht="18.95" hidden="1" customHeight="1" spans="1:11">
      <c r="A1171" s="126" t="s">
        <v>135</v>
      </c>
      <c r="B1171" s="97" t="s">
        <v>135</v>
      </c>
      <c r="C1171" s="460" t="s">
        <v>2174</v>
      </c>
      <c r="D1171" s="89" t="s">
        <v>2191</v>
      </c>
      <c r="E1171" s="97" t="s">
        <v>147</v>
      </c>
      <c r="F1171" s="49" t="s">
        <v>4508</v>
      </c>
      <c r="G1171" s="129">
        <v>0</v>
      </c>
      <c r="H1171" s="129">
        <v>0</v>
      </c>
      <c r="I1171" s="135" t="s">
        <v>135</v>
      </c>
      <c r="J1171" s="134" t="s">
        <v>2729</v>
      </c>
      <c r="K1171" s="134" t="s">
        <v>2729</v>
      </c>
    </row>
    <row r="1172" ht="18.95" hidden="1" customHeight="1" spans="1:11">
      <c r="A1172" s="126" t="s">
        <v>135</v>
      </c>
      <c r="B1172" s="97" t="s">
        <v>135</v>
      </c>
      <c r="C1172" s="460" t="s">
        <v>2174</v>
      </c>
      <c r="D1172" s="89" t="s">
        <v>2193</v>
      </c>
      <c r="E1172" s="97" t="s">
        <v>147</v>
      </c>
      <c r="F1172" s="49" t="s">
        <v>4509</v>
      </c>
      <c r="G1172" s="129">
        <v>0</v>
      </c>
      <c r="H1172" s="129">
        <v>0</v>
      </c>
      <c r="I1172" s="135" t="s">
        <v>135</v>
      </c>
      <c r="J1172" s="134" t="s">
        <v>2729</v>
      </c>
      <c r="K1172" s="134" t="s">
        <v>2729</v>
      </c>
    </row>
    <row r="1173" ht="18.95" hidden="1" customHeight="1" spans="1:11">
      <c r="A1173" s="126" t="s">
        <v>135</v>
      </c>
      <c r="B1173" s="97" t="s">
        <v>135</v>
      </c>
      <c r="C1173" s="460" t="s">
        <v>2174</v>
      </c>
      <c r="D1173" s="89" t="s">
        <v>2195</v>
      </c>
      <c r="E1173" s="97" t="s">
        <v>147</v>
      </c>
      <c r="F1173" s="49" t="s">
        <v>4510</v>
      </c>
      <c r="G1173" s="129">
        <v>0</v>
      </c>
      <c r="H1173" s="129">
        <v>0</v>
      </c>
      <c r="I1173" s="135" t="s">
        <v>135</v>
      </c>
      <c r="J1173" s="134" t="s">
        <v>2729</v>
      </c>
      <c r="K1173" s="134" t="s">
        <v>2729</v>
      </c>
    </row>
    <row r="1174" ht="18.95" hidden="1" customHeight="1" spans="1:11">
      <c r="A1174" s="126" t="s">
        <v>135</v>
      </c>
      <c r="B1174" s="97" t="s">
        <v>135</v>
      </c>
      <c r="C1174" s="460" t="s">
        <v>2174</v>
      </c>
      <c r="D1174" s="89" t="s">
        <v>2197</v>
      </c>
      <c r="E1174" s="97" t="s">
        <v>147</v>
      </c>
      <c r="F1174" s="49" t="s">
        <v>4511</v>
      </c>
      <c r="G1174" s="129">
        <v>0</v>
      </c>
      <c r="H1174" s="129">
        <v>0</v>
      </c>
      <c r="I1174" s="135" t="s">
        <v>135</v>
      </c>
      <c r="J1174" s="134" t="s">
        <v>2729</v>
      </c>
      <c r="K1174" s="134" t="s">
        <v>2729</v>
      </c>
    </row>
    <row r="1175" ht="18.95" hidden="1" customHeight="1" spans="1:11">
      <c r="A1175" s="126" t="s">
        <v>135</v>
      </c>
      <c r="B1175" s="97" t="s">
        <v>135</v>
      </c>
      <c r="C1175" s="460" t="s">
        <v>2174</v>
      </c>
      <c r="D1175" s="89" t="s">
        <v>2199</v>
      </c>
      <c r="E1175" s="97" t="s">
        <v>147</v>
      </c>
      <c r="F1175" s="49" t="s">
        <v>4512</v>
      </c>
      <c r="G1175" s="129">
        <v>0</v>
      </c>
      <c r="H1175" s="129">
        <v>0</v>
      </c>
      <c r="I1175" s="135" t="s">
        <v>135</v>
      </c>
      <c r="J1175" s="134" t="s">
        <v>2729</v>
      </c>
      <c r="K1175" s="134" t="s">
        <v>2729</v>
      </c>
    </row>
    <row r="1176" ht="18.95" hidden="1" customHeight="1" spans="1:11">
      <c r="A1176" s="126" t="s">
        <v>135</v>
      </c>
      <c r="B1176" s="97" t="s">
        <v>135</v>
      </c>
      <c r="C1176" s="460" t="s">
        <v>2174</v>
      </c>
      <c r="D1176" s="89" t="s">
        <v>2201</v>
      </c>
      <c r="E1176" s="97" t="s">
        <v>147</v>
      </c>
      <c r="F1176" s="49" t="s">
        <v>4513</v>
      </c>
      <c r="G1176" s="129">
        <v>0</v>
      </c>
      <c r="H1176" s="128">
        <v>0</v>
      </c>
      <c r="I1176" s="135" t="s">
        <v>135</v>
      </c>
      <c r="J1176" s="134" t="s">
        <v>2729</v>
      </c>
      <c r="K1176" s="134" t="s">
        <v>2729</v>
      </c>
    </row>
    <row r="1177" ht="18.95" hidden="1" customHeight="1" spans="1:11">
      <c r="A1177" s="126" t="s">
        <v>135</v>
      </c>
      <c r="B1177" s="97" t="s">
        <v>135</v>
      </c>
      <c r="C1177" s="460" t="s">
        <v>2174</v>
      </c>
      <c r="D1177" s="89" t="s">
        <v>2203</v>
      </c>
      <c r="E1177" s="97" t="s">
        <v>147</v>
      </c>
      <c r="F1177" s="49" t="s">
        <v>4514</v>
      </c>
      <c r="G1177" s="129">
        <v>0</v>
      </c>
      <c r="H1177" s="129">
        <v>0</v>
      </c>
      <c r="I1177" s="135" t="s">
        <v>135</v>
      </c>
      <c r="J1177" s="134" t="s">
        <v>2729</v>
      </c>
      <c r="K1177" s="134" t="s">
        <v>2729</v>
      </c>
    </row>
    <row r="1178" ht="18.95" hidden="1" customHeight="1" spans="1:11">
      <c r="A1178" s="126" t="s">
        <v>135</v>
      </c>
      <c r="B1178" s="97" t="s">
        <v>135</v>
      </c>
      <c r="C1178" s="460" t="s">
        <v>2174</v>
      </c>
      <c r="D1178" s="89" t="s">
        <v>2205</v>
      </c>
      <c r="E1178" s="97" t="s">
        <v>147</v>
      </c>
      <c r="F1178" s="49" t="s">
        <v>4515</v>
      </c>
      <c r="G1178" s="129">
        <v>0</v>
      </c>
      <c r="H1178" s="129">
        <v>0</v>
      </c>
      <c r="I1178" s="135" t="s">
        <v>135</v>
      </c>
      <c r="J1178" s="134" t="s">
        <v>2729</v>
      </c>
      <c r="K1178" s="134" t="s">
        <v>2729</v>
      </c>
    </row>
    <row r="1179" ht="18.95" hidden="1" customHeight="1" spans="1:11">
      <c r="A1179" s="126" t="s">
        <v>135</v>
      </c>
      <c r="B1179" s="97" t="s">
        <v>135</v>
      </c>
      <c r="C1179" s="460" t="s">
        <v>2174</v>
      </c>
      <c r="D1179" s="89" t="s">
        <v>2207</v>
      </c>
      <c r="E1179" s="97" t="s">
        <v>147</v>
      </c>
      <c r="F1179" s="49" t="s">
        <v>4465</v>
      </c>
      <c r="G1179" s="129">
        <v>0</v>
      </c>
      <c r="H1179" s="129">
        <v>0</v>
      </c>
      <c r="I1179" s="135" t="s">
        <v>135</v>
      </c>
      <c r="J1179" s="134" t="s">
        <v>2729</v>
      </c>
      <c r="K1179" s="134" t="s">
        <v>2729</v>
      </c>
    </row>
    <row r="1180" ht="18.95" hidden="1" customHeight="1" spans="1:11">
      <c r="A1180" s="126" t="s">
        <v>135</v>
      </c>
      <c r="B1180" s="97"/>
      <c r="C1180" s="460" t="s">
        <v>2174</v>
      </c>
      <c r="D1180" s="89" t="s">
        <v>2208</v>
      </c>
      <c r="E1180" s="97" t="s">
        <v>147</v>
      </c>
      <c r="F1180" s="54" t="s">
        <v>4516</v>
      </c>
      <c r="G1180" s="129">
        <v>0</v>
      </c>
      <c r="H1180" s="130">
        <v>0</v>
      </c>
      <c r="I1180" s="136" t="s">
        <v>135</v>
      </c>
      <c r="J1180" s="134" t="s">
        <v>2729</v>
      </c>
      <c r="K1180" s="134" t="s">
        <v>2729</v>
      </c>
    </row>
    <row r="1181" hidden="1" spans="1:11">
      <c r="A1181" s="126" t="s">
        <v>135</v>
      </c>
      <c r="B1181" s="460" t="s">
        <v>2134</v>
      </c>
      <c r="C1181" s="97"/>
      <c r="D1181" s="89" t="s">
        <v>2210</v>
      </c>
      <c r="E1181" s="97"/>
      <c r="F1181" s="49" t="s">
        <v>2211</v>
      </c>
      <c r="G1181" s="128">
        <v>29418</v>
      </c>
      <c r="H1181" s="128">
        <v>30680</v>
      </c>
      <c r="I1181" s="135">
        <v>0.043</v>
      </c>
      <c r="J1181" s="134" t="s">
        <v>147</v>
      </c>
      <c r="K1181" s="134" t="s">
        <v>147</v>
      </c>
    </row>
    <row r="1182" hidden="1" spans="1:11">
      <c r="A1182" s="126" t="s">
        <v>135</v>
      </c>
      <c r="B1182" s="97" t="s">
        <v>135</v>
      </c>
      <c r="C1182" s="460" t="s">
        <v>2210</v>
      </c>
      <c r="D1182" s="89" t="s">
        <v>2212</v>
      </c>
      <c r="E1182" s="97" t="s">
        <v>147</v>
      </c>
      <c r="F1182" s="49" t="s">
        <v>4248</v>
      </c>
      <c r="G1182" s="129">
        <v>352</v>
      </c>
      <c r="H1182" s="129">
        <v>370</v>
      </c>
      <c r="I1182" s="135">
        <v>0.051</v>
      </c>
      <c r="J1182" s="134" t="s">
        <v>147</v>
      </c>
      <c r="K1182" s="134" t="s">
        <v>2729</v>
      </c>
    </row>
    <row r="1183" hidden="1" spans="1:11">
      <c r="A1183" s="126" t="s">
        <v>135</v>
      </c>
      <c r="B1183" s="97" t="s">
        <v>135</v>
      </c>
      <c r="C1183" s="460" t="s">
        <v>2210</v>
      </c>
      <c r="D1183" s="89" t="s">
        <v>2213</v>
      </c>
      <c r="E1183" s="97" t="s">
        <v>147</v>
      </c>
      <c r="F1183" s="49" t="s">
        <v>4249</v>
      </c>
      <c r="G1183" s="129">
        <v>73</v>
      </c>
      <c r="H1183" s="129">
        <v>75</v>
      </c>
      <c r="I1183" s="135">
        <v>0.027</v>
      </c>
      <c r="J1183" s="134" t="s">
        <v>147</v>
      </c>
      <c r="K1183" s="134" t="s">
        <v>2729</v>
      </c>
    </row>
    <row r="1184" hidden="1" spans="1:11">
      <c r="A1184" s="126" t="s">
        <v>135</v>
      </c>
      <c r="B1184" s="97" t="s">
        <v>135</v>
      </c>
      <c r="C1184" s="460" t="s">
        <v>2210</v>
      </c>
      <c r="D1184" s="89" t="s">
        <v>2214</v>
      </c>
      <c r="E1184" s="97" t="s">
        <v>147</v>
      </c>
      <c r="F1184" s="49" t="s">
        <v>4250</v>
      </c>
      <c r="G1184" s="129">
        <v>37</v>
      </c>
      <c r="H1184" s="129">
        <v>38</v>
      </c>
      <c r="I1184" s="135">
        <v>0.027</v>
      </c>
      <c r="J1184" s="134" t="s">
        <v>147</v>
      </c>
      <c r="K1184" s="134" t="s">
        <v>2729</v>
      </c>
    </row>
    <row r="1185" hidden="1" spans="1:11">
      <c r="A1185" s="126" t="s">
        <v>135</v>
      </c>
      <c r="B1185" s="97"/>
      <c r="C1185" s="460" t="s">
        <v>2210</v>
      </c>
      <c r="D1185" s="89" t="s">
        <v>2215</v>
      </c>
      <c r="E1185" s="97" t="s">
        <v>147</v>
      </c>
      <c r="F1185" s="49" t="s">
        <v>4517</v>
      </c>
      <c r="G1185" s="129">
        <v>5285</v>
      </c>
      <c r="H1185" s="129">
        <v>5620</v>
      </c>
      <c r="I1185" s="135">
        <v>0.063</v>
      </c>
      <c r="J1185" s="134" t="s">
        <v>147</v>
      </c>
      <c r="K1185" s="134" t="s">
        <v>2729</v>
      </c>
    </row>
    <row r="1186" hidden="1" spans="1:11">
      <c r="A1186" s="126" t="s">
        <v>135</v>
      </c>
      <c r="B1186" s="97" t="s">
        <v>135</v>
      </c>
      <c r="C1186" s="460" t="s">
        <v>2210</v>
      </c>
      <c r="D1186" s="89" t="s">
        <v>2217</v>
      </c>
      <c r="E1186" s="97" t="s">
        <v>147</v>
      </c>
      <c r="F1186" s="49" t="s">
        <v>4518</v>
      </c>
      <c r="G1186" s="129">
        <v>0</v>
      </c>
      <c r="H1186" s="129"/>
      <c r="I1186" s="135" t="s">
        <v>135</v>
      </c>
      <c r="J1186" s="134" t="s">
        <v>2729</v>
      </c>
      <c r="K1186" s="134" t="s">
        <v>2729</v>
      </c>
    </row>
    <row r="1187" hidden="1" spans="1:11">
      <c r="A1187" s="126" t="s">
        <v>135</v>
      </c>
      <c r="B1187" s="97" t="s">
        <v>135</v>
      </c>
      <c r="C1187" s="460" t="s">
        <v>2210</v>
      </c>
      <c r="D1187" s="89" t="s">
        <v>2219</v>
      </c>
      <c r="E1187" s="97" t="s">
        <v>147</v>
      </c>
      <c r="F1187" s="49" t="s">
        <v>4519</v>
      </c>
      <c r="G1187" s="129">
        <v>0</v>
      </c>
      <c r="H1187" s="129">
        <v>0</v>
      </c>
      <c r="I1187" s="135" t="s">
        <v>135</v>
      </c>
      <c r="J1187" s="134" t="s">
        <v>2729</v>
      </c>
      <c r="K1187" s="134" t="s">
        <v>2729</v>
      </c>
    </row>
    <row r="1188" hidden="1" spans="1:11">
      <c r="A1188" s="126" t="s">
        <v>135</v>
      </c>
      <c r="B1188" s="97" t="s">
        <v>135</v>
      </c>
      <c r="C1188" s="460" t="s">
        <v>2210</v>
      </c>
      <c r="D1188" s="89" t="s">
        <v>2221</v>
      </c>
      <c r="E1188" s="97" t="s">
        <v>147</v>
      </c>
      <c r="F1188" s="49" t="s">
        <v>4465</v>
      </c>
      <c r="G1188" s="129">
        <v>2294</v>
      </c>
      <c r="H1188" s="129">
        <v>2350</v>
      </c>
      <c r="I1188" s="135">
        <v>0.024</v>
      </c>
      <c r="J1188" s="134" t="s">
        <v>147</v>
      </c>
      <c r="K1188" s="134" t="s">
        <v>2729</v>
      </c>
    </row>
    <row r="1189" hidden="1" spans="1:11">
      <c r="A1189" s="126" t="s">
        <v>135</v>
      </c>
      <c r="B1189" s="97" t="s">
        <v>135</v>
      </c>
      <c r="C1189" s="460" t="s">
        <v>2210</v>
      </c>
      <c r="D1189" s="89" t="s">
        <v>2222</v>
      </c>
      <c r="E1189" s="97" t="s">
        <v>147</v>
      </c>
      <c r="F1189" s="54" t="s">
        <v>4520</v>
      </c>
      <c r="G1189" s="129">
        <v>21377</v>
      </c>
      <c r="H1189" s="130">
        <v>22227</v>
      </c>
      <c r="I1189" s="136">
        <v>0.04</v>
      </c>
      <c r="J1189" s="134" t="s">
        <v>147</v>
      </c>
      <c r="K1189" s="134" t="s">
        <v>2729</v>
      </c>
    </row>
    <row r="1190" hidden="1" spans="1:11">
      <c r="A1190" s="126" t="s">
        <v>135</v>
      </c>
      <c r="B1190" s="460" t="s">
        <v>2134</v>
      </c>
      <c r="C1190" s="97"/>
      <c r="D1190" s="89" t="s">
        <v>2224</v>
      </c>
      <c r="E1190" s="97"/>
      <c r="F1190" s="49" t="s">
        <v>2225</v>
      </c>
      <c r="G1190" s="128">
        <v>39816</v>
      </c>
      <c r="H1190" s="128">
        <v>40300</v>
      </c>
      <c r="I1190" s="135">
        <v>0.012</v>
      </c>
      <c r="J1190" s="134" t="s">
        <v>147</v>
      </c>
      <c r="K1190" s="134" t="s">
        <v>147</v>
      </c>
    </row>
    <row r="1191" ht="18.95" hidden="1" customHeight="1" spans="1:11">
      <c r="A1191" s="126" t="s">
        <v>135</v>
      </c>
      <c r="B1191" s="97" t="s">
        <v>135</v>
      </c>
      <c r="C1191" s="460" t="s">
        <v>2224</v>
      </c>
      <c r="D1191" s="89" t="s">
        <v>2226</v>
      </c>
      <c r="E1191" s="97" t="s">
        <v>147</v>
      </c>
      <c r="F1191" s="49" t="s">
        <v>4248</v>
      </c>
      <c r="G1191" s="129">
        <v>5027</v>
      </c>
      <c r="H1191" s="129">
        <v>5250</v>
      </c>
      <c r="I1191" s="135">
        <v>0.044</v>
      </c>
      <c r="J1191" s="134" t="s">
        <v>147</v>
      </c>
      <c r="K1191" s="134" t="s">
        <v>2729</v>
      </c>
    </row>
    <row r="1192" ht="18.95" hidden="1" customHeight="1" spans="1:11">
      <c r="A1192" s="126" t="s">
        <v>135</v>
      </c>
      <c r="B1192" s="97" t="s">
        <v>135</v>
      </c>
      <c r="C1192" s="460" t="s">
        <v>2224</v>
      </c>
      <c r="D1192" s="89" t="s">
        <v>2227</v>
      </c>
      <c r="E1192" s="97" t="s">
        <v>147</v>
      </c>
      <c r="F1192" s="49" t="s">
        <v>4249</v>
      </c>
      <c r="G1192" s="129">
        <v>498</v>
      </c>
      <c r="H1192" s="129">
        <v>500</v>
      </c>
      <c r="I1192" s="135">
        <v>0.004</v>
      </c>
      <c r="J1192" s="134" t="s">
        <v>147</v>
      </c>
      <c r="K1192" s="134" t="s">
        <v>2729</v>
      </c>
    </row>
    <row r="1193" ht="18.95" hidden="1" customHeight="1" spans="1:11">
      <c r="A1193" s="126" t="s">
        <v>135</v>
      </c>
      <c r="B1193" s="97" t="s">
        <v>135</v>
      </c>
      <c r="C1193" s="460" t="s">
        <v>2224</v>
      </c>
      <c r="D1193" s="89" t="s">
        <v>2228</v>
      </c>
      <c r="E1193" s="97" t="s">
        <v>147</v>
      </c>
      <c r="F1193" s="49" t="s">
        <v>4250</v>
      </c>
      <c r="G1193" s="129">
        <v>22</v>
      </c>
      <c r="H1193" s="129">
        <v>23</v>
      </c>
      <c r="I1193" s="135">
        <v>0.045</v>
      </c>
      <c r="J1193" s="134" t="s">
        <v>147</v>
      </c>
      <c r="K1193" s="134" t="s">
        <v>2729</v>
      </c>
    </row>
    <row r="1194" ht="18.95" hidden="1" customHeight="1" spans="1:11">
      <c r="A1194" s="126" t="s">
        <v>135</v>
      </c>
      <c r="B1194" s="97"/>
      <c r="C1194" s="460" t="s">
        <v>2224</v>
      </c>
      <c r="D1194" s="89" t="s">
        <v>2229</v>
      </c>
      <c r="E1194" s="97" t="s">
        <v>147</v>
      </c>
      <c r="F1194" s="49" t="s">
        <v>4521</v>
      </c>
      <c r="G1194" s="129">
        <v>918</v>
      </c>
      <c r="H1194" s="129">
        <v>920</v>
      </c>
      <c r="I1194" s="135">
        <v>0.002</v>
      </c>
      <c r="J1194" s="134" t="s">
        <v>147</v>
      </c>
      <c r="K1194" s="134" t="s">
        <v>2729</v>
      </c>
    </row>
    <row r="1195" ht="18.95" hidden="1" customHeight="1" spans="1:11">
      <c r="A1195" s="126" t="s">
        <v>135</v>
      </c>
      <c r="B1195" s="97"/>
      <c r="C1195" s="460" t="s">
        <v>2224</v>
      </c>
      <c r="D1195" s="89" t="s">
        <v>2237</v>
      </c>
      <c r="E1195" s="97" t="s">
        <v>147</v>
      </c>
      <c r="F1195" s="49" t="s">
        <v>4522</v>
      </c>
      <c r="G1195" s="129">
        <v>90</v>
      </c>
      <c r="H1195" s="129">
        <v>92</v>
      </c>
      <c r="I1195" s="135">
        <v>0.022</v>
      </c>
      <c r="J1195" s="134" t="s">
        <v>147</v>
      </c>
      <c r="K1195" s="134" t="s">
        <v>2729</v>
      </c>
    </row>
    <row r="1196" ht="18.95" hidden="1" customHeight="1" spans="1:11">
      <c r="A1196" s="126" t="s">
        <v>135</v>
      </c>
      <c r="B1196" s="97"/>
      <c r="C1196" s="460" t="s">
        <v>2224</v>
      </c>
      <c r="D1196" s="89" t="s">
        <v>2239</v>
      </c>
      <c r="E1196" s="97" t="s">
        <v>147</v>
      </c>
      <c r="F1196" s="49" t="s">
        <v>4523</v>
      </c>
      <c r="G1196" s="129">
        <v>416</v>
      </c>
      <c r="H1196" s="128">
        <v>430</v>
      </c>
      <c r="I1196" s="135">
        <v>0.034</v>
      </c>
      <c r="J1196" s="134" t="s">
        <v>147</v>
      </c>
      <c r="K1196" s="134" t="s">
        <v>2729</v>
      </c>
    </row>
    <row r="1197" ht="18.95" hidden="1" customHeight="1" spans="1:11">
      <c r="A1197" s="126" t="s">
        <v>135</v>
      </c>
      <c r="B1197" s="97"/>
      <c r="C1197" s="460" t="s">
        <v>2224</v>
      </c>
      <c r="D1197" s="89" t="s">
        <v>2241</v>
      </c>
      <c r="E1197" s="97" t="s">
        <v>147</v>
      </c>
      <c r="F1197" s="49" t="s">
        <v>4524</v>
      </c>
      <c r="G1197" s="129">
        <v>488</v>
      </c>
      <c r="H1197" s="129">
        <v>500</v>
      </c>
      <c r="I1197" s="135">
        <v>0.025</v>
      </c>
      <c r="J1197" s="134" t="s">
        <v>147</v>
      </c>
      <c r="K1197" s="134" t="s">
        <v>2729</v>
      </c>
    </row>
    <row r="1198" ht="18.95" hidden="1" customHeight="1" spans="1:11">
      <c r="A1198" s="126" t="s">
        <v>135</v>
      </c>
      <c r="B1198" s="97"/>
      <c r="C1198" s="460" t="s">
        <v>2224</v>
      </c>
      <c r="D1198" s="89" t="s">
        <v>3550</v>
      </c>
      <c r="E1198" s="97" t="s">
        <v>147</v>
      </c>
      <c r="F1198" s="49" t="s">
        <v>4525</v>
      </c>
      <c r="G1198" s="129">
        <v>0</v>
      </c>
      <c r="H1198" s="129"/>
      <c r="I1198" s="135" t="s">
        <v>135</v>
      </c>
      <c r="J1198" s="134" t="s">
        <v>2729</v>
      </c>
      <c r="K1198" s="134" t="s">
        <v>2729</v>
      </c>
    </row>
    <row r="1199" ht="18.95" hidden="1" customHeight="1" spans="1:11">
      <c r="A1199" s="126" t="s">
        <v>135</v>
      </c>
      <c r="B1199" s="97"/>
      <c r="C1199" s="460" t="s">
        <v>2224</v>
      </c>
      <c r="D1199" s="89" t="s">
        <v>4526</v>
      </c>
      <c r="E1199" s="97" t="s">
        <v>147</v>
      </c>
      <c r="F1199" s="49" t="s">
        <v>4527</v>
      </c>
      <c r="G1199" s="129">
        <v>0</v>
      </c>
      <c r="H1199" s="129">
        <v>31</v>
      </c>
      <c r="I1199" s="135" t="s">
        <v>135</v>
      </c>
      <c r="J1199" s="134" t="s">
        <v>147</v>
      </c>
      <c r="K1199" s="134" t="s">
        <v>2729</v>
      </c>
    </row>
    <row r="1200" ht="18.95" hidden="1" customHeight="1" spans="1:11">
      <c r="A1200" s="126" t="s">
        <v>135</v>
      </c>
      <c r="B1200" s="97" t="s">
        <v>135</v>
      </c>
      <c r="C1200" s="460" t="s">
        <v>2224</v>
      </c>
      <c r="D1200" s="89" t="s">
        <v>3553</v>
      </c>
      <c r="E1200" s="97" t="s">
        <v>147</v>
      </c>
      <c r="F1200" s="49" t="s">
        <v>4528</v>
      </c>
      <c r="G1200" s="129">
        <v>0</v>
      </c>
      <c r="H1200" s="129">
        <v>0</v>
      </c>
      <c r="I1200" s="135" t="s">
        <v>135</v>
      </c>
      <c r="J1200" s="134" t="s">
        <v>2729</v>
      </c>
      <c r="K1200" s="134" t="s">
        <v>2729</v>
      </c>
    </row>
    <row r="1201" ht="18.95" hidden="1" customHeight="1" spans="1:11">
      <c r="A1201" s="126"/>
      <c r="B1201" s="97"/>
      <c r="C1201" s="460" t="s">
        <v>2224</v>
      </c>
      <c r="D1201" s="459" t="s">
        <v>2243</v>
      </c>
      <c r="E1201" s="97" t="s">
        <v>147</v>
      </c>
      <c r="F1201" s="49" t="s">
        <v>4529</v>
      </c>
      <c r="G1201" s="129">
        <v>2516</v>
      </c>
      <c r="H1201" s="129">
        <v>2550</v>
      </c>
      <c r="I1201" s="135">
        <v>0.014</v>
      </c>
      <c r="J1201" s="134" t="s">
        <v>147</v>
      </c>
      <c r="K1201" s="134" t="s">
        <v>2729</v>
      </c>
    </row>
    <row r="1202" ht="18.95" hidden="1" customHeight="1" spans="1:11">
      <c r="A1202" s="126" t="s">
        <v>135</v>
      </c>
      <c r="B1202" s="97"/>
      <c r="C1202" s="460" t="s">
        <v>2224</v>
      </c>
      <c r="D1202" s="459" t="s">
        <v>2245</v>
      </c>
      <c r="E1202" s="97" t="s">
        <v>147</v>
      </c>
      <c r="F1202" s="54" t="s">
        <v>4530</v>
      </c>
      <c r="G1202" s="129">
        <v>29841</v>
      </c>
      <c r="H1202" s="130">
        <v>30004</v>
      </c>
      <c r="I1202" s="136">
        <v>0.005</v>
      </c>
      <c r="J1202" s="134" t="s">
        <v>147</v>
      </c>
      <c r="K1202" s="134" t="s">
        <v>2729</v>
      </c>
    </row>
    <row r="1203" ht="18.95" hidden="1" customHeight="1" spans="1:11">
      <c r="A1203" s="126" t="s">
        <v>135</v>
      </c>
      <c r="B1203" s="460" t="s">
        <v>2134</v>
      </c>
      <c r="C1203" s="97" t="s">
        <v>135</v>
      </c>
      <c r="D1203" s="459" t="s">
        <v>2247</v>
      </c>
      <c r="E1203" s="97"/>
      <c r="F1203" s="49" t="s">
        <v>2248</v>
      </c>
      <c r="G1203" s="128">
        <v>18427</v>
      </c>
      <c r="H1203" s="128">
        <v>19000</v>
      </c>
      <c r="I1203" s="135">
        <v>0.031</v>
      </c>
      <c r="J1203" s="134" t="s">
        <v>147</v>
      </c>
      <c r="K1203" s="134" t="s">
        <v>147</v>
      </c>
    </row>
    <row r="1204" ht="18.95" hidden="1" customHeight="1" spans="1:11">
      <c r="A1204" s="126" t="s">
        <v>135</v>
      </c>
      <c r="B1204" s="97"/>
      <c r="C1204" s="460" t="s">
        <v>2247</v>
      </c>
      <c r="D1204" s="459" t="s">
        <v>2249</v>
      </c>
      <c r="E1204" s="97" t="s">
        <v>147</v>
      </c>
      <c r="F1204" s="49" t="s">
        <v>4248</v>
      </c>
      <c r="G1204" s="129">
        <v>2109</v>
      </c>
      <c r="H1204" s="129">
        <v>2200</v>
      </c>
      <c r="I1204" s="135">
        <v>0.043</v>
      </c>
      <c r="J1204" s="134" t="s">
        <v>147</v>
      </c>
      <c r="K1204" s="134" t="s">
        <v>2729</v>
      </c>
    </row>
    <row r="1205" ht="18.95" hidden="1" customHeight="1" spans="1:11">
      <c r="A1205" s="126" t="s">
        <v>135</v>
      </c>
      <c r="B1205" s="97"/>
      <c r="C1205" s="460" t="s">
        <v>2247</v>
      </c>
      <c r="D1205" s="459" t="s">
        <v>2250</v>
      </c>
      <c r="E1205" s="97" t="s">
        <v>147</v>
      </c>
      <c r="F1205" s="49" t="s">
        <v>4249</v>
      </c>
      <c r="G1205" s="129">
        <v>292</v>
      </c>
      <c r="H1205" s="128">
        <v>295</v>
      </c>
      <c r="I1205" s="135">
        <v>0.01</v>
      </c>
      <c r="J1205" s="134" t="s">
        <v>147</v>
      </c>
      <c r="K1205" s="134" t="s">
        <v>2729</v>
      </c>
    </row>
    <row r="1206" ht="18.95" hidden="1" customHeight="1" spans="1:11">
      <c r="A1206" s="126" t="s">
        <v>135</v>
      </c>
      <c r="B1206" s="97"/>
      <c r="C1206" s="460" t="s">
        <v>2247</v>
      </c>
      <c r="D1206" s="459" t="s">
        <v>2251</v>
      </c>
      <c r="E1206" s="97" t="s">
        <v>147</v>
      </c>
      <c r="F1206" s="49" t="s">
        <v>4250</v>
      </c>
      <c r="G1206" s="129">
        <v>3</v>
      </c>
      <c r="H1206" s="129">
        <v>3</v>
      </c>
      <c r="I1206" s="135">
        <v>0</v>
      </c>
      <c r="J1206" s="134" t="s">
        <v>147</v>
      </c>
      <c r="K1206" s="134" t="s">
        <v>2729</v>
      </c>
    </row>
    <row r="1207" ht="18.95" hidden="1" customHeight="1" spans="1:11">
      <c r="A1207" s="126" t="s">
        <v>135</v>
      </c>
      <c r="B1207" s="97"/>
      <c r="C1207" s="460" t="s">
        <v>2247</v>
      </c>
      <c r="D1207" s="459" t="s">
        <v>2252</v>
      </c>
      <c r="E1207" s="97" t="s">
        <v>147</v>
      </c>
      <c r="F1207" s="49" t="s">
        <v>4531</v>
      </c>
      <c r="G1207" s="129">
        <v>3197</v>
      </c>
      <c r="H1207" s="129">
        <v>3270</v>
      </c>
      <c r="I1207" s="135">
        <v>0.023</v>
      </c>
      <c r="J1207" s="134" t="s">
        <v>147</v>
      </c>
      <c r="K1207" s="134" t="s">
        <v>2729</v>
      </c>
    </row>
    <row r="1208" ht="18.95" hidden="1" customHeight="1" spans="1:11">
      <c r="A1208" s="126" t="s">
        <v>135</v>
      </c>
      <c r="B1208" s="97"/>
      <c r="C1208" s="460" t="s">
        <v>2247</v>
      </c>
      <c r="D1208" s="459" t="s">
        <v>2254</v>
      </c>
      <c r="E1208" s="97" t="s">
        <v>147</v>
      </c>
      <c r="F1208" s="49" t="s">
        <v>4532</v>
      </c>
      <c r="G1208" s="129">
        <v>0</v>
      </c>
      <c r="H1208" s="129"/>
      <c r="I1208" s="135" t="s">
        <v>135</v>
      </c>
      <c r="J1208" s="134" t="s">
        <v>2729</v>
      </c>
      <c r="K1208" s="134" t="s">
        <v>2729</v>
      </c>
    </row>
    <row r="1209" ht="18.95" hidden="1" customHeight="1" spans="1:11">
      <c r="A1209" s="126"/>
      <c r="B1209" s="97"/>
      <c r="C1209" s="460" t="s">
        <v>2247</v>
      </c>
      <c r="D1209" s="459" t="s">
        <v>2256</v>
      </c>
      <c r="E1209" s="97" t="s">
        <v>147</v>
      </c>
      <c r="F1209" s="27" t="s">
        <v>4533</v>
      </c>
      <c r="G1209" s="129">
        <v>26</v>
      </c>
      <c r="H1209" s="129">
        <v>27</v>
      </c>
      <c r="I1209" s="135">
        <v>0.038</v>
      </c>
      <c r="J1209" s="134" t="s">
        <v>147</v>
      </c>
      <c r="K1209" s="134" t="s">
        <v>2729</v>
      </c>
    </row>
    <row r="1210" ht="18.95" hidden="1" customHeight="1" spans="1:11">
      <c r="A1210" s="126"/>
      <c r="B1210" s="97"/>
      <c r="C1210" s="460" t="s">
        <v>2247</v>
      </c>
      <c r="D1210" s="459" t="s">
        <v>2258</v>
      </c>
      <c r="E1210" s="97" t="s">
        <v>147</v>
      </c>
      <c r="F1210" s="27" t="s">
        <v>4534</v>
      </c>
      <c r="G1210" s="129">
        <v>416</v>
      </c>
      <c r="H1210" s="129">
        <v>420</v>
      </c>
      <c r="I1210" s="135">
        <v>0.01</v>
      </c>
      <c r="J1210" s="134" t="s">
        <v>147</v>
      </c>
      <c r="K1210" s="134" t="s">
        <v>2729</v>
      </c>
    </row>
    <row r="1211" ht="18.95" hidden="1" customHeight="1" spans="1:11">
      <c r="A1211" s="126"/>
      <c r="B1211" s="97"/>
      <c r="C1211" s="460" t="s">
        <v>2247</v>
      </c>
      <c r="D1211" s="89" t="s">
        <v>2260</v>
      </c>
      <c r="E1211" s="97" t="s">
        <v>147</v>
      </c>
      <c r="F1211" s="27" t="s">
        <v>4535</v>
      </c>
      <c r="G1211" s="129">
        <v>293</v>
      </c>
      <c r="H1211" s="129">
        <v>300</v>
      </c>
      <c r="I1211" s="135">
        <v>0.024</v>
      </c>
      <c r="J1211" s="134" t="s">
        <v>147</v>
      </c>
      <c r="K1211" s="134" t="s">
        <v>2729</v>
      </c>
    </row>
    <row r="1212" ht="18.95" hidden="1" customHeight="1" spans="1:11">
      <c r="A1212" s="126"/>
      <c r="B1212" s="97"/>
      <c r="C1212" s="460" t="s">
        <v>2247</v>
      </c>
      <c r="D1212" s="89" t="s">
        <v>2262</v>
      </c>
      <c r="E1212" s="97" t="s">
        <v>147</v>
      </c>
      <c r="F1212" s="27" t="s">
        <v>4536</v>
      </c>
      <c r="G1212" s="129">
        <v>8016</v>
      </c>
      <c r="H1212" s="129">
        <v>8330</v>
      </c>
      <c r="I1212" s="135">
        <v>0.039</v>
      </c>
      <c r="J1212" s="134" t="s">
        <v>147</v>
      </c>
      <c r="K1212" s="134" t="s">
        <v>2729</v>
      </c>
    </row>
    <row r="1213" ht="18.95" hidden="1" customHeight="1" spans="1:11">
      <c r="A1213" s="126" t="s">
        <v>135</v>
      </c>
      <c r="B1213" s="97" t="s">
        <v>135</v>
      </c>
      <c r="C1213" s="460" t="s">
        <v>2247</v>
      </c>
      <c r="D1213" s="89" t="s">
        <v>2264</v>
      </c>
      <c r="E1213" s="97" t="s">
        <v>147</v>
      </c>
      <c r="F1213" s="27" t="s">
        <v>4537</v>
      </c>
      <c r="G1213" s="129">
        <v>405</v>
      </c>
      <c r="H1213" s="129">
        <v>415</v>
      </c>
      <c r="I1213" s="135">
        <v>0.025</v>
      </c>
      <c r="J1213" s="134" t="s">
        <v>147</v>
      </c>
      <c r="K1213" s="134" t="s">
        <v>2729</v>
      </c>
    </row>
    <row r="1214" ht="18.95" hidden="1" customHeight="1" spans="1:11">
      <c r="A1214" s="126" t="s">
        <v>135</v>
      </c>
      <c r="B1214" s="97" t="s">
        <v>135</v>
      </c>
      <c r="C1214" s="460" t="s">
        <v>2247</v>
      </c>
      <c r="D1214" s="89" t="s">
        <v>2266</v>
      </c>
      <c r="E1214" s="97" t="s">
        <v>147</v>
      </c>
      <c r="F1214" s="27" t="s">
        <v>4538</v>
      </c>
      <c r="G1214" s="129">
        <v>724</v>
      </c>
      <c r="H1214" s="129">
        <v>740</v>
      </c>
      <c r="I1214" s="135">
        <v>0.022</v>
      </c>
      <c r="J1214" s="134" t="s">
        <v>147</v>
      </c>
      <c r="K1214" s="134" t="s">
        <v>2729</v>
      </c>
    </row>
    <row r="1215" ht="18.95" hidden="1" customHeight="1" spans="1:11">
      <c r="A1215" s="126" t="s">
        <v>135</v>
      </c>
      <c r="B1215" s="97" t="s">
        <v>135</v>
      </c>
      <c r="C1215" s="460" t="s">
        <v>2247</v>
      </c>
      <c r="D1215" s="89" t="s">
        <v>2268</v>
      </c>
      <c r="E1215" s="97" t="s">
        <v>147</v>
      </c>
      <c r="F1215" s="27" t="s">
        <v>4539</v>
      </c>
      <c r="G1215" s="129">
        <v>0</v>
      </c>
      <c r="H1215" s="129">
        <v>0</v>
      </c>
      <c r="I1215" s="135" t="s">
        <v>135</v>
      </c>
      <c r="J1215" s="134" t="s">
        <v>2729</v>
      </c>
      <c r="K1215" s="134" t="s">
        <v>2729</v>
      </c>
    </row>
    <row r="1216" ht="18.95" hidden="1" customHeight="1" spans="1:11">
      <c r="A1216" s="126" t="s">
        <v>135</v>
      </c>
      <c r="B1216" s="97" t="s">
        <v>135</v>
      </c>
      <c r="C1216" s="460" t="s">
        <v>2247</v>
      </c>
      <c r="D1216" s="89" t="s">
        <v>2270</v>
      </c>
      <c r="E1216" s="97" t="s">
        <v>147</v>
      </c>
      <c r="F1216" s="49" t="s">
        <v>4540</v>
      </c>
      <c r="G1216" s="129">
        <v>0</v>
      </c>
      <c r="H1216" s="129">
        <v>0</v>
      </c>
      <c r="I1216" s="135" t="s">
        <v>135</v>
      </c>
      <c r="J1216" s="134" t="s">
        <v>2729</v>
      </c>
      <c r="K1216" s="134" t="s">
        <v>2729</v>
      </c>
    </row>
    <row r="1217" ht="18.95" hidden="1" customHeight="1" spans="1:11">
      <c r="A1217" s="126" t="s">
        <v>135</v>
      </c>
      <c r="B1217" s="97" t="s">
        <v>135</v>
      </c>
      <c r="C1217" s="460" t="s">
        <v>2247</v>
      </c>
      <c r="D1217" s="89" t="s">
        <v>2272</v>
      </c>
      <c r="E1217" s="97" t="s">
        <v>147</v>
      </c>
      <c r="F1217" s="49" t="s">
        <v>4541</v>
      </c>
      <c r="G1217" s="129">
        <v>0</v>
      </c>
      <c r="H1217" s="129">
        <v>0</v>
      </c>
      <c r="I1217" s="135" t="s">
        <v>135</v>
      </c>
      <c r="J1217" s="134" t="s">
        <v>2729</v>
      </c>
      <c r="K1217" s="134" t="s">
        <v>2729</v>
      </c>
    </row>
    <row r="1218" ht="18.95" hidden="1" customHeight="1" spans="1:11">
      <c r="A1218" s="126" t="s">
        <v>135</v>
      </c>
      <c r="B1218" s="97" t="s">
        <v>135</v>
      </c>
      <c r="C1218" s="460" t="s">
        <v>2247</v>
      </c>
      <c r="D1218" s="89" t="s">
        <v>2274</v>
      </c>
      <c r="E1218" s="97" t="s">
        <v>147</v>
      </c>
      <c r="F1218" s="54" t="s">
        <v>4542</v>
      </c>
      <c r="G1218" s="129">
        <v>2946</v>
      </c>
      <c r="H1218" s="131">
        <v>3000</v>
      </c>
      <c r="I1218" s="136">
        <v>0.018</v>
      </c>
      <c r="J1218" s="134" t="s">
        <v>147</v>
      </c>
      <c r="K1218" s="134" t="s">
        <v>2729</v>
      </c>
    </row>
    <row r="1219" ht="18.95" hidden="1" customHeight="1" spans="1:11">
      <c r="A1219" s="126" t="s">
        <v>135</v>
      </c>
      <c r="B1219" s="460" t="s">
        <v>2134</v>
      </c>
      <c r="C1219" s="97"/>
      <c r="D1219" s="89" t="s">
        <v>2276</v>
      </c>
      <c r="E1219" s="97" t="s">
        <v>147</v>
      </c>
      <c r="F1219" s="49" t="s">
        <v>4543</v>
      </c>
      <c r="G1219" s="129">
        <v>20</v>
      </c>
      <c r="H1219" s="128">
        <v>20</v>
      </c>
      <c r="I1219" s="135">
        <v>0</v>
      </c>
      <c r="J1219" s="134" t="s">
        <v>147</v>
      </c>
      <c r="K1219" s="134" t="s">
        <v>147</v>
      </c>
    </row>
    <row r="1220" ht="18.95" customHeight="1" spans="1:11">
      <c r="A1220" s="126" t="s">
        <v>134</v>
      </c>
      <c r="B1220" s="97" t="s">
        <v>135</v>
      </c>
      <c r="C1220" s="97"/>
      <c r="D1220" s="89" t="s">
        <v>2278</v>
      </c>
      <c r="E1220" s="97"/>
      <c r="F1220" s="50" t="s">
        <v>2279</v>
      </c>
      <c r="G1220" s="127">
        <v>1655145</v>
      </c>
      <c r="H1220" s="127">
        <v>1714000</v>
      </c>
      <c r="I1220" s="133">
        <v>0.036</v>
      </c>
      <c r="J1220" s="134" t="s">
        <v>147</v>
      </c>
      <c r="K1220" s="134" t="s">
        <v>147</v>
      </c>
    </row>
    <row r="1221" ht="18.95" hidden="1" customHeight="1" spans="1:11">
      <c r="A1221" s="126" t="s">
        <v>135</v>
      </c>
      <c r="B1221" s="460" t="s">
        <v>2278</v>
      </c>
      <c r="C1221" s="97"/>
      <c r="D1221" s="89" t="s">
        <v>2280</v>
      </c>
      <c r="E1221" s="97"/>
      <c r="F1221" s="49" t="s">
        <v>2281</v>
      </c>
      <c r="G1221" s="128">
        <v>1069002</v>
      </c>
      <c r="H1221" s="128">
        <v>1105000</v>
      </c>
      <c r="I1221" s="135">
        <v>0.034</v>
      </c>
      <c r="J1221" s="134" t="s">
        <v>147</v>
      </c>
      <c r="K1221" s="134" t="s">
        <v>147</v>
      </c>
    </row>
    <row r="1222" ht="18.95" hidden="1" customHeight="1" spans="1:11">
      <c r="A1222" s="126" t="s">
        <v>135</v>
      </c>
      <c r="B1222" s="97" t="s">
        <v>135</v>
      </c>
      <c r="C1222" s="460" t="s">
        <v>2280</v>
      </c>
      <c r="D1222" s="89" t="s">
        <v>2282</v>
      </c>
      <c r="E1222" s="97" t="s">
        <v>147</v>
      </c>
      <c r="F1222" s="49" t="s">
        <v>4544</v>
      </c>
      <c r="G1222" s="129">
        <v>52780</v>
      </c>
      <c r="H1222" s="129">
        <v>55000</v>
      </c>
      <c r="I1222" s="135">
        <v>0.042</v>
      </c>
      <c r="J1222" s="134" t="s">
        <v>147</v>
      </c>
      <c r="K1222" s="134" t="s">
        <v>2729</v>
      </c>
    </row>
    <row r="1223" ht="18.95" hidden="1" customHeight="1" spans="1:11">
      <c r="A1223" s="126" t="s">
        <v>135</v>
      </c>
      <c r="B1223" s="97" t="s">
        <v>135</v>
      </c>
      <c r="C1223" s="460" t="s">
        <v>2280</v>
      </c>
      <c r="D1223" s="89" t="s">
        <v>2284</v>
      </c>
      <c r="E1223" s="97" t="s">
        <v>147</v>
      </c>
      <c r="F1223" s="27" t="s">
        <v>4545</v>
      </c>
      <c r="G1223" s="129">
        <v>0</v>
      </c>
      <c r="H1223" s="129"/>
      <c r="I1223" s="135" t="s">
        <v>135</v>
      </c>
      <c r="J1223" s="134" t="s">
        <v>2729</v>
      </c>
      <c r="K1223" s="134" t="s">
        <v>2729</v>
      </c>
    </row>
    <row r="1224" ht="18.95" hidden="1" customHeight="1" spans="1:11">
      <c r="A1224" s="126" t="s">
        <v>135</v>
      </c>
      <c r="B1224" s="97" t="s">
        <v>135</v>
      </c>
      <c r="C1224" s="460" t="s">
        <v>2280</v>
      </c>
      <c r="D1224" s="89" t="s">
        <v>2286</v>
      </c>
      <c r="E1224" s="97" t="s">
        <v>147</v>
      </c>
      <c r="F1224" s="49" t="s">
        <v>4546</v>
      </c>
      <c r="G1224" s="129">
        <v>163474</v>
      </c>
      <c r="H1224" s="129">
        <v>170000</v>
      </c>
      <c r="I1224" s="135">
        <v>0.04</v>
      </c>
      <c r="J1224" s="134" t="s">
        <v>147</v>
      </c>
      <c r="K1224" s="134" t="s">
        <v>2729</v>
      </c>
    </row>
    <row r="1225" ht="18.95" hidden="1" customHeight="1" spans="1:11">
      <c r="A1225" s="126" t="s">
        <v>135</v>
      </c>
      <c r="B1225" s="97" t="s">
        <v>135</v>
      </c>
      <c r="C1225" s="460" t="s">
        <v>2280</v>
      </c>
      <c r="D1225" s="89" t="s">
        <v>2288</v>
      </c>
      <c r="E1225" s="97" t="s">
        <v>147</v>
      </c>
      <c r="F1225" s="49" t="s">
        <v>4547</v>
      </c>
      <c r="G1225" s="129">
        <v>0</v>
      </c>
      <c r="H1225" s="129"/>
      <c r="I1225" s="135" t="s">
        <v>135</v>
      </c>
      <c r="J1225" s="134" t="s">
        <v>2729</v>
      </c>
      <c r="K1225" s="134" t="s">
        <v>2729</v>
      </c>
    </row>
    <row r="1226" ht="18.95" hidden="1" customHeight="1" spans="1:11">
      <c r="A1226" s="126" t="s">
        <v>135</v>
      </c>
      <c r="B1226" s="97" t="s">
        <v>135</v>
      </c>
      <c r="C1226" s="460" t="s">
        <v>2280</v>
      </c>
      <c r="D1226" s="89" t="s">
        <v>2290</v>
      </c>
      <c r="E1226" s="97" t="s">
        <v>147</v>
      </c>
      <c r="F1226" s="49" t="s">
        <v>4548</v>
      </c>
      <c r="G1226" s="129">
        <v>289168</v>
      </c>
      <c r="H1226" s="129">
        <v>300000</v>
      </c>
      <c r="I1226" s="135">
        <v>0.037</v>
      </c>
      <c r="J1226" s="134" t="s">
        <v>147</v>
      </c>
      <c r="K1226" s="134" t="s">
        <v>2729</v>
      </c>
    </row>
    <row r="1227" ht="18.95" hidden="1" customHeight="1" spans="1:11">
      <c r="A1227" s="126" t="s">
        <v>135</v>
      </c>
      <c r="B1227" s="97" t="s">
        <v>135</v>
      </c>
      <c r="C1227" s="460" t="s">
        <v>2280</v>
      </c>
      <c r="D1227" s="89" t="s">
        <v>2292</v>
      </c>
      <c r="E1227" s="97" t="s">
        <v>147</v>
      </c>
      <c r="F1227" s="49" t="s">
        <v>4549</v>
      </c>
      <c r="G1227" s="129">
        <v>173666</v>
      </c>
      <c r="H1227" s="129">
        <v>180000</v>
      </c>
      <c r="I1227" s="135">
        <v>0.036</v>
      </c>
      <c r="J1227" s="134" t="s">
        <v>147</v>
      </c>
      <c r="K1227" s="134" t="s">
        <v>2729</v>
      </c>
    </row>
    <row r="1228" ht="18.95" hidden="1" customHeight="1" spans="1:11">
      <c r="A1228" s="126" t="s">
        <v>135</v>
      </c>
      <c r="B1228" s="97" t="s">
        <v>135</v>
      </c>
      <c r="C1228" s="460" t="s">
        <v>2280</v>
      </c>
      <c r="D1228" s="89" t="s">
        <v>2294</v>
      </c>
      <c r="E1228" s="97" t="s">
        <v>147</v>
      </c>
      <c r="F1228" s="49" t="s">
        <v>4550</v>
      </c>
      <c r="G1228" s="129">
        <v>18701</v>
      </c>
      <c r="H1228" s="129">
        <v>19500</v>
      </c>
      <c r="I1228" s="135">
        <v>0.043</v>
      </c>
      <c r="J1228" s="134" t="s">
        <v>147</v>
      </c>
      <c r="K1228" s="134" t="s">
        <v>2729</v>
      </c>
    </row>
    <row r="1229" ht="18.95" hidden="1" customHeight="1" spans="1:11">
      <c r="A1229" s="126" t="s">
        <v>135</v>
      </c>
      <c r="B1229" s="97" t="s">
        <v>135</v>
      </c>
      <c r="C1229" s="460" t="s">
        <v>2280</v>
      </c>
      <c r="D1229" s="89" t="s">
        <v>2296</v>
      </c>
      <c r="E1229" s="97" t="s">
        <v>147</v>
      </c>
      <c r="F1229" s="58" t="s">
        <v>4551</v>
      </c>
      <c r="G1229" s="129">
        <v>371213</v>
      </c>
      <c r="H1229" s="130">
        <v>380500</v>
      </c>
      <c r="I1229" s="136">
        <v>0.025</v>
      </c>
      <c r="J1229" s="134" t="s">
        <v>147</v>
      </c>
      <c r="K1229" s="134" t="s">
        <v>2729</v>
      </c>
    </row>
    <row r="1230" ht="18.95" hidden="1" customHeight="1" spans="1:11">
      <c r="A1230" s="126" t="s">
        <v>135</v>
      </c>
      <c r="B1230" s="460" t="s">
        <v>2278</v>
      </c>
      <c r="C1230" s="97"/>
      <c r="D1230" s="89" t="s">
        <v>2298</v>
      </c>
      <c r="E1230" s="97"/>
      <c r="F1230" s="49" t="s">
        <v>2299</v>
      </c>
      <c r="G1230" s="128">
        <v>578608</v>
      </c>
      <c r="H1230" s="128">
        <v>602000</v>
      </c>
      <c r="I1230" s="135">
        <v>0.04</v>
      </c>
      <c r="J1230" s="134" t="s">
        <v>147</v>
      </c>
      <c r="K1230" s="134" t="s">
        <v>147</v>
      </c>
    </row>
    <row r="1231" ht="18.95" hidden="1" customHeight="1" spans="1:11">
      <c r="A1231" s="126" t="s">
        <v>135</v>
      </c>
      <c r="B1231" s="97" t="s">
        <v>135</v>
      </c>
      <c r="C1231" s="460" t="s">
        <v>2298</v>
      </c>
      <c r="D1231" s="89" t="s">
        <v>2300</v>
      </c>
      <c r="E1231" s="97" t="s">
        <v>147</v>
      </c>
      <c r="F1231" s="49" t="s">
        <v>4552</v>
      </c>
      <c r="G1231" s="129">
        <v>518100</v>
      </c>
      <c r="H1231" s="129">
        <v>540000</v>
      </c>
      <c r="I1231" s="135">
        <v>0.042</v>
      </c>
      <c r="J1231" s="134" t="s">
        <v>147</v>
      </c>
      <c r="K1231" s="134" t="s">
        <v>2729</v>
      </c>
    </row>
    <row r="1232" ht="18.95" hidden="1" customHeight="1" spans="1:11">
      <c r="A1232" s="126" t="s">
        <v>135</v>
      </c>
      <c r="B1232" s="97" t="s">
        <v>135</v>
      </c>
      <c r="C1232" s="460" t="s">
        <v>2298</v>
      </c>
      <c r="D1232" s="89" t="s">
        <v>2302</v>
      </c>
      <c r="E1232" s="97" t="s">
        <v>147</v>
      </c>
      <c r="F1232" s="51" t="s">
        <v>4553</v>
      </c>
      <c r="G1232" s="129">
        <v>0</v>
      </c>
      <c r="H1232" s="129"/>
      <c r="I1232" s="135" t="s">
        <v>135</v>
      </c>
      <c r="J1232" s="134" t="s">
        <v>2729</v>
      </c>
      <c r="K1232" s="134" t="s">
        <v>2729</v>
      </c>
    </row>
    <row r="1233" ht="18.95" hidden="1" customHeight="1" spans="1:11">
      <c r="A1233" s="126" t="s">
        <v>135</v>
      </c>
      <c r="B1233" s="97"/>
      <c r="C1233" s="460" t="s">
        <v>2298</v>
      </c>
      <c r="D1233" s="89" t="s">
        <v>2304</v>
      </c>
      <c r="E1233" s="97" t="s">
        <v>147</v>
      </c>
      <c r="F1233" s="54" t="s">
        <v>4554</v>
      </c>
      <c r="G1233" s="129">
        <v>60508</v>
      </c>
      <c r="H1233" s="130">
        <v>62000</v>
      </c>
      <c r="I1233" s="136">
        <v>0.025</v>
      </c>
      <c r="J1233" s="134" t="s">
        <v>147</v>
      </c>
      <c r="K1233" s="134" t="s">
        <v>2729</v>
      </c>
    </row>
    <row r="1234" ht="18.95" hidden="1" customHeight="1" spans="1:11">
      <c r="A1234" s="126" t="s">
        <v>135</v>
      </c>
      <c r="B1234" s="460" t="s">
        <v>2278</v>
      </c>
      <c r="C1234" s="97"/>
      <c r="D1234" s="89" t="s">
        <v>2306</v>
      </c>
      <c r="E1234" s="97"/>
      <c r="F1234" s="27" t="s">
        <v>2307</v>
      </c>
      <c r="G1234" s="128">
        <v>7535</v>
      </c>
      <c r="H1234" s="128">
        <v>7000</v>
      </c>
      <c r="I1234" s="135">
        <v>-0.071</v>
      </c>
      <c r="J1234" s="134" t="s">
        <v>147</v>
      </c>
      <c r="K1234" s="134" t="s">
        <v>147</v>
      </c>
    </row>
    <row r="1235" ht="18.95" hidden="1" customHeight="1" spans="1:11">
      <c r="A1235" s="126" t="s">
        <v>135</v>
      </c>
      <c r="B1235" s="97" t="s">
        <v>135</v>
      </c>
      <c r="C1235" s="460" t="s">
        <v>2306</v>
      </c>
      <c r="D1235" s="89" t="s">
        <v>2308</v>
      </c>
      <c r="E1235" s="97" t="s">
        <v>147</v>
      </c>
      <c r="F1235" s="27" t="s">
        <v>4555</v>
      </c>
      <c r="G1235" s="129">
        <v>1833</v>
      </c>
      <c r="H1235" s="128">
        <v>1900</v>
      </c>
      <c r="I1235" s="135">
        <v>0.037</v>
      </c>
      <c r="J1235" s="134" t="s">
        <v>147</v>
      </c>
      <c r="K1235" s="134" t="s">
        <v>2729</v>
      </c>
    </row>
    <row r="1236" ht="18.95" hidden="1" customHeight="1" spans="1:11">
      <c r="A1236" s="126" t="s">
        <v>135</v>
      </c>
      <c r="B1236" s="97" t="s">
        <v>135</v>
      </c>
      <c r="C1236" s="460" t="s">
        <v>2306</v>
      </c>
      <c r="D1236" s="89" t="s">
        <v>2310</v>
      </c>
      <c r="E1236" s="97" t="s">
        <v>147</v>
      </c>
      <c r="F1236" s="57" t="s">
        <v>4556</v>
      </c>
      <c r="G1236" s="129">
        <v>5702</v>
      </c>
      <c r="H1236" s="131">
        <v>5100</v>
      </c>
      <c r="I1236" s="136">
        <v>-0.106</v>
      </c>
      <c r="J1236" s="134" t="s">
        <v>147</v>
      </c>
      <c r="K1236" s="134" t="s">
        <v>2729</v>
      </c>
    </row>
    <row r="1237" ht="18.95" customHeight="1" spans="1:11">
      <c r="A1237" s="126" t="s">
        <v>134</v>
      </c>
      <c r="B1237" s="97" t="s">
        <v>135</v>
      </c>
      <c r="C1237" s="97"/>
      <c r="D1237" s="89" t="s">
        <v>2312</v>
      </c>
      <c r="E1237" s="97"/>
      <c r="F1237" s="56" t="s">
        <v>2313</v>
      </c>
      <c r="G1237" s="127">
        <v>119315</v>
      </c>
      <c r="H1237" s="127">
        <v>151300</v>
      </c>
      <c r="I1237" s="133">
        <v>0.268</v>
      </c>
      <c r="J1237" s="134" t="s">
        <v>147</v>
      </c>
      <c r="K1237" s="134" t="s">
        <v>147</v>
      </c>
    </row>
    <row r="1238" hidden="1" spans="1:11">
      <c r="A1238" s="126" t="s">
        <v>135</v>
      </c>
      <c r="B1238" s="460" t="s">
        <v>2312</v>
      </c>
      <c r="C1238" s="97"/>
      <c r="D1238" s="89" t="s">
        <v>2314</v>
      </c>
      <c r="E1238" s="97"/>
      <c r="F1238" s="51" t="s">
        <v>2315</v>
      </c>
      <c r="G1238" s="128">
        <v>92720</v>
      </c>
      <c r="H1238" s="128">
        <v>124000</v>
      </c>
      <c r="I1238" s="135">
        <v>0.337</v>
      </c>
      <c r="J1238" s="134" t="s">
        <v>147</v>
      </c>
      <c r="K1238" s="134" t="s">
        <v>147</v>
      </c>
    </row>
    <row r="1239" hidden="1" spans="1:11">
      <c r="A1239" s="126" t="s">
        <v>135</v>
      </c>
      <c r="B1239" s="97" t="s">
        <v>135</v>
      </c>
      <c r="C1239" s="460" t="s">
        <v>2314</v>
      </c>
      <c r="D1239" s="89" t="s">
        <v>2316</v>
      </c>
      <c r="E1239" s="97" t="s">
        <v>147</v>
      </c>
      <c r="F1239" s="51" t="s">
        <v>4248</v>
      </c>
      <c r="G1239" s="129">
        <v>11614</v>
      </c>
      <c r="H1239" s="129">
        <v>12100</v>
      </c>
      <c r="I1239" s="135">
        <v>0.042</v>
      </c>
      <c r="J1239" s="134" t="s">
        <v>147</v>
      </c>
      <c r="K1239" s="134" t="s">
        <v>2729</v>
      </c>
    </row>
    <row r="1240" hidden="1" spans="1:11">
      <c r="A1240" s="126" t="s">
        <v>135</v>
      </c>
      <c r="B1240" s="97" t="s">
        <v>135</v>
      </c>
      <c r="C1240" s="460" t="s">
        <v>2314</v>
      </c>
      <c r="D1240" s="89" t="s">
        <v>2317</v>
      </c>
      <c r="E1240" s="97" t="s">
        <v>147</v>
      </c>
      <c r="F1240" s="51" t="s">
        <v>4249</v>
      </c>
      <c r="G1240" s="129">
        <v>2793</v>
      </c>
      <c r="H1240" s="129">
        <v>2800</v>
      </c>
      <c r="I1240" s="135">
        <v>0.003</v>
      </c>
      <c r="J1240" s="134" t="s">
        <v>147</v>
      </c>
      <c r="K1240" s="134" t="s">
        <v>2729</v>
      </c>
    </row>
    <row r="1241" hidden="1" spans="1:11">
      <c r="A1241" s="126" t="s">
        <v>135</v>
      </c>
      <c r="B1241" s="97" t="s">
        <v>135</v>
      </c>
      <c r="C1241" s="460" t="s">
        <v>2314</v>
      </c>
      <c r="D1241" s="89" t="s">
        <v>2318</v>
      </c>
      <c r="E1241" s="97" t="s">
        <v>147</v>
      </c>
      <c r="F1241" s="51" t="s">
        <v>4250</v>
      </c>
      <c r="G1241" s="129">
        <v>199</v>
      </c>
      <c r="H1241" s="129">
        <v>283</v>
      </c>
      <c r="I1241" s="135">
        <v>0.422</v>
      </c>
      <c r="J1241" s="134" t="s">
        <v>147</v>
      </c>
      <c r="K1241" s="134" t="s">
        <v>2729</v>
      </c>
    </row>
    <row r="1242" hidden="1" spans="1:11">
      <c r="A1242" s="126" t="s">
        <v>135</v>
      </c>
      <c r="B1242" s="97" t="s">
        <v>135</v>
      </c>
      <c r="C1242" s="460" t="s">
        <v>2314</v>
      </c>
      <c r="D1242" s="89" t="s">
        <v>2319</v>
      </c>
      <c r="E1242" s="97" t="s">
        <v>147</v>
      </c>
      <c r="F1242" s="51" t="s">
        <v>4557</v>
      </c>
      <c r="G1242" s="129">
        <v>20</v>
      </c>
      <c r="H1242" s="129">
        <v>20</v>
      </c>
      <c r="I1242" s="135">
        <v>0</v>
      </c>
      <c r="J1242" s="134" t="s">
        <v>147</v>
      </c>
      <c r="K1242" s="134" t="s">
        <v>2729</v>
      </c>
    </row>
    <row r="1243" hidden="1" spans="1:11">
      <c r="A1243" s="126" t="s">
        <v>135</v>
      </c>
      <c r="B1243" s="97" t="s">
        <v>135</v>
      </c>
      <c r="C1243" s="460" t="s">
        <v>2314</v>
      </c>
      <c r="D1243" s="89" t="s">
        <v>2321</v>
      </c>
      <c r="E1243" s="97" t="s">
        <v>147</v>
      </c>
      <c r="F1243" s="51" t="s">
        <v>4558</v>
      </c>
      <c r="G1243" s="129">
        <v>262</v>
      </c>
      <c r="H1243" s="129">
        <v>265</v>
      </c>
      <c r="I1243" s="135">
        <v>0.011</v>
      </c>
      <c r="J1243" s="134" t="s">
        <v>147</v>
      </c>
      <c r="K1243" s="134" t="s">
        <v>2729</v>
      </c>
    </row>
    <row r="1244" hidden="1" spans="1:11">
      <c r="A1244" s="126" t="s">
        <v>135</v>
      </c>
      <c r="B1244" s="97" t="s">
        <v>135</v>
      </c>
      <c r="C1244" s="460" t="s">
        <v>2314</v>
      </c>
      <c r="D1244" s="89" t="s">
        <v>2323</v>
      </c>
      <c r="E1244" s="97" t="s">
        <v>147</v>
      </c>
      <c r="F1244" s="51" t="s">
        <v>4559</v>
      </c>
      <c r="G1244" s="129">
        <v>697</v>
      </c>
      <c r="H1244" s="129">
        <v>700</v>
      </c>
      <c r="I1244" s="135">
        <v>0.004</v>
      </c>
      <c r="J1244" s="134" t="s">
        <v>147</v>
      </c>
      <c r="K1244" s="134" t="s">
        <v>2729</v>
      </c>
    </row>
    <row r="1245" hidden="1" spans="1:11">
      <c r="A1245" s="126" t="s">
        <v>135</v>
      </c>
      <c r="B1245" s="97" t="s">
        <v>135</v>
      </c>
      <c r="C1245" s="460" t="s">
        <v>2314</v>
      </c>
      <c r="D1245" s="89" t="s">
        <v>2325</v>
      </c>
      <c r="E1245" s="97" t="s">
        <v>147</v>
      </c>
      <c r="F1245" s="51" t="s">
        <v>4560</v>
      </c>
      <c r="G1245" s="129">
        <v>48</v>
      </c>
      <c r="H1245" s="128">
        <v>50</v>
      </c>
      <c r="I1245" s="135">
        <v>0.042</v>
      </c>
      <c r="J1245" s="134" t="s">
        <v>147</v>
      </c>
      <c r="K1245" s="134" t="s">
        <v>2729</v>
      </c>
    </row>
    <row r="1246" hidden="1" spans="1:11">
      <c r="A1246" s="126" t="s">
        <v>135</v>
      </c>
      <c r="B1246" s="97" t="s">
        <v>135</v>
      </c>
      <c r="C1246" s="460" t="s">
        <v>2314</v>
      </c>
      <c r="D1246" s="89" t="s">
        <v>2327</v>
      </c>
      <c r="E1246" s="97" t="s">
        <v>147</v>
      </c>
      <c r="F1246" s="51" t="s">
        <v>4561</v>
      </c>
      <c r="G1246" s="129">
        <v>5352</v>
      </c>
      <c r="H1246" s="129">
        <v>5400</v>
      </c>
      <c r="I1246" s="135">
        <v>0.009</v>
      </c>
      <c r="J1246" s="134" t="s">
        <v>147</v>
      </c>
      <c r="K1246" s="134" t="s">
        <v>2729</v>
      </c>
    </row>
    <row r="1247" hidden="1" spans="1:11">
      <c r="A1247" s="126" t="s">
        <v>135</v>
      </c>
      <c r="B1247" s="97" t="s">
        <v>135</v>
      </c>
      <c r="C1247" s="460" t="s">
        <v>2314</v>
      </c>
      <c r="D1247" s="89" t="s">
        <v>2329</v>
      </c>
      <c r="E1247" s="97" t="s">
        <v>147</v>
      </c>
      <c r="F1247" s="51" t="s">
        <v>4562</v>
      </c>
      <c r="G1247" s="129">
        <v>0</v>
      </c>
      <c r="H1247" s="129">
        <v>0</v>
      </c>
      <c r="I1247" s="135" t="s">
        <v>135</v>
      </c>
      <c r="J1247" s="134" t="s">
        <v>2729</v>
      </c>
      <c r="K1247" s="134" t="s">
        <v>2729</v>
      </c>
    </row>
    <row r="1248" hidden="1" spans="1:11">
      <c r="A1248" s="126" t="s">
        <v>135</v>
      </c>
      <c r="B1248" s="97" t="s">
        <v>135</v>
      </c>
      <c r="C1248" s="460" t="s">
        <v>2314</v>
      </c>
      <c r="D1248" s="89" t="s">
        <v>2331</v>
      </c>
      <c r="E1248" s="97" t="s">
        <v>147</v>
      </c>
      <c r="F1248" s="51" t="s">
        <v>4563</v>
      </c>
      <c r="G1248" s="129">
        <v>110</v>
      </c>
      <c r="H1248" s="129">
        <v>114</v>
      </c>
      <c r="I1248" s="135">
        <v>0.036</v>
      </c>
      <c r="J1248" s="134" t="s">
        <v>147</v>
      </c>
      <c r="K1248" s="134" t="s">
        <v>2729</v>
      </c>
    </row>
    <row r="1249" hidden="1" spans="1:11">
      <c r="A1249" s="126" t="s">
        <v>135</v>
      </c>
      <c r="B1249" s="97" t="s">
        <v>135</v>
      </c>
      <c r="C1249" s="460" t="s">
        <v>2314</v>
      </c>
      <c r="D1249" s="89" t="s">
        <v>2333</v>
      </c>
      <c r="E1249" s="97" t="s">
        <v>147</v>
      </c>
      <c r="F1249" s="51" t="s">
        <v>4564</v>
      </c>
      <c r="G1249" s="129">
        <v>56780</v>
      </c>
      <c r="H1249" s="128">
        <v>87000</v>
      </c>
      <c r="I1249" s="135">
        <v>0.532</v>
      </c>
      <c r="J1249" s="134" t="s">
        <v>147</v>
      </c>
      <c r="K1249" s="134" t="s">
        <v>2729</v>
      </c>
    </row>
    <row r="1250" hidden="1" spans="1:11">
      <c r="A1250" s="126" t="s">
        <v>135</v>
      </c>
      <c r="B1250" s="97" t="s">
        <v>135</v>
      </c>
      <c r="C1250" s="460" t="s">
        <v>2314</v>
      </c>
      <c r="D1250" s="89" t="s">
        <v>2335</v>
      </c>
      <c r="E1250" s="97" t="s">
        <v>147</v>
      </c>
      <c r="F1250" s="51" t="s">
        <v>4565</v>
      </c>
      <c r="G1250" s="129">
        <v>0</v>
      </c>
      <c r="H1250" s="129"/>
      <c r="I1250" s="135" t="s">
        <v>135</v>
      </c>
      <c r="J1250" s="134" t="s">
        <v>2729</v>
      </c>
      <c r="K1250" s="134" t="s">
        <v>2729</v>
      </c>
    </row>
    <row r="1251" hidden="1" spans="1:11">
      <c r="A1251" s="126" t="s">
        <v>135</v>
      </c>
      <c r="B1251" s="97" t="s">
        <v>135</v>
      </c>
      <c r="C1251" s="460" t="s">
        <v>2314</v>
      </c>
      <c r="D1251" s="89" t="s">
        <v>2337</v>
      </c>
      <c r="E1251" s="97" t="s">
        <v>147</v>
      </c>
      <c r="F1251" s="51" t="s">
        <v>4465</v>
      </c>
      <c r="G1251" s="129">
        <v>361</v>
      </c>
      <c r="H1251" s="129">
        <v>365</v>
      </c>
      <c r="I1251" s="135">
        <v>0.011</v>
      </c>
      <c r="J1251" s="134" t="s">
        <v>147</v>
      </c>
      <c r="K1251" s="134" t="s">
        <v>2729</v>
      </c>
    </row>
    <row r="1252" hidden="1" spans="1:11">
      <c r="A1252" s="126" t="s">
        <v>135</v>
      </c>
      <c r="B1252" s="97" t="s">
        <v>135</v>
      </c>
      <c r="C1252" s="460" t="s">
        <v>2314</v>
      </c>
      <c r="D1252" s="89" t="s">
        <v>2338</v>
      </c>
      <c r="E1252" s="97" t="s">
        <v>147</v>
      </c>
      <c r="F1252" s="58" t="s">
        <v>4566</v>
      </c>
      <c r="G1252" s="129">
        <v>14484</v>
      </c>
      <c r="H1252" s="131">
        <v>14903</v>
      </c>
      <c r="I1252" s="136">
        <v>0.029</v>
      </c>
      <c r="J1252" s="134" t="s">
        <v>147</v>
      </c>
      <c r="K1252" s="134" t="s">
        <v>2729</v>
      </c>
    </row>
    <row r="1253" hidden="1" spans="1:11">
      <c r="A1253" s="126" t="s">
        <v>135</v>
      </c>
      <c r="B1253" s="460" t="s">
        <v>2312</v>
      </c>
      <c r="C1253" s="97" t="s">
        <v>135</v>
      </c>
      <c r="D1253" s="89" t="s">
        <v>2340</v>
      </c>
      <c r="E1253" s="97"/>
      <c r="F1253" s="51" t="s">
        <v>2341</v>
      </c>
      <c r="G1253" s="128">
        <v>491</v>
      </c>
      <c r="H1253" s="128">
        <v>520</v>
      </c>
      <c r="I1253" s="135">
        <v>0.059</v>
      </c>
      <c r="J1253" s="134" t="s">
        <v>147</v>
      </c>
      <c r="K1253" s="134" t="s">
        <v>147</v>
      </c>
    </row>
    <row r="1254" hidden="1" spans="1:11">
      <c r="A1254" s="126" t="s">
        <v>135</v>
      </c>
      <c r="B1254" s="97" t="s">
        <v>135</v>
      </c>
      <c r="C1254" s="460" t="s">
        <v>2340</v>
      </c>
      <c r="D1254" s="89" t="s">
        <v>2342</v>
      </c>
      <c r="E1254" s="97" t="s">
        <v>147</v>
      </c>
      <c r="F1254" s="51" t="s">
        <v>4248</v>
      </c>
      <c r="G1254" s="129">
        <v>332</v>
      </c>
      <c r="H1254" s="129">
        <v>346</v>
      </c>
      <c r="I1254" s="135">
        <v>0.042</v>
      </c>
      <c r="J1254" s="134" t="s">
        <v>147</v>
      </c>
      <c r="K1254" s="134" t="s">
        <v>2729</v>
      </c>
    </row>
    <row r="1255" hidden="1" spans="1:11">
      <c r="A1255" s="126" t="s">
        <v>135</v>
      </c>
      <c r="B1255" s="97" t="s">
        <v>135</v>
      </c>
      <c r="C1255" s="460" t="s">
        <v>2340</v>
      </c>
      <c r="D1255" s="89" t="s">
        <v>2343</v>
      </c>
      <c r="E1255" s="97" t="s">
        <v>147</v>
      </c>
      <c r="F1255" s="51" t="s">
        <v>4249</v>
      </c>
      <c r="G1255" s="129">
        <v>50</v>
      </c>
      <c r="H1255" s="129">
        <v>50</v>
      </c>
      <c r="I1255" s="135">
        <v>0</v>
      </c>
      <c r="J1255" s="134" t="s">
        <v>147</v>
      </c>
      <c r="K1255" s="134" t="s">
        <v>2729</v>
      </c>
    </row>
    <row r="1256" hidden="1" spans="1:11">
      <c r="A1256" s="126" t="s">
        <v>135</v>
      </c>
      <c r="B1256" s="97" t="s">
        <v>135</v>
      </c>
      <c r="C1256" s="460" t="s">
        <v>2340</v>
      </c>
      <c r="D1256" s="89" t="s">
        <v>2344</v>
      </c>
      <c r="E1256" s="97" t="s">
        <v>147</v>
      </c>
      <c r="F1256" s="51" t="s">
        <v>4250</v>
      </c>
      <c r="G1256" s="129">
        <v>0</v>
      </c>
      <c r="H1256" s="129">
        <v>0</v>
      </c>
      <c r="I1256" s="135" t="s">
        <v>135</v>
      </c>
      <c r="J1256" s="134" t="s">
        <v>2729</v>
      </c>
      <c r="K1256" s="134" t="s">
        <v>2729</v>
      </c>
    </row>
    <row r="1257" hidden="1" spans="1:11">
      <c r="A1257" s="126" t="s">
        <v>135</v>
      </c>
      <c r="B1257" s="97" t="s">
        <v>135</v>
      </c>
      <c r="C1257" s="460" t="s">
        <v>2340</v>
      </c>
      <c r="D1257" s="89" t="s">
        <v>2345</v>
      </c>
      <c r="E1257" s="97" t="s">
        <v>147</v>
      </c>
      <c r="F1257" s="51" t="s">
        <v>4567</v>
      </c>
      <c r="G1257" s="129">
        <v>0</v>
      </c>
      <c r="H1257" s="129">
        <v>0</v>
      </c>
      <c r="I1257" s="135" t="s">
        <v>135</v>
      </c>
      <c r="J1257" s="134" t="s">
        <v>2729</v>
      </c>
      <c r="K1257" s="134" t="s">
        <v>2729</v>
      </c>
    </row>
    <row r="1258" hidden="1" spans="1:11">
      <c r="A1258" s="126" t="s">
        <v>135</v>
      </c>
      <c r="B1258" s="97" t="s">
        <v>135</v>
      </c>
      <c r="C1258" s="460" t="s">
        <v>2340</v>
      </c>
      <c r="D1258" s="89" t="s">
        <v>2347</v>
      </c>
      <c r="E1258" s="97" t="s">
        <v>147</v>
      </c>
      <c r="F1258" s="51" t="s">
        <v>4568</v>
      </c>
      <c r="G1258" s="129">
        <v>0</v>
      </c>
      <c r="H1258" s="129">
        <v>0</v>
      </c>
      <c r="I1258" s="135" t="s">
        <v>135</v>
      </c>
      <c r="J1258" s="134" t="s">
        <v>2729</v>
      </c>
      <c r="K1258" s="134" t="s">
        <v>2729</v>
      </c>
    </row>
    <row r="1259" hidden="1" spans="1:11">
      <c r="A1259" s="126" t="s">
        <v>135</v>
      </c>
      <c r="B1259" s="97" t="s">
        <v>135</v>
      </c>
      <c r="C1259" s="460" t="s">
        <v>2340</v>
      </c>
      <c r="D1259" s="89" t="s">
        <v>2349</v>
      </c>
      <c r="E1259" s="97" t="s">
        <v>147</v>
      </c>
      <c r="F1259" s="51" t="s">
        <v>4569</v>
      </c>
      <c r="G1259" s="129">
        <v>0</v>
      </c>
      <c r="H1259" s="129">
        <v>0</v>
      </c>
      <c r="I1259" s="135" t="s">
        <v>135</v>
      </c>
      <c r="J1259" s="134" t="s">
        <v>2729</v>
      </c>
      <c r="K1259" s="134" t="s">
        <v>2729</v>
      </c>
    </row>
    <row r="1260" hidden="1" spans="1:11">
      <c r="A1260" s="126" t="s">
        <v>135</v>
      </c>
      <c r="B1260" s="97" t="s">
        <v>135</v>
      </c>
      <c r="C1260" s="460" t="s">
        <v>2340</v>
      </c>
      <c r="D1260" s="89" t="s">
        <v>2351</v>
      </c>
      <c r="E1260" s="97" t="s">
        <v>147</v>
      </c>
      <c r="F1260" s="51" t="s">
        <v>4570</v>
      </c>
      <c r="G1260" s="129">
        <v>0</v>
      </c>
      <c r="H1260" s="129"/>
      <c r="I1260" s="135" t="s">
        <v>135</v>
      </c>
      <c r="J1260" s="134" t="s">
        <v>2729</v>
      </c>
      <c r="K1260" s="134" t="s">
        <v>2729</v>
      </c>
    </row>
    <row r="1261" hidden="1" spans="1:11">
      <c r="A1261" s="126" t="s">
        <v>135</v>
      </c>
      <c r="B1261" s="97" t="s">
        <v>135</v>
      </c>
      <c r="C1261" s="460" t="s">
        <v>2340</v>
      </c>
      <c r="D1261" s="89" t="s">
        <v>2353</v>
      </c>
      <c r="E1261" s="97" t="s">
        <v>147</v>
      </c>
      <c r="F1261" s="51" t="s">
        <v>4571</v>
      </c>
      <c r="G1261" s="129">
        <v>0</v>
      </c>
      <c r="H1261" s="129">
        <v>0</v>
      </c>
      <c r="I1261" s="135" t="s">
        <v>135</v>
      </c>
      <c r="J1261" s="134" t="s">
        <v>2729</v>
      </c>
      <c r="K1261" s="134" t="s">
        <v>2729</v>
      </c>
    </row>
    <row r="1262" hidden="1" spans="1:11">
      <c r="A1262" s="126" t="s">
        <v>135</v>
      </c>
      <c r="B1262" s="97"/>
      <c r="C1262" s="460" t="s">
        <v>2340</v>
      </c>
      <c r="D1262" s="89" t="s">
        <v>2355</v>
      </c>
      <c r="E1262" s="97" t="s">
        <v>147</v>
      </c>
      <c r="F1262" s="51" t="s">
        <v>4572</v>
      </c>
      <c r="G1262" s="129">
        <v>0</v>
      </c>
      <c r="H1262" s="129">
        <v>0</v>
      </c>
      <c r="I1262" s="135" t="s">
        <v>135</v>
      </c>
      <c r="J1262" s="134" t="s">
        <v>2729</v>
      </c>
      <c r="K1262" s="134" t="s">
        <v>2729</v>
      </c>
    </row>
    <row r="1263" hidden="1" spans="1:11">
      <c r="A1263" s="126" t="s">
        <v>135</v>
      </c>
      <c r="B1263" s="97" t="s">
        <v>135</v>
      </c>
      <c r="C1263" s="460" t="s">
        <v>2340</v>
      </c>
      <c r="D1263" s="89" t="s">
        <v>2357</v>
      </c>
      <c r="E1263" s="97" t="s">
        <v>147</v>
      </c>
      <c r="F1263" s="51" t="s">
        <v>4573</v>
      </c>
      <c r="G1263" s="129">
        <v>4</v>
      </c>
      <c r="H1263" s="129">
        <v>4</v>
      </c>
      <c r="I1263" s="135">
        <v>0</v>
      </c>
      <c r="J1263" s="134" t="s">
        <v>147</v>
      </c>
      <c r="K1263" s="134" t="s">
        <v>2729</v>
      </c>
    </row>
    <row r="1264" hidden="1" spans="1:11">
      <c r="A1264" s="126" t="s">
        <v>135</v>
      </c>
      <c r="B1264" s="97" t="s">
        <v>135</v>
      </c>
      <c r="C1264" s="460" t="s">
        <v>2340</v>
      </c>
      <c r="D1264" s="89" t="s">
        <v>2359</v>
      </c>
      <c r="E1264" s="97" t="s">
        <v>147</v>
      </c>
      <c r="F1264" s="51" t="s">
        <v>4574</v>
      </c>
      <c r="G1264" s="129">
        <v>0</v>
      </c>
      <c r="H1264" s="129"/>
      <c r="I1264" s="135" t="s">
        <v>135</v>
      </c>
      <c r="J1264" s="134" t="s">
        <v>2729</v>
      </c>
      <c r="K1264" s="134" t="s">
        <v>2729</v>
      </c>
    </row>
    <row r="1265" hidden="1" spans="1:11">
      <c r="A1265" s="126" t="s">
        <v>135</v>
      </c>
      <c r="B1265" s="97" t="s">
        <v>135</v>
      </c>
      <c r="C1265" s="460" t="s">
        <v>2340</v>
      </c>
      <c r="D1265" s="89" t="s">
        <v>2361</v>
      </c>
      <c r="E1265" s="97" t="s">
        <v>147</v>
      </c>
      <c r="F1265" s="51" t="s">
        <v>4465</v>
      </c>
      <c r="G1265" s="129">
        <v>0</v>
      </c>
      <c r="H1265" s="129">
        <v>0</v>
      </c>
      <c r="I1265" s="135" t="s">
        <v>135</v>
      </c>
      <c r="J1265" s="134" t="s">
        <v>2729</v>
      </c>
      <c r="K1265" s="134" t="s">
        <v>2729</v>
      </c>
    </row>
    <row r="1266" hidden="1" spans="1:11">
      <c r="A1266" s="126" t="s">
        <v>135</v>
      </c>
      <c r="B1266" s="97" t="s">
        <v>135</v>
      </c>
      <c r="C1266" s="460" t="s">
        <v>2340</v>
      </c>
      <c r="D1266" s="89" t="s">
        <v>2362</v>
      </c>
      <c r="E1266" s="97" t="s">
        <v>147</v>
      </c>
      <c r="F1266" s="57" t="s">
        <v>4575</v>
      </c>
      <c r="G1266" s="129">
        <v>105</v>
      </c>
      <c r="H1266" s="130">
        <v>120</v>
      </c>
      <c r="I1266" s="136">
        <v>0.143</v>
      </c>
      <c r="J1266" s="134" t="s">
        <v>147</v>
      </c>
      <c r="K1266" s="134" t="s">
        <v>2729</v>
      </c>
    </row>
    <row r="1267" hidden="1" spans="1:11">
      <c r="A1267" s="126" t="s">
        <v>135</v>
      </c>
      <c r="B1267" s="460" t="s">
        <v>2312</v>
      </c>
      <c r="C1267" s="97"/>
      <c r="D1267" s="89" t="s">
        <v>3608</v>
      </c>
      <c r="E1267" s="97"/>
      <c r="F1267" s="51" t="s">
        <v>2365</v>
      </c>
      <c r="G1267" s="128">
        <v>0</v>
      </c>
      <c r="H1267" s="128">
        <v>0</v>
      </c>
      <c r="I1267" s="135" t="s">
        <v>135</v>
      </c>
      <c r="J1267" s="134" t="s">
        <v>2729</v>
      </c>
      <c r="K1267" s="134" t="s">
        <v>147</v>
      </c>
    </row>
    <row r="1268" hidden="1" spans="1:11">
      <c r="A1268" s="126" t="s">
        <v>135</v>
      </c>
      <c r="B1268" s="97" t="s">
        <v>135</v>
      </c>
      <c r="C1268" s="460" t="s">
        <v>3608</v>
      </c>
      <c r="D1268" s="89" t="s">
        <v>3610</v>
      </c>
      <c r="E1268" s="97" t="s">
        <v>147</v>
      </c>
      <c r="F1268" s="51" t="s">
        <v>4576</v>
      </c>
      <c r="G1268" s="129">
        <v>0</v>
      </c>
      <c r="H1268" s="128">
        <v>0</v>
      </c>
      <c r="I1268" s="135" t="s">
        <v>135</v>
      </c>
      <c r="J1268" s="134" t="s">
        <v>2729</v>
      </c>
      <c r="K1268" s="134" t="s">
        <v>2729</v>
      </c>
    </row>
    <row r="1269" hidden="1" spans="1:11">
      <c r="A1269" s="126" t="s">
        <v>135</v>
      </c>
      <c r="B1269" s="97" t="s">
        <v>135</v>
      </c>
      <c r="C1269" s="460" t="s">
        <v>3608</v>
      </c>
      <c r="D1269" s="89" t="s">
        <v>3612</v>
      </c>
      <c r="E1269" s="97" t="s">
        <v>147</v>
      </c>
      <c r="F1269" s="51" t="s">
        <v>4577</v>
      </c>
      <c r="G1269" s="129">
        <v>0</v>
      </c>
      <c r="H1269" s="129">
        <v>0</v>
      </c>
      <c r="I1269" s="135" t="s">
        <v>135</v>
      </c>
      <c r="J1269" s="134" t="s">
        <v>2729</v>
      </c>
      <c r="K1269" s="134" t="s">
        <v>2729</v>
      </c>
    </row>
    <row r="1270" hidden="1" spans="1:11">
      <c r="A1270" s="126" t="s">
        <v>135</v>
      </c>
      <c r="B1270" s="97" t="s">
        <v>135</v>
      </c>
      <c r="C1270" s="460" t="s">
        <v>3608</v>
      </c>
      <c r="D1270" s="89" t="s">
        <v>3614</v>
      </c>
      <c r="E1270" s="97" t="s">
        <v>147</v>
      </c>
      <c r="F1270" s="51" t="s">
        <v>4578</v>
      </c>
      <c r="G1270" s="129">
        <v>0</v>
      </c>
      <c r="H1270" s="129">
        <v>0</v>
      </c>
      <c r="I1270" s="135" t="s">
        <v>135</v>
      </c>
      <c r="J1270" s="134" t="s">
        <v>2729</v>
      </c>
      <c r="K1270" s="134" t="s">
        <v>2729</v>
      </c>
    </row>
    <row r="1271" hidden="1" spans="1:11">
      <c r="A1271" s="126" t="s">
        <v>135</v>
      </c>
      <c r="B1271" s="97" t="s">
        <v>135</v>
      </c>
      <c r="C1271" s="460" t="s">
        <v>3608</v>
      </c>
      <c r="D1271" s="89" t="s">
        <v>3616</v>
      </c>
      <c r="E1271" s="97" t="s">
        <v>147</v>
      </c>
      <c r="F1271" s="51" t="s">
        <v>4579</v>
      </c>
      <c r="G1271" s="129">
        <v>0</v>
      </c>
      <c r="H1271" s="129">
        <v>0</v>
      </c>
      <c r="I1271" s="135" t="s">
        <v>135</v>
      </c>
      <c r="J1271" s="134" t="s">
        <v>2729</v>
      </c>
      <c r="K1271" s="134" t="s">
        <v>2729</v>
      </c>
    </row>
    <row r="1272" hidden="1" spans="1:11">
      <c r="A1272" s="126" t="s">
        <v>135</v>
      </c>
      <c r="B1272" s="97" t="s">
        <v>135</v>
      </c>
      <c r="C1272" s="460" t="s">
        <v>3608</v>
      </c>
      <c r="D1272" s="89" t="s">
        <v>3618</v>
      </c>
      <c r="E1272" s="97" t="s">
        <v>147</v>
      </c>
      <c r="F1272" s="57" t="s">
        <v>4580</v>
      </c>
      <c r="G1272" s="129">
        <v>0</v>
      </c>
      <c r="H1272" s="130"/>
      <c r="I1272" s="136" t="s">
        <v>135</v>
      </c>
      <c r="J1272" s="134" t="s">
        <v>2729</v>
      </c>
      <c r="K1272" s="134" t="s">
        <v>2729</v>
      </c>
    </row>
    <row r="1273" hidden="1" spans="1:11">
      <c r="A1273" s="126" t="s">
        <v>135</v>
      </c>
      <c r="B1273" s="460" t="s">
        <v>2312</v>
      </c>
      <c r="C1273" s="97"/>
      <c r="D1273" s="89" t="s">
        <v>3620</v>
      </c>
      <c r="E1273" s="97"/>
      <c r="F1273" s="51" t="s">
        <v>2377</v>
      </c>
      <c r="G1273" s="128">
        <v>16067</v>
      </c>
      <c r="H1273" s="128">
        <v>16600</v>
      </c>
      <c r="I1273" s="135">
        <v>0.033</v>
      </c>
      <c r="J1273" s="134" t="s">
        <v>147</v>
      </c>
      <c r="K1273" s="134" t="s">
        <v>147</v>
      </c>
    </row>
    <row r="1274" ht="18.95" hidden="1" customHeight="1" spans="1:11">
      <c r="A1274" s="126" t="s">
        <v>135</v>
      </c>
      <c r="B1274" s="97" t="s">
        <v>135</v>
      </c>
      <c r="C1274" s="460" t="s">
        <v>3620</v>
      </c>
      <c r="D1274" s="89" t="s">
        <v>3622</v>
      </c>
      <c r="E1274" s="97" t="s">
        <v>147</v>
      </c>
      <c r="F1274" s="51" t="s">
        <v>4581</v>
      </c>
      <c r="G1274" s="129">
        <v>5257</v>
      </c>
      <c r="H1274" s="129">
        <v>5500</v>
      </c>
      <c r="I1274" s="135">
        <v>0.046</v>
      </c>
      <c r="J1274" s="134" t="s">
        <v>147</v>
      </c>
      <c r="K1274" s="134" t="s">
        <v>2729</v>
      </c>
    </row>
    <row r="1275" ht="18.95" hidden="1" customHeight="1" spans="1:11">
      <c r="A1275" s="126" t="s">
        <v>135</v>
      </c>
      <c r="B1275" s="97" t="s">
        <v>135</v>
      </c>
      <c r="C1275" s="460" t="s">
        <v>3620</v>
      </c>
      <c r="D1275" s="89" t="s">
        <v>3624</v>
      </c>
      <c r="E1275" s="97" t="s">
        <v>147</v>
      </c>
      <c r="F1275" s="51" t="s">
        <v>4582</v>
      </c>
      <c r="G1275" s="129">
        <v>540</v>
      </c>
      <c r="H1275" s="129">
        <v>550</v>
      </c>
      <c r="I1275" s="135">
        <v>0.019</v>
      </c>
      <c r="J1275" s="134" t="s">
        <v>147</v>
      </c>
      <c r="K1275" s="134" t="s">
        <v>2729</v>
      </c>
    </row>
    <row r="1276" ht="18.95" hidden="1" customHeight="1" spans="1:11">
      <c r="A1276" s="126" t="s">
        <v>135</v>
      </c>
      <c r="B1276" s="97"/>
      <c r="C1276" s="460" t="s">
        <v>3620</v>
      </c>
      <c r="D1276" s="89" t="s">
        <v>4583</v>
      </c>
      <c r="E1276" s="97" t="s">
        <v>147</v>
      </c>
      <c r="F1276" s="51" t="s">
        <v>4584</v>
      </c>
      <c r="G1276" s="129">
        <v>8044</v>
      </c>
      <c r="H1276" s="129">
        <v>8300</v>
      </c>
      <c r="I1276" s="135">
        <v>0.032</v>
      </c>
      <c r="J1276" s="134" t="s">
        <v>147</v>
      </c>
      <c r="K1276" s="134" t="s">
        <v>2729</v>
      </c>
    </row>
    <row r="1277" ht="18.95" hidden="1" customHeight="1" spans="1:11">
      <c r="A1277" s="126" t="s">
        <v>135</v>
      </c>
      <c r="B1277" s="97" t="s">
        <v>135</v>
      </c>
      <c r="C1277" s="460" t="s">
        <v>3620</v>
      </c>
      <c r="D1277" s="89" t="s">
        <v>4585</v>
      </c>
      <c r="E1277" s="97" t="s">
        <v>147</v>
      </c>
      <c r="F1277" s="51" t="s">
        <v>4586</v>
      </c>
      <c r="G1277" s="129">
        <v>0</v>
      </c>
      <c r="H1277" s="129">
        <v>0</v>
      </c>
      <c r="I1277" s="135" t="s">
        <v>135</v>
      </c>
      <c r="J1277" s="134" t="s">
        <v>2729</v>
      </c>
      <c r="K1277" s="134" t="s">
        <v>2729</v>
      </c>
    </row>
    <row r="1278" ht="18.95" hidden="1" customHeight="1" spans="1:11">
      <c r="A1278" s="126" t="s">
        <v>135</v>
      </c>
      <c r="B1278" s="97" t="s">
        <v>135</v>
      </c>
      <c r="C1278" s="460" t="s">
        <v>3620</v>
      </c>
      <c r="D1278" s="89" t="s">
        <v>3629</v>
      </c>
      <c r="E1278" s="97" t="s">
        <v>147</v>
      </c>
      <c r="F1278" s="57" t="s">
        <v>4587</v>
      </c>
      <c r="G1278" s="129">
        <v>2226</v>
      </c>
      <c r="H1278" s="130">
        <v>2250</v>
      </c>
      <c r="I1278" s="136">
        <v>0.011</v>
      </c>
      <c r="J1278" s="134" t="s">
        <v>147</v>
      </c>
      <c r="K1278" s="134" t="s">
        <v>2729</v>
      </c>
    </row>
    <row r="1279" ht="18.95" hidden="1" customHeight="1" spans="1:11">
      <c r="A1279" s="126" t="s">
        <v>135</v>
      </c>
      <c r="B1279" s="460" t="s">
        <v>2312</v>
      </c>
      <c r="C1279" s="97"/>
      <c r="D1279" s="89" t="s">
        <v>3631</v>
      </c>
      <c r="E1279" s="97"/>
      <c r="F1279" s="51" t="s">
        <v>2389</v>
      </c>
      <c r="G1279" s="128">
        <v>10037</v>
      </c>
      <c r="H1279" s="128">
        <v>10180</v>
      </c>
      <c r="I1279" s="135">
        <v>0.014</v>
      </c>
      <c r="J1279" s="134" t="s">
        <v>147</v>
      </c>
      <c r="K1279" s="134" t="s">
        <v>147</v>
      </c>
    </row>
    <row r="1280" ht="18.95" hidden="1" customHeight="1" spans="1:11">
      <c r="A1280" s="126" t="s">
        <v>135</v>
      </c>
      <c r="B1280" s="97" t="s">
        <v>135</v>
      </c>
      <c r="C1280" s="460" t="s">
        <v>3631</v>
      </c>
      <c r="D1280" s="89" t="s">
        <v>3633</v>
      </c>
      <c r="E1280" s="97" t="s">
        <v>147</v>
      </c>
      <c r="F1280" s="51" t="s">
        <v>4588</v>
      </c>
      <c r="G1280" s="129">
        <v>0</v>
      </c>
      <c r="H1280" s="129">
        <v>0</v>
      </c>
      <c r="I1280" s="135" t="s">
        <v>135</v>
      </c>
      <c r="J1280" s="134" t="s">
        <v>2729</v>
      </c>
      <c r="K1280" s="134" t="s">
        <v>2729</v>
      </c>
    </row>
    <row r="1281" ht="18.95" hidden="1" customHeight="1" spans="1:11">
      <c r="A1281" s="126" t="s">
        <v>135</v>
      </c>
      <c r="B1281" s="97" t="s">
        <v>135</v>
      </c>
      <c r="C1281" s="460" t="s">
        <v>3631</v>
      </c>
      <c r="D1281" s="89" t="s">
        <v>3635</v>
      </c>
      <c r="E1281" s="97" t="s">
        <v>147</v>
      </c>
      <c r="F1281" s="51" t="s">
        <v>4589</v>
      </c>
      <c r="G1281" s="129">
        <v>5691</v>
      </c>
      <c r="H1281" s="129">
        <v>5800</v>
      </c>
      <c r="I1281" s="135">
        <v>0.019</v>
      </c>
      <c r="J1281" s="134" t="s">
        <v>147</v>
      </c>
      <c r="K1281" s="134" t="s">
        <v>2729</v>
      </c>
    </row>
    <row r="1282" ht="18.95" hidden="1" customHeight="1" spans="1:11">
      <c r="A1282" s="126" t="s">
        <v>135</v>
      </c>
      <c r="B1282" s="97" t="s">
        <v>135</v>
      </c>
      <c r="C1282" s="460" t="s">
        <v>3631</v>
      </c>
      <c r="D1282" s="89" t="s">
        <v>4590</v>
      </c>
      <c r="E1282" s="97" t="s">
        <v>147</v>
      </c>
      <c r="F1282" s="51" t="s">
        <v>4591</v>
      </c>
      <c r="G1282" s="129">
        <v>1055</v>
      </c>
      <c r="H1282" s="128">
        <v>1070</v>
      </c>
      <c r="I1282" s="135">
        <v>0.014</v>
      </c>
      <c r="J1282" s="134" t="s">
        <v>147</v>
      </c>
      <c r="K1282" s="134" t="s">
        <v>2729</v>
      </c>
    </row>
    <row r="1283" ht="18.95" hidden="1" customHeight="1" spans="1:11">
      <c r="A1283" s="126" t="s">
        <v>135</v>
      </c>
      <c r="B1283" s="97" t="s">
        <v>135</v>
      </c>
      <c r="C1283" s="460" t="s">
        <v>3631</v>
      </c>
      <c r="D1283" s="89" t="s">
        <v>4592</v>
      </c>
      <c r="E1283" s="97" t="s">
        <v>147</v>
      </c>
      <c r="F1283" s="27" t="s">
        <v>4593</v>
      </c>
      <c r="G1283" s="129">
        <v>3204</v>
      </c>
      <c r="H1283" s="129">
        <v>3210</v>
      </c>
      <c r="I1283" s="135">
        <v>0.002</v>
      </c>
      <c r="J1283" s="134" t="s">
        <v>147</v>
      </c>
      <c r="K1283" s="134" t="s">
        <v>2729</v>
      </c>
    </row>
    <row r="1284" ht="18.95" hidden="1" customHeight="1" spans="1:11">
      <c r="A1284" s="126" t="s">
        <v>135</v>
      </c>
      <c r="B1284" s="97" t="s">
        <v>135</v>
      </c>
      <c r="C1284" s="460" t="s">
        <v>3631</v>
      </c>
      <c r="D1284" s="89" t="s">
        <v>3641</v>
      </c>
      <c r="E1284" s="97" t="s">
        <v>147</v>
      </c>
      <c r="F1284" s="51" t="s">
        <v>4594</v>
      </c>
      <c r="G1284" s="129">
        <v>0</v>
      </c>
      <c r="H1284" s="129">
        <v>0</v>
      </c>
      <c r="I1284" s="135" t="s">
        <v>135</v>
      </c>
      <c r="J1284" s="134" t="s">
        <v>2729</v>
      </c>
      <c r="K1284" s="134" t="s">
        <v>2729</v>
      </c>
    </row>
    <row r="1285" ht="18.95" hidden="1" customHeight="1" spans="1:11">
      <c r="A1285" s="126" t="s">
        <v>135</v>
      </c>
      <c r="B1285" s="97" t="s">
        <v>135</v>
      </c>
      <c r="C1285" s="460" t="s">
        <v>3631</v>
      </c>
      <c r="D1285" s="89" t="s">
        <v>3643</v>
      </c>
      <c r="E1285" s="97" t="s">
        <v>147</v>
      </c>
      <c r="F1285" s="51" t="s">
        <v>4595</v>
      </c>
      <c r="G1285" s="129">
        <v>0</v>
      </c>
      <c r="H1285" s="129">
        <v>0</v>
      </c>
      <c r="I1285" s="135" t="s">
        <v>135</v>
      </c>
      <c r="J1285" s="134" t="s">
        <v>2729</v>
      </c>
      <c r="K1285" s="134" t="s">
        <v>2729</v>
      </c>
    </row>
    <row r="1286" ht="18.95" hidden="1" customHeight="1" spans="1:11">
      <c r="A1286" s="126" t="s">
        <v>135</v>
      </c>
      <c r="B1286" s="97" t="s">
        <v>135</v>
      </c>
      <c r="C1286" s="460" t="s">
        <v>3631</v>
      </c>
      <c r="D1286" s="89" t="s">
        <v>3645</v>
      </c>
      <c r="E1286" s="97" t="s">
        <v>147</v>
      </c>
      <c r="F1286" s="51" t="s">
        <v>4596</v>
      </c>
      <c r="G1286" s="129">
        <v>0</v>
      </c>
      <c r="H1286" s="129">
        <v>0</v>
      </c>
      <c r="I1286" s="135" t="s">
        <v>135</v>
      </c>
      <c r="J1286" s="134" t="s">
        <v>2729</v>
      </c>
      <c r="K1286" s="134" t="s">
        <v>2729</v>
      </c>
    </row>
    <row r="1287" ht="18.95" hidden="1" customHeight="1" spans="1:11">
      <c r="A1287" s="126" t="s">
        <v>135</v>
      </c>
      <c r="B1287" s="97" t="s">
        <v>135</v>
      </c>
      <c r="C1287" s="460" t="s">
        <v>3631</v>
      </c>
      <c r="D1287" s="89" t="s">
        <v>4597</v>
      </c>
      <c r="E1287" s="97" t="s">
        <v>147</v>
      </c>
      <c r="F1287" s="51" t="s">
        <v>4598</v>
      </c>
      <c r="G1287" s="129">
        <v>67</v>
      </c>
      <c r="H1287" s="129">
        <v>80</v>
      </c>
      <c r="I1287" s="135">
        <v>0.194</v>
      </c>
      <c r="J1287" s="134" t="s">
        <v>147</v>
      </c>
      <c r="K1287" s="134" t="s">
        <v>2729</v>
      </c>
    </row>
    <row r="1288" ht="18.95" hidden="1" customHeight="1" spans="1:11">
      <c r="A1288" s="126" t="s">
        <v>135</v>
      </c>
      <c r="B1288" s="97" t="s">
        <v>135</v>
      </c>
      <c r="C1288" s="460" t="s">
        <v>3631</v>
      </c>
      <c r="D1288" s="89" t="s">
        <v>3648</v>
      </c>
      <c r="E1288" s="97" t="s">
        <v>147</v>
      </c>
      <c r="F1288" s="51" t="s">
        <v>4599</v>
      </c>
      <c r="G1288" s="129">
        <v>20</v>
      </c>
      <c r="H1288" s="128">
        <v>20</v>
      </c>
      <c r="I1288" s="135">
        <v>0</v>
      </c>
      <c r="J1288" s="134" t="s">
        <v>147</v>
      </c>
      <c r="K1288" s="134" t="s">
        <v>2729</v>
      </c>
    </row>
    <row r="1289" ht="18.95" hidden="1" customHeight="1" spans="1:11">
      <c r="A1289" s="126" t="s">
        <v>135</v>
      </c>
      <c r="B1289" s="97" t="s">
        <v>135</v>
      </c>
      <c r="C1289" s="460" t="s">
        <v>3631</v>
      </c>
      <c r="D1289" s="89" t="s">
        <v>3650</v>
      </c>
      <c r="E1289" s="97" t="s">
        <v>147</v>
      </c>
      <c r="F1289" s="51" t="s">
        <v>4600</v>
      </c>
      <c r="G1289" s="129">
        <v>0</v>
      </c>
      <c r="H1289" s="129">
        <v>0</v>
      </c>
      <c r="I1289" s="135" t="s">
        <v>135</v>
      </c>
      <c r="J1289" s="134" t="s">
        <v>2729</v>
      </c>
      <c r="K1289" s="134" t="s">
        <v>2729</v>
      </c>
    </row>
    <row r="1290" ht="18.95" hidden="1" customHeight="1" spans="1:11">
      <c r="A1290" s="126" t="s">
        <v>135</v>
      </c>
      <c r="B1290" s="97" t="s">
        <v>135</v>
      </c>
      <c r="C1290" s="460" t="s">
        <v>3631</v>
      </c>
      <c r="D1290" s="89" t="s">
        <v>3652</v>
      </c>
      <c r="E1290" s="97" t="s">
        <v>147</v>
      </c>
      <c r="F1290" s="57" t="s">
        <v>4601</v>
      </c>
      <c r="G1290" s="129">
        <v>0</v>
      </c>
      <c r="H1290" s="130"/>
      <c r="I1290" s="136" t="s">
        <v>135</v>
      </c>
      <c r="J1290" s="134" t="s">
        <v>2729</v>
      </c>
      <c r="K1290" s="134" t="s">
        <v>2729</v>
      </c>
    </row>
    <row r="1291" ht="18.95" customHeight="1" spans="1:11">
      <c r="A1291" s="126" t="s">
        <v>134</v>
      </c>
      <c r="B1291" s="97" t="s">
        <v>135</v>
      </c>
      <c r="C1291" s="97"/>
      <c r="D1291" s="89" t="s">
        <v>2412</v>
      </c>
      <c r="E1291" s="97" t="s">
        <v>147</v>
      </c>
      <c r="F1291" s="56" t="s">
        <v>2413</v>
      </c>
      <c r="G1291" s="127">
        <v>0</v>
      </c>
      <c r="H1291" s="127">
        <v>460000</v>
      </c>
      <c r="I1291" s="133" t="s">
        <v>135</v>
      </c>
      <c r="J1291" s="134" t="s">
        <v>147</v>
      </c>
      <c r="K1291" s="134" t="s">
        <v>147</v>
      </c>
    </row>
    <row r="1292" ht="18.95" customHeight="1" spans="1:11">
      <c r="A1292" s="126" t="s">
        <v>134</v>
      </c>
      <c r="B1292" s="97"/>
      <c r="C1292" s="97"/>
      <c r="D1292" s="459" t="s">
        <v>2414</v>
      </c>
      <c r="E1292" s="97"/>
      <c r="F1292" s="56" t="s">
        <v>2415</v>
      </c>
      <c r="G1292" s="127">
        <v>1165842</v>
      </c>
      <c r="H1292" s="127">
        <v>428790</v>
      </c>
      <c r="I1292" s="133">
        <v>-0.632</v>
      </c>
      <c r="J1292" s="134" t="s">
        <v>147</v>
      </c>
      <c r="K1292" s="134" t="s">
        <v>147</v>
      </c>
    </row>
    <row r="1293" ht="18.95" hidden="1" customHeight="1" spans="1:11">
      <c r="A1293" s="126"/>
      <c r="B1293" s="460" t="s">
        <v>2414</v>
      </c>
      <c r="C1293" s="97"/>
      <c r="D1293" s="89" t="s">
        <v>2416</v>
      </c>
      <c r="E1293" s="97" t="s">
        <v>147</v>
      </c>
      <c r="F1293" s="51" t="s">
        <v>4602</v>
      </c>
      <c r="G1293" s="129">
        <v>0</v>
      </c>
      <c r="H1293" s="128"/>
      <c r="I1293" s="135" t="s">
        <v>135</v>
      </c>
      <c r="J1293" s="134" t="s">
        <v>2729</v>
      </c>
      <c r="K1293" s="134" t="s">
        <v>147</v>
      </c>
    </row>
    <row r="1294" ht="18.95" hidden="1" customHeight="1" spans="1:11">
      <c r="A1294" s="126" t="s">
        <v>135</v>
      </c>
      <c r="B1294" s="460" t="s">
        <v>2414</v>
      </c>
      <c r="C1294" s="97"/>
      <c r="D1294" s="89" t="s">
        <v>4003</v>
      </c>
      <c r="E1294" s="97" t="s">
        <v>147</v>
      </c>
      <c r="F1294" s="51" t="s">
        <v>4603</v>
      </c>
      <c r="G1294" s="129">
        <v>206990</v>
      </c>
      <c r="H1294" s="128">
        <v>73790</v>
      </c>
      <c r="I1294" s="135">
        <v>-0.644</v>
      </c>
      <c r="J1294" s="134" t="s">
        <v>147</v>
      </c>
      <c r="K1294" s="134" t="s">
        <v>147</v>
      </c>
    </row>
    <row r="1295" ht="18.95" hidden="1" customHeight="1" spans="1:11">
      <c r="A1295" s="126" t="s">
        <v>135</v>
      </c>
      <c r="B1295" s="460" t="s">
        <v>2414</v>
      </c>
      <c r="C1295" s="97"/>
      <c r="D1295" s="89" t="s">
        <v>4004</v>
      </c>
      <c r="E1295" s="97" t="s">
        <v>147</v>
      </c>
      <c r="F1295" s="51" t="s">
        <v>4604</v>
      </c>
      <c r="G1295" s="129">
        <v>1359</v>
      </c>
      <c r="H1295" s="128"/>
      <c r="I1295" s="135">
        <v>-1</v>
      </c>
      <c r="J1295" s="134" t="s">
        <v>147</v>
      </c>
      <c r="K1295" s="134" t="s">
        <v>147</v>
      </c>
    </row>
    <row r="1296" ht="18.95" hidden="1" customHeight="1" spans="1:11">
      <c r="A1296" s="126" t="s">
        <v>135</v>
      </c>
      <c r="B1296" s="460" t="s">
        <v>2414</v>
      </c>
      <c r="C1296" s="97"/>
      <c r="D1296" s="89" t="s">
        <v>4005</v>
      </c>
      <c r="E1296" s="97" t="s">
        <v>147</v>
      </c>
      <c r="F1296" s="51" t="s">
        <v>4605</v>
      </c>
      <c r="G1296" s="129">
        <v>1545</v>
      </c>
      <c r="H1296" s="128">
        <v>5000</v>
      </c>
      <c r="I1296" s="135">
        <v>2.236</v>
      </c>
      <c r="J1296" s="134" t="s">
        <v>147</v>
      </c>
      <c r="K1296" s="134" t="s">
        <v>147</v>
      </c>
    </row>
    <row r="1297" ht="18.95" hidden="1" customHeight="1" spans="1:11">
      <c r="A1297" s="126" t="s">
        <v>135</v>
      </c>
      <c r="B1297" s="460" t="s">
        <v>2414</v>
      </c>
      <c r="C1297" s="97"/>
      <c r="D1297" s="89" t="s">
        <v>2421</v>
      </c>
      <c r="E1297" s="97" t="s">
        <v>147</v>
      </c>
      <c r="F1297" s="51" t="s">
        <v>4606</v>
      </c>
      <c r="G1297" s="129">
        <v>950791</v>
      </c>
      <c r="H1297" s="128">
        <v>350000</v>
      </c>
      <c r="I1297" s="135">
        <v>-0.632</v>
      </c>
      <c r="J1297" s="134" t="s">
        <v>147</v>
      </c>
      <c r="K1297" s="134" t="s">
        <v>147</v>
      </c>
    </row>
    <row r="1298" ht="18.95" hidden="1" customHeight="1" spans="1:11">
      <c r="A1298" s="126" t="s">
        <v>135</v>
      </c>
      <c r="B1298" s="460" t="s">
        <v>2414</v>
      </c>
      <c r="C1298" s="97"/>
      <c r="D1298" s="89" t="s">
        <v>4006</v>
      </c>
      <c r="E1298" s="97" t="s">
        <v>147</v>
      </c>
      <c r="F1298" s="51" t="s">
        <v>4607</v>
      </c>
      <c r="G1298" s="129">
        <v>5157</v>
      </c>
      <c r="H1298" s="128"/>
      <c r="I1298" s="135">
        <v>-1</v>
      </c>
      <c r="J1298" s="134" t="s">
        <v>147</v>
      </c>
      <c r="K1298" s="134" t="s">
        <v>147</v>
      </c>
    </row>
    <row r="1299" ht="18.95" customHeight="1" spans="1:11">
      <c r="A1299" s="126" t="s">
        <v>134</v>
      </c>
      <c r="B1299" s="97" t="s">
        <v>135</v>
      </c>
      <c r="C1299" s="97"/>
      <c r="D1299" s="89" t="s">
        <v>2426</v>
      </c>
      <c r="E1299" s="97" t="s">
        <v>135</v>
      </c>
      <c r="F1299" s="56" t="s">
        <v>2427</v>
      </c>
      <c r="G1299" s="127">
        <v>657098</v>
      </c>
      <c r="H1299" s="127">
        <v>320000</v>
      </c>
      <c r="I1299" s="133">
        <v>-0.513</v>
      </c>
      <c r="J1299" s="134" t="s">
        <v>147</v>
      </c>
      <c r="K1299" s="134" t="s">
        <v>147</v>
      </c>
    </row>
    <row r="1300" ht="18.95" hidden="1" customHeight="1" spans="1:11">
      <c r="A1300" s="126" t="s">
        <v>135</v>
      </c>
      <c r="B1300" s="460" t="s">
        <v>2426</v>
      </c>
      <c r="C1300" s="97"/>
      <c r="D1300" s="89" t="s">
        <v>2428</v>
      </c>
      <c r="E1300" s="97" t="s">
        <v>147</v>
      </c>
      <c r="F1300" s="51" t="s">
        <v>4608</v>
      </c>
      <c r="G1300" s="129">
        <v>0</v>
      </c>
      <c r="H1300" s="128">
        <v>320000</v>
      </c>
      <c r="I1300" s="135" t="s">
        <v>135</v>
      </c>
      <c r="J1300" s="134" t="s">
        <v>147</v>
      </c>
      <c r="K1300" s="134" t="s">
        <v>147</v>
      </c>
    </row>
    <row r="1301" ht="18.95" hidden="1" customHeight="1" spans="1:11">
      <c r="A1301" s="126" t="s">
        <v>135</v>
      </c>
      <c r="B1301" s="460" t="s">
        <v>2426</v>
      </c>
      <c r="C1301" s="97"/>
      <c r="D1301" s="459" t="s">
        <v>2430</v>
      </c>
      <c r="E1301" s="97" t="s">
        <v>147</v>
      </c>
      <c r="F1301" s="51" t="s">
        <v>4485</v>
      </c>
      <c r="G1301" s="129">
        <v>657098</v>
      </c>
      <c r="H1301" s="128"/>
      <c r="I1301" s="135">
        <v>-1</v>
      </c>
      <c r="J1301" s="134" t="s">
        <v>147</v>
      </c>
      <c r="K1301" s="134" t="s">
        <v>147</v>
      </c>
    </row>
    <row r="1302" ht="18.95" hidden="1" customHeight="1" spans="1:11">
      <c r="A1302" s="144"/>
      <c r="B1302" s="144"/>
      <c r="C1302" s="144"/>
      <c r="D1302" s="144"/>
      <c r="E1302" s="144"/>
      <c r="F1302" s="145"/>
      <c r="G1302" s="129"/>
      <c r="H1302" s="129">
        <v>0</v>
      </c>
      <c r="I1302" s="135"/>
      <c r="J1302" s="134"/>
      <c r="K1302" s="134"/>
    </row>
    <row r="1303" ht="18.95" hidden="1" customHeight="1" spans="1:11">
      <c r="A1303" s="144"/>
      <c r="B1303" s="144"/>
      <c r="C1303" s="144"/>
      <c r="D1303" s="144"/>
      <c r="E1303" s="144"/>
      <c r="F1303" s="145"/>
      <c r="G1303" s="26"/>
      <c r="H1303" s="26">
        <v>0</v>
      </c>
      <c r="I1303" s="159" t="s">
        <v>135</v>
      </c>
      <c r="J1303" s="134"/>
      <c r="K1303" s="134"/>
    </row>
    <row r="1304" ht="18.95" hidden="1" customHeight="1" spans="1:11">
      <c r="A1304" s="146"/>
      <c r="B1304" s="146"/>
      <c r="C1304" s="146"/>
      <c r="D1304" s="146"/>
      <c r="E1304" s="146"/>
      <c r="F1304" s="147" t="s">
        <v>2432</v>
      </c>
      <c r="G1304" s="148">
        <v>44383216</v>
      </c>
      <c r="H1304" s="148">
        <v>45720000</v>
      </c>
      <c r="I1304" s="160">
        <v>0.03</v>
      </c>
      <c r="J1304" s="134" t="s">
        <v>147</v>
      </c>
      <c r="K1304" s="134" t="s">
        <v>147</v>
      </c>
    </row>
    <row r="1305" ht="18.95" hidden="1" customHeight="1" spans="1:11">
      <c r="A1305" s="149"/>
      <c r="B1305" s="149"/>
      <c r="C1305" s="149"/>
      <c r="D1305" s="149"/>
      <c r="E1305" s="149"/>
      <c r="F1305" s="150" t="s">
        <v>4609</v>
      </c>
      <c r="G1305" s="151">
        <v>0</v>
      </c>
      <c r="H1305" s="151"/>
      <c r="I1305" s="152"/>
      <c r="J1305" s="134" t="s">
        <v>2729</v>
      </c>
      <c r="K1305" s="134" t="s">
        <v>147</v>
      </c>
    </row>
    <row r="1306" ht="18.95" hidden="1" customHeight="1" spans="1:11">
      <c r="A1306" s="149"/>
      <c r="B1306" s="149"/>
      <c r="C1306" s="149"/>
      <c r="D1306" s="149"/>
      <c r="E1306" s="149"/>
      <c r="F1306" s="150" t="s">
        <v>2439</v>
      </c>
      <c r="G1306" s="152">
        <v>3141937</v>
      </c>
      <c r="H1306" s="152">
        <v>63000</v>
      </c>
      <c r="I1306" s="152"/>
      <c r="J1306" s="134" t="s">
        <v>147</v>
      </c>
      <c r="K1306" s="134" t="s">
        <v>147</v>
      </c>
    </row>
    <row r="1307" ht="18.95" hidden="1" customHeight="1" spans="1:11">
      <c r="A1307" s="153"/>
      <c r="B1307" s="153"/>
      <c r="C1307" s="153"/>
      <c r="D1307" s="153"/>
      <c r="E1307" s="153"/>
      <c r="F1307" s="154" t="s">
        <v>3661</v>
      </c>
      <c r="G1307" s="155">
        <v>0</v>
      </c>
      <c r="H1307" s="156"/>
      <c r="I1307" s="156"/>
      <c r="J1307" s="134" t="s">
        <v>2729</v>
      </c>
      <c r="K1307" s="134" t="s">
        <v>147</v>
      </c>
    </row>
    <row r="1308" ht="18.95" hidden="1" customHeight="1" spans="1:11">
      <c r="A1308" s="153"/>
      <c r="B1308" s="153"/>
      <c r="C1308" s="153"/>
      <c r="D1308" s="153"/>
      <c r="E1308" s="153"/>
      <c r="F1308" s="154" t="s">
        <v>3662</v>
      </c>
      <c r="G1308" s="155">
        <v>22643</v>
      </c>
      <c r="H1308" s="156">
        <v>25000</v>
      </c>
      <c r="I1308" s="156"/>
      <c r="J1308" s="134" t="s">
        <v>147</v>
      </c>
      <c r="K1308" s="134" t="s">
        <v>147</v>
      </c>
    </row>
    <row r="1309" ht="18.95" hidden="1" customHeight="1" spans="1:11">
      <c r="A1309" s="153"/>
      <c r="B1309" s="153"/>
      <c r="C1309" s="153"/>
      <c r="D1309" s="153"/>
      <c r="E1309" s="153"/>
      <c r="F1309" s="154" t="s">
        <v>3665</v>
      </c>
      <c r="G1309" s="155">
        <v>94425</v>
      </c>
      <c r="H1309" s="156">
        <v>38000</v>
      </c>
      <c r="I1309" s="156"/>
      <c r="J1309" s="134" t="s">
        <v>147</v>
      </c>
      <c r="K1309" s="134" t="s">
        <v>147</v>
      </c>
    </row>
    <row r="1310" ht="18.95" hidden="1" customHeight="1" spans="1:11">
      <c r="A1310" s="153"/>
      <c r="B1310" s="153"/>
      <c r="C1310" s="153"/>
      <c r="D1310" s="153"/>
      <c r="E1310" s="153"/>
      <c r="F1310" s="154" t="s">
        <v>4610</v>
      </c>
      <c r="G1310" s="155">
        <v>57206</v>
      </c>
      <c r="H1310" s="156"/>
      <c r="I1310" s="156"/>
      <c r="J1310" s="134" t="s">
        <v>147</v>
      </c>
      <c r="K1310" s="134" t="s">
        <v>147</v>
      </c>
    </row>
    <row r="1311" ht="18.95" hidden="1" customHeight="1" spans="1:11">
      <c r="A1311" s="153"/>
      <c r="B1311" s="153"/>
      <c r="C1311" s="153"/>
      <c r="D1311" s="153"/>
      <c r="E1311" s="153"/>
      <c r="F1311" s="154" t="s">
        <v>3669</v>
      </c>
      <c r="G1311" s="155">
        <v>2967663</v>
      </c>
      <c r="H1311" s="155"/>
      <c r="I1311" s="156"/>
      <c r="J1311" s="134" t="s">
        <v>147</v>
      </c>
      <c r="K1311" s="134" t="s">
        <v>147</v>
      </c>
    </row>
    <row r="1312" ht="18.95" hidden="1" customHeight="1" spans="1:11">
      <c r="A1312" s="157"/>
      <c r="B1312" s="157"/>
      <c r="C1312" s="157"/>
      <c r="D1312" s="157"/>
      <c r="E1312" s="157"/>
      <c r="F1312" s="158" t="s">
        <v>4611</v>
      </c>
      <c r="G1312" s="155">
        <v>2652437</v>
      </c>
      <c r="H1312" s="155"/>
      <c r="I1312" s="156"/>
      <c r="J1312" s="134" t="s">
        <v>147</v>
      </c>
      <c r="K1312" s="134" t="s">
        <v>147</v>
      </c>
    </row>
    <row r="1313" ht="18.95" hidden="1" customHeight="1" spans="1:11">
      <c r="A1313" s="157"/>
      <c r="B1313" s="157"/>
      <c r="C1313" s="157"/>
      <c r="D1313" s="157"/>
      <c r="E1313" s="157"/>
      <c r="F1313" s="158" t="s">
        <v>4612</v>
      </c>
      <c r="G1313" s="155">
        <v>315226</v>
      </c>
      <c r="H1313" s="155"/>
      <c r="I1313" s="156"/>
      <c r="J1313" s="134" t="s">
        <v>147</v>
      </c>
      <c r="K1313" s="134" t="s">
        <v>147</v>
      </c>
    </row>
    <row r="1314" ht="18.95" hidden="1" customHeight="1" spans="1:11">
      <c r="A1314" s="157"/>
      <c r="B1314" s="157"/>
      <c r="C1314" s="157"/>
      <c r="D1314" s="157"/>
      <c r="E1314" s="157"/>
      <c r="F1314" s="158"/>
      <c r="G1314" s="155"/>
      <c r="H1314" s="155"/>
      <c r="I1314" s="156"/>
      <c r="J1314" s="134" t="s">
        <v>3660</v>
      </c>
      <c r="K1314" s="134" t="s">
        <v>147</v>
      </c>
    </row>
    <row r="1315" ht="18.95" hidden="1" customHeight="1" spans="1:11">
      <c r="A1315" s="157"/>
      <c r="B1315" s="157"/>
      <c r="C1315" s="157"/>
      <c r="D1315" s="157"/>
      <c r="E1315" s="157"/>
      <c r="F1315" s="158"/>
      <c r="G1315" s="155"/>
      <c r="H1315" s="155"/>
      <c r="I1315" s="156"/>
      <c r="J1315" s="134" t="s">
        <v>3660</v>
      </c>
      <c r="K1315" s="134" t="s">
        <v>147</v>
      </c>
    </row>
    <row r="1316" ht="18.95" hidden="1" customHeight="1" spans="6:11">
      <c r="F1316" s="147" t="s">
        <v>2455</v>
      </c>
      <c r="G1316" s="152">
        <v>47525153</v>
      </c>
      <c r="H1316" s="152">
        <v>45783000</v>
      </c>
      <c r="I1316" s="160"/>
      <c r="J1316" s="134" t="s">
        <v>147</v>
      </c>
      <c r="K1316" s="134" t="s">
        <v>147</v>
      </c>
    </row>
  </sheetData>
  <autoFilter ref="A3:K1316">
    <filterColumn colId="0">
      <customFilters>
        <customFilter operator="notEqual" val=""/>
      </customFilters>
    </filterColumn>
    <extLst/>
  </autoFilter>
  <mergeCells count="1">
    <mergeCell ref="F1:I1"/>
  </mergeCells>
  <conditionalFormatting sqref="I4:I65536">
    <cfRule type="cellIs" dxfId="2" priority="2" stopIfTrue="1" operator="greaterThanOrEqual">
      <formula>10</formula>
    </cfRule>
    <cfRule type="cellIs" dxfId="1" priority="3" stopIfTrue="1" operator="lessThanOrEqual">
      <formula>-1</formula>
    </cfRule>
  </conditionalFormatting>
  <conditionalFormatting sqref="G3:H4">
    <cfRule type="cellIs" dxfId="1" priority="1" stopIfTrue="1" operator="lessThanOrEqual">
      <formula>-1</formula>
    </cfRule>
  </conditionalFormatting>
  <dataValidations count="1">
    <dataValidation type="textLength" operator="lessThanOrEqual" allowBlank="1" showInputMessage="1" showErrorMessage="1" errorTitle="提示" error="此处最多只能输入 [20] 个字符。" sqref="D651 B1126:B1128 C908:C917 D4:D649 D653:D718 D721:D791 D795:D949 D953:D1124 D1128:D1301">
      <formula1>20</formula1>
    </dataValidation>
  </dataValidations>
  <printOptions horizontalCentered="1"/>
  <pageMargins left="0.235416666666667" right="0.629166666666667" top="0.590277777777778" bottom="0.590277777777778" header="0.393055555555556" footer="0.393055555555556"/>
  <pageSetup paperSize="9" scale="94" orientation="portrait"/>
  <headerFooter alignWithMargins="0">
    <oddFooter>&amp;C— &amp;P —</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dimension ref="A1:C1492"/>
  <sheetViews>
    <sheetView showGridLines="0" showZeros="0" topLeftCell="A1370" workbookViewId="0">
      <selection activeCell="H1388" sqref="H1388"/>
    </sheetView>
  </sheetViews>
  <sheetFormatPr defaultColWidth="9.125" defaultRowHeight="15" outlineLevelCol="2"/>
  <cols>
    <col min="2" max="2" width="52.25" customWidth="1"/>
    <col min="3" max="3" width="20.5" customWidth="1"/>
    <col min="258" max="258" width="52.25" customWidth="1"/>
    <col min="259" max="259" width="20.5" customWidth="1"/>
    <col min="514" max="514" width="52.25" customWidth="1"/>
    <col min="515" max="515" width="20.5" customWidth="1"/>
    <col min="770" max="770" width="52.25" customWidth="1"/>
    <col min="771" max="771" width="20.5" customWidth="1"/>
    <col min="1026" max="1026" width="52.25" customWidth="1"/>
    <col min="1027" max="1027" width="20.5" customWidth="1"/>
    <col min="1282" max="1282" width="52.25" customWidth="1"/>
    <col min="1283" max="1283" width="20.5" customWidth="1"/>
    <col min="1538" max="1538" width="52.25" customWidth="1"/>
    <col min="1539" max="1539" width="20.5" customWidth="1"/>
    <col min="1794" max="1794" width="52.25" customWidth="1"/>
    <col min="1795" max="1795" width="20.5" customWidth="1"/>
    <col min="2050" max="2050" width="52.25" customWidth="1"/>
    <col min="2051" max="2051" width="20.5" customWidth="1"/>
    <col min="2306" max="2306" width="52.25" customWidth="1"/>
    <col min="2307" max="2307" width="20.5" customWidth="1"/>
    <col min="2562" max="2562" width="52.25" customWidth="1"/>
    <col min="2563" max="2563" width="20.5" customWidth="1"/>
    <col min="2818" max="2818" width="52.25" customWidth="1"/>
    <col min="2819" max="2819" width="20.5" customWidth="1"/>
    <col min="3074" max="3074" width="52.25" customWidth="1"/>
    <col min="3075" max="3075" width="20.5" customWidth="1"/>
    <col min="3330" max="3330" width="52.25" customWidth="1"/>
    <col min="3331" max="3331" width="20.5" customWidth="1"/>
    <col min="3586" max="3586" width="52.25" customWidth="1"/>
    <col min="3587" max="3587" width="20.5" customWidth="1"/>
    <col min="3842" max="3842" width="52.25" customWidth="1"/>
    <col min="3843" max="3843" width="20.5" customWidth="1"/>
    <col min="4098" max="4098" width="52.25" customWidth="1"/>
    <col min="4099" max="4099" width="20.5" customWidth="1"/>
    <col min="4354" max="4354" width="52.25" customWidth="1"/>
    <col min="4355" max="4355" width="20.5" customWidth="1"/>
    <col min="4610" max="4610" width="52.25" customWidth="1"/>
    <col min="4611" max="4611" width="20.5" customWidth="1"/>
    <col min="4866" max="4866" width="52.25" customWidth="1"/>
    <col min="4867" max="4867" width="20.5" customWidth="1"/>
    <col min="5122" max="5122" width="52.25" customWidth="1"/>
    <col min="5123" max="5123" width="20.5" customWidth="1"/>
    <col min="5378" max="5378" width="52.25" customWidth="1"/>
    <col min="5379" max="5379" width="20.5" customWidth="1"/>
    <col min="5634" max="5634" width="52.25" customWidth="1"/>
    <col min="5635" max="5635" width="20.5" customWidth="1"/>
    <col min="5890" max="5890" width="52.25" customWidth="1"/>
    <col min="5891" max="5891" width="20.5" customWidth="1"/>
    <col min="6146" max="6146" width="52.25" customWidth="1"/>
    <col min="6147" max="6147" width="20.5" customWidth="1"/>
    <col min="6402" max="6402" width="52.25" customWidth="1"/>
    <col min="6403" max="6403" width="20.5" customWidth="1"/>
    <col min="6658" max="6658" width="52.25" customWidth="1"/>
    <col min="6659" max="6659" width="20.5" customWidth="1"/>
    <col min="6914" max="6914" width="52.25" customWidth="1"/>
    <col min="6915" max="6915" width="20.5" customWidth="1"/>
    <col min="7170" max="7170" width="52.25" customWidth="1"/>
    <col min="7171" max="7171" width="20.5" customWidth="1"/>
    <col min="7426" max="7426" width="52.25" customWidth="1"/>
    <col min="7427" max="7427" width="20.5" customWidth="1"/>
    <col min="7682" max="7682" width="52.25" customWidth="1"/>
    <col min="7683" max="7683" width="20.5" customWidth="1"/>
    <col min="7938" max="7938" width="52.25" customWidth="1"/>
    <col min="7939" max="7939" width="20.5" customWidth="1"/>
    <col min="8194" max="8194" width="52.25" customWidth="1"/>
    <col min="8195" max="8195" width="20.5" customWidth="1"/>
    <col min="8450" max="8450" width="52.25" customWidth="1"/>
    <col min="8451" max="8451" width="20.5" customWidth="1"/>
    <col min="8706" max="8706" width="52.25" customWidth="1"/>
    <col min="8707" max="8707" width="20.5" customWidth="1"/>
    <col min="8962" max="8962" width="52.25" customWidth="1"/>
    <col min="8963" max="8963" width="20.5" customWidth="1"/>
    <col min="9218" max="9218" width="52.25" customWidth="1"/>
    <col min="9219" max="9219" width="20.5" customWidth="1"/>
    <col min="9474" max="9474" width="52.25" customWidth="1"/>
    <col min="9475" max="9475" width="20.5" customWidth="1"/>
    <col min="9730" max="9730" width="52.25" customWidth="1"/>
    <col min="9731" max="9731" width="20.5" customWidth="1"/>
    <col min="9986" max="9986" width="52.25" customWidth="1"/>
    <col min="9987" max="9987" width="20.5" customWidth="1"/>
    <col min="10242" max="10242" width="52.25" customWidth="1"/>
    <col min="10243" max="10243" width="20.5" customWidth="1"/>
    <col min="10498" max="10498" width="52.25" customWidth="1"/>
    <col min="10499" max="10499" width="20.5" customWidth="1"/>
    <col min="10754" max="10754" width="52.25" customWidth="1"/>
    <col min="10755" max="10755" width="20.5" customWidth="1"/>
    <col min="11010" max="11010" width="52.25" customWidth="1"/>
    <col min="11011" max="11011" width="20.5" customWidth="1"/>
    <col min="11266" max="11266" width="52.25" customWidth="1"/>
    <col min="11267" max="11267" width="20.5" customWidth="1"/>
    <col min="11522" max="11522" width="52.25" customWidth="1"/>
    <col min="11523" max="11523" width="20.5" customWidth="1"/>
    <col min="11778" max="11778" width="52.25" customWidth="1"/>
    <col min="11779" max="11779" width="20.5" customWidth="1"/>
    <col min="12034" max="12034" width="52.25" customWidth="1"/>
    <col min="12035" max="12035" width="20.5" customWidth="1"/>
    <col min="12290" max="12290" width="52.25" customWidth="1"/>
    <col min="12291" max="12291" width="20.5" customWidth="1"/>
    <col min="12546" max="12546" width="52.25" customWidth="1"/>
    <col min="12547" max="12547" width="20.5" customWidth="1"/>
    <col min="12802" max="12802" width="52.25" customWidth="1"/>
    <col min="12803" max="12803" width="20.5" customWidth="1"/>
    <col min="13058" max="13058" width="52.25" customWidth="1"/>
    <col min="13059" max="13059" width="20.5" customWidth="1"/>
    <col min="13314" max="13314" width="52.25" customWidth="1"/>
    <col min="13315" max="13315" width="20.5" customWidth="1"/>
    <col min="13570" max="13570" width="52.25" customWidth="1"/>
    <col min="13571" max="13571" width="20.5" customWidth="1"/>
    <col min="13826" max="13826" width="52.25" customWidth="1"/>
    <col min="13827" max="13827" width="20.5" customWidth="1"/>
    <col min="14082" max="14082" width="52.25" customWidth="1"/>
    <col min="14083" max="14083" width="20.5" customWidth="1"/>
    <col min="14338" max="14338" width="52.25" customWidth="1"/>
    <col min="14339" max="14339" width="20.5" customWidth="1"/>
    <col min="14594" max="14594" width="52.25" customWidth="1"/>
    <col min="14595" max="14595" width="20.5" customWidth="1"/>
    <col min="14850" max="14850" width="52.25" customWidth="1"/>
    <col min="14851" max="14851" width="20.5" customWidth="1"/>
    <col min="15106" max="15106" width="52.25" customWidth="1"/>
    <col min="15107" max="15107" width="20.5" customWidth="1"/>
    <col min="15362" max="15362" width="52.25" customWidth="1"/>
    <col min="15363" max="15363" width="20.5" customWidth="1"/>
    <col min="15618" max="15618" width="52.25" customWidth="1"/>
    <col min="15619" max="15619" width="20.5" customWidth="1"/>
    <col min="15874" max="15874" width="52.25" customWidth="1"/>
    <col min="15875" max="15875" width="20.5" customWidth="1"/>
    <col min="16130" max="16130" width="52.25" customWidth="1"/>
    <col min="16131" max="16131" width="20.5" customWidth="1"/>
  </cols>
  <sheetData>
    <row r="1" ht="29.1" customHeight="1" spans="2:3">
      <c r="B1" s="77" t="s">
        <v>3707</v>
      </c>
      <c r="C1" s="77"/>
    </row>
    <row r="2" ht="17.1" customHeight="1" spans="2:3">
      <c r="B2" s="2" t="s">
        <v>3708</v>
      </c>
      <c r="C2" s="2"/>
    </row>
    <row r="3" ht="17.1" customHeight="1" spans="2:3">
      <c r="B3" s="2" t="s">
        <v>2607</v>
      </c>
      <c r="C3" s="2"/>
    </row>
    <row r="4" ht="17.1" customHeight="1" spans="2:3">
      <c r="B4" s="3" t="s">
        <v>3672</v>
      </c>
      <c r="C4" s="3" t="s">
        <v>129</v>
      </c>
    </row>
    <row r="5" ht="17.1" customHeight="1" spans="1:3">
      <c r="A5" s="114">
        <v>201</v>
      </c>
      <c r="B5" s="4" t="s">
        <v>137</v>
      </c>
      <c r="C5" s="5">
        <v>3885069</v>
      </c>
    </row>
    <row r="6" ht="17.1" customHeight="1" spans="1:3">
      <c r="A6" s="114">
        <v>20101</v>
      </c>
      <c r="B6" s="4" t="s">
        <v>139</v>
      </c>
      <c r="C6" s="5">
        <v>116631</v>
      </c>
    </row>
    <row r="7" ht="17.1" customHeight="1" spans="1:3">
      <c r="A7" s="114">
        <v>2010101</v>
      </c>
      <c r="B7" s="4" t="s">
        <v>141</v>
      </c>
      <c r="C7" s="5">
        <v>75262</v>
      </c>
    </row>
    <row r="8" ht="17.1" customHeight="1" spans="1:3">
      <c r="A8" s="114">
        <v>2010102</v>
      </c>
      <c r="B8" s="4" t="s">
        <v>143</v>
      </c>
      <c r="C8" s="5">
        <v>10673</v>
      </c>
    </row>
    <row r="9" ht="17.1" customHeight="1" spans="1:3">
      <c r="A9" s="114">
        <v>2010103</v>
      </c>
      <c r="B9" s="4" t="s">
        <v>145</v>
      </c>
      <c r="C9" s="5">
        <v>802</v>
      </c>
    </row>
    <row r="10" ht="17.1" customHeight="1" spans="1:3">
      <c r="A10" s="114">
        <v>2010104</v>
      </c>
      <c r="B10" s="4" t="s">
        <v>148</v>
      </c>
      <c r="C10" s="5">
        <v>10770</v>
      </c>
    </row>
    <row r="11" ht="17.1" customHeight="1" spans="1:3">
      <c r="A11" s="114">
        <v>2010105</v>
      </c>
      <c r="B11" s="4" t="s">
        <v>150</v>
      </c>
      <c r="C11" s="5">
        <v>1148</v>
      </c>
    </row>
    <row r="12" ht="17.1" customHeight="1" spans="1:3">
      <c r="A12" s="114">
        <v>2010106</v>
      </c>
      <c r="B12" s="4" t="s">
        <v>152</v>
      </c>
      <c r="C12" s="5">
        <v>923</v>
      </c>
    </row>
    <row r="13" ht="17.1" customHeight="1" spans="1:3">
      <c r="A13" s="114">
        <v>2010107</v>
      </c>
      <c r="B13" s="4" t="s">
        <v>154</v>
      </c>
      <c r="C13" s="5">
        <v>1397</v>
      </c>
    </row>
    <row r="14" ht="17.1" customHeight="1" spans="1:3">
      <c r="A14" s="114">
        <v>2010108</v>
      </c>
      <c r="B14" s="4" t="s">
        <v>156</v>
      </c>
      <c r="C14" s="5">
        <v>7578</v>
      </c>
    </row>
    <row r="15" ht="17.1" customHeight="1" spans="1:3">
      <c r="A15" s="114">
        <v>2010109</v>
      </c>
      <c r="B15" s="4" t="s">
        <v>158</v>
      </c>
      <c r="C15" s="5">
        <v>167</v>
      </c>
    </row>
    <row r="16" ht="17.1" customHeight="1" spans="1:3">
      <c r="A16" s="114">
        <v>2010150</v>
      </c>
      <c r="B16" s="4" t="s">
        <v>160</v>
      </c>
      <c r="C16" s="5">
        <v>153</v>
      </c>
    </row>
    <row r="17" ht="17.1" customHeight="1" spans="1:3">
      <c r="A17" s="114">
        <v>2010199</v>
      </c>
      <c r="B17" s="4" t="s">
        <v>162</v>
      </c>
      <c r="C17" s="5">
        <v>7758</v>
      </c>
    </row>
    <row r="18" ht="17.1" customHeight="1" spans="1:3">
      <c r="A18" s="114">
        <v>20102</v>
      </c>
      <c r="B18" s="4" t="s">
        <v>164</v>
      </c>
      <c r="C18" s="5">
        <v>90754</v>
      </c>
    </row>
    <row r="19" ht="17.1" customHeight="1" spans="1:3">
      <c r="A19" s="114">
        <v>2010201</v>
      </c>
      <c r="B19" s="4" t="s">
        <v>141</v>
      </c>
      <c r="C19" s="5">
        <v>57789</v>
      </c>
    </row>
    <row r="20" ht="17.1" customHeight="1" spans="1:3">
      <c r="A20" s="114">
        <v>2010202</v>
      </c>
      <c r="B20" s="4" t="s">
        <v>143</v>
      </c>
      <c r="C20" s="5">
        <v>11464</v>
      </c>
    </row>
    <row r="21" ht="17.1" customHeight="1" spans="1:3">
      <c r="A21" s="114">
        <v>2010203</v>
      </c>
      <c r="B21" s="4" t="s">
        <v>145</v>
      </c>
      <c r="C21" s="5">
        <v>281</v>
      </c>
    </row>
    <row r="22" ht="17.1" customHeight="1" spans="1:3">
      <c r="A22" s="114">
        <v>2010204</v>
      </c>
      <c r="B22" s="4" t="s">
        <v>169</v>
      </c>
      <c r="C22" s="5">
        <v>7702</v>
      </c>
    </row>
    <row r="23" ht="17.1" customHeight="1" spans="1:3">
      <c r="A23" s="114">
        <v>2010205</v>
      </c>
      <c r="B23" s="4" t="s">
        <v>171</v>
      </c>
      <c r="C23" s="5">
        <v>3081</v>
      </c>
    </row>
    <row r="24" ht="17.1" customHeight="1" spans="1:3">
      <c r="A24" s="114">
        <v>2010206</v>
      </c>
      <c r="B24" s="4" t="s">
        <v>173</v>
      </c>
      <c r="C24" s="5">
        <v>1875</v>
      </c>
    </row>
    <row r="25" ht="17.1" customHeight="1" spans="1:3">
      <c r="A25" s="114">
        <v>2010250</v>
      </c>
      <c r="B25" s="4" t="s">
        <v>160</v>
      </c>
      <c r="C25" s="5">
        <v>217</v>
      </c>
    </row>
    <row r="26" ht="17.1" customHeight="1" spans="1:3">
      <c r="A26" s="114">
        <v>2010299</v>
      </c>
      <c r="B26" s="4" t="s">
        <v>176</v>
      </c>
      <c r="C26" s="5">
        <v>8345</v>
      </c>
    </row>
    <row r="27" ht="17.1" customHeight="1" spans="1:3">
      <c r="A27" s="114">
        <v>20103</v>
      </c>
      <c r="B27" s="4" t="s">
        <v>178</v>
      </c>
      <c r="C27" s="5">
        <v>1043025</v>
      </c>
    </row>
    <row r="28" ht="17.1" customHeight="1" spans="1:3">
      <c r="A28" s="114">
        <v>2010301</v>
      </c>
      <c r="B28" s="4" t="s">
        <v>141</v>
      </c>
      <c r="C28" s="5">
        <v>621266</v>
      </c>
    </row>
    <row r="29" ht="17.1" customHeight="1" spans="1:3">
      <c r="A29" s="114">
        <v>2010302</v>
      </c>
      <c r="B29" s="4" t="s">
        <v>143</v>
      </c>
      <c r="C29" s="5">
        <v>150477</v>
      </c>
    </row>
    <row r="30" ht="17.1" customHeight="1" spans="1:3">
      <c r="A30" s="114">
        <v>2010303</v>
      </c>
      <c r="B30" s="4" t="s">
        <v>145</v>
      </c>
      <c r="C30" s="5">
        <v>17332</v>
      </c>
    </row>
    <row r="31" ht="17.1" customHeight="1" spans="1:3">
      <c r="A31" s="114">
        <v>2010304</v>
      </c>
      <c r="B31" s="4" t="s">
        <v>183</v>
      </c>
      <c r="C31" s="5">
        <v>534</v>
      </c>
    </row>
    <row r="32" ht="17.1" customHeight="1" spans="1:3">
      <c r="A32" s="114">
        <v>2010305</v>
      </c>
      <c r="B32" s="4" t="s">
        <v>185</v>
      </c>
      <c r="C32" s="5">
        <v>3076</v>
      </c>
    </row>
    <row r="33" ht="17.1" customHeight="1" spans="1:3">
      <c r="A33" s="114">
        <v>2010306</v>
      </c>
      <c r="B33" s="4" t="s">
        <v>187</v>
      </c>
      <c r="C33" s="5">
        <v>1279</v>
      </c>
    </row>
    <row r="34" ht="17.1" customHeight="1" spans="1:3">
      <c r="A34" s="114">
        <v>2010307</v>
      </c>
      <c r="B34" s="4" t="s">
        <v>189</v>
      </c>
      <c r="C34" s="5">
        <v>2387</v>
      </c>
    </row>
    <row r="35" ht="17.1" customHeight="1" spans="1:3">
      <c r="A35" s="114">
        <v>2010308</v>
      </c>
      <c r="B35" s="4" t="s">
        <v>191</v>
      </c>
      <c r="C35" s="5">
        <v>12240</v>
      </c>
    </row>
    <row r="36" ht="17.1" customHeight="1" spans="1:3">
      <c r="A36" s="114">
        <v>2010309</v>
      </c>
      <c r="B36" s="4" t="s">
        <v>193</v>
      </c>
      <c r="C36" s="5">
        <v>1712</v>
      </c>
    </row>
    <row r="37" ht="17.1" customHeight="1" spans="1:3">
      <c r="A37" s="114">
        <v>2010350</v>
      </c>
      <c r="B37" s="4" t="s">
        <v>160</v>
      </c>
      <c r="C37" s="5">
        <v>19030</v>
      </c>
    </row>
    <row r="38" ht="17.1" customHeight="1" spans="1:3">
      <c r="A38" s="114">
        <v>2010399</v>
      </c>
      <c r="B38" s="4" t="s">
        <v>196</v>
      </c>
      <c r="C38" s="5">
        <v>213692</v>
      </c>
    </row>
    <row r="39" ht="17.1" customHeight="1" spans="1:3">
      <c r="A39" s="114">
        <v>20104</v>
      </c>
      <c r="B39" s="4" t="s">
        <v>198</v>
      </c>
      <c r="C39" s="5">
        <v>246725</v>
      </c>
    </row>
    <row r="40" ht="17.1" customHeight="1" spans="1:3">
      <c r="A40" s="114">
        <v>2010401</v>
      </c>
      <c r="B40" s="4" t="s">
        <v>141</v>
      </c>
      <c r="C40" s="5">
        <v>58684</v>
      </c>
    </row>
    <row r="41" ht="17.1" customHeight="1" spans="1:3">
      <c r="A41" s="114">
        <v>2010402</v>
      </c>
      <c r="B41" s="4" t="s">
        <v>143</v>
      </c>
      <c r="C41" s="5">
        <v>19171</v>
      </c>
    </row>
    <row r="42" ht="17.1" customHeight="1" spans="1:3">
      <c r="A42" s="114">
        <v>2010403</v>
      </c>
      <c r="B42" s="4" t="s">
        <v>145</v>
      </c>
      <c r="C42" s="5">
        <v>329</v>
      </c>
    </row>
    <row r="43" ht="17.1" customHeight="1" spans="1:3">
      <c r="A43" s="114">
        <v>2010404</v>
      </c>
      <c r="B43" s="4" t="s">
        <v>203</v>
      </c>
      <c r="C43" s="5">
        <v>85483</v>
      </c>
    </row>
    <row r="44" ht="17.1" customHeight="1" spans="1:3">
      <c r="A44" s="114">
        <v>2010405</v>
      </c>
      <c r="B44" s="4" t="s">
        <v>205</v>
      </c>
      <c r="C44" s="5">
        <v>586</v>
      </c>
    </row>
    <row r="45" ht="17.1" customHeight="1" spans="1:3">
      <c r="A45" s="114">
        <v>2010406</v>
      </c>
      <c r="B45" s="4" t="s">
        <v>207</v>
      </c>
      <c r="C45" s="5">
        <v>9215</v>
      </c>
    </row>
    <row r="46" ht="17.1" customHeight="1" spans="1:3">
      <c r="A46" s="114">
        <v>2010407</v>
      </c>
      <c r="B46" s="4" t="s">
        <v>209</v>
      </c>
      <c r="C46" s="5">
        <v>590</v>
      </c>
    </row>
    <row r="47" ht="17.1" customHeight="1" spans="1:3">
      <c r="A47" s="114">
        <v>2010408</v>
      </c>
      <c r="B47" s="4" t="s">
        <v>212</v>
      </c>
      <c r="C47" s="5">
        <v>2909</v>
      </c>
    </row>
    <row r="48" ht="17.1" customHeight="1" spans="1:3">
      <c r="A48" s="114">
        <v>2010409</v>
      </c>
      <c r="B48" s="4" t="s">
        <v>214</v>
      </c>
      <c r="C48" s="5">
        <v>9</v>
      </c>
    </row>
    <row r="49" ht="17.1" customHeight="1" spans="1:3">
      <c r="A49" s="114">
        <v>2010450</v>
      </c>
      <c r="B49" s="4" t="s">
        <v>160</v>
      </c>
      <c r="C49" s="5">
        <v>4576</v>
      </c>
    </row>
    <row r="50" ht="17.1" customHeight="1" spans="1:3">
      <c r="A50" s="114">
        <v>2010499</v>
      </c>
      <c r="B50" s="4" t="s">
        <v>217</v>
      </c>
      <c r="C50" s="5">
        <v>65173</v>
      </c>
    </row>
    <row r="51" ht="17.1" customHeight="1" spans="1:3">
      <c r="A51" s="114">
        <v>20105</v>
      </c>
      <c r="B51" s="4" t="s">
        <v>219</v>
      </c>
      <c r="C51" s="5">
        <v>52757</v>
      </c>
    </row>
    <row r="52" ht="17.1" customHeight="1" spans="1:3">
      <c r="A52" s="114">
        <v>2010501</v>
      </c>
      <c r="B52" s="4" t="s">
        <v>141</v>
      </c>
      <c r="C52" s="5">
        <v>28158</v>
      </c>
    </row>
    <row r="53" ht="17.1" customHeight="1" spans="1:3">
      <c r="A53" s="114">
        <v>2010502</v>
      </c>
      <c r="B53" s="4" t="s">
        <v>143</v>
      </c>
      <c r="C53" s="5">
        <v>1854</v>
      </c>
    </row>
    <row r="54" ht="17.1" customHeight="1" spans="1:3">
      <c r="A54" s="114">
        <v>2010503</v>
      </c>
      <c r="B54" s="4" t="s">
        <v>145</v>
      </c>
      <c r="C54" s="5">
        <v>187</v>
      </c>
    </row>
    <row r="55" ht="17.1" customHeight="1" spans="1:3">
      <c r="A55" s="114">
        <v>2010504</v>
      </c>
      <c r="B55" s="4" t="s">
        <v>224</v>
      </c>
      <c r="C55" s="5">
        <v>1195</v>
      </c>
    </row>
    <row r="56" ht="17.1" customHeight="1" spans="1:3">
      <c r="A56" s="114">
        <v>2010505</v>
      </c>
      <c r="B56" s="4" t="s">
        <v>226</v>
      </c>
      <c r="C56" s="5">
        <v>4225</v>
      </c>
    </row>
    <row r="57" ht="17.1" customHeight="1" spans="1:3">
      <c r="A57" s="114">
        <v>2010506</v>
      </c>
      <c r="B57" s="4" t="s">
        <v>228</v>
      </c>
      <c r="C57" s="5">
        <v>1007</v>
      </c>
    </row>
    <row r="58" ht="17.1" customHeight="1" spans="1:3">
      <c r="A58" s="114">
        <v>2010507</v>
      </c>
      <c r="B58" s="4" t="s">
        <v>230</v>
      </c>
      <c r="C58" s="5">
        <v>2306</v>
      </c>
    </row>
    <row r="59" ht="17.1" customHeight="1" spans="1:3">
      <c r="A59" s="114">
        <v>2010508</v>
      </c>
      <c r="B59" s="4" t="s">
        <v>232</v>
      </c>
      <c r="C59" s="5">
        <v>5266</v>
      </c>
    </row>
    <row r="60" ht="17.1" customHeight="1" spans="1:3">
      <c r="A60" s="114">
        <v>2010550</v>
      </c>
      <c r="B60" s="4" t="s">
        <v>160</v>
      </c>
      <c r="C60" s="5">
        <v>3624</v>
      </c>
    </row>
    <row r="61" ht="17.1" customHeight="1" spans="1:3">
      <c r="A61" s="114">
        <v>2010599</v>
      </c>
      <c r="B61" s="4" t="s">
        <v>235</v>
      </c>
      <c r="C61" s="5">
        <v>4935</v>
      </c>
    </row>
    <row r="62" ht="17.1" customHeight="1" spans="1:3">
      <c r="A62" s="114">
        <v>20106</v>
      </c>
      <c r="B62" s="4" t="s">
        <v>237</v>
      </c>
      <c r="C62" s="5">
        <v>206340</v>
      </c>
    </row>
    <row r="63" ht="17.1" customHeight="1" spans="1:3">
      <c r="A63" s="114">
        <v>2010601</v>
      </c>
      <c r="B63" s="4" t="s">
        <v>141</v>
      </c>
      <c r="C63" s="5">
        <v>122671</v>
      </c>
    </row>
    <row r="64" ht="17.1" customHeight="1" spans="1:3">
      <c r="A64" s="114">
        <v>2010602</v>
      </c>
      <c r="B64" s="4" t="s">
        <v>143</v>
      </c>
      <c r="C64" s="5">
        <v>17223</v>
      </c>
    </row>
    <row r="65" ht="17.1" customHeight="1" spans="1:3">
      <c r="A65" s="114">
        <v>2010603</v>
      </c>
      <c r="B65" s="4" t="s">
        <v>145</v>
      </c>
      <c r="C65" s="5">
        <v>204</v>
      </c>
    </row>
    <row r="66" ht="17.1" customHeight="1" spans="1:3">
      <c r="A66" s="114">
        <v>2010604</v>
      </c>
      <c r="B66" s="115" t="s">
        <v>242</v>
      </c>
      <c r="C66" s="100">
        <v>1398</v>
      </c>
    </row>
    <row r="67" ht="17.1" customHeight="1" spans="1:3">
      <c r="A67" s="114">
        <v>2010605</v>
      </c>
      <c r="B67" s="4" t="s">
        <v>244</v>
      </c>
      <c r="C67" s="5">
        <v>4737</v>
      </c>
    </row>
    <row r="68" ht="17.1" customHeight="1" spans="1:3">
      <c r="A68" s="114">
        <v>2010606</v>
      </c>
      <c r="B68" s="4" t="s">
        <v>246</v>
      </c>
      <c r="C68" s="5">
        <v>130</v>
      </c>
    </row>
    <row r="69" ht="17.1" customHeight="1" spans="1:3">
      <c r="A69" s="114">
        <v>2010607</v>
      </c>
      <c r="B69" s="4" t="s">
        <v>248</v>
      </c>
      <c r="C69" s="5">
        <v>5267</v>
      </c>
    </row>
    <row r="70" ht="17.1" customHeight="1" spans="1:3">
      <c r="A70" s="114">
        <v>2010608</v>
      </c>
      <c r="B70" s="4" t="s">
        <v>250</v>
      </c>
      <c r="C70" s="5">
        <v>2477</v>
      </c>
    </row>
    <row r="71" ht="17.1" customHeight="1" spans="1:3">
      <c r="A71" s="114">
        <v>2010650</v>
      </c>
      <c r="B71" s="4" t="s">
        <v>160</v>
      </c>
      <c r="C71" s="5">
        <v>6837</v>
      </c>
    </row>
    <row r="72" ht="17.1" customHeight="1" spans="1:3">
      <c r="A72" s="114">
        <v>2010699</v>
      </c>
      <c r="B72" s="4" t="s">
        <v>253</v>
      </c>
      <c r="C72" s="5">
        <v>45396</v>
      </c>
    </row>
    <row r="73" ht="17.1" customHeight="1" spans="1:3">
      <c r="A73" s="114">
        <v>20107</v>
      </c>
      <c r="B73" s="4" t="s">
        <v>255</v>
      </c>
      <c r="C73" s="5">
        <v>305379</v>
      </c>
    </row>
    <row r="74" ht="17.1" customHeight="1" spans="1:3">
      <c r="A74" s="114">
        <v>2010701</v>
      </c>
      <c r="B74" s="4" t="s">
        <v>141</v>
      </c>
      <c r="C74" s="5">
        <v>130972</v>
      </c>
    </row>
    <row r="75" ht="17.1" customHeight="1" spans="1:3">
      <c r="A75" s="114">
        <v>2010702</v>
      </c>
      <c r="B75" s="4" t="s">
        <v>143</v>
      </c>
      <c r="C75" s="5">
        <v>31034</v>
      </c>
    </row>
    <row r="76" ht="17.1" customHeight="1" spans="1:3">
      <c r="A76" s="114">
        <v>2010703</v>
      </c>
      <c r="B76" s="4" t="s">
        <v>145</v>
      </c>
      <c r="C76" s="5">
        <v>58</v>
      </c>
    </row>
    <row r="77" ht="17.1" customHeight="1" spans="1:3">
      <c r="A77" s="114">
        <v>2010704</v>
      </c>
      <c r="B77" s="4" t="s">
        <v>260</v>
      </c>
      <c r="C77" s="5">
        <v>5032</v>
      </c>
    </row>
    <row r="78" ht="17.1" customHeight="1" spans="1:3">
      <c r="A78" s="114">
        <v>2010705</v>
      </c>
      <c r="B78" s="4" t="s">
        <v>262</v>
      </c>
      <c r="C78" s="5">
        <v>2583</v>
      </c>
    </row>
    <row r="79" ht="17.1" customHeight="1" spans="1:3">
      <c r="A79" s="114">
        <v>2010706</v>
      </c>
      <c r="B79" s="4" t="s">
        <v>264</v>
      </c>
      <c r="C79" s="5">
        <v>38144</v>
      </c>
    </row>
    <row r="80" ht="17.1" customHeight="1" spans="1:3">
      <c r="A80" s="114">
        <v>2010707</v>
      </c>
      <c r="B80" s="4" t="s">
        <v>266</v>
      </c>
      <c r="C80" s="5">
        <v>3424</v>
      </c>
    </row>
    <row r="81" ht="17.1" customHeight="1" spans="1:3">
      <c r="A81" s="114">
        <v>2010708</v>
      </c>
      <c r="B81" s="4" t="s">
        <v>268</v>
      </c>
      <c r="C81" s="5">
        <v>11079</v>
      </c>
    </row>
    <row r="82" ht="17.1" customHeight="1" spans="1:3">
      <c r="A82" s="114">
        <v>2010709</v>
      </c>
      <c r="B82" s="4" t="s">
        <v>248</v>
      </c>
      <c r="C82" s="5">
        <v>5819</v>
      </c>
    </row>
    <row r="83" ht="17.1" customHeight="1" spans="1:3">
      <c r="A83" s="114">
        <v>2010750</v>
      </c>
      <c r="B83" s="4" t="s">
        <v>160</v>
      </c>
      <c r="C83" s="5">
        <v>140</v>
      </c>
    </row>
    <row r="84" ht="17.1" customHeight="1" spans="1:3">
      <c r="A84" s="114">
        <v>2010799</v>
      </c>
      <c r="B84" s="4" t="s">
        <v>272</v>
      </c>
      <c r="C84" s="5">
        <v>77094</v>
      </c>
    </row>
    <row r="85" ht="17.1" customHeight="1" spans="1:3">
      <c r="A85" s="114">
        <v>20108</v>
      </c>
      <c r="B85" s="4" t="s">
        <v>274</v>
      </c>
      <c r="C85" s="5">
        <v>62089</v>
      </c>
    </row>
    <row r="86" ht="17.1" customHeight="1" spans="1:3">
      <c r="A86" s="114">
        <v>2010801</v>
      </c>
      <c r="B86" s="4" t="s">
        <v>141</v>
      </c>
      <c r="C86" s="5">
        <v>32209</v>
      </c>
    </row>
    <row r="87" ht="17.1" customHeight="1" spans="1:3">
      <c r="A87" s="114">
        <v>2010802</v>
      </c>
      <c r="B87" s="4" t="s">
        <v>143</v>
      </c>
      <c r="C87" s="5">
        <v>4301</v>
      </c>
    </row>
    <row r="88" ht="17.1" customHeight="1" spans="1:3">
      <c r="A88" s="114">
        <v>2010803</v>
      </c>
      <c r="B88" s="4" t="s">
        <v>145</v>
      </c>
      <c r="C88" s="5">
        <v>199</v>
      </c>
    </row>
    <row r="89" ht="17.1" customHeight="1" spans="1:3">
      <c r="A89" s="114">
        <v>2010804</v>
      </c>
      <c r="B89" s="4" t="s">
        <v>279</v>
      </c>
      <c r="C89" s="5">
        <v>16148</v>
      </c>
    </row>
    <row r="90" ht="17.1" customHeight="1" spans="1:3">
      <c r="A90" s="114">
        <v>2010805</v>
      </c>
      <c r="B90" s="4" t="s">
        <v>281</v>
      </c>
      <c r="C90" s="5">
        <v>953</v>
      </c>
    </row>
    <row r="91" ht="17.1" customHeight="1" spans="1:3">
      <c r="A91" s="114">
        <v>2010806</v>
      </c>
      <c r="B91" s="4" t="s">
        <v>248</v>
      </c>
      <c r="C91" s="5">
        <v>1846</v>
      </c>
    </row>
    <row r="92" ht="17.1" customHeight="1" spans="1:3">
      <c r="A92" s="114">
        <v>2010850</v>
      </c>
      <c r="B92" s="4" t="s">
        <v>160</v>
      </c>
      <c r="C92" s="5">
        <v>1818</v>
      </c>
    </row>
    <row r="93" ht="17.1" customHeight="1" spans="1:3">
      <c r="A93" s="114">
        <v>2010899</v>
      </c>
      <c r="B93" s="4" t="s">
        <v>285</v>
      </c>
      <c r="C93" s="5">
        <v>4615</v>
      </c>
    </row>
    <row r="94" ht="17.1" customHeight="1" spans="1:3">
      <c r="A94" s="114">
        <v>20109</v>
      </c>
      <c r="B94" s="4" t="s">
        <v>287</v>
      </c>
      <c r="C94" s="5">
        <v>2136</v>
      </c>
    </row>
    <row r="95" ht="17.1" customHeight="1" spans="1:3">
      <c r="A95" s="114">
        <v>2010901</v>
      </c>
      <c r="B95" s="4" t="s">
        <v>141</v>
      </c>
      <c r="C95" s="5">
        <v>243</v>
      </c>
    </row>
    <row r="96" ht="17.1" customHeight="1" spans="1:3">
      <c r="A96" s="114">
        <v>2010902</v>
      </c>
      <c r="B96" s="4" t="s">
        <v>143</v>
      </c>
      <c r="C96" s="5">
        <v>466</v>
      </c>
    </row>
    <row r="97" ht="17.1" customHeight="1" spans="1:3">
      <c r="A97" s="114">
        <v>2010903</v>
      </c>
      <c r="B97" s="4" t="s">
        <v>145</v>
      </c>
      <c r="C97" s="5">
        <v>0</v>
      </c>
    </row>
    <row r="98" ht="17.1" customHeight="1" spans="1:3">
      <c r="A98" s="114">
        <v>2010904</v>
      </c>
      <c r="B98" s="4" t="s">
        <v>292</v>
      </c>
      <c r="C98" s="5">
        <v>0</v>
      </c>
    </row>
    <row r="99" ht="17.1" customHeight="1" spans="1:3">
      <c r="A99" s="114">
        <v>2010905</v>
      </c>
      <c r="B99" s="4" t="s">
        <v>294</v>
      </c>
      <c r="C99" s="5">
        <v>1073</v>
      </c>
    </row>
    <row r="100" ht="17.1" customHeight="1" spans="1:3">
      <c r="A100" s="114">
        <v>2010907</v>
      </c>
      <c r="B100" s="4" t="s">
        <v>296</v>
      </c>
      <c r="C100" s="5">
        <v>0</v>
      </c>
    </row>
    <row r="101" ht="17.1" customHeight="1" spans="1:3">
      <c r="A101" s="114">
        <v>2010908</v>
      </c>
      <c r="B101" s="4" t="s">
        <v>248</v>
      </c>
      <c r="C101" s="5">
        <v>129</v>
      </c>
    </row>
    <row r="102" ht="17.1" customHeight="1" spans="1:3">
      <c r="A102" s="114">
        <v>2010950</v>
      </c>
      <c r="B102" s="4" t="s">
        <v>160</v>
      </c>
      <c r="C102" s="5">
        <v>0</v>
      </c>
    </row>
    <row r="103" ht="17.1" customHeight="1" spans="1:3">
      <c r="A103" s="114">
        <v>2010999</v>
      </c>
      <c r="B103" s="4" t="s">
        <v>300</v>
      </c>
      <c r="C103" s="5">
        <v>225</v>
      </c>
    </row>
    <row r="104" ht="17.1" customHeight="1" spans="1:3">
      <c r="A104" s="114">
        <v>20110</v>
      </c>
      <c r="B104" s="4" t="s">
        <v>302</v>
      </c>
      <c r="C104" s="5">
        <v>108224</v>
      </c>
    </row>
    <row r="105" ht="17.1" customHeight="1" spans="1:3">
      <c r="A105" s="114">
        <v>2011001</v>
      </c>
      <c r="B105" s="4" t="s">
        <v>141</v>
      </c>
      <c r="C105" s="5">
        <v>32302</v>
      </c>
    </row>
    <row r="106" ht="17.1" customHeight="1" spans="1:3">
      <c r="A106" s="114">
        <v>2011002</v>
      </c>
      <c r="B106" s="4" t="s">
        <v>143</v>
      </c>
      <c r="C106" s="5">
        <v>3456</v>
      </c>
    </row>
    <row r="107" ht="17.1" customHeight="1" spans="1:3">
      <c r="A107" s="114">
        <v>2011003</v>
      </c>
      <c r="B107" s="4" t="s">
        <v>145</v>
      </c>
      <c r="C107" s="5">
        <v>8</v>
      </c>
    </row>
    <row r="108" ht="17.1" customHeight="1" spans="1:3">
      <c r="A108" s="114">
        <v>2011004</v>
      </c>
      <c r="B108" s="4" t="s">
        <v>307</v>
      </c>
      <c r="C108" s="5">
        <v>18</v>
      </c>
    </row>
    <row r="109" ht="17.1" customHeight="1" spans="1:3">
      <c r="A109" s="114">
        <v>2011005</v>
      </c>
      <c r="B109" s="4" t="s">
        <v>309</v>
      </c>
      <c r="C109" s="5">
        <v>0</v>
      </c>
    </row>
    <row r="110" ht="17.1" customHeight="1" spans="1:3">
      <c r="A110" s="114">
        <v>2011006</v>
      </c>
      <c r="B110" s="4" t="s">
        <v>311</v>
      </c>
      <c r="C110" s="5">
        <v>54513</v>
      </c>
    </row>
    <row r="111" ht="17.1" customHeight="1" spans="1:3">
      <c r="A111" s="114">
        <v>2011007</v>
      </c>
      <c r="B111" s="4" t="s">
        <v>313</v>
      </c>
      <c r="C111" s="5">
        <v>175</v>
      </c>
    </row>
    <row r="112" ht="17.1" customHeight="1" spans="1:3">
      <c r="A112" s="114">
        <v>2011008</v>
      </c>
      <c r="B112" s="4" t="s">
        <v>315</v>
      </c>
      <c r="C112" s="5">
        <v>2991</v>
      </c>
    </row>
    <row r="113" ht="17.1" customHeight="1" spans="1:3">
      <c r="A113" s="114">
        <v>2011009</v>
      </c>
      <c r="B113" s="4" t="s">
        <v>317</v>
      </c>
      <c r="C113" s="5">
        <v>332</v>
      </c>
    </row>
    <row r="114" ht="17.1" customHeight="1" spans="1:3">
      <c r="A114" s="114">
        <v>2011010</v>
      </c>
      <c r="B114" s="4" t="s">
        <v>319</v>
      </c>
      <c r="C114" s="5">
        <v>336</v>
      </c>
    </row>
    <row r="115" ht="17.1" customHeight="1" spans="1:3">
      <c r="A115" s="114">
        <v>2011011</v>
      </c>
      <c r="B115" s="4" t="s">
        <v>321</v>
      </c>
      <c r="C115" s="5">
        <v>1326</v>
      </c>
    </row>
    <row r="116" ht="17.1" customHeight="1" spans="1:3">
      <c r="A116" s="114">
        <v>2011012</v>
      </c>
      <c r="B116" s="4" t="s">
        <v>323</v>
      </c>
      <c r="C116" s="5">
        <v>15</v>
      </c>
    </row>
    <row r="117" ht="17.1" customHeight="1" spans="1:3">
      <c r="A117" s="114">
        <v>2011050</v>
      </c>
      <c r="B117" s="4" t="s">
        <v>160</v>
      </c>
      <c r="C117" s="5">
        <v>3665</v>
      </c>
    </row>
    <row r="118" ht="17.1" customHeight="1" spans="1:3">
      <c r="A118" s="114">
        <v>2011099</v>
      </c>
      <c r="B118" s="4" t="s">
        <v>326</v>
      </c>
      <c r="C118" s="5">
        <v>9087</v>
      </c>
    </row>
    <row r="119" ht="17.1" customHeight="1" spans="1:3">
      <c r="A119" s="114">
        <v>20111</v>
      </c>
      <c r="B119" s="4" t="s">
        <v>328</v>
      </c>
      <c r="C119" s="5">
        <v>129314</v>
      </c>
    </row>
    <row r="120" ht="17.1" customHeight="1" spans="1:3">
      <c r="A120" s="114">
        <v>2011101</v>
      </c>
      <c r="B120" s="4" t="s">
        <v>141</v>
      </c>
      <c r="C120" s="5">
        <v>89776</v>
      </c>
    </row>
    <row r="121" ht="17.1" customHeight="1" spans="1:3">
      <c r="A121" s="114">
        <v>2011102</v>
      </c>
      <c r="B121" s="4" t="s">
        <v>143</v>
      </c>
      <c r="C121" s="5">
        <v>18293</v>
      </c>
    </row>
    <row r="122" ht="17.1" customHeight="1" spans="1:3">
      <c r="A122" s="114">
        <v>2011103</v>
      </c>
      <c r="B122" s="4" t="s">
        <v>145</v>
      </c>
      <c r="C122" s="5">
        <v>47</v>
      </c>
    </row>
    <row r="123" ht="17.1" customHeight="1" spans="1:3">
      <c r="A123" s="114">
        <v>2011104</v>
      </c>
      <c r="B123" s="4" t="s">
        <v>333</v>
      </c>
      <c r="C123" s="5">
        <v>1348</v>
      </c>
    </row>
    <row r="124" ht="17.1" customHeight="1" spans="1:3">
      <c r="A124" s="114">
        <v>2011105</v>
      </c>
      <c r="B124" s="4" t="s">
        <v>335</v>
      </c>
      <c r="C124" s="5">
        <v>984</v>
      </c>
    </row>
    <row r="125" ht="17.1" customHeight="1" spans="1:3">
      <c r="A125" s="114">
        <v>2011106</v>
      </c>
      <c r="B125" s="4" t="s">
        <v>337</v>
      </c>
      <c r="C125" s="5">
        <v>0</v>
      </c>
    </row>
    <row r="126" ht="17.1" customHeight="1" spans="1:3">
      <c r="A126" s="114">
        <v>2011150</v>
      </c>
      <c r="B126" s="4" t="s">
        <v>160</v>
      </c>
      <c r="C126" s="5">
        <v>354</v>
      </c>
    </row>
    <row r="127" ht="17.1" customHeight="1" spans="1:3">
      <c r="A127" s="114">
        <v>2011199</v>
      </c>
      <c r="B127" s="4" t="s">
        <v>340</v>
      </c>
      <c r="C127" s="5">
        <v>18512</v>
      </c>
    </row>
    <row r="128" ht="17.1" customHeight="1" spans="1:3">
      <c r="A128" s="114">
        <v>20113</v>
      </c>
      <c r="B128" s="4" t="s">
        <v>342</v>
      </c>
      <c r="C128" s="5">
        <v>138891</v>
      </c>
    </row>
    <row r="129" ht="17.1" customHeight="1" spans="1:3">
      <c r="A129" s="114">
        <v>2011301</v>
      </c>
      <c r="B129" s="4" t="s">
        <v>141</v>
      </c>
      <c r="C129" s="5">
        <v>35976</v>
      </c>
    </row>
    <row r="130" ht="17.1" customHeight="1" spans="1:3">
      <c r="A130" s="114">
        <v>2011302</v>
      </c>
      <c r="B130" s="4" t="s">
        <v>143</v>
      </c>
      <c r="C130" s="5">
        <v>7471</v>
      </c>
    </row>
    <row r="131" ht="17.1" customHeight="1" spans="1:3">
      <c r="A131" s="114">
        <v>2011303</v>
      </c>
      <c r="B131" s="4" t="s">
        <v>145</v>
      </c>
      <c r="C131" s="5">
        <v>286</v>
      </c>
    </row>
    <row r="132" ht="17.1" customHeight="1" spans="1:3">
      <c r="A132" s="114">
        <v>2011304</v>
      </c>
      <c r="B132" s="4" t="s">
        <v>347</v>
      </c>
      <c r="C132" s="5">
        <v>2711</v>
      </c>
    </row>
    <row r="133" ht="17.1" customHeight="1" spans="1:3">
      <c r="A133" s="114">
        <v>2011305</v>
      </c>
      <c r="B133" s="4" t="s">
        <v>349</v>
      </c>
      <c r="C133" s="5">
        <v>39</v>
      </c>
    </row>
    <row r="134" ht="17.1" customHeight="1" spans="1:3">
      <c r="A134" s="114">
        <v>2011306</v>
      </c>
      <c r="B134" s="4" t="s">
        <v>351</v>
      </c>
      <c r="C134" s="5">
        <v>980</v>
      </c>
    </row>
    <row r="135" ht="17.1" customHeight="1" spans="1:3">
      <c r="A135" s="114">
        <v>2011307</v>
      </c>
      <c r="B135" s="4" t="s">
        <v>353</v>
      </c>
      <c r="C135" s="5">
        <v>12387</v>
      </c>
    </row>
    <row r="136" ht="17.1" customHeight="1" spans="1:3">
      <c r="A136" s="114">
        <v>2011308</v>
      </c>
      <c r="B136" s="4" t="s">
        <v>355</v>
      </c>
      <c r="C136" s="5">
        <v>54532</v>
      </c>
    </row>
    <row r="137" ht="17.1" customHeight="1" spans="1:3">
      <c r="A137" s="114">
        <v>2011350</v>
      </c>
      <c r="B137" s="4" t="s">
        <v>160</v>
      </c>
      <c r="C137" s="5">
        <v>1943</v>
      </c>
    </row>
    <row r="138" ht="17.1" customHeight="1" spans="1:3">
      <c r="A138" s="114">
        <v>2011399</v>
      </c>
      <c r="B138" s="4" t="s">
        <v>358</v>
      </c>
      <c r="C138" s="5">
        <v>22566</v>
      </c>
    </row>
    <row r="139" ht="17.1" customHeight="1" spans="1:3">
      <c r="A139" s="114">
        <v>20114</v>
      </c>
      <c r="B139" s="4" t="s">
        <v>360</v>
      </c>
      <c r="C139" s="5">
        <v>2031</v>
      </c>
    </row>
    <row r="140" ht="17.1" customHeight="1" spans="1:3">
      <c r="A140" s="114">
        <v>2011401</v>
      </c>
      <c r="B140" s="4" t="s">
        <v>141</v>
      </c>
      <c r="C140" s="5">
        <v>596</v>
      </c>
    </row>
    <row r="141" ht="17.1" customHeight="1" spans="1:3">
      <c r="A141" s="114">
        <v>2011402</v>
      </c>
      <c r="B141" s="4" t="s">
        <v>143</v>
      </c>
      <c r="C141" s="5">
        <v>965</v>
      </c>
    </row>
    <row r="142" ht="17.1" customHeight="1" spans="1:3">
      <c r="A142" s="114">
        <v>2011403</v>
      </c>
      <c r="B142" s="4" t="s">
        <v>145</v>
      </c>
      <c r="C142" s="5">
        <v>0</v>
      </c>
    </row>
    <row r="143" ht="17.1" customHeight="1" spans="1:3">
      <c r="A143" s="114">
        <v>2011404</v>
      </c>
      <c r="B143" s="4" t="s">
        <v>365</v>
      </c>
      <c r="C143" s="5">
        <v>0</v>
      </c>
    </row>
    <row r="144" ht="17.1" customHeight="1" spans="1:3">
      <c r="A144" s="114">
        <v>2011405</v>
      </c>
      <c r="B144" s="4" t="s">
        <v>367</v>
      </c>
      <c r="C144" s="5">
        <v>261</v>
      </c>
    </row>
    <row r="145" ht="17.1" customHeight="1" spans="1:3">
      <c r="A145" s="114">
        <v>2011406</v>
      </c>
      <c r="B145" s="4" t="s">
        <v>369</v>
      </c>
      <c r="C145" s="5">
        <v>21</v>
      </c>
    </row>
    <row r="146" ht="17.1" customHeight="1" spans="1:3">
      <c r="A146" s="114">
        <v>2011407</v>
      </c>
      <c r="B146" s="4" t="s">
        <v>371</v>
      </c>
      <c r="C146" s="5">
        <v>0</v>
      </c>
    </row>
    <row r="147" ht="17.1" customHeight="1" spans="1:3">
      <c r="A147" s="114">
        <v>2011408</v>
      </c>
      <c r="B147" s="4" t="s">
        <v>373</v>
      </c>
      <c r="C147" s="5">
        <v>0</v>
      </c>
    </row>
    <row r="148" ht="17.1" customHeight="1" spans="1:3">
      <c r="A148" s="114">
        <v>2011409</v>
      </c>
      <c r="B148" s="4" t="s">
        <v>375</v>
      </c>
      <c r="C148" s="5">
        <v>7</v>
      </c>
    </row>
    <row r="149" ht="17.1" customHeight="1" spans="1:3">
      <c r="A149" s="114">
        <v>2011450</v>
      </c>
      <c r="B149" s="4" t="s">
        <v>160</v>
      </c>
      <c r="C149" s="5">
        <v>113</v>
      </c>
    </row>
    <row r="150" ht="17.1" customHeight="1" spans="1:3">
      <c r="A150" s="114">
        <v>2011499</v>
      </c>
      <c r="B150" s="4" t="s">
        <v>378</v>
      </c>
      <c r="C150" s="5">
        <v>68</v>
      </c>
    </row>
    <row r="151" ht="17.1" customHeight="1" spans="1:3">
      <c r="A151" s="114">
        <v>20115</v>
      </c>
      <c r="B151" s="4" t="s">
        <v>380</v>
      </c>
      <c r="C151" s="5">
        <v>108575</v>
      </c>
    </row>
    <row r="152" ht="17.1" customHeight="1" spans="1:3">
      <c r="A152" s="114">
        <v>2011501</v>
      </c>
      <c r="B152" s="4" t="s">
        <v>141</v>
      </c>
      <c r="C152" s="5">
        <v>82465</v>
      </c>
    </row>
    <row r="153" ht="17.1" customHeight="1" spans="1:3">
      <c r="A153" s="114">
        <v>2011502</v>
      </c>
      <c r="B153" s="4" t="s">
        <v>143</v>
      </c>
      <c r="C153" s="5">
        <v>5851</v>
      </c>
    </row>
    <row r="154" ht="17.1" customHeight="1" spans="1:3">
      <c r="A154" s="114">
        <v>2011503</v>
      </c>
      <c r="B154" s="4" t="s">
        <v>145</v>
      </c>
      <c r="C154" s="5">
        <v>415</v>
      </c>
    </row>
    <row r="155" ht="17.1" customHeight="1" spans="1:3">
      <c r="A155" s="114">
        <v>2011504</v>
      </c>
      <c r="B155" s="4" t="s">
        <v>385</v>
      </c>
      <c r="C155" s="5">
        <v>4446</v>
      </c>
    </row>
    <row r="156" ht="17.1" customHeight="1" spans="1:3">
      <c r="A156" s="114">
        <v>2011505</v>
      </c>
      <c r="B156" s="4" t="s">
        <v>387</v>
      </c>
      <c r="C156" s="5">
        <v>4765</v>
      </c>
    </row>
    <row r="157" ht="17.1" customHeight="1" spans="1:3">
      <c r="A157" s="114">
        <v>2011506</v>
      </c>
      <c r="B157" s="4" t="s">
        <v>389</v>
      </c>
      <c r="C157" s="5">
        <v>1475</v>
      </c>
    </row>
    <row r="158" ht="17.1" customHeight="1" spans="1:3">
      <c r="A158" s="114">
        <v>2011507</v>
      </c>
      <c r="B158" s="4" t="s">
        <v>248</v>
      </c>
      <c r="C158" s="5">
        <v>529</v>
      </c>
    </row>
    <row r="159" ht="17.1" customHeight="1" spans="1:3">
      <c r="A159" s="114">
        <v>2011550</v>
      </c>
      <c r="B159" s="4" t="s">
        <v>160</v>
      </c>
      <c r="C159" s="5">
        <v>2370</v>
      </c>
    </row>
    <row r="160" ht="17.1" customHeight="1" spans="1:3">
      <c r="A160" s="114">
        <v>2011599</v>
      </c>
      <c r="B160" s="4" t="s">
        <v>393</v>
      </c>
      <c r="C160" s="5">
        <v>6259</v>
      </c>
    </row>
    <row r="161" ht="17.1" customHeight="1" spans="1:3">
      <c r="A161" s="114">
        <v>20117</v>
      </c>
      <c r="B161" s="4" t="s">
        <v>395</v>
      </c>
      <c r="C161" s="5">
        <v>56230</v>
      </c>
    </row>
    <row r="162" ht="17.1" customHeight="1" spans="1:3">
      <c r="A162" s="114">
        <v>2011701</v>
      </c>
      <c r="B162" s="4" t="s">
        <v>141</v>
      </c>
      <c r="C162" s="5">
        <v>18105</v>
      </c>
    </row>
    <row r="163" ht="17.1" customHeight="1" spans="1:3">
      <c r="A163" s="114">
        <v>2011702</v>
      </c>
      <c r="B163" s="4" t="s">
        <v>143</v>
      </c>
      <c r="C163" s="5">
        <v>1094</v>
      </c>
    </row>
    <row r="164" ht="17.1" customHeight="1" spans="1:3">
      <c r="A164" s="114">
        <v>2011703</v>
      </c>
      <c r="B164" s="4" t="s">
        <v>145</v>
      </c>
      <c r="C164" s="5">
        <v>73</v>
      </c>
    </row>
    <row r="165" ht="17.1" customHeight="1" spans="1:3">
      <c r="A165" s="114">
        <v>2011704</v>
      </c>
      <c r="B165" s="4" t="s">
        <v>400</v>
      </c>
      <c r="C165" s="5">
        <v>113</v>
      </c>
    </row>
    <row r="166" ht="17.1" customHeight="1" spans="1:3">
      <c r="A166" s="114">
        <v>2011705</v>
      </c>
      <c r="B166" s="4" t="s">
        <v>402</v>
      </c>
      <c r="C166" s="5">
        <v>2</v>
      </c>
    </row>
    <row r="167" ht="17.1" customHeight="1" spans="1:3">
      <c r="A167" s="114">
        <v>2011706</v>
      </c>
      <c r="B167" s="4" t="s">
        <v>404</v>
      </c>
      <c r="C167" s="5">
        <v>8698</v>
      </c>
    </row>
    <row r="168" ht="17.1" customHeight="1" spans="1:3">
      <c r="A168" s="114">
        <v>2011707</v>
      </c>
      <c r="B168" s="4" t="s">
        <v>406</v>
      </c>
      <c r="C168" s="5">
        <v>514</v>
      </c>
    </row>
    <row r="169" ht="17.1" customHeight="1" spans="1:3">
      <c r="A169" s="114">
        <v>2011708</v>
      </c>
      <c r="B169" s="4" t="s">
        <v>408</v>
      </c>
      <c r="C169" s="5">
        <v>14</v>
      </c>
    </row>
    <row r="170" ht="17.1" customHeight="1" spans="1:3">
      <c r="A170" s="114">
        <v>2011709</v>
      </c>
      <c r="B170" s="4" t="s">
        <v>410</v>
      </c>
      <c r="C170" s="5">
        <v>1134</v>
      </c>
    </row>
    <row r="171" ht="17.1" customHeight="1" spans="1:3">
      <c r="A171" s="114">
        <v>2011710</v>
      </c>
      <c r="B171" s="4" t="s">
        <v>248</v>
      </c>
      <c r="C171" s="5">
        <v>598</v>
      </c>
    </row>
    <row r="172" ht="17.1" customHeight="1" spans="1:3">
      <c r="A172" s="114">
        <v>2011750</v>
      </c>
      <c r="B172" s="4" t="s">
        <v>160</v>
      </c>
      <c r="C172" s="5">
        <v>11748</v>
      </c>
    </row>
    <row r="173" ht="17.1" customHeight="1" spans="1:3">
      <c r="A173" s="114">
        <v>2011799</v>
      </c>
      <c r="B173" s="4" t="s">
        <v>414</v>
      </c>
      <c r="C173" s="5">
        <v>14137</v>
      </c>
    </row>
    <row r="174" ht="17.1" customHeight="1" spans="1:3">
      <c r="A174" s="114">
        <v>20123</v>
      </c>
      <c r="B174" s="4" t="s">
        <v>416</v>
      </c>
      <c r="C174" s="5">
        <v>61404</v>
      </c>
    </row>
    <row r="175" ht="17.1" customHeight="1" spans="1:3">
      <c r="A175" s="114">
        <v>2012301</v>
      </c>
      <c r="B175" s="4" t="s">
        <v>141</v>
      </c>
      <c r="C175" s="5">
        <v>15251</v>
      </c>
    </row>
    <row r="176" ht="17.1" customHeight="1" spans="1:3">
      <c r="A176" s="114">
        <v>2012302</v>
      </c>
      <c r="B176" s="4" t="s">
        <v>143</v>
      </c>
      <c r="C176" s="5">
        <v>1774</v>
      </c>
    </row>
    <row r="177" ht="17.1" customHeight="1" spans="1:3">
      <c r="A177" s="114">
        <v>2012303</v>
      </c>
      <c r="B177" s="4" t="s">
        <v>145</v>
      </c>
      <c r="C177" s="5">
        <v>157</v>
      </c>
    </row>
    <row r="178" ht="17.1" customHeight="1" spans="1:3">
      <c r="A178" s="114">
        <v>2012304</v>
      </c>
      <c r="B178" s="4" t="s">
        <v>421</v>
      </c>
      <c r="C178" s="5">
        <v>21370</v>
      </c>
    </row>
    <row r="179" ht="17.1" customHeight="1" spans="1:3">
      <c r="A179" s="114">
        <v>2012350</v>
      </c>
      <c r="B179" s="4" t="s">
        <v>160</v>
      </c>
      <c r="C179" s="5">
        <v>1054</v>
      </c>
    </row>
    <row r="180" ht="17.1" customHeight="1" spans="1:3">
      <c r="A180" s="114">
        <v>2012399</v>
      </c>
      <c r="B180" s="4" t="s">
        <v>424</v>
      </c>
      <c r="C180" s="5">
        <v>21798</v>
      </c>
    </row>
    <row r="181" ht="17.1" customHeight="1" spans="1:3">
      <c r="A181" s="114">
        <v>20124</v>
      </c>
      <c r="B181" s="4" t="s">
        <v>426</v>
      </c>
      <c r="C181" s="5">
        <v>21993</v>
      </c>
    </row>
    <row r="182" ht="17.1" customHeight="1" spans="1:3">
      <c r="A182" s="114">
        <v>2012401</v>
      </c>
      <c r="B182" s="4" t="s">
        <v>141</v>
      </c>
      <c r="C182" s="5">
        <v>2514</v>
      </c>
    </row>
    <row r="183" ht="17.1" customHeight="1" spans="1:3">
      <c r="A183" s="114">
        <v>2012402</v>
      </c>
      <c r="B183" s="4" t="s">
        <v>143</v>
      </c>
      <c r="C183" s="5">
        <v>407</v>
      </c>
    </row>
    <row r="184" ht="17.1" customHeight="1" spans="1:3">
      <c r="A184" s="114">
        <v>2012403</v>
      </c>
      <c r="B184" s="4" t="s">
        <v>145</v>
      </c>
      <c r="C184" s="5">
        <v>0</v>
      </c>
    </row>
    <row r="185" ht="17.1" customHeight="1" spans="1:3">
      <c r="A185" s="114">
        <v>2012404</v>
      </c>
      <c r="B185" s="4" t="s">
        <v>431</v>
      </c>
      <c r="C185" s="5">
        <v>5434</v>
      </c>
    </row>
    <row r="186" ht="17.1" customHeight="1" spans="1:3">
      <c r="A186" s="114">
        <v>2012450</v>
      </c>
      <c r="B186" s="4" t="s">
        <v>160</v>
      </c>
      <c r="C186" s="5">
        <v>305</v>
      </c>
    </row>
    <row r="187" ht="17.1" customHeight="1" spans="1:3">
      <c r="A187" s="114">
        <v>2012499</v>
      </c>
      <c r="B187" s="4" t="s">
        <v>434</v>
      </c>
      <c r="C187" s="5">
        <v>13333</v>
      </c>
    </row>
    <row r="188" ht="17.1" customHeight="1" spans="1:3">
      <c r="A188" s="114">
        <v>20125</v>
      </c>
      <c r="B188" s="4" t="s">
        <v>436</v>
      </c>
      <c r="C188" s="5">
        <v>12603</v>
      </c>
    </row>
    <row r="189" ht="17.1" customHeight="1" spans="1:3">
      <c r="A189" s="114">
        <v>2012501</v>
      </c>
      <c r="B189" s="4" t="s">
        <v>141</v>
      </c>
      <c r="C189" s="5">
        <v>3393</v>
      </c>
    </row>
    <row r="190" ht="17.1" customHeight="1" spans="1:3">
      <c r="A190" s="114">
        <v>2012502</v>
      </c>
      <c r="B190" s="4" t="s">
        <v>143</v>
      </c>
      <c r="C190" s="5">
        <v>154</v>
      </c>
    </row>
    <row r="191" ht="17.1" customHeight="1" spans="1:3">
      <c r="A191" s="114">
        <v>2012503</v>
      </c>
      <c r="B191" s="4" t="s">
        <v>145</v>
      </c>
      <c r="C191" s="5">
        <v>63</v>
      </c>
    </row>
    <row r="192" ht="17.1" customHeight="1" spans="1:3">
      <c r="A192" s="114">
        <v>2012504</v>
      </c>
      <c r="B192" s="4" t="s">
        <v>441</v>
      </c>
      <c r="C192" s="5">
        <v>2</v>
      </c>
    </row>
    <row r="193" ht="17.1" customHeight="1" spans="1:3">
      <c r="A193" s="114">
        <v>2012505</v>
      </c>
      <c r="B193" s="4" t="s">
        <v>443</v>
      </c>
      <c r="C193" s="5">
        <v>712</v>
      </c>
    </row>
    <row r="194" ht="17.1" customHeight="1" spans="1:3">
      <c r="A194" s="114">
        <v>2012506</v>
      </c>
      <c r="B194" s="4" t="s">
        <v>445</v>
      </c>
      <c r="C194" s="5">
        <v>6205</v>
      </c>
    </row>
    <row r="195" ht="17.1" customHeight="1" spans="1:3">
      <c r="A195" s="114">
        <v>2012550</v>
      </c>
      <c r="B195" s="4" t="s">
        <v>160</v>
      </c>
      <c r="C195" s="5">
        <v>784</v>
      </c>
    </row>
    <row r="196" ht="17.1" customHeight="1" spans="1:3">
      <c r="A196" s="114">
        <v>2012599</v>
      </c>
      <c r="B196" s="4" t="s">
        <v>448</v>
      </c>
      <c r="C196" s="5">
        <v>1290</v>
      </c>
    </row>
    <row r="197" ht="17.1" customHeight="1" spans="1:3">
      <c r="A197" s="114">
        <v>20126</v>
      </c>
      <c r="B197" s="4" t="s">
        <v>450</v>
      </c>
      <c r="C197" s="5">
        <v>41357</v>
      </c>
    </row>
    <row r="198" ht="17.1" customHeight="1" spans="1:3">
      <c r="A198" s="114">
        <v>2012601</v>
      </c>
      <c r="B198" s="4" t="s">
        <v>141</v>
      </c>
      <c r="C198" s="5">
        <v>12681</v>
      </c>
    </row>
    <row r="199" ht="17.1" customHeight="1" spans="1:3">
      <c r="A199" s="114">
        <v>2012602</v>
      </c>
      <c r="B199" s="4" t="s">
        <v>143</v>
      </c>
      <c r="C199" s="5">
        <v>1729</v>
      </c>
    </row>
    <row r="200" ht="17.1" customHeight="1" spans="1:3">
      <c r="A200" s="114">
        <v>2012603</v>
      </c>
      <c r="B200" s="4" t="s">
        <v>145</v>
      </c>
      <c r="C200" s="5">
        <v>0</v>
      </c>
    </row>
    <row r="201" ht="17.1" customHeight="1" spans="1:3">
      <c r="A201" s="114">
        <v>2012604</v>
      </c>
      <c r="B201" s="4" t="s">
        <v>455</v>
      </c>
      <c r="C201" s="5">
        <v>25972</v>
      </c>
    </row>
    <row r="202" ht="17.1" customHeight="1" spans="1:3">
      <c r="A202" s="114">
        <v>2012699</v>
      </c>
      <c r="B202" s="4" t="s">
        <v>457</v>
      </c>
      <c r="C202" s="5">
        <v>975</v>
      </c>
    </row>
    <row r="203" ht="17.1" customHeight="1" spans="1:3">
      <c r="A203" s="114">
        <v>20128</v>
      </c>
      <c r="B203" s="4" t="s">
        <v>459</v>
      </c>
      <c r="C203" s="5">
        <v>20412</v>
      </c>
    </row>
    <row r="204" ht="17.1" customHeight="1" spans="1:3">
      <c r="A204" s="114">
        <v>2012801</v>
      </c>
      <c r="B204" s="4" t="s">
        <v>141</v>
      </c>
      <c r="C204" s="5">
        <v>13956</v>
      </c>
    </row>
    <row r="205" ht="17.1" customHeight="1" spans="1:3">
      <c r="A205" s="114">
        <v>2012802</v>
      </c>
      <c r="B205" s="4" t="s">
        <v>143</v>
      </c>
      <c r="C205" s="5">
        <v>2868</v>
      </c>
    </row>
    <row r="206" ht="17.1" customHeight="1" spans="1:3">
      <c r="A206" s="114">
        <v>2012803</v>
      </c>
      <c r="B206" s="4" t="s">
        <v>145</v>
      </c>
      <c r="C206" s="5">
        <v>0</v>
      </c>
    </row>
    <row r="207" ht="17.1" customHeight="1" spans="1:3">
      <c r="A207" s="114">
        <v>2012804</v>
      </c>
      <c r="B207" s="4" t="s">
        <v>173</v>
      </c>
      <c r="C207" s="5">
        <v>186</v>
      </c>
    </row>
    <row r="208" ht="17.1" customHeight="1" spans="1:3">
      <c r="A208" s="114">
        <v>2012850</v>
      </c>
      <c r="B208" s="4" t="s">
        <v>160</v>
      </c>
      <c r="C208" s="5">
        <v>83</v>
      </c>
    </row>
    <row r="209" ht="17.1" customHeight="1" spans="1:3">
      <c r="A209" s="114">
        <v>2012899</v>
      </c>
      <c r="B209" s="4" t="s">
        <v>466</v>
      </c>
      <c r="C209" s="5">
        <v>3319</v>
      </c>
    </row>
    <row r="210" ht="17.1" customHeight="1" spans="1:3">
      <c r="A210" s="114">
        <v>20129</v>
      </c>
      <c r="B210" s="4" t="s">
        <v>468</v>
      </c>
      <c r="C210" s="5">
        <v>83966</v>
      </c>
    </row>
    <row r="211" ht="17.1" customHeight="1" spans="1:3">
      <c r="A211" s="114">
        <v>2012901</v>
      </c>
      <c r="B211" s="4" t="s">
        <v>141</v>
      </c>
      <c r="C211" s="5">
        <v>42328</v>
      </c>
    </row>
    <row r="212" ht="17.1" customHeight="1" spans="1:3">
      <c r="A212" s="114">
        <v>2012902</v>
      </c>
      <c r="B212" s="4" t="s">
        <v>143</v>
      </c>
      <c r="C212" s="5">
        <v>14542</v>
      </c>
    </row>
    <row r="213" ht="17.1" customHeight="1" spans="1:3">
      <c r="A213" s="114">
        <v>2012903</v>
      </c>
      <c r="B213" s="4" t="s">
        <v>145</v>
      </c>
      <c r="C213" s="5">
        <v>67</v>
      </c>
    </row>
    <row r="214" ht="17.1" customHeight="1" spans="1:3">
      <c r="A214" s="114">
        <v>2012904</v>
      </c>
      <c r="B214" s="4" t="s">
        <v>473</v>
      </c>
      <c r="C214" s="5">
        <v>12</v>
      </c>
    </row>
    <row r="215" ht="17.1" customHeight="1" spans="1:3">
      <c r="A215" s="114">
        <v>2012905</v>
      </c>
      <c r="B215" s="4" t="s">
        <v>475</v>
      </c>
      <c r="C215" s="5">
        <v>188</v>
      </c>
    </row>
    <row r="216" ht="17.1" customHeight="1" spans="1:3">
      <c r="A216" s="114">
        <v>2012950</v>
      </c>
      <c r="B216" s="4" t="s">
        <v>160</v>
      </c>
      <c r="C216" s="5">
        <v>1109</v>
      </c>
    </row>
    <row r="217" ht="17.1" customHeight="1" spans="1:3">
      <c r="A217" s="114">
        <v>2012999</v>
      </c>
      <c r="B217" s="4" t="s">
        <v>478</v>
      </c>
      <c r="C217" s="5">
        <v>25720</v>
      </c>
    </row>
    <row r="218" ht="17.1" customHeight="1" spans="1:3">
      <c r="A218" s="114">
        <v>20131</v>
      </c>
      <c r="B218" s="4" t="s">
        <v>480</v>
      </c>
      <c r="C218" s="5">
        <v>271347</v>
      </c>
    </row>
    <row r="219" ht="17.1" customHeight="1" spans="1:3">
      <c r="A219" s="114">
        <v>2013101</v>
      </c>
      <c r="B219" s="4" t="s">
        <v>141</v>
      </c>
      <c r="C219" s="5">
        <v>185473</v>
      </c>
    </row>
    <row r="220" ht="17.1" customHeight="1" spans="1:3">
      <c r="A220" s="114">
        <v>2013102</v>
      </c>
      <c r="B220" s="4" t="s">
        <v>143</v>
      </c>
      <c r="C220" s="5">
        <v>40334</v>
      </c>
    </row>
    <row r="221" ht="17.1" customHeight="1" spans="1:3">
      <c r="A221" s="114">
        <v>2013103</v>
      </c>
      <c r="B221" s="4" t="s">
        <v>145</v>
      </c>
      <c r="C221" s="5">
        <v>1498</v>
      </c>
    </row>
    <row r="222" ht="17.1" customHeight="1" spans="1:3">
      <c r="A222" s="114">
        <v>2013105</v>
      </c>
      <c r="B222" s="4" t="s">
        <v>485</v>
      </c>
      <c r="C222" s="5">
        <v>9837</v>
      </c>
    </row>
    <row r="223" ht="17.1" customHeight="1" spans="1:3">
      <c r="A223" s="114">
        <v>2013150</v>
      </c>
      <c r="B223" s="4" t="s">
        <v>160</v>
      </c>
      <c r="C223" s="5">
        <v>1756</v>
      </c>
    </row>
    <row r="224" ht="17.1" customHeight="1" spans="1:3">
      <c r="A224" s="114">
        <v>2013199</v>
      </c>
      <c r="B224" s="4" t="s">
        <v>488</v>
      </c>
      <c r="C224" s="5">
        <v>32449</v>
      </c>
    </row>
    <row r="225" ht="17.1" customHeight="1" spans="1:3">
      <c r="A225" s="114">
        <v>20132</v>
      </c>
      <c r="B225" s="4" t="s">
        <v>490</v>
      </c>
      <c r="C225" s="5">
        <v>113522</v>
      </c>
    </row>
    <row r="226" ht="17.1" customHeight="1" spans="1:3">
      <c r="A226" s="114">
        <v>2013201</v>
      </c>
      <c r="B226" s="4" t="s">
        <v>141</v>
      </c>
      <c r="C226" s="5">
        <v>36630</v>
      </c>
    </row>
    <row r="227" ht="17.1" customHeight="1" spans="1:3">
      <c r="A227" s="114">
        <v>2013202</v>
      </c>
      <c r="B227" s="4" t="s">
        <v>143</v>
      </c>
      <c r="C227" s="5">
        <v>34997</v>
      </c>
    </row>
    <row r="228" ht="17.1" customHeight="1" spans="1:3">
      <c r="A228" s="114">
        <v>2013203</v>
      </c>
      <c r="B228" s="4" t="s">
        <v>145</v>
      </c>
      <c r="C228" s="5">
        <v>0</v>
      </c>
    </row>
    <row r="229" ht="17.1" customHeight="1" spans="1:3">
      <c r="A229" s="114">
        <v>2013250</v>
      </c>
      <c r="B229" s="4" t="s">
        <v>160</v>
      </c>
      <c r="C229" s="5">
        <v>414</v>
      </c>
    </row>
    <row r="230" ht="17.1" customHeight="1" spans="1:3">
      <c r="A230" s="114">
        <v>2013299</v>
      </c>
      <c r="B230" s="4" t="s">
        <v>496</v>
      </c>
      <c r="C230" s="5">
        <v>41481</v>
      </c>
    </row>
    <row r="231" ht="17.1" customHeight="1" spans="1:3">
      <c r="A231" s="114">
        <v>20133</v>
      </c>
      <c r="B231" s="4" t="s">
        <v>498</v>
      </c>
      <c r="C231" s="5">
        <v>74042</v>
      </c>
    </row>
    <row r="232" ht="17.1" customHeight="1" spans="1:3">
      <c r="A232" s="114">
        <v>2013301</v>
      </c>
      <c r="B232" s="4" t="s">
        <v>141</v>
      </c>
      <c r="C232" s="5">
        <v>31447</v>
      </c>
    </row>
    <row r="233" ht="17.1" customHeight="1" spans="1:3">
      <c r="A233" s="114">
        <v>2013302</v>
      </c>
      <c r="B233" s="4" t="s">
        <v>143</v>
      </c>
      <c r="C233" s="5">
        <v>16879</v>
      </c>
    </row>
    <row r="234" ht="17.1" customHeight="1" spans="1:3">
      <c r="A234" s="114">
        <v>2013303</v>
      </c>
      <c r="B234" s="4" t="s">
        <v>145</v>
      </c>
      <c r="C234" s="5">
        <v>0</v>
      </c>
    </row>
    <row r="235" ht="17.1" customHeight="1" spans="1:3">
      <c r="A235" s="114">
        <v>2013350</v>
      </c>
      <c r="B235" s="4" t="s">
        <v>160</v>
      </c>
      <c r="C235" s="5">
        <v>1688</v>
      </c>
    </row>
    <row r="236" ht="17.1" customHeight="1" spans="1:3">
      <c r="A236" s="114">
        <v>2013399</v>
      </c>
      <c r="B236" s="4" t="s">
        <v>504</v>
      </c>
      <c r="C236" s="5">
        <v>24028</v>
      </c>
    </row>
    <row r="237" ht="17.1" customHeight="1" spans="1:3">
      <c r="A237" s="114">
        <v>20134</v>
      </c>
      <c r="B237" s="4" t="s">
        <v>506</v>
      </c>
      <c r="C237" s="5">
        <v>25682</v>
      </c>
    </row>
    <row r="238" ht="17.1" customHeight="1" spans="1:3">
      <c r="A238" s="114">
        <v>2013401</v>
      </c>
      <c r="B238" s="4" t="s">
        <v>141</v>
      </c>
      <c r="C238" s="5">
        <v>14209</v>
      </c>
    </row>
    <row r="239" ht="17.1" customHeight="1" spans="1:3">
      <c r="A239" s="114">
        <v>2013402</v>
      </c>
      <c r="B239" s="4" t="s">
        <v>143</v>
      </c>
      <c r="C239" s="5">
        <v>4697</v>
      </c>
    </row>
    <row r="240" ht="17.1" customHeight="1" spans="1:3">
      <c r="A240" s="114">
        <v>2013403</v>
      </c>
      <c r="B240" s="4" t="s">
        <v>145</v>
      </c>
      <c r="C240" s="5">
        <v>0</v>
      </c>
    </row>
    <row r="241" ht="17.1" customHeight="1" spans="1:3">
      <c r="A241" s="114">
        <v>2013450</v>
      </c>
      <c r="B241" s="4" t="s">
        <v>160</v>
      </c>
      <c r="C241" s="5">
        <v>63</v>
      </c>
    </row>
    <row r="242" ht="17.1" customHeight="1" spans="1:3">
      <c r="A242" s="114">
        <v>2013499</v>
      </c>
      <c r="B242" s="4" t="s">
        <v>512</v>
      </c>
      <c r="C242" s="5">
        <v>6713</v>
      </c>
    </row>
    <row r="243" ht="17.1" customHeight="1" spans="1:3">
      <c r="A243" s="114">
        <v>20135</v>
      </c>
      <c r="B243" s="4" t="s">
        <v>514</v>
      </c>
      <c r="C243" s="5">
        <v>1095</v>
      </c>
    </row>
    <row r="244" ht="17.1" customHeight="1" spans="1:3">
      <c r="A244" s="114">
        <v>2013501</v>
      </c>
      <c r="B244" s="4" t="s">
        <v>141</v>
      </c>
      <c r="C244" s="5">
        <v>689</v>
      </c>
    </row>
    <row r="245" ht="17.1" customHeight="1" spans="1:3">
      <c r="A245" s="114">
        <v>2013502</v>
      </c>
      <c r="B245" s="4" t="s">
        <v>143</v>
      </c>
      <c r="C245" s="5">
        <v>172</v>
      </c>
    </row>
    <row r="246" ht="17.1" customHeight="1" spans="1:3">
      <c r="A246" s="114">
        <v>2013503</v>
      </c>
      <c r="B246" s="4" t="s">
        <v>145</v>
      </c>
      <c r="C246" s="5">
        <v>4</v>
      </c>
    </row>
    <row r="247" ht="17.1" customHeight="1" spans="1:3">
      <c r="A247" s="114">
        <v>2013550</v>
      </c>
      <c r="B247" s="4" t="s">
        <v>160</v>
      </c>
      <c r="C247" s="5">
        <v>3</v>
      </c>
    </row>
    <row r="248" ht="17.1" customHeight="1" spans="1:3">
      <c r="A248" s="114">
        <v>2013599</v>
      </c>
      <c r="B248" s="4" t="s">
        <v>520</v>
      </c>
      <c r="C248" s="5">
        <v>227</v>
      </c>
    </row>
    <row r="249" ht="17.1" customHeight="1" spans="1:3">
      <c r="A249" s="114">
        <v>20136</v>
      </c>
      <c r="B249" s="4" t="s">
        <v>522</v>
      </c>
      <c r="C249" s="5">
        <v>51466</v>
      </c>
    </row>
    <row r="250" ht="17.1" customHeight="1" spans="1:3">
      <c r="A250" s="114">
        <v>2013601</v>
      </c>
      <c r="B250" s="4" t="s">
        <v>141</v>
      </c>
      <c r="C250" s="5">
        <v>24195</v>
      </c>
    </row>
    <row r="251" ht="17.1" customHeight="1" spans="1:3">
      <c r="A251" s="114">
        <v>2013602</v>
      </c>
      <c r="B251" s="4" t="s">
        <v>143</v>
      </c>
      <c r="C251" s="5">
        <v>8238</v>
      </c>
    </row>
    <row r="252" ht="17.1" customHeight="1" spans="1:3">
      <c r="A252" s="114">
        <v>2013603</v>
      </c>
      <c r="B252" s="4" t="s">
        <v>145</v>
      </c>
      <c r="C252" s="5">
        <v>6</v>
      </c>
    </row>
    <row r="253" ht="17.1" customHeight="1" spans="1:3">
      <c r="A253" s="114">
        <v>2013650</v>
      </c>
      <c r="B253" s="4" t="s">
        <v>160</v>
      </c>
      <c r="C253" s="5">
        <v>234</v>
      </c>
    </row>
    <row r="254" ht="17.1" customHeight="1" spans="1:3">
      <c r="A254" s="114">
        <v>2013699</v>
      </c>
      <c r="B254" s="4" t="s">
        <v>528</v>
      </c>
      <c r="C254" s="5">
        <v>18793</v>
      </c>
    </row>
    <row r="255" ht="17.1" customHeight="1" spans="1:3">
      <c r="A255" s="114">
        <v>20199</v>
      </c>
      <c r="B255" s="4" t="s">
        <v>530</v>
      </c>
      <c r="C255" s="5">
        <v>437079</v>
      </c>
    </row>
    <row r="256" ht="17.1" customHeight="1" spans="1:3">
      <c r="A256" s="114">
        <v>2019901</v>
      </c>
      <c r="B256" s="4" t="s">
        <v>532</v>
      </c>
      <c r="C256" s="5">
        <v>181</v>
      </c>
    </row>
    <row r="257" ht="17.1" customHeight="1" spans="1:3">
      <c r="A257" s="114">
        <v>2019999</v>
      </c>
      <c r="B257" s="4" t="s">
        <v>534</v>
      </c>
      <c r="C257" s="5">
        <v>436898</v>
      </c>
    </row>
    <row r="258" ht="17.1" customHeight="1" spans="1:3">
      <c r="A258" s="114">
        <v>202</v>
      </c>
      <c r="B258" s="4" t="s">
        <v>536</v>
      </c>
      <c r="C258" s="5">
        <v>848</v>
      </c>
    </row>
    <row r="259" ht="17.1" customHeight="1" spans="1:3">
      <c r="A259" s="114">
        <v>20201</v>
      </c>
      <c r="B259" s="4" t="s">
        <v>3710</v>
      </c>
      <c r="C259" s="5">
        <v>745</v>
      </c>
    </row>
    <row r="260" ht="17.1" customHeight="1" spans="1:3">
      <c r="A260" s="114">
        <v>2020101</v>
      </c>
      <c r="B260" s="4" t="s">
        <v>141</v>
      </c>
      <c r="C260" s="5">
        <v>0</v>
      </c>
    </row>
    <row r="261" ht="17.1" customHeight="1" spans="1:3">
      <c r="A261" s="114">
        <v>2020102</v>
      </c>
      <c r="B261" s="4" t="s">
        <v>143</v>
      </c>
      <c r="C261" s="5">
        <v>0</v>
      </c>
    </row>
    <row r="262" ht="17.1" customHeight="1" spans="1:3">
      <c r="A262" s="114">
        <v>2020103</v>
      </c>
      <c r="B262" s="4" t="s">
        <v>145</v>
      </c>
      <c r="C262" s="5">
        <v>0</v>
      </c>
    </row>
    <row r="263" ht="17.1" customHeight="1" spans="1:3">
      <c r="A263" s="114">
        <v>2020104</v>
      </c>
      <c r="B263" s="4" t="s">
        <v>485</v>
      </c>
      <c r="C263" s="5">
        <v>0</v>
      </c>
    </row>
    <row r="264" ht="17.1" customHeight="1" spans="1:3">
      <c r="A264" s="114">
        <v>2020150</v>
      </c>
      <c r="B264" s="4" t="s">
        <v>160</v>
      </c>
      <c r="C264" s="5">
        <v>0</v>
      </c>
    </row>
    <row r="265" ht="17.1" customHeight="1" spans="1:3">
      <c r="A265" s="114">
        <v>2020199</v>
      </c>
      <c r="B265" s="4" t="s">
        <v>3679</v>
      </c>
      <c r="C265" s="5">
        <v>745</v>
      </c>
    </row>
    <row r="266" ht="17.1" customHeight="1" spans="1:3">
      <c r="A266" s="114">
        <v>20202</v>
      </c>
      <c r="B266" s="4" t="s">
        <v>3711</v>
      </c>
      <c r="C266" s="5">
        <v>0</v>
      </c>
    </row>
    <row r="267" ht="17.1" customHeight="1" spans="1:3">
      <c r="A267" s="114">
        <v>2020201</v>
      </c>
      <c r="B267" s="4" t="s">
        <v>3712</v>
      </c>
      <c r="C267" s="5">
        <v>0</v>
      </c>
    </row>
    <row r="268" ht="17.1" customHeight="1" spans="1:3">
      <c r="A268" s="114">
        <v>2020202</v>
      </c>
      <c r="B268" s="4" t="s">
        <v>3713</v>
      </c>
      <c r="C268" s="5">
        <v>0</v>
      </c>
    </row>
    <row r="269" ht="17.1" customHeight="1" spans="1:3">
      <c r="A269" s="114">
        <v>20203</v>
      </c>
      <c r="B269" s="4" t="s">
        <v>3714</v>
      </c>
      <c r="C269" s="5">
        <v>0</v>
      </c>
    </row>
    <row r="270" ht="17.1" customHeight="1" spans="1:3">
      <c r="A270" s="114">
        <v>2020301</v>
      </c>
      <c r="B270" s="4" t="s">
        <v>3715</v>
      </c>
      <c r="C270" s="5">
        <v>0</v>
      </c>
    </row>
    <row r="271" ht="17.1" customHeight="1" spans="1:3">
      <c r="A271" s="114">
        <v>2020302</v>
      </c>
      <c r="B271" s="4" t="s">
        <v>3716</v>
      </c>
      <c r="C271" s="5">
        <v>0</v>
      </c>
    </row>
    <row r="272" ht="17.1" customHeight="1" spans="1:3">
      <c r="A272" s="114">
        <v>2020303</v>
      </c>
      <c r="B272" s="4" t="s">
        <v>3717</v>
      </c>
      <c r="C272" s="5">
        <v>0</v>
      </c>
    </row>
    <row r="273" ht="17.1" customHeight="1" spans="1:3">
      <c r="A273" s="114">
        <v>2020304</v>
      </c>
      <c r="B273" s="4" t="s">
        <v>3718</v>
      </c>
      <c r="C273" s="5">
        <v>0</v>
      </c>
    </row>
    <row r="274" ht="17.1" customHeight="1" spans="1:3">
      <c r="A274" s="114">
        <v>2020305</v>
      </c>
      <c r="B274" s="4" t="s">
        <v>3719</v>
      </c>
      <c r="C274" s="5">
        <v>0</v>
      </c>
    </row>
    <row r="275" ht="17.1" customHeight="1" spans="1:3">
      <c r="A275" s="114">
        <v>2020399</v>
      </c>
      <c r="B275" s="4" t="s">
        <v>3720</v>
      </c>
      <c r="C275" s="5">
        <v>0</v>
      </c>
    </row>
    <row r="276" ht="17.1" customHeight="1" spans="1:3">
      <c r="A276" s="114">
        <v>20204</v>
      </c>
      <c r="B276" s="4" t="s">
        <v>3721</v>
      </c>
      <c r="C276" s="5">
        <v>0</v>
      </c>
    </row>
    <row r="277" ht="17.1" customHeight="1" spans="1:3">
      <c r="A277" s="114">
        <v>2020401</v>
      </c>
      <c r="B277" s="4" t="s">
        <v>3722</v>
      </c>
      <c r="C277" s="5">
        <v>0</v>
      </c>
    </row>
    <row r="278" ht="17.1" customHeight="1" spans="1:3">
      <c r="A278" s="114">
        <v>2020402</v>
      </c>
      <c r="B278" s="4" t="s">
        <v>3723</v>
      </c>
      <c r="C278" s="5">
        <v>0</v>
      </c>
    </row>
    <row r="279" ht="17.1" customHeight="1" spans="1:3">
      <c r="A279" s="114">
        <v>2020403</v>
      </c>
      <c r="B279" s="4" t="s">
        <v>3724</v>
      </c>
      <c r="C279" s="5">
        <v>0</v>
      </c>
    </row>
    <row r="280" ht="17.1" customHeight="1" spans="1:3">
      <c r="A280" s="114">
        <v>2020404</v>
      </c>
      <c r="B280" s="4" t="s">
        <v>3725</v>
      </c>
      <c r="C280" s="5">
        <v>0</v>
      </c>
    </row>
    <row r="281" ht="17.1" customHeight="1" spans="1:3">
      <c r="A281" s="114">
        <v>2020499</v>
      </c>
      <c r="B281" s="4" t="s">
        <v>3726</v>
      </c>
      <c r="C281" s="5">
        <v>0</v>
      </c>
    </row>
    <row r="282" ht="17.1" customHeight="1" spans="1:3">
      <c r="A282" s="114">
        <v>20205</v>
      </c>
      <c r="B282" s="4" t="s">
        <v>538</v>
      </c>
      <c r="C282" s="5">
        <v>0</v>
      </c>
    </row>
    <row r="283" ht="17.1" customHeight="1" spans="1:3">
      <c r="A283" s="114">
        <v>2020503</v>
      </c>
      <c r="B283" s="4" t="s">
        <v>3727</v>
      </c>
      <c r="C283" s="5">
        <v>0</v>
      </c>
    </row>
    <row r="284" ht="17.1" customHeight="1" spans="1:3">
      <c r="A284" s="114">
        <v>2020504</v>
      </c>
      <c r="B284" s="4" t="s">
        <v>3728</v>
      </c>
      <c r="C284" s="5">
        <v>0</v>
      </c>
    </row>
    <row r="285" ht="17.1" customHeight="1" spans="1:3">
      <c r="A285" s="114">
        <v>2020599</v>
      </c>
      <c r="B285" s="4" t="s">
        <v>3729</v>
      </c>
      <c r="C285" s="5">
        <v>0</v>
      </c>
    </row>
    <row r="286" ht="17.1" customHeight="1" spans="1:3">
      <c r="A286" s="114">
        <v>20206</v>
      </c>
      <c r="B286" s="4" t="s">
        <v>3730</v>
      </c>
      <c r="C286" s="5">
        <v>0</v>
      </c>
    </row>
    <row r="287" ht="17.1" customHeight="1" spans="1:3">
      <c r="A287" s="114">
        <v>2020601</v>
      </c>
      <c r="B287" s="4" t="s">
        <v>3731</v>
      </c>
      <c r="C287" s="5">
        <v>0</v>
      </c>
    </row>
    <row r="288" ht="17.1" customHeight="1" spans="1:3">
      <c r="A288" s="114">
        <v>20207</v>
      </c>
      <c r="B288" s="4" t="s">
        <v>3732</v>
      </c>
      <c r="C288" s="5">
        <v>0</v>
      </c>
    </row>
    <row r="289" ht="17.1" customHeight="1" spans="1:3">
      <c r="A289" s="114">
        <v>2020701</v>
      </c>
      <c r="B289" s="4" t="s">
        <v>3733</v>
      </c>
      <c r="C289" s="5">
        <v>0</v>
      </c>
    </row>
    <row r="290" ht="17.1" customHeight="1" spans="1:3">
      <c r="A290" s="114">
        <v>2020702</v>
      </c>
      <c r="B290" s="4" t="s">
        <v>3734</v>
      </c>
      <c r="C290" s="5">
        <v>0</v>
      </c>
    </row>
    <row r="291" ht="17.1" customHeight="1" spans="1:3">
      <c r="A291" s="114">
        <v>2020703</v>
      </c>
      <c r="B291" s="4" t="s">
        <v>3735</v>
      </c>
      <c r="C291" s="5">
        <v>0</v>
      </c>
    </row>
    <row r="292" ht="17.1" customHeight="1" spans="1:3">
      <c r="A292" s="114">
        <v>2020799</v>
      </c>
      <c r="B292" s="4" t="s">
        <v>3506</v>
      </c>
      <c r="C292" s="5">
        <v>0</v>
      </c>
    </row>
    <row r="293" ht="17.1" customHeight="1" spans="1:3">
      <c r="A293" s="114">
        <v>20299</v>
      </c>
      <c r="B293" s="4" t="s">
        <v>3736</v>
      </c>
      <c r="C293" s="5">
        <v>103</v>
      </c>
    </row>
    <row r="294" ht="17.1" customHeight="1" spans="1:3">
      <c r="A294" s="114">
        <v>2029901</v>
      </c>
      <c r="B294" s="4" t="s">
        <v>3737</v>
      </c>
      <c r="C294" s="5">
        <v>103</v>
      </c>
    </row>
    <row r="295" ht="17.1" customHeight="1" spans="1:3">
      <c r="A295" s="114">
        <v>203</v>
      </c>
      <c r="B295" s="4" t="s">
        <v>542</v>
      </c>
      <c r="C295" s="5">
        <v>70621</v>
      </c>
    </row>
    <row r="296" ht="17.1" customHeight="1" spans="1:3">
      <c r="A296" s="114">
        <v>20301</v>
      </c>
      <c r="B296" s="4" t="s">
        <v>3739</v>
      </c>
      <c r="C296" s="5">
        <v>0</v>
      </c>
    </row>
    <row r="297" ht="17.1" customHeight="1" spans="1:3">
      <c r="A297" s="114">
        <v>2030101</v>
      </c>
      <c r="B297" s="4" t="s">
        <v>3740</v>
      </c>
      <c r="C297" s="5">
        <v>0</v>
      </c>
    </row>
    <row r="298" ht="17.1" customHeight="1" spans="1:3">
      <c r="A298" s="114">
        <v>20304</v>
      </c>
      <c r="B298" s="4" t="s">
        <v>3741</v>
      </c>
      <c r="C298" s="5">
        <v>0</v>
      </c>
    </row>
    <row r="299" ht="17.1" customHeight="1" spans="1:3">
      <c r="A299" s="114">
        <v>2030401</v>
      </c>
      <c r="B299" s="4" t="s">
        <v>3742</v>
      </c>
      <c r="C299" s="5">
        <v>0</v>
      </c>
    </row>
    <row r="300" ht="17.1" customHeight="1" spans="1:3">
      <c r="A300" s="114">
        <v>20305</v>
      </c>
      <c r="B300" s="4" t="s">
        <v>3743</v>
      </c>
      <c r="C300" s="5">
        <v>0</v>
      </c>
    </row>
    <row r="301" ht="17.1" customHeight="1" spans="1:3">
      <c r="A301" s="114">
        <v>2030501</v>
      </c>
      <c r="B301" s="4" t="s">
        <v>3744</v>
      </c>
      <c r="C301" s="5">
        <v>0</v>
      </c>
    </row>
    <row r="302" ht="17.1" customHeight="1" spans="1:3">
      <c r="A302" s="114">
        <v>20306</v>
      </c>
      <c r="B302" s="4" t="s">
        <v>544</v>
      </c>
      <c r="C302" s="5">
        <v>48368</v>
      </c>
    </row>
    <row r="303" ht="17.1" customHeight="1" spans="1:3">
      <c r="A303" s="114">
        <v>2030601</v>
      </c>
      <c r="B303" s="4" t="s">
        <v>546</v>
      </c>
      <c r="C303" s="5">
        <v>3239</v>
      </c>
    </row>
    <row r="304" ht="17.1" customHeight="1" spans="1:3">
      <c r="A304" s="114">
        <v>2030602</v>
      </c>
      <c r="B304" s="4" t="s">
        <v>548</v>
      </c>
      <c r="C304" s="5">
        <v>28</v>
      </c>
    </row>
    <row r="305" ht="17.1" customHeight="1" spans="1:3">
      <c r="A305" s="114">
        <v>2030603</v>
      </c>
      <c r="B305" s="4" t="s">
        <v>550</v>
      </c>
      <c r="C305" s="5">
        <v>10874</v>
      </c>
    </row>
    <row r="306" ht="17.1" customHeight="1" spans="1:3">
      <c r="A306" s="114">
        <v>2030604</v>
      </c>
      <c r="B306" s="4" t="s">
        <v>552</v>
      </c>
      <c r="C306" s="5">
        <v>45</v>
      </c>
    </row>
    <row r="307" ht="17.1" customHeight="1" spans="1:3">
      <c r="A307" s="114">
        <v>2030605</v>
      </c>
      <c r="B307" s="4" t="s">
        <v>554</v>
      </c>
      <c r="C307" s="5">
        <v>289</v>
      </c>
    </row>
    <row r="308" ht="17.1" customHeight="1" spans="1:3">
      <c r="A308" s="114">
        <v>2030606</v>
      </c>
      <c r="B308" s="4" t="s">
        <v>556</v>
      </c>
      <c r="C308" s="5">
        <v>2656</v>
      </c>
    </row>
    <row r="309" ht="17.1" customHeight="1" spans="1:3">
      <c r="A309" s="114">
        <v>2030607</v>
      </c>
      <c r="B309" s="4" t="s">
        <v>558</v>
      </c>
      <c r="C309" s="5">
        <v>28189</v>
      </c>
    </row>
    <row r="310" ht="17.1" customHeight="1" spans="1:3">
      <c r="A310" s="114">
        <v>2030699</v>
      </c>
      <c r="B310" s="4" t="s">
        <v>560</v>
      </c>
      <c r="C310" s="5">
        <v>3048</v>
      </c>
    </row>
    <row r="311" ht="17.1" customHeight="1" spans="1:3">
      <c r="A311" s="114">
        <v>20399</v>
      </c>
      <c r="B311" s="4" t="s">
        <v>562</v>
      </c>
      <c r="C311" s="5">
        <v>22253</v>
      </c>
    </row>
    <row r="312" ht="17.1" customHeight="1" spans="1:3">
      <c r="A312" s="114">
        <v>2039901</v>
      </c>
      <c r="B312" s="4" t="s">
        <v>3745</v>
      </c>
      <c r="C312" s="5">
        <v>22253</v>
      </c>
    </row>
    <row r="313" ht="17.1" customHeight="1" spans="1:3">
      <c r="A313" s="114">
        <v>204</v>
      </c>
      <c r="B313" s="4" t="s">
        <v>564</v>
      </c>
      <c r="C313" s="5">
        <v>2425373</v>
      </c>
    </row>
    <row r="314" ht="17.1" customHeight="1" spans="1:3">
      <c r="A314" s="114">
        <v>20401</v>
      </c>
      <c r="B314" s="4" t="s">
        <v>566</v>
      </c>
      <c r="C314" s="5">
        <v>182193</v>
      </c>
    </row>
    <row r="315" ht="17.1" customHeight="1" spans="1:3">
      <c r="A315" s="114">
        <v>2040101</v>
      </c>
      <c r="B315" s="4" t="s">
        <v>568</v>
      </c>
      <c r="C315" s="5">
        <v>21595</v>
      </c>
    </row>
    <row r="316" ht="17.1" customHeight="1" spans="1:3">
      <c r="A316" s="114">
        <v>2040102</v>
      </c>
      <c r="B316" s="4" t="s">
        <v>570</v>
      </c>
      <c r="C316" s="5">
        <v>29002</v>
      </c>
    </row>
    <row r="317" ht="17.1" customHeight="1" spans="1:3">
      <c r="A317" s="114">
        <v>2040103</v>
      </c>
      <c r="B317" s="4" t="s">
        <v>572</v>
      </c>
      <c r="C317" s="5">
        <v>100995</v>
      </c>
    </row>
    <row r="318" ht="17.1" customHeight="1" spans="1:3">
      <c r="A318" s="114">
        <v>2040104</v>
      </c>
      <c r="B318" s="4" t="s">
        <v>574</v>
      </c>
      <c r="C318" s="5">
        <v>2019</v>
      </c>
    </row>
    <row r="319" ht="17.1" customHeight="1" spans="1:3">
      <c r="A319" s="114">
        <v>2040105</v>
      </c>
      <c r="B319" s="4" t="s">
        <v>576</v>
      </c>
      <c r="C319" s="5">
        <v>82</v>
      </c>
    </row>
    <row r="320" ht="17.1" customHeight="1" spans="1:3">
      <c r="A320" s="114">
        <v>2040106</v>
      </c>
      <c r="B320" s="4" t="s">
        <v>578</v>
      </c>
      <c r="C320" s="5">
        <v>26561</v>
      </c>
    </row>
    <row r="321" ht="17.1" customHeight="1" spans="1:3">
      <c r="A321" s="114">
        <v>2040107</v>
      </c>
      <c r="B321" s="4" t="s">
        <v>580</v>
      </c>
      <c r="C321" s="5">
        <v>0</v>
      </c>
    </row>
    <row r="322" ht="17.1" customHeight="1" spans="1:3">
      <c r="A322" s="114">
        <v>2040108</v>
      </c>
      <c r="B322" s="4" t="s">
        <v>582</v>
      </c>
      <c r="C322" s="5">
        <v>1</v>
      </c>
    </row>
    <row r="323" ht="17.1" customHeight="1" spans="1:3">
      <c r="A323" s="114">
        <v>2040109</v>
      </c>
      <c r="B323" s="4" t="s">
        <v>584</v>
      </c>
      <c r="C323" s="5">
        <v>0</v>
      </c>
    </row>
    <row r="324" ht="17.1" customHeight="1" spans="1:3">
      <c r="A324" s="114">
        <v>2040199</v>
      </c>
      <c r="B324" s="4" t="s">
        <v>586</v>
      </c>
      <c r="C324" s="5">
        <v>1938</v>
      </c>
    </row>
    <row r="325" ht="17.1" customHeight="1" spans="1:3">
      <c r="A325" s="114">
        <v>20402</v>
      </c>
      <c r="B325" s="4" t="s">
        <v>588</v>
      </c>
      <c r="C325" s="5">
        <v>1380290</v>
      </c>
    </row>
    <row r="326" ht="17.1" customHeight="1" spans="1:3">
      <c r="A326" s="114">
        <v>2040201</v>
      </c>
      <c r="B326" s="4" t="s">
        <v>141</v>
      </c>
      <c r="C326" s="5">
        <v>693318</v>
      </c>
    </row>
    <row r="327" ht="17.1" customHeight="1" spans="1:3">
      <c r="A327" s="114">
        <v>2040202</v>
      </c>
      <c r="B327" s="4" t="s">
        <v>143</v>
      </c>
      <c r="C327" s="5">
        <v>86701</v>
      </c>
    </row>
    <row r="328" ht="17.1" customHeight="1" spans="1:3">
      <c r="A328" s="114">
        <v>2040203</v>
      </c>
      <c r="B328" s="4" t="s">
        <v>145</v>
      </c>
      <c r="C328" s="5">
        <v>164</v>
      </c>
    </row>
    <row r="329" ht="17.1" customHeight="1" spans="1:3">
      <c r="A329" s="114">
        <v>2040204</v>
      </c>
      <c r="B329" s="4" t="s">
        <v>593</v>
      </c>
      <c r="C329" s="5">
        <v>94906</v>
      </c>
    </row>
    <row r="330" ht="17.1" customHeight="1" spans="1:3">
      <c r="A330" s="114">
        <v>2040205</v>
      </c>
      <c r="B330" s="4" t="s">
        <v>595</v>
      </c>
      <c r="C330" s="5">
        <v>8375</v>
      </c>
    </row>
    <row r="331" ht="17.1" customHeight="1" spans="1:3">
      <c r="A331" s="114">
        <v>2040206</v>
      </c>
      <c r="B331" s="4" t="s">
        <v>597</v>
      </c>
      <c r="C331" s="5">
        <v>22703</v>
      </c>
    </row>
    <row r="332" ht="17.1" customHeight="1" spans="1:3">
      <c r="A332" s="114">
        <v>2040207</v>
      </c>
      <c r="B332" s="4" t="s">
        <v>599</v>
      </c>
      <c r="C332" s="5">
        <v>3855</v>
      </c>
    </row>
    <row r="333" ht="17.1" customHeight="1" spans="1:3">
      <c r="A333" s="114">
        <v>2040208</v>
      </c>
      <c r="B333" s="4" t="s">
        <v>601</v>
      </c>
      <c r="C333" s="5">
        <v>7018</v>
      </c>
    </row>
    <row r="334" ht="17.1" customHeight="1" spans="1:3">
      <c r="A334" s="114">
        <v>2040209</v>
      </c>
      <c r="B334" s="4" t="s">
        <v>603</v>
      </c>
      <c r="C334" s="5">
        <v>2904</v>
      </c>
    </row>
    <row r="335" ht="17.1" customHeight="1" spans="1:3">
      <c r="A335" s="114">
        <v>2040210</v>
      </c>
      <c r="B335" s="4" t="s">
        <v>605</v>
      </c>
      <c r="C335" s="5">
        <v>594</v>
      </c>
    </row>
    <row r="336" ht="17.1" customHeight="1" spans="1:3">
      <c r="A336" s="114">
        <v>2040211</v>
      </c>
      <c r="B336" s="4" t="s">
        <v>607</v>
      </c>
      <c r="C336" s="5">
        <v>77642</v>
      </c>
    </row>
    <row r="337" ht="17.1" customHeight="1" spans="1:3">
      <c r="A337" s="114">
        <v>2040212</v>
      </c>
      <c r="B337" s="4" t="s">
        <v>609</v>
      </c>
      <c r="C337" s="5">
        <v>143116</v>
      </c>
    </row>
    <row r="338" ht="17.1" customHeight="1" spans="1:3">
      <c r="A338" s="114">
        <v>2040213</v>
      </c>
      <c r="B338" s="4" t="s">
        <v>611</v>
      </c>
      <c r="C338" s="5">
        <v>10815</v>
      </c>
    </row>
    <row r="339" ht="17.1" customHeight="1" spans="1:3">
      <c r="A339" s="114">
        <v>2040214</v>
      </c>
      <c r="B339" s="4" t="s">
        <v>613</v>
      </c>
      <c r="C339" s="5">
        <v>14366</v>
      </c>
    </row>
    <row r="340" ht="17.1" customHeight="1" spans="1:3">
      <c r="A340" s="114">
        <v>2040215</v>
      </c>
      <c r="B340" s="4" t="s">
        <v>615</v>
      </c>
      <c r="C340" s="5">
        <v>4591</v>
      </c>
    </row>
    <row r="341" ht="17.1" customHeight="1" spans="1:3">
      <c r="A341" s="114">
        <v>2040216</v>
      </c>
      <c r="B341" s="4" t="s">
        <v>617</v>
      </c>
      <c r="C341" s="5">
        <v>13692</v>
      </c>
    </row>
    <row r="342" ht="17.1" customHeight="1" spans="1:3">
      <c r="A342" s="114">
        <v>2040217</v>
      </c>
      <c r="B342" s="4" t="s">
        <v>619</v>
      </c>
      <c r="C342" s="5">
        <v>44384</v>
      </c>
    </row>
    <row r="343" ht="17.1" customHeight="1" spans="1:3">
      <c r="A343" s="114">
        <v>2040218</v>
      </c>
      <c r="B343" s="4" t="s">
        <v>621</v>
      </c>
      <c r="C343" s="5">
        <v>561</v>
      </c>
    </row>
    <row r="344" ht="17.1" customHeight="1" spans="1:3">
      <c r="A344" s="114">
        <v>2040219</v>
      </c>
      <c r="B344" s="4" t="s">
        <v>248</v>
      </c>
      <c r="C344" s="5">
        <v>23988</v>
      </c>
    </row>
    <row r="345" ht="17.1" customHeight="1" spans="1:3">
      <c r="A345" s="114">
        <v>2040250</v>
      </c>
      <c r="B345" s="4" t="s">
        <v>160</v>
      </c>
      <c r="C345" s="5">
        <v>770</v>
      </c>
    </row>
    <row r="346" ht="17.1" customHeight="1" spans="1:3">
      <c r="A346" s="114">
        <v>2040299</v>
      </c>
      <c r="B346" s="4" t="s">
        <v>625</v>
      </c>
      <c r="C346" s="5">
        <v>125827</v>
      </c>
    </row>
    <row r="347" ht="17.1" customHeight="1" spans="1:3">
      <c r="A347" s="114">
        <v>20403</v>
      </c>
      <c r="B347" s="4" t="s">
        <v>627</v>
      </c>
      <c r="C347" s="5">
        <v>29843</v>
      </c>
    </row>
    <row r="348" ht="17.1" customHeight="1" spans="1:3">
      <c r="A348" s="114">
        <v>2040301</v>
      </c>
      <c r="B348" s="4" t="s">
        <v>141</v>
      </c>
      <c r="C348" s="5">
        <v>21249</v>
      </c>
    </row>
    <row r="349" ht="17.1" customHeight="1" spans="1:3">
      <c r="A349" s="114">
        <v>2040302</v>
      </c>
      <c r="B349" s="4" t="s">
        <v>143</v>
      </c>
      <c r="C349" s="5">
        <v>269</v>
      </c>
    </row>
    <row r="350" ht="17.1" customHeight="1" spans="1:3">
      <c r="A350" s="114">
        <v>2040303</v>
      </c>
      <c r="B350" s="4" t="s">
        <v>145</v>
      </c>
      <c r="C350" s="5">
        <v>0</v>
      </c>
    </row>
    <row r="351" ht="17.1" customHeight="1" spans="1:3">
      <c r="A351" s="114">
        <v>2040304</v>
      </c>
      <c r="B351" s="4" t="s">
        <v>632</v>
      </c>
      <c r="C351" s="5">
        <v>794</v>
      </c>
    </row>
    <row r="352" ht="17.1" customHeight="1" spans="1:3">
      <c r="A352" s="114">
        <v>2040350</v>
      </c>
      <c r="B352" s="4" t="s">
        <v>160</v>
      </c>
      <c r="C352" s="5">
        <v>478</v>
      </c>
    </row>
    <row r="353" ht="17.1" customHeight="1" spans="1:3">
      <c r="A353" s="114">
        <v>2040399</v>
      </c>
      <c r="B353" s="4" t="s">
        <v>635</v>
      </c>
      <c r="C353" s="5">
        <v>7053</v>
      </c>
    </row>
    <row r="354" ht="17.1" customHeight="1" spans="1:3">
      <c r="A354" s="114">
        <v>20404</v>
      </c>
      <c r="B354" s="4" t="s">
        <v>637</v>
      </c>
      <c r="C354" s="5">
        <v>164572</v>
      </c>
    </row>
    <row r="355" ht="17.1" customHeight="1" spans="1:3">
      <c r="A355" s="114">
        <v>2040401</v>
      </c>
      <c r="B355" s="4" t="s">
        <v>141</v>
      </c>
      <c r="C355" s="5">
        <v>97015</v>
      </c>
    </row>
    <row r="356" ht="17.1" customHeight="1" spans="1:3">
      <c r="A356" s="114">
        <v>2040402</v>
      </c>
      <c r="B356" s="4" t="s">
        <v>143</v>
      </c>
      <c r="C356" s="5">
        <v>7545</v>
      </c>
    </row>
    <row r="357" ht="17.1" customHeight="1" spans="1:3">
      <c r="A357" s="114">
        <v>2040403</v>
      </c>
      <c r="B357" s="4" t="s">
        <v>145</v>
      </c>
      <c r="C357" s="5">
        <v>170</v>
      </c>
    </row>
    <row r="358" ht="17.1" customHeight="1" spans="1:3">
      <c r="A358" s="114">
        <v>2040404</v>
      </c>
      <c r="B358" s="4" t="s">
        <v>642</v>
      </c>
      <c r="C358" s="5">
        <v>10698</v>
      </c>
    </row>
    <row r="359" ht="17.1" customHeight="1" spans="1:3">
      <c r="A359" s="114">
        <v>2040405</v>
      </c>
      <c r="B359" s="4" t="s">
        <v>644</v>
      </c>
      <c r="C359" s="5">
        <v>4945</v>
      </c>
    </row>
    <row r="360" ht="17.1" customHeight="1" spans="1:3">
      <c r="A360" s="114">
        <v>2040406</v>
      </c>
      <c r="B360" s="4" t="s">
        <v>646</v>
      </c>
      <c r="C360" s="5">
        <v>2781</v>
      </c>
    </row>
    <row r="361" ht="17.1" customHeight="1" spans="1:3">
      <c r="A361" s="114">
        <v>2040407</v>
      </c>
      <c r="B361" s="4" t="s">
        <v>648</v>
      </c>
      <c r="C361" s="5">
        <v>1608</v>
      </c>
    </row>
    <row r="362" ht="17.1" customHeight="1" spans="1:3">
      <c r="A362" s="114">
        <v>2040408</v>
      </c>
      <c r="B362" s="4" t="s">
        <v>650</v>
      </c>
      <c r="C362" s="5">
        <v>1521</v>
      </c>
    </row>
    <row r="363" ht="17.1" customHeight="1" spans="1:3">
      <c r="A363" s="114">
        <v>2040409</v>
      </c>
      <c r="B363" s="4" t="s">
        <v>652</v>
      </c>
      <c r="C363" s="5">
        <v>15746</v>
      </c>
    </row>
    <row r="364" ht="17.1" customHeight="1" spans="1:3">
      <c r="A364" s="114">
        <v>2040450</v>
      </c>
      <c r="B364" s="4" t="s">
        <v>160</v>
      </c>
      <c r="C364" s="5">
        <v>58</v>
      </c>
    </row>
    <row r="365" ht="17.1" customHeight="1" spans="1:3">
      <c r="A365" s="114">
        <v>2040499</v>
      </c>
      <c r="B365" s="4" t="s">
        <v>655</v>
      </c>
      <c r="C365" s="5">
        <v>22485</v>
      </c>
    </row>
    <row r="366" ht="17.1" customHeight="1" spans="1:3">
      <c r="A366" s="114">
        <v>20405</v>
      </c>
      <c r="B366" s="4" t="s">
        <v>657</v>
      </c>
      <c r="C366" s="5">
        <v>233948</v>
      </c>
    </row>
    <row r="367" ht="17.1" customHeight="1" spans="1:3">
      <c r="A367" s="114">
        <v>2040501</v>
      </c>
      <c r="B367" s="4" t="s">
        <v>141</v>
      </c>
      <c r="C367" s="5">
        <v>113241</v>
      </c>
    </row>
    <row r="368" ht="17.1" customHeight="1" spans="1:3">
      <c r="A368" s="114">
        <v>2040502</v>
      </c>
      <c r="B368" s="4" t="s">
        <v>143</v>
      </c>
      <c r="C368" s="5">
        <v>13491</v>
      </c>
    </row>
    <row r="369" ht="17.1" customHeight="1" spans="1:3">
      <c r="A369" s="114">
        <v>2040503</v>
      </c>
      <c r="B369" s="4" t="s">
        <v>145</v>
      </c>
      <c r="C369" s="5">
        <v>0</v>
      </c>
    </row>
    <row r="370" ht="17.1" customHeight="1" spans="1:3">
      <c r="A370" s="114">
        <v>2040504</v>
      </c>
      <c r="B370" s="4" t="s">
        <v>662</v>
      </c>
      <c r="C370" s="5">
        <v>26187</v>
      </c>
    </row>
    <row r="371" ht="17.1" customHeight="1" spans="1:3">
      <c r="A371" s="114">
        <v>2040505</v>
      </c>
      <c r="B371" s="4" t="s">
        <v>664</v>
      </c>
      <c r="C371" s="5">
        <v>10363</v>
      </c>
    </row>
    <row r="372" ht="17.1" customHeight="1" spans="1:3">
      <c r="A372" s="114">
        <v>2040506</v>
      </c>
      <c r="B372" s="4" t="s">
        <v>666</v>
      </c>
      <c r="C372" s="5">
        <v>37043</v>
      </c>
    </row>
    <row r="373" ht="17.1" customHeight="1" spans="1:3">
      <c r="A373" s="114">
        <v>2040550</v>
      </c>
      <c r="B373" s="4" t="s">
        <v>160</v>
      </c>
      <c r="C373" s="5">
        <v>41</v>
      </c>
    </row>
    <row r="374" ht="17.1" customHeight="1" spans="1:3">
      <c r="A374" s="114">
        <v>2040599</v>
      </c>
      <c r="B374" s="4" t="s">
        <v>669</v>
      </c>
      <c r="C374" s="5">
        <v>33582</v>
      </c>
    </row>
    <row r="375" ht="17.1" customHeight="1" spans="1:3">
      <c r="A375" s="114">
        <v>20406</v>
      </c>
      <c r="B375" s="4" t="s">
        <v>671</v>
      </c>
      <c r="C375" s="5">
        <v>102182</v>
      </c>
    </row>
    <row r="376" ht="17.1" customHeight="1" spans="1:3">
      <c r="A376" s="114">
        <v>2040601</v>
      </c>
      <c r="B376" s="4" t="s">
        <v>141</v>
      </c>
      <c r="C376" s="5">
        <v>58221</v>
      </c>
    </row>
    <row r="377" ht="17.1" customHeight="1" spans="1:3">
      <c r="A377" s="114">
        <v>2040602</v>
      </c>
      <c r="B377" s="4" t="s">
        <v>143</v>
      </c>
      <c r="C377" s="5">
        <v>7783</v>
      </c>
    </row>
    <row r="378" ht="17.1" customHeight="1" spans="1:3">
      <c r="A378" s="114">
        <v>2040603</v>
      </c>
      <c r="B378" s="4" t="s">
        <v>145</v>
      </c>
      <c r="C378" s="5">
        <v>1</v>
      </c>
    </row>
    <row r="379" ht="17.1" customHeight="1" spans="1:3">
      <c r="A379" s="114">
        <v>2040604</v>
      </c>
      <c r="B379" s="4" t="s">
        <v>676</v>
      </c>
      <c r="C379" s="5">
        <v>13147</v>
      </c>
    </row>
    <row r="380" ht="17.1" customHeight="1" spans="1:3">
      <c r="A380" s="114">
        <v>2040605</v>
      </c>
      <c r="B380" s="4" t="s">
        <v>678</v>
      </c>
      <c r="C380" s="5">
        <v>5540</v>
      </c>
    </row>
    <row r="381" ht="17.1" customHeight="1" spans="1:3">
      <c r="A381" s="114">
        <v>2040606</v>
      </c>
      <c r="B381" s="4" t="s">
        <v>680</v>
      </c>
      <c r="C381" s="5">
        <v>1872</v>
      </c>
    </row>
    <row r="382" ht="17.1" customHeight="1" spans="1:3">
      <c r="A382" s="114">
        <v>2040607</v>
      </c>
      <c r="B382" s="4" t="s">
        <v>682</v>
      </c>
      <c r="C382" s="5">
        <v>4498</v>
      </c>
    </row>
    <row r="383" ht="17.1" customHeight="1" spans="1:3">
      <c r="A383" s="114">
        <v>2040608</v>
      </c>
      <c r="B383" s="4" t="s">
        <v>684</v>
      </c>
      <c r="C383" s="5">
        <v>248</v>
      </c>
    </row>
    <row r="384" ht="17.1" customHeight="1" spans="1:3">
      <c r="A384" s="114">
        <v>2040609</v>
      </c>
      <c r="B384" s="4" t="s">
        <v>686</v>
      </c>
      <c r="C384" s="5">
        <v>146</v>
      </c>
    </row>
    <row r="385" ht="17.1" customHeight="1" spans="1:3">
      <c r="A385" s="114">
        <v>2040650</v>
      </c>
      <c r="B385" s="4" t="s">
        <v>160</v>
      </c>
      <c r="C385" s="5">
        <v>1122</v>
      </c>
    </row>
    <row r="386" ht="17.1" customHeight="1" spans="1:3">
      <c r="A386" s="114">
        <v>2040699</v>
      </c>
      <c r="B386" s="4" t="s">
        <v>689</v>
      </c>
      <c r="C386" s="5">
        <v>9604</v>
      </c>
    </row>
    <row r="387" ht="17.1" customHeight="1" spans="1:3">
      <c r="A387" s="114">
        <v>20407</v>
      </c>
      <c r="B387" s="4" t="s">
        <v>691</v>
      </c>
      <c r="C387" s="5">
        <v>221117</v>
      </c>
    </row>
    <row r="388" ht="17.1" customHeight="1" spans="1:3">
      <c r="A388" s="114">
        <v>2040701</v>
      </c>
      <c r="B388" s="4" t="s">
        <v>141</v>
      </c>
      <c r="C388" s="5">
        <v>145558</v>
      </c>
    </row>
    <row r="389" ht="17.1" customHeight="1" spans="1:3">
      <c r="A389" s="114">
        <v>2040702</v>
      </c>
      <c r="B389" s="4" t="s">
        <v>143</v>
      </c>
      <c r="C389" s="5">
        <v>0</v>
      </c>
    </row>
    <row r="390" ht="17.1" customHeight="1" spans="1:3">
      <c r="A390" s="114">
        <v>2040703</v>
      </c>
      <c r="B390" s="4" t="s">
        <v>145</v>
      </c>
      <c r="C390" s="5">
        <v>0</v>
      </c>
    </row>
    <row r="391" ht="17.1" customHeight="1" spans="1:3">
      <c r="A391" s="114">
        <v>2040704</v>
      </c>
      <c r="B391" s="4" t="s">
        <v>696</v>
      </c>
      <c r="C391" s="5">
        <v>37871</v>
      </c>
    </row>
    <row r="392" ht="17.1" customHeight="1" spans="1:3">
      <c r="A392" s="114">
        <v>2040705</v>
      </c>
      <c r="B392" s="4" t="s">
        <v>698</v>
      </c>
      <c r="C392" s="5">
        <v>6334</v>
      </c>
    </row>
    <row r="393" ht="17.1" customHeight="1" spans="1:3">
      <c r="A393" s="114">
        <v>2040706</v>
      </c>
      <c r="B393" s="4" t="s">
        <v>700</v>
      </c>
      <c r="C393" s="5">
        <v>10469</v>
      </c>
    </row>
    <row r="394" ht="17.1" customHeight="1" spans="1:3">
      <c r="A394" s="114">
        <v>2040750</v>
      </c>
      <c r="B394" s="4" t="s">
        <v>160</v>
      </c>
      <c r="C394" s="5">
        <v>0</v>
      </c>
    </row>
    <row r="395" ht="17.1" customHeight="1" spans="1:3">
      <c r="A395" s="114">
        <v>2040799</v>
      </c>
      <c r="B395" s="4" t="s">
        <v>703</v>
      </c>
      <c r="C395" s="5">
        <v>20885</v>
      </c>
    </row>
    <row r="396" ht="17.1" customHeight="1" spans="1:3">
      <c r="A396" s="114">
        <v>20408</v>
      </c>
      <c r="B396" s="4" t="s">
        <v>705</v>
      </c>
      <c r="C396" s="5">
        <v>70640</v>
      </c>
    </row>
    <row r="397" ht="17.1" customHeight="1" spans="1:3">
      <c r="A397" s="114">
        <v>2040801</v>
      </c>
      <c r="B397" s="4" t="s">
        <v>141</v>
      </c>
      <c r="C397" s="5">
        <v>30016</v>
      </c>
    </row>
    <row r="398" ht="17.1" customHeight="1" spans="1:3">
      <c r="A398" s="114">
        <v>2040802</v>
      </c>
      <c r="B398" s="4" t="s">
        <v>143</v>
      </c>
      <c r="C398" s="5">
        <v>74</v>
      </c>
    </row>
    <row r="399" ht="17.1" customHeight="1" spans="1:3">
      <c r="A399" s="114">
        <v>2040803</v>
      </c>
      <c r="B399" s="4" t="s">
        <v>145</v>
      </c>
      <c r="C399" s="5">
        <v>0</v>
      </c>
    </row>
    <row r="400" ht="17.1" customHeight="1" spans="1:3">
      <c r="A400" s="114">
        <v>2040804</v>
      </c>
      <c r="B400" s="4" t="s">
        <v>710</v>
      </c>
      <c r="C400" s="5">
        <v>11110</v>
      </c>
    </row>
    <row r="401" ht="17.1" customHeight="1" spans="1:3">
      <c r="A401" s="114">
        <v>2040805</v>
      </c>
      <c r="B401" s="4" t="s">
        <v>712</v>
      </c>
      <c r="C401" s="5">
        <v>2149</v>
      </c>
    </row>
    <row r="402" ht="17.1" customHeight="1" spans="1:3">
      <c r="A402" s="114">
        <v>2040806</v>
      </c>
      <c r="B402" s="4" t="s">
        <v>714</v>
      </c>
      <c r="C402" s="5">
        <v>22763</v>
      </c>
    </row>
    <row r="403" ht="17.1" customHeight="1" spans="1:3">
      <c r="A403" s="114">
        <v>2040850</v>
      </c>
      <c r="B403" s="4" t="s">
        <v>160</v>
      </c>
      <c r="C403" s="5">
        <v>0</v>
      </c>
    </row>
    <row r="404" ht="17.1" customHeight="1" spans="1:3">
      <c r="A404" s="114">
        <v>2040899</v>
      </c>
      <c r="B404" s="4" t="s">
        <v>717</v>
      </c>
      <c r="C404" s="5">
        <v>4528</v>
      </c>
    </row>
    <row r="405" ht="17.1" customHeight="1" spans="1:3">
      <c r="A405" s="114">
        <v>20409</v>
      </c>
      <c r="B405" s="4" t="s">
        <v>719</v>
      </c>
      <c r="C405" s="5">
        <v>2412</v>
      </c>
    </row>
    <row r="406" ht="17.1" customHeight="1" spans="1:3">
      <c r="A406" s="114">
        <v>2040901</v>
      </c>
      <c r="B406" s="4" t="s">
        <v>141</v>
      </c>
      <c r="C406" s="5">
        <v>1213</v>
      </c>
    </row>
    <row r="407" ht="17.1" customHeight="1" spans="1:3">
      <c r="A407" s="114">
        <v>2040902</v>
      </c>
      <c r="B407" s="4" t="s">
        <v>143</v>
      </c>
      <c r="C407" s="5">
        <v>109</v>
      </c>
    </row>
    <row r="408" ht="17.1" customHeight="1" spans="1:3">
      <c r="A408" s="114">
        <v>2040903</v>
      </c>
      <c r="B408" s="4" t="s">
        <v>145</v>
      </c>
      <c r="C408" s="5">
        <v>0</v>
      </c>
    </row>
    <row r="409" ht="17.1" customHeight="1" spans="1:3">
      <c r="A409" s="114">
        <v>2040904</v>
      </c>
      <c r="B409" s="4" t="s">
        <v>724</v>
      </c>
      <c r="C409" s="5">
        <v>143</v>
      </c>
    </row>
    <row r="410" ht="17.1" customHeight="1" spans="1:3">
      <c r="A410" s="114">
        <v>2040905</v>
      </c>
      <c r="B410" s="4" t="s">
        <v>726</v>
      </c>
      <c r="C410" s="5">
        <v>378</v>
      </c>
    </row>
    <row r="411" ht="17.1" customHeight="1" spans="1:3">
      <c r="A411" s="114">
        <v>2040950</v>
      </c>
      <c r="B411" s="4" t="s">
        <v>160</v>
      </c>
      <c r="C411" s="5">
        <v>117</v>
      </c>
    </row>
    <row r="412" ht="17.1" customHeight="1" spans="1:3">
      <c r="A412" s="114">
        <v>2040999</v>
      </c>
      <c r="B412" s="4" t="s">
        <v>729</v>
      </c>
      <c r="C412" s="5">
        <v>452</v>
      </c>
    </row>
    <row r="413" ht="17.1" customHeight="1" spans="1:3">
      <c r="A413" s="114">
        <v>20410</v>
      </c>
      <c r="B413" s="4" t="s">
        <v>731</v>
      </c>
      <c r="C413" s="5">
        <v>0</v>
      </c>
    </row>
    <row r="414" ht="17.1" customHeight="1" spans="1:3">
      <c r="A414" s="114">
        <v>2041001</v>
      </c>
      <c r="B414" s="4" t="s">
        <v>141</v>
      </c>
      <c r="C414" s="5">
        <v>0</v>
      </c>
    </row>
    <row r="415" ht="17.1" customHeight="1" spans="1:3">
      <c r="A415" s="114">
        <v>2041002</v>
      </c>
      <c r="B415" s="4" t="s">
        <v>143</v>
      </c>
      <c r="C415" s="5">
        <v>0</v>
      </c>
    </row>
    <row r="416" ht="17.1" customHeight="1" spans="1:3">
      <c r="A416" s="114">
        <v>2041003</v>
      </c>
      <c r="B416" s="4" t="s">
        <v>735</v>
      </c>
      <c r="C416" s="5">
        <v>0</v>
      </c>
    </row>
    <row r="417" ht="17.1" customHeight="1" spans="1:3">
      <c r="A417" s="114">
        <v>2041004</v>
      </c>
      <c r="B417" s="4" t="s">
        <v>737</v>
      </c>
      <c r="C417" s="5">
        <v>0</v>
      </c>
    </row>
    <row r="418" ht="17.1" customHeight="1" spans="1:3">
      <c r="A418" s="114">
        <v>2041005</v>
      </c>
      <c r="B418" s="4" t="s">
        <v>739</v>
      </c>
      <c r="C418" s="5">
        <v>0</v>
      </c>
    </row>
    <row r="419" ht="17.1" customHeight="1" spans="1:3">
      <c r="A419" s="114">
        <v>2041006</v>
      </c>
      <c r="B419" s="4" t="s">
        <v>617</v>
      </c>
      <c r="C419" s="5">
        <v>0</v>
      </c>
    </row>
    <row r="420" ht="17.1" customHeight="1" spans="1:3">
      <c r="A420" s="114">
        <v>2041099</v>
      </c>
      <c r="B420" s="4" t="s">
        <v>742</v>
      </c>
      <c r="C420" s="5">
        <v>0</v>
      </c>
    </row>
    <row r="421" ht="17.1" customHeight="1" spans="1:3">
      <c r="A421" s="114">
        <v>20499</v>
      </c>
      <c r="B421" s="4" t="s">
        <v>744</v>
      </c>
      <c r="C421" s="5">
        <v>38176</v>
      </c>
    </row>
    <row r="422" ht="17.1" customHeight="1" spans="1:3">
      <c r="A422" s="114">
        <v>2049901</v>
      </c>
      <c r="B422" s="4" t="s">
        <v>3746</v>
      </c>
      <c r="C422" s="5">
        <v>37543</v>
      </c>
    </row>
    <row r="423" ht="17.1" customHeight="1" spans="1:3">
      <c r="A423" s="114">
        <v>2049902</v>
      </c>
      <c r="B423" s="4" t="s">
        <v>3747</v>
      </c>
      <c r="C423" s="5">
        <v>633</v>
      </c>
    </row>
    <row r="424" ht="17.1" customHeight="1" spans="1:3">
      <c r="A424" s="114">
        <v>205</v>
      </c>
      <c r="B424" s="4" t="s">
        <v>746</v>
      </c>
      <c r="C424" s="5">
        <v>7674623</v>
      </c>
    </row>
    <row r="425" ht="17.1" customHeight="1" spans="1:3">
      <c r="A425" s="114">
        <v>20501</v>
      </c>
      <c r="B425" s="4" t="s">
        <v>748</v>
      </c>
      <c r="C425" s="5">
        <v>111289</v>
      </c>
    </row>
    <row r="426" ht="17.1" customHeight="1" spans="1:3">
      <c r="A426" s="114">
        <v>2050101</v>
      </c>
      <c r="B426" s="4" t="s">
        <v>141</v>
      </c>
      <c r="C426" s="5">
        <v>51102</v>
      </c>
    </row>
    <row r="427" ht="17.1" customHeight="1" spans="1:3">
      <c r="A427" s="114">
        <v>2050102</v>
      </c>
      <c r="B427" s="4" t="s">
        <v>143</v>
      </c>
      <c r="C427" s="5">
        <v>14888</v>
      </c>
    </row>
    <row r="428" ht="17.1" customHeight="1" spans="1:3">
      <c r="A428" s="114">
        <v>2050103</v>
      </c>
      <c r="B428" s="4" t="s">
        <v>145</v>
      </c>
      <c r="C428" s="5">
        <v>965</v>
      </c>
    </row>
    <row r="429" ht="17.1" customHeight="1" spans="1:3">
      <c r="A429" s="114">
        <v>2050199</v>
      </c>
      <c r="B429" s="4" t="s">
        <v>753</v>
      </c>
      <c r="C429" s="5">
        <v>44334</v>
      </c>
    </row>
    <row r="430" ht="17.1" customHeight="1" spans="1:3">
      <c r="A430" s="114">
        <v>20502</v>
      </c>
      <c r="B430" s="4" t="s">
        <v>755</v>
      </c>
      <c r="C430" s="5">
        <v>6371573</v>
      </c>
    </row>
    <row r="431" ht="17.1" customHeight="1" spans="1:3">
      <c r="A431" s="114">
        <v>2050201</v>
      </c>
      <c r="B431" s="4" t="s">
        <v>757</v>
      </c>
      <c r="C431" s="5">
        <v>265955</v>
      </c>
    </row>
    <row r="432" ht="17.1" customHeight="1" spans="1:3">
      <c r="A432" s="114">
        <v>2050202</v>
      </c>
      <c r="B432" s="4" t="s">
        <v>759</v>
      </c>
      <c r="C432" s="5">
        <v>2868423</v>
      </c>
    </row>
    <row r="433" ht="17.1" customHeight="1" spans="1:3">
      <c r="A433" s="114">
        <v>2050203</v>
      </c>
      <c r="B433" s="4" t="s">
        <v>761</v>
      </c>
      <c r="C433" s="5">
        <v>1710167</v>
      </c>
    </row>
    <row r="434" ht="17.1" customHeight="1" spans="1:3">
      <c r="A434" s="114">
        <v>2050204</v>
      </c>
      <c r="B434" s="4" t="s">
        <v>763</v>
      </c>
      <c r="C434" s="5">
        <v>624566</v>
      </c>
    </row>
    <row r="435" ht="17.1" customHeight="1" spans="1:3">
      <c r="A435" s="114">
        <v>2050205</v>
      </c>
      <c r="B435" s="4" t="s">
        <v>765</v>
      </c>
      <c r="C435" s="5">
        <v>598124</v>
      </c>
    </row>
    <row r="436" ht="17.1" customHeight="1" spans="1:3">
      <c r="A436" s="114">
        <v>2050206</v>
      </c>
      <c r="B436" s="4" t="s">
        <v>767</v>
      </c>
      <c r="C436" s="5">
        <v>1850</v>
      </c>
    </row>
    <row r="437" ht="17.1" customHeight="1" spans="1:3">
      <c r="A437" s="114">
        <v>2050207</v>
      </c>
      <c r="B437" s="4" t="s">
        <v>769</v>
      </c>
      <c r="C437" s="5">
        <v>100</v>
      </c>
    </row>
    <row r="438" ht="17.1" customHeight="1" spans="1:3">
      <c r="A438" s="114">
        <v>2050299</v>
      </c>
      <c r="B438" s="4" t="s">
        <v>771</v>
      </c>
      <c r="C438" s="5">
        <v>302388</v>
      </c>
    </row>
    <row r="439" ht="17.1" customHeight="1" spans="1:3">
      <c r="A439" s="114">
        <v>20503</v>
      </c>
      <c r="B439" s="4" t="s">
        <v>773</v>
      </c>
      <c r="C439" s="5">
        <v>619116</v>
      </c>
    </row>
    <row r="440" ht="17.1" customHeight="1" spans="1:3">
      <c r="A440" s="114">
        <v>2050301</v>
      </c>
      <c r="B440" s="4" t="s">
        <v>775</v>
      </c>
      <c r="C440" s="5">
        <v>1265</v>
      </c>
    </row>
    <row r="441" ht="17.1" customHeight="1" spans="1:3">
      <c r="A441" s="114">
        <v>2050302</v>
      </c>
      <c r="B441" s="4" t="s">
        <v>777</v>
      </c>
      <c r="C441" s="5">
        <v>233695</v>
      </c>
    </row>
    <row r="442" ht="17.1" customHeight="1" spans="1:3">
      <c r="A442" s="114">
        <v>2050303</v>
      </c>
      <c r="B442" s="4" t="s">
        <v>779</v>
      </c>
      <c r="C442" s="5">
        <v>61706</v>
      </c>
    </row>
    <row r="443" ht="17.1" customHeight="1" spans="1:3">
      <c r="A443" s="114">
        <v>2050304</v>
      </c>
      <c r="B443" s="4" t="s">
        <v>781</v>
      </c>
      <c r="C443" s="5">
        <v>153235</v>
      </c>
    </row>
    <row r="444" ht="17.1" customHeight="1" spans="1:3">
      <c r="A444" s="114">
        <v>2050305</v>
      </c>
      <c r="B444" s="4" t="s">
        <v>783</v>
      </c>
      <c r="C444" s="5">
        <v>140345</v>
      </c>
    </row>
    <row r="445" ht="17.1" customHeight="1" spans="1:3">
      <c r="A445" s="114">
        <v>2050399</v>
      </c>
      <c r="B445" s="4" t="s">
        <v>785</v>
      </c>
      <c r="C445" s="5">
        <v>28870</v>
      </c>
    </row>
    <row r="446" ht="17.1" customHeight="1" spans="1:3">
      <c r="A446" s="114">
        <v>20504</v>
      </c>
      <c r="B446" s="4" t="s">
        <v>787</v>
      </c>
      <c r="C446" s="5">
        <v>2991</v>
      </c>
    </row>
    <row r="447" ht="17.1" customHeight="1" spans="1:3">
      <c r="A447" s="114">
        <v>2050401</v>
      </c>
      <c r="B447" s="4" t="s">
        <v>789</v>
      </c>
      <c r="C447" s="5">
        <v>109</v>
      </c>
    </row>
    <row r="448" ht="17.1" customHeight="1" spans="1:3">
      <c r="A448" s="114">
        <v>2050402</v>
      </c>
      <c r="B448" s="4" t="s">
        <v>791</v>
      </c>
      <c r="C448" s="5">
        <v>402</v>
      </c>
    </row>
    <row r="449" ht="17.1" customHeight="1" spans="1:3">
      <c r="A449" s="114">
        <v>2050403</v>
      </c>
      <c r="B449" s="4" t="s">
        <v>793</v>
      </c>
      <c r="C449" s="5">
        <v>895</v>
      </c>
    </row>
    <row r="450" ht="17.1" customHeight="1" spans="1:3">
      <c r="A450" s="114">
        <v>2050404</v>
      </c>
      <c r="B450" s="4" t="s">
        <v>795</v>
      </c>
      <c r="C450" s="5">
        <v>688</v>
      </c>
    </row>
    <row r="451" ht="17.1" customHeight="1" spans="1:3">
      <c r="A451" s="114">
        <v>2050499</v>
      </c>
      <c r="B451" s="4" t="s">
        <v>797</v>
      </c>
      <c r="C451" s="5">
        <v>897</v>
      </c>
    </row>
    <row r="452" ht="17.1" customHeight="1" spans="1:3">
      <c r="A452" s="114">
        <v>20505</v>
      </c>
      <c r="B452" s="4" t="s">
        <v>799</v>
      </c>
      <c r="C452" s="5">
        <v>6406</v>
      </c>
    </row>
    <row r="453" ht="17.1" customHeight="1" spans="1:3">
      <c r="A453" s="114">
        <v>2050501</v>
      </c>
      <c r="B453" s="4" t="s">
        <v>801</v>
      </c>
      <c r="C453" s="5">
        <v>5161</v>
      </c>
    </row>
    <row r="454" ht="17.1" customHeight="1" spans="1:3">
      <c r="A454" s="114">
        <v>2050502</v>
      </c>
      <c r="B454" s="4" t="s">
        <v>803</v>
      </c>
      <c r="C454" s="5">
        <v>1244</v>
      </c>
    </row>
    <row r="455" ht="17.1" customHeight="1" spans="1:3">
      <c r="A455" s="114">
        <v>2050599</v>
      </c>
      <c r="B455" s="4" t="s">
        <v>805</v>
      </c>
      <c r="C455" s="5">
        <v>1</v>
      </c>
    </row>
    <row r="456" ht="17.1" customHeight="1" spans="1:3">
      <c r="A456" s="114">
        <v>20506</v>
      </c>
      <c r="B456" s="4" t="s">
        <v>807</v>
      </c>
      <c r="C456" s="5">
        <v>-101</v>
      </c>
    </row>
    <row r="457" ht="17.1" customHeight="1" spans="1:3">
      <c r="A457" s="114">
        <v>2050601</v>
      </c>
      <c r="B457" s="4" t="s">
        <v>809</v>
      </c>
      <c r="C457" s="5">
        <v>-101</v>
      </c>
    </row>
    <row r="458" ht="17.1" customHeight="1" spans="1:3">
      <c r="A458" s="114">
        <v>2050602</v>
      </c>
      <c r="B458" s="4" t="s">
        <v>811</v>
      </c>
      <c r="C458" s="5">
        <v>0</v>
      </c>
    </row>
    <row r="459" ht="17.1" customHeight="1" spans="1:3">
      <c r="A459" s="114">
        <v>2050699</v>
      </c>
      <c r="B459" s="4" t="s">
        <v>813</v>
      </c>
      <c r="C459" s="5">
        <v>0</v>
      </c>
    </row>
    <row r="460" ht="17.1" customHeight="1" spans="1:3">
      <c r="A460" s="114">
        <v>20507</v>
      </c>
      <c r="B460" s="4" t="s">
        <v>815</v>
      </c>
      <c r="C460" s="5">
        <v>28685</v>
      </c>
    </row>
    <row r="461" ht="17.1" customHeight="1" spans="1:3">
      <c r="A461" s="114">
        <v>2050701</v>
      </c>
      <c r="B461" s="4" t="s">
        <v>817</v>
      </c>
      <c r="C461" s="5">
        <v>27781</v>
      </c>
    </row>
    <row r="462" ht="17.1" customHeight="1" spans="1:3">
      <c r="A462" s="114">
        <v>2050702</v>
      </c>
      <c r="B462" s="4" t="s">
        <v>819</v>
      </c>
      <c r="C462" s="5">
        <v>635</v>
      </c>
    </row>
    <row r="463" ht="17.1" customHeight="1" spans="1:3">
      <c r="A463" s="114">
        <v>2050799</v>
      </c>
      <c r="B463" s="4" t="s">
        <v>821</v>
      </c>
      <c r="C463" s="5">
        <v>269</v>
      </c>
    </row>
    <row r="464" ht="17.1" customHeight="1" spans="1:3">
      <c r="A464" s="114">
        <v>20508</v>
      </c>
      <c r="B464" s="4" t="s">
        <v>823</v>
      </c>
      <c r="C464" s="5">
        <v>85876</v>
      </c>
    </row>
    <row r="465" ht="17.1" customHeight="1" spans="1:3">
      <c r="A465" s="114">
        <v>2050801</v>
      </c>
      <c r="B465" s="4" t="s">
        <v>825</v>
      </c>
      <c r="C465" s="5">
        <v>21081</v>
      </c>
    </row>
    <row r="466" ht="17.1" customHeight="1" spans="1:3">
      <c r="A466" s="114">
        <v>2050802</v>
      </c>
      <c r="B466" s="4" t="s">
        <v>827</v>
      </c>
      <c r="C466" s="5">
        <v>60685</v>
      </c>
    </row>
    <row r="467" ht="17.1" customHeight="1" spans="1:3">
      <c r="A467" s="114">
        <v>2050803</v>
      </c>
      <c r="B467" s="4" t="s">
        <v>829</v>
      </c>
      <c r="C467" s="5">
        <v>2208</v>
      </c>
    </row>
    <row r="468" ht="17.1" customHeight="1" spans="1:3">
      <c r="A468" s="114">
        <v>2050804</v>
      </c>
      <c r="B468" s="4" t="s">
        <v>831</v>
      </c>
      <c r="C468" s="5">
        <v>0</v>
      </c>
    </row>
    <row r="469" ht="17.1" customHeight="1" spans="1:3">
      <c r="A469" s="114">
        <v>2050899</v>
      </c>
      <c r="B469" s="4" t="s">
        <v>833</v>
      </c>
      <c r="C469" s="5">
        <v>1902</v>
      </c>
    </row>
    <row r="470" ht="17.1" customHeight="1" spans="1:3">
      <c r="A470" s="114">
        <v>20509</v>
      </c>
      <c r="B470" s="4" t="s">
        <v>835</v>
      </c>
      <c r="C470" s="5">
        <v>336990</v>
      </c>
    </row>
    <row r="471" ht="17.1" customHeight="1" spans="1:3">
      <c r="A471" s="114">
        <v>2050901</v>
      </c>
      <c r="B471" s="4" t="s">
        <v>837</v>
      </c>
      <c r="C471" s="5">
        <v>75806</v>
      </c>
    </row>
    <row r="472" ht="17.1" customHeight="1" spans="1:3">
      <c r="A472" s="114">
        <v>2050902</v>
      </c>
      <c r="B472" s="4" t="s">
        <v>839</v>
      </c>
      <c r="C472" s="5">
        <v>16106</v>
      </c>
    </row>
    <row r="473" ht="17.1" customHeight="1" spans="1:3">
      <c r="A473" s="114">
        <v>2050903</v>
      </c>
      <c r="B473" s="4" t="s">
        <v>841</v>
      </c>
      <c r="C473" s="5">
        <v>11753</v>
      </c>
    </row>
    <row r="474" ht="17.1" customHeight="1" spans="1:3">
      <c r="A474" s="114">
        <v>2050904</v>
      </c>
      <c r="B474" s="4" t="s">
        <v>843</v>
      </c>
      <c r="C474" s="5">
        <v>1943</v>
      </c>
    </row>
    <row r="475" ht="17.1" customHeight="1" spans="1:3">
      <c r="A475" s="114">
        <v>2050905</v>
      </c>
      <c r="B475" s="4" t="s">
        <v>845</v>
      </c>
      <c r="C475" s="5">
        <v>5309</v>
      </c>
    </row>
    <row r="476" ht="17.1" customHeight="1" spans="1:3">
      <c r="A476" s="114">
        <v>2050999</v>
      </c>
      <c r="B476" s="4" t="s">
        <v>847</v>
      </c>
      <c r="C476" s="5">
        <v>226073</v>
      </c>
    </row>
    <row r="477" ht="17.1" customHeight="1" spans="1:3">
      <c r="A477" s="114">
        <v>20599</v>
      </c>
      <c r="B477" s="4" t="s">
        <v>849</v>
      </c>
      <c r="C477" s="5">
        <v>111798</v>
      </c>
    </row>
    <row r="478" ht="17.1" customHeight="1" spans="1:3">
      <c r="A478" s="114">
        <v>2059999</v>
      </c>
      <c r="B478" s="4" t="s">
        <v>3748</v>
      </c>
      <c r="C478" s="5">
        <v>111798</v>
      </c>
    </row>
    <row r="479" ht="17.1" customHeight="1" spans="1:3">
      <c r="A479" s="114">
        <v>206</v>
      </c>
      <c r="B479" s="4" t="s">
        <v>851</v>
      </c>
      <c r="C479" s="5">
        <v>485566</v>
      </c>
    </row>
    <row r="480" ht="17.1" customHeight="1" spans="1:3">
      <c r="A480" s="114">
        <v>20601</v>
      </c>
      <c r="B480" s="4" t="s">
        <v>853</v>
      </c>
      <c r="C480" s="5">
        <v>25722</v>
      </c>
    </row>
    <row r="481" ht="17.1" customHeight="1" spans="1:3">
      <c r="A481" s="114">
        <v>2060101</v>
      </c>
      <c r="B481" s="4" t="s">
        <v>141</v>
      </c>
      <c r="C481" s="5">
        <v>19886</v>
      </c>
    </row>
    <row r="482" ht="17.1" customHeight="1" spans="1:3">
      <c r="A482" s="114">
        <v>2060102</v>
      </c>
      <c r="B482" s="4" t="s">
        <v>143</v>
      </c>
      <c r="C482" s="5">
        <v>2179</v>
      </c>
    </row>
    <row r="483" ht="17.1" customHeight="1" spans="1:3">
      <c r="A483" s="114">
        <v>2060103</v>
      </c>
      <c r="B483" s="4" t="s">
        <v>145</v>
      </c>
      <c r="C483" s="5">
        <v>342</v>
      </c>
    </row>
    <row r="484" ht="17.1" customHeight="1" spans="1:3">
      <c r="A484" s="114">
        <v>2060199</v>
      </c>
      <c r="B484" s="4" t="s">
        <v>858</v>
      </c>
      <c r="C484" s="5">
        <v>3315</v>
      </c>
    </row>
    <row r="485" ht="17.1" customHeight="1" spans="1:3">
      <c r="A485" s="114">
        <v>20602</v>
      </c>
      <c r="B485" s="4" t="s">
        <v>860</v>
      </c>
      <c r="C485" s="5">
        <v>12131</v>
      </c>
    </row>
    <row r="486" ht="17.1" customHeight="1" spans="1:3">
      <c r="A486" s="114">
        <v>2060201</v>
      </c>
      <c r="B486" s="4" t="s">
        <v>862</v>
      </c>
      <c r="C486" s="5">
        <v>773</v>
      </c>
    </row>
    <row r="487" ht="17.1" customHeight="1" spans="1:3">
      <c r="A487" s="114">
        <v>2060202</v>
      </c>
      <c r="B487" s="4" t="s">
        <v>864</v>
      </c>
      <c r="C487" s="5">
        <v>0</v>
      </c>
    </row>
    <row r="488" ht="17.1" customHeight="1" spans="1:3">
      <c r="A488" s="114">
        <v>2060203</v>
      </c>
      <c r="B488" s="4" t="s">
        <v>866</v>
      </c>
      <c r="C488" s="5">
        <v>15</v>
      </c>
    </row>
    <row r="489" ht="17.1" customHeight="1" spans="1:3">
      <c r="A489" s="114">
        <v>2060204</v>
      </c>
      <c r="B489" s="4" t="s">
        <v>868</v>
      </c>
      <c r="C489" s="5">
        <v>3629</v>
      </c>
    </row>
    <row r="490" ht="17.1" customHeight="1" spans="1:3">
      <c r="A490" s="114">
        <v>2060205</v>
      </c>
      <c r="B490" s="4" t="s">
        <v>870</v>
      </c>
      <c r="C490" s="5">
        <v>0</v>
      </c>
    </row>
    <row r="491" ht="17.1" customHeight="1" spans="1:3">
      <c r="A491" s="114">
        <v>2060206</v>
      </c>
      <c r="B491" s="4" t="s">
        <v>872</v>
      </c>
      <c r="C491" s="5">
        <v>4018</v>
      </c>
    </row>
    <row r="492" ht="17.1" customHeight="1" spans="1:3">
      <c r="A492" s="114">
        <v>2060207</v>
      </c>
      <c r="B492" s="4" t="s">
        <v>874</v>
      </c>
      <c r="C492" s="5">
        <v>0</v>
      </c>
    </row>
    <row r="493" ht="17.1" customHeight="1" spans="1:3">
      <c r="A493" s="114">
        <v>2060299</v>
      </c>
      <c r="B493" s="4" t="s">
        <v>876</v>
      </c>
      <c r="C493" s="5">
        <v>3696</v>
      </c>
    </row>
    <row r="494" ht="17.1" customHeight="1" spans="1:3">
      <c r="A494" s="114">
        <v>20603</v>
      </c>
      <c r="B494" s="4" t="s">
        <v>878</v>
      </c>
      <c r="C494" s="5">
        <v>43514</v>
      </c>
    </row>
    <row r="495" ht="17.1" customHeight="1" spans="1:3">
      <c r="A495" s="114">
        <v>2060301</v>
      </c>
      <c r="B495" s="4" t="s">
        <v>862</v>
      </c>
      <c r="C495" s="5">
        <v>24562</v>
      </c>
    </row>
    <row r="496" ht="17.1" customHeight="1" spans="1:3">
      <c r="A496" s="114">
        <v>2060302</v>
      </c>
      <c r="B496" s="4" t="s">
        <v>881</v>
      </c>
      <c r="C496" s="5">
        <v>12740</v>
      </c>
    </row>
    <row r="497" ht="17.1" customHeight="1" spans="1:3">
      <c r="A497" s="114">
        <v>2060303</v>
      </c>
      <c r="B497" s="4" t="s">
        <v>883</v>
      </c>
      <c r="C497" s="5">
        <v>5732</v>
      </c>
    </row>
    <row r="498" ht="17.1" customHeight="1" spans="1:3">
      <c r="A498" s="114">
        <v>2060304</v>
      </c>
      <c r="B498" s="4" t="s">
        <v>885</v>
      </c>
      <c r="C498" s="5">
        <v>-1</v>
      </c>
    </row>
    <row r="499" ht="17.1" customHeight="1" spans="1:3">
      <c r="A499" s="114">
        <v>2060399</v>
      </c>
      <c r="B499" s="4" t="s">
        <v>887</v>
      </c>
      <c r="C499" s="5">
        <v>481</v>
      </c>
    </row>
    <row r="500" ht="17.1" customHeight="1" spans="1:3">
      <c r="A500" s="114">
        <v>20604</v>
      </c>
      <c r="B500" s="4" t="s">
        <v>889</v>
      </c>
      <c r="C500" s="5">
        <v>172342</v>
      </c>
    </row>
    <row r="501" ht="17.1" customHeight="1" spans="1:3">
      <c r="A501" s="114">
        <v>2060401</v>
      </c>
      <c r="B501" s="4" t="s">
        <v>862</v>
      </c>
      <c r="C501" s="5">
        <v>2556</v>
      </c>
    </row>
    <row r="502" ht="17.1" customHeight="1" spans="1:3">
      <c r="A502" s="114">
        <v>2060402</v>
      </c>
      <c r="B502" s="4" t="s">
        <v>892</v>
      </c>
      <c r="C502" s="5">
        <v>52744</v>
      </c>
    </row>
    <row r="503" ht="17.1" customHeight="1" spans="1:3">
      <c r="A503" s="114">
        <v>2060403</v>
      </c>
      <c r="B503" s="4" t="s">
        <v>894</v>
      </c>
      <c r="C503" s="5">
        <v>33775</v>
      </c>
    </row>
    <row r="504" ht="17.1" customHeight="1" spans="1:3">
      <c r="A504" s="114">
        <v>2060404</v>
      </c>
      <c r="B504" s="4" t="s">
        <v>896</v>
      </c>
      <c r="C504" s="5">
        <v>40894</v>
      </c>
    </row>
    <row r="505" ht="17.1" customHeight="1" spans="1:3">
      <c r="A505" s="114">
        <v>2060499</v>
      </c>
      <c r="B505" s="4" t="s">
        <v>898</v>
      </c>
      <c r="C505" s="5">
        <v>42373</v>
      </c>
    </row>
    <row r="506" ht="17.1" customHeight="1" spans="1:3">
      <c r="A506" s="114">
        <v>20605</v>
      </c>
      <c r="B506" s="4" t="s">
        <v>900</v>
      </c>
      <c r="C506" s="5">
        <v>36102</v>
      </c>
    </row>
    <row r="507" ht="17.1" customHeight="1" spans="1:3">
      <c r="A507" s="114">
        <v>2060501</v>
      </c>
      <c r="B507" s="4" t="s">
        <v>862</v>
      </c>
      <c r="C507" s="5">
        <v>2318</v>
      </c>
    </row>
    <row r="508" ht="17.1" customHeight="1" spans="1:3">
      <c r="A508" s="114">
        <v>2060502</v>
      </c>
      <c r="B508" s="4" t="s">
        <v>903</v>
      </c>
      <c r="C508" s="5">
        <v>19157</v>
      </c>
    </row>
    <row r="509" ht="17.1" customHeight="1" spans="1:3">
      <c r="A509" s="114">
        <v>2060503</v>
      </c>
      <c r="B509" s="4" t="s">
        <v>905</v>
      </c>
      <c r="C509" s="5">
        <v>7706</v>
      </c>
    </row>
    <row r="510" ht="17.1" customHeight="1" spans="1:3">
      <c r="A510" s="114">
        <v>2060599</v>
      </c>
      <c r="B510" s="4" t="s">
        <v>907</v>
      </c>
      <c r="C510" s="5">
        <v>6921</v>
      </c>
    </row>
    <row r="511" ht="17.1" customHeight="1" spans="1:3">
      <c r="A511" s="114">
        <v>20606</v>
      </c>
      <c r="B511" s="4" t="s">
        <v>909</v>
      </c>
      <c r="C511" s="5">
        <v>9495</v>
      </c>
    </row>
    <row r="512" ht="17.1" customHeight="1" spans="1:3">
      <c r="A512" s="114">
        <v>2060601</v>
      </c>
      <c r="B512" s="4" t="s">
        <v>911</v>
      </c>
      <c r="C512" s="5">
        <v>3477</v>
      </c>
    </row>
    <row r="513" ht="17.1" customHeight="1" spans="1:3">
      <c r="A513" s="114">
        <v>2060602</v>
      </c>
      <c r="B513" s="4" t="s">
        <v>913</v>
      </c>
      <c r="C513" s="5">
        <v>1237</v>
      </c>
    </row>
    <row r="514" ht="17.1" customHeight="1" spans="1:3">
      <c r="A514" s="114">
        <v>2060603</v>
      </c>
      <c r="B514" s="4" t="s">
        <v>915</v>
      </c>
      <c r="C514" s="5">
        <v>0</v>
      </c>
    </row>
    <row r="515" ht="17.1" customHeight="1" spans="1:3">
      <c r="A515" s="114">
        <v>2060699</v>
      </c>
      <c r="B515" s="4" t="s">
        <v>917</v>
      </c>
      <c r="C515" s="5">
        <v>4781</v>
      </c>
    </row>
    <row r="516" ht="17.1" customHeight="1" spans="1:3">
      <c r="A516" s="114">
        <v>20607</v>
      </c>
      <c r="B516" s="4" t="s">
        <v>919</v>
      </c>
      <c r="C516" s="5">
        <v>32020</v>
      </c>
    </row>
    <row r="517" ht="17.1" customHeight="1" spans="1:3">
      <c r="A517" s="114">
        <v>2060701</v>
      </c>
      <c r="B517" s="4" t="s">
        <v>862</v>
      </c>
      <c r="C517" s="5">
        <v>6825</v>
      </c>
    </row>
    <row r="518" ht="17.1" customHeight="1" spans="1:3">
      <c r="A518" s="114">
        <v>2060702</v>
      </c>
      <c r="B518" s="4" t="s">
        <v>922</v>
      </c>
      <c r="C518" s="5">
        <v>16770</v>
      </c>
    </row>
    <row r="519" ht="17.1" customHeight="1" spans="1:3">
      <c r="A519" s="114">
        <v>2060703</v>
      </c>
      <c r="B519" s="4" t="s">
        <v>924</v>
      </c>
      <c r="C519" s="5">
        <v>190</v>
      </c>
    </row>
    <row r="520" ht="17.1" customHeight="1" spans="1:3">
      <c r="A520" s="114">
        <v>2060704</v>
      </c>
      <c r="B520" s="4" t="s">
        <v>926</v>
      </c>
      <c r="C520" s="5">
        <v>380</v>
      </c>
    </row>
    <row r="521" ht="17.1" customHeight="1" spans="1:3">
      <c r="A521" s="114">
        <v>2060705</v>
      </c>
      <c r="B521" s="4" t="s">
        <v>928</v>
      </c>
      <c r="C521" s="5">
        <v>866</v>
      </c>
    </row>
    <row r="522" ht="17.1" customHeight="1" spans="1:3">
      <c r="A522" s="114">
        <v>2060799</v>
      </c>
      <c r="B522" s="4" t="s">
        <v>930</v>
      </c>
      <c r="C522" s="5">
        <v>6989</v>
      </c>
    </row>
    <row r="523" ht="17.1" customHeight="1" spans="1:3">
      <c r="A523" s="114">
        <v>20608</v>
      </c>
      <c r="B523" s="4" t="s">
        <v>932</v>
      </c>
      <c r="C523" s="5">
        <v>6097</v>
      </c>
    </row>
    <row r="524" ht="17.1" customHeight="1" spans="1:3">
      <c r="A524" s="114">
        <v>2060801</v>
      </c>
      <c r="B524" s="4" t="s">
        <v>934</v>
      </c>
      <c r="C524" s="5">
        <v>4702</v>
      </c>
    </row>
    <row r="525" ht="17.1" customHeight="1" spans="1:3">
      <c r="A525" s="114">
        <v>2060802</v>
      </c>
      <c r="B525" s="4" t="s">
        <v>936</v>
      </c>
      <c r="C525" s="5">
        <v>70</v>
      </c>
    </row>
    <row r="526" ht="17.1" customHeight="1" spans="1:3">
      <c r="A526" s="114">
        <v>2060899</v>
      </c>
      <c r="B526" s="4" t="s">
        <v>938</v>
      </c>
      <c r="C526" s="5">
        <v>1325</v>
      </c>
    </row>
    <row r="527" ht="17.1" customHeight="1" spans="1:3">
      <c r="A527" s="114">
        <v>20609</v>
      </c>
      <c r="B527" s="4" t="s">
        <v>940</v>
      </c>
      <c r="C527" s="5">
        <v>7759</v>
      </c>
    </row>
    <row r="528" ht="17.1" customHeight="1" spans="1:3">
      <c r="A528" s="114">
        <v>2060901</v>
      </c>
      <c r="B528" s="4" t="s">
        <v>3749</v>
      </c>
      <c r="C528" s="5">
        <v>7759</v>
      </c>
    </row>
    <row r="529" ht="17.1" customHeight="1" spans="1:3">
      <c r="A529" s="114">
        <v>20699</v>
      </c>
      <c r="B529" s="4" t="s">
        <v>942</v>
      </c>
      <c r="C529" s="5">
        <v>140384</v>
      </c>
    </row>
    <row r="530" ht="17.1" customHeight="1" spans="1:3">
      <c r="A530" s="114">
        <v>2069901</v>
      </c>
      <c r="B530" s="4" t="s">
        <v>944</v>
      </c>
      <c r="C530" s="5">
        <v>6024</v>
      </c>
    </row>
    <row r="531" ht="17.1" customHeight="1" spans="1:3">
      <c r="A531" s="114">
        <v>2069902</v>
      </c>
      <c r="B531" s="4" t="s">
        <v>946</v>
      </c>
      <c r="C531" s="5">
        <v>0</v>
      </c>
    </row>
    <row r="532" ht="17.1" customHeight="1" spans="1:3">
      <c r="A532" s="114">
        <v>2069903</v>
      </c>
      <c r="B532" s="4" t="s">
        <v>948</v>
      </c>
      <c r="C532" s="5">
        <v>9143</v>
      </c>
    </row>
    <row r="533" ht="17.1" customHeight="1" spans="1:3">
      <c r="A533" s="114">
        <v>2069999</v>
      </c>
      <c r="B533" s="4" t="s">
        <v>950</v>
      </c>
      <c r="C533" s="5">
        <v>125217</v>
      </c>
    </row>
    <row r="534" ht="17.1" customHeight="1" spans="1:3">
      <c r="A534" s="114">
        <v>207</v>
      </c>
      <c r="B534" s="4" t="s">
        <v>952</v>
      </c>
      <c r="C534" s="5">
        <v>616581</v>
      </c>
    </row>
    <row r="535" ht="17.1" customHeight="1" spans="1:3">
      <c r="A535" s="114">
        <v>20701</v>
      </c>
      <c r="B535" s="4" t="s">
        <v>954</v>
      </c>
      <c r="C535" s="5">
        <v>273869</v>
      </c>
    </row>
    <row r="536" ht="17.1" customHeight="1" spans="1:3">
      <c r="A536" s="114">
        <v>2070101</v>
      </c>
      <c r="B536" s="4" t="s">
        <v>141</v>
      </c>
      <c r="C536" s="5">
        <v>32755</v>
      </c>
    </row>
    <row r="537" ht="17.1" customHeight="1" spans="1:3">
      <c r="A537" s="114">
        <v>2070102</v>
      </c>
      <c r="B537" s="4" t="s">
        <v>143</v>
      </c>
      <c r="C537" s="5">
        <v>4083</v>
      </c>
    </row>
    <row r="538" ht="17.1" customHeight="1" spans="1:3">
      <c r="A538" s="114">
        <v>2070103</v>
      </c>
      <c r="B538" s="4" t="s">
        <v>145</v>
      </c>
      <c r="C538" s="5">
        <v>316</v>
      </c>
    </row>
    <row r="539" ht="17.1" customHeight="1" spans="1:3">
      <c r="A539" s="114">
        <v>2070104</v>
      </c>
      <c r="B539" s="4" t="s">
        <v>959</v>
      </c>
      <c r="C539" s="5">
        <v>18474</v>
      </c>
    </row>
    <row r="540" ht="17.1" customHeight="1" spans="1:3">
      <c r="A540" s="114">
        <v>2070105</v>
      </c>
      <c r="B540" s="4" t="s">
        <v>961</v>
      </c>
      <c r="C540" s="5">
        <v>842</v>
      </c>
    </row>
    <row r="541" ht="17.1" customHeight="1" spans="1:3">
      <c r="A541" s="114">
        <v>2070106</v>
      </c>
      <c r="B541" s="4" t="s">
        <v>963</v>
      </c>
      <c r="C541" s="5">
        <v>8026</v>
      </c>
    </row>
    <row r="542" ht="17.1" customHeight="1" spans="1:3">
      <c r="A542" s="114">
        <v>2070107</v>
      </c>
      <c r="B542" s="4" t="s">
        <v>965</v>
      </c>
      <c r="C542" s="5">
        <v>32215</v>
      </c>
    </row>
    <row r="543" ht="17.1" customHeight="1" spans="1:3">
      <c r="A543" s="114">
        <v>2070108</v>
      </c>
      <c r="B543" s="4" t="s">
        <v>967</v>
      </c>
      <c r="C543" s="5">
        <v>5476</v>
      </c>
    </row>
    <row r="544" ht="17.1" customHeight="1" spans="1:3">
      <c r="A544" s="114">
        <v>2070109</v>
      </c>
      <c r="B544" s="4" t="s">
        <v>969</v>
      </c>
      <c r="C544" s="5">
        <v>75950</v>
      </c>
    </row>
    <row r="545" ht="17.1" customHeight="1" spans="1:3">
      <c r="A545" s="114">
        <v>2070110</v>
      </c>
      <c r="B545" s="4" t="s">
        <v>971</v>
      </c>
      <c r="C545" s="5">
        <v>1140</v>
      </c>
    </row>
    <row r="546" ht="17.1" customHeight="1" spans="1:3">
      <c r="A546" s="114">
        <v>2070111</v>
      </c>
      <c r="B546" s="4" t="s">
        <v>973</v>
      </c>
      <c r="C546" s="5">
        <v>18371</v>
      </c>
    </row>
    <row r="547" ht="17.1" customHeight="1" spans="1:3">
      <c r="A547" s="114">
        <v>2070112</v>
      </c>
      <c r="B547" s="4" t="s">
        <v>975</v>
      </c>
      <c r="C547" s="5">
        <v>2671</v>
      </c>
    </row>
    <row r="548" ht="17.1" customHeight="1" spans="1:3">
      <c r="A548" s="114">
        <v>2070199</v>
      </c>
      <c r="B548" s="4" t="s">
        <v>977</v>
      </c>
      <c r="C548" s="5">
        <v>73550</v>
      </c>
    </row>
    <row r="549" ht="17.1" customHeight="1" spans="1:3">
      <c r="A549" s="114">
        <v>20702</v>
      </c>
      <c r="B549" s="4" t="s">
        <v>979</v>
      </c>
      <c r="C549" s="5">
        <v>75565</v>
      </c>
    </row>
    <row r="550" ht="17.1" customHeight="1" spans="1:3">
      <c r="A550" s="114">
        <v>2070201</v>
      </c>
      <c r="B550" s="4" t="s">
        <v>141</v>
      </c>
      <c r="C550" s="5">
        <v>1346</v>
      </c>
    </row>
    <row r="551" ht="17.1" customHeight="1" spans="1:3">
      <c r="A551" s="114">
        <v>2070202</v>
      </c>
      <c r="B551" s="4" t="s">
        <v>143</v>
      </c>
      <c r="C551" s="5">
        <v>128</v>
      </c>
    </row>
    <row r="552" ht="17.1" customHeight="1" spans="1:3">
      <c r="A552" s="114">
        <v>2070203</v>
      </c>
      <c r="B552" s="4" t="s">
        <v>145</v>
      </c>
      <c r="C552" s="5">
        <v>0</v>
      </c>
    </row>
    <row r="553" ht="17.1" customHeight="1" spans="1:3">
      <c r="A553" s="114">
        <v>2070204</v>
      </c>
      <c r="B553" s="4" t="s">
        <v>984</v>
      </c>
      <c r="C553" s="5">
        <v>41897</v>
      </c>
    </row>
    <row r="554" ht="17.1" customHeight="1" spans="1:3">
      <c r="A554" s="114">
        <v>2070205</v>
      </c>
      <c r="B554" s="4" t="s">
        <v>986</v>
      </c>
      <c r="C554" s="5">
        <v>24212</v>
      </c>
    </row>
    <row r="555" ht="17.1" customHeight="1" spans="1:3">
      <c r="A555" s="114">
        <v>2070206</v>
      </c>
      <c r="B555" s="4" t="s">
        <v>988</v>
      </c>
      <c r="C555" s="5">
        <v>3479</v>
      </c>
    </row>
    <row r="556" ht="17.1" customHeight="1" spans="1:3">
      <c r="A556" s="114">
        <v>2070299</v>
      </c>
      <c r="B556" s="4" t="s">
        <v>990</v>
      </c>
      <c r="C556" s="5">
        <v>4503</v>
      </c>
    </row>
    <row r="557" ht="17.1" customHeight="1" spans="1:3">
      <c r="A557" s="114">
        <v>20703</v>
      </c>
      <c r="B557" s="4" t="s">
        <v>992</v>
      </c>
      <c r="C557" s="5">
        <v>65855</v>
      </c>
    </row>
    <row r="558" ht="17.1" customHeight="1" spans="1:3">
      <c r="A558" s="114">
        <v>2070301</v>
      </c>
      <c r="B558" s="4" t="s">
        <v>141</v>
      </c>
      <c r="C558" s="5">
        <v>5623</v>
      </c>
    </row>
    <row r="559" ht="17.1" customHeight="1" spans="1:3">
      <c r="A559" s="114">
        <v>2070302</v>
      </c>
      <c r="B559" s="4" t="s">
        <v>143</v>
      </c>
      <c r="C559" s="5">
        <v>365</v>
      </c>
    </row>
    <row r="560" ht="17.1" customHeight="1" spans="1:3">
      <c r="A560" s="114">
        <v>2070303</v>
      </c>
      <c r="B560" s="4" t="s">
        <v>145</v>
      </c>
      <c r="C560" s="5">
        <v>563</v>
      </c>
    </row>
    <row r="561" ht="17.1" customHeight="1" spans="1:3">
      <c r="A561" s="114">
        <v>2070304</v>
      </c>
      <c r="B561" s="4" t="s">
        <v>997</v>
      </c>
      <c r="C561" s="5">
        <v>1901</v>
      </c>
    </row>
    <row r="562" ht="17.1" customHeight="1" spans="1:3">
      <c r="A562" s="114">
        <v>2070305</v>
      </c>
      <c r="B562" s="4" t="s">
        <v>999</v>
      </c>
      <c r="C562" s="5">
        <v>3759</v>
      </c>
    </row>
    <row r="563" ht="17.1" customHeight="1" spans="1:3">
      <c r="A563" s="114">
        <v>2070306</v>
      </c>
      <c r="B563" s="4" t="s">
        <v>1001</v>
      </c>
      <c r="C563" s="5">
        <v>8694</v>
      </c>
    </row>
    <row r="564" ht="17.1" customHeight="1" spans="1:3">
      <c r="A564" s="114">
        <v>2070307</v>
      </c>
      <c r="B564" s="4" t="s">
        <v>1003</v>
      </c>
      <c r="C564" s="5">
        <v>28611</v>
      </c>
    </row>
    <row r="565" ht="17.1" customHeight="1" spans="1:3">
      <c r="A565" s="114">
        <v>2070308</v>
      </c>
      <c r="B565" s="4" t="s">
        <v>1005</v>
      </c>
      <c r="C565" s="5">
        <v>11627</v>
      </c>
    </row>
    <row r="566" ht="17.1" customHeight="1" spans="1:3">
      <c r="A566" s="114">
        <v>2070309</v>
      </c>
      <c r="B566" s="4" t="s">
        <v>1007</v>
      </c>
      <c r="C566" s="5">
        <v>132</v>
      </c>
    </row>
    <row r="567" ht="17.1" customHeight="1" spans="1:3">
      <c r="A567" s="114">
        <v>2070399</v>
      </c>
      <c r="B567" s="4" t="s">
        <v>1009</v>
      </c>
      <c r="C567" s="5">
        <v>4580</v>
      </c>
    </row>
    <row r="568" ht="17.1" customHeight="1" spans="1:3">
      <c r="A568" s="114">
        <v>20704</v>
      </c>
      <c r="B568" s="4" t="s">
        <v>1011</v>
      </c>
      <c r="C568" s="5">
        <v>103650</v>
      </c>
    </row>
    <row r="569" ht="17.1" customHeight="1" spans="1:3">
      <c r="A569" s="114">
        <v>2070401</v>
      </c>
      <c r="B569" s="4" t="s">
        <v>141</v>
      </c>
      <c r="C569" s="5">
        <v>13862</v>
      </c>
    </row>
    <row r="570" ht="17.1" customHeight="1" spans="1:3">
      <c r="A570" s="114">
        <v>2070402</v>
      </c>
      <c r="B570" s="4" t="s">
        <v>143</v>
      </c>
      <c r="C570" s="5">
        <v>1264</v>
      </c>
    </row>
    <row r="571" ht="17.1" customHeight="1" spans="1:3">
      <c r="A571" s="114">
        <v>2070403</v>
      </c>
      <c r="B571" s="4" t="s">
        <v>145</v>
      </c>
      <c r="C571" s="5">
        <v>119</v>
      </c>
    </row>
    <row r="572" ht="17.1" customHeight="1" spans="1:3">
      <c r="A572" s="114">
        <v>2070404</v>
      </c>
      <c r="B572" s="4" t="s">
        <v>1016</v>
      </c>
      <c r="C572" s="5">
        <v>18293</v>
      </c>
    </row>
    <row r="573" ht="17.1" customHeight="1" spans="1:3">
      <c r="A573" s="114">
        <v>2070405</v>
      </c>
      <c r="B573" s="4" t="s">
        <v>1018</v>
      </c>
      <c r="C573" s="5">
        <v>30847</v>
      </c>
    </row>
    <row r="574" ht="17.1" customHeight="1" spans="1:3">
      <c r="A574" s="114">
        <v>2070406</v>
      </c>
      <c r="B574" s="4" t="s">
        <v>1020</v>
      </c>
      <c r="C574" s="5">
        <v>3795</v>
      </c>
    </row>
    <row r="575" ht="17.1" customHeight="1" spans="1:3">
      <c r="A575" s="114">
        <v>2070499</v>
      </c>
      <c r="B575" s="4" t="s">
        <v>1022</v>
      </c>
      <c r="C575" s="5">
        <v>35470</v>
      </c>
    </row>
    <row r="576" ht="17.1" customHeight="1" spans="1:3">
      <c r="A576" s="114">
        <v>20705</v>
      </c>
      <c r="B576" s="4" t="s">
        <v>1024</v>
      </c>
      <c r="C576" s="5">
        <v>27502</v>
      </c>
    </row>
    <row r="577" ht="17.1" customHeight="1" spans="1:3">
      <c r="A577" s="114">
        <v>2070501</v>
      </c>
      <c r="B577" s="4" t="s">
        <v>141</v>
      </c>
      <c r="C577" s="5">
        <v>3586</v>
      </c>
    </row>
    <row r="578" ht="17.1" customHeight="1" spans="1:3">
      <c r="A578" s="114">
        <v>2070502</v>
      </c>
      <c r="B578" s="4" t="s">
        <v>143</v>
      </c>
      <c r="C578" s="5">
        <v>489</v>
      </c>
    </row>
    <row r="579" ht="17.1" customHeight="1" spans="1:3">
      <c r="A579" s="114">
        <v>2070503</v>
      </c>
      <c r="B579" s="4" t="s">
        <v>145</v>
      </c>
      <c r="C579" s="5">
        <v>675</v>
      </c>
    </row>
    <row r="580" ht="17.1" customHeight="1" spans="1:3">
      <c r="A580" s="114">
        <v>2070504</v>
      </c>
      <c r="B580" s="4" t="s">
        <v>1029</v>
      </c>
      <c r="C580" s="5">
        <v>650</v>
      </c>
    </row>
    <row r="581" ht="17.1" customHeight="1" spans="1:3">
      <c r="A581" s="114">
        <v>2070505</v>
      </c>
      <c r="B581" s="4" t="s">
        <v>1031</v>
      </c>
      <c r="C581" s="5">
        <v>18214</v>
      </c>
    </row>
    <row r="582" ht="17.1" customHeight="1" spans="1:3">
      <c r="A582" s="114">
        <v>2070506</v>
      </c>
      <c r="B582" s="4" t="s">
        <v>1033</v>
      </c>
      <c r="C582" s="5">
        <v>112</v>
      </c>
    </row>
    <row r="583" ht="17.1" customHeight="1" spans="1:3">
      <c r="A583" s="114">
        <v>2070507</v>
      </c>
      <c r="B583" s="4" t="s">
        <v>1035</v>
      </c>
      <c r="C583" s="5">
        <v>203</v>
      </c>
    </row>
    <row r="584" ht="17.1" customHeight="1" spans="1:3">
      <c r="A584" s="114">
        <v>2070599</v>
      </c>
      <c r="B584" s="4" t="s">
        <v>1037</v>
      </c>
      <c r="C584" s="5">
        <v>3573</v>
      </c>
    </row>
    <row r="585" ht="17.1" customHeight="1" spans="1:3">
      <c r="A585" s="114">
        <v>20799</v>
      </c>
      <c r="B585" s="4" t="s">
        <v>1039</v>
      </c>
      <c r="C585" s="5">
        <v>70140</v>
      </c>
    </row>
    <row r="586" ht="17.1" customHeight="1" spans="1:3">
      <c r="A586" s="114">
        <v>2079902</v>
      </c>
      <c r="B586" s="4" t="s">
        <v>1041</v>
      </c>
      <c r="C586" s="5">
        <v>5146</v>
      </c>
    </row>
    <row r="587" ht="17.1" customHeight="1" spans="1:3">
      <c r="A587" s="114">
        <v>2079903</v>
      </c>
      <c r="B587" s="4" t="s">
        <v>1043</v>
      </c>
      <c r="C587" s="5">
        <v>31493</v>
      </c>
    </row>
    <row r="588" ht="17.1" customHeight="1" spans="1:3">
      <c r="A588" s="114">
        <v>2079999</v>
      </c>
      <c r="B588" s="4" t="s">
        <v>1045</v>
      </c>
      <c r="C588" s="5">
        <v>33501</v>
      </c>
    </row>
    <row r="589" ht="17.1" customHeight="1" spans="1:3">
      <c r="A589" s="114">
        <v>208</v>
      </c>
      <c r="B589" s="4" t="s">
        <v>1047</v>
      </c>
      <c r="C589" s="5">
        <v>6486898</v>
      </c>
    </row>
    <row r="590" ht="17.1" customHeight="1" spans="1:3">
      <c r="A590" s="114">
        <v>20801</v>
      </c>
      <c r="B590" s="4" t="s">
        <v>1049</v>
      </c>
      <c r="C590" s="5">
        <v>164342</v>
      </c>
    </row>
    <row r="591" ht="17.1" customHeight="1" spans="1:3">
      <c r="A591" s="114">
        <v>2080101</v>
      </c>
      <c r="B591" s="4" t="s">
        <v>141</v>
      </c>
      <c r="C591" s="5">
        <v>67174</v>
      </c>
    </row>
    <row r="592" ht="17.1" customHeight="1" spans="1:3">
      <c r="A592" s="114">
        <v>2080102</v>
      </c>
      <c r="B592" s="4" t="s">
        <v>143</v>
      </c>
      <c r="C592" s="5">
        <v>6058</v>
      </c>
    </row>
    <row r="593" ht="17.1" customHeight="1" spans="1:3">
      <c r="A593" s="114">
        <v>2080103</v>
      </c>
      <c r="B593" s="4" t="s">
        <v>145</v>
      </c>
      <c r="C593" s="5">
        <v>1059</v>
      </c>
    </row>
    <row r="594" ht="17.1" customHeight="1" spans="1:3">
      <c r="A594" s="114">
        <v>2080104</v>
      </c>
      <c r="B594" s="4" t="s">
        <v>1054</v>
      </c>
      <c r="C594" s="5">
        <v>1938</v>
      </c>
    </row>
    <row r="595" ht="17.1" customHeight="1" spans="1:3">
      <c r="A595" s="114">
        <v>2080105</v>
      </c>
      <c r="B595" s="4" t="s">
        <v>1056</v>
      </c>
      <c r="C595" s="5">
        <v>1261</v>
      </c>
    </row>
    <row r="596" ht="17.1" customHeight="1" spans="1:3">
      <c r="A596" s="114">
        <v>2080106</v>
      </c>
      <c r="B596" s="4" t="s">
        <v>1058</v>
      </c>
      <c r="C596" s="5">
        <v>3450</v>
      </c>
    </row>
    <row r="597" ht="17.1" customHeight="1" spans="1:3">
      <c r="A597" s="114">
        <v>2080107</v>
      </c>
      <c r="B597" s="4" t="s">
        <v>1060</v>
      </c>
      <c r="C597" s="5">
        <v>6331</v>
      </c>
    </row>
    <row r="598" ht="17.1" customHeight="1" spans="1:3">
      <c r="A598" s="114">
        <v>2080108</v>
      </c>
      <c r="B598" s="4" t="s">
        <v>248</v>
      </c>
      <c r="C598" s="5">
        <v>2970</v>
      </c>
    </row>
    <row r="599" ht="17.1" customHeight="1" spans="1:3">
      <c r="A599" s="114">
        <v>2080109</v>
      </c>
      <c r="B599" s="4" t="s">
        <v>1063</v>
      </c>
      <c r="C599" s="5">
        <v>42706</v>
      </c>
    </row>
    <row r="600" ht="17.1" customHeight="1" spans="1:3">
      <c r="A600" s="114">
        <v>2080110</v>
      </c>
      <c r="B600" s="4" t="s">
        <v>1065</v>
      </c>
      <c r="C600" s="5">
        <v>143</v>
      </c>
    </row>
    <row r="601" ht="17.1" customHeight="1" spans="1:3">
      <c r="A601" s="114">
        <v>2080111</v>
      </c>
      <c r="B601" s="4" t="s">
        <v>1067</v>
      </c>
      <c r="C601" s="5">
        <v>1018</v>
      </c>
    </row>
    <row r="602" ht="17.1" customHeight="1" spans="1:3">
      <c r="A602" s="114">
        <v>2080112</v>
      </c>
      <c r="B602" s="4" t="s">
        <v>1069</v>
      </c>
      <c r="C602" s="5">
        <v>525</v>
      </c>
    </row>
    <row r="603" ht="17.1" customHeight="1" spans="1:3">
      <c r="A603" s="114">
        <v>2080199</v>
      </c>
      <c r="B603" s="4" t="s">
        <v>1071</v>
      </c>
      <c r="C603" s="5">
        <v>29709</v>
      </c>
    </row>
    <row r="604" ht="17.1" customHeight="1" spans="1:3">
      <c r="A604" s="114">
        <v>20802</v>
      </c>
      <c r="B604" s="4" t="s">
        <v>1073</v>
      </c>
      <c r="C604" s="5">
        <v>196914</v>
      </c>
    </row>
    <row r="605" ht="17.1" customHeight="1" spans="1:3">
      <c r="A605" s="114">
        <v>2080201</v>
      </c>
      <c r="B605" s="4" t="s">
        <v>141</v>
      </c>
      <c r="C605" s="5">
        <v>43821</v>
      </c>
    </row>
    <row r="606" ht="17.1" customHeight="1" spans="1:3">
      <c r="A606" s="114">
        <v>2080202</v>
      </c>
      <c r="B606" s="4" t="s">
        <v>143</v>
      </c>
      <c r="C606" s="5">
        <v>3805</v>
      </c>
    </row>
    <row r="607" ht="17.1" customHeight="1" spans="1:3">
      <c r="A607" s="114">
        <v>2080203</v>
      </c>
      <c r="B607" s="4" t="s">
        <v>145</v>
      </c>
      <c r="C607" s="5">
        <v>763</v>
      </c>
    </row>
    <row r="608" ht="17.1" customHeight="1" spans="1:3">
      <c r="A608" s="114">
        <v>2080204</v>
      </c>
      <c r="B608" s="4" t="s">
        <v>1078</v>
      </c>
      <c r="C608" s="5">
        <v>6949</v>
      </c>
    </row>
    <row r="609" ht="17.1" customHeight="1" spans="1:3">
      <c r="A609" s="114">
        <v>2080205</v>
      </c>
      <c r="B609" s="4" t="s">
        <v>1080</v>
      </c>
      <c r="C609" s="5">
        <v>66191</v>
      </c>
    </row>
    <row r="610" ht="17.1" customHeight="1" spans="1:3">
      <c r="A610" s="114">
        <v>2080206</v>
      </c>
      <c r="B610" s="4" t="s">
        <v>1082</v>
      </c>
      <c r="C610" s="5">
        <v>199</v>
      </c>
    </row>
    <row r="611" ht="17.1" customHeight="1" spans="1:3">
      <c r="A611" s="114">
        <v>2080207</v>
      </c>
      <c r="B611" s="4" t="s">
        <v>1084</v>
      </c>
      <c r="C611" s="5">
        <v>7243</v>
      </c>
    </row>
    <row r="612" ht="17.1" customHeight="1" spans="1:3">
      <c r="A612" s="114">
        <v>2080208</v>
      </c>
      <c r="B612" s="4" t="s">
        <v>1086</v>
      </c>
      <c r="C612" s="5">
        <v>33419</v>
      </c>
    </row>
    <row r="613" ht="17.1" customHeight="1" spans="1:3">
      <c r="A613" s="114">
        <v>2080209</v>
      </c>
      <c r="B613" s="4" t="s">
        <v>1088</v>
      </c>
      <c r="C613" s="5">
        <v>2409</v>
      </c>
    </row>
    <row r="614" ht="17.1" customHeight="1" spans="1:3">
      <c r="A614" s="114">
        <v>2080299</v>
      </c>
      <c r="B614" s="4" t="s">
        <v>1090</v>
      </c>
      <c r="C614" s="5">
        <v>32115</v>
      </c>
    </row>
    <row r="615" ht="17.1" customHeight="1" spans="1:3">
      <c r="A615" s="114">
        <v>20803</v>
      </c>
      <c r="B615" s="4" t="s">
        <v>1092</v>
      </c>
      <c r="C615" s="5">
        <v>1546603</v>
      </c>
    </row>
    <row r="616" ht="17.1" customHeight="1" spans="1:3">
      <c r="A616" s="114">
        <v>2080301</v>
      </c>
      <c r="B616" s="4" t="s">
        <v>1094</v>
      </c>
      <c r="C616" s="5">
        <v>901054</v>
      </c>
    </row>
    <row r="617" ht="17.1" customHeight="1" spans="1:3">
      <c r="A617" s="114">
        <v>2080302</v>
      </c>
      <c r="B617" s="4" t="s">
        <v>1096</v>
      </c>
      <c r="C617" s="5">
        <v>7059</v>
      </c>
    </row>
    <row r="618" ht="17.1" customHeight="1" spans="1:3">
      <c r="A618" s="114">
        <v>2080303</v>
      </c>
      <c r="B618" s="4" t="s">
        <v>1098</v>
      </c>
      <c r="C618" s="5">
        <v>11887</v>
      </c>
    </row>
    <row r="619" ht="17.1" customHeight="1" spans="1:3">
      <c r="A619" s="114">
        <v>2080304</v>
      </c>
      <c r="B619" s="4" t="s">
        <v>1100</v>
      </c>
      <c r="C619" s="5">
        <v>9258</v>
      </c>
    </row>
    <row r="620" ht="17.1" customHeight="1" spans="1:3">
      <c r="A620" s="114">
        <v>2080305</v>
      </c>
      <c r="B620" s="4" t="s">
        <v>1102</v>
      </c>
      <c r="C620" s="5">
        <v>7383</v>
      </c>
    </row>
    <row r="621" ht="17.1" customHeight="1" spans="1:3">
      <c r="A621" s="114">
        <v>2080308</v>
      </c>
      <c r="B621" s="4" t="s">
        <v>1104</v>
      </c>
      <c r="C621" s="5">
        <v>562547</v>
      </c>
    </row>
    <row r="622" ht="17.1" customHeight="1" spans="1:3">
      <c r="A622" s="114">
        <v>2080399</v>
      </c>
      <c r="B622" s="4" t="s">
        <v>1106</v>
      </c>
      <c r="C622" s="5">
        <v>47415</v>
      </c>
    </row>
    <row r="623" ht="17.1" customHeight="1" spans="1:3">
      <c r="A623" s="114">
        <v>20805</v>
      </c>
      <c r="B623" s="4" t="s">
        <v>1108</v>
      </c>
      <c r="C623" s="5">
        <v>2176634</v>
      </c>
    </row>
    <row r="624" ht="17.1" customHeight="1" spans="1:3">
      <c r="A624" s="114">
        <v>2080501</v>
      </c>
      <c r="B624" s="4" t="s">
        <v>1110</v>
      </c>
      <c r="C624" s="5">
        <v>624860</v>
      </c>
    </row>
    <row r="625" ht="17.1" customHeight="1" spans="1:3">
      <c r="A625" s="114">
        <v>2080502</v>
      </c>
      <c r="B625" s="4" t="s">
        <v>1112</v>
      </c>
      <c r="C625" s="5">
        <v>1398332</v>
      </c>
    </row>
    <row r="626" ht="17.1" customHeight="1" spans="1:3">
      <c r="A626" s="114">
        <v>2080503</v>
      </c>
      <c r="B626" s="4" t="s">
        <v>1114</v>
      </c>
      <c r="C626" s="5">
        <v>18161</v>
      </c>
    </row>
    <row r="627" ht="17.1" customHeight="1" spans="1:3">
      <c r="A627" s="114">
        <v>2080504</v>
      </c>
      <c r="B627" s="4" t="s">
        <v>1116</v>
      </c>
      <c r="C627" s="5">
        <v>76142</v>
      </c>
    </row>
    <row r="628" ht="17.1" customHeight="1" spans="1:3">
      <c r="A628" s="114">
        <v>2080599</v>
      </c>
      <c r="B628" s="4" t="s">
        <v>1118</v>
      </c>
      <c r="C628" s="5">
        <v>59139</v>
      </c>
    </row>
    <row r="629" ht="17.1" customHeight="1" spans="1:3">
      <c r="A629" s="114">
        <v>20806</v>
      </c>
      <c r="B629" s="4" t="s">
        <v>1120</v>
      </c>
      <c r="C629" s="5">
        <v>3584</v>
      </c>
    </row>
    <row r="630" ht="17.1" customHeight="1" spans="1:3">
      <c r="A630" s="114">
        <v>2080601</v>
      </c>
      <c r="B630" s="4" t="s">
        <v>1122</v>
      </c>
      <c r="C630" s="5">
        <v>3004</v>
      </c>
    </row>
    <row r="631" ht="17.1" customHeight="1" spans="1:3">
      <c r="A631" s="114">
        <v>2080602</v>
      </c>
      <c r="B631" s="4" t="s">
        <v>1124</v>
      </c>
      <c r="C631" s="5">
        <v>0</v>
      </c>
    </row>
    <row r="632" ht="17.1" customHeight="1" spans="1:3">
      <c r="A632" s="114">
        <v>2080699</v>
      </c>
      <c r="B632" s="4" t="s">
        <v>1126</v>
      </c>
      <c r="C632" s="5">
        <v>580</v>
      </c>
    </row>
    <row r="633" ht="17.1" customHeight="1" spans="1:3">
      <c r="A633" s="114">
        <v>20807</v>
      </c>
      <c r="B633" s="4" t="s">
        <v>1128</v>
      </c>
      <c r="C633" s="5">
        <v>243783</v>
      </c>
    </row>
    <row r="634" ht="17.1" customHeight="1" spans="1:3">
      <c r="A634" s="114">
        <v>2080701</v>
      </c>
      <c r="B634" s="4" t="s">
        <v>1130</v>
      </c>
      <c r="C634" s="5">
        <v>429</v>
      </c>
    </row>
    <row r="635" ht="17.1" customHeight="1" spans="1:3">
      <c r="A635" s="114">
        <v>2080702</v>
      </c>
      <c r="B635" s="4" t="s">
        <v>1132</v>
      </c>
      <c r="C635" s="5">
        <v>2459</v>
      </c>
    </row>
    <row r="636" ht="17.1" customHeight="1" spans="1:3">
      <c r="A636" s="114">
        <v>2080703</v>
      </c>
      <c r="B636" s="4" t="s">
        <v>1134</v>
      </c>
      <c r="C636" s="5">
        <v>7</v>
      </c>
    </row>
    <row r="637" ht="17.1" customHeight="1" spans="1:3">
      <c r="A637" s="114">
        <v>2080704</v>
      </c>
      <c r="B637" s="4" t="s">
        <v>1136</v>
      </c>
      <c r="C637" s="5">
        <v>4627</v>
      </c>
    </row>
    <row r="638" ht="17.1" customHeight="1" spans="1:3">
      <c r="A638" s="114">
        <v>2080705</v>
      </c>
      <c r="B638" s="4" t="s">
        <v>1138</v>
      </c>
      <c r="C638" s="5">
        <v>7261</v>
      </c>
    </row>
    <row r="639" ht="17.1" customHeight="1" spans="1:3">
      <c r="A639" s="114">
        <v>2080706</v>
      </c>
      <c r="B639" s="4" t="s">
        <v>1140</v>
      </c>
      <c r="C639" s="5">
        <v>123107</v>
      </c>
    </row>
    <row r="640" ht="17.1" customHeight="1" spans="1:3">
      <c r="A640" s="114">
        <v>2080707</v>
      </c>
      <c r="B640" s="4" t="s">
        <v>1142</v>
      </c>
      <c r="C640" s="5">
        <v>3291</v>
      </c>
    </row>
    <row r="641" ht="17.1" customHeight="1" spans="1:3">
      <c r="A641" s="114">
        <v>2080709</v>
      </c>
      <c r="B641" s="4" t="s">
        <v>1144</v>
      </c>
      <c r="C641" s="5">
        <v>41</v>
      </c>
    </row>
    <row r="642" ht="17.1" customHeight="1" spans="1:3">
      <c r="A642" s="114">
        <v>2080710</v>
      </c>
      <c r="B642" s="4" t="s">
        <v>1146</v>
      </c>
      <c r="C642" s="5">
        <v>0</v>
      </c>
    </row>
    <row r="643" ht="17.1" customHeight="1" spans="1:3">
      <c r="A643" s="114">
        <v>2080711</v>
      </c>
      <c r="B643" s="4" t="s">
        <v>1148</v>
      </c>
      <c r="C643" s="5">
        <v>5814</v>
      </c>
    </row>
    <row r="644" ht="17.1" customHeight="1" spans="1:3">
      <c r="A644" s="114">
        <v>2080712</v>
      </c>
      <c r="B644" s="4" t="s">
        <v>1150</v>
      </c>
      <c r="C644" s="5">
        <v>4354</v>
      </c>
    </row>
    <row r="645" ht="17.1" customHeight="1" spans="1:3">
      <c r="A645" s="114">
        <v>2080713</v>
      </c>
      <c r="B645" s="4" t="s">
        <v>1152</v>
      </c>
      <c r="C645" s="5">
        <v>9</v>
      </c>
    </row>
    <row r="646" ht="17.1" customHeight="1" spans="1:3">
      <c r="A646" s="114">
        <v>2080799</v>
      </c>
      <c r="B646" s="4" t="s">
        <v>1154</v>
      </c>
      <c r="C646" s="5">
        <v>92384</v>
      </c>
    </row>
    <row r="647" ht="17.1" customHeight="1" spans="1:3">
      <c r="A647" s="114">
        <v>20808</v>
      </c>
      <c r="B647" s="4" t="s">
        <v>1156</v>
      </c>
      <c r="C647" s="5">
        <v>227407</v>
      </c>
    </row>
    <row r="648" ht="17.1" customHeight="1" spans="1:3">
      <c r="A648" s="114">
        <v>2080801</v>
      </c>
      <c r="B648" s="4" t="s">
        <v>1158</v>
      </c>
      <c r="C648" s="5">
        <v>47188</v>
      </c>
    </row>
    <row r="649" ht="17.1" customHeight="1" spans="1:3">
      <c r="A649" s="114">
        <v>2080802</v>
      </c>
      <c r="B649" s="4" t="s">
        <v>1160</v>
      </c>
      <c r="C649" s="5">
        <v>30796</v>
      </c>
    </row>
    <row r="650" ht="17.1" customHeight="1" spans="1:3">
      <c r="A650" s="114">
        <v>2080803</v>
      </c>
      <c r="B650" s="4" t="s">
        <v>1162</v>
      </c>
      <c r="C650" s="5">
        <v>39665</v>
      </c>
    </row>
    <row r="651" ht="17.1" customHeight="1" spans="1:3">
      <c r="A651" s="114">
        <v>2080804</v>
      </c>
      <c r="B651" s="4" t="s">
        <v>1164</v>
      </c>
      <c r="C651" s="5">
        <v>4818</v>
      </c>
    </row>
    <row r="652" ht="17.1" customHeight="1" spans="1:3">
      <c r="A652" s="114">
        <v>2080805</v>
      </c>
      <c r="B652" s="4" t="s">
        <v>1166</v>
      </c>
      <c r="C652" s="5">
        <v>11643</v>
      </c>
    </row>
    <row r="653" ht="17.1" customHeight="1" spans="1:3">
      <c r="A653" s="114">
        <v>2080806</v>
      </c>
      <c r="B653" s="4" t="s">
        <v>1168</v>
      </c>
      <c r="C653" s="5">
        <v>908</v>
      </c>
    </row>
    <row r="654" ht="17.1" customHeight="1" spans="1:3">
      <c r="A654" s="114">
        <v>2080899</v>
      </c>
      <c r="B654" s="4" t="s">
        <v>1170</v>
      </c>
      <c r="C654" s="5">
        <v>92389</v>
      </c>
    </row>
    <row r="655" ht="17.1" customHeight="1" spans="1:3">
      <c r="A655" s="114">
        <v>20809</v>
      </c>
      <c r="B655" s="4" t="s">
        <v>1172</v>
      </c>
      <c r="C655" s="5">
        <v>128232</v>
      </c>
    </row>
    <row r="656" ht="17.1" customHeight="1" spans="1:3">
      <c r="A656" s="114">
        <v>2080901</v>
      </c>
      <c r="B656" s="4" t="s">
        <v>1174</v>
      </c>
      <c r="C656" s="5">
        <v>22414</v>
      </c>
    </row>
    <row r="657" ht="17.1" customHeight="1" spans="1:3">
      <c r="A657" s="114">
        <v>2080902</v>
      </c>
      <c r="B657" s="4" t="s">
        <v>1176</v>
      </c>
      <c r="C657" s="5">
        <v>95591</v>
      </c>
    </row>
    <row r="658" ht="17.1" customHeight="1" spans="1:3">
      <c r="A658" s="114">
        <v>2080903</v>
      </c>
      <c r="B658" s="4" t="s">
        <v>1178</v>
      </c>
      <c r="C658" s="5">
        <v>6244</v>
      </c>
    </row>
    <row r="659" ht="17.1" customHeight="1" spans="1:3">
      <c r="A659" s="114">
        <v>2080904</v>
      </c>
      <c r="B659" s="4" t="s">
        <v>1180</v>
      </c>
      <c r="C659" s="5">
        <v>2305</v>
      </c>
    </row>
    <row r="660" ht="17.1" customHeight="1" spans="1:3">
      <c r="A660" s="114">
        <v>2080999</v>
      </c>
      <c r="B660" s="4" t="s">
        <v>1182</v>
      </c>
      <c r="C660" s="5">
        <v>1678</v>
      </c>
    </row>
    <row r="661" ht="17.1" customHeight="1" spans="1:3">
      <c r="A661" s="114">
        <v>20810</v>
      </c>
      <c r="B661" s="4" t="s">
        <v>1184</v>
      </c>
      <c r="C661" s="5">
        <v>104551</v>
      </c>
    </row>
    <row r="662" ht="17.1" customHeight="1" spans="1:3">
      <c r="A662" s="114">
        <v>2081001</v>
      </c>
      <c r="B662" s="4" t="s">
        <v>1186</v>
      </c>
      <c r="C662" s="5">
        <v>24317</v>
      </c>
    </row>
    <row r="663" ht="17.1" customHeight="1" spans="1:3">
      <c r="A663" s="114">
        <v>2081002</v>
      </c>
      <c r="B663" s="4" t="s">
        <v>1188</v>
      </c>
      <c r="C663" s="5">
        <v>39154</v>
      </c>
    </row>
    <row r="664" ht="17.1" customHeight="1" spans="1:3">
      <c r="A664" s="114">
        <v>2081003</v>
      </c>
      <c r="B664" s="4" t="s">
        <v>1190</v>
      </c>
      <c r="C664" s="5">
        <v>13</v>
      </c>
    </row>
    <row r="665" ht="17.1" customHeight="1" spans="1:3">
      <c r="A665" s="114">
        <v>2081004</v>
      </c>
      <c r="B665" s="4" t="s">
        <v>1192</v>
      </c>
      <c r="C665" s="5">
        <v>26557</v>
      </c>
    </row>
    <row r="666" ht="17.1" customHeight="1" spans="1:3">
      <c r="A666" s="114">
        <v>2081005</v>
      </c>
      <c r="B666" s="4" t="s">
        <v>1194</v>
      </c>
      <c r="C666" s="5">
        <v>11338</v>
      </c>
    </row>
    <row r="667" ht="17.1" customHeight="1" spans="1:3">
      <c r="A667" s="114">
        <v>2081099</v>
      </c>
      <c r="B667" s="4" t="s">
        <v>1196</v>
      </c>
      <c r="C667" s="5">
        <v>3172</v>
      </c>
    </row>
    <row r="668" ht="17.1" customHeight="1" spans="1:3">
      <c r="A668" s="114">
        <v>20811</v>
      </c>
      <c r="B668" s="4" t="s">
        <v>1198</v>
      </c>
      <c r="C668" s="5">
        <v>56855</v>
      </c>
    </row>
    <row r="669" ht="17.1" customHeight="1" spans="1:3">
      <c r="A669" s="114">
        <v>2081101</v>
      </c>
      <c r="B669" s="4" t="s">
        <v>141</v>
      </c>
      <c r="C669" s="5">
        <v>14528</v>
      </c>
    </row>
    <row r="670" ht="17.1" customHeight="1" spans="1:3">
      <c r="A670" s="114">
        <v>2081102</v>
      </c>
      <c r="B670" s="4" t="s">
        <v>143</v>
      </c>
      <c r="C670" s="5">
        <v>1267</v>
      </c>
    </row>
    <row r="671" ht="17.1" customHeight="1" spans="1:3">
      <c r="A671" s="114">
        <v>2081103</v>
      </c>
      <c r="B671" s="4" t="s">
        <v>145</v>
      </c>
      <c r="C671" s="5">
        <v>265</v>
      </c>
    </row>
    <row r="672" ht="17.1" customHeight="1" spans="1:3">
      <c r="A672" s="114">
        <v>2081104</v>
      </c>
      <c r="B672" s="4" t="s">
        <v>1203</v>
      </c>
      <c r="C672" s="5">
        <v>8129</v>
      </c>
    </row>
    <row r="673" ht="17.1" customHeight="1" spans="1:3">
      <c r="A673" s="114">
        <v>2081105</v>
      </c>
      <c r="B673" s="4" t="s">
        <v>1205</v>
      </c>
      <c r="C673" s="5">
        <v>11185</v>
      </c>
    </row>
    <row r="674" ht="17.1" customHeight="1" spans="1:3">
      <c r="A674" s="114">
        <v>2081106</v>
      </c>
      <c r="B674" s="4" t="s">
        <v>1207</v>
      </c>
      <c r="C674" s="5">
        <v>2897</v>
      </c>
    </row>
    <row r="675" ht="17.1" customHeight="1" spans="1:3">
      <c r="A675" s="114">
        <v>2081199</v>
      </c>
      <c r="B675" s="4" t="s">
        <v>1209</v>
      </c>
      <c r="C675" s="5">
        <v>18584</v>
      </c>
    </row>
    <row r="676" ht="17.1" customHeight="1" spans="1:3">
      <c r="A676" s="114">
        <v>20815</v>
      </c>
      <c r="B676" s="4" t="s">
        <v>1211</v>
      </c>
      <c r="C676" s="5">
        <v>279995</v>
      </c>
    </row>
    <row r="677" ht="17.1" customHeight="1" spans="1:3">
      <c r="A677" s="114">
        <v>2081501</v>
      </c>
      <c r="B677" s="4" t="s">
        <v>1213</v>
      </c>
      <c r="C677" s="5">
        <v>69538</v>
      </c>
    </row>
    <row r="678" ht="17.1" customHeight="1" spans="1:3">
      <c r="A678" s="114">
        <v>2081502</v>
      </c>
      <c r="B678" s="4" t="s">
        <v>1215</v>
      </c>
      <c r="C678" s="5">
        <v>14121</v>
      </c>
    </row>
    <row r="679" ht="17.1" customHeight="1" spans="1:3">
      <c r="A679" s="114">
        <v>2081503</v>
      </c>
      <c r="B679" s="4" t="s">
        <v>1217</v>
      </c>
      <c r="C679" s="5">
        <v>191401</v>
      </c>
    </row>
    <row r="680" ht="17.1" customHeight="1" spans="1:3">
      <c r="A680" s="114">
        <v>2081599</v>
      </c>
      <c r="B680" s="4" t="s">
        <v>1219</v>
      </c>
      <c r="C680" s="5">
        <v>4935</v>
      </c>
    </row>
    <row r="681" ht="17.1" customHeight="1" spans="1:3">
      <c r="A681" s="114">
        <v>20816</v>
      </c>
      <c r="B681" s="4" t="s">
        <v>1221</v>
      </c>
      <c r="C681" s="5">
        <v>11072</v>
      </c>
    </row>
    <row r="682" ht="17.1" customHeight="1" spans="1:3">
      <c r="A682" s="114">
        <v>2081601</v>
      </c>
      <c r="B682" s="4" t="s">
        <v>141</v>
      </c>
      <c r="C682" s="5">
        <v>6013</v>
      </c>
    </row>
    <row r="683" ht="17.1" customHeight="1" spans="1:3">
      <c r="A683" s="114">
        <v>2081602</v>
      </c>
      <c r="B683" s="4" t="s">
        <v>143</v>
      </c>
      <c r="C683" s="5">
        <v>1597</v>
      </c>
    </row>
    <row r="684" ht="17.1" customHeight="1" spans="1:3">
      <c r="A684" s="114">
        <v>2081603</v>
      </c>
      <c r="B684" s="4" t="s">
        <v>145</v>
      </c>
      <c r="C684" s="5">
        <v>90</v>
      </c>
    </row>
    <row r="685" ht="17.1" customHeight="1" spans="1:3">
      <c r="A685" s="114">
        <v>2081699</v>
      </c>
      <c r="B685" s="4" t="s">
        <v>1226</v>
      </c>
      <c r="C685" s="5">
        <v>3372</v>
      </c>
    </row>
    <row r="686" ht="17.1" customHeight="1" spans="1:3">
      <c r="A686" s="114">
        <v>20819</v>
      </c>
      <c r="B686" s="4" t="s">
        <v>1228</v>
      </c>
      <c r="C686" s="5">
        <v>1129624</v>
      </c>
    </row>
    <row r="687" ht="17.1" customHeight="1" spans="1:3">
      <c r="A687" s="114">
        <v>2081901</v>
      </c>
      <c r="B687" s="4" t="s">
        <v>1230</v>
      </c>
      <c r="C687" s="5">
        <v>363372</v>
      </c>
    </row>
    <row r="688" ht="17.1" customHeight="1" spans="1:3">
      <c r="A688" s="114">
        <v>2081902</v>
      </c>
      <c r="B688" s="4" t="s">
        <v>1232</v>
      </c>
      <c r="C688" s="5">
        <v>766252</v>
      </c>
    </row>
    <row r="689" ht="17.1" customHeight="1" spans="1:3">
      <c r="A689" s="114">
        <v>20820</v>
      </c>
      <c r="B689" s="4" t="s">
        <v>1234</v>
      </c>
      <c r="C689" s="5">
        <v>40628</v>
      </c>
    </row>
    <row r="690" ht="17.1" customHeight="1" spans="1:3">
      <c r="A690" s="114">
        <v>2082001</v>
      </c>
      <c r="B690" s="4" t="s">
        <v>1236</v>
      </c>
      <c r="C690" s="5">
        <v>34527</v>
      </c>
    </row>
    <row r="691" ht="17.1" customHeight="1" spans="1:3">
      <c r="A691" s="114">
        <v>2082002</v>
      </c>
      <c r="B691" s="4" t="s">
        <v>1238</v>
      </c>
      <c r="C691" s="5">
        <v>6101</v>
      </c>
    </row>
    <row r="692" ht="17.1" customHeight="1" spans="1:3">
      <c r="A692" s="114">
        <v>20821</v>
      </c>
      <c r="B692" s="4" t="s">
        <v>1240</v>
      </c>
      <c r="C692" s="5">
        <v>33141</v>
      </c>
    </row>
    <row r="693" ht="17.1" customHeight="1" spans="1:3">
      <c r="A693" s="114">
        <v>2082101</v>
      </c>
      <c r="B693" s="4" t="s">
        <v>1242</v>
      </c>
      <c r="C693" s="5">
        <v>609</v>
      </c>
    </row>
    <row r="694" ht="17.1" customHeight="1" spans="1:3">
      <c r="A694" s="114">
        <v>2082102</v>
      </c>
      <c r="B694" s="4" t="s">
        <v>1244</v>
      </c>
      <c r="C694" s="5">
        <v>32532</v>
      </c>
    </row>
    <row r="695" ht="17.1" customHeight="1" spans="1:3">
      <c r="A695" s="114">
        <v>20824</v>
      </c>
      <c r="B695" s="4" t="s">
        <v>1246</v>
      </c>
      <c r="C695" s="5">
        <v>3050</v>
      </c>
    </row>
    <row r="696" ht="17.1" customHeight="1" spans="1:3">
      <c r="A696" s="114">
        <v>2082401</v>
      </c>
      <c r="B696" s="4" t="s">
        <v>1247</v>
      </c>
      <c r="C696" s="5">
        <v>3000</v>
      </c>
    </row>
    <row r="697" ht="17.1" customHeight="1" spans="1:3">
      <c r="A697" s="114">
        <v>2082402</v>
      </c>
      <c r="B697" s="4" t="s">
        <v>1249</v>
      </c>
      <c r="C697" s="5">
        <v>50</v>
      </c>
    </row>
    <row r="698" ht="17.1" customHeight="1" spans="1:3">
      <c r="A698" s="114">
        <v>20825</v>
      </c>
      <c r="B698" s="4" t="s">
        <v>1251</v>
      </c>
      <c r="C698" s="5">
        <v>19913</v>
      </c>
    </row>
    <row r="699" ht="17.1" customHeight="1" spans="1:3">
      <c r="A699" s="114">
        <v>2082501</v>
      </c>
      <c r="B699" s="4" t="s">
        <v>1253</v>
      </c>
      <c r="C699" s="5">
        <v>1765</v>
      </c>
    </row>
    <row r="700" ht="17.1" customHeight="1" spans="1:3">
      <c r="A700" s="114">
        <v>2082502</v>
      </c>
      <c r="B700" s="4" t="s">
        <v>1255</v>
      </c>
      <c r="C700" s="5">
        <v>18148</v>
      </c>
    </row>
    <row r="701" ht="17.1" customHeight="1" spans="1:3">
      <c r="A701" s="114">
        <v>20899</v>
      </c>
      <c r="B701" s="4" t="s">
        <v>1257</v>
      </c>
      <c r="C701" s="5">
        <v>120570</v>
      </c>
    </row>
    <row r="702" ht="17.1" customHeight="1" spans="1:3">
      <c r="A702" s="114">
        <v>2089901</v>
      </c>
      <c r="B702" s="4" t="s">
        <v>1259</v>
      </c>
      <c r="C702" s="5">
        <v>120570</v>
      </c>
    </row>
    <row r="703" ht="17.1" customHeight="1" spans="1:3">
      <c r="A703" s="114">
        <v>210</v>
      </c>
      <c r="B703" s="4" t="s">
        <v>1261</v>
      </c>
      <c r="C703" s="5">
        <v>4226624</v>
      </c>
    </row>
    <row r="704" ht="17.1" customHeight="1" spans="1:3">
      <c r="A704" s="114">
        <v>21001</v>
      </c>
      <c r="B704" s="4" t="s">
        <v>1263</v>
      </c>
      <c r="C704" s="5">
        <v>71020</v>
      </c>
    </row>
    <row r="705" ht="17.1" customHeight="1" spans="1:3">
      <c r="A705" s="114">
        <v>2100101</v>
      </c>
      <c r="B705" s="4" t="s">
        <v>141</v>
      </c>
      <c r="C705" s="5">
        <v>48235</v>
      </c>
    </row>
    <row r="706" ht="17.1" customHeight="1" spans="1:3">
      <c r="A706" s="114">
        <v>2100102</v>
      </c>
      <c r="B706" s="4" t="s">
        <v>143</v>
      </c>
      <c r="C706" s="5">
        <v>5920</v>
      </c>
    </row>
    <row r="707" ht="17.1" customHeight="1" spans="1:3">
      <c r="A707" s="114">
        <v>2100103</v>
      </c>
      <c r="B707" s="4" t="s">
        <v>145</v>
      </c>
      <c r="C707" s="5">
        <v>1375</v>
      </c>
    </row>
    <row r="708" ht="17.1" customHeight="1" spans="1:3">
      <c r="A708" s="114">
        <v>2100199</v>
      </c>
      <c r="B708" s="4" t="s">
        <v>1268</v>
      </c>
      <c r="C708" s="5">
        <v>15490</v>
      </c>
    </row>
    <row r="709" ht="17.1" customHeight="1" spans="1:3">
      <c r="A709" s="114">
        <v>21002</v>
      </c>
      <c r="B709" s="4" t="s">
        <v>1270</v>
      </c>
      <c r="C709" s="5">
        <v>589280</v>
      </c>
    </row>
    <row r="710" ht="17.1" customHeight="1" spans="1:3">
      <c r="A710" s="114">
        <v>2100201</v>
      </c>
      <c r="B710" s="4" t="s">
        <v>1272</v>
      </c>
      <c r="C710" s="5">
        <v>380596</v>
      </c>
    </row>
    <row r="711" ht="17.1" customHeight="1" spans="1:3">
      <c r="A711" s="114">
        <v>2100202</v>
      </c>
      <c r="B711" s="4" t="s">
        <v>1274</v>
      </c>
      <c r="C711" s="5">
        <v>90488</v>
      </c>
    </row>
    <row r="712" ht="17.1" customHeight="1" spans="1:3">
      <c r="A712" s="114">
        <v>2100203</v>
      </c>
      <c r="B712" s="4" t="s">
        <v>1276</v>
      </c>
      <c r="C712" s="5">
        <v>7684</v>
      </c>
    </row>
    <row r="713" ht="17.1" customHeight="1" spans="1:3">
      <c r="A713" s="114">
        <v>2100204</v>
      </c>
      <c r="B713" s="4" t="s">
        <v>1278</v>
      </c>
      <c r="C713" s="5">
        <v>1045</v>
      </c>
    </row>
    <row r="714" ht="17.1" customHeight="1" spans="1:3">
      <c r="A714" s="114">
        <v>2100205</v>
      </c>
      <c r="B714" s="4" t="s">
        <v>1280</v>
      </c>
      <c r="C714" s="5">
        <v>13639</v>
      </c>
    </row>
    <row r="715" ht="17.1" customHeight="1" spans="1:3">
      <c r="A715" s="114">
        <v>2100206</v>
      </c>
      <c r="B715" s="4" t="s">
        <v>1282</v>
      </c>
      <c r="C715" s="5">
        <v>12276</v>
      </c>
    </row>
    <row r="716" ht="17.1" customHeight="1" spans="1:3">
      <c r="A716" s="114">
        <v>2100207</v>
      </c>
      <c r="B716" s="4" t="s">
        <v>1284</v>
      </c>
      <c r="C716" s="5">
        <v>11233</v>
      </c>
    </row>
    <row r="717" ht="17.1" customHeight="1" spans="1:3">
      <c r="A717" s="114">
        <v>2100208</v>
      </c>
      <c r="B717" s="4" t="s">
        <v>1286</v>
      </c>
      <c r="C717" s="5">
        <v>12643</v>
      </c>
    </row>
    <row r="718" ht="17.1" customHeight="1" spans="1:3">
      <c r="A718" s="114">
        <v>2100209</v>
      </c>
      <c r="B718" s="4" t="s">
        <v>1288</v>
      </c>
      <c r="C718" s="5">
        <v>405</v>
      </c>
    </row>
    <row r="719" ht="17.1" customHeight="1" spans="1:3">
      <c r="A719" s="114">
        <v>2100210</v>
      </c>
      <c r="B719" s="4" t="s">
        <v>1290</v>
      </c>
      <c r="C719" s="5">
        <v>1109</v>
      </c>
    </row>
    <row r="720" ht="17.1" customHeight="1" spans="1:3">
      <c r="A720" s="114">
        <v>2100211</v>
      </c>
      <c r="B720" s="4" t="s">
        <v>1292</v>
      </c>
      <c r="C720" s="5">
        <v>-28</v>
      </c>
    </row>
    <row r="721" ht="17.1" customHeight="1" spans="1:3">
      <c r="A721" s="114">
        <v>2100299</v>
      </c>
      <c r="B721" s="4" t="s">
        <v>1294</v>
      </c>
      <c r="C721" s="5">
        <v>58190</v>
      </c>
    </row>
    <row r="722" ht="17.1" customHeight="1" spans="1:3">
      <c r="A722" s="114">
        <v>21003</v>
      </c>
      <c r="B722" s="4" t="s">
        <v>1296</v>
      </c>
      <c r="C722" s="5">
        <v>339185</v>
      </c>
    </row>
    <row r="723" ht="17.1" customHeight="1" spans="1:3">
      <c r="A723" s="114">
        <v>2100301</v>
      </c>
      <c r="B723" s="4" t="s">
        <v>1298</v>
      </c>
      <c r="C723" s="5">
        <v>9490</v>
      </c>
    </row>
    <row r="724" ht="17.1" customHeight="1" spans="1:3">
      <c r="A724" s="114">
        <v>2100302</v>
      </c>
      <c r="B724" s="4" t="s">
        <v>1300</v>
      </c>
      <c r="C724" s="5">
        <v>240450</v>
      </c>
    </row>
    <row r="725" ht="17.1" customHeight="1" spans="1:3">
      <c r="A725" s="114">
        <v>2100399</v>
      </c>
      <c r="B725" s="4" t="s">
        <v>1302</v>
      </c>
      <c r="C725" s="5">
        <v>89245</v>
      </c>
    </row>
    <row r="726" ht="17.1" customHeight="1" spans="1:3">
      <c r="A726" s="114">
        <v>21004</v>
      </c>
      <c r="B726" s="4" t="s">
        <v>1304</v>
      </c>
      <c r="C726" s="5">
        <v>572754</v>
      </c>
    </row>
    <row r="727" ht="17.1" customHeight="1" spans="1:3">
      <c r="A727" s="114">
        <v>2100401</v>
      </c>
      <c r="B727" s="4" t="s">
        <v>1306</v>
      </c>
      <c r="C727" s="5">
        <v>100682</v>
      </c>
    </row>
    <row r="728" ht="17.1" customHeight="1" spans="1:3">
      <c r="A728" s="114">
        <v>2100402</v>
      </c>
      <c r="B728" s="4" t="s">
        <v>1308</v>
      </c>
      <c r="C728" s="5">
        <v>16134</v>
      </c>
    </row>
    <row r="729" ht="17.1" customHeight="1" spans="1:3">
      <c r="A729" s="114">
        <v>2100403</v>
      </c>
      <c r="B729" s="4" t="s">
        <v>1310</v>
      </c>
      <c r="C729" s="5">
        <v>67759</v>
      </c>
    </row>
    <row r="730" ht="17.1" customHeight="1" spans="1:3">
      <c r="A730" s="114">
        <v>2100404</v>
      </c>
      <c r="B730" s="4" t="s">
        <v>1312</v>
      </c>
      <c r="C730" s="5">
        <v>2673</v>
      </c>
    </row>
    <row r="731" ht="17.1" customHeight="1" spans="1:3">
      <c r="A731" s="114">
        <v>2100405</v>
      </c>
      <c r="B731" s="4" t="s">
        <v>1314</v>
      </c>
      <c r="C731" s="5">
        <v>2789</v>
      </c>
    </row>
    <row r="732" ht="17.1" customHeight="1" spans="1:3">
      <c r="A732" s="114">
        <v>2100406</v>
      </c>
      <c r="B732" s="4" t="s">
        <v>1316</v>
      </c>
      <c r="C732" s="5">
        <v>16416</v>
      </c>
    </row>
    <row r="733" ht="17.1" customHeight="1" spans="1:3">
      <c r="A733" s="114">
        <v>2100407</v>
      </c>
      <c r="B733" s="4" t="s">
        <v>1318</v>
      </c>
      <c r="C733" s="5">
        <v>3142</v>
      </c>
    </row>
    <row r="734" ht="17.1" customHeight="1" spans="1:3">
      <c r="A734" s="114">
        <v>2100408</v>
      </c>
      <c r="B734" s="4" t="s">
        <v>1320</v>
      </c>
      <c r="C734" s="5">
        <v>192833</v>
      </c>
    </row>
    <row r="735" ht="17.1" customHeight="1" spans="1:3">
      <c r="A735" s="114">
        <v>2100409</v>
      </c>
      <c r="B735" s="4" t="s">
        <v>1322</v>
      </c>
      <c r="C735" s="5">
        <v>160672</v>
      </c>
    </row>
    <row r="736" ht="17.1" customHeight="1" spans="1:3">
      <c r="A736" s="114">
        <v>2100410</v>
      </c>
      <c r="B736" s="4" t="s">
        <v>1324</v>
      </c>
      <c r="C736" s="5">
        <v>2400</v>
      </c>
    </row>
    <row r="737" ht="17.1" customHeight="1" spans="1:3">
      <c r="A737" s="114">
        <v>2100499</v>
      </c>
      <c r="B737" s="4" t="s">
        <v>1326</v>
      </c>
      <c r="C737" s="5">
        <v>7254</v>
      </c>
    </row>
    <row r="738" ht="17.1" customHeight="1" spans="1:3">
      <c r="A738" s="114">
        <v>21005</v>
      </c>
      <c r="B738" s="4" t="s">
        <v>1328</v>
      </c>
      <c r="C738" s="5">
        <v>2318932</v>
      </c>
    </row>
    <row r="739" ht="17.1" customHeight="1" spans="1:3">
      <c r="A739" s="114">
        <v>2100501</v>
      </c>
      <c r="B739" s="4" t="s">
        <v>1330</v>
      </c>
      <c r="C739" s="5">
        <v>213031</v>
      </c>
    </row>
    <row r="740" ht="17.1" customHeight="1" spans="1:3">
      <c r="A740" s="114">
        <v>2100502</v>
      </c>
      <c r="B740" s="4" t="s">
        <v>1332</v>
      </c>
      <c r="C740" s="5">
        <v>267823</v>
      </c>
    </row>
    <row r="741" ht="17.1" customHeight="1" spans="1:3">
      <c r="A741" s="114">
        <v>2100503</v>
      </c>
      <c r="B741" s="4" t="s">
        <v>1334</v>
      </c>
      <c r="C741" s="5">
        <v>142467</v>
      </c>
    </row>
    <row r="742" ht="17.1" customHeight="1" spans="1:3">
      <c r="A742" s="114">
        <v>2100504</v>
      </c>
      <c r="B742" s="4" t="s">
        <v>1336</v>
      </c>
      <c r="C742" s="5">
        <v>9743</v>
      </c>
    </row>
    <row r="743" ht="17.1" customHeight="1" spans="1:3">
      <c r="A743" s="114">
        <v>2100506</v>
      </c>
      <c r="B743" s="4" t="s">
        <v>1338</v>
      </c>
      <c r="C743" s="5">
        <v>1254220</v>
      </c>
    </row>
    <row r="744" ht="17.1" customHeight="1" spans="1:3">
      <c r="A744" s="114">
        <v>2100508</v>
      </c>
      <c r="B744" s="4" t="s">
        <v>1340</v>
      </c>
      <c r="C744" s="5">
        <v>265249</v>
      </c>
    </row>
    <row r="745" ht="17.1" customHeight="1" spans="1:3">
      <c r="A745" s="114">
        <v>2100509</v>
      </c>
      <c r="B745" s="4" t="s">
        <v>1342</v>
      </c>
      <c r="C745" s="5">
        <v>99341</v>
      </c>
    </row>
    <row r="746" ht="17.1" customHeight="1" spans="1:3">
      <c r="A746" s="114">
        <v>2100510</v>
      </c>
      <c r="B746" s="4" t="s">
        <v>1344</v>
      </c>
      <c r="C746" s="5">
        <v>1819</v>
      </c>
    </row>
    <row r="747" ht="17.1" customHeight="1" spans="1:3">
      <c r="A747" s="114">
        <v>2100599</v>
      </c>
      <c r="B747" s="4" t="s">
        <v>1346</v>
      </c>
      <c r="C747" s="5">
        <v>65239</v>
      </c>
    </row>
    <row r="748" ht="17.1" customHeight="1" spans="1:3">
      <c r="A748" s="114">
        <v>21006</v>
      </c>
      <c r="B748" s="4" t="s">
        <v>1348</v>
      </c>
      <c r="C748" s="5">
        <v>13621</v>
      </c>
    </row>
    <row r="749" ht="17.1" customHeight="1" spans="1:3">
      <c r="A749" s="114">
        <v>2100601</v>
      </c>
      <c r="B749" s="4" t="s">
        <v>1350</v>
      </c>
      <c r="C749" s="5">
        <v>13152</v>
      </c>
    </row>
    <row r="750" ht="17.1" customHeight="1" spans="1:3">
      <c r="A750" s="114">
        <v>2100699</v>
      </c>
      <c r="B750" s="4" t="s">
        <v>1352</v>
      </c>
      <c r="C750" s="5">
        <v>469</v>
      </c>
    </row>
    <row r="751" ht="17.1" customHeight="1" spans="1:3">
      <c r="A751" s="114">
        <v>21007</v>
      </c>
      <c r="B751" s="4" t="s">
        <v>1354</v>
      </c>
      <c r="C751" s="5">
        <v>180097</v>
      </c>
    </row>
    <row r="752" ht="17.1" customHeight="1" spans="1:3">
      <c r="A752" s="114">
        <v>2100716</v>
      </c>
      <c r="B752" s="4" t="s">
        <v>1356</v>
      </c>
      <c r="C752" s="5">
        <v>42738</v>
      </c>
    </row>
    <row r="753" ht="17.1" customHeight="1" spans="1:3">
      <c r="A753" s="114">
        <v>2100717</v>
      </c>
      <c r="B753" s="4" t="s">
        <v>1358</v>
      </c>
      <c r="C753" s="5">
        <v>36758</v>
      </c>
    </row>
    <row r="754" ht="17.1" customHeight="1" spans="1:3">
      <c r="A754" s="114">
        <v>2100799</v>
      </c>
      <c r="B754" s="4" t="s">
        <v>1360</v>
      </c>
      <c r="C754" s="5">
        <v>100601</v>
      </c>
    </row>
    <row r="755" ht="17.1" customHeight="1" spans="1:3">
      <c r="A755" s="114">
        <v>21010</v>
      </c>
      <c r="B755" s="4" t="s">
        <v>1362</v>
      </c>
      <c r="C755" s="5">
        <v>92851</v>
      </c>
    </row>
    <row r="756" ht="17.1" customHeight="1" spans="1:3">
      <c r="A756" s="114">
        <v>2101001</v>
      </c>
      <c r="B756" s="4" t="s">
        <v>141</v>
      </c>
      <c r="C756" s="5">
        <v>43720</v>
      </c>
    </row>
    <row r="757" ht="17.1" customHeight="1" spans="1:3">
      <c r="A757" s="114">
        <v>2101002</v>
      </c>
      <c r="B757" s="4" t="s">
        <v>143</v>
      </c>
      <c r="C757" s="5">
        <v>2449</v>
      </c>
    </row>
    <row r="758" ht="17.1" customHeight="1" spans="1:3">
      <c r="A758" s="114">
        <v>2101003</v>
      </c>
      <c r="B758" s="4" t="s">
        <v>145</v>
      </c>
      <c r="C758" s="5">
        <v>146</v>
      </c>
    </row>
    <row r="759" ht="17.1" customHeight="1" spans="1:3">
      <c r="A759" s="114">
        <v>2101012</v>
      </c>
      <c r="B759" s="4" t="s">
        <v>1367</v>
      </c>
      <c r="C759" s="5">
        <v>3140</v>
      </c>
    </row>
    <row r="760" ht="17.1" customHeight="1" spans="1:3">
      <c r="A760" s="114">
        <v>2101014</v>
      </c>
      <c r="B760" s="4" t="s">
        <v>1369</v>
      </c>
      <c r="C760" s="5">
        <v>218</v>
      </c>
    </row>
    <row r="761" ht="17.1" customHeight="1" spans="1:3">
      <c r="A761" s="114">
        <v>2101015</v>
      </c>
      <c r="B761" s="4" t="s">
        <v>1371</v>
      </c>
      <c r="C761" s="5">
        <v>1500</v>
      </c>
    </row>
    <row r="762" ht="17.1" customHeight="1" spans="1:3">
      <c r="A762" s="114">
        <v>2101016</v>
      </c>
      <c r="B762" s="4" t="s">
        <v>1373</v>
      </c>
      <c r="C762" s="5">
        <v>27840</v>
      </c>
    </row>
    <row r="763" ht="17.1" customHeight="1" spans="1:3">
      <c r="A763" s="114">
        <v>2101050</v>
      </c>
      <c r="B763" s="4" t="s">
        <v>160</v>
      </c>
      <c r="C763" s="5">
        <v>6973</v>
      </c>
    </row>
    <row r="764" ht="17.1" customHeight="1" spans="1:3">
      <c r="A764" s="114">
        <v>2101099</v>
      </c>
      <c r="B764" s="4" t="s">
        <v>1376</v>
      </c>
      <c r="C764" s="5">
        <v>6865</v>
      </c>
    </row>
    <row r="765" ht="17.1" customHeight="1" spans="1:3">
      <c r="A765" s="114">
        <v>21099</v>
      </c>
      <c r="B765" s="4" t="s">
        <v>3750</v>
      </c>
      <c r="C765" s="5">
        <v>48884</v>
      </c>
    </row>
    <row r="766" ht="17.1" customHeight="1" spans="1:3">
      <c r="A766" s="114">
        <v>2109901</v>
      </c>
      <c r="B766" s="4" t="s">
        <v>1378</v>
      </c>
      <c r="C766" s="5">
        <v>48884</v>
      </c>
    </row>
    <row r="767" ht="17.1" customHeight="1" spans="1:3">
      <c r="A767" s="114">
        <v>211</v>
      </c>
      <c r="B767" s="4" t="s">
        <v>1380</v>
      </c>
      <c r="C767" s="5">
        <v>1340822</v>
      </c>
    </row>
    <row r="768" ht="17.1" customHeight="1" spans="1:3">
      <c r="A768" s="114">
        <v>21101</v>
      </c>
      <c r="B768" s="4" t="s">
        <v>1382</v>
      </c>
      <c r="C768" s="5">
        <v>57402</v>
      </c>
    </row>
    <row r="769" ht="17.1" customHeight="1" spans="1:3">
      <c r="A769" s="114">
        <v>2110101</v>
      </c>
      <c r="B769" s="4" t="s">
        <v>141</v>
      </c>
      <c r="C769" s="5">
        <v>31625</v>
      </c>
    </row>
    <row r="770" ht="17.1" customHeight="1" spans="1:3">
      <c r="A770" s="114">
        <v>2110102</v>
      </c>
      <c r="B770" s="4" t="s">
        <v>143</v>
      </c>
      <c r="C770" s="5">
        <v>2639</v>
      </c>
    </row>
    <row r="771" ht="17.1" customHeight="1" spans="1:3">
      <c r="A771" s="114">
        <v>2110103</v>
      </c>
      <c r="B771" s="4" t="s">
        <v>145</v>
      </c>
      <c r="C771" s="5">
        <v>264</v>
      </c>
    </row>
    <row r="772" ht="17.1" customHeight="1" spans="1:3">
      <c r="A772" s="114">
        <v>2110104</v>
      </c>
      <c r="B772" s="4" t="s">
        <v>1387</v>
      </c>
      <c r="C772" s="5">
        <v>1327</v>
      </c>
    </row>
    <row r="773" ht="17.1" customHeight="1" spans="1:3">
      <c r="A773" s="114">
        <v>2110105</v>
      </c>
      <c r="B773" s="4" t="s">
        <v>1389</v>
      </c>
      <c r="C773" s="5">
        <v>893</v>
      </c>
    </row>
    <row r="774" ht="17.1" customHeight="1" spans="1:3">
      <c r="A774" s="114">
        <v>2110106</v>
      </c>
      <c r="B774" s="4" t="s">
        <v>1391</v>
      </c>
      <c r="C774" s="5">
        <v>402</v>
      </c>
    </row>
    <row r="775" ht="17.1" customHeight="1" spans="1:3">
      <c r="A775" s="114">
        <v>2110107</v>
      </c>
      <c r="B775" s="4" t="s">
        <v>1393</v>
      </c>
      <c r="C775" s="5">
        <v>111</v>
      </c>
    </row>
    <row r="776" ht="17.1" customHeight="1" spans="1:3">
      <c r="A776" s="114">
        <v>2110199</v>
      </c>
      <c r="B776" s="4" t="s">
        <v>1395</v>
      </c>
      <c r="C776" s="5">
        <v>20141</v>
      </c>
    </row>
    <row r="777" ht="17.1" customHeight="1" spans="1:3">
      <c r="A777" s="114">
        <v>21102</v>
      </c>
      <c r="B777" s="4" t="s">
        <v>1397</v>
      </c>
      <c r="C777" s="5">
        <v>12911</v>
      </c>
    </row>
    <row r="778" ht="17.1" customHeight="1" spans="1:3">
      <c r="A778" s="114">
        <v>2110203</v>
      </c>
      <c r="B778" s="4" t="s">
        <v>1399</v>
      </c>
      <c r="C778" s="5">
        <v>380</v>
      </c>
    </row>
    <row r="779" ht="17.1" customHeight="1" spans="1:3">
      <c r="A779" s="114">
        <v>2110204</v>
      </c>
      <c r="B779" s="4" t="s">
        <v>1401</v>
      </c>
      <c r="C779" s="5">
        <v>990</v>
      </c>
    </row>
    <row r="780" ht="17.1" customHeight="1" spans="1:3">
      <c r="A780" s="114">
        <v>2110299</v>
      </c>
      <c r="B780" s="4" t="s">
        <v>1403</v>
      </c>
      <c r="C780" s="5">
        <v>11541</v>
      </c>
    </row>
    <row r="781" ht="17.1" customHeight="1" spans="1:3">
      <c r="A781" s="114">
        <v>21103</v>
      </c>
      <c r="B781" s="4" t="s">
        <v>1405</v>
      </c>
      <c r="C781" s="5">
        <v>361817</v>
      </c>
    </row>
    <row r="782" ht="17.1" customHeight="1" spans="1:3">
      <c r="A782" s="114">
        <v>2110301</v>
      </c>
      <c r="B782" s="4" t="s">
        <v>1407</v>
      </c>
      <c r="C782" s="5">
        <v>445</v>
      </c>
    </row>
    <row r="783" ht="17.1" customHeight="1" spans="1:3">
      <c r="A783" s="114">
        <v>2110302</v>
      </c>
      <c r="B783" s="4" t="s">
        <v>1409</v>
      </c>
      <c r="C783" s="5">
        <v>297418</v>
      </c>
    </row>
    <row r="784" ht="17.1" customHeight="1" spans="1:3">
      <c r="A784" s="114">
        <v>2110303</v>
      </c>
      <c r="B784" s="4" t="s">
        <v>1411</v>
      </c>
      <c r="C784" s="5">
        <v>25</v>
      </c>
    </row>
    <row r="785" ht="17.1" customHeight="1" spans="1:3">
      <c r="A785" s="114">
        <v>2110304</v>
      </c>
      <c r="B785" s="4" t="s">
        <v>1413</v>
      </c>
      <c r="C785" s="5">
        <v>6589</v>
      </c>
    </row>
    <row r="786" ht="17.1" customHeight="1" spans="1:3">
      <c r="A786" s="114">
        <v>2110305</v>
      </c>
      <c r="B786" s="4" t="s">
        <v>1415</v>
      </c>
      <c r="C786" s="5">
        <v>20</v>
      </c>
    </row>
    <row r="787" ht="17.1" customHeight="1" spans="1:3">
      <c r="A787" s="114">
        <v>2110306</v>
      </c>
      <c r="B787" s="4" t="s">
        <v>1417</v>
      </c>
      <c r="C787" s="5">
        <v>40</v>
      </c>
    </row>
    <row r="788" ht="17.1" customHeight="1" spans="1:3">
      <c r="A788" s="114">
        <v>2110307</v>
      </c>
      <c r="B788" s="4" t="s">
        <v>1419</v>
      </c>
      <c r="C788" s="5">
        <v>15900</v>
      </c>
    </row>
    <row r="789" ht="17.1" customHeight="1" spans="1:3">
      <c r="A789" s="114">
        <v>2110399</v>
      </c>
      <c r="B789" s="4" t="s">
        <v>1421</v>
      </c>
      <c r="C789" s="5">
        <v>41380</v>
      </c>
    </row>
    <row r="790" ht="17.1" customHeight="1" spans="1:3">
      <c r="A790" s="114">
        <v>21104</v>
      </c>
      <c r="B790" s="4" t="s">
        <v>1423</v>
      </c>
      <c r="C790" s="5">
        <v>164474</v>
      </c>
    </row>
    <row r="791" ht="17.1" customHeight="1" spans="1:3">
      <c r="A791" s="114">
        <v>2110401</v>
      </c>
      <c r="B791" s="4" t="s">
        <v>1425</v>
      </c>
      <c r="C791" s="5">
        <v>80452</v>
      </c>
    </row>
    <row r="792" ht="17.1" customHeight="1" spans="1:3">
      <c r="A792" s="114">
        <v>2110402</v>
      </c>
      <c r="B792" s="4" t="s">
        <v>1427</v>
      </c>
      <c r="C792" s="5">
        <v>68032</v>
      </c>
    </row>
    <row r="793" ht="17.1" customHeight="1" spans="1:3">
      <c r="A793" s="114">
        <v>2110403</v>
      </c>
      <c r="B793" s="4" t="s">
        <v>1429</v>
      </c>
      <c r="C793" s="5">
        <v>1892</v>
      </c>
    </row>
    <row r="794" ht="17.1" customHeight="1" spans="1:3">
      <c r="A794" s="114">
        <v>2110404</v>
      </c>
      <c r="B794" s="4" t="s">
        <v>1431</v>
      </c>
      <c r="C794" s="5">
        <v>903</v>
      </c>
    </row>
    <row r="795" ht="17.1" customHeight="1" spans="1:3">
      <c r="A795" s="114">
        <v>2110499</v>
      </c>
      <c r="B795" s="4" t="s">
        <v>1433</v>
      </c>
      <c r="C795" s="5">
        <v>13195</v>
      </c>
    </row>
    <row r="796" ht="17.1" customHeight="1" spans="1:3">
      <c r="A796" s="114">
        <v>21105</v>
      </c>
      <c r="B796" s="4" t="s">
        <v>1435</v>
      </c>
      <c r="C796" s="5">
        <v>77388</v>
      </c>
    </row>
    <row r="797" ht="17.1" customHeight="1" spans="1:3">
      <c r="A797" s="114">
        <v>2110501</v>
      </c>
      <c r="B797" s="4" t="s">
        <v>1437</v>
      </c>
      <c r="C797" s="5">
        <v>51589</v>
      </c>
    </row>
    <row r="798" ht="17.1" customHeight="1" spans="1:3">
      <c r="A798" s="114">
        <v>2110502</v>
      </c>
      <c r="B798" s="4" t="s">
        <v>1439</v>
      </c>
      <c r="C798" s="5">
        <v>13152</v>
      </c>
    </row>
    <row r="799" ht="17.1" customHeight="1" spans="1:3">
      <c r="A799" s="114">
        <v>2110503</v>
      </c>
      <c r="B799" s="4" t="s">
        <v>1441</v>
      </c>
      <c r="C799" s="5">
        <v>4919</v>
      </c>
    </row>
    <row r="800" ht="17.1" customHeight="1" spans="1:3">
      <c r="A800" s="114">
        <v>2110506</v>
      </c>
      <c r="B800" s="4" t="s">
        <v>1443</v>
      </c>
      <c r="C800" s="5">
        <v>7429</v>
      </c>
    </row>
    <row r="801" ht="17.1" customHeight="1" spans="1:3">
      <c r="A801" s="114">
        <v>2110599</v>
      </c>
      <c r="B801" s="4" t="s">
        <v>1445</v>
      </c>
      <c r="C801" s="5">
        <v>299</v>
      </c>
    </row>
    <row r="802" ht="17.1" customHeight="1" spans="1:3">
      <c r="A802" s="114">
        <v>21106</v>
      </c>
      <c r="B802" s="4" t="s">
        <v>1447</v>
      </c>
      <c r="C802" s="5">
        <v>268333</v>
      </c>
    </row>
    <row r="803" ht="17.1" customHeight="1" spans="1:3">
      <c r="A803" s="114">
        <v>2110602</v>
      </c>
      <c r="B803" s="4" t="s">
        <v>1449</v>
      </c>
      <c r="C803" s="5">
        <v>130523</v>
      </c>
    </row>
    <row r="804" ht="17.1" customHeight="1" spans="1:3">
      <c r="A804" s="114">
        <v>2110603</v>
      </c>
      <c r="B804" s="4" t="s">
        <v>1451</v>
      </c>
      <c r="C804" s="5">
        <v>958</v>
      </c>
    </row>
    <row r="805" ht="17.1" customHeight="1" spans="1:3">
      <c r="A805" s="114">
        <v>2110604</v>
      </c>
      <c r="B805" s="4" t="s">
        <v>1453</v>
      </c>
      <c r="C805" s="5">
        <v>-30</v>
      </c>
    </row>
    <row r="806" ht="17.1" customHeight="1" spans="1:3">
      <c r="A806" s="114">
        <v>2110605</v>
      </c>
      <c r="B806" s="4" t="s">
        <v>1455</v>
      </c>
      <c r="C806" s="5">
        <v>51222</v>
      </c>
    </row>
    <row r="807" ht="17.1" customHeight="1" spans="1:3">
      <c r="A807" s="114">
        <v>2110699</v>
      </c>
      <c r="B807" s="4" t="s">
        <v>1457</v>
      </c>
      <c r="C807" s="5">
        <v>85660</v>
      </c>
    </row>
    <row r="808" ht="17.1" customHeight="1" spans="1:3">
      <c r="A808" s="114">
        <v>21107</v>
      </c>
      <c r="B808" s="4" t="s">
        <v>1459</v>
      </c>
      <c r="C808" s="5">
        <v>41260</v>
      </c>
    </row>
    <row r="809" ht="17.1" customHeight="1" spans="1:3">
      <c r="A809" s="114">
        <v>2110704</v>
      </c>
      <c r="B809" s="4" t="s">
        <v>1461</v>
      </c>
      <c r="C809" s="5">
        <v>0</v>
      </c>
    </row>
    <row r="810" ht="17.1" customHeight="1" spans="1:3">
      <c r="A810" s="114">
        <v>2110799</v>
      </c>
      <c r="B810" s="4" t="s">
        <v>1463</v>
      </c>
      <c r="C810" s="5">
        <v>41260</v>
      </c>
    </row>
    <row r="811" ht="17.1" customHeight="1" spans="1:3">
      <c r="A811" s="114">
        <v>21108</v>
      </c>
      <c r="B811" s="4" t="s">
        <v>1465</v>
      </c>
      <c r="C811" s="5">
        <v>5681</v>
      </c>
    </row>
    <row r="812" ht="17.1" customHeight="1" spans="1:3">
      <c r="A812" s="114">
        <v>2110804</v>
      </c>
      <c r="B812" s="4" t="s">
        <v>1467</v>
      </c>
      <c r="C812" s="5">
        <v>5681</v>
      </c>
    </row>
    <row r="813" ht="17.1" customHeight="1" spans="1:3">
      <c r="A813" s="114">
        <v>2110899</v>
      </c>
      <c r="B813" s="4" t="s">
        <v>1469</v>
      </c>
      <c r="C813" s="5">
        <v>0</v>
      </c>
    </row>
    <row r="814" ht="17.1" customHeight="1" spans="1:3">
      <c r="A814" s="114">
        <v>21109</v>
      </c>
      <c r="B814" s="4" t="s">
        <v>1471</v>
      </c>
      <c r="C814" s="5">
        <v>909</v>
      </c>
    </row>
    <row r="815" ht="17.1" customHeight="1" spans="1:3">
      <c r="A815" s="114">
        <v>2110901</v>
      </c>
      <c r="B815" s="4" t="s">
        <v>3751</v>
      </c>
      <c r="C815" s="5">
        <v>909</v>
      </c>
    </row>
    <row r="816" ht="17.1" customHeight="1" spans="1:3">
      <c r="A816" s="114">
        <v>21110</v>
      </c>
      <c r="B816" s="4" t="s">
        <v>1473</v>
      </c>
      <c r="C816" s="5">
        <v>50188</v>
      </c>
    </row>
    <row r="817" ht="17.1" customHeight="1" spans="1:3">
      <c r="A817" s="114">
        <v>2111001</v>
      </c>
      <c r="B817" s="4" t="s">
        <v>3752</v>
      </c>
      <c r="C817" s="5">
        <v>50188</v>
      </c>
    </row>
    <row r="818" ht="17.1" customHeight="1" spans="1:3">
      <c r="A818" s="114">
        <v>21111</v>
      </c>
      <c r="B818" s="4" t="s">
        <v>1475</v>
      </c>
      <c r="C818" s="5">
        <v>130227</v>
      </c>
    </row>
    <row r="819" ht="17.1" customHeight="1" spans="1:3">
      <c r="A819" s="114">
        <v>2111101</v>
      </c>
      <c r="B819" s="4" t="s">
        <v>1477</v>
      </c>
      <c r="C819" s="5">
        <v>15889</v>
      </c>
    </row>
    <row r="820" ht="17.1" customHeight="1" spans="1:3">
      <c r="A820" s="114">
        <v>2111102</v>
      </c>
      <c r="B820" s="4" t="s">
        <v>1479</v>
      </c>
      <c r="C820" s="5">
        <v>2838</v>
      </c>
    </row>
    <row r="821" ht="17.1" customHeight="1" spans="1:3">
      <c r="A821" s="114">
        <v>2111103</v>
      </c>
      <c r="B821" s="4" t="s">
        <v>1481</v>
      </c>
      <c r="C821" s="5">
        <v>109027</v>
      </c>
    </row>
    <row r="822" ht="17.1" customHeight="1" spans="1:3">
      <c r="A822" s="114">
        <v>2111104</v>
      </c>
      <c r="B822" s="4" t="s">
        <v>1483</v>
      </c>
      <c r="C822" s="5">
        <v>6</v>
      </c>
    </row>
    <row r="823" ht="17.1" customHeight="1" spans="1:3">
      <c r="A823" s="114">
        <v>2111199</v>
      </c>
      <c r="B823" s="4" t="s">
        <v>1485</v>
      </c>
      <c r="C823" s="5">
        <v>2467</v>
      </c>
    </row>
    <row r="824" ht="17.1" customHeight="1" spans="1:3">
      <c r="A824" s="114">
        <v>21112</v>
      </c>
      <c r="B824" s="4" t="s">
        <v>1487</v>
      </c>
      <c r="C824" s="5">
        <v>14260</v>
      </c>
    </row>
    <row r="825" ht="17.1" customHeight="1" spans="1:3">
      <c r="A825" s="114">
        <v>2111201</v>
      </c>
      <c r="B825" s="4" t="s">
        <v>3753</v>
      </c>
      <c r="C825" s="5">
        <v>14260</v>
      </c>
    </row>
    <row r="826" ht="17.1" customHeight="1" spans="1:3">
      <c r="A826" s="114">
        <v>21113</v>
      </c>
      <c r="B826" s="4" t="s">
        <v>1489</v>
      </c>
      <c r="C826" s="5">
        <v>17200</v>
      </c>
    </row>
    <row r="827" ht="17.1" customHeight="1" spans="1:3">
      <c r="A827" s="114">
        <v>2111301</v>
      </c>
      <c r="B827" s="4" t="s">
        <v>3754</v>
      </c>
      <c r="C827" s="5">
        <v>17200</v>
      </c>
    </row>
    <row r="828" ht="17.1" customHeight="1" spans="1:3">
      <c r="A828" s="114">
        <v>21114</v>
      </c>
      <c r="B828" s="4" t="s">
        <v>1491</v>
      </c>
      <c r="C828" s="5">
        <v>53842</v>
      </c>
    </row>
    <row r="829" ht="17.1" customHeight="1" spans="1:3">
      <c r="A829" s="114">
        <v>2111401</v>
      </c>
      <c r="B829" s="4" t="s">
        <v>141</v>
      </c>
      <c r="C829" s="5">
        <v>0</v>
      </c>
    </row>
    <row r="830" ht="17.1" customHeight="1" spans="1:3">
      <c r="A830" s="114">
        <v>2111402</v>
      </c>
      <c r="B830" s="4" t="s">
        <v>143</v>
      </c>
      <c r="C830" s="5">
        <v>0</v>
      </c>
    </row>
    <row r="831" ht="17.1" customHeight="1" spans="1:3">
      <c r="A831" s="114">
        <v>2111403</v>
      </c>
      <c r="B831" s="4" t="s">
        <v>145</v>
      </c>
      <c r="C831" s="5">
        <v>0</v>
      </c>
    </row>
    <row r="832" ht="17.1" customHeight="1" spans="1:3">
      <c r="A832" s="114">
        <v>2111404</v>
      </c>
      <c r="B832" s="4" t="s">
        <v>1496</v>
      </c>
      <c r="C832" s="5">
        <v>0</v>
      </c>
    </row>
    <row r="833" ht="17.1" customHeight="1" spans="1:3">
      <c r="A833" s="114">
        <v>2111405</v>
      </c>
      <c r="B833" s="4" t="s">
        <v>1498</v>
      </c>
      <c r="C833" s="5">
        <v>0</v>
      </c>
    </row>
    <row r="834" ht="17.1" customHeight="1" spans="1:3">
      <c r="A834" s="114">
        <v>2111406</v>
      </c>
      <c r="B834" s="4" t="s">
        <v>1500</v>
      </c>
      <c r="C834" s="5">
        <v>0</v>
      </c>
    </row>
    <row r="835" ht="17.1" customHeight="1" spans="1:3">
      <c r="A835" s="114">
        <v>2111407</v>
      </c>
      <c r="B835" s="4" t="s">
        <v>1502</v>
      </c>
      <c r="C835" s="5">
        <v>18</v>
      </c>
    </row>
    <row r="836" ht="17.1" customHeight="1" spans="1:3">
      <c r="A836" s="114">
        <v>2111408</v>
      </c>
      <c r="B836" s="4" t="s">
        <v>1504</v>
      </c>
      <c r="C836" s="5">
        <v>0</v>
      </c>
    </row>
    <row r="837" ht="17.1" customHeight="1" spans="1:3">
      <c r="A837" s="114">
        <v>2111409</v>
      </c>
      <c r="B837" s="4" t="s">
        <v>1506</v>
      </c>
      <c r="C837" s="5">
        <v>0</v>
      </c>
    </row>
    <row r="838" ht="17.1" customHeight="1" spans="1:3">
      <c r="A838" s="114">
        <v>2111410</v>
      </c>
      <c r="B838" s="4" t="s">
        <v>1508</v>
      </c>
      <c r="C838" s="5">
        <v>0</v>
      </c>
    </row>
    <row r="839" ht="17.1" customHeight="1" spans="1:3">
      <c r="A839" s="114">
        <v>2111411</v>
      </c>
      <c r="B839" s="4" t="s">
        <v>248</v>
      </c>
      <c r="C839" s="5">
        <v>1451</v>
      </c>
    </row>
    <row r="840" ht="17.1" customHeight="1" spans="1:3">
      <c r="A840" s="114">
        <v>2111412</v>
      </c>
      <c r="B840" s="4" t="s">
        <v>1511</v>
      </c>
      <c r="C840" s="5">
        <v>0</v>
      </c>
    </row>
    <row r="841" ht="17.1" customHeight="1" spans="1:3">
      <c r="A841" s="114">
        <v>2111413</v>
      </c>
      <c r="B841" s="4" t="s">
        <v>1513</v>
      </c>
      <c r="C841" s="5">
        <v>52356</v>
      </c>
    </row>
    <row r="842" ht="17.1" customHeight="1" spans="1:3">
      <c r="A842" s="114">
        <v>2111450</v>
      </c>
      <c r="B842" s="4" t="s">
        <v>160</v>
      </c>
      <c r="C842" s="5">
        <v>37</v>
      </c>
    </row>
    <row r="843" ht="17.1" customHeight="1" spans="1:3">
      <c r="A843" s="114">
        <v>2111499</v>
      </c>
      <c r="B843" s="4" t="s">
        <v>1514</v>
      </c>
      <c r="C843" s="5">
        <v>-20</v>
      </c>
    </row>
    <row r="844" ht="17.1" customHeight="1" spans="1:3">
      <c r="A844" s="114">
        <v>21115</v>
      </c>
      <c r="B844" s="4" t="s">
        <v>1516</v>
      </c>
      <c r="C844" s="5">
        <v>49158</v>
      </c>
    </row>
    <row r="845" ht="17.1" customHeight="1" spans="1:3">
      <c r="A845" s="114">
        <v>2111501</v>
      </c>
      <c r="B845" s="4" t="s">
        <v>1518</v>
      </c>
      <c r="C845" s="5">
        <v>778</v>
      </c>
    </row>
    <row r="846" ht="17.1" customHeight="1" spans="1:3">
      <c r="A846" s="114">
        <v>2111502</v>
      </c>
      <c r="B846" s="4" t="s">
        <v>1520</v>
      </c>
      <c r="C846" s="5">
        <v>1436</v>
      </c>
    </row>
    <row r="847" ht="17.1" customHeight="1" spans="1:3">
      <c r="A847" s="114">
        <v>2111503</v>
      </c>
      <c r="B847" s="4" t="s">
        <v>1522</v>
      </c>
      <c r="C847" s="5">
        <v>46939</v>
      </c>
    </row>
    <row r="848" ht="17.1" customHeight="1" spans="1:3">
      <c r="A848" s="114">
        <v>2111504</v>
      </c>
      <c r="B848" s="4" t="s">
        <v>1524</v>
      </c>
      <c r="C848" s="5">
        <v>0</v>
      </c>
    </row>
    <row r="849" ht="17.1" customHeight="1" spans="1:3">
      <c r="A849" s="114">
        <v>2111599</v>
      </c>
      <c r="B849" s="4" t="s">
        <v>1526</v>
      </c>
      <c r="C849" s="5">
        <v>5</v>
      </c>
    </row>
    <row r="850" ht="17.1" customHeight="1" spans="1:3">
      <c r="A850" s="114">
        <v>21199</v>
      </c>
      <c r="B850" s="4" t="s">
        <v>1528</v>
      </c>
      <c r="C850" s="5">
        <v>35772</v>
      </c>
    </row>
    <row r="851" ht="17.1" customHeight="1" spans="1:3">
      <c r="A851" s="114">
        <v>2119901</v>
      </c>
      <c r="B851" s="4" t="s">
        <v>3755</v>
      </c>
      <c r="C851" s="5">
        <v>35772</v>
      </c>
    </row>
    <row r="852" ht="17.1" customHeight="1" spans="1:3">
      <c r="A852" s="114">
        <v>212</v>
      </c>
      <c r="B852" s="4" t="s">
        <v>1530</v>
      </c>
      <c r="C852" s="5">
        <v>1836153</v>
      </c>
    </row>
    <row r="853" ht="17.1" customHeight="1" spans="1:3">
      <c r="A853" s="114">
        <v>21201</v>
      </c>
      <c r="B853" s="4" t="s">
        <v>1532</v>
      </c>
      <c r="C853" s="5">
        <v>250754</v>
      </c>
    </row>
    <row r="854" ht="17.1" customHeight="1" spans="1:3">
      <c r="A854" s="114">
        <v>2120101</v>
      </c>
      <c r="B854" s="4" t="s">
        <v>141</v>
      </c>
      <c r="C854" s="5">
        <v>93277</v>
      </c>
    </row>
    <row r="855" ht="17.1" customHeight="1" spans="1:3">
      <c r="A855" s="114">
        <v>2120102</v>
      </c>
      <c r="B855" s="4" t="s">
        <v>143</v>
      </c>
      <c r="C855" s="5">
        <v>24699</v>
      </c>
    </row>
    <row r="856" ht="17.1" customHeight="1" spans="1:3">
      <c r="A856" s="114">
        <v>2120103</v>
      </c>
      <c r="B856" s="4" t="s">
        <v>145</v>
      </c>
      <c r="C856" s="5">
        <v>2890</v>
      </c>
    </row>
    <row r="857" ht="17.1" customHeight="1" spans="1:3">
      <c r="A857" s="114">
        <v>2120104</v>
      </c>
      <c r="B857" s="4" t="s">
        <v>1537</v>
      </c>
      <c r="C857" s="5">
        <v>40770</v>
      </c>
    </row>
    <row r="858" ht="17.1" customHeight="1" spans="1:3">
      <c r="A858" s="114">
        <v>2120105</v>
      </c>
      <c r="B858" s="4" t="s">
        <v>1539</v>
      </c>
      <c r="C858" s="5">
        <v>755</v>
      </c>
    </row>
    <row r="859" ht="17.1" customHeight="1" spans="1:3">
      <c r="A859" s="114">
        <v>2120106</v>
      </c>
      <c r="B859" s="4" t="s">
        <v>1541</v>
      </c>
      <c r="C859" s="5">
        <v>7412</v>
      </c>
    </row>
    <row r="860" ht="17.1" customHeight="1" spans="1:3">
      <c r="A860" s="114">
        <v>2120107</v>
      </c>
      <c r="B860" s="4" t="s">
        <v>1543</v>
      </c>
      <c r="C860" s="5">
        <v>876</v>
      </c>
    </row>
    <row r="861" ht="17.1" customHeight="1" spans="1:3">
      <c r="A861" s="114">
        <v>2120108</v>
      </c>
      <c r="B861" s="4" t="s">
        <v>1545</v>
      </c>
      <c r="C861" s="5">
        <v>189</v>
      </c>
    </row>
    <row r="862" ht="17.1" customHeight="1" spans="1:3">
      <c r="A862" s="114">
        <v>2120109</v>
      </c>
      <c r="B862" s="4" t="s">
        <v>1547</v>
      </c>
      <c r="C862" s="5">
        <v>2531</v>
      </c>
    </row>
    <row r="863" ht="17.1" customHeight="1" spans="1:3">
      <c r="A863" s="114">
        <v>2120110</v>
      </c>
      <c r="B863" s="4" t="s">
        <v>1549</v>
      </c>
      <c r="C863" s="5">
        <v>21</v>
      </c>
    </row>
    <row r="864" ht="17.1" customHeight="1" spans="1:3">
      <c r="A864" s="114">
        <v>2120199</v>
      </c>
      <c r="B864" s="4" t="s">
        <v>1551</v>
      </c>
      <c r="C864" s="5">
        <v>77334</v>
      </c>
    </row>
    <row r="865" ht="17.1" customHeight="1" spans="1:3">
      <c r="A865" s="114">
        <v>21202</v>
      </c>
      <c r="B865" s="4" t="s">
        <v>1553</v>
      </c>
      <c r="C865" s="5">
        <v>46941</v>
      </c>
    </row>
    <row r="866" ht="17.1" customHeight="1" spans="1:3">
      <c r="A866" s="114">
        <v>2120201</v>
      </c>
      <c r="B866" s="4" t="s">
        <v>3756</v>
      </c>
      <c r="C866" s="5">
        <v>46941</v>
      </c>
    </row>
    <row r="867" ht="17.1" customHeight="1" spans="1:3">
      <c r="A867" s="114">
        <v>21203</v>
      </c>
      <c r="B867" s="4" t="s">
        <v>1555</v>
      </c>
      <c r="C867" s="5">
        <v>954649</v>
      </c>
    </row>
    <row r="868" ht="17.1" customHeight="1" spans="1:3">
      <c r="A868" s="114">
        <v>2120303</v>
      </c>
      <c r="B868" s="4" t="s">
        <v>1557</v>
      </c>
      <c r="C868" s="5">
        <v>390304</v>
      </c>
    </row>
    <row r="869" ht="17.1" customHeight="1" spans="1:3">
      <c r="A869" s="114">
        <v>2120399</v>
      </c>
      <c r="B869" s="4" t="s">
        <v>1559</v>
      </c>
      <c r="C869" s="5">
        <v>564345</v>
      </c>
    </row>
    <row r="870" ht="17.1" customHeight="1" spans="1:3">
      <c r="A870" s="114">
        <v>21205</v>
      </c>
      <c r="B870" s="4" t="s">
        <v>1561</v>
      </c>
      <c r="C870" s="5">
        <v>266915</v>
      </c>
    </row>
    <row r="871" ht="17.1" customHeight="1" spans="1:3">
      <c r="A871" s="114">
        <v>2120501</v>
      </c>
      <c r="B871" s="4" t="s">
        <v>3757</v>
      </c>
      <c r="C871" s="5">
        <v>266915</v>
      </c>
    </row>
    <row r="872" ht="17.1" customHeight="1" spans="1:3">
      <c r="A872" s="114">
        <v>21206</v>
      </c>
      <c r="B872" s="4" t="s">
        <v>1563</v>
      </c>
      <c r="C872" s="5">
        <v>8423</v>
      </c>
    </row>
    <row r="873" ht="17.1" customHeight="1" spans="1:3">
      <c r="A873" s="114">
        <v>2120601</v>
      </c>
      <c r="B873" s="4" t="s">
        <v>3758</v>
      </c>
      <c r="C873" s="5">
        <v>8423</v>
      </c>
    </row>
    <row r="874" ht="17.1" customHeight="1" spans="1:3">
      <c r="A874" s="114">
        <v>21299</v>
      </c>
      <c r="B874" s="4" t="s">
        <v>1565</v>
      </c>
      <c r="C874" s="5">
        <v>308471</v>
      </c>
    </row>
    <row r="875" ht="17.1" customHeight="1" spans="1:3">
      <c r="A875" s="114">
        <v>2129999</v>
      </c>
      <c r="B875" s="4" t="s">
        <v>3759</v>
      </c>
      <c r="C875" s="5">
        <v>308471</v>
      </c>
    </row>
    <row r="876" ht="17.1" customHeight="1" spans="1:3">
      <c r="A876" s="114">
        <v>213</v>
      </c>
      <c r="B876" s="4" t="s">
        <v>1567</v>
      </c>
      <c r="C876" s="5">
        <v>6415216</v>
      </c>
    </row>
    <row r="877" ht="17.1" customHeight="1" spans="1:3">
      <c r="A877" s="114">
        <v>21301</v>
      </c>
      <c r="B877" s="4" t="s">
        <v>1569</v>
      </c>
      <c r="C877" s="5">
        <v>1998868</v>
      </c>
    </row>
    <row r="878" ht="17.1" customHeight="1" spans="1:3">
      <c r="A878" s="114">
        <v>2130101</v>
      </c>
      <c r="B878" s="4" t="s">
        <v>141</v>
      </c>
      <c r="C878" s="5">
        <v>64634</v>
      </c>
    </row>
    <row r="879" ht="17.1" customHeight="1" spans="1:3">
      <c r="A879" s="114">
        <v>2130102</v>
      </c>
      <c r="B879" s="4" t="s">
        <v>143</v>
      </c>
      <c r="C879" s="5">
        <v>5661</v>
      </c>
    </row>
    <row r="880" ht="17.1" customHeight="1" spans="1:3">
      <c r="A880" s="114">
        <v>2130103</v>
      </c>
      <c r="B880" s="4" t="s">
        <v>145</v>
      </c>
      <c r="C880" s="5">
        <v>35</v>
      </c>
    </row>
    <row r="881" ht="17.1" customHeight="1" spans="1:3">
      <c r="A881" s="114">
        <v>2130104</v>
      </c>
      <c r="B881" s="4" t="s">
        <v>160</v>
      </c>
      <c r="C881" s="5">
        <v>357155</v>
      </c>
    </row>
    <row r="882" ht="17.1" customHeight="1" spans="1:3">
      <c r="A882" s="114">
        <v>2130105</v>
      </c>
      <c r="B882" s="4" t="s">
        <v>1575</v>
      </c>
      <c r="C882" s="5">
        <v>33281</v>
      </c>
    </row>
    <row r="883" ht="17.1" customHeight="1" spans="1:3">
      <c r="A883" s="114">
        <v>2130106</v>
      </c>
      <c r="B883" s="4" t="s">
        <v>1577</v>
      </c>
      <c r="C883" s="5">
        <v>145364</v>
      </c>
    </row>
    <row r="884" ht="17.1" customHeight="1" spans="1:3">
      <c r="A884" s="114">
        <v>2130108</v>
      </c>
      <c r="B884" s="4" t="s">
        <v>1579</v>
      </c>
      <c r="C884" s="5">
        <v>53608</v>
      </c>
    </row>
    <row r="885" ht="17.1" customHeight="1" spans="1:3">
      <c r="A885" s="114">
        <v>2130109</v>
      </c>
      <c r="B885" s="4" t="s">
        <v>1581</v>
      </c>
      <c r="C885" s="5">
        <v>10792</v>
      </c>
    </row>
    <row r="886" ht="17.1" customHeight="1" spans="1:3">
      <c r="A886" s="114">
        <v>2130110</v>
      </c>
      <c r="B886" s="4" t="s">
        <v>1583</v>
      </c>
      <c r="C886" s="5">
        <v>2666</v>
      </c>
    </row>
    <row r="887" ht="17.1" customHeight="1" spans="1:3">
      <c r="A887" s="114">
        <v>2130111</v>
      </c>
      <c r="B887" s="4" t="s">
        <v>1585</v>
      </c>
      <c r="C887" s="5">
        <v>2458</v>
      </c>
    </row>
    <row r="888" ht="17.1" customHeight="1" spans="1:3">
      <c r="A888" s="114">
        <v>2130112</v>
      </c>
      <c r="B888" s="4" t="s">
        <v>1587</v>
      </c>
      <c r="C888" s="5">
        <v>7366</v>
      </c>
    </row>
    <row r="889" ht="17.1" customHeight="1" spans="1:3">
      <c r="A889" s="114">
        <v>2130114</v>
      </c>
      <c r="B889" s="4" t="s">
        <v>1589</v>
      </c>
      <c r="C889" s="5">
        <v>10</v>
      </c>
    </row>
    <row r="890" ht="17.1" customHeight="1" spans="1:3">
      <c r="A890" s="114">
        <v>2130119</v>
      </c>
      <c r="B890" s="4" t="s">
        <v>1591</v>
      </c>
      <c r="C890" s="5">
        <v>7886</v>
      </c>
    </row>
    <row r="891" ht="17.1" customHeight="1" spans="1:3">
      <c r="A891" s="114">
        <v>2130120</v>
      </c>
      <c r="B891" s="4" t="s">
        <v>1593</v>
      </c>
      <c r="C891" s="5">
        <v>830</v>
      </c>
    </row>
    <row r="892" ht="17.1" customHeight="1" spans="1:3">
      <c r="A892" s="114">
        <v>2130121</v>
      </c>
      <c r="B892" s="4" t="s">
        <v>1595</v>
      </c>
      <c r="C892" s="5">
        <v>764</v>
      </c>
    </row>
    <row r="893" ht="17.1" customHeight="1" spans="1:3">
      <c r="A893" s="114">
        <v>2130122</v>
      </c>
      <c r="B893" s="4" t="s">
        <v>1597</v>
      </c>
      <c r="C893" s="5">
        <v>65618</v>
      </c>
    </row>
    <row r="894" ht="17.1" customHeight="1" spans="1:3">
      <c r="A894" s="114">
        <v>2130123</v>
      </c>
      <c r="B894" s="4" t="s">
        <v>1599</v>
      </c>
      <c r="C894" s="5">
        <v>60540</v>
      </c>
    </row>
    <row r="895" ht="17.1" customHeight="1" spans="1:3">
      <c r="A895" s="114">
        <v>2130124</v>
      </c>
      <c r="B895" s="4" t="s">
        <v>1601</v>
      </c>
      <c r="C895" s="5">
        <v>92532</v>
      </c>
    </row>
    <row r="896" ht="17.1" customHeight="1" spans="1:3">
      <c r="A896" s="114">
        <v>2130125</v>
      </c>
      <c r="B896" s="4" t="s">
        <v>1603</v>
      </c>
      <c r="C896" s="5">
        <v>10222</v>
      </c>
    </row>
    <row r="897" ht="17.1" customHeight="1" spans="1:3">
      <c r="A897" s="114">
        <v>2130126</v>
      </c>
      <c r="B897" s="4" t="s">
        <v>1605</v>
      </c>
      <c r="C897" s="5">
        <v>50769</v>
      </c>
    </row>
    <row r="898" ht="17.1" customHeight="1" spans="1:3">
      <c r="A898" s="114">
        <v>2130129</v>
      </c>
      <c r="B898" s="4" t="s">
        <v>1607</v>
      </c>
      <c r="C898" s="5">
        <v>0</v>
      </c>
    </row>
    <row r="899" ht="17.1" customHeight="1" spans="1:3">
      <c r="A899" s="114">
        <v>2130135</v>
      </c>
      <c r="B899" s="4" t="s">
        <v>1609</v>
      </c>
      <c r="C899" s="5">
        <v>82794</v>
      </c>
    </row>
    <row r="900" ht="17.1" customHeight="1" spans="1:3">
      <c r="A900" s="114">
        <v>2130142</v>
      </c>
      <c r="B900" s="4" t="s">
        <v>1611</v>
      </c>
      <c r="C900" s="5">
        <v>225870</v>
      </c>
    </row>
    <row r="901" ht="17.1" customHeight="1" spans="1:3">
      <c r="A901" s="114">
        <v>2130147</v>
      </c>
      <c r="B901" s="4" t="s">
        <v>1613</v>
      </c>
      <c r="C901" s="5">
        <v>492846</v>
      </c>
    </row>
    <row r="902" ht="17.1" customHeight="1" spans="1:3">
      <c r="A902" s="114">
        <v>2130148</v>
      </c>
      <c r="B902" s="4" t="s">
        <v>1615</v>
      </c>
      <c r="C902" s="5">
        <v>798</v>
      </c>
    </row>
    <row r="903" ht="17.1" customHeight="1" spans="1:3">
      <c r="A903" s="114">
        <v>2130152</v>
      </c>
      <c r="B903" s="4" t="s">
        <v>1617</v>
      </c>
      <c r="C903" s="5">
        <v>23695</v>
      </c>
    </row>
    <row r="904" ht="17.1" customHeight="1" spans="1:3">
      <c r="A904" s="114">
        <v>2130153</v>
      </c>
      <c r="B904" s="4" t="s">
        <v>1619</v>
      </c>
      <c r="C904" s="5">
        <v>8</v>
      </c>
    </row>
    <row r="905" ht="17.1" customHeight="1" spans="1:3">
      <c r="A905" s="114">
        <v>2130199</v>
      </c>
      <c r="B905" s="4" t="s">
        <v>1621</v>
      </c>
      <c r="C905" s="5">
        <v>200666</v>
      </c>
    </row>
    <row r="906" ht="17.1" customHeight="1" spans="1:3">
      <c r="A906" s="114">
        <v>21302</v>
      </c>
      <c r="B906" s="4" t="s">
        <v>1623</v>
      </c>
      <c r="C906" s="5">
        <v>757302</v>
      </c>
    </row>
    <row r="907" ht="17.1" customHeight="1" spans="1:3">
      <c r="A907" s="114">
        <v>2130201</v>
      </c>
      <c r="B907" s="4" t="s">
        <v>141</v>
      </c>
      <c r="C907" s="5">
        <v>64132</v>
      </c>
    </row>
    <row r="908" ht="17.1" customHeight="1" spans="1:3">
      <c r="A908" s="114">
        <v>2130202</v>
      </c>
      <c r="B908" s="4" t="s">
        <v>143</v>
      </c>
      <c r="C908" s="5">
        <v>3620</v>
      </c>
    </row>
    <row r="909" ht="17.1" customHeight="1" spans="1:3">
      <c r="A909" s="114">
        <v>2130203</v>
      </c>
      <c r="B909" s="4" t="s">
        <v>145</v>
      </c>
      <c r="C909" s="5">
        <v>185</v>
      </c>
    </row>
    <row r="910" ht="17.1" customHeight="1" spans="1:3">
      <c r="A910" s="114">
        <v>2130204</v>
      </c>
      <c r="B910" s="4" t="s">
        <v>1628</v>
      </c>
      <c r="C910" s="5">
        <v>130417</v>
      </c>
    </row>
    <row r="911" ht="17.1" customHeight="1" spans="1:3">
      <c r="A911" s="114">
        <v>2130205</v>
      </c>
      <c r="B911" s="4" t="s">
        <v>1630</v>
      </c>
      <c r="C911" s="5">
        <v>72319</v>
      </c>
    </row>
    <row r="912" ht="17.1" customHeight="1" spans="1:3">
      <c r="A912" s="114">
        <v>2130206</v>
      </c>
      <c r="B912" s="4" t="s">
        <v>1632</v>
      </c>
      <c r="C912" s="5">
        <v>4104</v>
      </c>
    </row>
    <row r="913" ht="17.1" customHeight="1" spans="1:3">
      <c r="A913" s="114">
        <v>2130207</v>
      </c>
      <c r="B913" s="4" t="s">
        <v>1634</v>
      </c>
      <c r="C913" s="5">
        <v>9439</v>
      </c>
    </row>
    <row r="914" ht="17.1" customHeight="1" spans="1:3">
      <c r="A914" s="114">
        <v>2130208</v>
      </c>
      <c r="B914" s="4" t="s">
        <v>1636</v>
      </c>
      <c r="C914" s="5">
        <v>1664</v>
      </c>
    </row>
    <row r="915" ht="17.1" customHeight="1" spans="1:3">
      <c r="A915" s="114">
        <v>2130209</v>
      </c>
      <c r="B915" s="4" t="s">
        <v>1638</v>
      </c>
      <c r="C915" s="5">
        <v>179490</v>
      </c>
    </row>
    <row r="916" ht="17.1" customHeight="1" spans="1:3">
      <c r="A916" s="114">
        <v>2130210</v>
      </c>
      <c r="B916" s="4" t="s">
        <v>1640</v>
      </c>
      <c r="C916" s="5">
        <v>7890</v>
      </c>
    </row>
    <row r="917" ht="17.1" customHeight="1" spans="1:3">
      <c r="A917" s="114">
        <v>2130211</v>
      </c>
      <c r="B917" s="4" t="s">
        <v>1642</v>
      </c>
      <c r="C917" s="5">
        <v>7323</v>
      </c>
    </row>
    <row r="918" ht="17.1" customHeight="1" spans="1:3">
      <c r="A918" s="114">
        <v>2130212</v>
      </c>
      <c r="B918" s="4" t="s">
        <v>1644</v>
      </c>
      <c r="C918" s="5">
        <v>7248</v>
      </c>
    </row>
    <row r="919" ht="17.1" customHeight="1" spans="1:3">
      <c r="A919" s="114">
        <v>2130213</v>
      </c>
      <c r="B919" s="4" t="s">
        <v>1646</v>
      </c>
      <c r="C919" s="5">
        <v>28452</v>
      </c>
    </row>
    <row r="920" ht="17.1" customHeight="1" spans="1:3">
      <c r="A920" s="114">
        <v>2130216</v>
      </c>
      <c r="B920" s="4" t="s">
        <v>1648</v>
      </c>
      <c r="C920" s="5">
        <v>201</v>
      </c>
    </row>
    <row r="921" ht="17.1" customHeight="1" spans="1:3">
      <c r="A921" s="114">
        <v>2130217</v>
      </c>
      <c r="B921" s="4" t="s">
        <v>1650</v>
      </c>
      <c r="C921" s="5">
        <v>2</v>
      </c>
    </row>
    <row r="922" ht="17.1" customHeight="1" spans="1:3">
      <c r="A922" s="114">
        <v>2130218</v>
      </c>
      <c r="B922" s="4" t="s">
        <v>1652</v>
      </c>
      <c r="C922" s="5">
        <v>1</v>
      </c>
    </row>
    <row r="923" ht="17.1" customHeight="1" spans="1:3">
      <c r="A923" s="114">
        <v>2130219</v>
      </c>
      <c r="B923" s="4" t="s">
        <v>1654</v>
      </c>
      <c r="C923" s="5">
        <v>315</v>
      </c>
    </row>
    <row r="924" ht="17.1" customHeight="1" spans="1:3">
      <c r="A924" s="114">
        <v>2130220</v>
      </c>
      <c r="B924" s="4" t="s">
        <v>1656</v>
      </c>
      <c r="C924" s="5">
        <v>0</v>
      </c>
    </row>
    <row r="925" ht="17.1" customHeight="1" spans="1:3">
      <c r="A925" s="114">
        <v>2130221</v>
      </c>
      <c r="B925" s="4" t="s">
        <v>1658</v>
      </c>
      <c r="C925" s="5">
        <v>41346</v>
      </c>
    </row>
    <row r="926" ht="17.1" customHeight="1" spans="1:3">
      <c r="A926" s="114">
        <v>2130223</v>
      </c>
      <c r="B926" s="4" t="s">
        <v>1660</v>
      </c>
      <c r="C926" s="5">
        <v>744</v>
      </c>
    </row>
    <row r="927" ht="17.1" customHeight="1" spans="1:3">
      <c r="A927" s="114">
        <v>2130224</v>
      </c>
      <c r="B927" s="4" t="s">
        <v>1662</v>
      </c>
      <c r="C927" s="5">
        <v>220</v>
      </c>
    </row>
    <row r="928" ht="17.1" customHeight="1" spans="1:3">
      <c r="A928" s="114">
        <v>2130225</v>
      </c>
      <c r="B928" s="4" t="s">
        <v>1664</v>
      </c>
      <c r="C928" s="5">
        <v>17</v>
      </c>
    </row>
    <row r="929" ht="17.1" customHeight="1" spans="1:3">
      <c r="A929" s="114">
        <v>2130226</v>
      </c>
      <c r="B929" s="4" t="s">
        <v>1666</v>
      </c>
      <c r="C929" s="5">
        <v>50</v>
      </c>
    </row>
    <row r="930" ht="17.1" customHeight="1" spans="1:3">
      <c r="A930" s="114">
        <v>2130227</v>
      </c>
      <c r="B930" s="4" t="s">
        <v>1668</v>
      </c>
      <c r="C930" s="5">
        <v>12039</v>
      </c>
    </row>
    <row r="931" ht="17.1" customHeight="1" spans="1:3">
      <c r="A931" s="114">
        <v>2130232</v>
      </c>
      <c r="B931" s="4" t="s">
        <v>1670</v>
      </c>
      <c r="C931" s="5">
        <v>2649</v>
      </c>
    </row>
    <row r="932" ht="17.1" customHeight="1" spans="1:3">
      <c r="A932" s="114">
        <v>2130233</v>
      </c>
      <c r="B932" s="4" t="s">
        <v>1672</v>
      </c>
      <c r="C932" s="5">
        <v>11954</v>
      </c>
    </row>
    <row r="933" ht="17.1" customHeight="1" spans="1:3">
      <c r="A933" s="114">
        <v>2130234</v>
      </c>
      <c r="B933" s="4" t="s">
        <v>1674</v>
      </c>
      <c r="C933" s="5">
        <v>57213</v>
      </c>
    </row>
    <row r="934" ht="17.1" customHeight="1" spans="1:3">
      <c r="A934" s="114">
        <v>2130299</v>
      </c>
      <c r="B934" s="4" t="s">
        <v>1676</v>
      </c>
      <c r="C934" s="5">
        <v>114268</v>
      </c>
    </row>
    <row r="935" ht="17.1" customHeight="1" spans="1:3">
      <c r="A935" s="114">
        <v>21303</v>
      </c>
      <c r="B935" s="4" t="s">
        <v>1678</v>
      </c>
      <c r="C935" s="5">
        <v>1663181</v>
      </c>
    </row>
    <row r="936" ht="17.1" customHeight="1" spans="1:3">
      <c r="A936" s="114">
        <v>2130301</v>
      </c>
      <c r="B936" s="4" t="s">
        <v>141</v>
      </c>
      <c r="C936" s="5">
        <v>43321</v>
      </c>
    </row>
    <row r="937" ht="17.1" customHeight="1" spans="1:3">
      <c r="A937" s="114">
        <v>2130302</v>
      </c>
      <c r="B937" s="4" t="s">
        <v>143</v>
      </c>
      <c r="C937" s="5">
        <v>5126</v>
      </c>
    </row>
    <row r="938" ht="17.1" customHeight="1" spans="1:3">
      <c r="A938" s="114">
        <v>2130303</v>
      </c>
      <c r="B938" s="4" t="s">
        <v>145</v>
      </c>
      <c r="C938" s="5">
        <v>1673</v>
      </c>
    </row>
    <row r="939" ht="17.1" customHeight="1" spans="1:3">
      <c r="A939" s="114">
        <v>2130304</v>
      </c>
      <c r="B939" s="4" t="s">
        <v>1683</v>
      </c>
      <c r="C939" s="5">
        <v>16641</v>
      </c>
    </row>
    <row r="940" ht="17.1" customHeight="1" spans="1:3">
      <c r="A940" s="114">
        <v>2130305</v>
      </c>
      <c r="B940" s="4" t="s">
        <v>1685</v>
      </c>
      <c r="C940" s="5">
        <v>608627</v>
      </c>
    </row>
    <row r="941" ht="17.1" customHeight="1" spans="1:3">
      <c r="A941" s="114">
        <v>2130306</v>
      </c>
      <c r="B941" s="4" t="s">
        <v>1687</v>
      </c>
      <c r="C941" s="5">
        <v>19153</v>
      </c>
    </row>
    <row r="942" ht="17.1" customHeight="1" spans="1:3">
      <c r="A942" s="114">
        <v>2130307</v>
      </c>
      <c r="B942" s="4" t="s">
        <v>1689</v>
      </c>
      <c r="C942" s="5">
        <v>0</v>
      </c>
    </row>
    <row r="943" ht="17.1" customHeight="1" spans="1:3">
      <c r="A943" s="114">
        <v>2130308</v>
      </c>
      <c r="B943" s="4" t="s">
        <v>1691</v>
      </c>
      <c r="C943" s="5">
        <v>20518</v>
      </c>
    </row>
    <row r="944" ht="17.1" customHeight="1" spans="1:3">
      <c r="A944" s="114">
        <v>2130309</v>
      </c>
      <c r="B944" s="4" t="s">
        <v>1693</v>
      </c>
      <c r="C944" s="5">
        <v>1951</v>
      </c>
    </row>
    <row r="945" ht="17.1" customHeight="1" spans="1:3">
      <c r="A945" s="114">
        <v>2130310</v>
      </c>
      <c r="B945" s="4" t="s">
        <v>1695</v>
      </c>
      <c r="C945" s="5">
        <v>23197</v>
      </c>
    </row>
    <row r="946" ht="17.1" customHeight="1" spans="1:3">
      <c r="A946" s="114">
        <v>2130311</v>
      </c>
      <c r="B946" s="4" t="s">
        <v>1697</v>
      </c>
      <c r="C946" s="5">
        <v>21890</v>
      </c>
    </row>
    <row r="947" ht="17.1" customHeight="1" spans="1:3">
      <c r="A947" s="114">
        <v>2130312</v>
      </c>
      <c r="B947" s="4" t="s">
        <v>1699</v>
      </c>
      <c r="C947" s="5">
        <v>9554</v>
      </c>
    </row>
    <row r="948" ht="17.1" customHeight="1" spans="1:3">
      <c r="A948" s="114">
        <v>2130313</v>
      </c>
      <c r="B948" s="4" t="s">
        <v>1701</v>
      </c>
      <c r="C948" s="5">
        <v>9462</v>
      </c>
    </row>
    <row r="949" ht="17.1" customHeight="1" spans="1:3">
      <c r="A949" s="114">
        <v>2130314</v>
      </c>
      <c r="B949" s="4" t="s">
        <v>1703</v>
      </c>
      <c r="C949" s="5">
        <v>42820</v>
      </c>
    </row>
    <row r="950" ht="17.1" customHeight="1" spans="1:3">
      <c r="A950" s="114">
        <v>2130315</v>
      </c>
      <c r="B950" s="4" t="s">
        <v>1705</v>
      </c>
      <c r="C950" s="5">
        <v>72936</v>
      </c>
    </row>
    <row r="951" ht="17.1" customHeight="1" spans="1:3">
      <c r="A951" s="114">
        <v>2130316</v>
      </c>
      <c r="B951" s="4" t="s">
        <v>1707</v>
      </c>
      <c r="C951" s="5">
        <v>314846</v>
      </c>
    </row>
    <row r="952" ht="17.1" customHeight="1" spans="1:3">
      <c r="A952" s="114">
        <v>2130317</v>
      </c>
      <c r="B952" s="4" t="s">
        <v>1709</v>
      </c>
      <c r="C952" s="5">
        <v>17999</v>
      </c>
    </row>
    <row r="953" ht="17.1" customHeight="1" spans="1:3">
      <c r="A953" s="114">
        <v>2130318</v>
      </c>
      <c r="B953" s="4" t="s">
        <v>1711</v>
      </c>
      <c r="C953" s="5">
        <v>0</v>
      </c>
    </row>
    <row r="954" ht="17.1" customHeight="1" spans="1:3">
      <c r="A954" s="114">
        <v>2130321</v>
      </c>
      <c r="B954" s="4" t="s">
        <v>1713</v>
      </c>
      <c r="C954" s="5">
        <v>11775</v>
      </c>
    </row>
    <row r="955" ht="17.1" customHeight="1" spans="1:3">
      <c r="A955" s="114">
        <v>2130322</v>
      </c>
      <c r="B955" s="4" t="s">
        <v>1715</v>
      </c>
      <c r="C955" s="5">
        <v>59</v>
      </c>
    </row>
    <row r="956" ht="17.1" customHeight="1" spans="1:3">
      <c r="A956" s="114">
        <v>2130331</v>
      </c>
      <c r="B956" s="4" t="s">
        <v>1717</v>
      </c>
      <c r="C956" s="5">
        <v>55360</v>
      </c>
    </row>
    <row r="957" ht="17.1" customHeight="1" spans="1:3">
      <c r="A957" s="114">
        <v>2130332</v>
      </c>
      <c r="B957" s="4" t="s">
        <v>1719</v>
      </c>
      <c r="C957" s="5">
        <v>13</v>
      </c>
    </row>
    <row r="958" ht="17.1" customHeight="1" spans="1:3">
      <c r="A958" s="114">
        <v>2130333</v>
      </c>
      <c r="B958" s="4" t="s">
        <v>1660</v>
      </c>
      <c r="C958" s="5">
        <v>28</v>
      </c>
    </row>
    <row r="959" ht="17.1" customHeight="1" spans="1:3">
      <c r="A959" s="114">
        <v>2130334</v>
      </c>
      <c r="B959" s="4" t="s">
        <v>1722</v>
      </c>
      <c r="C959" s="5">
        <v>9962</v>
      </c>
    </row>
    <row r="960" ht="17.1" customHeight="1" spans="1:3">
      <c r="A960" s="114">
        <v>2130335</v>
      </c>
      <c r="B960" s="4" t="s">
        <v>1724</v>
      </c>
      <c r="C960" s="5">
        <v>166038</v>
      </c>
    </row>
    <row r="961" ht="17.1" customHeight="1" spans="1:3">
      <c r="A961" s="114">
        <v>2130399</v>
      </c>
      <c r="B961" s="4" t="s">
        <v>1726</v>
      </c>
      <c r="C961" s="5">
        <v>190232</v>
      </c>
    </row>
    <row r="962" ht="17.1" customHeight="1" spans="1:3">
      <c r="A962" s="114">
        <v>21304</v>
      </c>
      <c r="B962" s="4" t="s">
        <v>1728</v>
      </c>
      <c r="C962" s="5">
        <v>0</v>
      </c>
    </row>
    <row r="963" ht="17.1" customHeight="1" spans="1:3">
      <c r="A963" s="114">
        <v>2130401</v>
      </c>
      <c r="B963" s="4" t="s">
        <v>141</v>
      </c>
      <c r="C963" s="5">
        <v>0</v>
      </c>
    </row>
    <row r="964" ht="17.1" customHeight="1" spans="1:3">
      <c r="A964" s="114">
        <v>2130402</v>
      </c>
      <c r="B964" s="4" t="s">
        <v>143</v>
      </c>
      <c r="C964" s="5">
        <v>0</v>
      </c>
    </row>
    <row r="965" ht="17.1" customHeight="1" spans="1:3">
      <c r="A965" s="114">
        <v>2130403</v>
      </c>
      <c r="B965" s="4" t="s">
        <v>145</v>
      </c>
      <c r="C965" s="5">
        <v>0</v>
      </c>
    </row>
    <row r="966" ht="17.1" customHeight="1" spans="1:3">
      <c r="A966" s="114">
        <v>2130404</v>
      </c>
      <c r="B966" s="4" t="s">
        <v>1733</v>
      </c>
      <c r="C966" s="5">
        <v>0</v>
      </c>
    </row>
    <row r="967" ht="17.1" customHeight="1" spans="1:3">
      <c r="A967" s="114">
        <v>2130405</v>
      </c>
      <c r="B967" s="4" t="s">
        <v>1735</v>
      </c>
      <c r="C967" s="5">
        <v>0</v>
      </c>
    </row>
    <row r="968" ht="17.1" customHeight="1" spans="1:3">
      <c r="A968" s="114">
        <v>2130406</v>
      </c>
      <c r="B968" s="4" t="s">
        <v>1737</v>
      </c>
      <c r="C968" s="5">
        <v>0</v>
      </c>
    </row>
    <row r="969" ht="17.1" customHeight="1" spans="1:3">
      <c r="A969" s="114">
        <v>2130407</v>
      </c>
      <c r="B969" s="4" t="s">
        <v>1739</v>
      </c>
      <c r="C969" s="5">
        <v>0</v>
      </c>
    </row>
    <row r="970" ht="17.1" customHeight="1" spans="1:3">
      <c r="A970" s="114">
        <v>2130408</v>
      </c>
      <c r="B970" s="4" t="s">
        <v>1741</v>
      </c>
      <c r="C970" s="5">
        <v>0</v>
      </c>
    </row>
    <row r="971" ht="17.1" customHeight="1" spans="1:3">
      <c r="A971" s="114">
        <v>2130409</v>
      </c>
      <c r="B971" s="4" t="s">
        <v>1743</v>
      </c>
      <c r="C971" s="5">
        <v>0</v>
      </c>
    </row>
    <row r="972" ht="17.1" customHeight="1" spans="1:3">
      <c r="A972" s="114">
        <v>2130499</v>
      </c>
      <c r="B972" s="4" t="s">
        <v>1745</v>
      </c>
      <c r="C972" s="5">
        <v>0</v>
      </c>
    </row>
    <row r="973" ht="17.1" customHeight="1" spans="1:3">
      <c r="A973" s="114">
        <v>21305</v>
      </c>
      <c r="B973" s="4" t="s">
        <v>1747</v>
      </c>
      <c r="C973" s="5">
        <v>858300</v>
      </c>
    </row>
    <row r="974" ht="17.1" customHeight="1" spans="1:3">
      <c r="A974" s="114">
        <v>2130501</v>
      </c>
      <c r="B974" s="4" t="s">
        <v>141</v>
      </c>
      <c r="C974" s="5">
        <v>18094</v>
      </c>
    </row>
    <row r="975" ht="17.1" customHeight="1" spans="1:3">
      <c r="A975" s="114">
        <v>2130502</v>
      </c>
      <c r="B975" s="4" t="s">
        <v>143</v>
      </c>
      <c r="C975" s="5">
        <v>3283</v>
      </c>
    </row>
    <row r="976" ht="17.1" customHeight="1" spans="1:3">
      <c r="A976" s="114">
        <v>2130503</v>
      </c>
      <c r="B976" s="4" t="s">
        <v>145</v>
      </c>
      <c r="C976" s="5">
        <v>0</v>
      </c>
    </row>
    <row r="977" ht="17.1" customHeight="1" spans="1:3">
      <c r="A977" s="114">
        <v>2130504</v>
      </c>
      <c r="B977" s="4" t="s">
        <v>1752</v>
      </c>
      <c r="C977" s="5">
        <v>544004</v>
      </c>
    </row>
    <row r="978" ht="17.1" customHeight="1" spans="1:3">
      <c r="A978" s="114">
        <v>2130505</v>
      </c>
      <c r="B978" s="4" t="s">
        <v>1754</v>
      </c>
      <c r="C978" s="5">
        <v>24287</v>
      </c>
    </row>
    <row r="979" ht="17.1" customHeight="1" spans="1:3">
      <c r="A979" s="114">
        <v>2130506</v>
      </c>
      <c r="B979" s="4" t="s">
        <v>1756</v>
      </c>
      <c r="C979" s="5">
        <v>7213</v>
      </c>
    </row>
    <row r="980" ht="17.1" customHeight="1" spans="1:3">
      <c r="A980" s="114">
        <v>2130507</v>
      </c>
      <c r="B980" s="4" t="s">
        <v>1758</v>
      </c>
      <c r="C980" s="5">
        <v>55066</v>
      </c>
    </row>
    <row r="981" ht="17.1" customHeight="1" spans="1:3">
      <c r="A981" s="114">
        <v>2130508</v>
      </c>
      <c r="B981" s="4" t="s">
        <v>1760</v>
      </c>
      <c r="C981" s="5">
        <v>0</v>
      </c>
    </row>
    <row r="982" ht="17.1" customHeight="1" spans="1:3">
      <c r="A982" s="114">
        <v>2130550</v>
      </c>
      <c r="B982" s="4" t="s">
        <v>1762</v>
      </c>
      <c r="C982" s="5">
        <v>466</v>
      </c>
    </row>
    <row r="983" ht="17.1" customHeight="1" spans="1:3">
      <c r="A983" s="114">
        <v>2130599</v>
      </c>
      <c r="B983" s="4" t="s">
        <v>1764</v>
      </c>
      <c r="C983" s="5">
        <v>205887</v>
      </c>
    </row>
    <row r="984" ht="17.1" customHeight="1" spans="1:3">
      <c r="A984" s="114">
        <v>21306</v>
      </c>
      <c r="B984" s="4" t="s">
        <v>1766</v>
      </c>
      <c r="C984" s="5">
        <v>192641</v>
      </c>
    </row>
    <row r="985" ht="17.1" customHeight="1" spans="1:3">
      <c r="A985" s="114">
        <v>2130601</v>
      </c>
      <c r="B985" s="4" t="s">
        <v>862</v>
      </c>
      <c r="C985" s="5">
        <v>1571</v>
      </c>
    </row>
    <row r="986" ht="17.1" customHeight="1" spans="1:3">
      <c r="A986" s="114">
        <v>2130602</v>
      </c>
      <c r="B986" s="4" t="s">
        <v>1769</v>
      </c>
      <c r="C986" s="5">
        <v>155448</v>
      </c>
    </row>
    <row r="987" ht="17.1" customHeight="1" spans="1:3">
      <c r="A987" s="114">
        <v>2130603</v>
      </c>
      <c r="B987" s="4" t="s">
        <v>1771</v>
      </c>
      <c r="C987" s="5">
        <v>26332</v>
      </c>
    </row>
    <row r="988" ht="17.1" customHeight="1" spans="1:3">
      <c r="A988" s="114">
        <v>2130604</v>
      </c>
      <c r="B988" s="4" t="s">
        <v>1773</v>
      </c>
      <c r="C988" s="5">
        <v>348</v>
      </c>
    </row>
    <row r="989" ht="17.1" customHeight="1" spans="1:3">
      <c r="A989" s="114">
        <v>2130699</v>
      </c>
      <c r="B989" s="4" t="s">
        <v>1775</v>
      </c>
      <c r="C989" s="5">
        <v>8942</v>
      </c>
    </row>
    <row r="990" ht="17.1" customHeight="1" spans="1:3">
      <c r="A990" s="114">
        <v>21307</v>
      </c>
      <c r="B990" s="4" t="s">
        <v>1777</v>
      </c>
      <c r="C990" s="5">
        <v>646893</v>
      </c>
    </row>
    <row r="991" ht="17.1" customHeight="1" spans="1:3">
      <c r="A991" s="114">
        <v>2130701</v>
      </c>
      <c r="B991" s="4" t="s">
        <v>1779</v>
      </c>
      <c r="C991" s="5">
        <v>424096</v>
      </c>
    </row>
    <row r="992" ht="17.1" customHeight="1" spans="1:3">
      <c r="A992" s="114">
        <v>2130704</v>
      </c>
      <c r="B992" s="4" t="s">
        <v>1781</v>
      </c>
      <c r="C992" s="5">
        <v>703</v>
      </c>
    </row>
    <row r="993" ht="17.1" customHeight="1" spans="1:3">
      <c r="A993" s="114">
        <v>2130705</v>
      </c>
      <c r="B993" s="4" t="s">
        <v>1783</v>
      </c>
      <c r="C993" s="5">
        <v>190027</v>
      </c>
    </row>
    <row r="994" ht="17.1" customHeight="1" spans="1:3">
      <c r="A994" s="114">
        <v>2130706</v>
      </c>
      <c r="B994" s="4" t="s">
        <v>1785</v>
      </c>
      <c r="C994" s="5">
        <v>4900</v>
      </c>
    </row>
    <row r="995" ht="17.1" customHeight="1" spans="1:3">
      <c r="A995" s="114">
        <v>2130707</v>
      </c>
      <c r="B995" s="4" t="s">
        <v>1787</v>
      </c>
      <c r="C995" s="5">
        <v>20330</v>
      </c>
    </row>
    <row r="996" ht="17.1" customHeight="1" spans="1:3">
      <c r="A996" s="114">
        <v>2130799</v>
      </c>
      <c r="B996" s="4" t="s">
        <v>1789</v>
      </c>
      <c r="C996" s="5">
        <v>6837</v>
      </c>
    </row>
    <row r="997" ht="17.1" customHeight="1" spans="1:3">
      <c r="A997" s="114">
        <v>21308</v>
      </c>
      <c r="B997" s="4" t="s">
        <v>1791</v>
      </c>
      <c r="C997" s="5">
        <v>134617</v>
      </c>
    </row>
    <row r="998" ht="17.1" customHeight="1" spans="1:3">
      <c r="A998" s="114">
        <v>2130801</v>
      </c>
      <c r="B998" s="4" t="s">
        <v>1793</v>
      </c>
      <c r="C998" s="5">
        <v>16993</v>
      </c>
    </row>
    <row r="999" ht="17.1" customHeight="1" spans="1:3">
      <c r="A999" s="114">
        <v>2130802</v>
      </c>
      <c r="B999" s="4" t="s">
        <v>1795</v>
      </c>
      <c r="C999" s="5">
        <v>11917</v>
      </c>
    </row>
    <row r="1000" ht="17.1" customHeight="1" spans="1:3">
      <c r="A1000" s="114">
        <v>2130899</v>
      </c>
      <c r="B1000" s="4" t="s">
        <v>1797</v>
      </c>
      <c r="C1000" s="5">
        <v>105707</v>
      </c>
    </row>
    <row r="1001" ht="17.1" customHeight="1" spans="1:3">
      <c r="A1001" s="114">
        <v>21309</v>
      </c>
      <c r="B1001" s="4" t="s">
        <v>1799</v>
      </c>
      <c r="C1001" s="5">
        <v>0</v>
      </c>
    </row>
    <row r="1002" ht="17.1" customHeight="1" spans="1:3">
      <c r="A1002" s="114">
        <v>2130901</v>
      </c>
      <c r="B1002" s="4" t="s">
        <v>1801</v>
      </c>
      <c r="C1002" s="5">
        <v>0</v>
      </c>
    </row>
    <row r="1003" ht="17.1" customHeight="1" spans="1:3">
      <c r="A1003" s="114">
        <v>2130902</v>
      </c>
      <c r="B1003" s="4" t="s">
        <v>1803</v>
      </c>
      <c r="C1003" s="5">
        <v>0</v>
      </c>
    </row>
    <row r="1004" ht="17.1" customHeight="1" spans="1:3">
      <c r="A1004" s="114">
        <v>2130903</v>
      </c>
      <c r="B1004" s="4" t="s">
        <v>1805</v>
      </c>
      <c r="C1004" s="5">
        <v>0</v>
      </c>
    </row>
    <row r="1005" ht="17.1" customHeight="1" spans="1:3">
      <c r="A1005" s="114">
        <v>21399</v>
      </c>
      <c r="B1005" s="4" t="s">
        <v>1806</v>
      </c>
      <c r="C1005" s="5">
        <v>163414</v>
      </c>
    </row>
    <row r="1006" ht="17.1" customHeight="1" spans="1:3">
      <c r="A1006" s="114">
        <v>2139901</v>
      </c>
      <c r="B1006" s="4" t="s">
        <v>1807</v>
      </c>
      <c r="C1006" s="5">
        <v>30</v>
      </c>
    </row>
    <row r="1007" ht="17.1" customHeight="1" spans="1:3">
      <c r="A1007" s="114">
        <v>2139999</v>
      </c>
      <c r="B1007" s="4" t="s">
        <v>1808</v>
      </c>
      <c r="C1007" s="5">
        <v>163384</v>
      </c>
    </row>
    <row r="1008" ht="17.1" customHeight="1" spans="1:3">
      <c r="A1008" s="114">
        <v>214</v>
      </c>
      <c r="B1008" s="4" t="s">
        <v>1810</v>
      </c>
      <c r="C1008" s="5">
        <v>6040077</v>
      </c>
    </row>
    <row r="1009" ht="17.1" customHeight="1" spans="1:3">
      <c r="A1009" s="114">
        <v>21401</v>
      </c>
      <c r="B1009" s="4" t="s">
        <v>1812</v>
      </c>
      <c r="C1009" s="5">
        <v>2372592</v>
      </c>
    </row>
    <row r="1010" ht="17.1" customHeight="1" spans="1:3">
      <c r="A1010" s="114">
        <v>2140101</v>
      </c>
      <c r="B1010" s="4" t="s">
        <v>141</v>
      </c>
      <c r="C1010" s="5">
        <v>42623</v>
      </c>
    </row>
    <row r="1011" ht="17.1" customHeight="1" spans="1:3">
      <c r="A1011" s="114">
        <v>2140102</v>
      </c>
      <c r="B1011" s="4" t="s">
        <v>143</v>
      </c>
      <c r="C1011" s="5">
        <v>6861</v>
      </c>
    </row>
    <row r="1012" ht="17.1" customHeight="1" spans="1:3">
      <c r="A1012" s="114">
        <v>2140103</v>
      </c>
      <c r="B1012" s="4" t="s">
        <v>145</v>
      </c>
      <c r="C1012" s="5">
        <v>902</v>
      </c>
    </row>
    <row r="1013" ht="17.1" customHeight="1" spans="1:3">
      <c r="A1013" s="114">
        <v>2140104</v>
      </c>
      <c r="B1013" s="4" t="s">
        <v>1817</v>
      </c>
      <c r="C1013" s="5">
        <v>738382</v>
      </c>
    </row>
    <row r="1014" ht="17.1" customHeight="1" spans="1:3">
      <c r="A1014" s="114">
        <v>2140105</v>
      </c>
      <c r="B1014" s="4" t="s">
        <v>1819</v>
      </c>
      <c r="C1014" s="5">
        <v>244768</v>
      </c>
    </row>
    <row r="1015" ht="17.1" customHeight="1" spans="1:3">
      <c r="A1015" s="114">
        <v>2140106</v>
      </c>
      <c r="B1015" s="4" t="s">
        <v>1821</v>
      </c>
      <c r="C1015" s="5">
        <v>429133</v>
      </c>
    </row>
    <row r="1016" ht="17.1" customHeight="1" spans="1:3">
      <c r="A1016" s="114">
        <v>2140107</v>
      </c>
      <c r="B1016" s="4" t="s">
        <v>1823</v>
      </c>
      <c r="C1016" s="5">
        <v>13507</v>
      </c>
    </row>
    <row r="1017" ht="17.1" customHeight="1" spans="1:3">
      <c r="A1017" s="114">
        <v>2140108</v>
      </c>
      <c r="B1017" s="4" t="s">
        <v>1825</v>
      </c>
      <c r="C1017" s="5">
        <v>49403</v>
      </c>
    </row>
    <row r="1018" ht="17.1" customHeight="1" spans="1:3">
      <c r="A1018" s="114">
        <v>2140109</v>
      </c>
      <c r="B1018" s="4" t="s">
        <v>1827</v>
      </c>
      <c r="C1018" s="5">
        <v>843</v>
      </c>
    </row>
    <row r="1019" ht="17.1" customHeight="1" spans="1:3">
      <c r="A1019" s="114">
        <v>2140110</v>
      </c>
      <c r="B1019" s="4" t="s">
        <v>1829</v>
      </c>
      <c r="C1019" s="5">
        <v>8279</v>
      </c>
    </row>
    <row r="1020" ht="17.1" customHeight="1" spans="1:3">
      <c r="A1020" s="114">
        <v>2140111</v>
      </c>
      <c r="B1020" s="4" t="s">
        <v>1831</v>
      </c>
      <c r="C1020" s="5">
        <v>47313</v>
      </c>
    </row>
    <row r="1021" ht="17.1" customHeight="1" spans="1:3">
      <c r="A1021" s="114">
        <v>2140112</v>
      </c>
      <c r="B1021" s="4" t="s">
        <v>1833</v>
      </c>
      <c r="C1021" s="5">
        <v>67387</v>
      </c>
    </row>
    <row r="1022" ht="17.1" customHeight="1" spans="1:3">
      <c r="A1022" s="114">
        <v>2140113</v>
      </c>
      <c r="B1022" s="4" t="s">
        <v>1835</v>
      </c>
      <c r="C1022" s="5">
        <v>714</v>
      </c>
    </row>
    <row r="1023" ht="17.1" customHeight="1" spans="1:3">
      <c r="A1023" s="114">
        <v>2140114</v>
      </c>
      <c r="B1023" s="4" t="s">
        <v>1837</v>
      </c>
      <c r="C1023" s="5">
        <v>81</v>
      </c>
    </row>
    <row r="1024" ht="17.1" customHeight="1" spans="1:3">
      <c r="A1024" s="114">
        <v>2140122</v>
      </c>
      <c r="B1024" s="4" t="s">
        <v>1839</v>
      </c>
      <c r="C1024" s="5">
        <v>6669</v>
      </c>
    </row>
    <row r="1025" ht="17.1" customHeight="1" spans="1:3">
      <c r="A1025" s="114">
        <v>2140123</v>
      </c>
      <c r="B1025" s="4" t="s">
        <v>1841</v>
      </c>
      <c r="C1025" s="5">
        <v>1208</v>
      </c>
    </row>
    <row r="1026" ht="17.1" customHeight="1" spans="1:3">
      <c r="A1026" s="114">
        <v>2140124</v>
      </c>
      <c r="B1026" s="4" t="s">
        <v>1843</v>
      </c>
      <c r="C1026" s="5">
        <v>0</v>
      </c>
    </row>
    <row r="1027" ht="17.1" customHeight="1" spans="1:3">
      <c r="A1027" s="114">
        <v>2140125</v>
      </c>
      <c r="B1027" s="4" t="s">
        <v>1845</v>
      </c>
      <c r="C1027" s="5">
        <v>0</v>
      </c>
    </row>
    <row r="1028" ht="17.1" customHeight="1" spans="1:3">
      <c r="A1028" s="114">
        <v>2140126</v>
      </c>
      <c r="B1028" s="4" t="s">
        <v>1847</v>
      </c>
      <c r="C1028" s="5">
        <v>576</v>
      </c>
    </row>
    <row r="1029" ht="17.1" customHeight="1" spans="1:3">
      <c r="A1029" s="114">
        <v>2140127</v>
      </c>
      <c r="B1029" s="4" t="s">
        <v>1849</v>
      </c>
      <c r="C1029" s="5">
        <v>0</v>
      </c>
    </row>
    <row r="1030" ht="17.1" customHeight="1" spans="1:3">
      <c r="A1030" s="114">
        <v>2140128</v>
      </c>
      <c r="B1030" s="4" t="s">
        <v>1851</v>
      </c>
      <c r="C1030" s="5">
        <v>0</v>
      </c>
    </row>
    <row r="1031" ht="17.1" customHeight="1" spans="1:3">
      <c r="A1031" s="114">
        <v>2140129</v>
      </c>
      <c r="B1031" s="4" t="s">
        <v>1853</v>
      </c>
      <c r="C1031" s="5">
        <v>55</v>
      </c>
    </row>
    <row r="1032" ht="17.1" customHeight="1" spans="1:3">
      <c r="A1032" s="114">
        <v>2140130</v>
      </c>
      <c r="B1032" s="4" t="s">
        <v>1855</v>
      </c>
      <c r="C1032" s="5">
        <v>0</v>
      </c>
    </row>
    <row r="1033" ht="17.1" customHeight="1" spans="1:3">
      <c r="A1033" s="114">
        <v>2140131</v>
      </c>
      <c r="B1033" s="4" t="s">
        <v>1857</v>
      </c>
      <c r="C1033" s="5">
        <v>1251</v>
      </c>
    </row>
    <row r="1034" ht="17.1" customHeight="1" spans="1:3">
      <c r="A1034" s="114">
        <v>2140133</v>
      </c>
      <c r="B1034" s="4" t="s">
        <v>1859</v>
      </c>
      <c r="C1034" s="5">
        <v>0</v>
      </c>
    </row>
    <row r="1035" ht="17.1" customHeight="1" spans="1:3">
      <c r="A1035" s="114">
        <v>2140136</v>
      </c>
      <c r="B1035" s="4" t="s">
        <v>1861</v>
      </c>
      <c r="C1035" s="5">
        <v>79</v>
      </c>
    </row>
    <row r="1036" ht="17.1" customHeight="1" spans="1:3">
      <c r="A1036" s="114">
        <v>2140138</v>
      </c>
      <c r="B1036" s="4" t="s">
        <v>1863</v>
      </c>
      <c r="C1036" s="5">
        <v>34390</v>
      </c>
    </row>
    <row r="1037" ht="17.1" customHeight="1" spans="1:3">
      <c r="A1037" s="114">
        <v>2140139</v>
      </c>
      <c r="B1037" s="4" t="s">
        <v>1865</v>
      </c>
      <c r="C1037" s="5">
        <v>431113</v>
      </c>
    </row>
    <row r="1038" ht="17.1" customHeight="1" spans="1:3">
      <c r="A1038" s="114">
        <v>2140199</v>
      </c>
      <c r="B1038" s="4" t="s">
        <v>1867</v>
      </c>
      <c r="C1038" s="5">
        <v>247055</v>
      </c>
    </row>
    <row r="1039" ht="17.1" customHeight="1" spans="1:3">
      <c r="A1039" s="114">
        <v>21402</v>
      </c>
      <c r="B1039" s="4" t="s">
        <v>1869</v>
      </c>
      <c r="C1039" s="5">
        <v>522634</v>
      </c>
    </row>
    <row r="1040" ht="17.1" customHeight="1" spans="1:3">
      <c r="A1040" s="114">
        <v>2140201</v>
      </c>
      <c r="B1040" s="4" t="s">
        <v>141</v>
      </c>
      <c r="C1040" s="5">
        <v>94</v>
      </c>
    </row>
    <row r="1041" ht="17.1" customHeight="1" spans="1:3">
      <c r="A1041" s="114">
        <v>2140202</v>
      </c>
      <c r="B1041" s="4" t="s">
        <v>143</v>
      </c>
      <c r="C1041" s="5">
        <v>35</v>
      </c>
    </row>
    <row r="1042" ht="17.1" customHeight="1" spans="1:3">
      <c r="A1042" s="114">
        <v>2140203</v>
      </c>
      <c r="B1042" s="4" t="s">
        <v>145</v>
      </c>
      <c r="C1042" s="5">
        <v>0</v>
      </c>
    </row>
    <row r="1043" ht="17.1" customHeight="1" spans="1:3">
      <c r="A1043" s="114">
        <v>2140204</v>
      </c>
      <c r="B1043" s="4" t="s">
        <v>1874</v>
      </c>
      <c r="C1043" s="5">
        <v>477899</v>
      </c>
    </row>
    <row r="1044" ht="17.1" customHeight="1" spans="1:3">
      <c r="A1044" s="114">
        <v>2140205</v>
      </c>
      <c r="B1044" s="4" t="s">
        <v>1876</v>
      </c>
      <c r="C1044" s="5">
        <v>11052</v>
      </c>
    </row>
    <row r="1045" ht="17.1" customHeight="1" spans="1:3">
      <c r="A1045" s="114">
        <v>2140206</v>
      </c>
      <c r="B1045" s="4" t="s">
        <v>1878</v>
      </c>
      <c r="C1045" s="5">
        <v>1580</v>
      </c>
    </row>
    <row r="1046" ht="17.1" customHeight="1" spans="1:3">
      <c r="A1046" s="114">
        <v>2140207</v>
      </c>
      <c r="B1046" s="4" t="s">
        <v>1880</v>
      </c>
      <c r="C1046" s="5">
        <v>0</v>
      </c>
    </row>
    <row r="1047" ht="17.1" customHeight="1" spans="1:3">
      <c r="A1047" s="114">
        <v>2140208</v>
      </c>
      <c r="B1047" s="4" t="s">
        <v>1882</v>
      </c>
      <c r="C1047" s="5">
        <v>0</v>
      </c>
    </row>
    <row r="1048" ht="17.1" customHeight="1" spans="1:3">
      <c r="A1048" s="114">
        <v>2140299</v>
      </c>
      <c r="B1048" s="4" t="s">
        <v>1884</v>
      </c>
      <c r="C1048" s="5">
        <v>31974</v>
      </c>
    </row>
    <row r="1049" ht="17.1" customHeight="1" spans="1:3">
      <c r="A1049" s="114">
        <v>21403</v>
      </c>
      <c r="B1049" s="4" t="s">
        <v>1886</v>
      </c>
      <c r="C1049" s="5">
        <v>43906</v>
      </c>
    </row>
    <row r="1050" ht="17.1" customHeight="1" spans="1:3">
      <c r="A1050" s="114">
        <v>2140301</v>
      </c>
      <c r="B1050" s="4" t="s">
        <v>141</v>
      </c>
      <c r="C1050" s="5">
        <v>165</v>
      </c>
    </row>
    <row r="1051" ht="17.1" customHeight="1" spans="1:3">
      <c r="A1051" s="114">
        <v>2140302</v>
      </c>
      <c r="B1051" s="4" t="s">
        <v>143</v>
      </c>
      <c r="C1051" s="5">
        <v>240</v>
      </c>
    </row>
    <row r="1052" ht="17.1" customHeight="1" spans="1:3">
      <c r="A1052" s="114">
        <v>2140303</v>
      </c>
      <c r="B1052" s="4" t="s">
        <v>145</v>
      </c>
      <c r="C1052" s="5">
        <v>0</v>
      </c>
    </row>
    <row r="1053" ht="17.1" customHeight="1" spans="1:3">
      <c r="A1053" s="114">
        <v>2140304</v>
      </c>
      <c r="B1053" s="4" t="s">
        <v>1891</v>
      </c>
      <c r="C1053" s="5">
        <v>37905</v>
      </c>
    </row>
    <row r="1054" ht="17.1" customHeight="1" spans="1:3">
      <c r="A1054" s="114">
        <v>2140305</v>
      </c>
      <c r="B1054" s="4" t="s">
        <v>1893</v>
      </c>
      <c r="C1054" s="5">
        <v>0</v>
      </c>
    </row>
    <row r="1055" ht="17.1" customHeight="1" spans="1:3">
      <c r="A1055" s="114">
        <v>2140306</v>
      </c>
      <c r="B1055" s="4" t="s">
        <v>1895</v>
      </c>
      <c r="C1055" s="5">
        <v>0</v>
      </c>
    </row>
    <row r="1056" ht="17.1" customHeight="1" spans="1:3">
      <c r="A1056" s="114">
        <v>2140307</v>
      </c>
      <c r="B1056" s="4" t="s">
        <v>1897</v>
      </c>
      <c r="C1056" s="5">
        <v>120</v>
      </c>
    </row>
    <row r="1057" ht="17.1" customHeight="1" spans="1:3">
      <c r="A1057" s="114">
        <v>2140308</v>
      </c>
      <c r="B1057" s="4" t="s">
        <v>1899</v>
      </c>
      <c r="C1057" s="5">
        <v>0</v>
      </c>
    </row>
    <row r="1058" ht="17.1" customHeight="1" spans="1:3">
      <c r="A1058" s="114">
        <v>2140399</v>
      </c>
      <c r="B1058" s="4" t="s">
        <v>1901</v>
      </c>
      <c r="C1058" s="5">
        <v>5476</v>
      </c>
    </row>
    <row r="1059" ht="17.1" customHeight="1" spans="1:3">
      <c r="A1059" s="114">
        <v>21404</v>
      </c>
      <c r="B1059" s="4" t="s">
        <v>1903</v>
      </c>
      <c r="C1059" s="5">
        <v>135558</v>
      </c>
    </row>
    <row r="1060" ht="17.1" customHeight="1" spans="1:3">
      <c r="A1060" s="114">
        <v>2140401</v>
      </c>
      <c r="B1060" s="4" t="s">
        <v>1905</v>
      </c>
      <c r="C1060" s="5">
        <v>57216</v>
      </c>
    </row>
    <row r="1061" ht="17.1" customHeight="1" spans="1:3">
      <c r="A1061" s="114">
        <v>2140402</v>
      </c>
      <c r="B1061" s="4" t="s">
        <v>1907</v>
      </c>
      <c r="C1061" s="5">
        <v>42305</v>
      </c>
    </row>
    <row r="1062" ht="17.1" customHeight="1" spans="1:3">
      <c r="A1062" s="114">
        <v>2140403</v>
      </c>
      <c r="B1062" s="4" t="s">
        <v>1909</v>
      </c>
      <c r="C1062" s="5">
        <v>35354</v>
      </c>
    </row>
    <row r="1063" ht="17.1" customHeight="1" spans="1:3">
      <c r="A1063" s="114">
        <v>2140499</v>
      </c>
      <c r="B1063" s="4" t="s">
        <v>1911</v>
      </c>
      <c r="C1063" s="5">
        <v>683</v>
      </c>
    </row>
    <row r="1064" ht="17.1" customHeight="1" spans="1:3">
      <c r="A1064" s="114">
        <v>21405</v>
      </c>
      <c r="B1064" s="4" t="s">
        <v>1913</v>
      </c>
      <c r="C1064" s="5">
        <v>475</v>
      </c>
    </row>
    <row r="1065" ht="17.1" customHeight="1" spans="1:3">
      <c r="A1065" s="114">
        <v>2140501</v>
      </c>
      <c r="B1065" s="4" t="s">
        <v>141</v>
      </c>
      <c r="C1065" s="5">
        <v>7</v>
      </c>
    </row>
    <row r="1066" ht="17.1" customHeight="1" spans="1:3">
      <c r="A1066" s="114">
        <v>2140502</v>
      </c>
      <c r="B1066" s="4" t="s">
        <v>143</v>
      </c>
      <c r="C1066" s="5">
        <v>0</v>
      </c>
    </row>
    <row r="1067" ht="17.1" customHeight="1" spans="1:3">
      <c r="A1067" s="114">
        <v>2140503</v>
      </c>
      <c r="B1067" s="4" t="s">
        <v>145</v>
      </c>
      <c r="C1067" s="5">
        <v>0</v>
      </c>
    </row>
    <row r="1068" ht="17.1" customHeight="1" spans="1:3">
      <c r="A1068" s="114">
        <v>2140504</v>
      </c>
      <c r="B1068" s="4" t="s">
        <v>1882</v>
      </c>
      <c r="C1068" s="5">
        <v>41</v>
      </c>
    </row>
    <row r="1069" ht="17.1" customHeight="1" spans="1:3">
      <c r="A1069" s="114">
        <v>2140505</v>
      </c>
      <c r="B1069" s="4" t="s">
        <v>1919</v>
      </c>
      <c r="C1069" s="5">
        <v>350</v>
      </c>
    </row>
    <row r="1070" ht="17.1" customHeight="1" spans="1:3">
      <c r="A1070" s="114">
        <v>2140599</v>
      </c>
      <c r="B1070" s="4" t="s">
        <v>1921</v>
      </c>
      <c r="C1070" s="5">
        <v>77</v>
      </c>
    </row>
    <row r="1071" ht="17.1" customHeight="1" spans="1:3">
      <c r="A1071" s="114">
        <v>21406</v>
      </c>
      <c r="B1071" s="4" t="s">
        <v>1923</v>
      </c>
      <c r="C1071" s="5">
        <v>2762691</v>
      </c>
    </row>
    <row r="1072" ht="17.1" customHeight="1" spans="1:3">
      <c r="A1072" s="114">
        <v>2140601</v>
      </c>
      <c r="B1072" s="4" t="s">
        <v>1925</v>
      </c>
      <c r="C1072" s="5">
        <v>1632835</v>
      </c>
    </row>
    <row r="1073" ht="17.1" customHeight="1" spans="1:3">
      <c r="A1073" s="114">
        <v>2140602</v>
      </c>
      <c r="B1073" s="4" t="s">
        <v>1927</v>
      </c>
      <c r="C1073" s="5">
        <v>1053446</v>
      </c>
    </row>
    <row r="1074" ht="17.1" customHeight="1" spans="1:3">
      <c r="A1074" s="114">
        <v>2140603</v>
      </c>
      <c r="B1074" s="4" t="s">
        <v>1929</v>
      </c>
      <c r="C1074" s="5">
        <v>64</v>
      </c>
    </row>
    <row r="1075" ht="17.1" customHeight="1" spans="1:3">
      <c r="A1075" s="114">
        <v>2140699</v>
      </c>
      <c r="B1075" s="4" t="s">
        <v>1931</v>
      </c>
      <c r="C1075" s="5">
        <v>76346</v>
      </c>
    </row>
    <row r="1076" ht="17.1" customHeight="1" spans="1:3">
      <c r="A1076" s="114">
        <v>21499</v>
      </c>
      <c r="B1076" s="4" t="s">
        <v>1933</v>
      </c>
      <c r="C1076" s="5">
        <v>202221</v>
      </c>
    </row>
    <row r="1077" ht="17.1" customHeight="1" spans="1:3">
      <c r="A1077" s="114">
        <v>2149901</v>
      </c>
      <c r="B1077" s="4" t="s">
        <v>1935</v>
      </c>
      <c r="C1077" s="5">
        <v>2841</v>
      </c>
    </row>
    <row r="1078" ht="17.1" customHeight="1" spans="1:3">
      <c r="A1078" s="114">
        <v>2149999</v>
      </c>
      <c r="B1078" s="4" t="s">
        <v>1937</v>
      </c>
      <c r="C1078" s="5">
        <v>199380</v>
      </c>
    </row>
    <row r="1079" ht="17.1" customHeight="1" spans="1:3">
      <c r="A1079" s="114">
        <v>215</v>
      </c>
      <c r="B1079" s="4" t="s">
        <v>1939</v>
      </c>
      <c r="C1079" s="5">
        <v>1101852</v>
      </c>
    </row>
    <row r="1080" ht="17.1" customHeight="1" spans="1:3">
      <c r="A1080" s="114">
        <v>21501</v>
      </c>
      <c r="B1080" s="4" t="s">
        <v>1941</v>
      </c>
      <c r="C1080" s="5">
        <v>46828</v>
      </c>
    </row>
    <row r="1081" ht="17.1" customHeight="1" spans="1:3">
      <c r="A1081" s="114">
        <v>2150101</v>
      </c>
      <c r="B1081" s="4" t="s">
        <v>141</v>
      </c>
      <c r="C1081" s="5">
        <v>7928</v>
      </c>
    </row>
    <row r="1082" ht="17.1" customHeight="1" spans="1:3">
      <c r="A1082" s="114">
        <v>2150102</v>
      </c>
      <c r="B1082" s="4" t="s">
        <v>143</v>
      </c>
      <c r="C1082" s="5">
        <v>1421</v>
      </c>
    </row>
    <row r="1083" ht="17.1" customHeight="1" spans="1:3">
      <c r="A1083" s="114">
        <v>2150103</v>
      </c>
      <c r="B1083" s="4" t="s">
        <v>145</v>
      </c>
      <c r="C1083" s="5">
        <v>0</v>
      </c>
    </row>
    <row r="1084" ht="17.1" customHeight="1" spans="1:3">
      <c r="A1084" s="114">
        <v>2150104</v>
      </c>
      <c r="B1084" s="4" t="s">
        <v>1946</v>
      </c>
      <c r="C1084" s="5">
        <v>2225</v>
      </c>
    </row>
    <row r="1085" ht="17.1" customHeight="1" spans="1:3">
      <c r="A1085" s="114">
        <v>2150105</v>
      </c>
      <c r="B1085" s="4" t="s">
        <v>1948</v>
      </c>
      <c r="C1085" s="5">
        <v>0</v>
      </c>
    </row>
    <row r="1086" ht="17.1" customHeight="1" spans="1:3">
      <c r="A1086" s="114">
        <v>2150106</v>
      </c>
      <c r="B1086" s="4" t="s">
        <v>1950</v>
      </c>
      <c r="C1086" s="5">
        <v>10</v>
      </c>
    </row>
    <row r="1087" ht="17.1" customHeight="1" spans="1:3">
      <c r="A1087" s="114">
        <v>2150107</v>
      </c>
      <c r="B1087" s="4" t="s">
        <v>1952</v>
      </c>
      <c r="C1087" s="5">
        <v>10823</v>
      </c>
    </row>
    <row r="1088" ht="17.1" customHeight="1" spans="1:3">
      <c r="A1088" s="114">
        <v>2150108</v>
      </c>
      <c r="B1088" s="4" t="s">
        <v>1954</v>
      </c>
      <c r="C1088" s="5">
        <v>0</v>
      </c>
    </row>
    <row r="1089" ht="17.1" customHeight="1" spans="1:3">
      <c r="A1089" s="114">
        <v>2150199</v>
      </c>
      <c r="B1089" s="4" t="s">
        <v>1956</v>
      </c>
      <c r="C1089" s="5">
        <v>24421</v>
      </c>
    </row>
    <row r="1090" ht="17.1" customHeight="1" spans="1:3">
      <c r="A1090" s="114">
        <v>21502</v>
      </c>
      <c r="B1090" s="4" t="s">
        <v>1958</v>
      </c>
      <c r="C1090" s="5">
        <v>48467</v>
      </c>
    </row>
    <row r="1091" ht="17.1" customHeight="1" spans="1:3">
      <c r="A1091" s="114">
        <v>2150201</v>
      </c>
      <c r="B1091" s="4" t="s">
        <v>141</v>
      </c>
      <c r="C1091" s="5">
        <v>2051</v>
      </c>
    </row>
    <row r="1092" ht="17.1" customHeight="1" spans="1:3">
      <c r="A1092" s="114">
        <v>2150202</v>
      </c>
      <c r="B1092" s="4" t="s">
        <v>143</v>
      </c>
      <c r="C1092" s="5">
        <v>191</v>
      </c>
    </row>
    <row r="1093" ht="17.1" customHeight="1" spans="1:3">
      <c r="A1093" s="114">
        <v>2150203</v>
      </c>
      <c r="B1093" s="4" t="s">
        <v>145</v>
      </c>
      <c r="C1093" s="5">
        <v>74</v>
      </c>
    </row>
    <row r="1094" ht="17.1" customHeight="1" spans="1:3">
      <c r="A1094" s="114">
        <v>2150204</v>
      </c>
      <c r="B1094" s="4" t="s">
        <v>1963</v>
      </c>
      <c r="C1094" s="5">
        <v>110</v>
      </c>
    </row>
    <row r="1095" ht="17.1" customHeight="1" spans="1:3">
      <c r="A1095" s="114">
        <v>2150205</v>
      </c>
      <c r="B1095" s="4" t="s">
        <v>1965</v>
      </c>
      <c r="C1095" s="5">
        <v>8250</v>
      </c>
    </row>
    <row r="1096" ht="17.1" customHeight="1" spans="1:3">
      <c r="A1096" s="114">
        <v>2150206</v>
      </c>
      <c r="B1096" s="4" t="s">
        <v>1967</v>
      </c>
      <c r="C1096" s="5">
        <v>0</v>
      </c>
    </row>
    <row r="1097" ht="17.1" customHeight="1" spans="1:3">
      <c r="A1097" s="114">
        <v>2150207</v>
      </c>
      <c r="B1097" s="4" t="s">
        <v>1969</v>
      </c>
      <c r="C1097" s="5">
        <v>640</v>
      </c>
    </row>
    <row r="1098" ht="17.1" customHeight="1" spans="1:3">
      <c r="A1098" s="114">
        <v>2150208</v>
      </c>
      <c r="B1098" s="4" t="s">
        <v>1971</v>
      </c>
      <c r="C1098" s="5">
        <v>6674</v>
      </c>
    </row>
    <row r="1099" ht="17.1" customHeight="1" spans="1:3">
      <c r="A1099" s="114">
        <v>2150209</v>
      </c>
      <c r="B1099" s="4" t="s">
        <v>1973</v>
      </c>
      <c r="C1099" s="5">
        <v>0</v>
      </c>
    </row>
    <row r="1100" ht="17.1" customHeight="1" spans="1:3">
      <c r="A1100" s="114">
        <v>2150210</v>
      </c>
      <c r="B1100" s="4" t="s">
        <v>1975</v>
      </c>
      <c r="C1100" s="5">
        <v>0</v>
      </c>
    </row>
    <row r="1101" ht="17.1" customHeight="1" spans="1:3">
      <c r="A1101" s="114">
        <v>2150212</v>
      </c>
      <c r="B1101" s="4" t="s">
        <v>1977</v>
      </c>
      <c r="C1101" s="5">
        <v>0</v>
      </c>
    </row>
    <row r="1102" ht="17.1" customHeight="1" spans="1:3">
      <c r="A1102" s="114">
        <v>2150213</v>
      </c>
      <c r="B1102" s="4" t="s">
        <v>1979</v>
      </c>
      <c r="C1102" s="5">
        <v>0</v>
      </c>
    </row>
    <row r="1103" ht="17.1" customHeight="1" spans="1:3">
      <c r="A1103" s="114">
        <v>2150214</v>
      </c>
      <c r="B1103" s="4" t="s">
        <v>1981</v>
      </c>
      <c r="C1103" s="5">
        <v>0</v>
      </c>
    </row>
    <row r="1104" ht="17.1" customHeight="1" spans="1:3">
      <c r="A1104" s="114">
        <v>2150215</v>
      </c>
      <c r="B1104" s="4" t="s">
        <v>1983</v>
      </c>
      <c r="C1104" s="5">
        <v>412</v>
      </c>
    </row>
    <row r="1105" ht="17.1" customHeight="1" spans="1:3">
      <c r="A1105" s="114">
        <v>2150299</v>
      </c>
      <c r="B1105" s="4" t="s">
        <v>1985</v>
      </c>
      <c r="C1105" s="5">
        <v>30065</v>
      </c>
    </row>
    <row r="1106" ht="17.1" customHeight="1" spans="1:3">
      <c r="A1106" s="114">
        <v>21503</v>
      </c>
      <c r="B1106" s="4" t="s">
        <v>1987</v>
      </c>
      <c r="C1106" s="5">
        <v>90</v>
      </c>
    </row>
    <row r="1107" ht="17.1" customHeight="1" spans="1:3">
      <c r="A1107" s="114">
        <v>2150301</v>
      </c>
      <c r="B1107" s="4" t="s">
        <v>141</v>
      </c>
      <c r="C1107" s="5">
        <v>60</v>
      </c>
    </row>
    <row r="1108" ht="17.1" customHeight="1" spans="1:3">
      <c r="A1108" s="114">
        <v>2150302</v>
      </c>
      <c r="B1108" s="4" t="s">
        <v>143</v>
      </c>
      <c r="C1108" s="5">
        <v>0</v>
      </c>
    </row>
    <row r="1109" ht="17.1" customHeight="1" spans="1:3">
      <c r="A1109" s="114">
        <v>2150303</v>
      </c>
      <c r="B1109" s="4" t="s">
        <v>145</v>
      </c>
      <c r="C1109" s="5">
        <v>30</v>
      </c>
    </row>
    <row r="1110" ht="17.1" customHeight="1" spans="1:3">
      <c r="A1110" s="114">
        <v>2150399</v>
      </c>
      <c r="B1110" s="4" t="s">
        <v>1992</v>
      </c>
      <c r="C1110" s="5">
        <v>0</v>
      </c>
    </row>
    <row r="1111" ht="17.1" customHeight="1" spans="1:3">
      <c r="A1111" s="114">
        <v>21505</v>
      </c>
      <c r="B1111" s="4" t="s">
        <v>1994</v>
      </c>
      <c r="C1111" s="5">
        <v>198316</v>
      </c>
    </row>
    <row r="1112" ht="17.1" customHeight="1" spans="1:3">
      <c r="A1112" s="114">
        <v>2150501</v>
      </c>
      <c r="B1112" s="4" t="s">
        <v>141</v>
      </c>
      <c r="C1112" s="5">
        <v>15949</v>
      </c>
    </row>
    <row r="1113" ht="17.1" customHeight="1" spans="1:3">
      <c r="A1113" s="114">
        <v>2150502</v>
      </c>
      <c r="B1113" s="4" t="s">
        <v>143</v>
      </c>
      <c r="C1113" s="5">
        <v>2214</v>
      </c>
    </row>
    <row r="1114" ht="17.1" customHeight="1" spans="1:3">
      <c r="A1114" s="114">
        <v>2150503</v>
      </c>
      <c r="B1114" s="4" t="s">
        <v>145</v>
      </c>
      <c r="C1114" s="5">
        <v>330</v>
      </c>
    </row>
    <row r="1115" ht="17.1" customHeight="1" spans="1:3">
      <c r="A1115" s="114">
        <v>2150505</v>
      </c>
      <c r="B1115" s="4" t="s">
        <v>1999</v>
      </c>
      <c r="C1115" s="5">
        <v>0</v>
      </c>
    </row>
    <row r="1116" ht="17.1" customHeight="1" spans="1:3">
      <c r="A1116" s="114">
        <v>2150506</v>
      </c>
      <c r="B1116" s="4" t="s">
        <v>2001</v>
      </c>
      <c r="C1116" s="5">
        <v>291</v>
      </c>
    </row>
    <row r="1117" ht="17.1" customHeight="1" spans="1:3">
      <c r="A1117" s="114">
        <v>2150507</v>
      </c>
      <c r="B1117" s="4" t="s">
        <v>2003</v>
      </c>
      <c r="C1117" s="5">
        <v>1395</v>
      </c>
    </row>
    <row r="1118" ht="17.1" customHeight="1" spans="1:3">
      <c r="A1118" s="114">
        <v>2150508</v>
      </c>
      <c r="B1118" s="4" t="s">
        <v>2005</v>
      </c>
      <c r="C1118" s="5">
        <v>258</v>
      </c>
    </row>
    <row r="1119" ht="17.1" customHeight="1" spans="1:3">
      <c r="A1119" s="114">
        <v>2150509</v>
      </c>
      <c r="B1119" s="4" t="s">
        <v>2007</v>
      </c>
      <c r="C1119" s="5">
        <v>0</v>
      </c>
    </row>
    <row r="1120" ht="17.1" customHeight="1" spans="1:3">
      <c r="A1120" s="114">
        <v>2150510</v>
      </c>
      <c r="B1120" s="4" t="s">
        <v>2009</v>
      </c>
      <c r="C1120" s="5">
        <v>161611</v>
      </c>
    </row>
    <row r="1121" ht="17.1" customHeight="1" spans="1:3">
      <c r="A1121" s="114">
        <v>2150511</v>
      </c>
      <c r="B1121" s="4" t="s">
        <v>2011</v>
      </c>
      <c r="C1121" s="5">
        <v>2986</v>
      </c>
    </row>
    <row r="1122" ht="17.1" customHeight="1" spans="1:3">
      <c r="A1122" s="114">
        <v>2150513</v>
      </c>
      <c r="B1122" s="4" t="s">
        <v>1882</v>
      </c>
      <c r="C1122" s="5">
        <v>2</v>
      </c>
    </row>
    <row r="1123" ht="17.1" customHeight="1" spans="1:3">
      <c r="A1123" s="114">
        <v>2150515</v>
      </c>
      <c r="B1123" s="4" t="s">
        <v>2014</v>
      </c>
      <c r="C1123" s="5">
        <v>0</v>
      </c>
    </row>
    <row r="1124" ht="17.1" customHeight="1" spans="1:3">
      <c r="A1124" s="114">
        <v>2150599</v>
      </c>
      <c r="B1124" s="4" t="s">
        <v>2016</v>
      </c>
      <c r="C1124" s="5">
        <v>13280</v>
      </c>
    </row>
    <row r="1125" ht="17.1" customHeight="1" spans="1:3">
      <c r="A1125" s="114">
        <v>21506</v>
      </c>
      <c r="B1125" s="4" t="s">
        <v>2018</v>
      </c>
      <c r="C1125" s="5">
        <v>95048</v>
      </c>
    </row>
    <row r="1126" ht="17.1" customHeight="1" spans="1:3">
      <c r="A1126" s="114">
        <v>2150601</v>
      </c>
      <c r="B1126" s="4" t="s">
        <v>141</v>
      </c>
      <c r="C1126" s="5">
        <v>26908</v>
      </c>
    </row>
    <row r="1127" ht="17.1" customHeight="1" spans="1:3">
      <c r="A1127" s="114">
        <v>2150602</v>
      </c>
      <c r="B1127" s="4" t="s">
        <v>143</v>
      </c>
      <c r="C1127" s="5">
        <v>4825</v>
      </c>
    </row>
    <row r="1128" ht="17.1" customHeight="1" spans="1:3">
      <c r="A1128" s="114">
        <v>2150603</v>
      </c>
      <c r="B1128" s="4" t="s">
        <v>145</v>
      </c>
      <c r="C1128" s="5">
        <v>309</v>
      </c>
    </row>
    <row r="1129" ht="17.1" customHeight="1" spans="1:3">
      <c r="A1129" s="114">
        <v>2150604</v>
      </c>
      <c r="B1129" s="4" t="s">
        <v>3760</v>
      </c>
      <c r="C1129" s="5">
        <v>0</v>
      </c>
    </row>
    <row r="1130" ht="17.1" customHeight="1" spans="1:3">
      <c r="A1130" s="114">
        <v>2150605</v>
      </c>
      <c r="B1130" s="4" t="s">
        <v>2023</v>
      </c>
      <c r="C1130" s="5">
        <v>12908</v>
      </c>
    </row>
    <row r="1131" ht="17.1" customHeight="1" spans="1:3">
      <c r="A1131" s="114">
        <v>2150606</v>
      </c>
      <c r="B1131" s="4" t="s">
        <v>2025</v>
      </c>
      <c r="C1131" s="5">
        <v>1986</v>
      </c>
    </row>
    <row r="1132" ht="17.1" customHeight="1" spans="1:3">
      <c r="A1132" s="114">
        <v>2150607</v>
      </c>
      <c r="B1132" s="4" t="s">
        <v>2027</v>
      </c>
      <c r="C1132" s="5">
        <v>36644</v>
      </c>
    </row>
    <row r="1133" ht="17.1" customHeight="1" spans="1:3">
      <c r="A1133" s="114">
        <v>2150699</v>
      </c>
      <c r="B1133" s="4" t="s">
        <v>2029</v>
      </c>
      <c r="C1133" s="5">
        <v>11468</v>
      </c>
    </row>
    <row r="1134" ht="17.1" customHeight="1" spans="1:3">
      <c r="A1134" s="114">
        <v>21507</v>
      </c>
      <c r="B1134" s="4" t="s">
        <v>2031</v>
      </c>
      <c r="C1134" s="5">
        <v>13498</v>
      </c>
    </row>
    <row r="1135" ht="17.1" customHeight="1" spans="1:3">
      <c r="A1135" s="114">
        <v>2150701</v>
      </c>
      <c r="B1135" s="4" t="s">
        <v>141</v>
      </c>
      <c r="C1135" s="5">
        <v>5675</v>
      </c>
    </row>
    <row r="1136" ht="17.1" customHeight="1" spans="1:3">
      <c r="A1136" s="114">
        <v>2150702</v>
      </c>
      <c r="B1136" s="4" t="s">
        <v>143</v>
      </c>
      <c r="C1136" s="5">
        <v>828</v>
      </c>
    </row>
    <row r="1137" ht="17.1" customHeight="1" spans="1:3">
      <c r="A1137" s="114">
        <v>2150703</v>
      </c>
      <c r="B1137" s="4" t="s">
        <v>145</v>
      </c>
      <c r="C1137" s="5">
        <v>92</v>
      </c>
    </row>
    <row r="1138" ht="17.1" customHeight="1" spans="1:3">
      <c r="A1138" s="114">
        <v>2150704</v>
      </c>
      <c r="B1138" s="4" t="s">
        <v>2036</v>
      </c>
      <c r="C1138" s="5">
        <v>0</v>
      </c>
    </row>
    <row r="1139" ht="17.1" customHeight="1" spans="1:3">
      <c r="A1139" s="114">
        <v>2150705</v>
      </c>
      <c r="B1139" s="4" t="s">
        <v>3761</v>
      </c>
      <c r="C1139" s="5">
        <v>0</v>
      </c>
    </row>
    <row r="1140" ht="17.1" customHeight="1" spans="1:3">
      <c r="A1140" s="114">
        <v>2150799</v>
      </c>
      <c r="B1140" s="4" t="s">
        <v>2038</v>
      </c>
      <c r="C1140" s="5">
        <v>6903</v>
      </c>
    </row>
    <row r="1141" ht="17.1" customHeight="1" spans="1:3">
      <c r="A1141" s="114">
        <v>21508</v>
      </c>
      <c r="B1141" s="4" t="s">
        <v>2040</v>
      </c>
      <c r="C1141" s="5">
        <v>456713</v>
      </c>
    </row>
    <row r="1142" ht="17.1" customHeight="1" spans="1:3">
      <c r="A1142" s="114">
        <v>2150801</v>
      </c>
      <c r="B1142" s="4" t="s">
        <v>141</v>
      </c>
      <c r="C1142" s="5">
        <v>2202</v>
      </c>
    </row>
    <row r="1143" ht="17.1" customHeight="1" spans="1:3">
      <c r="A1143" s="114">
        <v>2150802</v>
      </c>
      <c r="B1143" s="4" t="s">
        <v>143</v>
      </c>
      <c r="C1143" s="5">
        <v>128</v>
      </c>
    </row>
    <row r="1144" ht="17.1" customHeight="1" spans="1:3">
      <c r="A1144" s="114">
        <v>2150803</v>
      </c>
      <c r="B1144" s="4" t="s">
        <v>145</v>
      </c>
      <c r="C1144" s="5">
        <v>151</v>
      </c>
    </row>
    <row r="1145" ht="17.1" customHeight="1" spans="1:3">
      <c r="A1145" s="114">
        <v>2150804</v>
      </c>
      <c r="B1145" s="4" t="s">
        <v>2045</v>
      </c>
      <c r="C1145" s="5">
        <v>2895</v>
      </c>
    </row>
    <row r="1146" ht="17.1" customHeight="1" spans="1:3">
      <c r="A1146" s="114">
        <v>2150805</v>
      </c>
      <c r="B1146" s="4" t="s">
        <v>2047</v>
      </c>
      <c r="C1146" s="5">
        <v>248853</v>
      </c>
    </row>
    <row r="1147" ht="17.1" customHeight="1" spans="1:3">
      <c r="A1147" s="114">
        <v>2150899</v>
      </c>
      <c r="B1147" s="4" t="s">
        <v>2049</v>
      </c>
      <c r="C1147" s="5">
        <v>202484</v>
      </c>
    </row>
    <row r="1148" ht="17.1" customHeight="1" spans="1:3">
      <c r="A1148" s="114">
        <v>21599</v>
      </c>
      <c r="B1148" s="4" t="s">
        <v>2051</v>
      </c>
      <c r="C1148" s="5">
        <v>242892</v>
      </c>
    </row>
    <row r="1149" ht="17.1" customHeight="1" spans="1:3">
      <c r="A1149" s="114">
        <v>2159901</v>
      </c>
      <c r="B1149" s="4" t="s">
        <v>2053</v>
      </c>
      <c r="C1149" s="5">
        <v>0</v>
      </c>
    </row>
    <row r="1150" ht="17.1" customHeight="1" spans="1:3">
      <c r="A1150" s="114">
        <v>2159902</v>
      </c>
      <c r="B1150" s="4" t="s">
        <v>2055</v>
      </c>
      <c r="C1150" s="5">
        <v>18124</v>
      </c>
    </row>
    <row r="1151" ht="17.1" customHeight="1" spans="1:3">
      <c r="A1151" s="114">
        <v>2159904</v>
      </c>
      <c r="B1151" s="4" t="s">
        <v>2057</v>
      </c>
      <c r="C1151" s="5">
        <v>27567</v>
      </c>
    </row>
    <row r="1152" ht="17.1" customHeight="1" spans="1:3">
      <c r="A1152" s="114">
        <v>2159905</v>
      </c>
      <c r="B1152" s="4" t="s">
        <v>2059</v>
      </c>
      <c r="C1152" s="5">
        <v>10</v>
      </c>
    </row>
    <row r="1153" ht="17.1" customHeight="1" spans="1:3">
      <c r="A1153" s="114">
        <v>2159906</v>
      </c>
      <c r="B1153" s="4" t="s">
        <v>2061</v>
      </c>
      <c r="C1153" s="5">
        <v>100</v>
      </c>
    </row>
    <row r="1154" ht="17.1" customHeight="1" spans="1:3">
      <c r="A1154" s="114">
        <v>2159999</v>
      </c>
      <c r="B1154" s="4" t="s">
        <v>2063</v>
      </c>
      <c r="C1154" s="5">
        <v>197091</v>
      </c>
    </row>
    <row r="1155" ht="17.1" customHeight="1" spans="1:3">
      <c r="A1155" s="114">
        <v>216</v>
      </c>
      <c r="B1155" s="4" t="s">
        <v>2065</v>
      </c>
      <c r="C1155" s="5">
        <v>335852</v>
      </c>
    </row>
    <row r="1156" ht="17.1" customHeight="1" spans="1:3">
      <c r="A1156" s="114">
        <v>21602</v>
      </c>
      <c r="B1156" s="4" t="s">
        <v>2067</v>
      </c>
      <c r="C1156" s="5">
        <v>103184</v>
      </c>
    </row>
    <row r="1157" ht="17.1" customHeight="1" spans="1:3">
      <c r="A1157" s="114">
        <v>2160201</v>
      </c>
      <c r="B1157" s="4" t="s">
        <v>141</v>
      </c>
      <c r="C1157" s="5">
        <v>14933</v>
      </c>
    </row>
    <row r="1158" ht="17.1" customHeight="1" spans="1:3">
      <c r="A1158" s="114">
        <v>2160202</v>
      </c>
      <c r="B1158" s="4" t="s">
        <v>143</v>
      </c>
      <c r="C1158" s="5">
        <v>917</v>
      </c>
    </row>
    <row r="1159" ht="17.1" customHeight="1" spans="1:3">
      <c r="A1159" s="114">
        <v>2160203</v>
      </c>
      <c r="B1159" s="4" t="s">
        <v>145</v>
      </c>
      <c r="C1159" s="5">
        <v>3</v>
      </c>
    </row>
    <row r="1160" ht="17.1" customHeight="1" spans="1:3">
      <c r="A1160" s="114">
        <v>2160216</v>
      </c>
      <c r="B1160" s="4" t="s">
        <v>2072</v>
      </c>
      <c r="C1160" s="5">
        <v>3</v>
      </c>
    </row>
    <row r="1161" ht="17.1" customHeight="1" spans="1:3">
      <c r="A1161" s="114">
        <v>2160217</v>
      </c>
      <c r="B1161" s="4" t="s">
        <v>2074</v>
      </c>
      <c r="C1161" s="5">
        <v>486</v>
      </c>
    </row>
    <row r="1162" ht="17.1" customHeight="1" spans="1:3">
      <c r="A1162" s="114">
        <v>2160218</v>
      </c>
      <c r="B1162" s="4" t="s">
        <v>2076</v>
      </c>
      <c r="C1162" s="5">
        <v>1009</v>
      </c>
    </row>
    <row r="1163" ht="17.1" customHeight="1" spans="1:3">
      <c r="A1163" s="114">
        <v>2160219</v>
      </c>
      <c r="B1163" s="4" t="s">
        <v>2078</v>
      </c>
      <c r="C1163" s="5">
        <v>10595</v>
      </c>
    </row>
    <row r="1164" ht="17.1" customHeight="1" spans="1:3">
      <c r="A1164" s="114">
        <v>2160250</v>
      </c>
      <c r="B1164" s="4" t="s">
        <v>160</v>
      </c>
      <c r="C1164" s="5">
        <v>701</v>
      </c>
    </row>
    <row r="1165" ht="17.1" customHeight="1" spans="1:3">
      <c r="A1165" s="114">
        <v>2160299</v>
      </c>
      <c r="B1165" s="4" t="s">
        <v>2081</v>
      </c>
      <c r="C1165" s="5">
        <v>74537</v>
      </c>
    </row>
    <row r="1166" ht="17.1" customHeight="1" spans="1:3">
      <c r="A1166" s="114">
        <v>21605</v>
      </c>
      <c r="B1166" s="4" t="s">
        <v>2083</v>
      </c>
      <c r="C1166" s="5">
        <v>156674</v>
      </c>
    </row>
    <row r="1167" ht="17.1" customHeight="1" spans="1:3">
      <c r="A1167" s="114">
        <v>2160501</v>
      </c>
      <c r="B1167" s="4" t="s">
        <v>141</v>
      </c>
      <c r="C1167" s="5">
        <v>14716</v>
      </c>
    </row>
    <row r="1168" ht="17.1" customHeight="1" spans="1:3">
      <c r="A1168" s="114">
        <v>2160502</v>
      </c>
      <c r="B1168" s="4" t="s">
        <v>143</v>
      </c>
      <c r="C1168" s="5">
        <v>1556</v>
      </c>
    </row>
    <row r="1169" ht="17.1" customHeight="1" spans="1:3">
      <c r="A1169" s="114">
        <v>2160503</v>
      </c>
      <c r="B1169" s="4" t="s">
        <v>145</v>
      </c>
      <c r="C1169" s="5">
        <v>3197</v>
      </c>
    </row>
    <row r="1170" ht="17.1" customHeight="1" spans="1:3">
      <c r="A1170" s="114">
        <v>2160504</v>
      </c>
      <c r="B1170" s="4" t="s">
        <v>2088</v>
      </c>
      <c r="C1170" s="5">
        <v>27738</v>
      </c>
    </row>
    <row r="1171" ht="17.1" customHeight="1" spans="1:3">
      <c r="A1171" s="114">
        <v>2160505</v>
      </c>
      <c r="B1171" s="4" t="s">
        <v>2090</v>
      </c>
      <c r="C1171" s="5">
        <v>3633</v>
      </c>
    </row>
    <row r="1172" ht="17.1" customHeight="1" spans="1:3">
      <c r="A1172" s="114">
        <v>2160599</v>
      </c>
      <c r="B1172" s="4" t="s">
        <v>2092</v>
      </c>
      <c r="C1172" s="5">
        <v>105834</v>
      </c>
    </row>
    <row r="1173" ht="17.1" customHeight="1" spans="1:3">
      <c r="A1173" s="114">
        <v>21606</v>
      </c>
      <c r="B1173" s="4" t="s">
        <v>2094</v>
      </c>
      <c r="C1173" s="5">
        <v>47721</v>
      </c>
    </row>
    <row r="1174" ht="17.1" customHeight="1" spans="1:3">
      <c r="A1174" s="114">
        <v>2160601</v>
      </c>
      <c r="B1174" s="4" t="s">
        <v>141</v>
      </c>
      <c r="C1174" s="5">
        <v>590</v>
      </c>
    </row>
    <row r="1175" ht="17.1" customHeight="1" spans="1:3">
      <c r="A1175" s="114">
        <v>2160602</v>
      </c>
      <c r="B1175" s="4" t="s">
        <v>143</v>
      </c>
      <c r="C1175" s="5">
        <v>352</v>
      </c>
    </row>
    <row r="1176" ht="17.1" customHeight="1" spans="1:3">
      <c r="A1176" s="114">
        <v>2160603</v>
      </c>
      <c r="B1176" s="4" t="s">
        <v>145</v>
      </c>
      <c r="C1176" s="5">
        <v>23</v>
      </c>
    </row>
    <row r="1177" ht="17.1" customHeight="1" spans="1:3">
      <c r="A1177" s="114">
        <v>2160607</v>
      </c>
      <c r="B1177" s="4" t="s">
        <v>2099</v>
      </c>
      <c r="C1177" s="5">
        <v>10</v>
      </c>
    </row>
    <row r="1178" ht="17.1" customHeight="1" spans="1:3">
      <c r="A1178" s="114">
        <v>2160699</v>
      </c>
      <c r="B1178" s="4" t="s">
        <v>2101</v>
      </c>
      <c r="C1178" s="5">
        <v>46746</v>
      </c>
    </row>
    <row r="1179" ht="17.1" customHeight="1" spans="1:3">
      <c r="A1179" s="114">
        <v>21699</v>
      </c>
      <c r="B1179" s="4" t="s">
        <v>2103</v>
      </c>
      <c r="C1179" s="5">
        <v>28273</v>
      </c>
    </row>
    <row r="1180" ht="17.1" customHeight="1" spans="1:3">
      <c r="A1180" s="114">
        <v>2169901</v>
      </c>
      <c r="B1180" s="4" t="s">
        <v>2105</v>
      </c>
      <c r="C1180" s="5">
        <v>6364</v>
      </c>
    </row>
    <row r="1181" ht="17.1" customHeight="1" spans="1:3">
      <c r="A1181" s="114">
        <v>2169999</v>
      </c>
      <c r="B1181" s="4" t="s">
        <v>2107</v>
      </c>
      <c r="C1181" s="5">
        <v>21909</v>
      </c>
    </row>
    <row r="1182" ht="17.1" customHeight="1" spans="1:3">
      <c r="A1182" s="114">
        <v>217</v>
      </c>
      <c r="B1182" s="4" t="s">
        <v>2109</v>
      </c>
      <c r="C1182" s="5">
        <v>23159</v>
      </c>
    </row>
    <row r="1183" ht="17.1" customHeight="1" spans="1:3">
      <c r="A1183" s="114">
        <v>21701</v>
      </c>
      <c r="B1183" s="4" t="s">
        <v>2110</v>
      </c>
      <c r="C1183" s="5">
        <v>1422</v>
      </c>
    </row>
    <row r="1184" ht="17.1" customHeight="1" spans="1:3">
      <c r="A1184" s="114">
        <v>2170101</v>
      </c>
      <c r="B1184" s="4" t="s">
        <v>141</v>
      </c>
      <c r="C1184" s="5">
        <v>595</v>
      </c>
    </row>
    <row r="1185" ht="17.1" customHeight="1" spans="1:3">
      <c r="A1185" s="114">
        <v>2170102</v>
      </c>
      <c r="B1185" s="4" t="s">
        <v>143</v>
      </c>
      <c r="C1185" s="5">
        <v>310</v>
      </c>
    </row>
    <row r="1186" ht="17.1" customHeight="1" spans="1:3">
      <c r="A1186" s="114">
        <v>2170103</v>
      </c>
      <c r="B1186" s="4" t="s">
        <v>145</v>
      </c>
      <c r="C1186" s="5">
        <v>0</v>
      </c>
    </row>
    <row r="1187" ht="17.1" customHeight="1" spans="1:3">
      <c r="A1187" s="114">
        <v>2170104</v>
      </c>
      <c r="B1187" s="4" t="s">
        <v>3762</v>
      </c>
      <c r="C1187" s="5">
        <v>0</v>
      </c>
    </row>
    <row r="1188" ht="17.1" customHeight="1" spans="1:3">
      <c r="A1188" s="114">
        <v>2170150</v>
      </c>
      <c r="B1188" s="4" t="s">
        <v>160</v>
      </c>
      <c r="C1188" s="5">
        <v>0</v>
      </c>
    </row>
    <row r="1189" ht="17.1" customHeight="1" spans="1:3">
      <c r="A1189" s="114">
        <v>2170199</v>
      </c>
      <c r="B1189" s="4" t="s">
        <v>3763</v>
      </c>
      <c r="C1189" s="5">
        <v>517</v>
      </c>
    </row>
    <row r="1190" ht="17.1" customHeight="1" spans="1:3">
      <c r="A1190" s="114">
        <v>21702</v>
      </c>
      <c r="B1190" s="4" t="s">
        <v>3764</v>
      </c>
      <c r="C1190" s="5">
        <v>546</v>
      </c>
    </row>
    <row r="1191" ht="17.1" customHeight="1" spans="1:3">
      <c r="A1191" s="114">
        <v>2170201</v>
      </c>
      <c r="B1191" s="4" t="s">
        <v>3765</v>
      </c>
      <c r="C1191" s="5">
        <v>0</v>
      </c>
    </row>
    <row r="1192" ht="17.1" customHeight="1" spans="1:3">
      <c r="A1192" s="114">
        <v>2170202</v>
      </c>
      <c r="B1192" s="4" t="s">
        <v>3766</v>
      </c>
      <c r="C1192" s="5">
        <v>0</v>
      </c>
    </row>
    <row r="1193" ht="17.1" customHeight="1" spans="1:3">
      <c r="A1193" s="114">
        <v>2170203</v>
      </c>
      <c r="B1193" s="4" t="s">
        <v>3767</v>
      </c>
      <c r="C1193" s="5">
        <v>0</v>
      </c>
    </row>
    <row r="1194" ht="17.1" customHeight="1" spans="1:3">
      <c r="A1194" s="114">
        <v>2170204</v>
      </c>
      <c r="B1194" s="4" t="s">
        <v>3768</v>
      </c>
      <c r="C1194" s="5">
        <v>-10</v>
      </c>
    </row>
    <row r="1195" ht="17.1" customHeight="1" spans="1:3">
      <c r="A1195" s="114">
        <v>2170205</v>
      </c>
      <c r="B1195" s="4" t="s">
        <v>3769</v>
      </c>
      <c r="C1195" s="5">
        <v>50</v>
      </c>
    </row>
    <row r="1196" ht="17.1" customHeight="1" spans="1:3">
      <c r="A1196" s="114">
        <v>2170206</v>
      </c>
      <c r="B1196" s="4" t="s">
        <v>3770</v>
      </c>
      <c r="C1196" s="5">
        <v>0</v>
      </c>
    </row>
    <row r="1197" ht="17.1" customHeight="1" spans="1:3">
      <c r="A1197" s="114">
        <v>2170207</v>
      </c>
      <c r="B1197" s="4" t="s">
        <v>3771</v>
      </c>
      <c r="C1197" s="5">
        <v>0</v>
      </c>
    </row>
    <row r="1198" ht="17.1" customHeight="1" spans="1:3">
      <c r="A1198" s="114">
        <v>2170208</v>
      </c>
      <c r="B1198" s="4" t="s">
        <v>3772</v>
      </c>
      <c r="C1198" s="5">
        <v>0</v>
      </c>
    </row>
    <row r="1199" ht="17.1" customHeight="1" spans="1:3">
      <c r="A1199" s="114">
        <v>2170299</v>
      </c>
      <c r="B1199" s="4" t="s">
        <v>3773</v>
      </c>
      <c r="C1199" s="5">
        <v>506</v>
      </c>
    </row>
    <row r="1200" ht="17.1" customHeight="1" spans="1:3">
      <c r="A1200" s="114">
        <v>21703</v>
      </c>
      <c r="B1200" s="4" t="s">
        <v>2111</v>
      </c>
      <c r="C1200" s="5">
        <v>12082</v>
      </c>
    </row>
    <row r="1201" ht="17.1" customHeight="1" spans="1:3">
      <c r="A1201" s="114">
        <v>2170301</v>
      </c>
      <c r="B1201" s="4" t="s">
        <v>3774</v>
      </c>
      <c r="C1201" s="5">
        <v>0</v>
      </c>
    </row>
    <row r="1202" ht="17.1" customHeight="1" spans="1:3">
      <c r="A1202" s="114">
        <v>2170302</v>
      </c>
      <c r="B1202" s="4" t="s">
        <v>3775</v>
      </c>
      <c r="C1202" s="5">
        <v>0</v>
      </c>
    </row>
    <row r="1203" ht="17.1" customHeight="1" spans="1:3">
      <c r="A1203" s="114">
        <v>2170303</v>
      </c>
      <c r="B1203" s="4" t="s">
        <v>3776</v>
      </c>
      <c r="C1203" s="5">
        <v>10528</v>
      </c>
    </row>
    <row r="1204" ht="17.1" customHeight="1" spans="1:3">
      <c r="A1204" s="114">
        <v>2170304</v>
      </c>
      <c r="B1204" s="4" t="s">
        <v>3777</v>
      </c>
      <c r="C1204" s="5">
        <v>0</v>
      </c>
    </row>
    <row r="1205" ht="17.1" customHeight="1" spans="1:3">
      <c r="A1205" s="114">
        <v>2170399</v>
      </c>
      <c r="B1205" s="4" t="s">
        <v>3778</v>
      </c>
      <c r="C1205" s="5">
        <v>1554</v>
      </c>
    </row>
    <row r="1206" ht="17.1" customHeight="1" spans="1:3">
      <c r="A1206" s="114">
        <v>21704</v>
      </c>
      <c r="B1206" s="4" t="s">
        <v>3696</v>
      </c>
      <c r="C1206" s="5">
        <v>0</v>
      </c>
    </row>
    <row r="1207" ht="17.1" customHeight="1" spans="1:3">
      <c r="A1207" s="114">
        <v>2170401</v>
      </c>
      <c r="B1207" s="4" t="s">
        <v>3779</v>
      </c>
      <c r="C1207" s="5">
        <v>0</v>
      </c>
    </row>
    <row r="1208" ht="17.1" customHeight="1" spans="1:3">
      <c r="A1208" s="114">
        <v>2170499</v>
      </c>
      <c r="B1208" s="4" t="s">
        <v>3780</v>
      </c>
      <c r="C1208" s="5">
        <v>0</v>
      </c>
    </row>
    <row r="1209" ht="17.1" customHeight="1" spans="1:3">
      <c r="A1209" s="114">
        <v>21799</v>
      </c>
      <c r="B1209" s="4" t="s">
        <v>2113</v>
      </c>
      <c r="C1209" s="5">
        <v>9109</v>
      </c>
    </row>
    <row r="1210" ht="17.1" customHeight="1" spans="1:3">
      <c r="A1210" s="114">
        <v>2179901</v>
      </c>
      <c r="B1210" s="4" t="s">
        <v>3781</v>
      </c>
      <c r="C1210" s="5">
        <v>9109</v>
      </c>
    </row>
    <row r="1211" ht="17.1" customHeight="1" spans="1:3">
      <c r="A1211" s="114">
        <v>219</v>
      </c>
      <c r="B1211" s="4" t="s">
        <v>2115</v>
      </c>
      <c r="C1211" s="5">
        <v>400</v>
      </c>
    </row>
    <row r="1212" ht="17.1" customHeight="1" spans="1:3">
      <c r="A1212" s="114">
        <v>21901</v>
      </c>
      <c r="B1212" s="4" t="s">
        <v>2117</v>
      </c>
      <c r="C1212" s="5">
        <v>0</v>
      </c>
    </row>
    <row r="1213" ht="17.1" customHeight="1" spans="1:3">
      <c r="A1213" s="114">
        <v>21902</v>
      </c>
      <c r="B1213" s="4" t="s">
        <v>2119</v>
      </c>
      <c r="C1213" s="5">
        <v>0</v>
      </c>
    </row>
    <row r="1214" ht="17.1" customHeight="1" spans="1:3">
      <c r="A1214" s="114">
        <v>21903</v>
      </c>
      <c r="B1214" s="4" t="s">
        <v>2121</v>
      </c>
      <c r="C1214" s="5">
        <v>0</v>
      </c>
    </row>
    <row r="1215" ht="17.1" customHeight="1" spans="1:3">
      <c r="A1215" s="114">
        <v>21904</v>
      </c>
      <c r="B1215" s="4" t="s">
        <v>2123</v>
      </c>
      <c r="C1215" s="5">
        <v>0</v>
      </c>
    </row>
    <row r="1216" ht="17.1" customHeight="1" spans="1:3">
      <c r="A1216" s="114">
        <v>21905</v>
      </c>
      <c r="B1216" s="4" t="s">
        <v>2125</v>
      </c>
      <c r="C1216" s="5">
        <v>0</v>
      </c>
    </row>
    <row r="1217" ht="17.1" customHeight="1" spans="1:3">
      <c r="A1217" s="114">
        <v>21906</v>
      </c>
      <c r="B1217" s="4" t="s">
        <v>1569</v>
      </c>
      <c r="C1217" s="5">
        <v>0</v>
      </c>
    </row>
    <row r="1218" ht="17.1" customHeight="1" spans="1:3">
      <c r="A1218" s="114">
        <v>21907</v>
      </c>
      <c r="B1218" s="4" t="s">
        <v>2129</v>
      </c>
      <c r="C1218" s="5">
        <v>0</v>
      </c>
    </row>
    <row r="1219" ht="17.1" customHeight="1" spans="1:3">
      <c r="A1219" s="114">
        <v>21908</v>
      </c>
      <c r="B1219" s="4" t="s">
        <v>2131</v>
      </c>
      <c r="C1219" s="5">
        <v>0</v>
      </c>
    </row>
    <row r="1220" ht="17.1" customHeight="1" spans="1:3">
      <c r="A1220" s="114">
        <v>21999</v>
      </c>
      <c r="B1220" s="4" t="s">
        <v>2133</v>
      </c>
      <c r="C1220" s="5">
        <v>400</v>
      </c>
    </row>
    <row r="1221" ht="17.1" customHeight="1" spans="1:3">
      <c r="A1221" s="114">
        <v>220</v>
      </c>
      <c r="B1221" s="4" t="s">
        <v>2135</v>
      </c>
      <c r="C1221" s="5">
        <v>796677</v>
      </c>
    </row>
    <row r="1222" ht="17.1" customHeight="1" spans="1:3">
      <c r="A1222" s="114">
        <v>22001</v>
      </c>
      <c r="B1222" s="4" t="s">
        <v>2137</v>
      </c>
      <c r="C1222" s="5">
        <v>727677</v>
      </c>
    </row>
    <row r="1223" ht="17.1" customHeight="1" spans="1:3">
      <c r="A1223" s="114">
        <v>2200101</v>
      </c>
      <c r="B1223" s="4" t="s">
        <v>141</v>
      </c>
      <c r="C1223" s="5">
        <v>77919</v>
      </c>
    </row>
    <row r="1224" ht="17.1" customHeight="1" spans="1:3">
      <c r="A1224" s="114">
        <v>2200102</v>
      </c>
      <c r="B1224" s="4" t="s">
        <v>143</v>
      </c>
      <c r="C1224" s="5">
        <v>11576</v>
      </c>
    </row>
    <row r="1225" ht="17.1" customHeight="1" spans="1:3">
      <c r="A1225" s="114">
        <v>2200103</v>
      </c>
      <c r="B1225" s="4" t="s">
        <v>145</v>
      </c>
      <c r="C1225" s="5">
        <v>240</v>
      </c>
    </row>
    <row r="1226" ht="17.1" customHeight="1" spans="1:3">
      <c r="A1226" s="114">
        <v>2200104</v>
      </c>
      <c r="B1226" s="4" t="s">
        <v>2142</v>
      </c>
      <c r="C1226" s="5">
        <v>3605</v>
      </c>
    </row>
    <row r="1227" ht="17.1" customHeight="1" spans="1:3">
      <c r="A1227" s="114">
        <v>2200105</v>
      </c>
      <c r="B1227" s="4" t="s">
        <v>2144</v>
      </c>
      <c r="C1227" s="5">
        <v>2424</v>
      </c>
    </row>
    <row r="1228" ht="17.1" customHeight="1" spans="1:3">
      <c r="A1228" s="114">
        <v>2200106</v>
      </c>
      <c r="B1228" s="4" t="s">
        <v>2146</v>
      </c>
      <c r="C1228" s="5">
        <v>109608</v>
      </c>
    </row>
    <row r="1229" ht="17.1" customHeight="1" spans="1:3">
      <c r="A1229" s="114">
        <v>2200107</v>
      </c>
      <c r="B1229" s="4" t="s">
        <v>2148</v>
      </c>
      <c r="C1229" s="5">
        <v>275</v>
      </c>
    </row>
    <row r="1230" ht="17.1" customHeight="1" spans="1:3">
      <c r="A1230" s="114">
        <v>2200108</v>
      </c>
      <c r="B1230" s="4" t="s">
        <v>2150</v>
      </c>
      <c r="C1230" s="5">
        <v>760</v>
      </c>
    </row>
    <row r="1231" ht="17.1" customHeight="1" spans="1:3">
      <c r="A1231" s="114">
        <v>2200109</v>
      </c>
      <c r="B1231" s="4" t="s">
        <v>2152</v>
      </c>
      <c r="C1231" s="5">
        <v>1324</v>
      </c>
    </row>
    <row r="1232" ht="17.1" customHeight="1" spans="1:3">
      <c r="A1232" s="114">
        <v>2200110</v>
      </c>
      <c r="B1232" s="4" t="s">
        <v>2154</v>
      </c>
      <c r="C1232" s="5">
        <v>42891</v>
      </c>
    </row>
    <row r="1233" ht="17.1" customHeight="1" spans="1:3">
      <c r="A1233" s="114">
        <v>2200111</v>
      </c>
      <c r="B1233" s="4" t="s">
        <v>2156</v>
      </c>
      <c r="C1233" s="5">
        <v>232897</v>
      </c>
    </row>
    <row r="1234" ht="17.1" customHeight="1" spans="1:3">
      <c r="A1234" s="114">
        <v>2200112</v>
      </c>
      <c r="B1234" s="4" t="s">
        <v>2158</v>
      </c>
      <c r="C1234" s="5">
        <v>87026</v>
      </c>
    </row>
    <row r="1235" ht="17.1" customHeight="1" spans="1:3">
      <c r="A1235" s="114">
        <v>2200113</v>
      </c>
      <c r="B1235" s="4" t="s">
        <v>2160</v>
      </c>
      <c r="C1235" s="5">
        <v>-71</v>
      </c>
    </row>
    <row r="1236" ht="17.1" customHeight="1" spans="1:3">
      <c r="A1236" s="114">
        <v>2200114</v>
      </c>
      <c r="B1236" s="4" t="s">
        <v>2162</v>
      </c>
      <c r="C1236" s="5">
        <v>1443</v>
      </c>
    </row>
    <row r="1237" ht="17.1" customHeight="1" spans="1:3">
      <c r="A1237" s="114">
        <v>2200115</v>
      </c>
      <c r="B1237" s="4" t="s">
        <v>2164</v>
      </c>
      <c r="C1237" s="5">
        <v>0</v>
      </c>
    </row>
    <row r="1238" ht="17.1" customHeight="1" spans="1:3">
      <c r="A1238" s="114">
        <v>2200116</v>
      </c>
      <c r="B1238" s="4" t="s">
        <v>2166</v>
      </c>
      <c r="C1238" s="5">
        <v>-724</v>
      </c>
    </row>
    <row r="1239" ht="17.1" customHeight="1" spans="1:3">
      <c r="A1239" s="114">
        <v>2200119</v>
      </c>
      <c r="B1239" s="4" t="s">
        <v>2168</v>
      </c>
      <c r="C1239" s="5">
        <v>5493</v>
      </c>
    </row>
    <row r="1240" ht="17.1" customHeight="1" spans="1:3">
      <c r="A1240" s="114">
        <v>2200120</v>
      </c>
      <c r="B1240" s="4" t="s">
        <v>2170</v>
      </c>
      <c r="C1240" s="5">
        <v>82011</v>
      </c>
    </row>
    <row r="1241" ht="17.1" customHeight="1" spans="1:3">
      <c r="A1241" s="114">
        <v>2200150</v>
      </c>
      <c r="B1241" s="4" t="s">
        <v>160</v>
      </c>
      <c r="C1241" s="5">
        <v>12051</v>
      </c>
    </row>
    <row r="1242" ht="17.1" customHeight="1" spans="1:3">
      <c r="A1242" s="114">
        <v>2200199</v>
      </c>
      <c r="B1242" s="4" t="s">
        <v>2173</v>
      </c>
      <c r="C1242" s="5">
        <v>56929</v>
      </c>
    </row>
    <row r="1243" ht="17.1" customHeight="1" spans="1:3">
      <c r="A1243" s="114">
        <v>22002</v>
      </c>
      <c r="B1243" s="4" t="s">
        <v>2175</v>
      </c>
      <c r="C1243" s="5">
        <v>0</v>
      </c>
    </row>
    <row r="1244" ht="17.1" customHeight="1" spans="1:3">
      <c r="A1244" s="114">
        <v>2200201</v>
      </c>
      <c r="B1244" s="4" t="s">
        <v>141</v>
      </c>
      <c r="C1244" s="5">
        <v>0</v>
      </c>
    </row>
    <row r="1245" ht="17.1" customHeight="1" spans="1:3">
      <c r="A1245" s="114">
        <v>2200202</v>
      </c>
      <c r="B1245" s="4" t="s">
        <v>143</v>
      </c>
      <c r="C1245" s="5">
        <v>0</v>
      </c>
    </row>
    <row r="1246" ht="17.1" customHeight="1" spans="1:3">
      <c r="A1246" s="114">
        <v>2200203</v>
      </c>
      <c r="B1246" s="4" t="s">
        <v>145</v>
      </c>
      <c r="C1246" s="5">
        <v>0</v>
      </c>
    </row>
    <row r="1247" ht="17.1" customHeight="1" spans="1:3">
      <c r="A1247" s="114">
        <v>2200204</v>
      </c>
      <c r="B1247" s="4" t="s">
        <v>2180</v>
      </c>
      <c r="C1247" s="5">
        <v>0</v>
      </c>
    </row>
    <row r="1248" ht="17.1" customHeight="1" spans="1:3">
      <c r="A1248" s="114">
        <v>2200205</v>
      </c>
      <c r="B1248" s="4" t="s">
        <v>2182</v>
      </c>
      <c r="C1248" s="5">
        <v>0</v>
      </c>
    </row>
    <row r="1249" ht="17.1" customHeight="1" spans="1:3">
      <c r="A1249" s="114">
        <v>2200206</v>
      </c>
      <c r="B1249" s="4" t="s">
        <v>2184</v>
      </c>
      <c r="C1249" s="5">
        <v>0</v>
      </c>
    </row>
    <row r="1250" ht="17.1" customHeight="1" spans="1:3">
      <c r="A1250" s="114">
        <v>2200207</v>
      </c>
      <c r="B1250" s="4" t="s">
        <v>2186</v>
      </c>
      <c r="C1250" s="5">
        <v>0</v>
      </c>
    </row>
    <row r="1251" ht="17.1" customHeight="1" spans="1:3">
      <c r="A1251" s="114">
        <v>2200208</v>
      </c>
      <c r="B1251" s="4" t="s">
        <v>2188</v>
      </c>
      <c r="C1251" s="5">
        <v>0</v>
      </c>
    </row>
    <row r="1252" ht="17.1" customHeight="1" spans="1:3">
      <c r="A1252" s="114">
        <v>2200209</v>
      </c>
      <c r="B1252" s="4" t="s">
        <v>2190</v>
      </c>
      <c r="C1252" s="5">
        <v>0</v>
      </c>
    </row>
    <row r="1253" ht="17.1" customHeight="1" spans="1:3">
      <c r="A1253" s="114">
        <v>2200210</v>
      </c>
      <c r="B1253" s="4" t="s">
        <v>2192</v>
      </c>
      <c r="C1253" s="5">
        <v>0</v>
      </c>
    </row>
    <row r="1254" ht="17.1" customHeight="1" spans="1:3">
      <c r="A1254" s="114">
        <v>2200211</v>
      </c>
      <c r="B1254" s="4" t="s">
        <v>2194</v>
      </c>
      <c r="C1254" s="5">
        <v>0</v>
      </c>
    </row>
    <row r="1255" ht="17.1" customHeight="1" spans="1:3">
      <c r="A1255" s="114">
        <v>2200212</v>
      </c>
      <c r="B1255" s="4" t="s">
        <v>2196</v>
      </c>
      <c r="C1255" s="5">
        <v>0</v>
      </c>
    </row>
    <row r="1256" ht="17.1" customHeight="1" spans="1:3">
      <c r="A1256" s="114">
        <v>2200213</v>
      </c>
      <c r="B1256" s="4" t="s">
        <v>2198</v>
      </c>
      <c r="C1256" s="5">
        <v>0</v>
      </c>
    </row>
    <row r="1257" ht="17.1" customHeight="1" spans="1:3">
      <c r="A1257" s="114">
        <v>2200214</v>
      </c>
      <c r="B1257" s="4" t="s">
        <v>2200</v>
      </c>
      <c r="C1257" s="5">
        <v>0</v>
      </c>
    </row>
    <row r="1258" ht="17.1" customHeight="1" spans="1:3">
      <c r="A1258" s="114">
        <v>2200215</v>
      </c>
      <c r="B1258" s="4" t="s">
        <v>2202</v>
      </c>
      <c r="C1258" s="5">
        <v>0</v>
      </c>
    </row>
    <row r="1259" ht="17.1" customHeight="1" spans="1:3">
      <c r="A1259" s="114">
        <v>2200216</v>
      </c>
      <c r="B1259" s="4" t="s">
        <v>2204</v>
      </c>
      <c r="C1259" s="5">
        <v>0</v>
      </c>
    </row>
    <row r="1260" ht="17.1" customHeight="1" spans="1:3">
      <c r="A1260" s="114">
        <v>2200217</v>
      </c>
      <c r="B1260" s="4" t="s">
        <v>2206</v>
      </c>
      <c r="C1260" s="5">
        <v>0</v>
      </c>
    </row>
    <row r="1261" ht="17.1" customHeight="1" spans="1:3">
      <c r="A1261" s="114">
        <v>2200250</v>
      </c>
      <c r="B1261" s="4" t="s">
        <v>160</v>
      </c>
      <c r="C1261" s="5">
        <v>0</v>
      </c>
    </row>
    <row r="1262" ht="17.1" customHeight="1" spans="1:3">
      <c r="A1262" s="114">
        <v>2200299</v>
      </c>
      <c r="B1262" s="4" t="s">
        <v>2209</v>
      </c>
      <c r="C1262" s="5">
        <v>0</v>
      </c>
    </row>
    <row r="1263" ht="17.1" customHeight="1" spans="1:3">
      <c r="A1263" s="114">
        <v>22003</v>
      </c>
      <c r="B1263" s="4" t="s">
        <v>2211</v>
      </c>
      <c r="C1263" s="5">
        <v>15086</v>
      </c>
    </row>
    <row r="1264" ht="17.1" customHeight="1" spans="1:3">
      <c r="A1264" s="114">
        <v>2200301</v>
      </c>
      <c r="B1264" s="4" t="s">
        <v>141</v>
      </c>
      <c r="C1264" s="5">
        <v>361</v>
      </c>
    </row>
    <row r="1265" ht="17.1" customHeight="1" spans="1:3">
      <c r="A1265" s="114">
        <v>2200302</v>
      </c>
      <c r="B1265" s="4" t="s">
        <v>143</v>
      </c>
      <c r="C1265" s="5">
        <v>65</v>
      </c>
    </row>
    <row r="1266" ht="17.1" customHeight="1" spans="1:3">
      <c r="A1266" s="114">
        <v>2200303</v>
      </c>
      <c r="B1266" s="4" t="s">
        <v>145</v>
      </c>
      <c r="C1266" s="5">
        <v>37</v>
      </c>
    </row>
    <row r="1267" ht="17.1" customHeight="1" spans="1:3">
      <c r="A1267" s="114">
        <v>2200304</v>
      </c>
      <c r="B1267" s="4" t="s">
        <v>2216</v>
      </c>
      <c r="C1267" s="5">
        <v>5049</v>
      </c>
    </row>
    <row r="1268" ht="17.1" customHeight="1" spans="1:3">
      <c r="A1268" s="114">
        <v>2200305</v>
      </c>
      <c r="B1268" s="4" t="s">
        <v>2218</v>
      </c>
      <c r="C1268" s="5">
        <v>0</v>
      </c>
    </row>
    <row r="1269" ht="17.1" customHeight="1" spans="1:3">
      <c r="A1269" s="114">
        <v>2200306</v>
      </c>
      <c r="B1269" s="4" t="s">
        <v>2220</v>
      </c>
      <c r="C1269" s="5">
        <v>22</v>
      </c>
    </row>
    <row r="1270" ht="17.1" customHeight="1" spans="1:3">
      <c r="A1270" s="114">
        <v>2200350</v>
      </c>
      <c r="B1270" s="4" t="s">
        <v>160</v>
      </c>
      <c r="C1270" s="5">
        <v>2878</v>
      </c>
    </row>
    <row r="1271" ht="17.1" customHeight="1" spans="1:3">
      <c r="A1271" s="114">
        <v>2200399</v>
      </c>
      <c r="B1271" s="4" t="s">
        <v>2223</v>
      </c>
      <c r="C1271" s="5">
        <v>6674</v>
      </c>
    </row>
    <row r="1272" ht="17.1" customHeight="1" spans="1:3">
      <c r="A1272" s="114">
        <v>22004</v>
      </c>
      <c r="B1272" s="4" t="s">
        <v>2225</v>
      </c>
      <c r="C1272" s="5">
        <v>34011</v>
      </c>
    </row>
    <row r="1273" ht="17.1" customHeight="1" spans="1:3">
      <c r="A1273" s="114">
        <v>2200401</v>
      </c>
      <c r="B1273" s="4" t="s">
        <v>141</v>
      </c>
      <c r="C1273" s="5">
        <v>6325</v>
      </c>
    </row>
    <row r="1274" ht="17.1" customHeight="1" spans="1:3">
      <c r="A1274" s="114">
        <v>2200402</v>
      </c>
      <c r="B1274" s="4" t="s">
        <v>143</v>
      </c>
      <c r="C1274" s="5">
        <v>413</v>
      </c>
    </row>
    <row r="1275" ht="17.1" customHeight="1" spans="1:3">
      <c r="A1275" s="114">
        <v>2200403</v>
      </c>
      <c r="B1275" s="4" t="s">
        <v>145</v>
      </c>
      <c r="C1275" s="5">
        <v>43</v>
      </c>
    </row>
    <row r="1276" ht="17.1" customHeight="1" spans="1:3">
      <c r="A1276" s="114">
        <v>2200404</v>
      </c>
      <c r="B1276" s="4" t="s">
        <v>2230</v>
      </c>
      <c r="C1276" s="5">
        <v>1615</v>
      </c>
    </row>
    <row r="1277" ht="17.1" customHeight="1" spans="1:3">
      <c r="A1277" s="114">
        <v>2200405</v>
      </c>
      <c r="B1277" s="4" t="s">
        <v>2232</v>
      </c>
      <c r="C1277" s="5">
        <v>904</v>
      </c>
    </row>
    <row r="1278" ht="17.1" customHeight="1" spans="1:3">
      <c r="A1278" s="114">
        <v>2200406</v>
      </c>
      <c r="B1278" s="4" t="s">
        <v>2234</v>
      </c>
      <c r="C1278" s="5">
        <v>625</v>
      </c>
    </row>
    <row r="1279" ht="17.1" customHeight="1" spans="1:3">
      <c r="A1279" s="114">
        <v>2200407</v>
      </c>
      <c r="B1279" s="4" t="s">
        <v>2236</v>
      </c>
      <c r="C1279" s="5">
        <v>20206</v>
      </c>
    </row>
    <row r="1280" ht="17.1" customHeight="1" spans="1:3">
      <c r="A1280" s="114">
        <v>2200408</v>
      </c>
      <c r="B1280" s="4" t="s">
        <v>2238</v>
      </c>
      <c r="C1280" s="5">
        <v>-148</v>
      </c>
    </row>
    <row r="1281" ht="17.1" customHeight="1" spans="1:3">
      <c r="A1281" s="114">
        <v>2200409</v>
      </c>
      <c r="B1281" s="4" t="s">
        <v>2240</v>
      </c>
      <c r="C1281" s="5">
        <v>318</v>
      </c>
    </row>
    <row r="1282" ht="17.1" customHeight="1" spans="1:3">
      <c r="A1282" s="114">
        <v>2200410</v>
      </c>
      <c r="B1282" s="4" t="s">
        <v>2242</v>
      </c>
      <c r="C1282" s="5">
        <v>16</v>
      </c>
    </row>
    <row r="1283" ht="17.1" customHeight="1" spans="1:3">
      <c r="A1283" s="114">
        <v>2200450</v>
      </c>
      <c r="B1283" s="4" t="s">
        <v>2244</v>
      </c>
      <c r="C1283" s="5">
        <v>3057</v>
      </c>
    </row>
    <row r="1284" ht="17.1" customHeight="1" spans="1:3">
      <c r="A1284" s="114">
        <v>2200499</v>
      </c>
      <c r="B1284" s="4" t="s">
        <v>2246</v>
      </c>
      <c r="C1284" s="5">
        <v>637</v>
      </c>
    </row>
    <row r="1285" ht="17.1" customHeight="1" spans="1:3">
      <c r="A1285" s="114">
        <v>22005</v>
      </c>
      <c r="B1285" s="4" t="s">
        <v>2248</v>
      </c>
      <c r="C1285" s="5">
        <v>19790</v>
      </c>
    </row>
    <row r="1286" ht="17.1" customHeight="1" spans="1:3">
      <c r="A1286" s="114">
        <v>2200501</v>
      </c>
      <c r="B1286" s="4" t="s">
        <v>141</v>
      </c>
      <c r="C1286" s="5">
        <v>2165</v>
      </c>
    </row>
    <row r="1287" ht="17.1" customHeight="1" spans="1:3">
      <c r="A1287" s="114">
        <v>2200502</v>
      </c>
      <c r="B1287" s="4" t="s">
        <v>143</v>
      </c>
      <c r="C1287" s="5">
        <v>118</v>
      </c>
    </row>
    <row r="1288" ht="17.1" customHeight="1" spans="1:3">
      <c r="A1288" s="114">
        <v>2200503</v>
      </c>
      <c r="B1288" s="4" t="s">
        <v>145</v>
      </c>
      <c r="C1288" s="5">
        <v>0</v>
      </c>
    </row>
    <row r="1289" ht="17.1" customHeight="1" spans="1:3">
      <c r="A1289" s="114">
        <v>2200504</v>
      </c>
      <c r="B1289" s="4" t="s">
        <v>2253</v>
      </c>
      <c r="C1289" s="5">
        <v>3131</v>
      </c>
    </row>
    <row r="1290" ht="17.1" customHeight="1" spans="1:3">
      <c r="A1290" s="114">
        <v>2200505</v>
      </c>
      <c r="B1290" s="4" t="s">
        <v>2255</v>
      </c>
      <c r="C1290" s="5">
        <v>0</v>
      </c>
    </row>
    <row r="1291" ht="17.1" customHeight="1" spans="1:3">
      <c r="A1291" s="114">
        <v>2200506</v>
      </c>
      <c r="B1291" s="4" t="s">
        <v>2257</v>
      </c>
      <c r="C1291" s="5">
        <v>27</v>
      </c>
    </row>
    <row r="1292" ht="17.1" customHeight="1" spans="1:3">
      <c r="A1292" s="114">
        <v>2200507</v>
      </c>
      <c r="B1292" s="4" t="s">
        <v>2259</v>
      </c>
      <c r="C1292" s="5">
        <v>83</v>
      </c>
    </row>
    <row r="1293" ht="17.1" customHeight="1" spans="1:3">
      <c r="A1293" s="114">
        <v>2200508</v>
      </c>
      <c r="B1293" s="4" t="s">
        <v>2261</v>
      </c>
      <c r="C1293" s="5">
        <v>477</v>
      </c>
    </row>
    <row r="1294" ht="17.1" customHeight="1" spans="1:3">
      <c r="A1294" s="114">
        <v>2200509</v>
      </c>
      <c r="B1294" s="4" t="s">
        <v>2263</v>
      </c>
      <c r="C1294" s="5">
        <v>9176</v>
      </c>
    </row>
    <row r="1295" ht="17.1" customHeight="1" spans="1:3">
      <c r="A1295" s="114">
        <v>2200510</v>
      </c>
      <c r="B1295" s="4" t="s">
        <v>2265</v>
      </c>
      <c r="C1295" s="5">
        <v>448</v>
      </c>
    </row>
    <row r="1296" ht="17.1" customHeight="1" spans="1:3">
      <c r="A1296" s="114">
        <v>2200511</v>
      </c>
      <c r="B1296" s="4" t="s">
        <v>2267</v>
      </c>
      <c r="C1296" s="5">
        <v>1546</v>
      </c>
    </row>
    <row r="1297" ht="17.1" customHeight="1" spans="1:3">
      <c r="A1297" s="114">
        <v>2200512</v>
      </c>
      <c r="B1297" s="4" t="s">
        <v>2269</v>
      </c>
      <c r="C1297" s="5">
        <v>0</v>
      </c>
    </row>
    <row r="1298" ht="17.1" customHeight="1" spans="1:3">
      <c r="A1298" s="114">
        <v>2200513</v>
      </c>
      <c r="B1298" s="4" t="s">
        <v>2271</v>
      </c>
      <c r="C1298" s="5">
        <v>30</v>
      </c>
    </row>
    <row r="1299" ht="17.1" customHeight="1" spans="1:3">
      <c r="A1299" s="114">
        <v>2200514</v>
      </c>
      <c r="B1299" s="4" t="s">
        <v>2273</v>
      </c>
      <c r="C1299" s="5">
        <v>0</v>
      </c>
    </row>
    <row r="1300" ht="17.1" customHeight="1" spans="1:3">
      <c r="A1300" s="114">
        <v>2200599</v>
      </c>
      <c r="B1300" s="4" t="s">
        <v>2275</v>
      </c>
      <c r="C1300" s="5">
        <v>2589</v>
      </c>
    </row>
    <row r="1301" ht="17.1" customHeight="1" spans="1:3">
      <c r="A1301" s="114">
        <v>22099</v>
      </c>
      <c r="B1301" s="4" t="s">
        <v>2277</v>
      </c>
      <c r="C1301" s="5">
        <v>113</v>
      </c>
    </row>
    <row r="1302" ht="17.1" customHeight="1" spans="1:3">
      <c r="A1302" s="114">
        <v>221</v>
      </c>
      <c r="B1302" s="4" t="s">
        <v>2279</v>
      </c>
      <c r="C1302" s="5">
        <v>2109248</v>
      </c>
    </row>
    <row r="1303" ht="17.1" customHeight="1" spans="1:3">
      <c r="A1303" s="114">
        <v>22101</v>
      </c>
      <c r="B1303" s="4" t="s">
        <v>2281</v>
      </c>
      <c r="C1303" s="5">
        <v>1444908</v>
      </c>
    </row>
    <row r="1304" ht="17.1" customHeight="1" spans="1:3">
      <c r="A1304" s="114">
        <v>2210101</v>
      </c>
      <c r="B1304" s="4" t="s">
        <v>2283</v>
      </c>
      <c r="C1304" s="5">
        <v>20481</v>
      </c>
    </row>
    <row r="1305" ht="17.1" customHeight="1" spans="1:3">
      <c r="A1305" s="114">
        <v>2210102</v>
      </c>
      <c r="B1305" s="4" t="s">
        <v>2285</v>
      </c>
      <c r="C1305" s="5">
        <v>0</v>
      </c>
    </row>
    <row r="1306" ht="17.1" customHeight="1" spans="1:3">
      <c r="A1306" s="114">
        <v>2210103</v>
      </c>
      <c r="B1306" s="4" t="s">
        <v>2287</v>
      </c>
      <c r="C1306" s="5">
        <v>269144</v>
      </c>
    </row>
    <row r="1307" ht="17.1" customHeight="1" spans="1:3">
      <c r="A1307" s="114">
        <v>2210104</v>
      </c>
      <c r="B1307" s="4" t="s">
        <v>2289</v>
      </c>
      <c r="C1307" s="5">
        <v>0</v>
      </c>
    </row>
    <row r="1308" ht="17.1" customHeight="1" spans="1:3">
      <c r="A1308" s="114">
        <v>2210105</v>
      </c>
      <c r="B1308" s="4" t="s">
        <v>2291</v>
      </c>
      <c r="C1308" s="5">
        <v>601913</v>
      </c>
    </row>
    <row r="1309" ht="17.1" customHeight="1" spans="1:3">
      <c r="A1309" s="114">
        <v>2210106</v>
      </c>
      <c r="B1309" s="4" t="s">
        <v>2293</v>
      </c>
      <c r="C1309" s="5">
        <v>190096</v>
      </c>
    </row>
    <row r="1310" ht="17.1" customHeight="1" spans="1:3">
      <c r="A1310" s="114">
        <v>2210107</v>
      </c>
      <c r="B1310" s="4" t="s">
        <v>2295</v>
      </c>
      <c r="C1310" s="5">
        <v>15079</v>
      </c>
    </row>
    <row r="1311" ht="17.1" customHeight="1" spans="1:3">
      <c r="A1311" s="114">
        <v>2210199</v>
      </c>
      <c r="B1311" s="4" t="s">
        <v>2297</v>
      </c>
      <c r="C1311" s="5">
        <v>348195</v>
      </c>
    </row>
    <row r="1312" ht="17.1" customHeight="1" spans="1:3">
      <c r="A1312" s="114">
        <v>22102</v>
      </c>
      <c r="B1312" s="4" t="s">
        <v>2299</v>
      </c>
      <c r="C1312" s="5">
        <v>657365</v>
      </c>
    </row>
    <row r="1313" ht="17.1" customHeight="1" spans="1:3">
      <c r="A1313" s="114">
        <v>2210201</v>
      </c>
      <c r="B1313" s="4" t="s">
        <v>2301</v>
      </c>
      <c r="C1313" s="5">
        <v>601754</v>
      </c>
    </row>
    <row r="1314" ht="17.1" customHeight="1" spans="1:3">
      <c r="A1314" s="114">
        <v>2210202</v>
      </c>
      <c r="B1314" s="4" t="s">
        <v>2303</v>
      </c>
      <c r="C1314" s="5">
        <v>0</v>
      </c>
    </row>
    <row r="1315" ht="17.1" customHeight="1" spans="1:3">
      <c r="A1315" s="114">
        <v>2210203</v>
      </c>
      <c r="B1315" s="4" t="s">
        <v>2305</v>
      </c>
      <c r="C1315" s="5">
        <v>55611</v>
      </c>
    </row>
    <row r="1316" ht="17.1" customHeight="1" spans="1:3">
      <c r="A1316" s="114">
        <v>22103</v>
      </c>
      <c r="B1316" s="4" t="s">
        <v>2307</v>
      </c>
      <c r="C1316" s="5">
        <v>6975</v>
      </c>
    </row>
    <row r="1317" ht="17.1" customHeight="1" spans="1:3">
      <c r="A1317" s="114">
        <v>2210301</v>
      </c>
      <c r="B1317" s="4" t="s">
        <v>2309</v>
      </c>
      <c r="C1317" s="5">
        <v>2832</v>
      </c>
    </row>
    <row r="1318" ht="17.1" customHeight="1" spans="1:3">
      <c r="A1318" s="114">
        <v>2210399</v>
      </c>
      <c r="B1318" s="4" t="s">
        <v>2311</v>
      </c>
      <c r="C1318" s="5">
        <v>4143</v>
      </c>
    </row>
    <row r="1319" ht="17.1" customHeight="1" spans="1:3">
      <c r="A1319" s="114">
        <v>222</v>
      </c>
      <c r="B1319" s="4" t="s">
        <v>2313</v>
      </c>
      <c r="C1319" s="5">
        <v>176179</v>
      </c>
    </row>
    <row r="1320" ht="17.1" customHeight="1" spans="1:3">
      <c r="A1320" s="114">
        <v>22201</v>
      </c>
      <c r="B1320" s="4" t="s">
        <v>2315</v>
      </c>
      <c r="C1320" s="5">
        <v>122586</v>
      </c>
    </row>
    <row r="1321" ht="17.1" customHeight="1" spans="1:3">
      <c r="A1321" s="114">
        <v>2220101</v>
      </c>
      <c r="B1321" s="4" t="s">
        <v>141</v>
      </c>
      <c r="C1321" s="5">
        <v>13997</v>
      </c>
    </row>
    <row r="1322" ht="17.1" customHeight="1" spans="1:3">
      <c r="A1322" s="114">
        <v>2220102</v>
      </c>
      <c r="B1322" s="4" t="s">
        <v>143</v>
      </c>
      <c r="C1322" s="5">
        <v>1260</v>
      </c>
    </row>
    <row r="1323" ht="17.1" customHeight="1" spans="1:3">
      <c r="A1323" s="114">
        <v>2220103</v>
      </c>
      <c r="B1323" s="4" t="s">
        <v>145</v>
      </c>
      <c r="C1323" s="5">
        <v>296</v>
      </c>
    </row>
    <row r="1324" ht="17.1" customHeight="1" spans="1:3">
      <c r="A1324" s="114">
        <v>2220104</v>
      </c>
      <c r="B1324" s="4" t="s">
        <v>2320</v>
      </c>
      <c r="C1324" s="5">
        <v>5</v>
      </c>
    </row>
    <row r="1325" ht="17.1" customHeight="1" spans="1:3">
      <c r="A1325" s="114">
        <v>2220105</v>
      </c>
      <c r="B1325" s="4" t="s">
        <v>2322</v>
      </c>
      <c r="C1325" s="5">
        <v>191</v>
      </c>
    </row>
    <row r="1326" ht="17.1" customHeight="1" spans="1:3">
      <c r="A1326" s="114">
        <v>2220106</v>
      </c>
      <c r="B1326" s="4" t="s">
        <v>2324</v>
      </c>
      <c r="C1326" s="5">
        <v>987</v>
      </c>
    </row>
    <row r="1327" ht="17.1" customHeight="1" spans="1:3">
      <c r="A1327" s="114">
        <v>2220107</v>
      </c>
      <c r="B1327" s="4" t="s">
        <v>2326</v>
      </c>
      <c r="C1327" s="5">
        <v>225</v>
      </c>
    </row>
    <row r="1328" ht="17.1" customHeight="1" spans="1:3">
      <c r="A1328" s="114">
        <v>2220112</v>
      </c>
      <c r="B1328" s="4" t="s">
        <v>2328</v>
      </c>
      <c r="C1328" s="5">
        <v>4704</v>
      </c>
    </row>
    <row r="1329" ht="17.1" customHeight="1" spans="1:3">
      <c r="A1329" s="114">
        <v>2220113</v>
      </c>
      <c r="B1329" s="4" t="s">
        <v>2330</v>
      </c>
      <c r="C1329" s="5">
        <v>1093</v>
      </c>
    </row>
    <row r="1330" ht="17.1" customHeight="1" spans="1:3">
      <c r="A1330" s="114">
        <v>2220114</v>
      </c>
      <c r="B1330" s="4" t="s">
        <v>2332</v>
      </c>
      <c r="C1330" s="5">
        <v>155</v>
      </c>
    </row>
    <row r="1331" ht="17.1" customHeight="1" spans="1:3">
      <c r="A1331" s="114">
        <v>2220115</v>
      </c>
      <c r="B1331" s="4" t="s">
        <v>2334</v>
      </c>
      <c r="C1331" s="5">
        <v>65981</v>
      </c>
    </row>
    <row r="1332" ht="17.1" customHeight="1" spans="1:3">
      <c r="A1332" s="114">
        <v>2220118</v>
      </c>
      <c r="B1332" s="4" t="s">
        <v>2336</v>
      </c>
      <c r="C1332" s="5">
        <v>3035</v>
      </c>
    </row>
    <row r="1333" ht="17.1" customHeight="1" spans="1:3">
      <c r="A1333" s="114">
        <v>2220150</v>
      </c>
      <c r="B1333" s="4" t="s">
        <v>160</v>
      </c>
      <c r="C1333" s="5">
        <v>519</v>
      </c>
    </row>
    <row r="1334" ht="17.1" customHeight="1" spans="1:3">
      <c r="A1334" s="114">
        <v>2220199</v>
      </c>
      <c r="B1334" s="4" t="s">
        <v>2339</v>
      </c>
      <c r="C1334" s="5">
        <v>30138</v>
      </c>
    </row>
    <row r="1335" ht="17.1" customHeight="1" spans="1:3">
      <c r="A1335" s="114">
        <v>22202</v>
      </c>
      <c r="B1335" s="4" t="s">
        <v>2341</v>
      </c>
      <c r="C1335" s="5">
        <v>1140</v>
      </c>
    </row>
    <row r="1336" ht="17.1" customHeight="1" spans="1:3">
      <c r="A1336" s="114">
        <v>2220201</v>
      </c>
      <c r="B1336" s="4" t="s">
        <v>141</v>
      </c>
      <c r="C1336" s="5">
        <v>524</v>
      </c>
    </row>
    <row r="1337" ht="17.1" customHeight="1" spans="1:3">
      <c r="A1337" s="114">
        <v>2220202</v>
      </c>
      <c r="B1337" s="4" t="s">
        <v>143</v>
      </c>
      <c r="C1337" s="5">
        <v>118</v>
      </c>
    </row>
    <row r="1338" ht="17.1" customHeight="1" spans="1:3">
      <c r="A1338" s="114">
        <v>2220203</v>
      </c>
      <c r="B1338" s="4" t="s">
        <v>145</v>
      </c>
      <c r="C1338" s="5">
        <v>0</v>
      </c>
    </row>
    <row r="1339" ht="17.1" customHeight="1" spans="1:3">
      <c r="A1339" s="114">
        <v>2220204</v>
      </c>
      <c r="B1339" s="4" t="s">
        <v>2346</v>
      </c>
      <c r="C1339" s="5">
        <v>0</v>
      </c>
    </row>
    <row r="1340" ht="17.1" customHeight="1" spans="1:3">
      <c r="A1340" s="114">
        <v>2220205</v>
      </c>
      <c r="B1340" s="4" t="s">
        <v>2348</v>
      </c>
      <c r="C1340" s="5">
        <v>0</v>
      </c>
    </row>
    <row r="1341" ht="17.1" customHeight="1" spans="1:3">
      <c r="A1341" s="114">
        <v>2220206</v>
      </c>
      <c r="B1341" s="4" t="s">
        <v>2350</v>
      </c>
      <c r="C1341" s="5">
        <v>0</v>
      </c>
    </row>
    <row r="1342" ht="17.1" customHeight="1" spans="1:3">
      <c r="A1342" s="114">
        <v>2220207</v>
      </c>
      <c r="B1342" s="4" t="s">
        <v>2352</v>
      </c>
      <c r="C1342" s="5">
        <v>0</v>
      </c>
    </row>
    <row r="1343" ht="17.1" customHeight="1" spans="1:3">
      <c r="A1343" s="114">
        <v>2220209</v>
      </c>
      <c r="B1343" s="4" t="s">
        <v>2354</v>
      </c>
      <c r="C1343" s="5">
        <v>0</v>
      </c>
    </row>
    <row r="1344" ht="17.1" customHeight="1" spans="1:3">
      <c r="A1344" s="114">
        <v>2220210</v>
      </c>
      <c r="B1344" s="4" t="s">
        <v>2356</v>
      </c>
      <c r="C1344" s="5">
        <v>0</v>
      </c>
    </row>
    <row r="1345" ht="17.1" customHeight="1" spans="1:3">
      <c r="A1345" s="114">
        <v>2220211</v>
      </c>
      <c r="B1345" s="4" t="s">
        <v>2358</v>
      </c>
      <c r="C1345" s="5">
        <v>494</v>
      </c>
    </row>
    <row r="1346" ht="17.1" customHeight="1" spans="1:3">
      <c r="A1346" s="114">
        <v>2220212</v>
      </c>
      <c r="B1346" s="90" t="s">
        <v>2360</v>
      </c>
      <c r="C1346" s="5">
        <v>0</v>
      </c>
    </row>
    <row r="1347" ht="17.1" customHeight="1" spans="1:3">
      <c r="A1347" s="114">
        <v>2220250</v>
      </c>
      <c r="B1347" s="90" t="s">
        <v>160</v>
      </c>
      <c r="C1347" s="5">
        <v>0</v>
      </c>
    </row>
    <row r="1348" ht="17.1" customHeight="1" spans="1:3">
      <c r="A1348" s="114">
        <v>2220299</v>
      </c>
      <c r="B1348" s="90" t="s">
        <v>2363</v>
      </c>
      <c r="C1348" s="5">
        <v>4</v>
      </c>
    </row>
    <row r="1349" ht="17.1" customHeight="1" spans="1:3">
      <c r="A1349" s="114">
        <v>22203</v>
      </c>
      <c r="B1349" s="90" t="s">
        <v>2365</v>
      </c>
      <c r="C1349" s="5">
        <v>0</v>
      </c>
    </row>
    <row r="1350" ht="17.1" customHeight="1" spans="1:3">
      <c r="A1350" s="114">
        <v>2220301</v>
      </c>
      <c r="B1350" s="90" t="s">
        <v>2367</v>
      </c>
      <c r="C1350" s="5">
        <v>0</v>
      </c>
    </row>
    <row r="1351" ht="17.1" customHeight="1" spans="1:3">
      <c r="A1351" s="114">
        <v>2220302</v>
      </c>
      <c r="B1351" s="90" t="s">
        <v>2369</v>
      </c>
      <c r="C1351" s="5">
        <v>0</v>
      </c>
    </row>
    <row r="1352" ht="17.1" customHeight="1" spans="1:3">
      <c r="A1352" s="114">
        <v>2220303</v>
      </c>
      <c r="B1352" s="90" t="s">
        <v>2371</v>
      </c>
      <c r="C1352" s="5">
        <v>0</v>
      </c>
    </row>
    <row r="1353" ht="17.1" customHeight="1" spans="1:3">
      <c r="A1353" s="114">
        <v>2220304</v>
      </c>
      <c r="B1353" s="90" t="s">
        <v>2373</v>
      </c>
      <c r="C1353" s="5">
        <v>0</v>
      </c>
    </row>
    <row r="1354" ht="17.1" customHeight="1" spans="1:3">
      <c r="A1354" s="114">
        <v>2220399</v>
      </c>
      <c r="B1354" s="90" t="s">
        <v>2375</v>
      </c>
      <c r="C1354" s="5">
        <v>0</v>
      </c>
    </row>
    <row r="1355" ht="17.1" customHeight="1" spans="1:3">
      <c r="A1355" s="114">
        <v>22204</v>
      </c>
      <c r="B1355" s="90" t="s">
        <v>2377</v>
      </c>
      <c r="C1355" s="5">
        <v>35792</v>
      </c>
    </row>
    <row r="1356" ht="17.1" customHeight="1" spans="1:3">
      <c r="A1356" s="114">
        <v>2220401</v>
      </c>
      <c r="B1356" s="90" t="s">
        <v>2379</v>
      </c>
      <c r="C1356" s="5">
        <v>3594</v>
      </c>
    </row>
    <row r="1357" ht="17.1" customHeight="1" spans="1:3">
      <c r="A1357" s="114">
        <v>2220402</v>
      </c>
      <c r="B1357" s="90" t="s">
        <v>2381</v>
      </c>
      <c r="C1357" s="5">
        <v>3085</v>
      </c>
    </row>
    <row r="1358" ht="17.1" customHeight="1" spans="1:3">
      <c r="A1358" s="114">
        <v>2220403</v>
      </c>
      <c r="B1358" s="90" t="s">
        <v>2383</v>
      </c>
      <c r="C1358" s="5">
        <v>25099</v>
      </c>
    </row>
    <row r="1359" ht="17.1" customHeight="1" spans="1:3">
      <c r="A1359" s="114">
        <v>2220404</v>
      </c>
      <c r="B1359" s="90" t="s">
        <v>2385</v>
      </c>
      <c r="C1359" s="5">
        <v>0</v>
      </c>
    </row>
    <row r="1360" ht="17.1" customHeight="1" spans="1:3">
      <c r="A1360" s="114">
        <v>2220499</v>
      </c>
      <c r="B1360" s="90" t="s">
        <v>2387</v>
      </c>
      <c r="C1360" s="5">
        <v>4014</v>
      </c>
    </row>
    <row r="1361" ht="17.1" customHeight="1" spans="1:3">
      <c r="A1361" s="114">
        <v>22205</v>
      </c>
      <c r="B1361" s="90" t="s">
        <v>2389</v>
      </c>
      <c r="C1361" s="5">
        <v>16661</v>
      </c>
    </row>
    <row r="1362" ht="17.1" customHeight="1" spans="1:3">
      <c r="A1362" s="114">
        <v>2220501</v>
      </c>
      <c r="B1362" s="90" t="s">
        <v>2391</v>
      </c>
      <c r="C1362" s="5">
        <v>0</v>
      </c>
    </row>
    <row r="1363" ht="17.1" customHeight="1" spans="1:3">
      <c r="A1363" s="114">
        <v>2220502</v>
      </c>
      <c r="B1363" s="90" t="s">
        <v>2393</v>
      </c>
      <c r="C1363" s="5">
        <v>9234</v>
      </c>
    </row>
    <row r="1364" ht="17.1" customHeight="1" spans="1:3">
      <c r="A1364" s="114">
        <v>2220503</v>
      </c>
      <c r="B1364" s="90" t="s">
        <v>2395</v>
      </c>
      <c r="C1364" s="5">
        <v>673</v>
      </c>
    </row>
    <row r="1365" ht="17.1" customHeight="1" spans="1:3">
      <c r="A1365" s="114">
        <v>2220504</v>
      </c>
      <c r="B1365" s="90" t="s">
        <v>2397</v>
      </c>
      <c r="C1365" s="5">
        <v>6676</v>
      </c>
    </row>
    <row r="1366" ht="17.1" customHeight="1" spans="1:3">
      <c r="A1366" s="114">
        <v>2220505</v>
      </c>
      <c r="B1366" s="90" t="s">
        <v>2399</v>
      </c>
      <c r="C1366" s="5">
        <v>0</v>
      </c>
    </row>
    <row r="1367" ht="17.1" customHeight="1" spans="1:3">
      <c r="A1367" s="114">
        <v>2220506</v>
      </c>
      <c r="B1367" s="90" t="s">
        <v>2401</v>
      </c>
      <c r="C1367" s="5">
        <v>0</v>
      </c>
    </row>
    <row r="1368" ht="17.1" customHeight="1" spans="1:3">
      <c r="A1368" s="114">
        <v>2220507</v>
      </c>
      <c r="B1368" s="90" t="s">
        <v>2403</v>
      </c>
      <c r="C1368" s="5">
        <v>0</v>
      </c>
    </row>
    <row r="1369" ht="17.1" customHeight="1" spans="1:3">
      <c r="A1369" s="114">
        <v>2220508</v>
      </c>
      <c r="B1369" s="90" t="s">
        <v>2405</v>
      </c>
      <c r="C1369" s="5">
        <v>68</v>
      </c>
    </row>
    <row r="1370" ht="17.1" customHeight="1" spans="1:3">
      <c r="A1370" s="114">
        <v>2220509</v>
      </c>
      <c r="B1370" s="90" t="s">
        <v>2407</v>
      </c>
      <c r="C1370" s="5">
        <v>10</v>
      </c>
    </row>
    <row r="1371" ht="17.1" customHeight="1" spans="1:3">
      <c r="A1371" s="114">
        <v>2220510</v>
      </c>
      <c r="B1371" s="90" t="s">
        <v>2409</v>
      </c>
      <c r="C1371" s="5">
        <v>0</v>
      </c>
    </row>
    <row r="1372" ht="17.1" customHeight="1" spans="1:3">
      <c r="A1372" s="114">
        <v>2220599</v>
      </c>
      <c r="B1372" s="90" t="s">
        <v>2411</v>
      </c>
      <c r="C1372" s="5">
        <v>0</v>
      </c>
    </row>
    <row r="1373" ht="17.1" customHeight="1" spans="1:3">
      <c r="A1373" s="114">
        <v>229</v>
      </c>
      <c r="B1373" s="4" t="s">
        <v>2427</v>
      </c>
      <c r="C1373" s="5">
        <v>879205</v>
      </c>
    </row>
    <row r="1374" ht="17.1" customHeight="1" spans="1:3">
      <c r="A1374" s="114">
        <v>22999</v>
      </c>
      <c r="B1374" s="90" t="s">
        <v>2431</v>
      </c>
      <c r="C1374" s="5">
        <v>879205</v>
      </c>
    </row>
    <row r="1375" ht="17.1" customHeight="1" spans="1:3">
      <c r="A1375" s="114">
        <v>2299901</v>
      </c>
      <c r="B1375" s="90" t="s">
        <v>3783</v>
      </c>
      <c r="C1375" s="5">
        <v>879205</v>
      </c>
    </row>
    <row r="1376" ht="17.1" customHeight="1" spans="1:3">
      <c r="A1376" s="114">
        <v>228</v>
      </c>
      <c r="B1376" s="90" t="s">
        <v>2415</v>
      </c>
      <c r="C1376" s="5">
        <f>192643+8578</f>
        <v>201221</v>
      </c>
    </row>
    <row r="1377" ht="17.1" customHeight="1" spans="1:3">
      <c r="A1377" s="60"/>
      <c r="B1377" s="116" t="s">
        <v>2423</v>
      </c>
      <c r="C1377" s="37">
        <v>192643</v>
      </c>
    </row>
    <row r="1378" ht="17.1" customHeight="1" spans="1:3">
      <c r="A1378" s="60"/>
      <c r="B1378" s="116" t="s">
        <v>3785</v>
      </c>
      <c r="C1378" s="37">
        <v>192643</v>
      </c>
    </row>
    <row r="1379" ht="17.1" customHeight="1" spans="1:3">
      <c r="A1379" s="60">
        <v>2280101</v>
      </c>
      <c r="B1379" s="116" t="s">
        <v>3786</v>
      </c>
      <c r="C1379" s="37">
        <v>91051</v>
      </c>
    </row>
    <row r="1380" ht="17.1" customHeight="1" spans="1:3">
      <c r="A1380" s="60">
        <v>2280102</v>
      </c>
      <c r="B1380" s="116" t="s">
        <v>3787</v>
      </c>
      <c r="C1380" s="37">
        <v>64</v>
      </c>
    </row>
    <row r="1381" ht="17.1" customHeight="1" spans="1:3">
      <c r="A1381" s="60">
        <v>2280103</v>
      </c>
      <c r="B1381" s="116" t="s">
        <v>3788</v>
      </c>
      <c r="C1381" s="37">
        <v>116</v>
      </c>
    </row>
    <row r="1382" ht="17.1" customHeight="1" spans="1:3">
      <c r="A1382" s="60">
        <v>2280104</v>
      </c>
      <c r="B1382" s="116" t="s">
        <v>3789</v>
      </c>
      <c r="C1382" s="37">
        <v>101412</v>
      </c>
    </row>
    <row r="1383" ht="17.1" customHeight="1" spans="1:3">
      <c r="A1383" s="465" t="s">
        <v>2424</v>
      </c>
      <c r="B1383" s="90" t="s">
        <v>3704</v>
      </c>
      <c r="C1383" s="5">
        <v>8578</v>
      </c>
    </row>
    <row r="1384" ht="17.1" customHeight="1" spans="1:3">
      <c r="A1384" s="465" t="s">
        <v>3790</v>
      </c>
      <c r="B1384" s="90" t="s">
        <v>2420</v>
      </c>
      <c r="C1384" s="5">
        <v>8578</v>
      </c>
    </row>
    <row r="1385" ht="17.1" customHeight="1" spans="1:3">
      <c r="A1385" s="465" t="s">
        <v>3791</v>
      </c>
      <c r="B1385" s="98" t="s">
        <v>3792</v>
      </c>
      <c r="C1385" s="100">
        <v>8578</v>
      </c>
    </row>
    <row r="1386" ht="17.25" customHeight="1" spans="2:3">
      <c r="B1386" s="90"/>
      <c r="C1386" s="6"/>
    </row>
    <row r="1387" ht="17.25" customHeight="1" spans="2:3">
      <c r="B1387" s="90"/>
      <c r="C1387" s="6"/>
    </row>
    <row r="1388" ht="17.25" customHeight="1" spans="2:3">
      <c r="B1388" s="90"/>
      <c r="C1388" s="6"/>
    </row>
    <row r="1389" ht="17.25" customHeight="1" spans="2:3">
      <c r="B1389" s="90"/>
      <c r="C1389" s="6"/>
    </row>
    <row r="1390" ht="17.25" customHeight="1" spans="2:3">
      <c r="B1390" s="90"/>
      <c r="C1390" s="6"/>
    </row>
    <row r="1391" ht="17.25" customHeight="1" spans="2:3">
      <c r="B1391" s="90"/>
      <c r="C1391" s="6"/>
    </row>
    <row r="1392" ht="17.25" customHeight="1" spans="2:3">
      <c r="B1392" s="90"/>
      <c r="C1392" s="6"/>
    </row>
    <row r="1393" ht="17.25" customHeight="1" spans="2:3">
      <c r="B1393" s="90"/>
      <c r="C1393" s="6"/>
    </row>
    <row r="1394" ht="17.25" customHeight="1" spans="2:3">
      <c r="B1394" s="90"/>
      <c r="C1394" s="6"/>
    </row>
    <row r="1395" ht="17.25" customHeight="1" spans="2:3">
      <c r="B1395" s="90"/>
      <c r="C1395" s="6"/>
    </row>
    <row r="1396" ht="17.25" customHeight="1" spans="2:3">
      <c r="B1396" s="90"/>
      <c r="C1396" s="6"/>
    </row>
    <row r="1397" ht="17.25" customHeight="1" spans="2:3">
      <c r="B1397" s="90"/>
      <c r="C1397" s="6"/>
    </row>
    <row r="1398" ht="17.25" customHeight="1" spans="2:3">
      <c r="B1398" s="90"/>
      <c r="C1398" s="6"/>
    </row>
    <row r="1399" ht="17.25" customHeight="1" spans="2:3">
      <c r="B1399" s="90"/>
      <c r="C1399" s="6"/>
    </row>
    <row r="1400" ht="17.25" customHeight="1" spans="2:3">
      <c r="B1400" s="90"/>
      <c r="C1400" s="6"/>
    </row>
    <row r="1401" ht="17.25" customHeight="1" spans="2:3">
      <c r="B1401" s="90"/>
      <c r="C1401" s="6"/>
    </row>
    <row r="1402" ht="17.25" customHeight="1" spans="2:3">
      <c r="B1402" s="90"/>
      <c r="C1402" s="6"/>
    </row>
    <row r="1403" ht="17.25" customHeight="1" spans="2:3">
      <c r="B1403" s="90"/>
      <c r="C1403" s="6"/>
    </row>
    <row r="1404" ht="17.25" customHeight="1" spans="2:3">
      <c r="B1404" s="90"/>
      <c r="C1404" s="6"/>
    </row>
    <row r="1405" ht="17.25" customHeight="1" spans="2:3">
      <c r="B1405" s="90"/>
      <c r="C1405" s="6"/>
    </row>
    <row r="1406" ht="17.25" customHeight="1" spans="2:3">
      <c r="B1406" s="90"/>
      <c r="C1406" s="6"/>
    </row>
    <row r="1407" ht="17.25" customHeight="1" spans="2:3">
      <c r="B1407" s="90"/>
      <c r="C1407" s="6"/>
    </row>
    <row r="1408" ht="17.25" customHeight="1" spans="2:3">
      <c r="B1408" s="90"/>
      <c r="C1408" s="6"/>
    </row>
    <row r="1409" ht="17.25" customHeight="1" spans="2:3">
      <c r="B1409" s="90"/>
      <c r="C1409" s="6"/>
    </row>
    <row r="1410" ht="17.25" customHeight="1" spans="2:3">
      <c r="B1410" s="90"/>
      <c r="C1410" s="6"/>
    </row>
    <row r="1411" ht="17.25" customHeight="1" spans="2:3">
      <c r="B1411" s="90"/>
      <c r="C1411" s="6"/>
    </row>
    <row r="1412" ht="17.25" customHeight="1" spans="2:3">
      <c r="B1412" s="90"/>
      <c r="C1412" s="6"/>
    </row>
    <row r="1413" ht="17.25" customHeight="1" spans="2:3">
      <c r="B1413" s="90"/>
      <c r="C1413" s="6"/>
    </row>
    <row r="1414" ht="17.25" customHeight="1" spans="2:3">
      <c r="B1414" s="90"/>
      <c r="C1414" s="6"/>
    </row>
    <row r="1415" ht="17.25" customHeight="1" spans="2:3">
      <c r="B1415" s="90"/>
      <c r="C1415" s="6"/>
    </row>
    <row r="1416" ht="17.25" customHeight="1" spans="2:3">
      <c r="B1416" s="90"/>
      <c r="C1416" s="6"/>
    </row>
    <row r="1417" ht="17.25" customHeight="1" spans="2:3">
      <c r="B1417" s="90"/>
      <c r="C1417" s="6"/>
    </row>
    <row r="1418" ht="17.25" customHeight="1" spans="2:3">
      <c r="B1418" s="90"/>
      <c r="C1418" s="6"/>
    </row>
    <row r="1419" ht="17.25" customHeight="1" spans="2:3">
      <c r="B1419" s="90"/>
      <c r="C1419" s="6"/>
    </row>
    <row r="1420" ht="17.25" customHeight="1" spans="2:3">
      <c r="B1420" s="90"/>
      <c r="C1420" s="6"/>
    </row>
    <row r="1421" ht="17.25" customHeight="1" spans="2:3">
      <c r="B1421" s="90"/>
      <c r="C1421" s="6"/>
    </row>
    <row r="1422" ht="17.25" customHeight="1" spans="2:3">
      <c r="B1422" s="90"/>
      <c r="C1422" s="6"/>
    </row>
    <row r="1423" ht="17.25" customHeight="1" spans="2:3">
      <c r="B1423" s="90"/>
      <c r="C1423" s="6"/>
    </row>
    <row r="1424" ht="17.25" customHeight="1" spans="2:3">
      <c r="B1424" s="90"/>
      <c r="C1424" s="6"/>
    </row>
    <row r="1425" ht="17.25" customHeight="1" spans="2:3">
      <c r="B1425" s="90"/>
      <c r="C1425" s="6"/>
    </row>
    <row r="1426" ht="17.25" customHeight="1" spans="2:3">
      <c r="B1426" s="90"/>
      <c r="C1426" s="6"/>
    </row>
    <row r="1427" ht="17.25" customHeight="1" spans="2:3">
      <c r="B1427" s="90"/>
      <c r="C1427" s="6"/>
    </row>
    <row r="1428" ht="17.25" customHeight="1" spans="2:3">
      <c r="B1428" s="90"/>
      <c r="C1428" s="6"/>
    </row>
    <row r="1429" ht="17.25" customHeight="1" spans="2:3">
      <c r="B1429" s="90"/>
      <c r="C1429" s="6"/>
    </row>
    <row r="1430" ht="17.25" customHeight="1" spans="2:3">
      <c r="B1430" s="90"/>
      <c r="C1430" s="6"/>
    </row>
    <row r="1431" ht="17.25" customHeight="1" spans="2:3">
      <c r="B1431" s="90"/>
      <c r="C1431" s="6"/>
    </row>
    <row r="1432" ht="17.25" customHeight="1" spans="2:3">
      <c r="B1432" s="90"/>
      <c r="C1432" s="6"/>
    </row>
    <row r="1433" ht="17.25" customHeight="1" spans="2:3">
      <c r="B1433" s="90"/>
      <c r="C1433" s="6"/>
    </row>
    <row r="1434" ht="17.25" customHeight="1" spans="2:3">
      <c r="B1434" s="90"/>
      <c r="C1434" s="6"/>
    </row>
    <row r="1435" ht="17.25" customHeight="1" spans="2:3">
      <c r="B1435" s="90"/>
      <c r="C1435" s="6"/>
    </row>
    <row r="1436" ht="17.25" customHeight="1" spans="2:3">
      <c r="B1436" s="90"/>
      <c r="C1436" s="6"/>
    </row>
    <row r="1437" ht="17.25" customHeight="1" spans="2:3">
      <c r="B1437" s="90"/>
      <c r="C1437" s="6"/>
    </row>
    <row r="1438" ht="17.25" customHeight="1" spans="2:3">
      <c r="B1438" s="90"/>
      <c r="C1438" s="6"/>
    </row>
    <row r="1439" ht="17.25" customHeight="1" spans="2:3">
      <c r="B1439" s="90"/>
      <c r="C1439" s="6"/>
    </row>
    <row r="1440" ht="17.25" customHeight="1" spans="2:3">
      <c r="B1440" s="90"/>
      <c r="C1440" s="6"/>
    </row>
    <row r="1441" ht="17.25" customHeight="1" spans="2:3">
      <c r="B1441" s="90"/>
      <c r="C1441" s="6"/>
    </row>
    <row r="1442" ht="17.25" customHeight="1" spans="2:3">
      <c r="B1442" s="90"/>
      <c r="C1442" s="6"/>
    </row>
    <row r="1443" ht="17.25" customHeight="1" spans="2:3">
      <c r="B1443" s="90"/>
      <c r="C1443" s="6"/>
    </row>
    <row r="1444" ht="17.25" customHeight="1" spans="2:3">
      <c r="B1444" s="90"/>
      <c r="C1444" s="6"/>
    </row>
    <row r="1445" ht="17.25" customHeight="1" spans="2:3">
      <c r="B1445" s="90"/>
      <c r="C1445" s="6"/>
    </row>
    <row r="1446" ht="17.25" customHeight="1" spans="2:3">
      <c r="B1446" s="90"/>
      <c r="C1446" s="6"/>
    </row>
    <row r="1447" ht="17.25" customHeight="1" spans="2:3">
      <c r="B1447" s="90"/>
      <c r="C1447" s="6"/>
    </row>
    <row r="1448" ht="17.25" customHeight="1" spans="2:3">
      <c r="B1448" s="90"/>
      <c r="C1448" s="6"/>
    </row>
    <row r="1449" ht="17.25" customHeight="1" spans="2:3">
      <c r="B1449" s="90"/>
      <c r="C1449" s="6"/>
    </row>
    <row r="1450" ht="17.25" customHeight="1" spans="2:3">
      <c r="B1450" s="90"/>
      <c r="C1450" s="6"/>
    </row>
    <row r="1451" ht="17.25" customHeight="1" spans="2:3">
      <c r="B1451" s="90"/>
      <c r="C1451" s="6"/>
    </row>
    <row r="1452" ht="17.25" customHeight="1" spans="2:3">
      <c r="B1452" s="90"/>
      <c r="C1452" s="6"/>
    </row>
    <row r="1453" ht="17.25" customHeight="1" spans="2:3">
      <c r="B1453" s="90"/>
      <c r="C1453" s="6"/>
    </row>
    <row r="1454" ht="17.25" customHeight="1" spans="2:3">
      <c r="B1454" s="90"/>
      <c r="C1454" s="6"/>
    </row>
    <row r="1455" ht="17.25" customHeight="1" spans="2:3">
      <c r="B1455" s="90"/>
      <c r="C1455" s="6"/>
    </row>
    <row r="1456" ht="17.25" customHeight="1" spans="2:3">
      <c r="B1456" s="90"/>
      <c r="C1456" s="6"/>
    </row>
    <row r="1457" ht="17.25" customHeight="1" spans="2:3">
      <c r="B1457" s="90"/>
      <c r="C1457" s="6"/>
    </row>
    <row r="1458" ht="17.25" customHeight="1" spans="2:3">
      <c r="B1458" s="90"/>
      <c r="C1458" s="6"/>
    </row>
    <row r="1459" ht="17.25" customHeight="1" spans="2:3">
      <c r="B1459" s="90"/>
      <c r="C1459" s="6"/>
    </row>
    <row r="1460" ht="17.25" customHeight="1" spans="2:3">
      <c r="B1460" s="90"/>
      <c r="C1460" s="6"/>
    </row>
    <row r="1461" ht="17.25" customHeight="1" spans="2:3">
      <c r="B1461" s="90"/>
      <c r="C1461" s="6"/>
    </row>
    <row r="1462" ht="17.25" customHeight="1" spans="2:3">
      <c r="B1462" s="90"/>
      <c r="C1462" s="6"/>
    </row>
    <row r="1463" ht="17.25" customHeight="1" spans="2:3">
      <c r="B1463" s="90"/>
      <c r="C1463" s="6"/>
    </row>
    <row r="1464" ht="17.25" customHeight="1" spans="2:3">
      <c r="B1464" s="90"/>
      <c r="C1464" s="6"/>
    </row>
    <row r="1465" ht="17.25" customHeight="1" spans="2:3">
      <c r="B1465" s="90"/>
      <c r="C1465" s="6"/>
    </row>
    <row r="1466" ht="17.25" customHeight="1" spans="2:3">
      <c r="B1466" s="90"/>
      <c r="C1466" s="6"/>
    </row>
    <row r="1467" ht="17.25" customHeight="1" spans="2:3">
      <c r="B1467" s="90"/>
      <c r="C1467" s="6"/>
    </row>
    <row r="1468" ht="17.25" customHeight="1" spans="2:3">
      <c r="B1468" s="90"/>
      <c r="C1468" s="6"/>
    </row>
    <row r="1469" ht="17.25" customHeight="1" spans="2:3">
      <c r="B1469" s="90"/>
      <c r="C1469" s="6"/>
    </row>
    <row r="1470" ht="17.25" customHeight="1" spans="2:3">
      <c r="B1470" s="90"/>
      <c r="C1470" s="6"/>
    </row>
    <row r="1471" ht="17.25" customHeight="1" spans="2:3">
      <c r="B1471" s="90"/>
      <c r="C1471" s="6"/>
    </row>
    <row r="1472" ht="17.25" customHeight="1" spans="2:3">
      <c r="B1472" s="90"/>
      <c r="C1472" s="6"/>
    </row>
    <row r="1473" ht="17.25" customHeight="1" spans="2:3">
      <c r="B1473" s="90"/>
      <c r="C1473" s="6"/>
    </row>
    <row r="1474" ht="17.25" customHeight="1" spans="2:3">
      <c r="B1474" s="90"/>
      <c r="C1474" s="6"/>
    </row>
    <row r="1475" ht="17.25" customHeight="1" spans="2:3">
      <c r="B1475" s="90"/>
      <c r="C1475" s="6"/>
    </row>
    <row r="1476" ht="17.25" customHeight="1" spans="2:3">
      <c r="B1476" s="90"/>
      <c r="C1476" s="6"/>
    </row>
    <row r="1477" ht="17.25" customHeight="1" spans="2:3">
      <c r="B1477" s="90"/>
      <c r="C1477" s="6"/>
    </row>
    <row r="1478" ht="17.25" customHeight="1" spans="2:3">
      <c r="B1478" s="93"/>
      <c r="C1478" s="108"/>
    </row>
    <row r="1479" ht="17.25" customHeight="1" spans="2:3">
      <c r="B1479" s="90"/>
      <c r="C1479" s="6"/>
    </row>
    <row r="1480" ht="17.25" customHeight="1" spans="2:3">
      <c r="B1480" s="90"/>
      <c r="C1480" s="6"/>
    </row>
    <row r="1481" ht="17.25" customHeight="1" spans="2:3">
      <c r="B1481" s="90"/>
      <c r="C1481" s="6"/>
    </row>
    <row r="1482" ht="17.25" customHeight="1" spans="2:3">
      <c r="B1482" s="90"/>
      <c r="C1482" s="6"/>
    </row>
    <row r="1483" ht="17.25" customHeight="1" spans="2:3">
      <c r="B1483" s="90"/>
      <c r="C1483" s="6"/>
    </row>
    <row r="1484" ht="17.25" customHeight="1" spans="2:3">
      <c r="B1484" s="90"/>
      <c r="C1484" s="6"/>
    </row>
    <row r="1485" ht="17.25" customHeight="1" spans="2:3">
      <c r="B1485" s="90"/>
      <c r="C1485" s="6"/>
    </row>
    <row r="1486" ht="17.25" customHeight="1" spans="2:3">
      <c r="B1486" s="90"/>
      <c r="C1486" s="6"/>
    </row>
    <row r="1487" ht="17.25" customHeight="1" spans="2:3">
      <c r="B1487" s="90"/>
      <c r="C1487" s="6"/>
    </row>
    <row r="1488" ht="17.25" customHeight="1" spans="2:3">
      <c r="B1488" s="90"/>
      <c r="C1488" s="6"/>
    </row>
    <row r="1489" ht="17.25" customHeight="1" spans="2:3">
      <c r="B1489" s="90"/>
      <c r="C1489" s="6"/>
    </row>
    <row r="1490" ht="17.25" customHeight="1" spans="2:3">
      <c r="B1490" s="90"/>
      <c r="C1490" s="6"/>
    </row>
    <row r="1491" ht="17.1" customHeight="1" spans="2:3">
      <c r="B1491" s="90"/>
      <c r="C1491" s="6"/>
    </row>
    <row r="1492" ht="17.1" customHeight="1" spans="2:3">
      <c r="B1492" s="3" t="s">
        <v>3793</v>
      </c>
      <c r="C1492" s="5">
        <v>47128264</v>
      </c>
    </row>
  </sheetData>
  <mergeCells count="3">
    <mergeCell ref="B1:C1"/>
    <mergeCell ref="B2:C2"/>
    <mergeCell ref="B3:C3"/>
  </mergeCells>
  <printOptions horizontalCentered="1" verticalCentered="1" gridLines="1"/>
  <pageMargins left="3" right="2" top="1" bottom="1" header="0" footer="0"/>
  <pageSetup paperSize="1" scale="64" orientation="landscape" blackAndWhite="1"/>
  <headerFooter alignWithMargins="0">
    <oddHeader>&amp;C@$</oddHeader>
    <oddFooter>&amp;C@&amp;- &amp;P&amp;-$</oddFooter>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dimension ref="A1:I287"/>
  <sheetViews>
    <sheetView showGridLines="0" showZeros="0" zoomScale="85" zoomScaleNormal="85" workbookViewId="0">
      <pane xSplit="2" ySplit="5" topLeftCell="C183" activePane="bottomRight" state="frozen"/>
      <selection/>
      <selection pane="topRight"/>
      <selection pane="bottomLeft"/>
      <selection pane="bottomRight" activeCell="A208" sqref="A208"/>
    </sheetView>
  </sheetViews>
  <sheetFormatPr defaultColWidth="9.125" defaultRowHeight="15"/>
  <cols>
    <col min="2" max="2" width="31.25" customWidth="1"/>
    <col min="3" max="6" width="12.625" customWidth="1"/>
    <col min="7" max="9" width="9.125" hidden="1" customWidth="1"/>
    <col min="241" max="241" width="31.25" customWidth="1"/>
    <col min="242" max="262" width="12.625" customWidth="1"/>
    <col min="263" max="265" width="9.125" hidden="1" customWidth="1"/>
    <col min="497" max="497" width="31.25" customWidth="1"/>
    <col min="498" max="518" width="12.625" customWidth="1"/>
    <col min="519" max="521" width="9.125" hidden="1" customWidth="1"/>
    <col min="753" max="753" width="31.25" customWidth="1"/>
    <col min="754" max="774" width="12.625" customWidth="1"/>
    <col min="775" max="777" width="9.125" hidden="1" customWidth="1"/>
    <col min="1009" max="1009" width="31.25" customWidth="1"/>
    <col min="1010" max="1030" width="12.625" customWidth="1"/>
    <col min="1031" max="1033" width="9.125" hidden="1" customWidth="1"/>
    <col min="1265" max="1265" width="31.25" customWidth="1"/>
    <col min="1266" max="1286" width="12.625" customWidth="1"/>
    <col min="1287" max="1289" width="9.125" hidden="1" customWidth="1"/>
    <col min="1521" max="1521" width="31.25" customWidth="1"/>
    <col min="1522" max="1542" width="12.625" customWidth="1"/>
    <col min="1543" max="1545" width="9.125" hidden="1" customWidth="1"/>
    <col min="1777" max="1777" width="31.25" customWidth="1"/>
    <col min="1778" max="1798" width="12.625" customWidth="1"/>
    <col min="1799" max="1801" width="9.125" hidden="1" customWidth="1"/>
    <col min="2033" max="2033" width="31.25" customWidth="1"/>
    <col min="2034" max="2054" width="12.625" customWidth="1"/>
    <col min="2055" max="2057" width="9.125" hidden="1" customWidth="1"/>
    <col min="2289" max="2289" width="31.25" customWidth="1"/>
    <col min="2290" max="2310" width="12.625" customWidth="1"/>
    <col min="2311" max="2313" width="9.125" hidden="1" customWidth="1"/>
    <col min="2545" max="2545" width="31.25" customWidth="1"/>
    <col min="2546" max="2566" width="12.625" customWidth="1"/>
    <col min="2567" max="2569" width="9.125" hidden="1" customWidth="1"/>
    <col min="2801" max="2801" width="31.25" customWidth="1"/>
    <col min="2802" max="2822" width="12.625" customWidth="1"/>
    <col min="2823" max="2825" width="9.125" hidden="1" customWidth="1"/>
    <col min="3057" max="3057" width="31.25" customWidth="1"/>
    <col min="3058" max="3078" width="12.625" customWidth="1"/>
    <col min="3079" max="3081" width="9.125" hidden="1" customWidth="1"/>
    <col min="3313" max="3313" width="31.25" customWidth="1"/>
    <col min="3314" max="3334" width="12.625" customWidth="1"/>
    <col min="3335" max="3337" width="9.125" hidden="1" customWidth="1"/>
    <col min="3569" max="3569" width="31.25" customWidth="1"/>
    <col min="3570" max="3590" width="12.625" customWidth="1"/>
    <col min="3591" max="3593" width="9.125" hidden="1" customWidth="1"/>
    <col min="3825" max="3825" width="31.25" customWidth="1"/>
    <col min="3826" max="3846" width="12.625" customWidth="1"/>
    <col min="3847" max="3849" width="9.125" hidden="1" customWidth="1"/>
    <col min="4081" max="4081" width="31.25" customWidth="1"/>
    <col min="4082" max="4102" width="12.625" customWidth="1"/>
    <col min="4103" max="4105" width="9.125" hidden="1" customWidth="1"/>
    <col min="4337" max="4337" width="31.25" customWidth="1"/>
    <col min="4338" max="4358" width="12.625" customWidth="1"/>
    <col min="4359" max="4361" width="9.125" hidden="1" customWidth="1"/>
    <col min="4593" max="4593" width="31.25" customWidth="1"/>
    <col min="4594" max="4614" width="12.625" customWidth="1"/>
    <col min="4615" max="4617" width="9.125" hidden="1" customWidth="1"/>
    <col min="4849" max="4849" width="31.25" customWidth="1"/>
    <col min="4850" max="4870" width="12.625" customWidth="1"/>
    <col min="4871" max="4873" width="9.125" hidden="1" customWidth="1"/>
    <col min="5105" max="5105" width="31.25" customWidth="1"/>
    <col min="5106" max="5126" width="12.625" customWidth="1"/>
    <col min="5127" max="5129" width="9.125" hidden="1" customWidth="1"/>
    <col min="5361" max="5361" width="31.25" customWidth="1"/>
    <col min="5362" max="5382" width="12.625" customWidth="1"/>
    <col min="5383" max="5385" width="9.125" hidden="1" customWidth="1"/>
    <col min="5617" max="5617" width="31.25" customWidth="1"/>
    <col min="5618" max="5638" width="12.625" customWidth="1"/>
    <col min="5639" max="5641" width="9.125" hidden="1" customWidth="1"/>
    <col min="5873" max="5873" width="31.25" customWidth="1"/>
    <col min="5874" max="5894" width="12.625" customWidth="1"/>
    <col min="5895" max="5897" width="9.125" hidden="1" customWidth="1"/>
    <col min="6129" max="6129" width="31.25" customWidth="1"/>
    <col min="6130" max="6150" width="12.625" customWidth="1"/>
    <col min="6151" max="6153" width="9.125" hidden="1" customWidth="1"/>
    <col min="6385" max="6385" width="31.25" customWidth="1"/>
    <col min="6386" max="6406" width="12.625" customWidth="1"/>
    <col min="6407" max="6409" width="9.125" hidden="1" customWidth="1"/>
    <col min="6641" max="6641" width="31.25" customWidth="1"/>
    <col min="6642" max="6662" width="12.625" customWidth="1"/>
    <col min="6663" max="6665" width="9.125" hidden="1" customWidth="1"/>
    <col min="6897" max="6897" width="31.25" customWidth="1"/>
    <col min="6898" max="6918" width="12.625" customWidth="1"/>
    <col min="6919" max="6921" width="9.125" hidden="1" customWidth="1"/>
    <col min="7153" max="7153" width="31.25" customWidth="1"/>
    <col min="7154" max="7174" width="12.625" customWidth="1"/>
    <col min="7175" max="7177" width="9.125" hidden="1" customWidth="1"/>
    <col min="7409" max="7409" width="31.25" customWidth="1"/>
    <col min="7410" max="7430" width="12.625" customWidth="1"/>
    <col min="7431" max="7433" width="9.125" hidden="1" customWidth="1"/>
    <col min="7665" max="7665" width="31.25" customWidth="1"/>
    <col min="7666" max="7686" width="12.625" customWidth="1"/>
    <col min="7687" max="7689" width="9.125" hidden="1" customWidth="1"/>
    <col min="7921" max="7921" width="31.25" customWidth="1"/>
    <col min="7922" max="7942" width="12.625" customWidth="1"/>
    <col min="7943" max="7945" width="9.125" hidden="1" customWidth="1"/>
    <col min="8177" max="8177" width="31.25" customWidth="1"/>
    <col min="8178" max="8198" width="12.625" customWidth="1"/>
    <col min="8199" max="8201" width="9.125" hidden="1" customWidth="1"/>
    <col min="8433" max="8433" width="31.25" customWidth="1"/>
    <col min="8434" max="8454" width="12.625" customWidth="1"/>
    <col min="8455" max="8457" width="9.125" hidden="1" customWidth="1"/>
    <col min="8689" max="8689" width="31.25" customWidth="1"/>
    <col min="8690" max="8710" width="12.625" customWidth="1"/>
    <col min="8711" max="8713" width="9.125" hidden="1" customWidth="1"/>
    <col min="8945" max="8945" width="31.25" customWidth="1"/>
    <col min="8946" max="8966" width="12.625" customWidth="1"/>
    <col min="8967" max="8969" width="9.125" hidden="1" customWidth="1"/>
    <col min="9201" max="9201" width="31.25" customWidth="1"/>
    <col min="9202" max="9222" width="12.625" customWidth="1"/>
    <col min="9223" max="9225" width="9.125" hidden="1" customWidth="1"/>
    <col min="9457" max="9457" width="31.25" customWidth="1"/>
    <col min="9458" max="9478" width="12.625" customWidth="1"/>
    <col min="9479" max="9481" width="9.125" hidden="1" customWidth="1"/>
    <col min="9713" max="9713" width="31.25" customWidth="1"/>
    <col min="9714" max="9734" width="12.625" customWidth="1"/>
    <col min="9735" max="9737" width="9.125" hidden="1" customWidth="1"/>
    <col min="9969" max="9969" width="31.25" customWidth="1"/>
    <col min="9970" max="9990" width="12.625" customWidth="1"/>
    <col min="9991" max="9993" width="9.125" hidden="1" customWidth="1"/>
    <col min="10225" max="10225" width="31.25" customWidth="1"/>
    <col min="10226" max="10246" width="12.625" customWidth="1"/>
    <col min="10247" max="10249" width="9.125" hidden="1" customWidth="1"/>
    <col min="10481" max="10481" width="31.25" customWidth="1"/>
    <col min="10482" max="10502" width="12.625" customWidth="1"/>
    <col min="10503" max="10505" width="9.125" hidden="1" customWidth="1"/>
    <col min="10737" max="10737" width="31.25" customWidth="1"/>
    <col min="10738" max="10758" width="12.625" customWidth="1"/>
    <col min="10759" max="10761" width="9.125" hidden="1" customWidth="1"/>
    <col min="10993" max="10993" width="31.25" customWidth="1"/>
    <col min="10994" max="11014" width="12.625" customWidth="1"/>
    <col min="11015" max="11017" width="9.125" hidden="1" customWidth="1"/>
    <col min="11249" max="11249" width="31.25" customWidth="1"/>
    <col min="11250" max="11270" width="12.625" customWidth="1"/>
    <col min="11271" max="11273" width="9.125" hidden="1" customWidth="1"/>
    <col min="11505" max="11505" width="31.25" customWidth="1"/>
    <col min="11506" max="11526" width="12.625" customWidth="1"/>
    <col min="11527" max="11529" width="9.125" hidden="1" customWidth="1"/>
    <col min="11761" max="11761" width="31.25" customWidth="1"/>
    <col min="11762" max="11782" width="12.625" customWidth="1"/>
    <col min="11783" max="11785" width="9.125" hidden="1" customWidth="1"/>
    <col min="12017" max="12017" width="31.25" customWidth="1"/>
    <col min="12018" max="12038" width="12.625" customWidth="1"/>
    <col min="12039" max="12041" width="9.125" hidden="1" customWidth="1"/>
    <col min="12273" max="12273" width="31.25" customWidth="1"/>
    <col min="12274" max="12294" width="12.625" customWidth="1"/>
    <col min="12295" max="12297" width="9.125" hidden="1" customWidth="1"/>
    <col min="12529" max="12529" width="31.25" customWidth="1"/>
    <col min="12530" max="12550" width="12.625" customWidth="1"/>
    <col min="12551" max="12553" width="9.125" hidden="1" customWidth="1"/>
    <col min="12785" max="12785" width="31.25" customWidth="1"/>
    <col min="12786" max="12806" width="12.625" customWidth="1"/>
    <col min="12807" max="12809" width="9.125" hidden="1" customWidth="1"/>
    <col min="13041" max="13041" width="31.25" customWidth="1"/>
    <col min="13042" max="13062" width="12.625" customWidth="1"/>
    <col min="13063" max="13065" width="9.125" hidden="1" customWidth="1"/>
    <col min="13297" max="13297" width="31.25" customWidth="1"/>
    <col min="13298" max="13318" width="12.625" customWidth="1"/>
    <col min="13319" max="13321" width="9.125" hidden="1" customWidth="1"/>
    <col min="13553" max="13553" width="31.25" customWidth="1"/>
    <col min="13554" max="13574" width="12.625" customWidth="1"/>
    <col min="13575" max="13577" width="9.125" hidden="1" customWidth="1"/>
    <col min="13809" max="13809" width="31.25" customWidth="1"/>
    <col min="13810" max="13830" width="12.625" customWidth="1"/>
    <col min="13831" max="13833" width="9.125" hidden="1" customWidth="1"/>
    <col min="14065" max="14065" width="31.25" customWidth="1"/>
    <col min="14066" max="14086" width="12.625" customWidth="1"/>
    <col min="14087" max="14089" width="9.125" hidden="1" customWidth="1"/>
    <col min="14321" max="14321" width="31.25" customWidth="1"/>
    <col min="14322" max="14342" width="12.625" customWidth="1"/>
    <col min="14343" max="14345" width="9.125" hidden="1" customWidth="1"/>
    <col min="14577" max="14577" width="31.25" customWidth="1"/>
    <col min="14578" max="14598" width="12.625" customWidth="1"/>
    <col min="14599" max="14601" width="9.125" hidden="1" customWidth="1"/>
    <col min="14833" max="14833" width="31.25" customWidth="1"/>
    <col min="14834" max="14854" width="12.625" customWidth="1"/>
    <col min="14855" max="14857" width="9.125" hidden="1" customWidth="1"/>
    <col min="15089" max="15089" width="31.25" customWidth="1"/>
    <col min="15090" max="15110" width="12.625" customWidth="1"/>
    <col min="15111" max="15113" width="9.125" hidden="1" customWidth="1"/>
    <col min="15345" max="15345" width="31.25" customWidth="1"/>
    <col min="15346" max="15366" width="12.625" customWidth="1"/>
    <col min="15367" max="15369" width="9.125" hidden="1" customWidth="1"/>
    <col min="15601" max="15601" width="31.25" customWidth="1"/>
    <col min="15602" max="15622" width="12.625" customWidth="1"/>
    <col min="15623" max="15625" width="9.125" hidden="1" customWidth="1"/>
    <col min="15857" max="15857" width="31.25" customWidth="1"/>
    <col min="15858" max="15878" width="12.625" customWidth="1"/>
    <col min="15879" max="15881" width="9.125" hidden="1" customWidth="1"/>
    <col min="16113" max="16113" width="31.25" customWidth="1"/>
    <col min="16114" max="16134" width="12.625" customWidth="1"/>
    <col min="16135" max="16137" width="9.125" hidden="1" customWidth="1"/>
  </cols>
  <sheetData>
    <row r="1" ht="33.95" customHeight="1" spans="2:9">
      <c r="B1" s="77" t="s">
        <v>4613</v>
      </c>
      <c r="C1" s="77"/>
      <c r="D1" s="77"/>
      <c r="E1" s="77"/>
      <c r="F1" s="77"/>
      <c r="G1" s="77"/>
      <c r="H1" s="77"/>
      <c r="I1" s="77"/>
    </row>
    <row r="2" ht="17.25" customHeight="1" spans="2:9">
      <c r="B2" s="2" t="s">
        <v>3671</v>
      </c>
      <c r="C2" s="2"/>
      <c r="D2" s="2"/>
      <c r="E2" s="2"/>
      <c r="F2" s="2"/>
      <c r="G2" s="2"/>
      <c r="H2" s="2"/>
      <c r="I2" s="2"/>
    </row>
    <row r="3" ht="17.25" customHeight="1" spans="2:9">
      <c r="B3" s="78" t="s">
        <v>2607</v>
      </c>
      <c r="C3" s="78"/>
      <c r="D3" s="78"/>
      <c r="E3" s="78"/>
      <c r="F3" s="78"/>
      <c r="G3" s="78"/>
      <c r="H3" s="78"/>
      <c r="I3" s="78"/>
    </row>
    <row r="4" ht="18" customHeight="1" spans="2:9">
      <c r="B4" s="79" t="s">
        <v>3672</v>
      </c>
      <c r="C4" s="80" t="s">
        <v>128</v>
      </c>
      <c r="D4" s="79" t="s">
        <v>129</v>
      </c>
      <c r="E4" s="81" t="s">
        <v>3673</v>
      </c>
      <c r="F4" s="82" t="s">
        <v>3674</v>
      </c>
      <c r="G4" s="83" t="s">
        <v>3675</v>
      </c>
      <c r="H4" s="82" t="s">
        <v>3676</v>
      </c>
      <c r="I4" s="80" t="s">
        <v>3677</v>
      </c>
    </row>
    <row r="5" ht="44.25" customHeight="1" spans="2:9">
      <c r="B5" s="84"/>
      <c r="C5" s="85"/>
      <c r="D5" s="3"/>
      <c r="E5" s="86"/>
      <c r="F5" s="85"/>
      <c r="G5" s="87"/>
      <c r="H5" s="88"/>
      <c r="I5" s="94"/>
    </row>
    <row r="6" ht="17.1" customHeight="1" spans="1:9">
      <c r="A6" s="89"/>
      <c r="B6" s="90" t="s">
        <v>3678</v>
      </c>
      <c r="C6" s="5">
        <v>4024756</v>
      </c>
      <c r="D6" s="5">
        <v>3885069</v>
      </c>
      <c r="E6" s="91">
        <v>139687</v>
      </c>
      <c r="F6" s="5">
        <v>124920</v>
      </c>
      <c r="G6" s="92">
        <v>25928</v>
      </c>
      <c r="H6" s="5">
        <v>0</v>
      </c>
      <c r="I6" s="5">
        <v>0</v>
      </c>
    </row>
    <row r="7" ht="17.1" customHeight="1" spans="1:9">
      <c r="A7" s="89" t="s">
        <v>138</v>
      </c>
      <c r="B7" s="90" t="s">
        <v>139</v>
      </c>
      <c r="C7" s="5">
        <v>119351</v>
      </c>
      <c r="D7" s="5">
        <v>116631</v>
      </c>
      <c r="E7" s="91">
        <v>2720</v>
      </c>
      <c r="F7" s="5">
        <v>2720</v>
      </c>
      <c r="G7" s="92">
        <v>0</v>
      </c>
      <c r="H7" s="5">
        <v>0</v>
      </c>
      <c r="I7" s="5">
        <v>0</v>
      </c>
    </row>
    <row r="8" ht="17.1" customHeight="1" spans="1:9">
      <c r="A8" s="89" t="s">
        <v>163</v>
      </c>
      <c r="B8" s="93" t="s">
        <v>164</v>
      </c>
      <c r="C8" s="5">
        <v>91073</v>
      </c>
      <c r="D8" s="5">
        <v>90754</v>
      </c>
      <c r="E8" s="91">
        <v>319</v>
      </c>
      <c r="F8" s="5">
        <v>319</v>
      </c>
      <c r="G8" s="92">
        <v>0</v>
      </c>
      <c r="H8" s="5">
        <v>0</v>
      </c>
      <c r="I8" s="5">
        <v>0</v>
      </c>
    </row>
    <row r="9" ht="17.1" customHeight="1" spans="1:9">
      <c r="A9" s="459" t="s">
        <v>177</v>
      </c>
      <c r="B9" s="90" t="s">
        <v>178</v>
      </c>
      <c r="C9" s="5">
        <v>1092925</v>
      </c>
      <c r="D9" s="5">
        <v>1043025</v>
      </c>
      <c r="E9" s="91">
        <v>49900</v>
      </c>
      <c r="F9" s="5">
        <v>32479</v>
      </c>
      <c r="G9" s="92">
        <v>5734</v>
      </c>
      <c r="H9" s="5">
        <v>0</v>
      </c>
      <c r="I9" s="5">
        <v>0</v>
      </c>
    </row>
    <row r="10" ht="17.1" customHeight="1" spans="1:9">
      <c r="A10" s="89" t="s">
        <v>197</v>
      </c>
      <c r="B10" s="90" t="s">
        <v>198</v>
      </c>
      <c r="C10" s="5">
        <v>253068</v>
      </c>
      <c r="D10" s="5">
        <v>246725</v>
      </c>
      <c r="E10" s="91">
        <v>6343</v>
      </c>
      <c r="F10" s="5">
        <v>6528</v>
      </c>
      <c r="G10" s="92">
        <v>5000</v>
      </c>
      <c r="H10" s="5">
        <v>0</v>
      </c>
      <c r="I10" s="5">
        <v>0</v>
      </c>
    </row>
    <row r="11" ht="17.1" customHeight="1" spans="1:9">
      <c r="A11" s="89" t="s">
        <v>218</v>
      </c>
      <c r="B11" s="90" t="s">
        <v>219</v>
      </c>
      <c r="C11" s="5">
        <v>53295</v>
      </c>
      <c r="D11" s="5">
        <v>52757</v>
      </c>
      <c r="E11" s="91">
        <v>538</v>
      </c>
      <c r="F11" s="5">
        <v>569</v>
      </c>
      <c r="G11" s="92">
        <v>0</v>
      </c>
      <c r="H11" s="5">
        <v>0</v>
      </c>
      <c r="I11" s="5">
        <v>0</v>
      </c>
    </row>
    <row r="12" ht="17.1" customHeight="1" spans="1:9">
      <c r="A12" s="89" t="s">
        <v>236</v>
      </c>
      <c r="B12" s="90" t="s">
        <v>237</v>
      </c>
      <c r="C12" s="5">
        <v>212474</v>
      </c>
      <c r="D12" s="5">
        <v>206340</v>
      </c>
      <c r="E12" s="91">
        <v>6134</v>
      </c>
      <c r="F12" s="5">
        <v>6581</v>
      </c>
      <c r="G12" s="92">
        <v>1000</v>
      </c>
      <c r="H12" s="5">
        <v>0</v>
      </c>
      <c r="I12" s="5">
        <v>0</v>
      </c>
    </row>
    <row r="13" ht="17.1" customHeight="1" spans="1:9">
      <c r="A13" s="89" t="s">
        <v>254</v>
      </c>
      <c r="B13" s="90" t="s">
        <v>255</v>
      </c>
      <c r="C13" s="5">
        <v>306219</v>
      </c>
      <c r="D13" s="5">
        <v>305379</v>
      </c>
      <c r="E13" s="91">
        <v>840</v>
      </c>
      <c r="F13" s="5">
        <v>996</v>
      </c>
      <c r="G13" s="92">
        <v>0</v>
      </c>
      <c r="H13" s="5">
        <v>0</v>
      </c>
      <c r="I13" s="5">
        <v>0</v>
      </c>
    </row>
    <row r="14" ht="17.1" customHeight="1" spans="1:9">
      <c r="A14" s="89" t="s">
        <v>273</v>
      </c>
      <c r="B14" s="90" t="s">
        <v>274</v>
      </c>
      <c r="C14" s="5">
        <v>62763</v>
      </c>
      <c r="D14" s="5">
        <v>62089</v>
      </c>
      <c r="E14" s="91">
        <v>674</v>
      </c>
      <c r="F14" s="5">
        <v>684</v>
      </c>
      <c r="G14" s="92">
        <v>0</v>
      </c>
      <c r="H14" s="5">
        <v>0</v>
      </c>
      <c r="I14" s="5">
        <v>0</v>
      </c>
    </row>
    <row r="15" ht="17.1" customHeight="1" spans="1:9">
      <c r="A15" s="89" t="s">
        <v>286</v>
      </c>
      <c r="B15" s="90" t="s">
        <v>287</v>
      </c>
      <c r="C15" s="5">
        <v>2170</v>
      </c>
      <c r="D15" s="5">
        <v>2136</v>
      </c>
      <c r="E15" s="91">
        <v>34</v>
      </c>
      <c r="F15" s="5">
        <v>34</v>
      </c>
      <c r="G15" s="92">
        <v>0</v>
      </c>
      <c r="H15" s="5">
        <v>0</v>
      </c>
      <c r="I15" s="5">
        <v>0</v>
      </c>
    </row>
    <row r="16" ht="17.1" customHeight="1" spans="1:9">
      <c r="A16" s="89" t="s">
        <v>301</v>
      </c>
      <c r="B16" s="90" t="s">
        <v>302</v>
      </c>
      <c r="C16" s="5">
        <v>112063</v>
      </c>
      <c r="D16" s="5">
        <v>108224</v>
      </c>
      <c r="E16" s="91">
        <v>3839</v>
      </c>
      <c r="F16" s="5">
        <v>3891</v>
      </c>
      <c r="G16" s="92">
        <v>0</v>
      </c>
      <c r="H16" s="5">
        <v>0</v>
      </c>
      <c r="I16" s="5">
        <v>0</v>
      </c>
    </row>
    <row r="17" ht="17.1" customHeight="1" spans="1:9">
      <c r="A17" s="89" t="s">
        <v>327</v>
      </c>
      <c r="B17" s="90" t="s">
        <v>328</v>
      </c>
      <c r="C17" s="5">
        <v>130083</v>
      </c>
      <c r="D17" s="5">
        <v>129314</v>
      </c>
      <c r="E17" s="91">
        <v>769</v>
      </c>
      <c r="F17" s="5">
        <v>779</v>
      </c>
      <c r="G17" s="92">
        <v>0</v>
      </c>
      <c r="H17" s="5">
        <v>0</v>
      </c>
      <c r="I17" s="5">
        <v>0</v>
      </c>
    </row>
    <row r="18" ht="17.1" customHeight="1" spans="1:9">
      <c r="A18" s="89" t="s">
        <v>341</v>
      </c>
      <c r="B18" s="90" t="s">
        <v>342</v>
      </c>
      <c r="C18" s="5">
        <v>140812</v>
      </c>
      <c r="D18" s="5">
        <v>138891</v>
      </c>
      <c r="E18" s="91">
        <v>1921</v>
      </c>
      <c r="F18" s="5">
        <v>3585</v>
      </c>
      <c r="G18" s="92">
        <v>1494</v>
      </c>
      <c r="H18" s="5">
        <v>0</v>
      </c>
      <c r="I18" s="5">
        <v>0</v>
      </c>
    </row>
    <row r="19" ht="17.1" customHeight="1" spans="1:9">
      <c r="A19" s="89" t="s">
        <v>359</v>
      </c>
      <c r="B19" s="90" t="s">
        <v>360</v>
      </c>
      <c r="C19" s="5">
        <v>2032</v>
      </c>
      <c r="D19" s="5">
        <v>2031</v>
      </c>
      <c r="E19" s="91">
        <v>1</v>
      </c>
      <c r="F19" s="5">
        <v>1</v>
      </c>
      <c r="G19" s="92">
        <v>0</v>
      </c>
      <c r="H19" s="5">
        <v>0</v>
      </c>
      <c r="I19" s="5">
        <v>0</v>
      </c>
    </row>
    <row r="20" ht="17.1" customHeight="1" spans="1:9">
      <c r="A20" s="89" t="s">
        <v>379</v>
      </c>
      <c r="B20" s="90" t="s">
        <v>380</v>
      </c>
      <c r="C20" s="5">
        <v>110331</v>
      </c>
      <c r="D20" s="5">
        <v>108575</v>
      </c>
      <c r="E20" s="91">
        <v>1756</v>
      </c>
      <c r="F20" s="5">
        <v>1834</v>
      </c>
      <c r="G20" s="92">
        <v>0</v>
      </c>
      <c r="H20" s="5">
        <v>0</v>
      </c>
      <c r="I20" s="5">
        <v>0</v>
      </c>
    </row>
    <row r="21" ht="17.1" customHeight="1" spans="1:9">
      <c r="A21" s="89" t="s">
        <v>394</v>
      </c>
      <c r="B21" s="90" t="s">
        <v>395</v>
      </c>
      <c r="C21" s="5">
        <v>58804</v>
      </c>
      <c r="D21" s="5">
        <v>56230</v>
      </c>
      <c r="E21" s="91">
        <v>2574</v>
      </c>
      <c r="F21" s="5">
        <v>2636</v>
      </c>
      <c r="G21" s="92">
        <v>0</v>
      </c>
      <c r="H21" s="5">
        <v>0</v>
      </c>
      <c r="I21" s="5">
        <v>0</v>
      </c>
    </row>
    <row r="22" ht="17.1" customHeight="1" spans="1:9">
      <c r="A22" s="89" t="s">
        <v>415</v>
      </c>
      <c r="B22" s="90" t="s">
        <v>416</v>
      </c>
      <c r="C22" s="5">
        <v>64163</v>
      </c>
      <c r="D22" s="5">
        <v>61404</v>
      </c>
      <c r="E22" s="91">
        <v>2759</v>
      </c>
      <c r="F22" s="5">
        <v>2750</v>
      </c>
      <c r="G22" s="92">
        <v>0</v>
      </c>
      <c r="H22" s="5">
        <v>0</v>
      </c>
      <c r="I22" s="5">
        <v>0</v>
      </c>
    </row>
    <row r="23" ht="17.1" customHeight="1" spans="1:9">
      <c r="A23" s="89" t="s">
        <v>425</v>
      </c>
      <c r="B23" s="90" t="s">
        <v>426</v>
      </c>
      <c r="C23" s="5">
        <v>22228</v>
      </c>
      <c r="D23" s="5">
        <v>21993</v>
      </c>
      <c r="E23" s="91">
        <v>235</v>
      </c>
      <c r="F23" s="5">
        <v>179</v>
      </c>
      <c r="G23" s="92">
        <v>0</v>
      </c>
      <c r="H23" s="5">
        <v>0</v>
      </c>
      <c r="I23" s="5">
        <v>0</v>
      </c>
    </row>
    <row r="24" ht="17.1" customHeight="1" spans="1:9">
      <c r="A24" s="89" t="s">
        <v>435</v>
      </c>
      <c r="B24" s="90" t="s">
        <v>436</v>
      </c>
      <c r="C24" s="5">
        <v>12608</v>
      </c>
      <c r="D24" s="5">
        <v>12603</v>
      </c>
      <c r="E24" s="91">
        <v>5</v>
      </c>
      <c r="F24" s="5">
        <v>5</v>
      </c>
      <c r="G24" s="92">
        <v>0</v>
      </c>
      <c r="H24" s="5">
        <v>0</v>
      </c>
      <c r="I24" s="5">
        <v>0</v>
      </c>
    </row>
    <row r="25" ht="17.1" customHeight="1" spans="1:9">
      <c r="A25" s="89" t="s">
        <v>449</v>
      </c>
      <c r="B25" s="90" t="s">
        <v>450</v>
      </c>
      <c r="C25" s="5">
        <v>43504</v>
      </c>
      <c r="D25" s="5">
        <v>41357</v>
      </c>
      <c r="E25" s="91">
        <v>2147</v>
      </c>
      <c r="F25" s="5">
        <v>2147</v>
      </c>
      <c r="G25" s="92">
        <v>0</v>
      </c>
      <c r="H25" s="5">
        <v>0</v>
      </c>
      <c r="I25" s="5">
        <v>0</v>
      </c>
    </row>
    <row r="26" ht="17.1" customHeight="1" spans="1:9">
      <c r="A26" s="89" t="s">
        <v>458</v>
      </c>
      <c r="B26" s="90" t="s">
        <v>459</v>
      </c>
      <c r="C26" s="5">
        <v>20859</v>
      </c>
      <c r="D26" s="5">
        <v>20412</v>
      </c>
      <c r="E26" s="91">
        <v>447</v>
      </c>
      <c r="F26" s="5">
        <v>447</v>
      </c>
      <c r="G26" s="92">
        <v>0</v>
      </c>
      <c r="H26" s="5">
        <v>0</v>
      </c>
      <c r="I26" s="5">
        <v>0</v>
      </c>
    </row>
    <row r="27" ht="17.1" customHeight="1" spans="1:9">
      <c r="A27" s="89" t="s">
        <v>467</v>
      </c>
      <c r="B27" s="90" t="s">
        <v>468</v>
      </c>
      <c r="C27" s="5">
        <v>84990</v>
      </c>
      <c r="D27" s="5">
        <v>83966</v>
      </c>
      <c r="E27" s="91">
        <v>1024</v>
      </c>
      <c r="F27" s="5">
        <v>1014</v>
      </c>
      <c r="G27" s="92">
        <v>0</v>
      </c>
      <c r="H27" s="5">
        <v>0</v>
      </c>
      <c r="I27" s="5">
        <v>0</v>
      </c>
    </row>
    <row r="28" ht="17.1" customHeight="1" spans="1:9">
      <c r="A28" s="89" t="s">
        <v>479</v>
      </c>
      <c r="B28" s="90" t="s">
        <v>480</v>
      </c>
      <c r="C28" s="5">
        <v>273031</v>
      </c>
      <c r="D28" s="5">
        <v>271347</v>
      </c>
      <c r="E28" s="91">
        <v>1684</v>
      </c>
      <c r="F28" s="5">
        <v>1684</v>
      </c>
      <c r="G28" s="92">
        <v>500</v>
      </c>
      <c r="H28" s="5">
        <v>0</v>
      </c>
      <c r="I28" s="5">
        <v>0</v>
      </c>
    </row>
    <row r="29" ht="17.1" customHeight="1" spans="1:9">
      <c r="A29" s="89" t="s">
        <v>489</v>
      </c>
      <c r="B29" s="90" t="s">
        <v>490</v>
      </c>
      <c r="C29" s="5">
        <v>115324</v>
      </c>
      <c r="D29" s="5">
        <v>113522</v>
      </c>
      <c r="E29" s="91">
        <v>1802</v>
      </c>
      <c r="F29" s="5">
        <v>1836</v>
      </c>
      <c r="G29" s="92">
        <v>0</v>
      </c>
      <c r="H29" s="5">
        <v>0</v>
      </c>
      <c r="I29" s="5">
        <v>0</v>
      </c>
    </row>
    <row r="30" ht="17.1" customHeight="1" spans="1:9">
      <c r="A30" s="89" t="s">
        <v>497</v>
      </c>
      <c r="B30" s="90" t="s">
        <v>498</v>
      </c>
      <c r="C30" s="5">
        <v>74758</v>
      </c>
      <c r="D30" s="5">
        <v>74042</v>
      </c>
      <c r="E30" s="91">
        <v>716</v>
      </c>
      <c r="F30" s="5">
        <v>716</v>
      </c>
      <c r="G30" s="92">
        <v>0</v>
      </c>
      <c r="H30" s="5">
        <v>0</v>
      </c>
      <c r="I30" s="5">
        <v>0</v>
      </c>
    </row>
    <row r="31" ht="17.1" customHeight="1" spans="1:9">
      <c r="A31" s="89" t="s">
        <v>505</v>
      </c>
      <c r="B31" s="90" t="s">
        <v>506</v>
      </c>
      <c r="C31" s="5">
        <v>26249</v>
      </c>
      <c r="D31" s="5">
        <v>25682</v>
      </c>
      <c r="E31" s="91">
        <v>567</v>
      </c>
      <c r="F31" s="5">
        <v>567</v>
      </c>
      <c r="G31" s="92">
        <v>0</v>
      </c>
      <c r="H31" s="5">
        <v>0</v>
      </c>
      <c r="I31" s="5">
        <v>0</v>
      </c>
    </row>
    <row r="32" ht="17.1" customHeight="1" spans="1:9">
      <c r="A32" s="89" t="s">
        <v>513</v>
      </c>
      <c r="B32" s="90" t="s">
        <v>514</v>
      </c>
      <c r="C32" s="5">
        <v>1112</v>
      </c>
      <c r="D32" s="5">
        <v>1095</v>
      </c>
      <c r="E32" s="91">
        <v>17</v>
      </c>
      <c r="F32" s="5">
        <v>17</v>
      </c>
      <c r="G32" s="92">
        <v>0</v>
      </c>
      <c r="H32" s="5">
        <v>0</v>
      </c>
      <c r="I32" s="5">
        <v>0</v>
      </c>
    </row>
    <row r="33" ht="17.1" customHeight="1" spans="1:9">
      <c r="A33" s="89" t="s">
        <v>521</v>
      </c>
      <c r="B33" s="90" t="s">
        <v>2842</v>
      </c>
      <c r="C33" s="5">
        <v>52114</v>
      </c>
      <c r="D33" s="5">
        <v>51466</v>
      </c>
      <c r="E33" s="91">
        <v>648</v>
      </c>
      <c r="F33" s="5">
        <v>648</v>
      </c>
      <c r="G33" s="92">
        <v>0</v>
      </c>
      <c r="H33" s="5">
        <v>0</v>
      </c>
      <c r="I33" s="5">
        <v>0</v>
      </c>
    </row>
    <row r="34" ht="17.1" customHeight="1" spans="1:9">
      <c r="A34" s="89" t="s">
        <v>529</v>
      </c>
      <c r="B34" s="90" t="s">
        <v>2844</v>
      </c>
      <c r="C34" s="5">
        <v>486353</v>
      </c>
      <c r="D34" s="5">
        <v>437079</v>
      </c>
      <c r="E34" s="91">
        <v>49274</v>
      </c>
      <c r="F34" s="5">
        <v>49274</v>
      </c>
      <c r="G34" s="92">
        <v>12200</v>
      </c>
      <c r="H34" s="5">
        <v>0</v>
      </c>
      <c r="I34" s="5">
        <v>0</v>
      </c>
    </row>
    <row r="35" ht="17.1" customHeight="1" spans="1:9">
      <c r="A35" s="19" t="s">
        <v>537</v>
      </c>
      <c r="B35" s="90" t="s">
        <v>3709</v>
      </c>
      <c r="C35" s="5">
        <v>905</v>
      </c>
      <c r="D35" s="5">
        <v>848</v>
      </c>
      <c r="E35" s="91">
        <v>57</v>
      </c>
      <c r="F35" s="5">
        <v>57</v>
      </c>
      <c r="G35" s="92">
        <v>0</v>
      </c>
      <c r="H35" s="5">
        <v>0</v>
      </c>
      <c r="I35" s="5">
        <v>0</v>
      </c>
    </row>
    <row r="36" ht="17.1" customHeight="1" spans="1:9">
      <c r="A36" s="19" t="s">
        <v>543</v>
      </c>
      <c r="B36" s="90" t="s">
        <v>3738</v>
      </c>
      <c r="C36" s="5">
        <v>76312</v>
      </c>
      <c r="D36" s="5">
        <v>70621</v>
      </c>
      <c r="E36" s="91">
        <v>5691</v>
      </c>
      <c r="F36" s="5">
        <v>5691</v>
      </c>
      <c r="G36" s="92">
        <v>2000</v>
      </c>
      <c r="H36" s="5">
        <v>0</v>
      </c>
      <c r="I36" s="5">
        <v>0</v>
      </c>
    </row>
    <row r="37" ht="17.1" customHeight="1" spans="1:9">
      <c r="A37" s="89" t="s">
        <v>563</v>
      </c>
      <c r="B37" s="90" t="s">
        <v>3680</v>
      </c>
      <c r="C37" s="5">
        <v>2487820</v>
      </c>
      <c r="D37" s="5">
        <v>2425373</v>
      </c>
      <c r="E37" s="91">
        <v>62447</v>
      </c>
      <c r="F37" s="5">
        <v>62543</v>
      </c>
      <c r="G37" s="92">
        <v>0</v>
      </c>
      <c r="H37" s="5">
        <v>0</v>
      </c>
      <c r="I37" s="5">
        <v>0</v>
      </c>
    </row>
    <row r="38" ht="17.1" customHeight="1" spans="1:9">
      <c r="A38" s="89" t="s">
        <v>565</v>
      </c>
      <c r="B38" s="90" t="s">
        <v>566</v>
      </c>
      <c r="C38" s="5">
        <v>183525</v>
      </c>
      <c r="D38" s="5">
        <v>182193</v>
      </c>
      <c r="E38" s="91">
        <v>1332</v>
      </c>
      <c r="F38" s="5">
        <v>1333</v>
      </c>
      <c r="G38" s="92">
        <v>0</v>
      </c>
      <c r="H38" s="5">
        <v>0</v>
      </c>
      <c r="I38" s="5">
        <v>0</v>
      </c>
    </row>
    <row r="39" ht="17.1" customHeight="1" spans="1:9">
      <c r="A39" s="89" t="s">
        <v>587</v>
      </c>
      <c r="B39" s="90" t="s">
        <v>588</v>
      </c>
      <c r="C39" s="5">
        <v>1418388</v>
      </c>
      <c r="D39" s="5">
        <v>1380290</v>
      </c>
      <c r="E39" s="91">
        <v>38098</v>
      </c>
      <c r="F39" s="5">
        <v>38193</v>
      </c>
      <c r="G39" s="92">
        <v>0</v>
      </c>
      <c r="H39" s="5">
        <v>0</v>
      </c>
      <c r="I39" s="5">
        <v>0</v>
      </c>
    </row>
    <row r="40" ht="17.1" customHeight="1" spans="1:9">
      <c r="A40" s="89" t="s">
        <v>626</v>
      </c>
      <c r="B40" s="90" t="s">
        <v>627</v>
      </c>
      <c r="C40" s="5">
        <v>29843</v>
      </c>
      <c r="D40" s="5">
        <v>29843</v>
      </c>
      <c r="E40" s="91">
        <v>0</v>
      </c>
      <c r="F40" s="5">
        <v>0</v>
      </c>
      <c r="G40" s="92">
        <v>0</v>
      </c>
      <c r="H40" s="5">
        <v>0</v>
      </c>
      <c r="I40" s="5">
        <v>0</v>
      </c>
    </row>
    <row r="41" ht="17.1" customHeight="1" spans="1:9">
      <c r="A41" s="89" t="s">
        <v>636</v>
      </c>
      <c r="B41" s="90" t="s">
        <v>637</v>
      </c>
      <c r="C41" s="5">
        <v>168252</v>
      </c>
      <c r="D41" s="5">
        <v>164572</v>
      </c>
      <c r="E41" s="91">
        <v>3680</v>
      </c>
      <c r="F41" s="5">
        <v>3680</v>
      </c>
      <c r="G41" s="92">
        <v>0</v>
      </c>
      <c r="H41" s="5">
        <v>0</v>
      </c>
      <c r="I41" s="5">
        <v>0</v>
      </c>
    </row>
    <row r="42" ht="17.1" customHeight="1" spans="1:9">
      <c r="A42" s="89" t="s">
        <v>656</v>
      </c>
      <c r="B42" s="90" t="s">
        <v>657</v>
      </c>
      <c r="C42" s="5">
        <v>239520</v>
      </c>
      <c r="D42" s="5">
        <v>233948</v>
      </c>
      <c r="E42" s="91">
        <v>5572</v>
      </c>
      <c r="F42" s="5">
        <v>5572</v>
      </c>
      <c r="G42" s="92">
        <v>0</v>
      </c>
      <c r="H42" s="5">
        <v>0</v>
      </c>
      <c r="I42" s="5">
        <v>0</v>
      </c>
    </row>
    <row r="43" ht="17.1" customHeight="1" spans="1:9">
      <c r="A43" s="89" t="s">
        <v>670</v>
      </c>
      <c r="B43" s="90" t="s">
        <v>671</v>
      </c>
      <c r="C43" s="5">
        <v>102749</v>
      </c>
      <c r="D43" s="5">
        <v>102182</v>
      </c>
      <c r="E43" s="91">
        <v>567</v>
      </c>
      <c r="F43" s="5">
        <v>567</v>
      </c>
      <c r="G43" s="92">
        <v>0</v>
      </c>
      <c r="H43" s="5">
        <v>0</v>
      </c>
      <c r="I43" s="5">
        <v>0</v>
      </c>
    </row>
    <row r="44" ht="17.1" customHeight="1" spans="1:9">
      <c r="A44" s="89" t="s">
        <v>690</v>
      </c>
      <c r="B44" s="90" t="s">
        <v>691</v>
      </c>
      <c r="C44" s="5">
        <v>226138</v>
      </c>
      <c r="D44" s="5">
        <v>221117</v>
      </c>
      <c r="E44" s="91">
        <v>5021</v>
      </c>
      <c r="F44" s="5">
        <v>5021</v>
      </c>
      <c r="G44" s="92">
        <v>0</v>
      </c>
      <c r="H44" s="5">
        <v>0</v>
      </c>
      <c r="I44" s="5">
        <v>0</v>
      </c>
    </row>
    <row r="45" ht="17.1" customHeight="1" spans="1:9">
      <c r="A45" s="89" t="s">
        <v>704</v>
      </c>
      <c r="B45" s="90" t="s">
        <v>705</v>
      </c>
      <c r="C45" s="5">
        <v>76215</v>
      </c>
      <c r="D45" s="5">
        <v>70640</v>
      </c>
      <c r="E45" s="91">
        <v>5575</v>
      </c>
      <c r="F45" s="5">
        <v>5575</v>
      </c>
      <c r="G45" s="92">
        <v>0</v>
      </c>
      <c r="H45" s="5">
        <v>0</v>
      </c>
      <c r="I45" s="5">
        <v>0</v>
      </c>
    </row>
    <row r="46" ht="17.1" customHeight="1" spans="1:9">
      <c r="A46" s="89" t="s">
        <v>718</v>
      </c>
      <c r="B46" s="90" t="s">
        <v>719</v>
      </c>
      <c r="C46" s="5">
        <v>2412</v>
      </c>
      <c r="D46" s="5">
        <v>2412</v>
      </c>
      <c r="E46" s="91">
        <v>0</v>
      </c>
      <c r="F46" s="5">
        <v>0</v>
      </c>
      <c r="G46" s="92">
        <v>0</v>
      </c>
      <c r="H46" s="5">
        <v>0</v>
      </c>
      <c r="I46" s="5">
        <v>0</v>
      </c>
    </row>
    <row r="47" ht="17.1" customHeight="1" spans="1:9">
      <c r="A47" s="89" t="s">
        <v>730</v>
      </c>
      <c r="B47" s="90" t="s">
        <v>731</v>
      </c>
      <c r="C47" s="5">
        <v>0</v>
      </c>
      <c r="D47" s="5">
        <v>0</v>
      </c>
      <c r="E47" s="91">
        <v>0</v>
      </c>
      <c r="F47" s="5">
        <v>0</v>
      </c>
      <c r="G47" s="92">
        <v>0</v>
      </c>
      <c r="H47" s="5">
        <v>0</v>
      </c>
      <c r="I47" s="5">
        <v>0</v>
      </c>
    </row>
    <row r="48" ht="17.1" customHeight="1" spans="1:9">
      <c r="A48" s="89" t="s">
        <v>743</v>
      </c>
      <c r="B48" s="90" t="s">
        <v>2918</v>
      </c>
      <c r="C48" s="5">
        <v>40778</v>
      </c>
      <c r="D48" s="5">
        <v>38176</v>
      </c>
      <c r="E48" s="91">
        <v>2602</v>
      </c>
      <c r="F48" s="5">
        <v>2602</v>
      </c>
      <c r="G48" s="92">
        <v>0</v>
      </c>
      <c r="H48" s="5">
        <v>0</v>
      </c>
      <c r="I48" s="5">
        <v>0</v>
      </c>
    </row>
    <row r="49" ht="17.1" customHeight="1" spans="1:9">
      <c r="A49" s="89"/>
      <c r="B49" s="90" t="s">
        <v>3681</v>
      </c>
      <c r="C49" s="5">
        <v>7989611</v>
      </c>
      <c r="D49" s="5">
        <v>7674623</v>
      </c>
      <c r="E49" s="91">
        <v>314988</v>
      </c>
      <c r="F49" s="5">
        <v>316453</v>
      </c>
      <c r="G49" s="92">
        <v>48799</v>
      </c>
      <c r="H49" s="5">
        <v>0</v>
      </c>
      <c r="I49" s="5">
        <v>0</v>
      </c>
    </row>
    <row r="50" ht="17.1" customHeight="1" spans="1:9">
      <c r="A50" s="89" t="s">
        <v>747</v>
      </c>
      <c r="B50" s="90" t="s">
        <v>748</v>
      </c>
      <c r="C50" s="5">
        <v>112913</v>
      </c>
      <c r="D50" s="5">
        <v>111289</v>
      </c>
      <c r="E50" s="91">
        <v>1624</v>
      </c>
      <c r="F50" s="5">
        <v>1576</v>
      </c>
      <c r="G50" s="92">
        <v>0</v>
      </c>
      <c r="H50" s="5">
        <v>0</v>
      </c>
      <c r="I50" s="5">
        <v>0</v>
      </c>
    </row>
    <row r="51" ht="17.1" customHeight="1" spans="1:9">
      <c r="A51" s="89" t="s">
        <v>754</v>
      </c>
      <c r="B51" s="90" t="s">
        <v>755</v>
      </c>
      <c r="C51" s="5">
        <v>6506650</v>
      </c>
      <c r="D51" s="5">
        <v>6371573</v>
      </c>
      <c r="E51" s="91">
        <v>135077</v>
      </c>
      <c r="F51" s="5">
        <v>137286</v>
      </c>
      <c r="G51" s="92">
        <v>14799</v>
      </c>
      <c r="H51" s="5">
        <v>0</v>
      </c>
      <c r="I51" s="5">
        <v>0</v>
      </c>
    </row>
    <row r="52" ht="17.1" customHeight="1" spans="1:9">
      <c r="A52" s="89" t="s">
        <v>772</v>
      </c>
      <c r="B52" s="90" t="s">
        <v>773</v>
      </c>
      <c r="C52" s="5">
        <v>675601</v>
      </c>
      <c r="D52" s="5">
        <v>619116</v>
      </c>
      <c r="E52" s="91">
        <v>56485</v>
      </c>
      <c r="F52" s="5">
        <v>56517</v>
      </c>
      <c r="G52" s="92">
        <v>34000</v>
      </c>
      <c r="H52" s="5">
        <v>0</v>
      </c>
      <c r="I52" s="5">
        <v>0</v>
      </c>
    </row>
    <row r="53" ht="17.1" customHeight="1" spans="1:9">
      <c r="A53" s="89" t="s">
        <v>786</v>
      </c>
      <c r="B53" s="90" t="s">
        <v>787</v>
      </c>
      <c r="C53" s="5">
        <v>3271</v>
      </c>
      <c r="D53" s="5">
        <v>2991</v>
      </c>
      <c r="E53" s="91">
        <v>280</v>
      </c>
      <c r="F53" s="5">
        <v>280</v>
      </c>
      <c r="G53" s="92">
        <v>0</v>
      </c>
      <c r="H53" s="5">
        <v>0</v>
      </c>
      <c r="I53" s="5">
        <v>0</v>
      </c>
    </row>
    <row r="54" ht="17.1" customHeight="1" spans="1:9">
      <c r="A54" s="89" t="s">
        <v>798</v>
      </c>
      <c r="B54" s="90" t="s">
        <v>799</v>
      </c>
      <c r="C54" s="5">
        <v>6650</v>
      </c>
      <c r="D54" s="5">
        <v>6406</v>
      </c>
      <c r="E54" s="91">
        <v>244</v>
      </c>
      <c r="F54" s="5">
        <v>244</v>
      </c>
      <c r="G54" s="92">
        <v>0</v>
      </c>
      <c r="H54" s="5">
        <v>0</v>
      </c>
      <c r="I54" s="5">
        <v>0</v>
      </c>
    </row>
    <row r="55" ht="17.1" customHeight="1" spans="1:9">
      <c r="A55" s="89" t="s">
        <v>806</v>
      </c>
      <c r="B55" s="90" t="s">
        <v>807</v>
      </c>
      <c r="C55" s="5">
        <v>99</v>
      </c>
      <c r="D55" s="5">
        <v>-101</v>
      </c>
      <c r="E55" s="91">
        <v>200</v>
      </c>
      <c r="F55" s="5">
        <v>200</v>
      </c>
      <c r="G55" s="92">
        <v>0</v>
      </c>
      <c r="H55" s="5">
        <v>0</v>
      </c>
      <c r="I55" s="5">
        <v>0</v>
      </c>
    </row>
    <row r="56" ht="17.1" customHeight="1" spans="1:9">
      <c r="A56" s="89" t="s">
        <v>814</v>
      </c>
      <c r="B56" s="90" t="s">
        <v>815</v>
      </c>
      <c r="C56" s="5">
        <v>29708</v>
      </c>
      <c r="D56" s="5">
        <v>28685</v>
      </c>
      <c r="E56" s="91">
        <v>1023</v>
      </c>
      <c r="F56" s="5">
        <v>1023</v>
      </c>
      <c r="G56" s="92">
        <v>0</v>
      </c>
      <c r="H56" s="5">
        <v>0</v>
      </c>
      <c r="I56" s="5">
        <v>0</v>
      </c>
    </row>
    <row r="57" ht="17.1" customHeight="1" spans="1:9">
      <c r="A57" s="89" t="s">
        <v>822</v>
      </c>
      <c r="B57" s="90" t="s">
        <v>823</v>
      </c>
      <c r="C57" s="5">
        <v>88045</v>
      </c>
      <c r="D57" s="5">
        <v>85876</v>
      </c>
      <c r="E57" s="91">
        <v>2169</v>
      </c>
      <c r="F57" s="5">
        <v>2166</v>
      </c>
      <c r="G57" s="92">
        <v>0</v>
      </c>
      <c r="H57" s="5">
        <v>0</v>
      </c>
      <c r="I57" s="5">
        <v>0</v>
      </c>
    </row>
    <row r="58" ht="17.1" customHeight="1" spans="1:9">
      <c r="A58" s="89" t="s">
        <v>834</v>
      </c>
      <c r="B58" s="90" t="s">
        <v>835</v>
      </c>
      <c r="C58" s="5">
        <v>357785</v>
      </c>
      <c r="D58" s="5">
        <v>336990</v>
      </c>
      <c r="E58" s="91">
        <v>20795</v>
      </c>
      <c r="F58" s="5">
        <v>20073</v>
      </c>
      <c r="G58" s="92">
        <v>0</v>
      </c>
      <c r="H58" s="5">
        <v>0</v>
      </c>
      <c r="I58" s="5">
        <v>0</v>
      </c>
    </row>
    <row r="59" ht="17.1" customHeight="1" spans="1:9">
      <c r="A59" s="89" t="s">
        <v>848</v>
      </c>
      <c r="B59" s="90" t="s">
        <v>2959</v>
      </c>
      <c r="C59" s="5">
        <v>208889</v>
      </c>
      <c r="D59" s="5">
        <v>111798</v>
      </c>
      <c r="E59" s="91">
        <v>97091</v>
      </c>
      <c r="F59" s="5">
        <v>97088</v>
      </c>
      <c r="G59" s="92">
        <v>0</v>
      </c>
      <c r="H59" s="5">
        <v>0</v>
      </c>
      <c r="I59" s="5">
        <v>0</v>
      </c>
    </row>
    <row r="60" ht="17.1" customHeight="1" spans="1:9">
      <c r="A60" s="89"/>
      <c r="B60" s="90" t="s">
        <v>3682</v>
      </c>
      <c r="C60" s="5">
        <v>497044</v>
      </c>
      <c r="D60" s="5">
        <v>485566</v>
      </c>
      <c r="E60" s="91">
        <v>11478</v>
      </c>
      <c r="F60" s="5">
        <v>11525</v>
      </c>
      <c r="G60" s="92">
        <v>0</v>
      </c>
      <c r="H60" s="5">
        <v>0</v>
      </c>
      <c r="I60" s="5">
        <v>0</v>
      </c>
    </row>
    <row r="61" ht="17.1" customHeight="1" spans="1:9">
      <c r="A61" s="89" t="s">
        <v>852</v>
      </c>
      <c r="B61" s="90" t="s">
        <v>853</v>
      </c>
      <c r="C61" s="5">
        <v>25760</v>
      </c>
      <c r="D61" s="5">
        <v>25722</v>
      </c>
      <c r="E61" s="91">
        <v>38</v>
      </c>
      <c r="F61" s="5">
        <v>38</v>
      </c>
      <c r="G61" s="92">
        <v>0</v>
      </c>
      <c r="H61" s="5">
        <v>0</v>
      </c>
      <c r="I61" s="5">
        <v>0</v>
      </c>
    </row>
    <row r="62" ht="17.1" customHeight="1" spans="1:9">
      <c r="A62" s="89" t="s">
        <v>859</v>
      </c>
      <c r="B62" s="90" t="s">
        <v>860</v>
      </c>
      <c r="C62" s="5">
        <v>12143</v>
      </c>
      <c r="D62" s="5">
        <v>12131</v>
      </c>
      <c r="E62" s="91">
        <v>12</v>
      </c>
      <c r="F62" s="5">
        <v>59</v>
      </c>
      <c r="G62" s="92">
        <v>0</v>
      </c>
      <c r="H62" s="5">
        <v>0</v>
      </c>
      <c r="I62" s="5">
        <v>0</v>
      </c>
    </row>
    <row r="63" ht="17.1" customHeight="1" spans="1:9">
      <c r="A63" s="89" t="s">
        <v>877</v>
      </c>
      <c r="B63" s="90" t="s">
        <v>878</v>
      </c>
      <c r="C63" s="5">
        <v>45267</v>
      </c>
      <c r="D63" s="5">
        <v>43514</v>
      </c>
      <c r="E63" s="91">
        <v>1753</v>
      </c>
      <c r="F63" s="5">
        <v>1753</v>
      </c>
      <c r="G63" s="92">
        <v>0</v>
      </c>
      <c r="H63" s="5">
        <v>0</v>
      </c>
      <c r="I63" s="5">
        <v>0</v>
      </c>
    </row>
    <row r="64" ht="17.1" customHeight="1" spans="1:9">
      <c r="A64" s="89" t="s">
        <v>888</v>
      </c>
      <c r="B64" s="90" t="s">
        <v>889</v>
      </c>
      <c r="C64" s="5">
        <v>175196</v>
      </c>
      <c r="D64" s="5">
        <v>172342</v>
      </c>
      <c r="E64" s="91">
        <v>2854</v>
      </c>
      <c r="F64" s="5">
        <v>2854</v>
      </c>
      <c r="G64" s="92">
        <v>0</v>
      </c>
      <c r="H64" s="5">
        <v>0</v>
      </c>
      <c r="I64" s="5">
        <v>0</v>
      </c>
    </row>
    <row r="65" ht="17.1" customHeight="1" spans="1:9">
      <c r="A65" s="89" t="s">
        <v>899</v>
      </c>
      <c r="B65" s="90" t="s">
        <v>900</v>
      </c>
      <c r="C65" s="5">
        <v>39920</v>
      </c>
      <c r="D65" s="5">
        <v>36102</v>
      </c>
      <c r="E65" s="91">
        <v>3818</v>
      </c>
      <c r="F65" s="5">
        <v>3818</v>
      </c>
      <c r="G65" s="92">
        <v>0</v>
      </c>
      <c r="H65" s="5">
        <v>0</v>
      </c>
      <c r="I65" s="5">
        <v>0</v>
      </c>
    </row>
    <row r="66" ht="17.1" customHeight="1" spans="1:9">
      <c r="A66" s="89" t="s">
        <v>908</v>
      </c>
      <c r="B66" s="90" t="s">
        <v>909</v>
      </c>
      <c r="C66" s="5">
        <v>10087</v>
      </c>
      <c r="D66" s="5">
        <v>9495</v>
      </c>
      <c r="E66" s="91">
        <v>592</v>
      </c>
      <c r="F66" s="5">
        <v>592</v>
      </c>
      <c r="G66" s="92">
        <v>0</v>
      </c>
      <c r="H66" s="5">
        <v>0</v>
      </c>
      <c r="I66" s="5">
        <v>0</v>
      </c>
    </row>
    <row r="67" ht="17.1" customHeight="1" spans="1:9">
      <c r="A67" s="89" t="s">
        <v>918</v>
      </c>
      <c r="B67" s="90" t="s">
        <v>919</v>
      </c>
      <c r="C67" s="5">
        <v>32466</v>
      </c>
      <c r="D67" s="5">
        <v>32020</v>
      </c>
      <c r="E67" s="91">
        <v>446</v>
      </c>
      <c r="F67" s="5">
        <v>446</v>
      </c>
      <c r="G67" s="92">
        <v>0</v>
      </c>
      <c r="H67" s="5">
        <v>0</v>
      </c>
      <c r="I67" s="5">
        <v>0</v>
      </c>
    </row>
    <row r="68" ht="17.1" customHeight="1" spans="1:9">
      <c r="A68" s="89" t="s">
        <v>931</v>
      </c>
      <c r="B68" s="90" t="s">
        <v>932</v>
      </c>
      <c r="C68" s="5">
        <v>6374</v>
      </c>
      <c r="D68" s="5">
        <v>6097</v>
      </c>
      <c r="E68" s="91">
        <v>277</v>
      </c>
      <c r="F68" s="5">
        <v>277</v>
      </c>
      <c r="G68" s="92">
        <v>0</v>
      </c>
      <c r="H68" s="5">
        <v>0</v>
      </c>
      <c r="I68" s="5">
        <v>0</v>
      </c>
    </row>
    <row r="69" ht="17.1" customHeight="1" spans="1:9">
      <c r="A69" s="89" t="s">
        <v>939</v>
      </c>
      <c r="B69" s="90" t="s">
        <v>2992</v>
      </c>
      <c r="C69" s="5">
        <v>8480</v>
      </c>
      <c r="D69" s="5">
        <v>7759</v>
      </c>
      <c r="E69" s="91">
        <v>721</v>
      </c>
      <c r="F69" s="5">
        <v>721</v>
      </c>
      <c r="G69" s="92">
        <v>0</v>
      </c>
      <c r="H69" s="5">
        <v>0</v>
      </c>
      <c r="I69" s="5">
        <v>0</v>
      </c>
    </row>
    <row r="70" ht="17.1" customHeight="1" spans="1:9">
      <c r="A70" s="89" t="s">
        <v>941</v>
      </c>
      <c r="B70" s="90" t="s">
        <v>2993</v>
      </c>
      <c r="C70" s="5">
        <v>141351</v>
      </c>
      <c r="D70" s="5">
        <v>140384</v>
      </c>
      <c r="E70" s="91">
        <v>967</v>
      </c>
      <c r="F70" s="5">
        <v>967</v>
      </c>
      <c r="G70" s="92">
        <v>0</v>
      </c>
      <c r="H70" s="5">
        <v>0</v>
      </c>
      <c r="I70" s="5">
        <v>0</v>
      </c>
    </row>
    <row r="71" ht="17.1" customHeight="1" spans="1:9">
      <c r="A71" s="89"/>
      <c r="B71" s="90" t="s">
        <v>3683</v>
      </c>
      <c r="C71" s="5">
        <v>713004</v>
      </c>
      <c r="D71" s="5">
        <v>616581</v>
      </c>
      <c r="E71" s="91">
        <v>96423</v>
      </c>
      <c r="F71" s="5">
        <v>96353</v>
      </c>
      <c r="G71" s="92">
        <v>9500</v>
      </c>
      <c r="H71" s="5">
        <v>0</v>
      </c>
      <c r="I71" s="5">
        <v>0</v>
      </c>
    </row>
    <row r="72" ht="17.1" customHeight="1" spans="1:9">
      <c r="A72" s="459" t="s">
        <v>953</v>
      </c>
      <c r="B72" s="90" t="s">
        <v>954</v>
      </c>
      <c r="C72" s="5">
        <v>282619</v>
      </c>
      <c r="D72" s="5">
        <v>273869</v>
      </c>
      <c r="E72" s="91">
        <v>8750</v>
      </c>
      <c r="F72" s="5">
        <v>8659</v>
      </c>
      <c r="G72" s="92">
        <v>0</v>
      </c>
      <c r="H72" s="5">
        <v>0</v>
      </c>
      <c r="I72" s="5">
        <v>0</v>
      </c>
    </row>
    <row r="73" ht="17.1" customHeight="1" spans="1:9">
      <c r="A73" s="89" t="s">
        <v>978</v>
      </c>
      <c r="B73" s="90" t="s">
        <v>979</v>
      </c>
      <c r="C73" s="5">
        <v>82499</v>
      </c>
      <c r="D73" s="5">
        <v>75565</v>
      </c>
      <c r="E73" s="91">
        <v>6934</v>
      </c>
      <c r="F73" s="5">
        <v>6934</v>
      </c>
      <c r="G73" s="92">
        <v>0</v>
      </c>
      <c r="H73" s="5">
        <v>0</v>
      </c>
      <c r="I73" s="5">
        <v>0</v>
      </c>
    </row>
    <row r="74" ht="17.1" customHeight="1" spans="1:9">
      <c r="A74" s="89" t="s">
        <v>991</v>
      </c>
      <c r="B74" s="90" t="s">
        <v>992</v>
      </c>
      <c r="C74" s="5">
        <v>72607</v>
      </c>
      <c r="D74" s="5">
        <v>65855</v>
      </c>
      <c r="E74" s="91">
        <v>6752</v>
      </c>
      <c r="F74" s="5">
        <v>6752</v>
      </c>
      <c r="G74" s="92">
        <v>8000</v>
      </c>
      <c r="H74" s="5">
        <v>0</v>
      </c>
      <c r="I74" s="5">
        <v>0</v>
      </c>
    </row>
    <row r="75" ht="17.1" customHeight="1" spans="1:9">
      <c r="A75" s="89" t="s">
        <v>1010</v>
      </c>
      <c r="B75" s="90" t="s">
        <v>1011</v>
      </c>
      <c r="C75" s="5">
        <v>171031</v>
      </c>
      <c r="D75" s="5">
        <v>103650</v>
      </c>
      <c r="E75" s="91">
        <v>67381</v>
      </c>
      <c r="F75" s="5">
        <v>67402</v>
      </c>
      <c r="G75" s="92">
        <v>1500</v>
      </c>
      <c r="H75" s="5">
        <v>0</v>
      </c>
      <c r="I75" s="5">
        <v>0</v>
      </c>
    </row>
    <row r="76" ht="17.1" customHeight="1" spans="1:9">
      <c r="A76" s="89" t="s">
        <v>1023</v>
      </c>
      <c r="B76" s="90" t="s">
        <v>1024</v>
      </c>
      <c r="C76" s="5">
        <v>27692</v>
      </c>
      <c r="D76" s="5">
        <v>27502</v>
      </c>
      <c r="E76" s="91">
        <v>190</v>
      </c>
      <c r="F76" s="5">
        <v>190</v>
      </c>
      <c r="G76" s="92">
        <v>0</v>
      </c>
      <c r="H76" s="5">
        <v>0</v>
      </c>
      <c r="I76" s="5">
        <v>0</v>
      </c>
    </row>
    <row r="77" ht="17.1" customHeight="1" spans="1:9">
      <c r="A77" s="89" t="s">
        <v>1038</v>
      </c>
      <c r="B77" s="90" t="s">
        <v>3028</v>
      </c>
      <c r="C77" s="5">
        <v>76556</v>
      </c>
      <c r="D77" s="5">
        <v>70140</v>
      </c>
      <c r="E77" s="91">
        <v>6416</v>
      </c>
      <c r="F77" s="5">
        <v>6416</v>
      </c>
      <c r="G77" s="92">
        <v>0</v>
      </c>
      <c r="H77" s="5">
        <v>0</v>
      </c>
      <c r="I77" s="5">
        <v>0</v>
      </c>
    </row>
    <row r="78" ht="17.1" customHeight="1" spans="1:9">
      <c r="A78" s="89"/>
      <c r="B78" s="90" t="s">
        <v>3684</v>
      </c>
      <c r="C78" s="5">
        <v>6609913</v>
      </c>
      <c r="D78" s="5">
        <v>6486898</v>
      </c>
      <c r="E78" s="91">
        <v>123015</v>
      </c>
      <c r="F78" s="5">
        <v>120888</v>
      </c>
      <c r="G78" s="92">
        <v>9114</v>
      </c>
      <c r="H78" s="5">
        <v>0</v>
      </c>
      <c r="I78" s="5">
        <v>0</v>
      </c>
    </row>
    <row r="79" ht="17.1" customHeight="1" spans="1:9">
      <c r="A79" s="89" t="s">
        <v>1048</v>
      </c>
      <c r="B79" s="90" t="s">
        <v>1049</v>
      </c>
      <c r="C79" s="5">
        <v>165826</v>
      </c>
      <c r="D79" s="5">
        <v>164342</v>
      </c>
      <c r="E79" s="91">
        <v>1484</v>
      </c>
      <c r="F79" s="5">
        <v>1651</v>
      </c>
      <c r="G79" s="92">
        <v>0</v>
      </c>
      <c r="H79" s="5">
        <v>0</v>
      </c>
      <c r="I79" s="5">
        <v>0</v>
      </c>
    </row>
    <row r="80" ht="17.1" customHeight="1" spans="1:9">
      <c r="A80" s="89" t="s">
        <v>1072</v>
      </c>
      <c r="B80" s="90" t="s">
        <v>1073</v>
      </c>
      <c r="C80" s="5">
        <v>198703</v>
      </c>
      <c r="D80" s="5">
        <v>196914</v>
      </c>
      <c r="E80" s="91">
        <v>1789</v>
      </c>
      <c r="F80" s="5">
        <v>1318</v>
      </c>
      <c r="G80" s="92">
        <v>0</v>
      </c>
      <c r="H80" s="5">
        <v>0</v>
      </c>
      <c r="I80" s="5">
        <v>0</v>
      </c>
    </row>
    <row r="81" ht="17.1" customHeight="1" spans="1:9">
      <c r="A81" s="89" t="s">
        <v>1091</v>
      </c>
      <c r="B81" s="90" t="s">
        <v>1092</v>
      </c>
      <c r="C81" s="5">
        <v>1548467</v>
      </c>
      <c r="D81" s="5">
        <v>1546603</v>
      </c>
      <c r="E81" s="91">
        <v>1864</v>
      </c>
      <c r="F81" s="5">
        <v>3064</v>
      </c>
      <c r="G81" s="92">
        <v>0</v>
      </c>
      <c r="H81" s="5">
        <v>0</v>
      </c>
      <c r="I81" s="5">
        <v>0</v>
      </c>
    </row>
    <row r="82" ht="17.1" customHeight="1" spans="1:9">
      <c r="A82" s="89" t="s">
        <v>1107</v>
      </c>
      <c r="B82" s="90" t="s">
        <v>1108</v>
      </c>
      <c r="C82" s="5">
        <v>2181086</v>
      </c>
      <c r="D82" s="5">
        <v>2176634</v>
      </c>
      <c r="E82" s="91">
        <v>4452</v>
      </c>
      <c r="F82" s="5">
        <v>4452</v>
      </c>
      <c r="G82" s="92">
        <v>3114</v>
      </c>
      <c r="H82" s="5">
        <v>0</v>
      </c>
      <c r="I82" s="5">
        <v>0</v>
      </c>
    </row>
    <row r="83" ht="17.1" customHeight="1" spans="1:9">
      <c r="A83" s="89" t="s">
        <v>1119</v>
      </c>
      <c r="B83" s="95" t="s">
        <v>1120</v>
      </c>
      <c r="C83" s="5">
        <v>3588</v>
      </c>
      <c r="D83" s="5">
        <v>3584</v>
      </c>
      <c r="E83" s="91">
        <v>4</v>
      </c>
      <c r="F83" s="5">
        <v>4</v>
      </c>
      <c r="G83" s="92">
        <v>0</v>
      </c>
      <c r="H83" s="5">
        <v>0</v>
      </c>
      <c r="I83" s="5">
        <v>0</v>
      </c>
    </row>
    <row r="84" ht="17.1" customHeight="1" spans="1:9">
      <c r="A84" s="89" t="s">
        <v>1127</v>
      </c>
      <c r="B84" s="90" t="s">
        <v>1128</v>
      </c>
      <c r="C84" s="5">
        <v>249085</v>
      </c>
      <c r="D84" s="5">
        <v>243783</v>
      </c>
      <c r="E84" s="91">
        <v>5302</v>
      </c>
      <c r="F84" s="5">
        <v>5238</v>
      </c>
      <c r="G84" s="92">
        <v>0</v>
      </c>
      <c r="H84" s="5">
        <v>0</v>
      </c>
      <c r="I84" s="5">
        <v>0</v>
      </c>
    </row>
    <row r="85" ht="17.1" customHeight="1" spans="1:9">
      <c r="A85" s="89" t="s">
        <v>1155</v>
      </c>
      <c r="B85" s="90" t="s">
        <v>1156</v>
      </c>
      <c r="C85" s="5">
        <v>232003</v>
      </c>
      <c r="D85" s="5">
        <v>227407</v>
      </c>
      <c r="E85" s="91">
        <v>4596</v>
      </c>
      <c r="F85" s="5">
        <v>4282</v>
      </c>
      <c r="G85" s="92">
        <v>0</v>
      </c>
      <c r="H85" s="5">
        <v>0</v>
      </c>
      <c r="I85" s="5">
        <v>0</v>
      </c>
    </row>
    <row r="86" ht="17.1" customHeight="1" spans="1:9">
      <c r="A86" s="89" t="s">
        <v>1171</v>
      </c>
      <c r="B86" s="90" t="s">
        <v>1172</v>
      </c>
      <c r="C86" s="5">
        <v>130635</v>
      </c>
      <c r="D86" s="5">
        <v>128232</v>
      </c>
      <c r="E86" s="91">
        <v>2403</v>
      </c>
      <c r="F86" s="5">
        <v>2190</v>
      </c>
      <c r="G86" s="92">
        <v>0</v>
      </c>
      <c r="H86" s="5">
        <v>0</v>
      </c>
      <c r="I86" s="5">
        <v>0</v>
      </c>
    </row>
    <row r="87" ht="17.1" customHeight="1" spans="1:9">
      <c r="A87" s="89" t="s">
        <v>1183</v>
      </c>
      <c r="B87" s="90" t="s">
        <v>1184</v>
      </c>
      <c r="C87" s="5">
        <v>106895</v>
      </c>
      <c r="D87" s="5">
        <v>104551</v>
      </c>
      <c r="E87" s="91">
        <v>2344</v>
      </c>
      <c r="F87" s="5">
        <v>2254</v>
      </c>
      <c r="G87" s="92">
        <v>3500</v>
      </c>
      <c r="H87" s="5">
        <v>0</v>
      </c>
      <c r="I87" s="5">
        <v>0</v>
      </c>
    </row>
    <row r="88" ht="17.1" customHeight="1" spans="1:9">
      <c r="A88" s="89" t="s">
        <v>1197</v>
      </c>
      <c r="B88" s="90" t="s">
        <v>1198</v>
      </c>
      <c r="C88" s="5">
        <v>64701</v>
      </c>
      <c r="D88" s="5">
        <v>56855</v>
      </c>
      <c r="E88" s="91">
        <v>7846</v>
      </c>
      <c r="F88" s="5">
        <v>7724</v>
      </c>
      <c r="G88" s="92">
        <v>0</v>
      </c>
      <c r="H88" s="5">
        <v>0</v>
      </c>
      <c r="I88" s="5">
        <v>0</v>
      </c>
    </row>
    <row r="89" ht="17.1" customHeight="1" spans="1:9">
      <c r="A89" s="459" t="s">
        <v>3099</v>
      </c>
      <c r="B89" s="90" t="s">
        <v>1211</v>
      </c>
      <c r="C89" s="5">
        <v>362940</v>
      </c>
      <c r="D89" s="5">
        <v>279995</v>
      </c>
      <c r="E89" s="91">
        <v>82945</v>
      </c>
      <c r="F89" s="5">
        <v>82945</v>
      </c>
      <c r="G89" s="92">
        <v>2500</v>
      </c>
      <c r="H89" s="5">
        <v>0</v>
      </c>
      <c r="I89" s="5">
        <v>0</v>
      </c>
    </row>
    <row r="90" ht="17.1" customHeight="1" spans="1:9">
      <c r="A90" s="459" t="s">
        <v>3106</v>
      </c>
      <c r="B90" s="90" t="s">
        <v>1221</v>
      </c>
      <c r="C90" s="5">
        <v>11097</v>
      </c>
      <c r="D90" s="5">
        <v>11072</v>
      </c>
      <c r="E90" s="91">
        <v>25</v>
      </c>
      <c r="F90" s="5">
        <v>25</v>
      </c>
      <c r="G90" s="92">
        <v>0</v>
      </c>
      <c r="H90" s="5">
        <v>0</v>
      </c>
      <c r="I90" s="5">
        <v>0</v>
      </c>
    </row>
    <row r="91" ht="17.1" customHeight="1" spans="1:9">
      <c r="A91" s="459" t="s">
        <v>3108</v>
      </c>
      <c r="B91" s="90" t="s">
        <v>1228</v>
      </c>
      <c r="C91" s="5">
        <v>1132497</v>
      </c>
      <c r="D91" s="5">
        <v>1129624</v>
      </c>
      <c r="E91" s="91">
        <v>2873</v>
      </c>
      <c r="F91" s="5">
        <v>837</v>
      </c>
      <c r="G91" s="92">
        <v>0</v>
      </c>
      <c r="H91" s="5">
        <v>0</v>
      </c>
      <c r="I91" s="5">
        <v>0</v>
      </c>
    </row>
    <row r="92" ht="17.1" customHeight="1" spans="1:9">
      <c r="A92" s="459" t="s">
        <v>3112</v>
      </c>
      <c r="B92" s="90" t="s">
        <v>1234</v>
      </c>
      <c r="C92" s="5">
        <v>41229</v>
      </c>
      <c r="D92" s="5">
        <v>40628</v>
      </c>
      <c r="E92" s="91">
        <v>601</v>
      </c>
      <c r="F92" s="5">
        <v>601</v>
      </c>
      <c r="G92" s="92">
        <v>0</v>
      </c>
      <c r="H92" s="5">
        <v>0</v>
      </c>
      <c r="I92" s="5">
        <v>0</v>
      </c>
    </row>
    <row r="93" ht="17.1" customHeight="1" spans="1:9">
      <c r="A93" s="459" t="s">
        <v>3117</v>
      </c>
      <c r="B93" s="90" t="s">
        <v>1240</v>
      </c>
      <c r="C93" s="5">
        <v>33258</v>
      </c>
      <c r="D93" s="5">
        <v>33141</v>
      </c>
      <c r="E93" s="91">
        <v>117</v>
      </c>
      <c r="F93" s="5">
        <v>9</v>
      </c>
      <c r="G93" s="92">
        <v>0</v>
      </c>
      <c r="H93" s="5">
        <v>0</v>
      </c>
      <c r="I93" s="5">
        <v>0</v>
      </c>
    </row>
    <row r="94" ht="17.1" customHeight="1" spans="1:9">
      <c r="A94" s="459" t="s">
        <v>1245</v>
      </c>
      <c r="B94" s="90" t="s">
        <v>1246</v>
      </c>
      <c r="C94" s="5">
        <v>3050</v>
      </c>
      <c r="D94" s="5">
        <v>3050</v>
      </c>
      <c r="E94" s="91">
        <v>0</v>
      </c>
      <c r="F94" s="5">
        <v>0</v>
      </c>
      <c r="G94" s="92">
        <v>0</v>
      </c>
      <c r="H94" s="5">
        <v>0</v>
      </c>
      <c r="I94" s="5">
        <v>0</v>
      </c>
    </row>
    <row r="95" ht="17.1" customHeight="1" spans="1:9">
      <c r="A95" s="459" t="s">
        <v>1250</v>
      </c>
      <c r="B95" s="90" t="s">
        <v>1251</v>
      </c>
      <c r="C95" s="5">
        <v>19972</v>
      </c>
      <c r="D95" s="5">
        <v>19913</v>
      </c>
      <c r="E95" s="91">
        <v>59</v>
      </c>
      <c r="F95" s="5">
        <v>59</v>
      </c>
      <c r="G95" s="92">
        <v>0</v>
      </c>
      <c r="H95" s="5">
        <v>0</v>
      </c>
      <c r="I95" s="5">
        <v>0</v>
      </c>
    </row>
    <row r="96" ht="17.1" customHeight="1" spans="1:9">
      <c r="A96" s="459" t="s">
        <v>1256</v>
      </c>
      <c r="B96" s="90" t="s">
        <v>3126</v>
      </c>
      <c r="C96" s="5">
        <v>124881</v>
      </c>
      <c r="D96" s="5">
        <v>120570</v>
      </c>
      <c r="E96" s="91">
        <v>4311</v>
      </c>
      <c r="F96" s="5">
        <v>4235</v>
      </c>
      <c r="G96" s="92">
        <v>0</v>
      </c>
      <c r="H96" s="5">
        <v>0</v>
      </c>
      <c r="I96" s="5">
        <v>0</v>
      </c>
    </row>
    <row r="97" ht="17.1" customHeight="1" spans="1:9">
      <c r="A97" s="89"/>
      <c r="B97" s="90" t="s">
        <v>3686</v>
      </c>
      <c r="C97" s="5">
        <v>4321705</v>
      </c>
      <c r="D97" s="5">
        <v>4226624</v>
      </c>
      <c r="E97" s="91">
        <v>95081</v>
      </c>
      <c r="F97" s="5">
        <v>94802</v>
      </c>
      <c r="G97" s="92">
        <v>3728</v>
      </c>
      <c r="H97" s="5">
        <v>0</v>
      </c>
      <c r="I97" s="5">
        <v>0</v>
      </c>
    </row>
    <row r="98" ht="17.1" customHeight="1" spans="1:9">
      <c r="A98" s="459" t="s">
        <v>1262</v>
      </c>
      <c r="B98" s="90" t="s">
        <v>1263</v>
      </c>
      <c r="C98" s="5">
        <v>71110</v>
      </c>
      <c r="D98" s="5">
        <v>71020</v>
      </c>
      <c r="E98" s="91">
        <v>90</v>
      </c>
      <c r="F98" s="5">
        <v>90</v>
      </c>
      <c r="G98" s="92">
        <v>0</v>
      </c>
      <c r="H98" s="5">
        <v>0</v>
      </c>
      <c r="I98" s="5">
        <v>0</v>
      </c>
    </row>
    <row r="99" ht="17.1" customHeight="1" spans="1:9">
      <c r="A99" s="89" t="s">
        <v>1269</v>
      </c>
      <c r="B99" s="90" t="s">
        <v>1270</v>
      </c>
      <c r="C99" s="5">
        <v>612805</v>
      </c>
      <c r="D99" s="5">
        <v>589280</v>
      </c>
      <c r="E99" s="91">
        <v>23525</v>
      </c>
      <c r="F99" s="5">
        <v>23385</v>
      </c>
      <c r="G99" s="92">
        <v>2600</v>
      </c>
      <c r="H99" s="5">
        <v>0</v>
      </c>
      <c r="I99" s="5">
        <v>0</v>
      </c>
    </row>
    <row r="100" ht="17.1" customHeight="1" spans="1:9">
      <c r="A100" s="89" t="s">
        <v>1295</v>
      </c>
      <c r="B100" s="90" t="s">
        <v>1296</v>
      </c>
      <c r="C100" s="5">
        <v>350656</v>
      </c>
      <c r="D100" s="5">
        <v>339185</v>
      </c>
      <c r="E100" s="91">
        <v>11471</v>
      </c>
      <c r="F100" s="5">
        <v>11392</v>
      </c>
      <c r="G100" s="92">
        <v>0</v>
      </c>
      <c r="H100" s="5">
        <v>0</v>
      </c>
      <c r="I100" s="5">
        <v>0</v>
      </c>
    </row>
    <row r="101" ht="17.1" customHeight="1" spans="1:9">
      <c r="A101" s="89" t="s">
        <v>1303</v>
      </c>
      <c r="B101" s="90" t="s">
        <v>1304</v>
      </c>
      <c r="C101" s="5">
        <v>613520</v>
      </c>
      <c r="D101" s="5">
        <v>572754</v>
      </c>
      <c r="E101" s="91">
        <v>40766</v>
      </c>
      <c r="F101" s="5">
        <v>40556</v>
      </c>
      <c r="G101" s="92">
        <v>0</v>
      </c>
      <c r="H101" s="5">
        <v>0</v>
      </c>
      <c r="I101" s="5">
        <v>0</v>
      </c>
    </row>
    <row r="102" ht="17.1" customHeight="1" spans="1:9">
      <c r="A102" s="89" t="s">
        <v>1327</v>
      </c>
      <c r="B102" s="90" t="s">
        <v>1328</v>
      </c>
      <c r="C102" s="5">
        <v>2321111</v>
      </c>
      <c r="D102" s="5">
        <v>2318932</v>
      </c>
      <c r="E102" s="91">
        <v>2179</v>
      </c>
      <c r="F102" s="5">
        <v>2301</v>
      </c>
      <c r="G102" s="92">
        <v>1128</v>
      </c>
      <c r="H102" s="5">
        <v>0</v>
      </c>
      <c r="I102" s="5">
        <v>0</v>
      </c>
    </row>
    <row r="103" ht="17.1" customHeight="1" spans="1:9">
      <c r="A103" s="89" t="s">
        <v>1347</v>
      </c>
      <c r="B103" s="90" t="s">
        <v>1348</v>
      </c>
      <c r="C103" s="5">
        <v>17116</v>
      </c>
      <c r="D103" s="5">
        <v>13621</v>
      </c>
      <c r="E103" s="91">
        <v>3495</v>
      </c>
      <c r="F103" s="5">
        <v>3470</v>
      </c>
      <c r="G103" s="92">
        <v>0</v>
      </c>
      <c r="H103" s="5">
        <v>0</v>
      </c>
      <c r="I103" s="5">
        <v>0</v>
      </c>
    </row>
    <row r="104" ht="18.4" customHeight="1" spans="1:9">
      <c r="A104" s="459" t="s">
        <v>3166</v>
      </c>
      <c r="B104" s="90" t="s">
        <v>1354</v>
      </c>
      <c r="C104" s="5">
        <v>185686</v>
      </c>
      <c r="D104" s="5">
        <v>180097</v>
      </c>
      <c r="E104" s="91">
        <v>5589</v>
      </c>
      <c r="F104" s="5">
        <v>5655</v>
      </c>
      <c r="G104" s="92">
        <v>0</v>
      </c>
      <c r="H104" s="5">
        <v>0</v>
      </c>
      <c r="I104" s="5">
        <v>0</v>
      </c>
    </row>
    <row r="105" ht="17.1" customHeight="1" spans="1:9">
      <c r="A105" s="459" t="s">
        <v>1361</v>
      </c>
      <c r="B105" s="90" t="s">
        <v>1362</v>
      </c>
      <c r="C105" s="5">
        <v>100203</v>
      </c>
      <c r="D105" s="5">
        <v>92851</v>
      </c>
      <c r="E105" s="91">
        <v>7352</v>
      </c>
      <c r="F105" s="5">
        <v>7339</v>
      </c>
      <c r="G105" s="92">
        <v>0</v>
      </c>
      <c r="H105" s="5">
        <v>0</v>
      </c>
      <c r="I105" s="5">
        <v>0</v>
      </c>
    </row>
    <row r="106" ht="17.1" customHeight="1" spans="1:9">
      <c r="A106" s="96">
        <v>21099</v>
      </c>
      <c r="B106" s="90" t="s">
        <v>1377</v>
      </c>
      <c r="C106" s="5">
        <v>49498</v>
      </c>
      <c r="D106" s="5">
        <v>48884</v>
      </c>
      <c r="E106" s="91">
        <v>614</v>
      </c>
      <c r="F106" s="5">
        <v>614</v>
      </c>
      <c r="G106" s="92">
        <v>0</v>
      </c>
      <c r="H106" s="5">
        <v>0</v>
      </c>
      <c r="I106" s="5">
        <v>0</v>
      </c>
    </row>
    <row r="107" ht="17.1" customHeight="1" spans="1:9">
      <c r="A107" s="89"/>
      <c r="B107" s="90" t="s">
        <v>3687</v>
      </c>
      <c r="C107" s="5">
        <v>1408148</v>
      </c>
      <c r="D107" s="5">
        <v>1340822</v>
      </c>
      <c r="E107" s="91">
        <v>67326</v>
      </c>
      <c r="F107" s="5">
        <v>67139</v>
      </c>
      <c r="G107" s="92">
        <v>24847</v>
      </c>
      <c r="H107" s="5">
        <v>0</v>
      </c>
      <c r="I107" s="5">
        <v>0</v>
      </c>
    </row>
    <row r="108" ht="17.1" customHeight="1" spans="1:9">
      <c r="A108" s="459" t="s">
        <v>1381</v>
      </c>
      <c r="B108" s="90" t="s">
        <v>1382</v>
      </c>
      <c r="C108" s="5">
        <v>62464</v>
      </c>
      <c r="D108" s="5">
        <v>57402</v>
      </c>
      <c r="E108" s="91">
        <v>5062</v>
      </c>
      <c r="F108" s="5">
        <v>5075</v>
      </c>
      <c r="G108" s="92">
        <v>0</v>
      </c>
      <c r="H108" s="5">
        <v>0</v>
      </c>
      <c r="I108" s="5">
        <v>0</v>
      </c>
    </row>
    <row r="109" ht="17.1" customHeight="1" spans="1:9">
      <c r="A109" s="89" t="s">
        <v>1396</v>
      </c>
      <c r="B109" s="90" t="s">
        <v>1397</v>
      </c>
      <c r="C109" s="5">
        <v>13477</v>
      </c>
      <c r="D109" s="5">
        <v>12911</v>
      </c>
      <c r="E109" s="91">
        <v>566</v>
      </c>
      <c r="F109" s="5">
        <v>566</v>
      </c>
      <c r="G109" s="92">
        <v>0</v>
      </c>
      <c r="H109" s="5">
        <v>0</v>
      </c>
      <c r="I109" s="5">
        <v>0</v>
      </c>
    </row>
    <row r="110" ht="17.1" customHeight="1" spans="1:9">
      <c r="A110" s="89" t="s">
        <v>1404</v>
      </c>
      <c r="B110" s="90" t="s">
        <v>1405</v>
      </c>
      <c r="C110" s="5">
        <v>369812</v>
      </c>
      <c r="D110" s="5">
        <v>361817</v>
      </c>
      <c r="E110" s="91">
        <v>7995</v>
      </c>
      <c r="F110" s="5">
        <v>7995</v>
      </c>
      <c r="G110" s="92">
        <v>800</v>
      </c>
      <c r="H110" s="5">
        <v>0</v>
      </c>
      <c r="I110" s="5">
        <v>0</v>
      </c>
    </row>
    <row r="111" ht="17.1" customHeight="1" spans="1:9">
      <c r="A111" s="89"/>
      <c r="B111" s="90" t="s">
        <v>3688</v>
      </c>
      <c r="C111" s="5">
        <v>19930</v>
      </c>
      <c r="D111" s="5">
        <v>15900</v>
      </c>
      <c r="E111" s="91">
        <v>4030</v>
      </c>
      <c r="F111" s="5">
        <v>4030</v>
      </c>
      <c r="G111" s="92">
        <v>0</v>
      </c>
      <c r="H111" s="5">
        <v>0</v>
      </c>
      <c r="I111" s="5">
        <v>0</v>
      </c>
    </row>
    <row r="112" ht="17.1" customHeight="1" spans="1:9">
      <c r="A112" s="89" t="s">
        <v>1422</v>
      </c>
      <c r="B112" s="90" t="s">
        <v>1423</v>
      </c>
      <c r="C112" s="5">
        <v>172975</v>
      </c>
      <c r="D112" s="5">
        <v>164474</v>
      </c>
      <c r="E112" s="91">
        <v>8501</v>
      </c>
      <c r="F112" s="5">
        <v>8301</v>
      </c>
      <c r="G112" s="92">
        <v>3580</v>
      </c>
      <c r="H112" s="5">
        <v>0</v>
      </c>
      <c r="I112" s="5">
        <v>0</v>
      </c>
    </row>
    <row r="113" ht="17.1" customHeight="1" spans="1:9">
      <c r="A113" s="89" t="s">
        <v>1434</v>
      </c>
      <c r="B113" s="90" t="s">
        <v>1435</v>
      </c>
      <c r="C113" s="5">
        <v>80056</v>
      </c>
      <c r="D113" s="5">
        <v>77388</v>
      </c>
      <c r="E113" s="91">
        <v>2668</v>
      </c>
      <c r="F113" s="5">
        <v>2668</v>
      </c>
      <c r="G113" s="92">
        <v>0</v>
      </c>
      <c r="H113" s="5">
        <v>0</v>
      </c>
      <c r="I113" s="5">
        <v>0</v>
      </c>
    </row>
    <row r="114" ht="17.1" customHeight="1" spans="1:9">
      <c r="A114" s="89" t="s">
        <v>1446</v>
      </c>
      <c r="B114" s="90" t="s">
        <v>1447</v>
      </c>
      <c r="C114" s="5">
        <v>297644</v>
      </c>
      <c r="D114" s="5">
        <v>268333</v>
      </c>
      <c r="E114" s="91">
        <v>29311</v>
      </c>
      <c r="F114" s="5">
        <v>29311</v>
      </c>
      <c r="G114" s="92">
        <v>0</v>
      </c>
      <c r="H114" s="5">
        <v>0</v>
      </c>
      <c r="I114" s="5">
        <v>0</v>
      </c>
    </row>
    <row r="115" ht="17.1" customHeight="1" spans="1:9">
      <c r="A115" s="89" t="s">
        <v>1458</v>
      </c>
      <c r="B115" s="90" t="s">
        <v>1459</v>
      </c>
      <c r="C115" s="5">
        <v>44215</v>
      </c>
      <c r="D115" s="5">
        <v>41260</v>
      </c>
      <c r="E115" s="91">
        <v>2955</v>
      </c>
      <c r="F115" s="5">
        <v>2955</v>
      </c>
      <c r="G115" s="92">
        <v>0</v>
      </c>
      <c r="H115" s="5">
        <v>0</v>
      </c>
      <c r="I115" s="5">
        <v>0</v>
      </c>
    </row>
    <row r="116" ht="17.1" customHeight="1" spans="1:9">
      <c r="A116" s="89" t="s">
        <v>1464</v>
      </c>
      <c r="B116" s="90" t="s">
        <v>1465</v>
      </c>
      <c r="C116" s="5">
        <v>6752</v>
      </c>
      <c r="D116" s="5">
        <v>5681</v>
      </c>
      <c r="E116" s="91">
        <v>1071</v>
      </c>
      <c r="F116" s="5">
        <v>1071</v>
      </c>
      <c r="G116" s="92">
        <v>0</v>
      </c>
      <c r="H116" s="5">
        <v>0</v>
      </c>
      <c r="I116" s="5">
        <v>0</v>
      </c>
    </row>
    <row r="117" ht="17.1" customHeight="1" spans="1:9">
      <c r="A117" s="89" t="s">
        <v>1470</v>
      </c>
      <c r="B117" s="90" t="s">
        <v>3211</v>
      </c>
      <c r="C117" s="5">
        <v>924</v>
      </c>
      <c r="D117" s="5">
        <v>909</v>
      </c>
      <c r="E117" s="91">
        <v>15</v>
      </c>
      <c r="F117" s="5">
        <v>15</v>
      </c>
      <c r="G117" s="92">
        <v>0</v>
      </c>
      <c r="H117" s="5">
        <v>0</v>
      </c>
      <c r="I117" s="5">
        <v>0</v>
      </c>
    </row>
    <row r="118" ht="17.1" customHeight="1" spans="1:9">
      <c r="A118" s="89" t="s">
        <v>1472</v>
      </c>
      <c r="B118" s="90" t="s">
        <v>3212</v>
      </c>
      <c r="C118" s="5">
        <v>54535</v>
      </c>
      <c r="D118" s="5">
        <v>50188</v>
      </c>
      <c r="E118" s="91">
        <v>4347</v>
      </c>
      <c r="F118" s="5">
        <v>4347</v>
      </c>
      <c r="G118" s="92">
        <v>0</v>
      </c>
      <c r="H118" s="5">
        <v>0</v>
      </c>
      <c r="I118" s="5">
        <v>0</v>
      </c>
    </row>
    <row r="119" ht="17.1" customHeight="1" spans="1:9">
      <c r="A119" s="89" t="s">
        <v>1474</v>
      </c>
      <c r="B119" s="90" t="s">
        <v>1475</v>
      </c>
      <c r="C119" s="5">
        <v>132644</v>
      </c>
      <c r="D119" s="5">
        <v>130227</v>
      </c>
      <c r="E119" s="91">
        <v>2417</v>
      </c>
      <c r="F119" s="5">
        <v>2417</v>
      </c>
      <c r="G119" s="92">
        <v>467</v>
      </c>
      <c r="H119" s="5">
        <v>0</v>
      </c>
      <c r="I119" s="5">
        <v>0</v>
      </c>
    </row>
    <row r="120" ht="17.1" customHeight="1" spans="1:9">
      <c r="A120" s="89" t="s">
        <v>1486</v>
      </c>
      <c r="B120" s="95" t="s">
        <v>3218</v>
      </c>
      <c r="C120" s="5">
        <v>16152</v>
      </c>
      <c r="D120" s="5">
        <v>14260</v>
      </c>
      <c r="E120" s="91">
        <v>1892</v>
      </c>
      <c r="F120" s="5">
        <v>1892</v>
      </c>
      <c r="G120" s="92">
        <v>0</v>
      </c>
      <c r="H120" s="5">
        <v>0</v>
      </c>
      <c r="I120" s="5">
        <v>0</v>
      </c>
    </row>
    <row r="121" ht="17.1" customHeight="1" spans="1:9">
      <c r="A121" s="89" t="s">
        <v>1488</v>
      </c>
      <c r="B121" s="95" t="s">
        <v>3219</v>
      </c>
      <c r="C121" s="5">
        <v>17200</v>
      </c>
      <c r="D121" s="5">
        <v>17200</v>
      </c>
      <c r="E121" s="91">
        <v>0</v>
      </c>
      <c r="F121" s="5">
        <v>0</v>
      </c>
      <c r="G121" s="92">
        <v>0</v>
      </c>
      <c r="H121" s="5">
        <v>0</v>
      </c>
      <c r="I121" s="5">
        <v>0</v>
      </c>
    </row>
    <row r="122" ht="17.25" customHeight="1" spans="1:9">
      <c r="A122" s="89" t="s">
        <v>1490</v>
      </c>
      <c r="B122" s="95" t="s">
        <v>1491</v>
      </c>
      <c r="C122" s="5">
        <v>54143</v>
      </c>
      <c r="D122" s="5">
        <v>53842</v>
      </c>
      <c r="E122" s="91">
        <v>301</v>
      </c>
      <c r="F122" s="5">
        <v>301</v>
      </c>
      <c r="G122" s="92">
        <v>0</v>
      </c>
      <c r="H122" s="5">
        <v>0</v>
      </c>
      <c r="I122" s="5">
        <v>0</v>
      </c>
    </row>
    <row r="123" ht="17.25" customHeight="1" spans="1:9">
      <c r="A123" s="460" t="s">
        <v>1515</v>
      </c>
      <c r="B123" s="95" t="s">
        <v>1516</v>
      </c>
      <c r="C123" s="5">
        <v>49376</v>
      </c>
      <c r="D123" s="5">
        <v>49158</v>
      </c>
      <c r="E123" s="91">
        <v>218</v>
      </c>
      <c r="F123" s="5">
        <v>218</v>
      </c>
      <c r="G123" s="92">
        <v>20000</v>
      </c>
      <c r="H123" s="5">
        <v>0</v>
      </c>
      <c r="I123" s="5">
        <v>0</v>
      </c>
    </row>
    <row r="124" ht="17.25" customHeight="1" spans="1:9">
      <c r="A124" s="89" t="s">
        <v>1527</v>
      </c>
      <c r="B124" s="95" t="s">
        <v>3235</v>
      </c>
      <c r="C124" s="5">
        <v>35779</v>
      </c>
      <c r="D124" s="5">
        <v>35772</v>
      </c>
      <c r="E124" s="91">
        <v>7</v>
      </c>
      <c r="F124" s="5">
        <v>7</v>
      </c>
      <c r="G124" s="92">
        <v>0</v>
      </c>
      <c r="H124" s="5">
        <v>0</v>
      </c>
      <c r="I124" s="5">
        <v>0</v>
      </c>
    </row>
    <row r="125" ht="17.25" customHeight="1" spans="1:9">
      <c r="A125" s="89"/>
      <c r="B125" s="95" t="s">
        <v>3689</v>
      </c>
      <c r="C125" s="5">
        <v>1889411</v>
      </c>
      <c r="D125" s="5">
        <v>1836153</v>
      </c>
      <c r="E125" s="91">
        <v>53258</v>
      </c>
      <c r="F125" s="5">
        <v>55144</v>
      </c>
      <c r="G125" s="92">
        <v>147753</v>
      </c>
      <c r="H125" s="5">
        <v>0</v>
      </c>
      <c r="I125" s="5">
        <v>0</v>
      </c>
    </row>
    <row r="126" ht="17.1" customHeight="1" spans="1:9">
      <c r="A126" s="89" t="s">
        <v>1531</v>
      </c>
      <c r="B126" s="95" t="s">
        <v>1532</v>
      </c>
      <c r="C126" s="5">
        <v>251631</v>
      </c>
      <c r="D126" s="5">
        <v>250754</v>
      </c>
      <c r="E126" s="91">
        <v>877</v>
      </c>
      <c r="F126" s="5">
        <v>1178</v>
      </c>
      <c r="G126" s="92">
        <v>100</v>
      </c>
      <c r="H126" s="5">
        <v>0</v>
      </c>
      <c r="I126" s="5">
        <v>0</v>
      </c>
    </row>
    <row r="127" ht="17.1" customHeight="1" spans="1:9">
      <c r="A127" s="89" t="s">
        <v>1552</v>
      </c>
      <c r="B127" s="90" t="s">
        <v>4259</v>
      </c>
      <c r="C127" s="5">
        <v>49789</v>
      </c>
      <c r="D127" s="5">
        <v>46941</v>
      </c>
      <c r="E127" s="91">
        <v>2848</v>
      </c>
      <c r="F127" s="5">
        <v>4449</v>
      </c>
      <c r="G127" s="92">
        <v>2200</v>
      </c>
      <c r="H127" s="5">
        <v>0</v>
      </c>
      <c r="I127" s="5">
        <v>0</v>
      </c>
    </row>
    <row r="128" ht="17.1" customHeight="1" spans="1:9">
      <c r="A128" s="89" t="s">
        <v>1554</v>
      </c>
      <c r="B128" s="90" t="s">
        <v>1555</v>
      </c>
      <c r="C128" s="5">
        <v>1000363</v>
      </c>
      <c r="D128" s="5">
        <v>954649</v>
      </c>
      <c r="E128" s="91">
        <v>45714</v>
      </c>
      <c r="F128" s="5">
        <v>45714</v>
      </c>
      <c r="G128" s="92">
        <v>143453</v>
      </c>
      <c r="H128" s="5">
        <v>0</v>
      </c>
      <c r="I128" s="5">
        <v>0</v>
      </c>
    </row>
    <row r="129" ht="17.1" customHeight="1" spans="1:9">
      <c r="A129" s="89" t="s">
        <v>1560</v>
      </c>
      <c r="B129" s="90" t="s">
        <v>4262</v>
      </c>
      <c r="C129" s="5">
        <v>269014</v>
      </c>
      <c r="D129" s="5">
        <v>266915</v>
      </c>
      <c r="E129" s="91">
        <v>2099</v>
      </c>
      <c r="F129" s="5">
        <v>2084</v>
      </c>
      <c r="G129" s="92">
        <v>0</v>
      </c>
      <c r="H129" s="5">
        <v>0</v>
      </c>
      <c r="I129" s="5">
        <v>0</v>
      </c>
    </row>
    <row r="130" ht="17.1" customHeight="1" spans="1:9">
      <c r="A130" s="89" t="s">
        <v>1562</v>
      </c>
      <c r="B130" s="90" t="s">
        <v>4263</v>
      </c>
      <c r="C130" s="5">
        <v>8586</v>
      </c>
      <c r="D130" s="5">
        <v>8423</v>
      </c>
      <c r="E130" s="91">
        <v>163</v>
      </c>
      <c r="F130" s="5">
        <v>163</v>
      </c>
      <c r="G130" s="92">
        <v>0</v>
      </c>
      <c r="H130" s="5">
        <v>0</v>
      </c>
      <c r="I130" s="5">
        <v>0</v>
      </c>
    </row>
    <row r="131" ht="17.1" customHeight="1" spans="1:9">
      <c r="A131" s="89" t="s">
        <v>1564</v>
      </c>
      <c r="B131" s="90" t="s">
        <v>4614</v>
      </c>
      <c r="C131" s="5">
        <v>310028</v>
      </c>
      <c r="D131" s="5">
        <v>308471</v>
      </c>
      <c r="E131" s="91">
        <v>1557</v>
      </c>
      <c r="F131" s="5">
        <v>1556</v>
      </c>
      <c r="G131" s="92">
        <v>2000</v>
      </c>
      <c r="H131" s="5">
        <v>0</v>
      </c>
      <c r="I131" s="5">
        <v>0</v>
      </c>
    </row>
    <row r="132" ht="17.1" customHeight="1" spans="1:9">
      <c r="A132" s="89"/>
      <c r="B132" s="90" t="s">
        <v>3690</v>
      </c>
      <c r="C132" s="5">
        <v>6856981</v>
      </c>
      <c r="D132" s="5">
        <v>6415216</v>
      </c>
      <c r="E132" s="91">
        <v>441765</v>
      </c>
      <c r="F132" s="5">
        <v>438444</v>
      </c>
      <c r="G132" s="92">
        <v>123241</v>
      </c>
      <c r="H132" s="5">
        <v>0</v>
      </c>
      <c r="I132" s="5">
        <v>0</v>
      </c>
    </row>
    <row r="133" ht="17.1" customHeight="1" spans="1:9">
      <c r="A133" s="459" t="s">
        <v>1568</v>
      </c>
      <c r="B133" s="90" t="s">
        <v>1569</v>
      </c>
      <c r="C133" s="5">
        <v>2047179</v>
      </c>
      <c r="D133" s="5">
        <v>1998868</v>
      </c>
      <c r="E133" s="91">
        <v>48311</v>
      </c>
      <c r="F133" s="5">
        <v>47668</v>
      </c>
      <c r="G133" s="92">
        <v>77827</v>
      </c>
      <c r="H133" s="5">
        <v>0</v>
      </c>
      <c r="I133" s="5">
        <v>0</v>
      </c>
    </row>
    <row r="134" ht="17.1" customHeight="1" spans="1:9">
      <c r="A134" s="89" t="s">
        <v>1622</v>
      </c>
      <c r="B134" s="90" t="s">
        <v>1623</v>
      </c>
      <c r="C134" s="5">
        <v>867039</v>
      </c>
      <c r="D134" s="5">
        <v>757302</v>
      </c>
      <c r="E134" s="91">
        <v>109737</v>
      </c>
      <c r="F134" s="5">
        <v>109634</v>
      </c>
      <c r="G134" s="92">
        <v>0</v>
      </c>
      <c r="H134" s="5">
        <v>0</v>
      </c>
      <c r="I134" s="5">
        <v>0</v>
      </c>
    </row>
    <row r="135" ht="17.1" customHeight="1" spans="1:9">
      <c r="A135" s="89" t="s">
        <v>1677</v>
      </c>
      <c r="B135" s="90" t="s">
        <v>1678</v>
      </c>
      <c r="C135" s="5">
        <v>1861743</v>
      </c>
      <c r="D135" s="5">
        <v>1663181</v>
      </c>
      <c r="E135" s="91">
        <v>198562</v>
      </c>
      <c r="F135" s="5">
        <v>196585</v>
      </c>
      <c r="G135" s="92">
        <v>21469</v>
      </c>
      <c r="H135" s="5">
        <v>0</v>
      </c>
      <c r="I135" s="5">
        <v>0</v>
      </c>
    </row>
    <row r="136" ht="17.1" customHeight="1" spans="1:9">
      <c r="A136" s="89"/>
      <c r="B136" s="90" t="s">
        <v>3691</v>
      </c>
      <c r="C136" s="5">
        <v>56384</v>
      </c>
      <c r="D136" s="5">
        <v>55360</v>
      </c>
      <c r="E136" s="91">
        <v>1024</v>
      </c>
      <c r="F136" s="5">
        <v>1024</v>
      </c>
      <c r="G136" s="92">
        <v>0</v>
      </c>
      <c r="H136" s="5">
        <v>0</v>
      </c>
      <c r="I136" s="5">
        <v>0</v>
      </c>
    </row>
    <row r="137" ht="17.1" customHeight="1" spans="1:9">
      <c r="A137" s="89" t="s">
        <v>1727</v>
      </c>
      <c r="B137" s="90" t="s">
        <v>1728</v>
      </c>
      <c r="C137" s="5">
        <v>0</v>
      </c>
      <c r="D137" s="5">
        <v>0</v>
      </c>
      <c r="E137" s="91">
        <v>0</v>
      </c>
      <c r="F137" s="5">
        <v>0</v>
      </c>
      <c r="G137" s="92">
        <v>0</v>
      </c>
      <c r="H137" s="5">
        <v>0</v>
      </c>
      <c r="I137" s="5">
        <v>0</v>
      </c>
    </row>
    <row r="138" ht="17.1" customHeight="1" spans="1:9">
      <c r="A138" s="89" t="s">
        <v>1746</v>
      </c>
      <c r="B138" s="90" t="s">
        <v>1747</v>
      </c>
      <c r="C138" s="5">
        <v>874027</v>
      </c>
      <c r="D138" s="5">
        <v>858300</v>
      </c>
      <c r="E138" s="91">
        <v>15727</v>
      </c>
      <c r="F138" s="5">
        <v>15727</v>
      </c>
      <c r="G138" s="92">
        <v>2972</v>
      </c>
      <c r="H138" s="5">
        <v>0</v>
      </c>
      <c r="I138" s="5">
        <v>0</v>
      </c>
    </row>
    <row r="139" ht="17.1" customHeight="1" spans="1:9">
      <c r="A139" s="89" t="s">
        <v>1765</v>
      </c>
      <c r="B139" s="90" t="s">
        <v>1766</v>
      </c>
      <c r="C139" s="5">
        <v>194429</v>
      </c>
      <c r="D139" s="5">
        <v>192641</v>
      </c>
      <c r="E139" s="91">
        <v>1788</v>
      </c>
      <c r="F139" s="5">
        <v>1490</v>
      </c>
      <c r="G139" s="92">
        <v>0</v>
      </c>
      <c r="H139" s="5">
        <v>0</v>
      </c>
      <c r="I139" s="5">
        <v>0</v>
      </c>
    </row>
    <row r="140" ht="17.1" customHeight="1" spans="1:9">
      <c r="A140" s="459" t="s">
        <v>1776</v>
      </c>
      <c r="B140" s="90" t="s">
        <v>1777</v>
      </c>
      <c r="C140" s="5">
        <v>656465</v>
      </c>
      <c r="D140" s="5">
        <v>646893</v>
      </c>
      <c r="E140" s="91">
        <v>9572</v>
      </c>
      <c r="F140" s="5">
        <v>9272</v>
      </c>
      <c r="G140" s="92">
        <v>5973</v>
      </c>
      <c r="H140" s="5">
        <v>0</v>
      </c>
      <c r="I140" s="5">
        <v>0</v>
      </c>
    </row>
    <row r="141" ht="17.1" customHeight="1" spans="1:9">
      <c r="A141" s="89" t="s">
        <v>1790</v>
      </c>
      <c r="B141" s="90" t="s">
        <v>1791</v>
      </c>
      <c r="C141" s="5">
        <v>137706</v>
      </c>
      <c r="D141" s="5">
        <v>134617</v>
      </c>
      <c r="E141" s="91">
        <v>3089</v>
      </c>
      <c r="F141" s="5">
        <v>3089</v>
      </c>
      <c r="G141" s="92">
        <v>0</v>
      </c>
      <c r="H141" s="5">
        <v>0</v>
      </c>
      <c r="I141" s="5">
        <v>0</v>
      </c>
    </row>
    <row r="142" ht="17.1" customHeight="1" spans="1:9">
      <c r="A142" s="459" t="s">
        <v>1798</v>
      </c>
      <c r="B142" s="90" t="s">
        <v>1799</v>
      </c>
      <c r="C142" s="5">
        <v>0</v>
      </c>
      <c r="D142" s="5">
        <v>0</v>
      </c>
      <c r="E142" s="91">
        <v>0</v>
      </c>
      <c r="F142" s="5">
        <v>0</v>
      </c>
      <c r="G142" s="92">
        <v>0</v>
      </c>
      <c r="H142" s="5">
        <v>0</v>
      </c>
      <c r="I142" s="5">
        <v>0</v>
      </c>
    </row>
    <row r="143" ht="17.1" customHeight="1" spans="1:9">
      <c r="A143" s="96">
        <v>21399</v>
      </c>
      <c r="B143" s="90" t="s">
        <v>4615</v>
      </c>
      <c r="C143" s="5">
        <v>218393</v>
      </c>
      <c r="D143" s="5">
        <v>163414</v>
      </c>
      <c r="E143" s="91">
        <v>54979</v>
      </c>
      <c r="F143" s="5">
        <v>54979</v>
      </c>
      <c r="G143" s="92">
        <v>15000</v>
      </c>
      <c r="H143" s="5">
        <v>0</v>
      </c>
      <c r="I143" s="5">
        <v>0</v>
      </c>
    </row>
    <row r="144" ht="17.1" customHeight="1" spans="1:9">
      <c r="A144" s="89"/>
      <c r="B144" s="90" t="s">
        <v>3692</v>
      </c>
      <c r="C144" s="5">
        <v>6105414</v>
      </c>
      <c r="D144" s="5">
        <v>6040077</v>
      </c>
      <c r="E144" s="91">
        <v>65337</v>
      </c>
      <c r="F144" s="5">
        <v>65197</v>
      </c>
      <c r="G144" s="92">
        <v>670506</v>
      </c>
      <c r="H144" s="5">
        <v>0</v>
      </c>
      <c r="I144" s="5">
        <v>0</v>
      </c>
    </row>
    <row r="145" ht="17.1" customHeight="1" spans="1:9">
      <c r="A145" s="459" t="s">
        <v>1811</v>
      </c>
      <c r="B145" s="90" t="s">
        <v>1812</v>
      </c>
      <c r="C145" s="5">
        <v>2404054</v>
      </c>
      <c r="D145" s="5">
        <v>2372592</v>
      </c>
      <c r="E145" s="91">
        <v>31462</v>
      </c>
      <c r="F145" s="5">
        <v>31462</v>
      </c>
      <c r="G145" s="92">
        <v>447639</v>
      </c>
      <c r="H145" s="5">
        <v>0</v>
      </c>
      <c r="I145" s="5">
        <v>0</v>
      </c>
    </row>
    <row r="146" ht="17.1" customHeight="1" spans="1:9">
      <c r="A146" s="89" t="s">
        <v>1868</v>
      </c>
      <c r="B146" s="90" t="s">
        <v>1869</v>
      </c>
      <c r="C146" s="5">
        <v>523027</v>
      </c>
      <c r="D146" s="5">
        <v>522634</v>
      </c>
      <c r="E146" s="91">
        <v>393</v>
      </c>
      <c r="F146" s="5">
        <v>393</v>
      </c>
      <c r="G146" s="92">
        <v>209267</v>
      </c>
      <c r="H146" s="5">
        <v>0</v>
      </c>
      <c r="I146" s="5">
        <v>0</v>
      </c>
    </row>
    <row r="147" ht="17.1" customHeight="1" spans="1:9">
      <c r="A147" s="89" t="s">
        <v>1885</v>
      </c>
      <c r="B147" s="90" t="s">
        <v>1886</v>
      </c>
      <c r="C147" s="5">
        <v>44868</v>
      </c>
      <c r="D147" s="5">
        <v>43906</v>
      </c>
      <c r="E147" s="91">
        <v>962</v>
      </c>
      <c r="F147" s="5">
        <v>962</v>
      </c>
      <c r="G147" s="92">
        <v>9600</v>
      </c>
      <c r="H147" s="5">
        <v>0</v>
      </c>
      <c r="I147" s="5">
        <v>0</v>
      </c>
    </row>
    <row r="148" ht="17.1" customHeight="1" spans="1:9">
      <c r="A148" s="89" t="s">
        <v>1902</v>
      </c>
      <c r="B148" s="90" t="s">
        <v>1903</v>
      </c>
      <c r="C148" s="5">
        <v>137497</v>
      </c>
      <c r="D148" s="5">
        <v>135558</v>
      </c>
      <c r="E148" s="91">
        <v>1939</v>
      </c>
      <c r="F148" s="5">
        <v>1939</v>
      </c>
      <c r="G148" s="92">
        <v>0</v>
      </c>
      <c r="H148" s="5">
        <v>0</v>
      </c>
      <c r="I148" s="5">
        <v>0</v>
      </c>
    </row>
    <row r="149" ht="17.1" customHeight="1" spans="1:9">
      <c r="A149" s="89" t="s">
        <v>1912</v>
      </c>
      <c r="B149" s="90" t="s">
        <v>1913</v>
      </c>
      <c r="C149" s="5">
        <v>475</v>
      </c>
      <c r="D149" s="5">
        <v>475</v>
      </c>
      <c r="E149" s="91">
        <v>0</v>
      </c>
      <c r="F149" s="5">
        <v>0</v>
      </c>
      <c r="G149" s="92">
        <v>0</v>
      </c>
      <c r="H149" s="5">
        <v>0</v>
      </c>
      <c r="I149" s="5">
        <v>0</v>
      </c>
    </row>
    <row r="150" ht="17.1" customHeight="1" spans="1:9">
      <c r="A150" s="89" t="s">
        <v>1922</v>
      </c>
      <c r="B150" s="90" t="s">
        <v>1923</v>
      </c>
      <c r="C150" s="5">
        <v>2793129</v>
      </c>
      <c r="D150" s="5">
        <v>2762691</v>
      </c>
      <c r="E150" s="91">
        <v>30438</v>
      </c>
      <c r="F150" s="5">
        <v>30438</v>
      </c>
      <c r="G150" s="92">
        <v>0</v>
      </c>
      <c r="H150" s="5">
        <v>0</v>
      </c>
      <c r="I150" s="5">
        <v>0</v>
      </c>
    </row>
    <row r="151" ht="17.1" customHeight="1" spans="1:9">
      <c r="A151" s="89" t="s">
        <v>1932</v>
      </c>
      <c r="B151" s="90" t="s">
        <v>4616</v>
      </c>
      <c r="C151" s="5">
        <v>202364</v>
      </c>
      <c r="D151" s="5">
        <v>202221</v>
      </c>
      <c r="E151" s="91">
        <v>143</v>
      </c>
      <c r="F151" s="5">
        <v>3</v>
      </c>
      <c r="G151" s="92">
        <v>4000</v>
      </c>
      <c r="H151" s="5">
        <v>0</v>
      </c>
      <c r="I151" s="5">
        <v>0</v>
      </c>
    </row>
    <row r="152" ht="17.25" customHeight="1" spans="1:9">
      <c r="A152" s="89"/>
      <c r="B152" s="90" t="s">
        <v>3693</v>
      </c>
      <c r="C152" s="5">
        <v>1186459</v>
      </c>
      <c r="D152" s="5">
        <v>1101852</v>
      </c>
      <c r="E152" s="91">
        <v>84607</v>
      </c>
      <c r="F152" s="5">
        <v>84136</v>
      </c>
      <c r="G152" s="92">
        <v>3500</v>
      </c>
      <c r="H152" s="5">
        <v>0</v>
      </c>
      <c r="I152" s="5">
        <v>0</v>
      </c>
    </row>
    <row r="153" ht="17.1" customHeight="1" spans="1:9">
      <c r="A153" s="89" t="s">
        <v>1940</v>
      </c>
      <c r="B153" s="90" t="s">
        <v>1941</v>
      </c>
      <c r="C153" s="5">
        <v>46868</v>
      </c>
      <c r="D153" s="5">
        <v>46828</v>
      </c>
      <c r="E153" s="91">
        <v>40</v>
      </c>
      <c r="F153" s="5">
        <v>40</v>
      </c>
      <c r="G153" s="92">
        <v>0</v>
      </c>
      <c r="H153" s="5">
        <v>0</v>
      </c>
      <c r="I153" s="5">
        <v>0</v>
      </c>
    </row>
    <row r="154" ht="17.1" customHeight="1" spans="1:9">
      <c r="A154" s="89" t="s">
        <v>1957</v>
      </c>
      <c r="B154" s="90" t="s">
        <v>1958</v>
      </c>
      <c r="C154" s="5">
        <v>60091</v>
      </c>
      <c r="D154" s="5">
        <v>48467</v>
      </c>
      <c r="E154" s="91">
        <v>11624</v>
      </c>
      <c r="F154" s="5">
        <v>11624</v>
      </c>
      <c r="G154" s="92">
        <v>0</v>
      </c>
      <c r="H154" s="5">
        <v>0</v>
      </c>
      <c r="I154" s="5">
        <v>0</v>
      </c>
    </row>
    <row r="155" ht="17.1" customHeight="1" spans="1:9">
      <c r="A155" s="89" t="s">
        <v>1986</v>
      </c>
      <c r="B155" s="90" t="s">
        <v>1987</v>
      </c>
      <c r="C155" s="5">
        <v>92</v>
      </c>
      <c r="D155" s="5">
        <v>90</v>
      </c>
      <c r="E155" s="91">
        <v>2</v>
      </c>
      <c r="F155" s="5">
        <v>2</v>
      </c>
      <c r="G155" s="92">
        <v>0</v>
      </c>
      <c r="H155" s="5">
        <v>0</v>
      </c>
      <c r="I155" s="5">
        <v>0</v>
      </c>
    </row>
    <row r="156" ht="17.1" customHeight="1" spans="1:9">
      <c r="A156" s="459" t="s">
        <v>1993</v>
      </c>
      <c r="B156" s="90" t="s">
        <v>1994</v>
      </c>
      <c r="C156" s="5">
        <v>211661</v>
      </c>
      <c r="D156" s="5">
        <v>198316</v>
      </c>
      <c r="E156" s="91">
        <v>13345</v>
      </c>
      <c r="F156" s="5">
        <v>13315</v>
      </c>
      <c r="G156" s="92">
        <v>3500</v>
      </c>
      <c r="H156" s="5">
        <v>0</v>
      </c>
      <c r="I156" s="5">
        <v>0</v>
      </c>
    </row>
    <row r="157" ht="17.1" customHeight="1" spans="1:9">
      <c r="A157" s="89" t="s">
        <v>2017</v>
      </c>
      <c r="B157" s="90" t="s">
        <v>2018</v>
      </c>
      <c r="C157" s="5">
        <v>109099</v>
      </c>
      <c r="D157" s="5">
        <v>95048</v>
      </c>
      <c r="E157" s="91">
        <v>14051</v>
      </c>
      <c r="F157" s="5">
        <v>14051</v>
      </c>
      <c r="G157" s="92">
        <v>0</v>
      </c>
      <c r="H157" s="5">
        <v>0</v>
      </c>
      <c r="I157" s="5">
        <v>0</v>
      </c>
    </row>
    <row r="158" ht="17.1" customHeight="1" spans="1:9">
      <c r="A158" s="89" t="s">
        <v>2030</v>
      </c>
      <c r="B158" s="90" t="s">
        <v>2031</v>
      </c>
      <c r="C158" s="5">
        <v>13537</v>
      </c>
      <c r="D158" s="5">
        <v>13498</v>
      </c>
      <c r="E158" s="91">
        <v>39</v>
      </c>
      <c r="F158" s="5">
        <v>39</v>
      </c>
      <c r="G158" s="92">
        <v>0</v>
      </c>
      <c r="H158" s="5">
        <v>0</v>
      </c>
      <c r="I158" s="5">
        <v>0</v>
      </c>
    </row>
    <row r="159" ht="17.1" customHeight="1" spans="1:9">
      <c r="A159" s="89" t="s">
        <v>2039</v>
      </c>
      <c r="B159" s="90" t="s">
        <v>2040</v>
      </c>
      <c r="C159" s="5">
        <v>498111</v>
      </c>
      <c r="D159" s="5">
        <v>456713</v>
      </c>
      <c r="E159" s="91">
        <v>41398</v>
      </c>
      <c r="F159" s="5">
        <v>40957</v>
      </c>
      <c r="G159" s="92">
        <v>0</v>
      </c>
      <c r="H159" s="5">
        <v>0</v>
      </c>
      <c r="I159" s="5">
        <v>0</v>
      </c>
    </row>
    <row r="160" ht="17.1" customHeight="1" spans="1:9">
      <c r="A160" s="89" t="s">
        <v>2050</v>
      </c>
      <c r="B160" s="90" t="s">
        <v>4617</v>
      </c>
      <c r="C160" s="5">
        <v>247000</v>
      </c>
      <c r="D160" s="5">
        <v>242892</v>
      </c>
      <c r="E160" s="91">
        <v>4108</v>
      </c>
      <c r="F160" s="5">
        <v>4108</v>
      </c>
      <c r="G160" s="92">
        <v>0</v>
      </c>
      <c r="H160" s="5">
        <v>0</v>
      </c>
      <c r="I160" s="5">
        <v>0</v>
      </c>
    </row>
    <row r="161" ht="17.1" customHeight="1" spans="1:9">
      <c r="A161" s="89"/>
      <c r="B161" s="90" t="s">
        <v>3694</v>
      </c>
      <c r="C161" s="5">
        <v>373859</v>
      </c>
      <c r="D161" s="5">
        <v>335852</v>
      </c>
      <c r="E161" s="91">
        <v>38007</v>
      </c>
      <c r="F161" s="5">
        <v>38007</v>
      </c>
      <c r="G161" s="92">
        <v>0</v>
      </c>
      <c r="H161" s="5">
        <v>0</v>
      </c>
      <c r="I161" s="5">
        <v>0</v>
      </c>
    </row>
    <row r="162" ht="17.1" customHeight="1" spans="1:9">
      <c r="A162" s="459" t="s">
        <v>2066</v>
      </c>
      <c r="B162" s="90" t="s">
        <v>2067</v>
      </c>
      <c r="C162" s="5">
        <v>113218</v>
      </c>
      <c r="D162" s="5">
        <v>103184</v>
      </c>
      <c r="E162" s="91">
        <v>10034</v>
      </c>
      <c r="F162" s="5">
        <v>10034</v>
      </c>
      <c r="G162" s="92">
        <v>0</v>
      </c>
      <c r="H162" s="5">
        <v>0</v>
      </c>
      <c r="I162" s="5">
        <v>0</v>
      </c>
    </row>
    <row r="163" ht="17.1" customHeight="1" spans="1:9">
      <c r="A163" s="89" t="s">
        <v>2082</v>
      </c>
      <c r="B163" s="90" t="s">
        <v>2083</v>
      </c>
      <c r="C163" s="5">
        <v>166379</v>
      </c>
      <c r="D163" s="5">
        <v>156674</v>
      </c>
      <c r="E163" s="91">
        <v>9705</v>
      </c>
      <c r="F163" s="5">
        <v>9705</v>
      </c>
      <c r="G163" s="92">
        <v>0</v>
      </c>
      <c r="H163" s="5">
        <v>0</v>
      </c>
      <c r="I163" s="5">
        <v>0</v>
      </c>
    </row>
    <row r="164" ht="17.1" customHeight="1" spans="1:9">
      <c r="A164" s="89" t="s">
        <v>2093</v>
      </c>
      <c r="B164" s="90" t="s">
        <v>2094</v>
      </c>
      <c r="C164" s="5">
        <v>65436</v>
      </c>
      <c r="D164" s="5">
        <v>47721</v>
      </c>
      <c r="E164" s="91">
        <v>17715</v>
      </c>
      <c r="F164" s="5">
        <v>17715</v>
      </c>
      <c r="G164" s="92">
        <v>0</v>
      </c>
      <c r="H164" s="5">
        <v>0</v>
      </c>
      <c r="I164" s="5">
        <v>0</v>
      </c>
    </row>
    <row r="165" ht="17.1" customHeight="1" spans="1:9">
      <c r="A165" s="89" t="s">
        <v>2102</v>
      </c>
      <c r="B165" s="98" t="s">
        <v>4618</v>
      </c>
      <c r="C165" s="5">
        <v>28826</v>
      </c>
      <c r="D165" s="5">
        <v>28273</v>
      </c>
      <c r="E165" s="91">
        <v>553</v>
      </c>
      <c r="F165" s="5">
        <v>553</v>
      </c>
      <c r="G165" s="92">
        <v>0</v>
      </c>
      <c r="H165" s="5">
        <v>0</v>
      </c>
      <c r="I165" s="5">
        <v>0</v>
      </c>
    </row>
    <row r="166" ht="17.25" customHeight="1" spans="1:9">
      <c r="A166" s="89"/>
      <c r="B166" s="90" t="s">
        <v>3695</v>
      </c>
      <c r="C166" s="5">
        <v>23737</v>
      </c>
      <c r="D166" s="5">
        <v>23159</v>
      </c>
      <c r="E166" s="91">
        <v>578</v>
      </c>
      <c r="F166" s="5">
        <v>578</v>
      </c>
      <c r="G166" s="92">
        <v>6000</v>
      </c>
      <c r="H166" s="5">
        <v>0</v>
      </c>
      <c r="I166" s="5">
        <v>0</v>
      </c>
    </row>
    <row r="167" ht="17.1" customHeight="1" spans="1:9">
      <c r="A167" s="52">
        <v>21701</v>
      </c>
      <c r="B167" s="90" t="s">
        <v>2110</v>
      </c>
      <c r="C167" s="5">
        <v>1754</v>
      </c>
      <c r="D167" s="5">
        <v>1422</v>
      </c>
      <c r="E167" s="91">
        <v>332</v>
      </c>
      <c r="F167" s="5">
        <v>332</v>
      </c>
      <c r="G167" s="92">
        <v>0</v>
      </c>
      <c r="H167" s="5">
        <v>0</v>
      </c>
      <c r="I167" s="5">
        <v>0</v>
      </c>
    </row>
    <row r="168" ht="17.1" customHeight="1" spans="1:9">
      <c r="A168" s="96" t="s">
        <v>4619</v>
      </c>
      <c r="B168" s="90" t="s">
        <v>3764</v>
      </c>
      <c r="C168" s="5">
        <v>546</v>
      </c>
      <c r="D168" s="5">
        <v>546</v>
      </c>
      <c r="E168" s="91">
        <v>0</v>
      </c>
      <c r="F168" s="5">
        <v>0</v>
      </c>
      <c r="G168" s="92">
        <v>0</v>
      </c>
      <c r="H168" s="5">
        <v>0</v>
      </c>
      <c r="I168" s="5">
        <v>0</v>
      </c>
    </row>
    <row r="169" ht="17.1" customHeight="1" spans="1:9">
      <c r="A169" s="96">
        <v>21703</v>
      </c>
      <c r="B169" s="93" t="s">
        <v>2111</v>
      </c>
      <c r="C169" s="5">
        <v>12082</v>
      </c>
      <c r="D169" s="5">
        <v>12082</v>
      </c>
      <c r="E169" s="91">
        <v>0</v>
      </c>
      <c r="F169" s="5">
        <v>0</v>
      </c>
      <c r="G169" s="92">
        <v>6000</v>
      </c>
      <c r="H169" s="5">
        <v>0</v>
      </c>
      <c r="I169" s="5">
        <v>0</v>
      </c>
    </row>
    <row r="170" ht="17.1" customHeight="1" spans="1:9">
      <c r="A170" s="96" t="s">
        <v>4620</v>
      </c>
      <c r="B170" s="90" t="s">
        <v>3696</v>
      </c>
      <c r="C170" s="5">
        <v>0</v>
      </c>
      <c r="D170" s="5">
        <v>0</v>
      </c>
      <c r="E170" s="91">
        <v>0</v>
      </c>
      <c r="F170" s="5">
        <v>0</v>
      </c>
      <c r="G170" s="92">
        <v>0</v>
      </c>
      <c r="H170" s="5">
        <v>0</v>
      </c>
      <c r="I170" s="5">
        <v>0</v>
      </c>
    </row>
    <row r="171" ht="17.1" customHeight="1" spans="1:9">
      <c r="A171" s="89" t="s">
        <v>2112</v>
      </c>
      <c r="B171" s="90" t="s">
        <v>4621</v>
      </c>
      <c r="C171" s="5">
        <v>9355</v>
      </c>
      <c r="D171" s="5">
        <v>9109</v>
      </c>
      <c r="E171" s="91">
        <v>246</v>
      </c>
      <c r="F171" s="5">
        <v>246</v>
      </c>
      <c r="G171" s="92">
        <v>0</v>
      </c>
      <c r="H171" s="5">
        <v>0</v>
      </c>
      <c r="I171" s="5">
        <v>0</v>
      </c>
    </row>
    <row r="172" ht="17.1" customHeight="1" spans="1:9">
      <c r="A172" s="89"/>
      <c r="B172" s="90" t="s">
        <v>2562</v>
      </c>
      <c r="C172" s="5">
        <v>400</v>
      </c>
      <c r="D172" s="5">
        <v>400</v>
      </c>
      <c r="E172" s="91">
        <v>0</v>
      </c>
      <c r="F172" s="5">
        <v>0</v>
      </c>
      <c r="G172" s="92">
        <v>0</v>
      </c>
      <c r="H172" s="5">
        <v>0</v>
      </c>
      <c r="I172" s="5">
        <v>0</v>
      </c>
    </row>
    <row r="173" ht="17.1" customHeight="1" spans="1:9">
      <c r="A173" s="89" t="s">
        <v>2116</v>
      </c>
      <c r="B173" s="90" t="s">
        <v>2117</v>
      </c>
      <c r="C173" s="5">
        <v>0</v>
      </c>
      <c r="D173" s="5">
        <v>0</v>
      </c>
      <c r="E173" s="91">
        <v>0</v>
      </c>
      <c r="F173" s="5">
        <v>0</v>
      </c>
      <c r="G173" s="92">
        <v>0</v>
      </c>
      <c r="H173" s="5">
        <v>0</v>
      </c>
      <c r="I173" s="5">
        <v>0</v>
      </c>
    </row>
    <row r="174" ht="17.1" customHeight="1" spans="1:9">
      <c r="A174" s="89" t="s">
        <v>2118</v>
      </c>
      <c r="B174" s="90" t="s">
        <v>2119</v>
      </c>
      <c r="C174" s="5">
        <v>0</v>
      </c>
      <c r="D174" s="5">
        <v>0</v>
      </c>
      <c r="E174" s="91">
        <v>0</v>
      </c>
      <c r="F174" s="5">
        <v>0</v>
      </c>
      <c r="G174" s="92">
        <v>0</v>
      </c>
      <c r="H174" s="5">
        <v>0</v>
      </c>
      <c r="I174" s="5">
        <v>0</v>
      </c>
    </row>
    <row r="175" ht="17.1" customHeight="1" spans="1:9">
      <c r="A175" s="89" t="s">
        <v>2120</v>
      </c>
      <c r="B175" s="90" t="s">
        <v>2121</v>
      </c>
      <c r="C175" s="5">
        <v>0</v>
      </c>
      <c r="D175" s="5">
        <v>0</v>
      </c>
      <c r="E175" s="91">
        <v>0</v>
      </c>
      <c r="F175" s="5">
        <v>0</v>
      </c>
      <c r="G175" s="92">
        <v>0</v>
      </c>
      <c r="H175" s="5">
        <v>0</v>
      </c>
      <c r="I175" s="5">
        <v>0</v>
      </c>
    </row>
    <row r="176" ht="17.1" customHeight="1" spans="1:9">
      <c r="A176" s="89" t="s">
        <v>2122</v>
      </c>
      <c r="B176" s="90" t="s">
        <v>2123</v>
      </c>
      <c r="C176" s="5">
        <v>0</v>
      </c>
      <c r="D176" s="5">
        <v>0</v>
      </c>
      <c r="E176" s="91">
        <v>0</v>
      </c>
      <c r="F176" s="5">
        <v>0</v>
      </c>
      <c r="G176" s="92">
        <v>0</v>
      </c>
      <c r="H176" s="5">
        <v>0</v>
      </c>
      <c r="I176" s="5">
        <v>0</v>
      </c>
    </row>
    <row r="177" ht="17.1" customHeight="1" spans="1:9">
      <c r="A177" s="459" t="s">
        <v>2124</v>
      </c>
      <c r="B177" s="90" t="s">
        <v>2125</v>
      </c>
      <c r="C177" s="5">
        <v>0</v>
      </c>
      <c r="D177" s="5">
        <v>0</v>
      </c>
      <c r="E177" s="91">
        <v>0</v>
      </c>
      <c r="F177" s="5">
        <v>0</v>
      </c>
      <c r="G177" s="92">
        <v>0</v>
      </c>
      <c r="H177" s="5">
        <v>0</v>
      </c>
      <c r="I177" s="5">
        <v>0</v>
      </c>
    </row>
    <row r="178" ht="17.1" customHeight="1" spans="1:9">
      <c r="A178" s="89" t="s">
        <v>2126</v>
      </c>
      <c r="B178" s="90" t="s">
        <v>1569</v>
      </c>
      <c r="C178" s="5">
        <v>0</v>
      </c>
      <c r="D178" s="5">
        <v>0</v>
      </c>
      <c r="E178" s="91">
        <v>0</v>
      </c>
      <c r="F178" s="5">
        <v>0</v>
      </c>
      <c r="G178" s="92">
        <v>0</v>
      </c>
      <c r="H178" s="5">
        <v>0</v>
      </c>
      <c r="I178" s="5">
        <v>0</v>
      </c>
    </row>
    <row r="179" ht="17.1" customHeight="1" spans="1:9">
      <c r="A179" s="89" t="s">
        <v>2128</v>
      </c>
      <c r="B179" s="90" t="s">
        <v>2129</v>
      </c>
      <c r="C179" s="5">
        <v>0</v>
      </c>
      <c r="D179" s="5">
        <v>0</v>
      </c>
      <c r="E179" s="91">
        <v>0</v>
      </c>
      <c r="F179" s="5">
        <v>0</v>
      </c>
      <c r="G179" s="92">
        <v>0</v>
      </c>
      <c r="H179" s="5">
        <v>0</v>
      </c>
      <c r="I179" s="5">
        <v>0</v>
      </c>
    </row>
    <row r="180" ht="17.1" customHeight="1" spans="1:9">
      <c r="A180" s="89" t="s">
        <v>2130</v>
      </c>
      <c r="B180" s="90" t="s">
        <v>2131</v>
      </c>
      <c r="C180" s="5">
        <v>0</v>
      </c>
      <c r="D180" s="5">
        <v>0</v>
      </c>
      <c r="E180" s="91">
        <v>0</v>
      </c>
      <c r="F180" s="5">
        <v>0</v>
      </c>
      <c r="G180" s="92">
        <v>0</v>
      </c>
      <c r="H180" s="5">
        <v>0</v>
      </c>
      <c r="I180" s="5">
        <v>0</v>
      </c>
    </row>
    <row r="181" ht="17.1" customHeight="1" spans="1:9">
      <c r="A181" s="89" t="s">
        <v>2132</v>
      </c>
      <c r="B181" s="90" t="s">
        <v>2133</v>
      </c>
      <c r="C181" s="5">
        <v>400</v>
      </c>
      <c r="D181" s="5">
        <v>400</v>
      </c>
      <c r="E181" s="91">
        <v>0</v>
      </c>
      <c r="F181" s="5">
        <v>0</v>
      </c>
      <c r="G181" s="92">
        <v>0</v>
      </c>
      <c r="H181" s="5">
        <v>0</v>
      </c>
      <c r="I181" s="5">
        <v>0</v>
      </c>
    </row>
    <row r="182" ht="17.1" customHeight="1" spans="1:9">
      <c r="A182" s="89"/>
      <c r="B182" s="90" t="s">
        <v>3698</v>
      </c>
      <c r="C182" s="5">
        <v>1032491</v>
      </c>
      <c r="D182" s="5">
        <v>796677</v>
      </c>
      <c r="E182" s="91">
        <v>235814</v>
      </c>
      <c r="F182" s="5">
        <v>261997</v>
      </c>
      <c r="G182" s="92">
        <v>5000</v>
      </c>
      <c r="H182" s="5">
        <v>0</v>
      </c>
      <c r="I182" s="5">
        <v>0</v>
      </c>
    </row>
    <row r="183" ht="17.1" customHeight="1" spans="1:9">
      <c r="A183" s="89" t="s">
        <v>2136</v>
      </c>
      <c r="B183" s="90" t="s">
        <v>2137</v>
      </c>
      <c r="C183" s="5">
        <v>869869</v>
      </c>
      <c r="D183" s="5">
        <v>727677</v>
      </c>
      <c r="E183" s="91">
        <v>142192</v>
      </c>
      <c r="F183" s="5">
        <v>142315</v>
      </c>
      <c r="G183" s="92">
        <v>5000</v>
      </c>
      <c r="H183" s="5">
        <v>0</v>
      </c>
      <c r="I183" s="5">
        <v>0</v>
      </c>
    </row>
    <row r="184" ht="17.1" customHeight="1" spans="1:9">
      <c r="A184" s="89"/>
      <c r="B184" s="90" t="s">
        <v>3699</v>
      </c>
      <c r="C184" s="5">
        <v>98364</v>
      </c>
      <c r="D184" s="5">
        <v>82011</v>
      </c>
      <c r="E184" s="91">
        <v>16353</v>
      </c>
      <c r="F184" s="5">
        <v>16353</v>
      </c>
      <c r="G184" s="92">
        <v>0</v>
      </c>
      <c r="H184" s="5">
        <v>0</v>
      </c>
      <c r="I184" s="5">
        <v>0</v>
      </c>
    </row>
    <row r="185" ht="17.1" customHeight="1" spans="1:9">
      <c r="A185" s="89" t="s">
        <v>2174</v>
      </c>
      <c r="B185" s="95" t="s">
        <v>2175</v>
      </c>
      <c r="C185" s="5">
        <v>0</v>
      </c>
      <c r="D185" s="5">
        <v>0</v>
      </c>
      <c r="E185" s="91">
        <v>0</v>
      </c>
      <c r="F185" s="5">
        <v>0</v>
      </c>
      <c r="G185" s="92">
        <v>0</v>
      </c>
      <c r="H185" s="5">
        <v>0</v>
      </c>
      <c r="I185" s="5">
        <v>0</v>
      </c>
    </row>
    <row r="186" ht="17.1" customHeight="1" spans="1:9">
      <c r="A186" s="89"/>
      <c r="B186" s="90" t="s">
        <v>3700</v>
      </c>
      <c r="C186" s="5">
        <v>0</v>
      </c>
      <c r="D186" s="5">
        <v>0</v>
      </c>
      <c r="E186" s="91">
        <v>0</v>
      </c>
      <c r="F186" s="5">
        <v>0</v>
      </c>
      <c r="G186" s="92">
        <v>0</v>
      </c>
      <c r="H186" s="5">
        <v>0</v>
      </c>
      <c r="I186" s="5">
        <v>0</v>
      </c>
    </row>
    <row r="187" ht="17.1" customHeight="1" spans="1:9">
      <c r="A187" s="89" t="s">
        <v>2210</v>
      </c>
      <c r="B187" s="90" t="s">
        <v>2211</v>
      </c>
      <c r="C187" s="5">
        <v>20885</v>
      </c>
      <c r="D187" s="5">
        <v>15086</v>
      </c>
      <c r="E187" s="91">
        <v>5799</v>
      </c>
      <c r="F187" s="5">
        <v>5799</v>
      </c>
      <c r="G187" s="92">
        <v>0</v>
      </c>
      <c r="H187" s="5">
        <v>0</v>
      </c>
      <c r="I187" s="5">
        <v>0</v>
      </c>
    </row>
    <row r="188" ht="17.1" customHeight="1" spans="1:9">
      <c r="A188" s="89" t="s">
        <v>2224</v>
      </c>
      <c r="B188" s="90" t="s">
        <v>2225</v>
      </c>
      <c r="C188" s="5">
        <v>34816</v>
      </c>
      <c r="D188" s="5">
        <v>34011</v>
      </c>
      <c r="E188" s="91">
        <v>805</v>
      </c>
      <c r="F188" s="5">
        <v>1005</v>
      </c>
      <c r="G188" s="92">
        <v>0</v>
      </c>
      <c r="H188" s="5">
        <v>0</v>
      </c>
      <c r="I188" s="5">
        <v>0</v>
      </c>
    </row>
    <row r="189" ht="17.1" customHeight="1" spans="1:9">
      <c r="A189" s="459" t="s">
        <v>2247</v>
      </c>
      <c r="B189" s="90" t="s">
        <v>2248</v>
      </c>
      <c r="C189" s="5">
        <v>19804</v>
      </c>
      <c r="D189" s="5">
        <v>19790</v>
      </c>
      <c r="E189" s="91">
        <v>14</v>
      </c>
      <c r="F189" s="5">
        <v>14</v>
      </c>
      <c r="G189" s="92">
        <v>0</v>
      </c>
      <c r="H189" s="5">
        <v>0</v>
      </c>
      <c r="I189" s="5">
        <v>0</v>
      </c>
    </row>
    <row r="190" ht="17.1" customHeight="1" spans="1:9">
      <c r="A190" s="89" t="s">
        <v>2276</v>
      </c>
      <c r="B190" s="90" t="s">
        <v>2277</v>
      </c>
      <c r="C190" s="5">
        <v>87117</v>
      </c>
      <c r="D190" s="5">
        <v>113</v>
      </c>
      <c r="E190" s="91">
        <v>87004</v>
      </c>
      <c r="F190" s="5">
        <v>112864</v>
      </c>
      <c r="G190" s="92">
        <v>0</v>
      </c>
      <c r="H190" s="5">
        <v>0</v>
      </c>
      <c r="I190" s="5">
        <v>0</v>
      </c>
    </row>
    <row r="191" ht="17.1" customHeight="1" spans="1:9">
      <c r="A191" s="89"/>
      <c r="B191" s="90" t="s">
        <v>3701</v>
      </c>
      <c r="C191" s="5">
        <v>2138095</v>
      </c>
      <c r="D191" s="5">
        <v>2109248</v>
      </c>
      <c r="E191" s="91">
        <v>28847</v>
      </c>
      <c r="F191" s="5">
        <v>28847</v>
      </c>
      <c r="G191" s="92">
        <v>139920</v>
      </c>
      <c r="H191" s="5">
        <v>0</v>
      </c>
      <c r="I191" s="5">
        <v>0</v>
      </c>
    </row>
    <row r="192" ht="17.1" customHeight="1" spans="1:9">
      <c r="A192" s="459" t="s">
        <v>2280</v>
      </c>
      <c r="B192" s="90" t="s">
        <v>2281</v>
      </c>
      <c r="C192" s="5">
        <v>1471117</v>
      </c>
      <c r="D192" s="5">
        <v>1444908</v>
      </c>
      <c r="E192" s="91">
        <v>26209</v>
      </c>
      <c r="F192" s="5">
        <v>26209</v>
      </c>
      <c r="G192" s="92">
        <v>139920</v>
      </c>
      <c r="H192" s="5">
        <v>0</v>
      </c>
      <c r="I192" s="5">
        <v>0</v>
      </c>
    </row>
    <row r="193" ht="17.1" customHeight="1" spans="1:9">
      <c r="A193" s="89" t="s">
        <v>2298</v>
      </c>
      <c r="B193" s="90" t="s">
        <v>2299</v>
      </c>
      <c r="C193" s="5">
        <v>660003</v>
      </c>
      <c r="D193" s="5">
        <v>657365</v>
      </c>
      <c r="E193" s="91">
        <v>2638</v>
      </c>
      <c r="F193" s="5">
        <v>2638</v>
      </c>
      <c r="G193" s="92">
        <v>0</v>
      </c>
      <c r="H193" s="5">
        <v>0</v>
      </c>
      <c r="I193" s="5">
        <v>0</v>
      </c>
    </row>
    <row r="194" ht="17.1" customHeight="1" spans="1:9">
      <c r="A194" s="89" t="s">
        <v>2306</v>
      </c>
      <c r="B194" s="90" t="s">
        <v>2307</v>
      </c>
      <c r="C194" s="5">
        <v>6975</v>
      </c>
      <c r="D194" s="5">
        <v>6975</v>
      </c>
      <c r="E194" s="99">
        <v>0</v>
      </c>
      <c r="F194" s="100">
        <v>0</v>
      </c>
      <c r="G194" s="101">
        <v>0</v>
      </c>
      <c r="H194" s="100">
        <v>0</v>
      </c>
      <c r="I194" s="100">
        <v>0</v>
      </c>
    </row>
    <row r="195" ht="17.1" customHeight="1" spans="2:9">
      <c r="B195" s="90" t="s">
        <v>3702</v>
      </c>
      <c r="C195" s="5">
        <v>178967</v>
      </c>
      <c r="D195" s="91">
        <v>176179</v>
      </c>
      <c r="E195" s="5">
        <v>2788</v>
      </c>
      <c r="F195" s="5">
        <v>2725</v>
      </c>
      <c r="G195" s="5">
        <v>0</v>
      </c>
      <c r="H195" s="5">
        <v>0</v>
      </c>
      <c r="I195" s="5">
        <v>0</v>
      </c>
    </row>
    <row r="196" ht="17.1" customHeight="1" spans="1:9">
      <c r="A196" s="459" t="s">
        <v>2314</v>
      </c>
      <c r="B196" s="90" t="s">
        <v>2315</v>
      </c>
      <c r="C196" s="5">
        <v>124333</v>
      </c>
      <c r="D196" s="91">
        <v>122586</v>
      </c>
      <c r="E196" s="5">
        <v>1747</v>
      </c>
      <c r="F196" s="5">
        <v>1684</v>
      </c>
      <c r="G196" s="5">
        <v>0</v>
      </c>
      <c r="H196" s="5">
        <v>0</v>
      </c>
      <c r="I196" s="5">
        <v>0</v>
      </c>
    </row>
    <row r="197" ht="17.1" customHeight="1" spans="1:9">
      <c r="A197" s="89" t="s">
        <v>2340</v>
      </c>
      <c r="B197" s="90" t="s">
        <v>2341</v>
      </c>
      <c r="C197" s="5">
        <v>1140</v>
      </c>
      <c r="D197" s="91">
        <v>1140</v>
      </c>
      <c r="E197" s="5">
        <v>0</v>
      </c>
      <c r="F197" s="5">
        <v>0</v>
      </c>
      <c r="G197" s="5">
        <v>0</v>
      </c>
      <c r="H197" s="5">
        <v>0</v>
      </c>
      <c r="I197" s="5">
        <v>0</v>
      </c>
    </row>
    <row r="198" ht="17.1" customHeight="1" spans="1:9">
      <c r="A198" s="89" t="s">
        <v>3608</v>
      </c>
      <c r="B198" s="90" t="s">
        <v>2365</v>
      </c>
      <c r="C198" s="5">
        <v>0</v>
      </c>
      <c r="D198" s="99">
        <v>0</v>
      </c>
      <c r="E198" s="5">
        <v>0</v>
      </c>
      <c r="F198" s="5">
        <v>0</v>
      </c>
      <c r="G198" s="5">
        <v>0</v>
      </c>
      <c r="H198" s="5">
        <v>0</v>
      </c>
      <c r="I198" s="5">
        <v>0</v>
      </c>
    </row>
    <row r="199" ht="17.1" customHeight="1" spans="1:9">
      <c r="A199" s="464" t="s">
        <v>2376</v>
      </c>
      <c r="B199" s="90" t="s">
        <v>2377</v>
      </c>
      <c r="C199" s="91">
        <v>36675</v>
      </c>
      <c r="D199" s="91">
        <v>35792</v>
      </c>
      <c r="E199" s="5">
        <v>883</v>
      </c>
      <c r="F199" s="5">
        <v>883</v>
      </c>
      <c r="G199" s="5">
        <v>0</v>
      </c>
      <c r="H199" s="5">
        <v>0</v>
      </c>
      <c r="I199" s="5">
        <v>0</v>
      </c>
    </row>
    <row r="200" ht="17.1" customHeight="1" spans="1:9">
      <c r="A200" s="464" t="s">
        <v>2388</v>
      </c>
      <c r="B200" s="90" t="s">
        <v>2389</v>
      </c>
      <c r="C200" s="91">
        <v>16819</v>
      </c>
      <c r="D200" s="91">
        <v>16661</v>
      </c>
      <c r="E200" s="5">
        <v>158</v>
      </c>
      <c r="F200" s="5">
        <v>158</v>
      </c>
      <c r="G200" s="5">
        <v>0</v>
      </c>
      <c r="H200" s="5">
        <v>0</v>
      </c>
      <c r="I200" s="5">
        <v>0</v>
      </c>
    </row>
    <row r="201" ht="17.1" customHeight="1" spans="2:9">
      <c r="B201" s="90" t="s">
        <v>2566</v>
      </c>
      <c r="C201" s="5">
        <v>0</v>
      </c>
      <c r="D201" s="102">
        <v>0</v>
      </c>
      <c r="E201" s="5">
        <v>0</v>
      </c>
      <c r="F201" s="5">
        <v>0</v>
      </c>
      <c r="G201" s="5">
        <v>0</v>
      </c>
      <c r="H201" s="5">
        <v>0</v>
      </c>
      <c r="I201" s="5">
        <v>0</v>
      </c>
    </row>
    <row r="202" ht="17.1" customHeight="1" spans="1:9">
      <c r="A202" s="459" t="s">
        <v>2426</v>
      </c>
      <c r="B202" s="90" t="s">
        <v>3782</v>
      </c>
      <c r="C202" s="5">
        <v>1095802</v>
      </c>
      <c r="D202" s="91">
        <v>879205</v>
      </c>
      <c r="E202" s="5">
        <v>216597</v>
      </c>
      <c r="F202" s="5">
        <v>261179</v>
      </c>
      <c r="G202" s="5">
        <v>328000</v>
      </c>
      <c r="H202" s="5">
        <v>0</v>
      </c>
      <c r="I202" s="5">
        <v>0</v>
      </c>
    </row>
    <row r="203" ht="17.1" customHeight="1" spans="1:9">
      <c r="A203" s="459" t="s">
        <v>2428</v>
      </c>
      <c r="B203" s="90" t="s">
        <v>2429</v>
      </c>
      <c r="C203" s="5">
        <v>0</v>
      </c>
      <c r="D203" s="91">
        <v>0</v>
      </c>
      <c r="E203" s="5">
        <v>0</v>
      </c>
      <c r="F203" s="5">
        <v>0</v>
      </c>
      <c r="G203" s="5">
        <v>0</v>
      </c>
      <c r="H203" s="5">
        <v>0</v>
      </c>
      <c r="I203" s="5">
        <v>0</v>
      </c>
    </row>
    <row r="204" ht="17.1" customHeight="1" spans="1:9">
      <c r="A204" s="459" t="s">
        <v>2430</v>
      </c>
      <c r="B204" s="90" t="s">
        <v>3697</v>
      </c>
      <c r="C204" s="5">
        <v>1095802</v>
      </c>
      <c r="D204" s="91">
        <v>879205</v>
      </c>
      <c r="E204" s="5">
        <v>216597</v>
      </c>
      <c r="F204" s="5">
        <v>261179</v>
      </c>
      <c r="G204" s="5">
        <v>328000</v>
      </c>
      <c r="H204" s="5">
        <v>0</v>
      </c>
      <c r="I204" s="5">
        <v>0</v>
      </c>
    </row>
    <row r="205" ht="17.1" customHeight="1" spans="1:9">
      <c r="A205" s="103"/>
      <c r="B205" s="90" t="s">
        <v>3784</v>
      </c>
      <c r="C205" s="5">
        <v>192643</v>
      </c>
      <c r="D205" s="91">
        <v>192643</v>
      </c>
      <c r="E205" s="5">
        <v>0</v>
      </c>
      <c r="F205" s="5">
        <v>0</v>
      </c>
      <c r="G205" s="5">
        <v>0</v>
      </c>
      <c r="H205" s="5">
        <v>0</v>
      </c>
      <c r="I205" s="5">
        <v>0</v>
      </c>
    </row>
    <row r="206" ht="17.1" customHeight="1" spans="1:9">
      <c r="A206" s="467" t="s">
        <v>2416</v>
      </c>
      <c r="B206" s="90" t="s">
        <v>3703</v>
      </c>
      <c r="C206" s="5">
        <v>192643</v>
      </c>
      <c r="D206" s="91">
        <v>192643</v>
      </c>
      <c r="E206" s="5">
        <v>0</v>
      </c>
      <c r="F206" s="5">
        <v>0</v>
      </c>
      <c r="G206" s="5">
        <v>0</v>
      </c>
      <c r="H206" s="5">
        <v>0</v>
      </c>
      <c r="I206" s="5">
        <v>0</v>
      </c>
    </row>
    <row r="207" ht="17.1" customHeight="1" spans="1:9">
      <c r="A207" s="103"/>
      <c r="B207" s="90" t="s">
        <v>3704</v>
      </c>
      <c r="C207" s="5">
        <v>8578</v>
      </c>
      <c r="D207" s="91">
        <v>8578</v>
      </c>
      <c r="E207" s="5">
        <v>0</v>
      </c>
      <c r="F207" s="5">
        <v>0</v>
      </c>
      <c r="G207" s="5">
        <v>0</v>
      </c>
      <c r="H207" s="5">
        <v>0</v>
      </c>
      <c r="I207" s="5">
        <v>0</v>
      </c>
    </row>
    <row r="208" ht="17.1" customHeight="1" spans="1:9">
      <c r="A208" s="462" t="s">
        <v>2424</v>
      </c>
      <c r="B208" s="90" t="s">
        <v>3705</v>
      </c>
      <c r="C208" s="5">
        <v>8578</v>
      </c>
      <c r="D208" s="91">
        <v>8578</v>
      </c>
      <c r="E208" s="5">
        <v>0</v>
      </c>
      <c r="F208" s="5">
        <v>0</v>
      </c>
      <c r="G208" s="5">
        <v>0</v>
      </c>
      <c r="H208" s="5">
        <v>0</v>
      </c>
      <c r="I208" s="5">
        <v>0</v>
      </c>
    </row>
    <row r="209" ht="14.25" hidden="1" customHeight="1" spans="2:9">
      <c r="B209" s="98"/>
      <c r="C209" s="104"/>
      <c r="D209" s="105"/>
      <c r="E209" s="104"/>
      <c r="F209" s="104"/>
      <c r="G209" s="104"/>
      <c r="H209" s="104"/>
      <c r="I209" s="104"/>
    </row>
    <row r="210" ht="14.25" hidden="1" customHeight="1" spans="1:9">
      <c r="A210" s="103"/>
      <c r="B210" s="98"/>
      <c r="C210" s="104"/>
      <c r="D210" s="105"/>
      <c r="E210" s="104"/>
      <c r="F210" s="104"/>
      <c r="G210" s="104"/>
      <c r="H210" s="104"/>
      <c r="I210" s="104"/>
    </row>
    <row r="211" ht="14.25" hidden="1" customHeight="1" spans="1:9">
      <c r="A211" s="106"/>
      <c r="B211" s="98"/>
      <c r="C211" s="104"/>
      <c r="D211" s="105"/>
      <c r="E211" s="104"/>
      <c r="F211" s="104"/>
      <c r="G211" s="104"/>
      <c r="H211" s="104"/>
      <c r="I211" s="104"/>
    </row>
    <row r="212" ht="14.25" hidden="1" customHeight="1" spans="1:9">
      <c r="A212" s="106"/>
      <c r="B212" s="98"/>
      <c r="C212" s="104"/>
      <c r="D212" s="105"/>
      <c r="E212" s="104"/>
      <c r="F212" s="104"/>
      <c r="G212" s="104"/>
      <c r="H212" s="104"/>
      <c r="I212" s="104"/>
    </row>
    <row r="213" ht="14.25" hidden="1" customHeight="1" spans="1:9">
      <c r="A213" s="106"/>
      <c r="B213" s="98"/>
      <c r="C213" s="104"/>
      <c r="D213" s="105"/>
      <c r="E213" s="104"/>
      <c r="F213" s="104"/>
      <c r="G213" s="104"/>
      <c r="H213" s="104"/>
      <c r="I213" s="104"/>
    </row>
    <row r="214" ht="14.25" hidden="1" customHeight="1" spans="1:9">
      <c r="A214" s="106"/>
      <c r="B214" s="98"/>
      <c r="C214" s="104"/>
      <c r="D214" s="105"/>
      <c r="E214" s="104"/>
      <c r="F214" s="104"/>
      <c r="G214" s="104"/>
      <c r="H214" s="104"/>
      <c r="I214" s="104"/>
    </row>
    <row r="215" ht="14.25" hidden="1" customHeight="1" spans="1:9">
      <c r="A215" s="103"/>
      <c r="B215" s="98"/>
      <c r="C215" s="104"/>
      <c r="D215" s="105"/>
      <c r="E215" s="104"/>
      <c r="F215" s="104"/>
      <c r="G215" s="104"/>
      <c r="H215" s="104"/>
      <c r="I215" s="104"/>
    </row>
    <row r="216" ht="14.25" hidden="1" customHeight="1" spans="2:9">
      <c r="B216" s="98"/>
      <c r="C216" s="104"/>
      <c r="D216" s="105"/>
      <c r="E216" s="104"/>
      <c r="F216" s="104"/>
      <c r="G216" s="104"/>
      <c r="H216" s="104"/>
      <c r="I216" s="104"/>
    </row>
    <row r="217" ht="14.25" hidden="1" customHeight="1" spans="2:9">
      <c r="B217" s="98"/>
      <c r="C217" s="104"/>
      <c r="D217" s="105"/>
      <c r="E217" s="104"/>
      <c r="F217" s="104"/>
      <c r="G217" s="104"/>
      <c r="H217" s="104"/>
      <c r="I217" s="104"/>
    </row>
    <row r="218" ht="14.25" hidden="1" customHeight="1" spans="2:9">
      <c r="B218" s="98"/>
      <c r="C218" s="104"/>
      <c r="D218" s="105"/>
      <c r="E218" s="104"/>
      <c r="F218" s="104"/>
      <c r="G218" s="104"/>
      <c r="H218" s="104"/>
      <c r="I218" s="104"/>
    </row>
    <row r="219" ht="14.25" hidden="1" customHeight="1" spans="2:9">
      <c r="B219" s="98"/>
      <c r="C219" s="104"/>
      <c r="D219" s="105"/>
      <c r="E219" s="104"/>
      <c r="F219" s="104"/>
      <c r="G219" s="104"/>
      <c r="H219" s="104"/>
      <c r="I219" s="104"/>
    </row>
    <row r="220" ht="14.25" hidden="1" customHeight="1" spans="2:9">
      <c r="B220" s="98"/>
      <c r="C220" s="104"/>
      <c r="D220" s="105"/>
      <c r="E220" s="104"/>
      <c r="F220" s="104"/>
      <c r="G220" s="104"/>
      <c r="H220" s="104"/>
      <c r="I220" s="104"/>
    </row>
    <row r="221" ht="14.25" hidden="1" customHeight="1" spans="2:9">
      <c r="B221" s="98"/>
      <c r="C221" s="104"/>
      <c r="D221" s="105"/>
      <c r="E221" s="104"/>
      <c r="F221" s="104"/>
      <c r="G221" s="104"/>
      <c r="H221" s="104"/>
      <c r="I221" s="104"/>
    </row>
    <row r="222" ht="14.25" hidden="1" customHeight="1" spans="2:9">
      <c r="B222" s="98"/>
      <c r="C222" s="104"/>
      <c r="D222" s="105"/>
      <c r="E222" s="104"/>
      <c r="F222" s="104"/>
      <c r="G222" s="104"/>
      <c r="H222" s="104"/>
      <c r="I222" s="104"/>
    </row>
    <row r="223" ht="14.25" hidden="1" customHeight="1" spans="2:9">
      <c r="B223" s="98"/>
      <c r="C223" s="104"/>
      <c r="D223" s="105"/>
      <c r="E223" s="104"/>
      <c r="F223" s="104"/>
      <c r="G223" s="104"/>
      <c r="H223" s="104"/>
      <c r="I223" s="104"/>
    </row>
    <row r="224" ht="14.25" hidden="1" customHeight="1" spans="2:9">
      <c r="B224" s="98"/>
      <c r="C224" s="104"/>
      <c r="D224" s="105"/>
      <c r="E224" s="104"/>
      <c r="F224" s="104"/>
      <c r="G224" s="104"/>
      <c r="H224" s="104"/>
      <c r="I224" s="104"/>
    </row>
    <row r="225" ht="14.25" hidden="1" customHeight="1" spans="2:9">
      <c r="B225" s="98"/>
      <c r="C225" s="104"/>
      <c r="D225" s="105"/>
      <c r="E225" s="104"/>
      <c r="F225" s="104"/>
      <c r="G225" s="104"/>
      <c r="H225" s="104"/>
      <c r="I225" s="104"/>
    </row>
    <row r="226" ht="14.25" hidden="1" customHeight="1" spans="2:9">
      <c r="B226" s="98"/>
      <c r="C226" s="104"/>
      <c r="D226" s="105"/>
      <c r="E226" s="104"/>
      <c r="F226" s="104"/>
      <c r="G226" s="104"/>
      <c r="H226" s="104"/>
      <c r="I226" s="104"/>
    </row>
    <row r="227" ht="14.25" hidden="1" customHeight="1" spans="2:9">
      <c r="B227" s="98"/>
      <c r="C227" s="104"/>
      <c r="D227" s="105"/>
      <c r="E227" s="104"/>
      <c r="F227" s="104"/>
      <c r="G227" s="104"/>
      <c r="H227" s="104"/>
      <c r="I227" s="104"/>
    </row>
    <row r="228" ht="14.25" hidden="1" customHeight="1" spans="2:9">
      <c r="B228" s="98"/>
      <c r="C228" s="104"/>
      <c r="D228" s="105"/>
      <c r="E228" s="104"/>
      <c r="F228" s="104"/>
      <c r="G228" s="104"/>
      <c r="H228" s="104"/>
      <c r="I228" s="104"/>
    </row>
    <row r="229" ht="14.25" hidden="1" customHeight="1" spans="2:9">
      <c r="B229" s="98"/>
      <c r="C229" s="104"/>
      <c r="D229" s="105"/>
      <c r="E229" s="104"/>
      <c r="F229" s="104"/>
      <c r="G229" s="104"/>
      <c r="H229" s="104"/>
      <c r="I229" s="104"/>
    </row>
    <row r="230" ht="14.25" hidden="1" customHeight="1" spans="2:9">
      <c r="B230" s="98"/>
      <c r="C230" s="104"/>
      <c r="D230" s="105"/>
      <c r="E230" s="104"/>
      <c r="F230" s="104"/>
      <c r="G230" s="104"/>
      <c r="H230" s="104"/>
      <c r="I230" s="104"/>
    </row>
    <row r="231" ht="14.25" hidden="1" customHeight="1" spans="2:9">
      <c r="B231" s="98"/>
      <c r="C231" s="104"/>
      <c r="D231" s="105"/>
      <c r="E231" s="104"/>
      <c r="F231" s="104"/>
      <c r="G231" s="104"/>
      <c r="H231" s="104"/>
      <c r="I231" s="104"/>
    </row>
    <row r="232" ht="14.25" hidden="1" customHeight="1" spans="2:9">
      <c r="B232" s="98"/>
      <c r="C232" s="104"/>
      <c r="D232" s="105"/>
      <c r="E232" s="104"/>
      <c r="F232" s="104"/>
      <c r="G232" s="104"/>
      <c r="H232" s="104"/>
      <c r="I232" s="104"/>
    </row>
    <row r="233" ht="14.25" hidden="1" customHeight="1" spans="2:9">
      <c r="B233" s="98"/>
      <c r="C233" s="104"/>
      <c r="D233" s="105"/>
      <c r="E233" s="104"/>
      <c r="F233" s="104"/>
      <c r="G233" s="104"/>
      <c r="H233" s="104"/>
      <c r="I233" s="104"/>
    </row>
    <row r="234" ht="14.25" hidden="1" customHeight="1" spans="2:9">
      <c r="B234" s="98"/>
      <c r="C234" s="104"/>
      <c r="D234" s="105"/>
      <c r="E234" s="104"/>
      <c r="F234" s="104"/>
      <c r="G234" s="104"/>
      <c r="H234" s="104"/>
      <c r="I234" s="104"/>
    </row>
    <row r="235" ht="14.25" hidden="1" customHeight="1" spans="2:9">
      <c r="B235" s="98"/>
      <c r="C235" s="104"/>
      <c r="D235" s="105"/>
      <c r="E235" s="104"/>
      <c r="F235" s="104"/>
      <c r="G235" s="104"/>
      <c r="H235" s="104"/>
      <c r="I235" s="104"/>
    </row>
    <row r="236" ht="14.25" hidden="1" customHeight="1" spans="2:9">
      <c r="B236" s="98"/>
      <c r="C236" s="104"/>
      <c r="D236" s="105"/>
      <c r="E236" s="104"/>
      <c r="F236" s="104"/>
      <c r="G236" s="104"/>
      <c r="H236" s="104"/>
      <c r="I236" s="104"/>
    </row>
    <row r="237" ht="14.25" hidden="1" customHeight="1" spans="2:9">
      <c r="B237" s="98"/>
      <c r="C237" s="104"/>
      <c r="D237" s="105"/>
      <c r="E237" s="104"/>
      <c r="F237" s="104"/>
      <c r="G237" s="104"/>
      <c r="H237" s="104"/>
      <c r="I237" s="104"/>
    </row>
    <row r="238" ht="14.25" hidden="1" customHeight="1" spans="2:9">
      <c r="B238" s="98"/>
      <c r="C238" s="104"/>
      <c r="D238" s="105"/>
      <c r="E238" s="104"/>
      <c r="F238" s="104"/>
      <c r="G238" s="104"/>
      <c r="H238" s="104"/>
      <c r="I238" s="104"/>
    </row>
    <row r="239" ht="14.25" hidden="1" customHeight="1" spans="2:9">
      <c r="B239" s="98"/>
      <c r="C239" s="104"/>
      <c r="D239" s="105"/>
      <c r="E239" s="104"/>
      <c r="F239" s="104"/>
      <c r="G239" s="104"/>
      <c r="H239" s="104"/>
      <c r="I239" s="104"/>
    </row>
    <row r="240" ht="14.25" hidden="1" customHeight="1" spans="2:9">
      <c r="B240" s="98"/>
      <c r="C240" s="104"/>
      <c r="D240" s="105"/>
      <c r="E240" s="104"/>
      <c r="F240" s="104"/>
      <c r="G240" s="104"/>
      <c r="H240" s="104"/>
      <c r="I240" s="104"/>
    </row>
    <row r="241" ht="14.25" hidden="1" customHeight="1" spans="2:9">
      <c r="B241" s="98"/>
      <c r="C241" s="104"/>
      <c r="D241" s="105"/>
      <c r="E241" s="104"/>
      <c r="F241" s="104"/>
      <c r="G241" s="104"/>
      <c r="H241" s="104"/>
      <c r="I241" s="104"/>
    </row>
    <row r="242" ht="14.25" hidden="1" customHeight="1" spans="1:9">
      <c r="A242" s="107"/>
      <c r="B242" s="90"/>
      <c r="C242" s="6"/>
      <c r="D242" s="6"/>
      <c r="E242" s="6"/>
      <c r="F242" s="6"/>
      <c r="G242" s="6"/>
      <c r="H242" s="6"/>
      <c r="I242" s="6"/>
    </row>
    <row r="243" ht="14.25" hidden="1" customHeight="1" spans="1:9">
      <c r="A243" s="107"/>
      <c r="B243" s="90"/>
      <c r="C243" s="6"/>
      <c r="D243" s="6"/>
      <c r="E243" s="6"/>
      <c r="F243" s="6"/>
      <c r="G243" s="6"/>
      <c r="H243" s="6"/>
      <c r="I243" s="6"/>
    </row>
    <row r="244" ht="14.25" hidden="1" customHeight="1" spans="1:9">
      <c r="A244" s="107"/>
      <c r="B244" s="90"/>
      <c r="C244" s="6"/>
      <c r="D244" s="6"/>
      <c r="E244" s="6"/>
      <c r="F244" s="6"/>
      <c r="G244" s="6"/>
      <c r="H244" s="6"/>
      <c r="I244" s="6"/>
    </row>
    <row r="245" ht="14.25" hidden="1" customHeight="1" spans="1:9">
      <c r="A245" s="107"/>
      <c r="B245" s="90"/>
      <c r="C245" s="6"/>
      <c r="D245" s="6"/>
      <c r="E245" s="6"/>
      <c r="F245" s="6"/>
      <c r="G245" s="6"/>
      <c r="H245" s="6"/>
      <c r="I245" s="6"/>
    </row>
    <row r="246" ht="14.25" hidden="1" customHeight="1" spans="1:9">
      <c r="A246" s="107"/>
      <c r="B246" s="90"/>
      <c r="C246" s="6"/>
      <c r="D246" s="6"/>
      <c r="E246" s="6"/>
      <c r="F246" s="6"/>
      <c r="G246" s="6"/>
      <c r="H246" s="6"/>
      <c r="I246" s="6"/>
    </row>
    <row r="247" ht="14.25" hidden="1" customHeight="1" spans="1:9">
      <c r="A247" s="107"/>
      <c r="B247" s="90"/>
      <c r="C247" s="6"/>
      <c r="D247" s="6"/>
      <c r="E247" s="6"/>
      <c r="F247" s="6"/>
      <c r="G247" s="6"/>
      <c r="H247" s="6"/>
      <c r="I247" s="6"/>
    </row>
    <row r="248" ht="14.25" hidden="1" customHeight="1" spans="2:9">
      <c r="B248" s="90"/>
      <c r="C248" s="6"/>
      <c r="D248" s="6"/>
      <c r="E248" s="6"/>
      <c r="F248" s="6"/>
      <c r="G248" s="6"/>
      <c r="H248" s="6"/>
      <c r="I248" s="6"/>
    </row>
    <row r="249" ht="14.25" hidden="1" customHeight="1" spans="2:9">
      <c r="B249" s="90"/>
      <c r="C249" s="6"/>
      <c r="D249" s="6"/>
      <c r="E249" s="6"/>
      <c r="F249" s="6"/>
      <c r="G249" s="6"/>
      <c r="H249" s="6"/>
      <c r="I249" s="6"/>
    </row>
    <row r="250" ht="14.25" hidden="1" customHeight="1" spans="2:9">
      <c r="B250" s="90"/>
      <c r="C250" s="6"/>
      <c r="D250" s="6"/>
      <c r="E250" s="6"/>
      <c r="F250" s="6"/>
      <c r="G250" s="6"/>
      <c r="H250" s="6"/>
      <c r="I250" s="6"/>
    </row>
    <row r="251" ht="14.25" hidden="1" customHeight="1" spans="2:9">
      <c r="B251" s="90"/>
      <c r="C251" s="6"/>
      <c r="D251" s="6"/>
      <c r="E251" s="6"/>
      <c r="F251" s="6"/>
      <c r="G251" s="6"/>
      <c r="H251" s="6"/>
      <c r="I251" s="6"/>
    </row>
    <row r="252" ht="14.25" hidden="1" customHeight="1" spans="2:9">
      <c r="B252" s="90"/>
      <c r="C252" s="6"/>
      <c r="D252" s="6"/>
      <c r="E252" s="6"/>
      <c r="F252" s="6"/>
      <c r="G252" s="6"/>
      <c r="H252" s="6"/>
      <c r="I252" s="6"/>
    </row>
    <row r="253" ht="14.25" hidden="1" customHeight="1" spans="2:9">
      <c r="B253" s="90"/>
      <c r="C253" s="6"/>
      <c r="D253" s="6"/>
      <c r="E253" s="6"/>
      <c r="F253" s="6"/>
      <c r="G253" s="6"/>
      <c r="H253" s="6"/>
      <c r="I253" s="6"/>
    </row>
    <row r="254" ht="14.25" hidden="1" customHeight="1" spans="2:9">
      <c r="B254" s="90"/>
      <c r="C254" s="6"/>
      <c r="D254" s="6"/>
      <c r="E254" s="6"/>
      <c r="F254" s="6"/>
      <c r="G254" s="6"/>
      <c r="H254" s="6"/>
      <c r="I254" s="6"/>
    </row>
    <row r="255" ht="14.25" hidden="1" customHeight="1" spans="2:9">
      <c r="B255" s="90"/>
      <c r="C255" s="6"/>
      <c r="D255" s="6"/>
      <c r="E255" s="6"/>
      <c r="F255" s="6"/>
      <c r="G255" s="6"/>
      <c r="H255" s="6"/>
      <c r="I255" s="6"/>
    </row>
    <row r="256" ht="17.1" customHeight="1" spans="2:9">
      <c r="B256" s="90"/>
      <c r="C256" s="6"/>
      <c r="D256" s="6"/>
      <c r="E256" s="6"/>
      <c r="F256" s="6"/>
      <c r="G256" s="6"/>
      <c r="H256" s="6"/>
      <c r="I256" s="6"/>
    </row>
    <row r="257" ht="17.1" customHeight="1" spans="2:9">
      <c r="B257" s="90"/>
      <c r="C257" s="6"/>
      <c r="D257" s="6"/>
      <c r="E257" s="6"/>
      <c r="F257" s="6"/>
      <c r="G257" s="6"/>
      <c r="H257" s="6"/>
      <c r="I257" s="6"/>
    </row>
    <row r="258" ht="17.1" customHeight="1" spans="2:9">
      <c r="B258" s="90"/>
      <c r="C258" s="6"/>
      <c r="D258" s="6"/>
      <c r="E258" s="6"/>
      <c r="F258" s="6"/>
      <c r="G258" s="6"/>
      <c r="H258" s="6"/>
      <c r="I258" s="6"/>
    </row>
    <row r="259" ht="17.1" customHeight="1" spans="2:9">
      <c r="B259" s="90"/>
      <c r="C259" s="6"/>
      <c r="D259" s="6"/>
      <c r="E259" s="6"/>
      <c r="F259" s="6"/>
      <c r="G259" s="6"/>
      <c r="H259" s="6"/>
      <c r="I259" s="6"/>
    </row>
    <row r="260" ht="17.1" customHeight="1" spans="2:9">
      <c r="B260" s="90"/>
      <c r="C260" s="6"/>
      <c r="D260" s="6"/>
      <c r="E260" s="6"/>
      <c r="F260" s="6"/>
      <c r="G260" s="6"/>
      <c r="H260" s="6"/>
      <c r="I260" s="6"/>
    </row>
    <row r="261" ht="17.1" customHeight="1" spans="2:9">
      <c r="B261" s="90"/>
      <c r="C261" s="6"/>
      <c r="D261" s="6"/>
      <c r="E261" s="6"/>
      <c r="F261" s="6"/>
      <c r="G261" s="6"/>
      <c r="H261" s="6"/>
      <c r="I261" s="6"/>
    </row>
    <row r="262" ht="17.1" customHeight="1" spans="2:9">
      <c r="B262" s="90"/>
      <c r="C262" s="6"/>
      <c r="D262" s="6"/>
      <c r="E262" s="6"/>
      <c r="F262" s="6"/>
      <c r="G262" s="6"/>
      <c r="H262" s="6"/>
      <c r="I262" s="6"/>
    </row>
    <row r="263" ht="17.25" customHeight="1" spans="2:9">
      <c r="B263" s="90"/>
      <c r="C263" s="6"/>
      <c r="D263" s="6"/>
      <c r="E263" s="6"/>
      <c r="F263" s="6"/>
      <c r="G263" s="6"/>
      <c r="H263" s="6"/>
      <c r="I263" s="6"/>
    </row>
    <row r="264" ht="17.25" customHeight="1" spans="2:9">
      <c r="B264" s="90"/>
      <c r="C264" s="6"/>
      <c r="D264" s="6"/>
      <c r="E264" s="6"/>
      <c r="F264" s="6"/>
      <c r="G264" s="6"/>
      <c r="H264" s="6"/>
      <c r="I264" s="6"/>
    </row>
    <row r="265" ht="17.25" customHeight="1" spans="2:9">
      <c r="B265" s="90"/>
      <c r="C265" s="6"/>
      <c r="D265" s="6"/>
      <c r="E265" s="6"/>
      <c r="F265" s="6"/>
      <c r="G265" s="6"/>
      <c r="H265" s="6"/>
      <c r="I265" s="6"/>
    </row>
    <row r="266" ht="17.25" customHeight="1" spans="2:9">
      <c r="B266" s="90"/>
      <c r="C266" s="6"/>
      <c r="D266" s="6"/>
      <c r="E266" s="6"/>
      <c r="F266" s="6"/>
      <c r="G266" s="6"/>
      <c r="H266" s="6"/>
      <c r="I266" s="6"/>
    </row>
    <row r="267" ht="17.25" customHeight="1" spans="2:9">
      <c r="B267" s="90"/>
      <c r="C267" s="6"/>
      <c r="D267" s="6"/>
      <c r="E267" s="6"/>
      <c r="F267" s="6"/>
      <c r="G267" s="6"/>
      <c r="H267" s="6"/>
      <c r="I267" s="6"/>
    </row>
    <row r="268" ht="17.25" customHeight="1" spans="2:9">
      <c r="B268" s="90"/>
      <c r="C268" s="6"/>
      <c r="D268" s="6"/>
      <c r="E268" s="6"/>
      <c r="F268" s="6"/>
      <c r="G268" s="6"/>
      <c r="H268" s="6"/>
      <c r="I268" s="6"/>
    </row>
    <row r="269" ht="17.25" customHeight="1" spans="2:9">
      <c r="B269" s="90"/>
      <c r="C269" s="6"/>
      <c r="D269" s="6"/>
      <c r="E269" s="6"/>
      <c r="F269" s="6"/>
      <c r="G269" s="6"/>
      <c r="H269" s="6"/>
      <c r="I269" s="6"/>
    </row>
    <row r="270" ht="17.25" customHeight="1" spans="2:9">
      <c r="B270" s="93"/>
      <c r="C270" s="108"/>
      <c r="D270" s="109"/>
      <c r="E270" s="108"/>
      <c r="F270" s="108"/>
      <c r="G270" s="108"/>
      <c r="H270" s="108"/>
      <c r="I270" s="108"/>
    </row>
    <row r="271" ht="17.25" customHeight="1" spans="2:9">
      <c r="B271" s="95"/>
      <c r="C271" s="6"/>
      <c r="D271" s="110"/>
      <c r="E271" s="6"/>
      <c r="F271" s="6"/>
      <c r="G271" s="6"/>
      <c r="H271" s="6"/>
      <c r="I271" s="6"/>
    </row>
    <row r="272" ht="17.1" customHeight="1" spans="2:9">
      <c r="B272" s="95"/>
      <c r="C272" s="6"/>
      <c r="D272" s="110"/>
      <c r="E272" s="6"/>
      <c r="F272" s="6"/>
      <c r="G272" s="6"/>
      <c r="H272" s="6"/>
      <c r="I272" s="6"/>
    </row>
    <row r="273" ht="17.1" customHeight="1" spans="2:9">
      <c r="B273" s="95"/>
      <c r="C273" s="6"/>
      <c r="D273" s="110"/>
      <c r="E273" s="6"/>
      <c r="F273" s="6"/>
      <c r="G273" s="6"/>
      <c r="H273" s="6"/>
      <c r="I273" s="6"/>
    </row>
    <row r="274" ht="17.1" customHeight="1" spans="2:9">
      <c r="B274" s="95"/>
      <c r="C274" s="6"/>
      <c r="D274" s="110"/>
      <c r="E274" s="6"/>
      <c r="F274" s="6"/>
      <c r="G274" s="6"/>
      <c r="H274" s="6"/>
      <c r="I274" s="6"/>
    </row>
    <row r="275" ht="17.1" customHeight="1" spans="2:9">
      <c r="B275" s="95"/>
      <c r="C275" s="6"/>
      <c r="D275" s="110"/>
      <c r="E275" s="6"/>
      <c r="F275" s="6"/>
      <c r="G275" s="6"/>
      <c r="H275" s="6"/>
      <c r="I275" s="6"/>
    </row>
    <row r="276" ht="17.1" customHeight="1" spans="2:9">
      <c r="B276" s="95"/>
      <c r="C276" s="6"/>
      <c r="D276" s="110"/>
      <c r="E276" s="6"/>
      <c r="F276" s="6"/>
      <c r="G276" s="6"/>
      <c r="H276" s="6"/>
      <c r="I276" s="6"/>
    </row>
    <row r="277" ht="17.1" customHeight="1" spans="2:9">
      <c r="B277" s="95"/>
      <c r="C277" s="6"/>
      <c r="D277" s="110"/>
      <c r="E277" s="6"/>
      <c r="F277" s="6"/>
      <c r="G277" s="6"/>
      <c r="H277" s="6"/>
      <c r="I277" s="6"/>
    </row>
    <row r="278" ht="17.1" customHeight="1" spans="2:9">
      <c r="B278" s="95"/>
      <c r="C278" s="6"/>
      <c r="D278" s="110"/>
      <c r="E278" s="6"/>
      <c r="F278" s="6"/>
      <c r="G278" s="6"/>
      <c r="H278" s="6"/>
      <c r="I278" s="6"/>
    </row>
    <row r="279" ht="17.1" customHeight="1" spans="2:9">
      <c r="B279" s="95"/>
      <c r="C279" s="6"/>
      <c r="D279" s="110"/>
      <c r="E279" s="6"/>
      <c r="F279" s="6"/>
      <c r="G279" s="6"/>
      <c r="H279" s="6"/>
      <c r="I279" s="6"/>
    </row>
    <row r="280" ht="17.1" customHeight="1" spans="2:9">
      <c r="B280" s="3" t="s">
        <v>3706</v>
      </c>
      <c r="C280" s="5">
        <v>49212055</v>
      </c>
      <c r="D280" s="5">
        <v>47128264</v>
      </c>
      <c r="E280" s="102">
        <v>2083791</v>
      </c>
      <c r="F280" s="111">
        <v>2136625</v>
      </c>
      <c r="G280" s="112">
        <v>1547836</v>
      </c>
      <c r="H280" s="111">
        <v>0</v>
      </c>
      <c r="I280" s="113">
        <v>0</v>
      </c>
    </row>
    <row r="282" spans="1:1">
      <c r="A282" s="103"/>
    </row>
    <row r="283" spans="1:1">
      <c r="A283" s="103"/>
    </row>
    <row r="284" spans="1:1">
      <c r="A284" s="103"/>
    </row>
    <row r="285" spans="1:1">
      <c r="A285" s="103"/>
    </row>
    <row r="286" spans="1:1">
      <c r="A286" s="103"/>
    </row>
    <row r="287" spans="1:1">
      <c r="A287" s="103"/>
    </row>
  </sheetData>
  <mergeCells count="11">
    <mergeCell ref="B1:I1"/>
    <mergeCell ref="B2:I2"/>
    <mergeCell ref="B3:I3"/>
    <mergeCell ref="B4:B5"/>
    <mergeCell ref="C4:C5"/>
    <mergeCell ref="D4:D5"/>
    <mergeCell ref="E4:E5"/>
    <mergeCell ref="F4:F5"/>
    <mergeCell ref="G4:G5"/>
    <mergeCell ref="H4:H5"/>
    <mergeCell ref="I4:I5"/>
  </mergeCells>
  <dataValidations count="1">
    <dataValidation type="textLength" operator="lessThanOrEqual" allowBlank="1" showInputMessage="1" showErrorMessage="1" errorTitle="提示" error="此处最多只能输入 [20] 个字符。" sqref="A208 A6:A94 A96:A105 A107:A122 A124:A142 A144:A166 A171:A194 A196:A200 A202:A204">
      <formula1>20</formula1>
    </dataValidation>
  </dataValidations>
  <printOptions horizontalCentered="1" verticalCentered="1" gridLines="1"/>
  <pageMargins left="2.5" right="1.5" top="1" bottom="1" header="0" footer="0"/>
  <pageSetup paperSize="1" scale="80" fitToWidth="6" fitToHeight="2" orientation="landscape" blackAndWhite="1"/>
  <headerFooter alignWithMargins="0">
    <oddHeader>&amp;C@$</oddHeader>
    <oddFooter>&amp;C@&amp;- &amp;P&amp;-$</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tabColor rgb="FF00B050"/>
  </sheetPr>
  <dimension ref="A1:N1318"/>
  <sheetViews>
    <sheetView showZeros="0" zoomScale="85" zoomScaleNormal="85" workbookViewId="0">
      <pane ySplit="3" topLeftCell="A717" activePane="bottomLeft" state="frozen"/>
      <selection/>
      <selection pane="bottomLeft" activeCell="A790" sqref="$A790:$XFD793"/>
    </sheetView>
  </sheetViews>
  <sheetFormatPr defaultColWidth="9" defaultRowHeight="15"/>
  <cols>
    <col min="1" max="1" width="7.75" customWidth="1"/>
    <col min="2" max="2" width="6.625" customWidth="1"/>
    <col min="3" max="3" width="9.125" customWidth="1"/>
    <col min="4" max="4" width="9.375" customWidth="1"/>
    <col min="5" max="5" width="6" customWidth="1"/>
    <col min="6" max="6" width="43" customWidth="1"/>
    <col min="7" max="7" width="15.625" customWidth="1"/>
    <col min="8" max="9" width="15.625" hidden="1" customWidth="1"/>
    <col min="10" max="10" width="15.625" customWidth="1"/>
    <col min="11" max="11" width="8.75" customWidth="1"/>
    <col min="12" max="12" width="3.875" customWidth="1"/>
    <col min="13" max="13" width="3.375" customWidth="1"/>
    <col min="14" max="14" width="7.75" customWidth="1"/>
    <col min="15" max="15" width="11" customWidth="1"/>
    <col min="16" max="16" width="10" customWidth="1"/>
  </cols>
  <sheetData>
    <row r="1" ht="42" customHeight="1" spans="1:11">
      <c r="A1" s="7" t="s">
        <v>4622</v>
      </c>
      <c r="B1" s="7"/>
      <c r="C1" s="7"/>
      <c r="D1" s="7"/>
      <c r="E1" s="7"/>
      <c r="F1" s="7"/>
      <c r="G1" s="8"/>
      <c r="H1" s="8"/>
      <c r="I1" s="8"/>
      <c r="J1" s="8"/>
      <c r="K1" s="7"/>
    </row>
    <row r="2" ht="18.95" customHeight="1" spans="1:11">
      <c r="A2" s="9" t="s">
        <v>119</v>
      </c>
      <c r="B2" s="9"/>
      <c r="C2" s="9"/>
      <c r="D2" s="9"/>
      <c r="E2" s="9"/>
      <c r="F2" s="10" t="s">
        <v>119</v>
      </c>
      <c r="G2" s="11"/>
      <c r="H2" s="12"/>
      <c r="I2" s="12"/>
      <c r="J2" s="12"/>
      <c r="K2" s="29" t="s">
        <v>30</v>
      </c>
    </row>
    <row r="3" ht="29.25" customHeight="1" spans="1:13">
      <c r="A3" s="9" t="s">
        <v>121</v>
      </c>
      <c r="B3" s="9" t="s">
        <v>122</v>
      </c>
      <c r="C3" s="9" t="s">
        <v>123</v>
      </c>
      <c r="D3" s="9" t="s">
        <v>124</v>
      </c>
      <c r="E3" s="13" t="s">
        <v>124</v>
      </c>
      <c r="F3" s="14" t="s">
        <v>125</v>
      </c>
      <c r="G3" s="15" t="s">
        <v>126</v>
      </c>
      <c r="H3" s="16" t="s">
        <v>3988</v>
      </c>
      <c r="I3" s="30" t="s">
        <v>128</v>
      </c>
      <c r="J3" s="30" t="s">
        <v>129</v>
      </c>
      <c r="K3" s="31" t="s">
        <v>133</v>
      </c>
      <c r="L3" s="32" t="s">
        <v>2725</v>
      </c>
      <c r="M3" s="33" t="s">
        <v>2726</v>
      </c>
    </row>
    <row r="4" ht="20.1" customHeight="1" spans="1:13">
      <c r="A4" s="17" t="s">
        <v>134</v>
      </c>
      <c r="B4" s="18" t="s">
        <v>135</v>
      </c>
      <c r="C4" s="18" t="s">
        <v>135</v>
      </c>
      <c r="D4" s="19" t="s">
        <v>136</v>
      </c>
      <c r="E4" s="18" t="s">
        <v>135</v>
      </c>
      <c r="F4" s="20" t="s">
        <v>2727</v>
      </c>
      <c r="G4" s="21">
        <f>SUMIF($B5:$B$1301,$D4,$G5:$G$1301)</f>
        <v>3994841</v>
      </c>
      <c r="H4" s="22" t="e">
        <f>SUMIF($B$5:$B$1301,$D4,$H$5:$H$1301)</f>
        <v>#REF!</v>
      </c>
      <c r="I4" s="34"/>
      <c r="J4" s="24" t="e">
        <f>VLOOKUP(F4,'数据-全省决算数!'!$B:$C,2,0)</f>
        <v>#N/A</v>
      </c>
      <c r="K4" s="35" t="str">
        <f t="shared" ref="K4:K67" si="0">IF(ISERROR(H4/G4-1),"",H4/G4-1)</f>
        <v/>
      </c>
      <c r="L4" s="36" t="e">
        <f t="shared" ref="L4:L67" si="1">IF(F4&lt;&gt;"",IF(SUM(G4:H4)&lt;&gt;0,"是","否"),"空")</f>
        <v>#REF!</v>
      </c>
      <c r="M4" s="36" t="str">
        <f t="shared" ref="M4:M67" si="2">IF(C4&lt;&gt;"",IF(OR(LEFT(C4,3)="205",LEFT(C4,3)="206",LEFT(C4,3)="207",LEFT(C4,3)="208",LEFT(C4,3)="210",LEFT(C4,3)="213"),"是","否"),"是")</f>
        <v>是</v>
      </c>
    </row>
    <row r="5" ht="18.95" customHeight="1" spans="1:13">
      <c r="A5" s="17" t="s">
        <v>135</v>
      </c>
      <c r="B5" s="18" t="s">
        <v>136</v>
      </c>
      <c r="C5" s="18" t="s">
        <v>135</v>
      </c>
      <c r="D5" s="19" t="s">
        <v>138</v>
      </c>
      <c r="E5" s="18" t="s">
        <v>135</v>
      </c>
      <c r="F5" s="23" t="s">
        <v>139</v>
      </c>
      <c r="G5" s="24">
        <f>SUMIF($C4:$C1301,$D5,$G4:$G1301)</f>
        <v>108529</v>
      </c>
      <c r="H5" s="25" t="e">
        <f>VLOOKUP(F5,#REF!,2,0)</f>
        <v>#REF!</v>
      </c>
      <c r="I5" s="37">
        <v>114100</v>
      </c>
      <c r="J5" s="24">
        <f>VLOOKUP(F5,'数据-全省决算数!'!$B:$C,2,0)</f>
        <v>116631</v>
      </c>
      <c r="K5" s="38" t="str">
        <f t="shared" si="0"/>
        <v/>
      </c>
      <c r="L5" s="36" t="e">
        <f t="shared" si="1"/>
        <v>#REF!</v>
      </c>
      <c r="M5" s="36" t="str">
        <f t="shared" si="2"/>
        <v>是</v>
      </c>
    </row>
    <row r="6" ht="14.25" customHeight="1" spans="1:13">
      <c r="A6" s="17" t="s">
        <v>135</v>
      </c>
      <c r="B6" s="18" t="s">
        <v>135</v>
      </c>
      <c r="C6" s="18" t="s">
        <v>138</v>
      </c>
      <c r="D6" s="19" t="s">
        <v>140</v>
      </c>
      <c r="E6" s="18" t="s">
        <v>147</v>
      </c>
      <c r="F6" s="23" t="s">
        <v>141</v>
      </c>
      <c r="G6" s="24">
        <v>62157</v>
      </c>
      <c r="H6" s="26">
        <v>75405</v>
      </c>
      <c r="I6" s="26"/>
      <c r="J6" s="26"/>
      <c r="K6" s="38">
        <f t="shared" si="0"/>
        <v>0.213</v>
      </c>
      <c r="L6" s="36" t="str">
        <f t="shared" si="1"/>
        <v>是</v>
      </c>
      <c r="M6" s="36" t="str">
        <f t="shared" si="2"/>
        <v>否</v>
      </c>
    </row>
    <row r="7" ht="14.25" customHeight="1" spans="1:13">
      <c r="A7" s="17" t="s">
        <v>135</v>
      </c>
      <c r="B7" s="18" t="s">
        <v>135</v>
      </c>
      <c r="C7" s="18" t="s">
        <v>138</v>
      </c>
      <c r="D7" s="19" t="s">
        <v>142</v>
      </c>
      <c r="E7" s="18" t="s">
        <v>147</v>
      </c>
      <c r="F7" s="23" t="s">
        <v>143</v>
      </c>
      <c r="G7" s="24">
        <v>13142</v>
      </c>
      <c r="H7" s="26">
        <v>10673</v>
      </c>
      <c r="I7" s="26"/>
      <c r="J7" s="26"/>
      <c r="K7" s="38">
        <f t="shared" si="0"/>
        <v>-0.188</v>
      </c>
      <c r="L7" s="36" t="str">
        <f t="shared" si="1"/>
        <v>是</v>
      </c>
      <c r="M7" s="36" t="str">
        <f t="shared" si="2"/>
        <v>否</v>
      </c>
    </row>
    <row r="8" ht="14.25" customHeight="1" spans="1:13">
      <c r="A8" s="17" t="s">
        <v>135</v>
      </c>
      <c r="B8" s="18" t="s">
        <v>135</v>
      </c>
      <c r="C8" s="18" t="s">
        <v>138</v>
      </c>
      <c r="D8" s="19" t="s">
        <v>144</v>
      </c>
      <c r="E8" s="18" t="s">
        <v>147</v>
      </c>
      <c r="F8" s="23" t="s">
        <v>145</v>
      </c>
      <c r="G8" s="24">
        <v>479</v>
      </c>
      <c r="H8" s="26">
        <v>846</v>
      </c>
      <c r="I8" s="26"/>
      <c r="J8" s="26"/>
      <c r="K8" s="38">
        <f t="shared" si="0"/>
        <v>0.766</v>
      </c>
      <c r="L8" s="36" t="str">
        <f t="shared" si="1"/>
        <v>是</v>
      </c>
      <c r="M8" s="36" t="str">
        <f t="shared" si="2"/>
        <v>否</v>
      </c>
    </row>
    <row r="9" ht="14.25" customHeight="1" spans="1:13">
      <c r="A9" s="17" t="s">
        <v>135</v>
      </c>
      <c r="B9" s="18" t="s">
        <v>135</v>
      </c>
      <c r="C9" s="18" t="s">
        <v>138</v>
      </c>
      <c r="D9" s="19" t="s">
        <v>146</v>
      </c>
      <c r="E9" s="18" t="s">
        <v>147</v>
      </c>
      <c r="F9" s="23" t="s">
        <v>148</v>
      </c>
      <c r="G9" s="24">
        <v>10837</v>
      </c>
      <c r="H9" s="26">
        <v>10726</v>
      </c>
      <c r="I9" s="26"/>
      <c r="J9" s="26"/>
      <c r="K9" s="38">
        <f t="shared" si="0"/>
        <v>-0.01</v>
      </c>
      <c r="L9" s="36" t="str">
        <f t="shared" si="1"/>
        <v>是</v>
      </c>
      <c r="M9" s="36" t="str">
        <f t="shared" si="2"/>
        <v>否</v>
      </c>
    </row>
    <row r="10" ht="14.25" customHeight="1" spans="1:13">
      <c r="A10" s="17" t="s">
        <v>135</v>
      </c>
      <c r="B10" s="18" t="s">
        <v>135</v>
      </c>
      <c r="C10" s="18" t="s">
        <v>138</v>
      </c>
      <c r="D10" s="19" t="s">
        <v>149</v>
      </c>
      <c r="E10" s="18" t="s">
        <v>147</v>
      </c>
      <c r="F10" s="23" t="s">
        <v>150</v>
      </c>
      <c r="G10" s="24">
        <v>1161</v>
      </c>
      <c r="H10" s="26">
        <v>1149</v>
      </c>
      <c r="I10" s="26"/>
      <c r="J10" s="26"/>
      <c r="K10" s="38">
        <f t="shared" si="0"/>
        <v>-0.01</v>
      </c>
      <c r="L10" s="36" t="str">
        <f t="shared" si="1"/>
        <v>是</v>
      </c>
      <c r="M10" s="36" t="str">
        <f t="shared" si="2"/>
        <v>否</v>
      </c>
    </row>
    <row r="11" ht="14.25" customHeight="1" spans="1:13">
      <c r="A11" s="17" t="s">
        <v>135</v>
      </c>
      <c r="B11" s="18" t="s">
        <v>135</v>
      </c>
      <c r="C11" s="18" t="s">
        <v>138</v>
      </c>
      <c r="D11" s="19" t="s">
        <v>151</v>
      </c>
      <c r="E11" s="18" t="s">
        <v>147</v>
      </c>
      <c r="F11" s="23" t="s">
        <v>152</v>
      </c>
      <c r="G11" s="24">
        <v>1163</v>
      </c>
      <c r="H11" s="26">
        <v>923</v>
      </c>
      <c r="I11" s="26"/>
      <c r="J11" s="26"/>
      <c r="K11" s="38">
        <f t="shared" si="0"/>
        <v>-0.206</v>
      </c>
      <c r="L11" s="36" t="str">
        <f t="shared" si="1"/>
        <v>是</v>
      </c>
      <c r="M11" s="36" t="str">
        <f t="shared" si="2"/>
        <v>否</v>
      </c>
    </row>
    <row r="12" ht="14.25" customHeight="1" spans="1:13">
      <c r="A12" s="17" t="s">
        <v>135</v>
      </c>
      <c r="B12" s="18" t="s">
        <v>135</v>
      </c>
      <c r="C12" s="18" t="s">
        <v>138</v>
      </c>
      <c r="D12" s="19" t="s">
        <v>153</v>
      </c>
      <c r="E12" s="18" t="s">
        <v>147</v>
      </c>
      <c r="F12" s="27" t="s">
        <v>154</v>
      </c>
      <c r="G12" s="24">
        <v>1075</v>
      </c>
      <c r="H12" s="26">
        <v>1397</v>
      </c>
      <c r="I12" s="26"/>
      <c r="J12" s="26"/>
      <c r="K12" s="38">
        <f t="shared" si="0"/>
        <v>0.3</v>
      </c>
      <c r="L12" s="36" t="str">
        <f t="shared" si="1"/>
        <v>是</v>
      </c>
      <c r="M12" s="36" t="str">
        <f t="shared" si="2"/>
        <v>否</v>
      </c>
    </row>
    <row r="13" ht="14.25" customHeight="1" spans="1:13">
      <c r="A13" s="17" t="s">
        <v>135</v>
      </c>
      <c r="B13" s="18" t="s">
        <v>135</v>
      </c>
      <c r="C13" s="18" t="s">
        <v>138</v>
      </c>
      <c r="D13" s="19" t="s">
        <v>155</v>
      </c>
      <c r="E13" s="18" t="s">
        <v>147</v>
      </c>
      <c r="F13" s="23" t="s">
        <v>156</v>
      </c>
      <c r="G13" s="24">
        <v>7329</v>
      </c>
      <c r="H13" s="26">
        <v>7585</v>
      </c>
      <c r="I13" s="26"/>
      <c r="J13" s="26"/>
      <c r="K13" s="38">
        <f t="shared" si="0"/>
        <v>0.035</v>
      </c>
      <c r="L13" s="36" t="str">
        <f t="shared" si="1"/>
        <v>是</v>
      </c>
      <c r="M13" s="36" t="str">
        <f t="shared" si="2"/>
        <v>否</v>
      </c>
    </row>
    <row r="14" ht="14.25" customHeight="1" spans="1:13">
      <c r="A14" s="17" t="s">
        <v>135</v>
      </c>
      <c r="B14" s="18" t="s">
        <v>135</v>
      </c>
      <c r="C14" s="18" t="s">
        <v>138</v>
      </c>
      <c r="D14" s="19" t="s">
        <v>157</v>
      </c>
      <c r="E14" s="18" t="s">
        <v>147</v>
      </c>
      <c r="F14" s="23" t="s">
        <v>158</v>
      </c>
      <c r="G14" s="24">
        <v>319</v>
      </c>
      <c r="H14" s="26">
        <v>167</v>
      </c>
      <c r="I14" s="26"/>
      <c r="J14" s="26"/>
      <c r="K14" s="38">
        <f t="shared" si="0"/>
        <v>-0.476</v>
      </c>
      <c r="L14" s="36" t="str">
        <f t="shared" si="1"/>
        <v>是</v>
      </c>
      <c r="M14" s="36" t="str">
        <f t="shared" si="2"/>
        <v>否</v>
      </c>
    </row>
    <row r="15" ht="14.25" customHeight="1" spans="1:13">
      <c r="A15" s="17" t="s">
        <v>135</v>
      </c>
      <c r="B15" s="18" t="s">
        <v>135</v>
      </c>
      <c r="C15" s="18" t="s">
        <v>138</v>
      </c>
      <c r="D15" s="19" t="s">
        <v>159</v>
      </c>
      <c r="E15" s="18" t="s">
        <v>147</v>
      </c>
      <c r="F15" s="23" t="s">
        <v>160</v>
      </c>
      <c r="G15" s="24">
        <v>91</v>
      </c>
      <c r="H15" s="26">
        <v>153</v>
      </c>
      <c r="I15" s="26"/>
      <c r="J15" s="26"/>
      <c r="K15" s="38">
        <f t="shared" si="0"/>
        <v>0.681</v>
      </c>
      <c r="L15" s="36" t="str">
        <f t="shared" si="1"/>
        <v>是</v>
      </c>
      <c r="M15" s="36" t="str">
        <f t="shared" si="2"/>
        <v>否</v>
      </c>
    </row>
    <row r="16" ht="14.25" customHeight="1" spans="1:13">
      <c r="A16" s="17" t="s">
        <v>135</v>
      </c>
      <c r="B16" s="18" t="s">
        <v>135</v>
      </c>
      <c r="C16" s="18" t="s">
        <v>138</v>
      </c>
      <c r="D16" s="19" t="s">
        <v>161</v>
      </c>
      <c r="E16" s="18" t="s">
        <v>147</v>
      </c>
      <c r="F16" s="28" t="s">
        <v>162</v>
      </c>
      <c r="G16" s="24">
        <v>10776</v>
      </c>
      <c r="H16" s="26">
        <v>7508</v>
      </c>
      <c r="I16" s="26"/>
      <c r="J16" s="26"/>
      <c r="K16" s="38">
        <f t="shared" si="0"/>
        <v>-0.303</v>
      </c>
      <c r="L16" s="36" t="str">
        <f t="shared" si="1"/>
        <v>是</v>
      </c>
      <c r="M16" s="36" t="str">
        <f t="shared" si="2"/>
        <v>否</v>
      </c>
    </row>
    <row r="17" ht="18.95" customHeight="1" spans="1:13">
      <c r="A17" s="17" t="s">
        <v>135</v>
      </c>
      <c r="B17" s="18" t="s">
        <v>136</v>
      </c>
      <c r="C17" s="18" t="s">
        <v>135</v>
      </c>
      <c r="D17" s="19" t="s">
        <v>163</v>
      </c>
      <c r="E17" s="18"/>
      <c r="F17" s="23" t="s">
        <v>164</v>
      </c>
      <c r="G17" s="24">
        <f>SUMIF($C16:$C1316,$D17,$G16:$G1316)</f>
        <v>82251</v>
      </c>
      <c r="H17" s="25" t="e">
        <f>VLOOKUP(F17,#REF!,2,0)</f>
        <v>#REF!</v>
      </c>
      <c r="I17" s="24"/>
      <c r="J17" s="24">
        <f>VLOOKUP(F17,'数据-全省决算数!'!$B:$C,2,0)</f>
        <v>90754</v>
      </c>
      <c r="K17" s="38" t="str">
        <f t="shared" si="0"/>
        <v/>
      </c>
      <c r="L17" s="36" t="e">
        <f t="shared" si="1"/>
        <v>#REF!</v>
      </c>
      <c r="M17" s="36" t="str">
        <f t="shared" si="2"/>
        <v>是</v>
      </c>
    </row>
    <row r="18" ht="18.95" customHeight="1" spans="1:13">
      <c r="A18" s="17" t="s">
        <v>135</v>
      </c>
      <c r="B18" s="18" t="s">
        <v>135</v>
      </c>
      <c r="C18" s="18" t="s">
        <v>163</v>
      </c>
      <c r="D18" s="19" t="s">
        <v>165</v>
      </c>
      <c r="E18" s="18" t="s">
        <v>147</v>
      </c>
      <c r="F18" s="23" t="s">
        <v>141</v>
      </c>
      <c r="G18" s="24">
        <v>46862</v>
      </c>
      <c r="H18" s="26">
        <v>57792</v>
      </c>
      <c r="I18" s="26"/>
      <c r="J18" s="26"/>
      <c r="K18" s="38">
        <f t="shared" si="0"/>
        <v>0.233</v>
      </c>
      <c r="L18" s="36" t="str">
        <f t="shared" si="1"/>
        <v>是</v>
      </c>
      <c r="M18" s="36" t="str">
        <f t="shared" si="2"/>
        <v>否</v>
      </c>
    </row>
    <row r="19" ht="18.95" customHeight="1" spans="1:13">
      <c r="A19" s="17" t="s">
        <v>135</v>
      </c>
      <c r="B19" s="18" t="s">
        <v>135</v>
      </c>
      <c r="C19" s="18" t="s">
        <v>163</v>
      </c>
      <c r="D19" s="19" t="s">
        <v>166</v>
      </c>
      <c r="E19" s="18" t="s">
        <v>147</v>
      </c>
      <c r="F19" s="23" t="s">
        <v>143</v>
      </c>
      <c r="G19" s="24">
        <v>13024</v>
      </c>
      <c r="H19" s="26">
        <v>11464</v>
      </c>
      <c r="I19" s="26"/>
      <c r="J19" s="26"/>
      <c r="K19" s="38">
        <f t="shared" si="0"/>
        <v>-0.12</v>
      </c>
      <c r="L19" s="36" t="str">
        <f t="shared" si="1"/>
        <v>是</v>
      </c>
      <c r="M19" s="36" t="str">
        <f t="shared" si="2"/>
        <v>否</v>
      </c>
    </row>
    <row r="20" ht="18.95" customHeight="1" spans="1:13">
      <c r="A20" s="17" t="s">
        <v>135</v>
      </c>
      <c r="B20" s="18" t="s">
        <v>135</v>
      </c>
      <c r="C20" s="18" t="s">
        <v>163</v>
      </c>
      <c r="D20" s="19" t="s">
        <v>167</v>
      </c>
      <c r="E20" s="18" t="s">
        <v>147</v>
      </c>
      <c r="F20" s="23" t="s">
        <v>145</v>
      </c>
      <c r="G20" s="24">
        <v>445</v>
      </c>
      <c r="H20" s="26">
        <v>279</v>
      </c>
      <c r="I20" s="26"/>
      <c r="J20" s="26"/>
      <c r="K20" s="38">
        <f t="shared" si="0"/>
        <v>-0.373</v>
      </c>
      <c r="L20" s="36" t="str">
        <f t="shared" si="1"/>
        <v>是</v>
      </c>
      <c r="M20" s="36" t="str">
        <f t="shared" si="2"/>
        <v>否</v>
      </c>
    </row>
    <row r="21" ht="18.95" customHeight="1" spans="1:13">
      <c r="A21" s="17" t="s">
        <v>135</v>
      </c>
      <c r="B21" s="18" t="s">
        <v>135</v>
      </c>
      <c r="C21" s="18" t="s">
        <v>163</v>
      </c>
      <c r="D21" s="19" t="s">
        <v>168</v>
      </c>
      <c r="E21" s="18" t="s">
        <v>147</v>
      </c>
      <c r="F21" s="23" t="s">
        <v>169</v>
      </c>
      <c r="G21" s="24">
        <v>7645</v>
      </c>
      <c r="H21" s="26">
        <v>7702</v>
      </c>
      <c r="I21" s="26"/>
      <c r="J21" s="26"/>
      <c r="K21" s="38">
        <f t="shared" si="0"/>
        <v>0.007</v>
      </c>
      <c r="L21" s="36" t="str">
        <f t="shared" si="1"/>
        <v>是</v>
      </c>
      <c r="M21" s="36" t="str">
        <f t="shared" si="2"/>
        <v>否</v>
      </c>
    </row>
    <row r="22" ht="18.95" customHeight="1" spans="1:13">
      <c r="A22" s="17" t="s">
        <v>135</v>
      </c>
      <c r="B22" s="18" t="s">
        <v>135</v>
      </c>
      <c r="C22" s="18" t="s">
        <v>163</v>
      </c>
      <c r="D22" s="19" t="s">
        <v>170</v>
      </c>
      <c r="E22" s="18" t="s">
        <v>147</v>
      </c>
      <c r="F22" s="23" t="s">
        <v>171</v>
      </c>
      <c r="G22" s="24">
        <v>3195</v>
      </c>
      <c r="H22" s="26">
        <v>3086</v>
      </c>
      <c r="I22" s="26"/>
      <c r="J22" s="26"/>
      <c r="K22" s="38">
        <f t="shared" si="0"/>
        <v>-0.034</v>
      </c>
      <c r="L22" s="36" t="str">
        <f t="shared" si="1"/>
        <v>是</v>
      </c>
      <c r="M22" s="36" t="str">
        <f t="shared" si="2"/>
        <v>否</v>
      </c>
    </row>
    <row r="23" ht="18.95" customHeight="1" spans="1:13">
      <c r="A23" s="17" t="s">
        <v>135</v>
      </c>
      <c r="B23" s="18" t="s">
        <v>135</v>
      </c>
      <c r="C23" s="18" t="s">
        <v>163</v>
      </c>
      <c r="D23" s="19" t="s">
        <v>172</v>
      </c>
      <c r="E23" s="18" t="s">
        <v>147</v>
      </c>
      <c r="F23" s="23" t="s">
        <v>173</v>
      </c>
      <c r="G23" s="24">
        <v>1826</v>
      </c>
      <c r="H23" s="26">
        <v>1875</v>
      </c>
      <c r="I23" s="26"/>
      <c r="J23" s="26"/>
      <c r="K23" s="38">
        <f t="shared" si="0"/>
        <v>0.027</v>
      </c>
      <c r="L23" s="36" t="str">
        <f t="shared" si="1"/>
        <v>是</v>
      </c>
      <c r="M23" s="36" t="str">
        <f t="shared" si="2"/>
        <v>否</v>
      </c>
    </row>
    <row r="24" ht="18.95" customHeight="1" spans="1:13">
      <c r="A24" s="17" t="s">
        <v>135</v>
      </c>
      <c r="B24" s="18" t="s">
        <v>135</v>
      </c>
      <c r="C24" s="18" t="s">
        <v>163</v>
      </c>
      <c r="D24" s="19" t="s">
        <v>174</v>
      </c>
      <c r="E24" s="18" t="s">
        <v>147</v>
      </c>
      <c r="F24" s="23" t="s">
        <v>160</v>
      </c>
      <c r="G24" s="24">
        <v>272</v>
      </c>
      <c r="H24" s="26">
        <v>217</v>
      </c>
      <c r="I24" s="26"/>
      <c r="J24" s="26"/>
      <c r="K24" s="38">
        <f t="shared" si="0"/>
        <v>-0.202</v>
      </c>
      <c r="L24" s="36" t="str">
        <f t="shared" si="1"/>
        <v>是</v>
      </c>
      <c r="M24" s="36" t="str">
        <f t="shared" si="2"/>
        <v>否</v>
      </c>
    </row>
    <row r="25" ht="18.95" customHeight="1" spans="1:13">
      <c r="A25" s="17" t="s">
        <v>135</v>
      </c>
      <c r="B25" s="18" t="s">
        <v>135</v>
      </c>
      <c r="C25" s="18" t="s">
        <v>163</v>
      </c>
      <c r="D25" s="19" t="s">
        <v>175</v>
      </c>
      <c r="E25" s="18" t="s">
        <v>147</v>
      </c>
      <c r="F25" s="28" t="s">
        <v>176</v>
      </c>
      <c r="G25" s="24">
        <v>8982</v>
      </c>
      <c r="H25" s="26">
        <v>8146</v>
      </c>
      <c r="I25" s="26"/>
      <c r="J25" s="26"/>
      <c r="K25" s="38">
        <f t="shared" si="0"/>
        <v>-0.093</v>
      </c>
      <c r="L25" s="36" t="str">
        <f t="shared" si="1"/>
        <v>是</v>
      </c>
      <c r="M25" s="36" t="str">
        <f t="shared" si="2"/>
        <v>否</v>
      </c>
    </row>
    <row r="26" ht="18.95" customHeight="1" spans="1:13">
      <c r="A26" s="17" t="s">
        <v>135</v>
      </c>
      <c r="B26" s="18" t="s">
        <v>136</v>
      </c>
      <c r="C26" s="18" t="s">
        <v>135</v>
      </c>
      <c r="D26" s="462" t="s">
        <v>177</v>
      </c>
      <c r="E26" s="18"/>
      <c r="F26" s="23" t="s">
        <v>178</v>
      </c>
      <c r="G26" s="24">
        <f>SUMIF($C25:$C1325,$D26,$G25:$G1325)</f>
        <v>1072680</v>
      </c>
      <c r="H26" s="25" t="e">
        <f>VLOOKUP(F26,#REF!,2,0)</f>
        <v>#REF!</v>
      </c>
      <c r="I26" s="24"/>
      <c r="J26" s="24">
        <f>VLOOKUP(F26,'数据-全省决算数!'!$B:$C,2,0)</f>
        <v>1043025</v>
      </c>
      <c r="K26" s="38" t="str">
        <f t="shared" si="0"/>
        <v/>
      </c>
      <c r="L26" s="36" t="e">
        <f t="shared" si="1"/>
        <v>#REF!</v>
      </c>
      <c r="M26" s="36" t="str">
        <f t="shared" si="2"/>
        <v>是</v>
      </c>
    </row>
    <row r="27" ht="18.95" customHeight="1" spans="1:13">
      <c r="A27" s="17" t="s">
        <v>135</v>
      </c>
      <c r="B27" s="18" t="s">
        <v>135</v>
      </c>
      <c r="C27" s="18" t="s">
        <v>177</v>
      </c>
      <c r="D27" s="19" t="s">
        <v>179</v>
      </c>
      <c r="E27" s="18" t="s">
        <v>147</v>
      </c>
      <c r="F27" s="23" t="s">
        <v>141</v>
      </c>
      <c r="G27" s="24">
        <v>530371</v>
      </c>
      <c r="H27" s="26">
        <v>618875</v>
      </c>
      <c r="I27" s="26"/>
      <c r="J27" s="26"/>
      <c r="K27" s="38">
        <f t="shared" si="0"/>
        <v>0.167</v>
      </c>
      <c r="L27" s="36" t="str">
        <f t="shared" si="1"/>
        <v>是</v>
      </c>
      <c r="M27" s="36" t="str">
        <f t="shared" si="2"/>
        <v>否</v>
      </c>
    </row>
    <row r="28" ht="18.95" customHeight="1" spans="1:13">
      <c r="A28" s="17" t="s">
        <v>135</v>
      </c>
      <c r="B28" s="18" t="s">
        <v>135</v>
      </c>
      <c r="C28" s="18" t="s">
        <v>177</v>
      </c>
      <c r="D28" s="19" t="s">
        <v>180</v>
      </c>
      <c r="E28" s="18" t="s">
        <v>147</v>
      </c>
      <c r="F28" s="23" t="s">
        <v>143</v>
      </c>
      <c r="G28" s="24">
        <v>185092</v>
      </c>
      <c r="H28" s="26">
        <v>150516</v>
      </c>
      <c r="I28" s="26"/>
      <c r="J28" s="26"/>
      <c r="K28" s="38">
        <f t="shared" si="0"/>
        <v>-0.187</v>
      </c>
      <c r="L28" s="36" t="str">
        <f t="shared" si="1"/>
        <v>是</v>
      </c>
      <c r="M28" s="36" t="str">
        <f t="shared" si="2"/>
        <v>否</v>
      </c>
    </row>
    <row r="29" ht="18.95" customHeight="1" spans="1:13">
      <c r="A29" s="17" t="s">
        <v>135</v>
      </c>
      <c r="B29" s="18" t="s">
        <v>135</v>
      </c>
      <c r="C29" s="18" t="s">
        <v>177</v>
      </c>
      <c r="D29" s="19" t="s">
        <v>181</v>
      </c>
      <c r="E29" s="18" t="s">
        <v>147</v>
      </c>
      <c r="F29" s="23" t="s">
        <v>145</v>
      </c>
      <c r="G29" s="24">
        <v>20066</v>
      </c>
      <c r="H29" s="26">
        <v>17218</v>
      </c>
      <c r="I29" s="26"/>
      <c r="J29" s="26"/>
      <c r="K29" s="38">
        <f t="shared" si="0"/>
        <v>-0.142</v>
      </c>
      <c r="L29" s="36" t="str">
        <f t="shared" si="1"/>
        <v>是</v>
      </c>
      <c r="M29" s="36" t="str">
        <f t="shared" si="2"/>
        <v>否</v>
      </c>
    </row>
    <row r="30" ht="18.95" customHeight="1" spans="1:13">
      <c r="A30" s="17" t="s">
        <v>135</v>
      </c>
      <c r="B30" s="18" t="s">
        <v>135</v>
      </c>
      <c r="C30" s="18" t="s">
        <v>177</v>
      </c>
      <c r="D30" s="19" t="s">
        <v>182</v>
      </c>
      <c r="E30" s="18" t="s">
        <v>147</v>
      </c>
      <c r="F30" s="23" t="s">
        <v>183</v>
      </c>
      <c r="G30" s="24">
        <v>465</v>
      </c>
      <c r="H30" s="26">
        <v>534</v>
      </c>
      <c r="I30" s="26"/>
      <c r="J30" s="26"/>
      <c r="K30" s="38">
        <f t="shared" si="0"/>
        <v>0.148</v>
      </c>
      <c r="L30" s="36" t="str">
        <f t="shared" si="1"/>
        <v>是</v>
      </c>
      <c r="M30" s="36" t="str">
        <f t="shared" si="2"/>
        <v>否</v>
      </c>
    </row>
    <row r="31" ht="18.95" customHeight="1" spans="1:13">
      <c r="A31" s="17" t="s">
        <v>135</v>
      </c>
      <c r="B31" s="18" t="s">
        <v>135</v>
      </c>
      <c r="C31" s="18" t="s">
        <v>177</v>
      </c>
      <c r="D31" s="19" t="s">
        <v>184</v>
      </c>
      <c r="E31" s="18" t="s">
        <v>147</v>
      </c>
      <c r="F31" s="23" t="s">
        <v>185</v>
      </c>
      <c r="G31" s="24">
        <v>4519</v>
      </c>
      <c r="H31" s="26">
        <v>3076</v>
      </c>
      <c r="I31" s="26"/>
      <c r="J31" s="26"/>
      <c r="K31" s="38">
        <f t="shared" si="0"/>
        <v>-0.319</v>
      </c>
      <c r="L31" s="36" t="str">
        <f t="shared" si="1"/>
        <v>是</v>
      </c>
      <c r="M31" s="36" t="str">
        <f t="shared" si="2"/>
        <v>否</v>
      </c>
    </row>
    <row r="32" ht="18.95" customHeight="1" spans="1:13">
      <c r="A32" s="17" t="s">
        <v>135</v>
      </c>
      <c r="B32" s="18" t="s">
        <v>135</v>
      </c>
      <c r="C32" s="18" t="s">
        <v>177</v>
      </c>
      <c r="D32" s="19" t="s">
        <v>186</v>
      </c>
      <c r="E32" s="18" t="s">
        <v>147</v>
      </c>
      <c r="F32" s="23" t="s">
        <v>187</v>
      </c>
      <c r="G32" s="24">
        <v>746</v>
      </c>
      <c r="H32" s="26">
        <v>1279</v>
      </c>
      <c r="I32" s="26"/>
      <c r="J32" s="26"/>
      <c r="K32" s="38">
        <f t="shared" si="0"/>
        <v>0.714</v>
      </c>
      <c r="L32" s="36" t="str">
        <f t="shared" si="1"/>
        <v>是</v>
      </c>
      <c r="M32" s="36" t="str">
        <f t="shared" si="2"/>
        <v>否</v>
      </c>
    </row>
    <row r="33" ht="18.95" customHeight="1" spans="1:13">
      <c r="A33" s="17" t="s">
        <v>135</v>
      </c>
      <c r="B33" s="18" t="s">
        <v>135</v>
      </c>
      <c r="C33" s="18" t="s">
        <v>177</v>
      </c>
      <c r="D33" s="19" t="s">
        <v>188</v>
      </c>
      <c r="E33" s="18" t="s">
        <v>147</v>
      </c>
      <c r="F33" s="23" t="s">
        <v>189</v>
      </c>
      <c r="G33" s="24">
        <v>2037</v>
      </c>
      <c r="H33" s="26">
        <v>2393</v>
      </c>
      <c r="I33" s="26"/>
      <c r="J33" s="26"/>
      <c r="K33" s="38">
        <f t="shared" si="0"/>
        <v>0.175</v>
      </c>
      <c r="L33" s="36" t="str">
        <f t="shared" si="1"/>
        <v>是</v>
      </c>
      <c r="M33" s="36" t="str">
        <f t="shared" si="2"/>
        <v>否</v>
      </c>
    </row>
    <row r="34" ht="18.95" customHeight="1" spans="1:13">
      <c r="A34" s="17" t="s">
        <v>135</v>
      </c>
      <c r="B34" s="18" t="s">
        <v>135</v>
      </c>
      <c r="C34" s="18" t="s">
        <v>177</v>
      </c>
      <c r="D34" s="19" t="s">
        <v>190</v>
      </c>
      <c r="E34" s="18" t="s">
        <v>147</v>
      </c>
      <c r="F34" s="23" t="s">
        <v>191</v>
      </c>
      <c r="G34" s="24">
        <v>18445</v>
      </c>
      <c r="H34" s="26">
        <v>12242</v>
      </c>
      <c r="I34" s="26"/>
      <c r="J34" s="26"/>
      <c r="K34" s="38">
        <f t="shared" si="0"/>
        <v>-0.336</v>
      </c>
      <c r="L34" s="36" t="str">
        <f t="shared" si="1"/>
        <v>是</v>
      </c>
      <c r="M34" s="36" t="str">
        <f t="shared" si="2"/>
        <v>否</v>
      </c>
    </row>
    <row r="35" ht="18.95" customHeight="1" spans="1:13">
      <c r="A35" s="17" t="s">
        <v>135</v>
      </c>
      <c r="B35" s="18" t="s">
        <v>135</v>
      </c>
      <c r="C35" s="18" t="s">
        <v>177</v>
      </c>
      <c r="D35" s="19" t="s">
        <v>192</v>
      </c>
      <c r="E35" s="18" t="s">
        <v>147</v>
      </c>
      <c r="F35" s="27" t="s">
        <v>193</v>
      </c>
      <c r="G35" s="24">
        <v>1387</v>
      </c>
      <c r="H35" s="26">
        <v>1712</v>
      </c>
      <c r="I35" s="26"/>
      <c r="J35" s="26"/>
      <c r="K35" s="38">
        <f t="shared" si="0"/>
        <v>0.234</v>
      </c>
      <c r="L35" s="36" t="str">
        <f t="shared" si="1"/>
        <v>是</v>
      </c>
      <c r="M35" s="36" t="str">
        <f t="shared" si="2"/>
        <v>否</v>
      </c>
    </row>
    <row r="36" ht="18.95" customHeight="1" spans="1:13">
      <c r="A36" s="17" t="s">
        <v>135</v>
      </c>
      <c r="B36" s="18" t="s">
        <v>135</v>
      </c>
      <c r="C36" s="18" t="s">
        <v>177</v>
      </c>
      <c r="D36" s="19" t="s">
        <v>194</v>
      </c>
      <c r="E36" s="18" t="s">
        <v>147</v>
      </c>
      <c r="F36" s="27" t="s">
        <v>160</v>
      </c>
      <c r="G36" s="24">
        <v>16065</v>
      </c>
      <c r="H36" s="26">
        <v>19066</v>
      </c>
      <c r="I36" s="26"/>
      <c r="J36" s="26"/>
      <c r="K36" s="38">
        <f t="shared" si="0"/>
        <v>0.187</v>
      </c>
      <c r="L36" s="36" t="str">
        <f t="shared" si="1"/>
        <v>是</v>
      </c>
      <c r="M36" s="36" t="str">
        <f t="shared" si="2"/>
        <v>否</v>
      </c>
    </row>
    <row r="37" ht="18.95" customHeight="1" spans="1:13">
      <c r="A37" s="17" t="s">
        <v>135</v>
      </c>
      <c r="B37" s="18" t="s">
        <v>135</v>
      </c>
      <c r="C37" s="18" t="s">
        <v>177</v>
      </c>
      <c r="D37" s="19" t="s">
        <v>195</v>
      </c>
      <c r="E37" s="18" t="s">
        <v>147</v>
      </c>
      <c r="F37" s="28" t="s">
        <v>196</v>
      </c>
      <c r="G37" s="24">
        <v>293487</v>
      </c>
      <c r="H37" s="26">
        <v>213798</v>
      </c>
      <c r="I37" s="26"/>
      <c r="J37" s="26"/>
      <c r="K37" s="38">
        <f t="shared" si="0"/>
        <v>-0.272</v>
      </c>
      <c r="L37" s="36" t="str">
        <f t="shared" si="1"/>
        <v>是</v>
      </c>
      <c r="M37" s="36" t="str">
        <f t="shared" si="2"/>
        <v>否</v>
      </c>
    </row>
    <row r="38" ht="18.95" customHeight="1" spans="1:13">
      <c r="A38" s="17" t="s">
        <v>135</v>
      </c>
      <c r="B38" s="18" t="s">
        <v>136</v>
      </c>
      <c r="C38" s="18" t="s">
        <v>135</v>
      </c>
      <c r="D38" s="19" t="s">
        <v>197</v>
      </c>
      <c r="E38" s="18"/>
      <c r="F38" s="23" t="s">
        <v>198</v>
      </c>
      <c r="G38" s="24">
        <f>SUMIF($C37:$C1337,$D38,$G37:$G1337)</f>
        <v>238950</v>
      </c>
      <c r="H38" s="25" t="e">
        <f>VLOOKUP(F38,#REF!,2,0)</f>
        <v>#REF!</v>
      </c>
      <c r="I38" s="24"/>
      <c r="J38" s="24">
        <f>VLOOKUP(F38,'数据-全省决算数!'!$B:$C,2,0)</f>
        <v>246725</v>
      </c>
      <c r="K38" s="38" t="str">
        <f t="shared" si="0"/>
        <v/>
      </c>
      <c r="L38" s="36" t="e">
        <f t="shared" si="1"/>
        <v>#REF!</v>
      </c>
      <c r="M38" s="36" t="str">
        <f t="shared" si="2"/>
        <v>是</v>
      </c>
    </row>
    <row r="39" ht="18.95" customHeight="1" spans="1:13">
      <c r="A39" s="17" t="s">
        <v>135</v>
      </c>
      <c r="B39" s="18" t="s">
        <v>135</v>
      </c>
      <c r="C39" s="18" t="s">
        <v>197</v>
      </c>
      <c r="D39" s="19" t="s">
        <v>199</v>
      </c>
      <c r="E39" s="18" t="s">
        <v>147</v>
      </c>
      <c r="F39" s="23" t="s">
        <v>141</v>
      </c>
      <c r="G39" s="24">
        <v>47263</v>
      </c>
      <c r="H39" s="26">
        <v>58714</v>
      </c>
      <c r="I39" s="26"/>
      <c r="J39" s="26"/>
      <c r="K39" s="38">
        <f t="shared" si="0"/>
        <v>0.242</v>
      </c>
      <c r="L39" s="36" t="str">
        <f t="shared" si="1"/>
        <v>是</v>
      </c>
      <c r="M39" s="36" t="str">
        <f t="shared" si="2"/>
        <v>否</v>
      </c>
    </row>
    <row r="40" ht="18.95" customHeight="1" spans="1:13">
      <c r="A40" s="17" t="s">
        <v>135</v>
      </c>
      <c r="B40" s="18" t="s">
        <v>135</v>
      </c>
      <c r="C40" s="18" t="s">
        <v>197</v>
      </c>
      <c r="D40" s="19" t="s">
        <v>200</v>
      </c>
      <c r="E40" s="18" t="s">
        <v>147</v>
      </c>
      <c r="F40" s="23" t="s">
        <v>143</v>
      </c>
      <c r="G40" s="24">
        <v>22926</v>
      </c>
      <c r="H40" s="26">
        <v>18616</v>
      </c>
      <c r="I40" s="26"/>
      <c r="J40" s="26"/>
      <c r="K40" s="38">
        <f t="shared" si="0"/>
        <v>-0.188</v>
      </c>
      <c r="L40" s="36" t="str">
        <f t="shared" si="1"/>
        <v>是</v>
      </c>
      <c r="M40" s="36" t="str">
        <f t="shared" si="2"/>
        <v>否</v>
      </c>
    </row>
    <row r="41" ht="18.95" customHeight="1" spans="1:13">
      <c r="A41" s="17" t="s">
        <v>135</v>
      </c>
      <c r="B41" s="18" t="s">
        <v>135</v>
      </c>
      <c r="C41" s="18" t="s">
        <v>197</v>
      </c>
      <c r="D41" s="19" t="s">
        <v>201</v>
      </c>
      <c r="E41" s="18" t="s">
        <v>147</v>
      </c>
      <c r="F41" s="23" t="s">
        <v>145</v>
      </c>
      <c r="G41" s="24">
        <v>426</v>
      </c>
      <c r="H41" s="26">
        <v>329</v>
      </c>
      <c r="I41" s="26"/>
      <c r="J41" s="26"/>
      <c r="K41" s="38">
        <f t="shared" si="0"/>
        <v>-0.228</v>
      </c>
      <c r="L41" s="36" t="str">
        <f t="shared" si="1"/>
        <v>是</v>
      </c>
      <c r="M41" s="36" t="str">
        <f t="shared" si="2"/>
        <v>否</v>
      </c>
    </row>
    <row r="42" ht="18.95" customHeight="1" spans="1:13">
      <c r="A42" s="17" t="s">
        <v>135</v>
      </c>
      <c r="B42" s="18" t="s">
        <v>135</v>
      </c>
      <c r="C42" s="18" t="s">
        <v>197</v>
      </c>
      <c r="D42" s="19" t="s">
        <v>202</v>
      </c>
      <c r="E42" s="18" t="s">
        <v>147</v>
      </c>
      <c r="F42" s="23" t="s">
        <v>203</v>
      </c>
      <c r="G42" s="24">
        <v>91893</v>
      </c>
      <c r="H42" s="26">
        <v>86063</v>
      </c>
      <c r="I42" s="26"/>
      <c r="J42" s="26"/>
      <c r="K42" s="38">
        <f t="shared" si="0"/>
        <v>-0.063</v>
      </c>
      <c r="L42" s="36" t="str">
        <f t="shared" si="1"/>
        <v>是</v>
      </c>
      <c r="M42" s="36" t="str">
        <f t="shared" si="2"/>
        <v>否</v>
      </c>
    </row>
    <row r="43" ht="18.95" customHeight="1" spans="1:13">
      <c r="A43" s="17" t="s">
        <v>135</v>
      </c>
      <c r="B43" s="18" t="s">
        <v>135</v>
      </c>
      <c r="C43" s="18" t="s">
        <v>197</v>
      </c>
      <c r="D43" s="19" t="s">
        <v>204</v>
      </c>
      <c r="E43" s="18" t="s">
        <v>147</v>
      </c>
      <c r="F43" s="23" t="s">
        <v>205</v>
      </c>
      <c r="G43" s="24">
        <v>671</v>
      </c>
      <c r="H43" s="26">
        <v>586</v>
      </c>
      <c r="I43" s="26"/>
      <c r="J43" s="26"/>
      <c r="K43" s="38">
        <f t="shared" si="0"/>
        <v>-0.127</v>
      </c>
      <c r="L43" s="36" t="str">
        <f t="shared" si="1"/>
        <v>是</v>
      </c>
      <c r="M43" s="36" t="str">
        <f t="shared" si="2"/>
        <v>否</v>
      </c>
    </row>
    <row r="44" ht="18.95" customHeight="1" spans="1:13">
      <c r="A44" s="17" t="s">
        <v>135</v>
      </c>
      <c r="B44" s="18" t="s">
        <v>135</v>
      </c>
      <c r="C44" s="18" t="s">
        <v>197</v>
      </c>
      <c r="D44" s="19" t="s">
        <v>206</v>
      </c>
      <c r="E44" s="18" t="s">
        <v>147</v>
      </c>
      <c r="F44" s="23" t="s">
        <v>207</v>
      </c>
      <c r="G44" s="24">
        <v>10660</v>
      </c>
      <c r="H44" s="26">
        <v>9137</v>
      </c>
      <c r="I44" s="26"/>
      <c r="J44" s="26"/>
      <c r="K44" s="38">
        <f t="shared" si="0"/>
        <v>-0.143</v>
      </c>
      <c r="L44" s="36" t="str">
        <f t="shared" si="1"/>
        <v>是</v>
      </c>
      <c r="M44" s="36" t="str">
        <f t="shared" si="2"/>
        <v>否</v>
      </c>
    </row>
    <row r="45" ht="18.95" customHeight="1" spans="1:13">
      <c r="A45" s="17" t="s">
        <v>135</v>
      </c>
      <c r="B45" s="18" t="s">
        <v>135</v>
      </c>
      <c r="C45" s="18" t="s">
        <v>197</v>
      </c>
      <c r="D45" s="19" t="s">
        <v>208</v>
      </c>
      <c r="E45" s="18" t="s">
        <v>147</v>
      </c>
      <c r="F45" s="23" t="s">
        <v>209</v>
      </c>
      <c r="G45" s="24">
        <v>704</v>
      </c>
      <c r="H45" s="26">
        <v>590</v>
      </c>
      <c r="I45" s="26"/>
      <c r="J45" s="26"/>
      <c r="K45" s="38">
        <f t="shared" si="0"/>
        <v>-0.162</v>
      </c>
      <c r="L45" s="36" t="str">
        <f t="shared" si="1"/>
        <v>是</v>
      </c>
      <c r="M45" s="36" t="str">
        <f t="shared" si="2"/>
        <v>否</v>
      </c>
    </row>
    <row r="46" ht="18.95" customHeight="1" spans="1:13">
      <c r="A46" s="17" t="s">
        <v>135</v>
      </c>
      <c r="B46" s="18" t="s">
        <v>135</v>
      </c>
      <c r="C46" s="18" t="s">
        <v>197</v>
      </c>
      <c r="D46" s="19" t="s">
        <v>211</v>
      </c>
      <c r="E46" s="18" t="s">
        <v>147</v>
      </c>
      <c r="F46" s="23" t="s">
        <v>212</v>
      </c>
      <c r="G46" s="24">
        <v>2835</v>
      </c>
      <c r="H46" s="26">
        <v>2909</v>
      </c>
      <c r="I46" s="26"/>
      <c r="J46" s="26"/>
      <c r="K46" s="38">
        <f t="shared" si="0"/>
        <v>0.026</v>
      </c>
      <c r="L46" s="36" t="str">
        <f t="shared" si="1"/>
        <v>是</v>
      </c>
      <c r="M46" s="36" t="str">
        <f t="shared" si="2"/>
        <v>否</v>
      </c>
    </row>
    <row r="47" ht="18.95" customHeight="1" spans="1:13">
      <c r="A47" s="17" t="s">
        <v>135</v>
      </c>
      <c r="B47" s="18" t="s">
        <v>135</v>
      </c>
      <c r="C47" s="18" t="s">
        <v>197</v>
      </c>
      <c r="D47" s="462" t="s">
        <v>213</v>
      </c>
      <c r="E47" s="18" t="s">
        <v>147</v>
      </c>
      <c r="F47" s="23" t="s">
        <v>4623</v>
      </c>
      <c r="G47" s="24">
        <v>0</v>
      </c>
      <c r="H47" s="26">
        <v>9</v>
      </c>
      <c r="I47" s="26"/>
      <c r="J47" s="26"/>
      <c r="K47" s="38" t="str">
        <f t="shared" si="0"/>
        <v/>
      </c>
      <c r="L47" s="36" t="str">
        <f t="shared" si="1"/>
        <v>是</v>
      </c>
      <c r="M47" s="36" t="str">
        <f t="shared" si="2"/>
        <v>否</v>
      </c>
    </row>
    <row r="48" ht="18.95" customHeight="1" spans="1:13">
      <c r="A48" s="17" t="s">
        <v>135</v>
      </c>
      <c r="B48" s="18" t="s">
        <v>135</v>
      </c>
      <c r="C48" s="18" t="s">
        <v>197</v>
      </c>
      <c r="D48" s="19" t="s">
        <v>215</v>
      </c>
      <c r="E48" s="18" t="s">
        <v>147</v>
      </c>
      <c r="F48" s="23" t="s">
        <v>160</v>
      </c>
      <c r="G48" s="24">
        <v>3720</v>
      </c>
      <c r="H48" s="26">
        <v>4548</v>
      </c>
      <c r="I48" s="26"/>
      <c r="J48" s="26"/>
      <c r="K48" s="38">
        <f t="shared" si="0"/>
        <v>0.223</v>
      </c>
      <c r="L48" s="36" t="str">
        <f t="shared" si="1"/>
        <v>是</v>
      </c>
      <c r="M48" s="36" t="str">
        <f t="shared" si="2"/>
        <v>否</v>
      </c>
    </row>
    <row r="49" ht="18.95" customHeight="1" spans="1:13">
      <c r="A49" s="17" t="s">
        <v>135</v>
      </c>
      <c r="B49" s="18" t="s">
        <v>135</v>
      </c>
      <c r="C49" s="18" t="s">
        <v>197</v>
      </c>
      <c r="D49" s="19" t="s">
        <v>216</v>
      </c>
      <c r="E49" s="18" t="s">
        <v>147</v>
      </c>
      <c r="F49" s="28" t="s">
        <v>217</v>
      </c>
      <c r="G49" s="24">
        <v>57852</v>
      </c>
      <c r="H49" s="26">
        <v>65213</v>
      </c>
      <c r="I49" s="26"/>
      <c r="J49" s="26"/>
      <c r="K49" s="38">
        <f t="shared" si="0"/>
        <v>0.127</v>
      </c>
      <c r="L49" s="36" t="str">
        <f t="shared" si="1"/>
        <v>是</v>
      </c>
      <c r="M49" s="36" t="str">
        <f t="shared" si="2"/>
        <v>否</v>
      </c>
    </row>
    <row r="50" ht="18.95" customHeight="1" spans="1:13">
      <c r="A50" s="17" t="s">
        <v>135</v>
      </c>
      <c r="B50" s="18" t="s">
        <v>136</v>
      </c>
      <c r="C50" s="18" t="s">
        <v>135</v>
      </c>
      <c r="D50" s="19" t="s">
        <v>218</v>
      </c>
      <c r="E50" s="18" t="s">
        <v>135</v>
      </c>
      <c r="F50" s="23" t="s">
        <v>219</v>
      </c>
      <c r="G50" s="24">
        <f>SUMIF($C49:$C1349,$D50,$G49:$G1349)</f>
        <v>46713</v>
      </c>
      <c r="H50" s="25" t="e">
        <f>VLOOKUP(F50,#REF!,2,0)</f>
        <v>#REF!</v>
      </c>
      <c r="I50" s="24"/>
      <c r="J50" s="24">
        <f>VLOOKUP(F50,'数据-全省决算数!'!$B:$C,2,0)</f>
        <v>52757</v>
      </c>
      <c r="K50" s="38" t="str">
        <f t="shared" si="0"/>
        <v/>
      </c>
      <c r="L50" s="36" t="e">
        <f t="shared" si="1"/>
        <v>#REF!</v>
      </c>
      <c r="M50" s="36" t="str">
        <f t="shared" si="2"/>
        <v>是</v>
      </c>
    </row>
    <row r="51" ht="18.95" customHeight="1" spans="1:13">
      <c r="A51" s="17" t="s">
        <v>135</v>
      </c>
      <c r="B51" s="18" t="s">
        <v>135</v>
      </c>
      <c r="C51" s="18" t="s">
        <v>218</v>
      </c>
      <c r="D51" s="19" t="s">
        <v>220</v>
      </c>
      <c r="E51" s="18" t="s">
        <v>147</v>
      </c>
      <c r="F51" s="23" t="s">
        <v>141</v>
      </c>
      <c r="G51" s="24">
        <v>21984</v>
      </c>
      <c r="H51" s="26">
        <v>28176</v>
      </c>
      <c r="I51" s="26"/>
      <c r="J51" s="26"/>
      <c r="K51" s="38">
        <f t="shared" si="0"/>
        <v>0.282</v>
      </c>
      <c r="L51" s="36" t="str">
        <f t="shared" si="1"/>
        <v>是</v>
      </c>
      <c r="M51" s="36" t="str">
        <f t="shared" si="2"/>
        <v>否</v>
      </c>
    </row>
    <row r="52" ht="18.95" customHeight="1" spans="1:13">
      <c r="A52" s="17" t="s">
        <v>135</v>
      </c>
      <c r="B52" s="18" t="s">
        <v>135</v>
      </c>
      <c r="C52" s="18" t="s">
        <v>218</v>
      </c>
      <c r="D52" s="19" t="s">
        <v>221</v>
      </c>
      <c r="E52" s="18" t="s">
        <v>147</v>
      </c>
      <c r="F52" s="23" t="s">
        <v>143</v>
      </c>
      <c r="G52" s="24">
        <v>2313</v>
      </c>
      <c r="H52" s="26">
        <v>1855</v>
      </c>
      <c r="I52" s="26"/>
      <c r="J52" s="26"/>
      <c r="K52" s="38">
        <f t="shared" si="0"/>
        <v>-0.198</v>
      </c>
      <c r="L52" s="36" t="str">
        <f t="shared" si="1"/>
        <v>是</v>
      </c>
      <c r="M52" s="36" t="str">
        <f t="shared" si="2"/>
        <v>否</v>
      </c>
    </row>
    <row r="53" ht="18.95" customHeight="1" spans="1:13">
      <c r="A53" s="17" t="s">
        <v>135</v>
      </c>
      <c r="B53" s="18" t="s">
        <v>135</v>
      </c>
      <c r="C53" s="18" t="s">
        <v>218</v>
      </c>
      <c r="D53" s="19" t="s">
        <v>222</v>
      </c>
      <c r="E53" s="18" t="s">
        <v>147</v>
      </c>
      <c r="F53" s="23" t="s">
        <v>145</v>
      </c>
      <c r="G53" s="24">
        <v>149</v>
      </c>
      <c r="H53" s="26">
        <v>187</v>
      </c>
      <c r="I53" s="26"/>
      <c r="J53" s="26"/>
      <c r="K53" s="38">
        <f t="shared" si="0"/>
        <v>0.255</v>
      </c>
      <c r="L53" s="36" t="str">
        <f t="shared" si="1"/>
        <v>是</v>
      </c>
      <c r="M53" s="36" t="str">
        <f t="shared" si="2"/>
        <v>否</v>
      </c>
    </row>
    <row r="54" ht="18.95" customHeight="1" spans="1:13">
      <c r="A54" s="17" t="s">
        <v>135</v>
      </c>
      <c r="B54" s="18" t="s">
        <v>135</v>
      </c>
      <c r="C54" s="18" t="s">
        <v>218</v>
      </c>
      <c r="D54" s="19" t="s">
        <v>223</v>
      </c>
      <c r="E54" s="18" t="s">
        <v>147</v>
      </c>
      <c r="F54" s="23" t="s">
        <v>224</v>
      </c>
      <c r="G54" s="24">
        <v>949</v>
      </c>
      <c r="H54" s="26">
        <v>1195</v>
      </c>
      <c r="I54" s="26"/>
      <c r="J54" s="26"/>
      <c r="K54" s="38">
        <f t="shared" si="0"/>
        <v>0.259</v>
      </c>
      <c r="L54" s="36" t="str">
        <f t="shared" si="1"/>
        <v>是</v>
      </c>
      <c r="M54" s="36" t="str">
        <f t="shared" si="2"/>
        <v>否</v>
      </c>
    </row>
    <row r="55" ht="18.95" customHeight="1" spans="1:13">
      <c r="A55" s="17" t="s">
        <v>135</v>
      </c>
      <c r="B55" s="18" t="s">
        <v>135</v>
      </c>
      <c r="C55" s="18" t="s">
        <v>218</v>
      </c>
      <c r="D55" s="19" t="s">
        <v>225</v>
      </c>
      <c r="E55" s="18" t="s">
        <v>147</v>
      </c>
      <c r="F55" s="23" t="s">
        <v>226</v>
      </c>
      <c r="G55" s="24">
        <v>4297</v>
      </c>
      <c r="H55" s="26">
        <v>4225</v>
      </c>
      <c r="I55" s="26"/>
      <c r="J55" s="26"/>
      <c r="K55" s="38">
        <f t="shared" si="0"/>
        <v>-0.017</v>
      </c>
      <c r="L55" s="36" t="str">
        <f t="shared" si="1"/>
        <v>是</v>
      </c>
      <c r="M55" s="36" t="str">
        <f t="shared" si="2"/>
        <v>否</v>
      </c>
    </row>
    <row r="56" ht="18.95" customHeight="1" spans="1:13">
      <c r="A56" s="17" t="s">
        <v>135</v>
      </c>
      <c r="B56" s="18" t="s">
        <v>135</v>
      </c>
      <c r="C56" s="18" t="s">
        <v>218</v>
      </c>
      <c r="D56" s="19" t="s">
        <v>227</v>
      </c>
      <c r="E56" s="18" t="s">
        <v>147</v>
      </c>
      <c r="F56" s="23" t="s">
        <v>228</v>
      </c>
      <c r="G56" s="24">
        <v>932</v>
      </c>
      <c r="H56" s="26">
        <v>1007</v>
      </c>
      <c r="I56" s="26"/>
      <c r="J56" s="26"/>
      <c r="K56" s="38">
        <f t="shared" si="0"/>
        <v>0.08</v>
      </c>
      <c r="L56" s="36" t="str">
        <f t="shared" si="1"/>
        <v>是</v>
      </c>
      <c r="M56" s="36" t="str">
        <f t="shared" si="2"/>
        <v>否</v>
      </c>
    </row>
    <row r="57" ht="18.95" customHeight="1" spans="1:13">
      <c r="A57" s="17" t="s">
        <v>135</v>
      </c>
      <c r="B57" s="18" t="s">
        <v>135</v>
      </c>
      <c r="C57" s="18" t="s">
        <v>218</v>
      </c>
      <c r="D57" s="19" t="s">
        <v>229</v>
      </c>
      <c r="E57" s="18" t="s">
        <v>147</v>
      </c>
      <c r="F57" s="23" t="s">
        <v>230</v>
      </c>
      <c r="G57" s="24">
        <v>7061</v>
      </c>
      <c r="H57" s="26">
        <v>2306</v>
      </c>
      <c r="I57" s="26"/>
      <c r="J57" s="26"/>
      <c r="K57" s="38">
        <f t="shared" si="0"/>
        <v>-0.673</v>
      </c>
      <c r="L57" s="36" t="str">
        <f t="shared" si="1"/>
        <v>是</v>
      </c>
      <c r="M57" s="36" t="str">
        <f t="shared" si="2"/>
        <v>否</v>
      </c>
    </row>
    <row r="58" ht="18.95" customHeight="1" spans="1:13">
      <c r="A58" s="17" t="s">
        <v>135</v>
      </c>
      <c r="B58" s="18" t="s">
        <v>135</v>
      </c>
      <c r="C58" s="18" t="s">
        <v>218</v>
      </c>
      <c r="D58" s="19" t="s">
        <v>231</v>
      </c>
      <c r="E58" s="18" t="s">
        <v>147</v>
      </c>
      <c r="F58" s="23" t="s">
        <v>232</v>
      </c>
      <c r="G58" s="24">
        <v>3985</v>
      </c>
      <c r="H58" s="26">
        <v>5266</v>
      </c>
      <c r="I58" s="26"/>
      <c r="J58" s="26"/>
      <c r="K58" s="38">
        <f t="shared" si="0"/>
        <v>0.321</v>
      </c>
      <c r="L58" s="36" t="str">
        <f t="shared" si="1"/>
        <v>是</v>
      </c>
      <c r="M58" s="36" t="str">
        <f t="shared" si="2"/>
        <v>否</v>
      </c>
    </row>
    <row r="59" ht="18.95" customHeight="1" spans="1:13">
      <c r="A59" s="17" t="s">
        <v>135</v>
      </c>
      <c r="B59" s="18" t="s">
        <v>135</v>
      </c>
      <c r="C59" s="18" t="s">
        <v>218</v>
      </c>
      <c r="D59" s="19" t="s">
        <v>233</v>
      </c>
      <c r="E59" s="18" t="s">
        <v>147</v>
      </c>
      <c r="F59" s="23" t="s">
        <v>160</v>
      </c>
      <c r="G59" s="24">
        <v>2654</v>
      </c>
      <c r="H59" s="26">
        <v>3624</v>
      </c>
      <c r="I59" s="26"/>
      <c r="J59" s="26"/>
      <c r="K59" s="38">
        <f t="shared" si="0"/>
        <v>0.365</v>
      </c>
      <c r="L59" s="36" t="str">
        <f t="shared" si="1"/>
        <v>是</v>
      </c>
      <c r="M59" s="36" t="str">
        <f t="shared" si="2"/>
        <v>否</v>
      </c>
    </row>
    <row r="60" ht="18.95" customHeight="1" spans="1:13">
      <c r="A60" s="17" t="s">
        <v>135</v>
      </c>
      <c r="B60" s="18" t="s">
        <v>135</v>
      </c>
      <c r="C60" s="18" t="s">
        <v>218</v>
      </c>
      <c r="D60" s="19" t="s">
        <v>234</v>
      </c>
      <c r="E60" s="18" t="s">
        <v>147</v>
      </c>
      <c r="F60" s="28" t="s">
        <v>235</v>
      </c>
      <c r="G60" s="24">
        <v>2389</v>
      </c>
      <c r="H60" s="26">
        <v>4934</v>
      </c>
      <c r="I60" s="26"/>
      <c r="J60" s="26"/>
      <c r="K60" s="38">
        <f t="shared" si="0"/>
        <v>1.065</v>
      </c>
      <c r="L60" s="36" t="str">
        <f t="shared" si="1"/>
        <v>是</v>
      </c>
      <c r="M60" s="36" t="str">
        <f t="shared" si="2"/>
        <v>否</v>
      </c>
    </row>
    <row r="61" ht="18.95" customHeight="1" spans="1:13">
      <c r="A61" s="17" t="s">
        <v>135</v>
      </c>
      <c r="B61" s="18" t="s">
        <v>136</v>
      </c>
      <c r="C61" s="18" t="s">
        <v>135</v>
      </c>
      <c r="D61" s="19" t="s">
        <v>236</v>
      </c>
      <c r="E61" s="18" t="s">
        <v>135</v>
      </c>
      <c r="F61" s="23" t="s">
        <v>237</v>
      </c>
      <c r="G61" s="24">
        <f>SUMIF($C60:$C1360,$D61,$G60:$G1360)</f>
        <v>194287</v>
      </c>
      <c r="H61" s="25" t="e">
        <f>VLOOKUP(F61,#REF!,2,0)</f>
        <v>#REF!</v>
      </c>
      <c r="I61" s="24"/>
      <c r="J61" s="24">
        <f>VLOOKUP(F61,'数据-全省决算数!'!$B:$C,2,0)</f>
        <v>206340</v>
      </c>
      <c r="K61" s="38" t="str">
        <f t="shared" si="0"/>
        <v/>
      </c>
      <c r="L61" s="36" t="e">
        <f t="shared" si="1"/>
        <v>#REF!</v>
      </c>
      <c r="M61" s="36" t="str">
        <f t="shared" si="2"/>
        <v>是</v>
      </c>
    </row>
    <row r="62" ht="18.95" customHeight="1" spans="1:13">
      <c r="A62" s="17" t="s">
        <v>135</v>
      </c>
      <c r="B62" s="18" t="s">
        <v>135</v>
      </c>
      <c r="C62" s="18" t="s">
        <v>236</v>
      </c>
      <c r="D62" s="19" t="s">
        <v>238</v>
      </c>
      <c r="E62" s="18" t="s">
        <v>147</v>
      </c>
      <c r="F62" s="23" t="s">
        <v>141</v>
      </c>
      <c r="G62" s="24">
        <v>94586</v>
      </c>
      <c r="H62" s="26">
        <v>122709</v>
      </c>
      <c r="I62" s="26"/>
      <c r="J62" s="26"/>
      <c r="K62" s="38">
        <f t="shared" si="0"/>
        <v>0.297</v>
      </c>
      <c r="L62" s="36" t="str">
        <f t="shared" si="1"/>
        <v>是</v>
      </c>
      <c r="M62" s="36" t="str">
        <f t="shared" si="2"/>
        <v>否</v>
      </c>
    </row>
    <row r="63" ht="18.95" customHeight="1" spans="1:13">
      <c r="A63" s="17" t="s">
        <v>135</v>
      </c>
      <c r="B63" s="18" t="s">
        <v>135</v>
      </c>
      <c r="C63" s="18" t="s">
        <v>236</v>
      </c>
      <c r="D63" s="19" t="s">
        <v>239</v>
      </c>
      <c r="E63" s="18" t="s">
        <v>147</v>
      </c>
      <c r="F63" s="23" t="s">
        <v>143</v>
      </c>
      <c r="G63" s="24">
        <v>20425</v>
      </c>
      <c r="H63" s="26">
        <v>17226</v>
      </c>
      <c r="I63" s="26"/>
      <c r="J63" s="26"/>
      <c r="K63" s="38">
        <f t="shared" si="0"/>
        <v>-0.157</v>
      </c>
      <c r="L63" s="36" t="str">
        <f t="shared" si="1"/>
        <v>是</v>
      </c>
      <c r="M63" s="36" t="str">
        <f t="shared" si="2"/>
        <v>否</v>
      </c>
    </row>
    <row r="64" ht="18.95" customHeight="1" spans="1:13">
      <c r="A64" s="17" t="s">
        <v>135</v>
      </c>
      <c r="B64" s="18" t="s">
        <v>135</v>
      </c>
      <c r="C64" s="18" t="s">
        <v>236</v>
      </c>
      <c r="D64" s="19" t="s">
        <v>240</v>
      </c>
      <c r="E64" s="18" t="s">
        <v>147</v>
      </c>
      <c r="F64" s="23" t="s">
        <v>145</v>
      </c>
      <c r="G64" s="24">
        <v>192</v>
      </c>
      <c r="H64" s="26">
        <v>204</v>
      </c>
      <c r="I64" s="26"/>
      <c r="J64" s="26"/>
      <c r="K64" s="38">
        <f t="shared" si="0"/>
        <v>0.063</v>
      </c>
      <c r="L64" s="36" t="str">
        <f t="shared" si="1"/>
        <v>是</v>
      </c>
      <c r="M64" s="36" t="str">
        <f t="shared" si="2"/>
        <v>否</v>
      </c>
    </row>
    <row r="65" ht="18.95" customHeight="1" spans="1:13">
      <c r="A65" s="17" t="s">
        <v>135</v>
      </c>
      <c r="B65" s="18" t="s">
        <v>135</v>
      </c>
      <c r="C65" s="18" t="s">
        <v>236</v>
      </c>
      <c r="D65" s="19" t="s">
        <v>241</v>
      </c>
      <c r="E65" s="18" t="s">
        <v>147</v>
      </c>
      <c r="F65" s="23" t="s">
        <v>242</v>
      </c>
      <c r="G65" s="24">
        <v>2826</v>
      </c>
      <c r="H65" s="26">
        <v>1384</v>
      </c>
      <c r="I65" s="26"/>
      <c r="J65" s="26"/>
      <c r="K65" s="38">
        <f t="shared" si="0"/>
        <v>-0.51</v>
      </c>
      <c r="L65" s="36" t="str">
        <f t="shared" si="1"/>
        <v>是</v>
      </c>
      <c r="M65" s="36" t="str">
        <f t="shared" si="2"/>
        <v>否</v>
      </c>
    </row>
    <row r="66" ht="18.95" customHeight="1" spans="1:13">
      <c r="A66" s="17" t="s">
        <v>135</v>
      </c>
      <c r="B66" s="18" t="s">
        <v>135</v>
      </c>
      <c r="C66" s="18" t="s">
        <v>236</v>
      </c>
      <c r="D66" s="19" t="s">
        <v>243</v>
      </c>
      <c r="E66" s="18" t="s">
        <v>147</v>
      </c>
      <c r="F66" s="23" t="s">
        <v>244</v>
      </c>
      <c r="G66" s="24">
        <v>5583</v>
      </c>
      <c r="H66" s="26">
        <v>4732</v>
      </c>
      <c r="I66" s="26"/>
      <c r="J66" s="26"/>
      <c r="K66" s="38">
        <f t="shared" si="0"/>
        <v>-0.152</v>
      </c>
      <c r="L66" s="36" t="str">
        <f t="shared" si="1"/>
        <v>是</v>
      </c>
      <c r="M66" s="36" t="str">
        <f t="shared" si="2"/>
        <v>否</v>
      </c>
    </row>
    <row r="67" ht="18.95" customHeight="1" spans="1:13">
      <c r="A67" s="17" t="s">
        <v>135</v>
      </c>
      <c r="B67" s="18" t="s">
        <v>135</v>
      </c>
      <c r="C67" s="18" t="s">
        <v>236</v>
      </c>
      <c r="D67" s="19" t="s">
        <v>245</v>
      </c>
      <c r="E67" s="18" t="s">
        <v>147</v>
      </c>
      <c r="F67" s="23" t="s">
        <v>246</v>
      </c>
      <c r="G67" s="24">
        <v>125</v>
      </c>
      <c r="H67" s="26">
        <v>130</v>
      </c>
      <c r="I67" s="26"/>
      <c r="J67" s="26"/>
      <c r="K67" s="38">
        <f t="shared" si="0"/>
        <v>0.04</v>
      </c>
      <c r="L67" s="36" t="str">
        <f t="shared" si="1"/>
        <v>是</v>
      </c>
      <c r="M67" s="36" t="str">
        <f t="shared" si="2"/>
        <v>否</v>
      </c>
    </row>
    <row r="68" ht="18.95" customHeight="1" spans="1:13">
      <c r="A68" s="17" t="s">
        <v>135</v>
      </c>
      <c r="B68" s="18" t="s">
        <v>135</v>
      </c>
      <c r="C68" s="18" t="s">
        <v>236</v>
      </c>
      <c r="D68" s="19" t="s">
        <v>247</v>
      </c>
      <c r="E68" s="18" t="s">
        <v>147</v>
      </c>
      <c r="F68" s="23" t="s">
        <v>248</v>
      </c>
      <c r="G68" s="24">
        <v>4561</v>
      </c>
      <c r="H68" s="26">
        <v>5268</v>
      </c>
      <c r="I68" s="26"/>
      <c r="J68" s="26"/>
      <c r="K68" s="38">
        <f t="shared" ref="K68:K131" si="3">IF(ISERROR(H68/G68-1),"",H68/G68-1)</f>
        <v>0.155</v>
      </c>
      <c r="L68" s="36" t="str">
        <f t="shared" ref="L68:L131" si="4">IF(F68&lt;&gt;"",IF(SUM(G68:H68)&lt;&gt;0,"是","否"),"空")</f>
        <v>是</v>
      </c>
      <c r="M68" s="36" t="str">
        <f t="shared" ref="M68:M131" si="5">IF(C68&lt;&gt;"",IF(OR(LEFT(C68,3)="205",LEFT(C68,3)="206",LEFT(C68,3)="207",LEFT(C68,3)="208",LEFT(C68,3)="210",LEFT(C68,3)="213"),"是","否"),"是")</f>
        <v>否</v>
      </c>
    </row>
    <row r="69" ht="18.95" customHeight="1" spans="1:13">
      <c r="A69" s="17" t="s">
        <v>135</v>
      </c>
      <c r="B69" s="18" t="s">
        <v>135</v>
      </c>
      <c r="C69" s="18" t="s">
        <v>236</v>
      </c>
      <c r="D69" s="19" t="s">
        <v>249</v>
      </c>
      <c r="E69" s="18" t="s">
        <v>147</v>
      </c>
      <c r="F69" s="23" t="s">
        <v>250</v>
      </c>
      <c r="G69" s="24">
        <v>5049</v>
      </c>
      <c r="H69" s="26">
        <v>2477</v>
      </c>
      <c r="I69" s="26"/>
      <c r="J69" s="26"/>
      <c r="K69" s="38">
        <f t="shared" si="3"/>
        <v>-0.509</v>
      </c>
      <c r="L69" s="36" t="str">
        <f t="shared" si="4"/>
        <v>是</v>
      </c>
      <c r="M69" s="36" t="str">
        <f t="shared" si="5"/>
        <v>否</v>
      </c>
    </row>
    <row r="70" ht="18.95" customHeight="1" spans="1:13">
      <c r="A70" s="17" t="s">
        <v>135</v>
      </c>
      <c r="B70" s="18" t="s">
        <v>135</v>
      </c>
      <c r="C70" s="18" t="s">
        <v>236</v>
      </c>
      <c r="D70" s="19" t="s">
        <v>251</v>
      </c>
      <c r="E70" s="18" t="s">
        <v>147</v>
      </c>
      <c r="F70" s="23" t="s">
        <v>160</v>
      </c>
      <c r="G70" s="24">
        <v>5843</v>
      </c>
      <c r="H70" s="26">
        <v>6705</v>
      </c>
      <c r="I70" s="26"/>
      <c r="J70" s="26"/>
      <c r="K70" s="38">
        <f t="shared" si="3"/>
        <v>0.148</v>
      </c>
      <c r="L70" s="36" t="str">
        <f t="shared" si="4"/>
        <v>是</v>
      </c>
      <c r="M70" s="36" t="str">
        <f t="shared" si="5"/>
        <v>否</v>
      </c>
    </row>
    <row r="71" ht="18.95" customHeight="1" spans="1:13">
      <c r="A71" s="17" t="s">
        <v>135</v>
      </c>
      <c r="B71" s="18" t="s">
        <v>135</v>
      </c>
      <c r="C71" s="18" t="s">
        <v>236</v>
      </c>
      <c r="D71" s="19" t="s">
        <v>252</v>
      </c>
      <c r="E71" s="18" t="s">
        <v>147</v>
      </c>
      <c r="F71" s="28" t="s">
        <v>253</v>
      </c>
      <c r="G71" s="24">
        <v>55097</v>
      </c>
      <c r="H71" s="26">
        <v>45344</v>
      </c>
      <c r="I71" s="26"/>
      <c r="J71" s="26"/>
      <c r="K71" s="38">
        <f t="shared" si="3"/>
        <v>-0.177</v>
      </c>
      <c r="L71" s="36" t="str">
        <f t="shared" si="4"/>
        <v>是</v>
      </c>
      <c r="M71" s="36" t="str">
        <f t="shared" si="5"/>
        <v>否</v>
      </c>
    </row>
    <row r="72" ht="18.95" customHeight="1" spans="1:13">
      <c r="A72" s="17" t="s">
        <v>135</v>
      </c>
      <c r="B72" s="18" t="s">
        <v>136</v>
      </c>
      <c r="C72" s="18" t="s">
        <v>135</v>
      </c>
      <c r="D72" s="19" t="s">
        <v>254</v>
      </c>
      <c r="E72" s="18" t="s">
        <v>135</v>
      </c>
      <c r="F72" s="23" t="s">
        <v>255</v>
      </c>
      <c r="G72" s="24">
        <f>SUMIF($C71:$C1371,$D72,$G71:$G1371)</f>
        <v>297006</v>
      </c>
      <c r="H72" s="25" t="e">
        <f>VLOOKUP(F72,#REF!,2,0)</f>
        <v>#REF!</v>
      </c>
      <c r="I72" s="24"/>
      <c r="J72" s="24">
        <f>VLOOKUP(F72,'数据-全省决算数!'!$B:$C,2,0)</f>
        <v>305379</v>
      </c>
      <c r="K72" s="38" t="str">
        <f t="shared" si="3"/>
        <v/>
      </c>
      <c r="L72" s="36" t="e">
        <f t="shared" si="4"/>
        <v>#REF!</v>
      </c>
      <c r="M72" s="36" t="str">
        <f t="shared" si="5"/>
        <v>是</v>
      </c>
    </row>
    <row r="73" ht="18.95" customHeight="1" spans="1:13">
      <c r="A73" s="17" t="s">
        <v>135</v>
      </c>
      <c r="B73" s="18" t="s">
        <v>135</v>
      </c>
      <c r="C73" s="18" t="s">
        <v>254</v>
      </c>
      <c r="D73" s="19" t="s">
        <v>256</v>
      </c>
      <c r="E73" s="18" t="s">
        <v>147</v>
      </c>
      <c r="F73" s="23" t="s">
        <v>141</v>
      </c>
      <c r="G73" s="24">
        <v>110793</v>
      </c>
      <c r="H73" s="26">
        <v>130972</v>
      </c>
      <c r="I73" s="26"/>
      <c r="J73" s="26"/>
      <c r="K73" s="38">
        <f t="shared" si="3"/>
        <v>0.182</v>
      </c>
      <c r="L73" s="36" t="str">
        <f t="shared" si="4"/>
        <v>是</v>
      </c>
      <c r="M73" s="36" t="str">
        <f t="shared" si="5"/>
        <v>否</v>
      </c>
    </row>
    <row r="74" ht="18.95" customHeight="1" spans="1:13">
      <c r="A74" s="17" t="s">
        <v>135</v>
      </c>
      <c r="B74" s="18" t="s">
        <v>135</v>
      </c>
      <c r="C74" s="18" t="s">
        <v>254</v>
      </c>
      <c r="D74" s="19" t="s">
        <v>257</v>
      </c>
      <c r="E74" s="18" t="s">
        <v>147</v>
      </c>
      <c r="F74" s="23" t="s">
        <v>143</v>
      </c>
      <c r="G74" s="24">
        <v>52276</v>
      </c>
      <c r="H74" s="26">
        <v>31034</v>
      </c>
      <c r="I74" s="26"/>
      <c r="J74" s="26"/>
      <c r="K74" s="38">
        <f t="shared" si="3"/>
        <v>-0.406</v>
      </c>
      <c r="L74" s="36" t="str">
        <f t="shared" si="4"/>
        <v>是</v>
      </c>
      <c r="M74" s="36" t="str">
        <f t="shared" si="5"/>
        <v>否</v>
      </c>
    </row>
    <row r="75" ht="18.95" customHeight="1" spans="1:13">
      <c r="A75" s="17" t="s">
        <v>135</v>
      </c>
      <c r="B75" s="18" t="s">
        <v>135</v>
      </c>
      <c r="C75" s="18" t="s">
        <v>254</v>
      </c>
      <c r="D75" s="19" t="s">
        <v>258</v>
      </c>
      <c r="E75" s="18" t="s">
        <v>147</v>
      </c>
      <c r="F75" s="23" t="s">
        <v>145</v>
      </c>
      <c r="G75" s="24">
        <v>61</v>
      </c>
      <c r="H75" s="26">
        <v>58</v>
      </c>
      <c r="I75" s="26"/>
      <c r="J75" s="26"/>
      <c r="K75" s="38">
        <f t="shared" si="3"/>
        <v>-0.049</v>
      </c>
      <c r="L75" s="36" t="str">
        <f t="shared" si="4"/>
        <v>是</v>
      </c>
      <c r="M75" s="36" t="str">
        <f t="shared" si="5"/>
        <v>否</v>
      </c>
    </row>
    <row r="76" ht="18.95" customHeight="1" spans="1:13">
      <c r="A76" s="17" t="s">
        <v>135</v>
      </c>
      <c r="B76" s="18" t="s">
        <v>135</v>
      </c>
      <c r="C76" s="18" t="s">
        <v>254</v>
      </c>
      <c r="D76" s="19" t="s">
        <v>259</v>
      </c>
      <c r="E76" s="18" t="s">
        <v>147</v>
      </c>
      <c r="F76" s="23" t="s">
        <v>260</v>
      </c>
      <c r="G76" s="24">
        <v>4641</v>
      </c>
      <c r="H76" s="26">
        <v>5031</v>
      </c>
      <c r="I76" s="26"/>
      <c r="J76" s="26"/>
      <c r="K76" s="38">
        <f t="shared" si="3"/>
        <v>0.084</v>
      </c>
      <c r="L76" s="36" t="str">
        <f t="shared" si="4"/>
        <v>是</v>
      </c>
      <c r="M76" s="36" t="str">
        <f t="shared" si="5"/>
        <v>否</v>
      </c>
    </row>
    <row r="77" ht="18.95" customHeight="1" spans="1:13">
      <c r="A77" s="17" t="s">
        <v>135</v>
      </c>
      <c r="B77" s="18" t="s">
        <v>135</v>
      </c>
      <c r="C77" s="18" t="s">
        <v>254</v>
      </c>
      <c r="D77" s="19" t="s">
        <v>261</v>
      </c>
      <c r="E77" s="18" t="s">
        <v>147</v>
      </c>
      <c r="F77" s="23" t="s">
        <v>262</v>
      </c>
      <c r="G77" s="24">
        <v>3257</v>
      </c>
      <c r="H77" s="26">
        <v>2583</v>
      </c>
      <c r="I77" s="26"/>
      <c r="J77" s="26"/>
      <c r="K77" s="38">
        <f t="shared" si="3"/>
        <v>-0.207</v>
      </c>
      <c r="L77" s="36" t="str">
        <f t="shared" si="4"/>
        <v>是</v>
      </c>
      <c r="M77" s="36" t="str">
        <f t="shared" si="5"/>
        <v>否</v>
      </c>
    </row>
    <row r="78" ht="18.95" customHeight="1" spans="1:13">
      <c r="A78" s="17" t="s">
        <v>135</v>
      </c>
      <c r="B78" s="18" t="s">
        <v>135</v>
      </c>
      <c r="C78" s="18" t="s">
        <v>254</v>
      </c>
      <c r="D78" s="19" t="s">
        <v>263</v>
      </c>
      <c r="E78" s="18" t="s">
        <v>147</v>
      </c>
      <c r="F78" s="23" t="s">
        <v>264</v>
      </c>
      <c r="G78" s="24">
        <v>40326</v>
      </c>
      <c r="H78" s="26">
        <v>38144</v>
      </c>
      <c r="I78" s="26"/>
      <c r="J78" s="26"/>
      <c r="K78" s="38">
        <f t="shared" si="3"/>
        <v>-0.054</v>
      </c>
      <c r="L78" s="36" t="str">
        <f t="shared" si="4"/>
        <v>是</v>
      </c>
      <c r="M78" s="36" t="str">
        <f t="shared" si="5"/>
        <v>否</v>
      </c>
    </row>
    <row r="79" ht="18.95" customHeight="1" spans="1:13">
      <c r="A79" s="17" t="s">
        <v>135</v>
      </c>
      <c r="B79" s="18" t="s">
        <v>135</v>
      </c>
      <c r="C79" s="18" t="s">
        <v>254</v>
      </c>
      <c r="D79" s="19" t="s">
        <v>265</v>
      </c>
      <c r="E79" s="18" t="s">
        <v>147</v>
      </c>
      <c r="F79" s="23" t="s">
        <v>266</v>
      </c>
      <c r="G79" s="24">
        <v>5820</v>
      </c>
      <c r="H79" s="26">
        <v>3424</v>
      </c>
      <c r="I79" s="26"/>
      <c r="J79" s="26"/>
      <c r="K79" s="38">
        <f t="shared" si="3"/>
        <v>-0.412</v>
      </c>
      <c r="L79" s="36" t="str">
        <f t="shared" si="4"/>
        <v>是</v>
      </c>
      <c r="M79" s="36" t="str">
        <f t="shared" si="5"/>
        <v>否</v>
      </c>
    </row>
    <row r="80" ht="18.95" customHeight="1" spans="1:13">
      <c r="A80" s="17" t="s">
        <v>135</v>
      </c>
      <c r="B80" s="18" t="s">
        <v>135</v>
      </c>
      <c r="C80" s="18" t="s">
        <v>254</v>
      </c>
      <c r="D80" s="19" t="s">
        <v>267</v>
      </c>
      <c r="E80" s="18" t="s">
        <v>147</v>
      </c>
      <c r="F80" s="23" t="s">
        <v>268</v>
      </c>
      <c r="G80" s="24">
        <v>13109</v>
      </c>
      <c r="H80" s="26">
        <v>11079</v>
      </c>
      <c r="I80" s="26"/>
      <c r="J80" s="26"/>
      <c r="K80" s="38">
        <f t="shared" si="3"/>
        <v>-0.155</v>
      </c>
      <c r="L80" s="36" t="str">
        <f t="shared" si="4"/>
        <v>是</v>
      </c>
      <c r="M80" s="36" t="str">
        <f t="shared" si="5"/>
        <v>否</v>
      </c>
    </row>
    <row r="81" ht="18.95" customHeight="1" spans="1:13">
      <c r="A81" s="17" t="s">
        <v>135</v>
      </c>
      <c r="B81" s="18" t="s">
        <v>135</v>
      </c>
      <c r="C81" s="18" t="s">
        <v>254</v>
      </c>
      <c r="D81" s="19" t="s">
        <v>269</v>
      </c>
      <c r="E81" s="18" t="s">
        <v>147</v>
      </c>
      <c r="F81" s="23" t="s">
        <v>248</v>
      </c>
      <c r="G81" s="24">
        <v>5029</v>
      </c>
      <c r="H81" s="26">
        <v>5819</v>
      </c>
      <c r="I81" s="26"/>
      <c r="J81" s="26"/>
      <c r="K81" s="38">
        <f t="shared" si="3"/>
        <v>0.157</v>
      </c>
      <c r="L81" s="36" t="str">
        <f t="shared" si="4"/>
        <v>是</v>
      </c>
      <c r="M81" s="36" t="str">
        <f t="shared" si="5"/>
        <v>否</v>
      </c>
    </row>
    <row r="82" ht="18.95" customHeight="1" spans="1:13">
      <c r="A82" s="17" t="s">
        <v>135</v>
      </c>
      <c r="B82" s="18" t="s">
        <v>135</v>
      </c>
      <c r="C82" s="18" t="s">
        <v>254</v>
      </c>
      <c r="D82" s="19" t="s">
        <v>270</v>
      </c>
      <c r="E82" s="18" t="s">
        <v>147</v>
      </c>
      <c r="F82" s="23" t="s">
        <v>160</v>
      </c>
      <c r="G82" s="24">
        <v>125</v>
      </c>
      <c r="H82" s="26">
        <v>140</v>
      </c>
      <c r="I82" s="26"/>
      <c r="J82" s="26"/>
      <c r="K82" s="38">
        <f t="shared" si="3"/>
        <v>0.12</v>
      </c>
      <c r="L82" s="36" t="str">
        <f t="shared" si="4"/>
        <v>是</v>
      </c>
      <c r="M82" s="36" t="str">
        <f t="shared" si="5"/>
        <v>否</v>
      </c>
    </row>
    <row r="83" ht="18.95" customHeight="1" spans="1:13">
      <c r="A83" s="17" t="s">
        <v>135</v>
      </c>
      <c r="B83" s="18" t="s">
        <v>135</v>
      </c>
      <c r="C83" s="18" t="s">
        <v>254</v>
      </c>
      <c r="D83" s="19" t="s">
        <v>271</v>
      </c>
      <c r="E83" s="18" t="s">
        <v>147</v>
      </c>
      <c r="F83" s="28" t="s">
        <v>272</v>
      </c>
      <c r="G83" s="24">
        <v>61569</v>
      </c>
      <c r="H83" s="26">
        <v>77094</v>
      </c>
      <c r="I83" s="26"/>
      <c r="J83" s="26"/>
      <c r="K83" s="38">
        <f t="shared" si="3"/>
        <v>0.252</v>
      </c>
      <c r="L83" s="36" t="str">
        <f t="shared" si="4"/>
        <v>是</v>
      </c>
      <c r="M83" s="36" t="str">
        <f t="shared" si="5"/>
        <v>否</v>
      </c>
    </row>
    <row r="84" ht="18.95" customHeight="1" spans="1:13">
      <c r="A84" s="17" t="s">
        <v>135</v>
      </c>
      <c r="B84" s="18" t="s">
        <v>136</v>
      </c>
      <c r="C84" s="18" t="s">
        <v>135</v>
      </c>
      <c r="D84" s="19" t="s">
        <v>273</v>
      </c>
      <c r="E84" s="18" t="s">
        <v>135</v>
      </c>
      <c r="F84" s="23" t="s">
        <v>274</v>
      </c>
      <c r="G84" s="24">
        <f>SUMIF($C83:$C1383,$D84,$G83:$G1383)</f>
        <v>54575</v>
      </c>
      <c r="H84" s="25" t="e">
        <f>VLOOKUP(F84,#REF!,2,0)</f>
        <v>#REF!</v>
      </c>
      <c r="I84" s="24"/>
      <c r="J84" s="24">
        <f>VLOOKUP(F84,'数据-全省决算数!'!$B:$C,2,0)</f>
        <v>62089</v>
      </c>
      <c r="K84" s="38" t="str">
        <f t="shared" si="3"/>
        <v/>
      </c>
      <c r="L84" s="36" t="e">
        <f t="shared" si="4"/>
        <v>#REF!</v>
      </c>
      <c r="M84" s="36" t="str">
        <f t="shared" si="5"/>
        <v>是</v>
      </c>
    </row>
    <row r="85" ht="18.95" customHeight="1" spans="1:13">
      <c r="A85" s="17" t="s">
        <v>135</v>
      </c>
      <c r="B85" s="18" t="s">
        <v>135</v>
      </c>
      <c r="C85" s="18" t="s">
        <v>273</v>
      </c>
      <c r="D85" s="19" t="s">
        <v>275</v>
      </c>
      <c r="E85" s="18" t="s">
        <v>147</v>
      </c>
      <c r="F85" s="23" t="s">
        <v>141</v>
      </c>
      <c r="G85" s="24">
        <v>25592</v>
      </c>
      <c r="H85" s="26">
        <v>32207</v>
      </c>
      <c r="I85" s="26"/>
      <c r="J85" s="26"/>
      <c r="K85" s="38">
        <f t="shared" si="3"/>
        <v>0.258</v>
      </c>
      <c r="L85" s="36" t="str">
        <f t="shared" si="4"/>
        <v>是</v>
      </c>
      <c r="M85" s="36" t="str">
        <f t="shared" si="5"/>
        <v>否</v>
      </c>
    </row>
    <row r="86" ht="18.95" customHeight="1" spans="1:13">
      <c r="A86" s="17" t="s">
        <v>135</v>
      </c>
      <c r="B86" s="18" t="s">
        <v>135</v>
      </c>
      <c r="C86" s="18" t="s">
        <v>273</v>
      </c>
      <c r="D86" s="19" t="s">
        <v>276</v>
      </c>
      <c r="E86" s="18" t="s">
        <v>147</v>
      </c>
      <c r="F86" s="23" t="s">
        <v>143</v>
      </c>
      <c r="G86" s="24">
        <v>4720</v>
      </c>
      <c r="H86" s="26">
        <v>4301</v>
      </c>
      <c r="I86" s="26"/>
      <c r="J86" s="26"/>
      <c r="K86" s="38">
        <f t="shared" si="3"/>
        <v>-0.089</v>
      </c>
      <c r="L86" s="36" t="str">
        <f t="shared" si="4"/>
        <v>是</v>
      </c>
      <c r="M86" s="36" t="str">
        <f t="shared" si="5"/>
        <v>否</v>
      </c>
    </row>
    <row r="87" ht="18.95" customHeight="1" spans="1:13">
      <c r="A87" s="17" t="s">
        <v>135</v>
      </c>
      <c r="B87" s="18" t="s">
        <v>135</v>
      </c>
      <c r="C87" s="18" t="s">
        <v>273</v>
      </c>
      <c r="D87" s="19" t="s">
        <v>277</v>
      </c>
      <c r="E87" s="18" t="s">
        <v>147</v>
      </c>
      <c r="F87" s="23" t="s">
        <v>145</v>
      </c>
      <c r="G87" s="24">
        <v>204</v>
      </c>
      <c r="H87" s="26">
        <v>199</v>
      </c>
      <c r="I87" s="26"/>
      <c r="J87" s="26"/>
      <c r="K87" s="38">
        <f t="shared" si="3"/>
        <v>-0.025</v>
      </c>
      <c r="L87" s="36" t="str">
        <f t="shared" si="4"/>
        <v>是</v>
      </c>
      <c r="M87" s="36" t="str">
        <f t="shared" si="5"/>
        <v>否</v>
      </c>
    </row>
    <row r="88" ht="18.95" customHeight="1" spans="1:13">
      <c r="A88" s="17" t="s">
        <v>135</v>
      </c>
      <c r="B88" s="18" t="s">
        <v>135</v>
      </c>
      <c r="C88" s="18" t="s">
        <v>273</v>
      </c>
      <c r="D88" s="19" t="s">
        <v>278</v>
      </c>
      <c r="E88" s="18" t="s">
        <v>147</v>
      </c>
      <c r="F88" s="23" t="s">
        <v>279</v>
      </c>
      <c r="G88" s="24">
        <v>16079</v>
      </c>
      <c r="H88" s="26">
        <v>16154</v>
      </c>
      <c r="I88" s="26"/>
      <c r="J88" s="26"/>
      <c r="K88" s="38">
        <f t="shared" si="3"/>
        <v>0.005</v>
      </c>
      <c r="L88" s="36" t="str">
        <f t="shared" si="4"/>
        <v>是</v>
      </c>
      <c r="M88" s="36" t="str">
        <f t="shared" si="5"/>
        <v>否</v>
      </c>
    </row>
    <row r="89" ht="18.95" customHeight="1" spans="1:13">
      <c r="A89" s="17" t="s">
        <v>135</v>
      </c>
      <c r="B89" s="18" t="s">
        <v>135</v>
      </c>
      <c r="C89" s="18" t="s">
        <v>273</v>
      </c>
      <c r="D89" s="19" t="s">
        <v>280</v>
      </c>
      <c r="E89" s="18" t="s">
        <v>147</v>
      </c>
      <c r="F89" s="23" t="s">
        <v>281</v>
      </c>
      <c r="G89" s="24">
        <v>1068</v>
      </c>
      <c r="H89" s="26">
        <v>953</v>
      </c>
      <c r="I89" s="26"/>
      <c r="J89" s="26"/>
      <c r="K89" s="38">
        <f t="shared" si="3"/>
        <v>-0.108</v>
      </c>
      <c r="L89" s="36" t="str">
        <f t="shared" si="4"/>
        <v>是</v>
      </c>
      <c r="M89" s="36" t="str">
        <f t="shared" si="5"/>
        <v>否</v>
      </c>
    </row>
    <row r="90" ht="18.95" customHeight="1" spans="1:13">
      <c r="A90" s="17" t="s">
        <v>135</v>
      </c>
      <c r="B90" s="18" t="s">
        <v>135</v>
      </c>
      <c r="C90" s="18" t="s">
        <v>273</v>
      </c>
      <c r="D90" s="19" t="s">
        <v>282</v>
      </c>
      <c r="E90" s="18" t="s">
        <v>147</v>
      </c>
      <c r="F90" s="23" t="s">
        <v>248</v>
      </c>
      <c r="G90" s="24">
        <v>1167</v>
      </c>
      <c r="H90" s="26">
        <v>1845</v>
      </c>
      <c r="I90" s="26"/>
      <c r="J90" s="26"/>
      <c r="K90" s="38">
        <f t="shared" si="3"/>
        <v>0.581</v>
      </c>
      <c r="L90" s="36" t="str">
        <f t="shared" si="4"/>
        <v>是</v>
      </c>
      <c r="M90" s="36" t="str">
        <f t="shared" si="5"/>
        <v>否</v>
      </c>
    </row>
    <row r="91" ht="18.95" customHeight="1" spans="1:13">
      <c r="A91" s="17" t="s">
        <v>135</v>
      </c>
      <c r="B91" s="18" t="s">
        <v>135</v>
      </c>
      <c r="C91" s="18" t="s">
        <v>273</v>
      </c>
      <c r="D91" s="19" t="s">
        <v>283</v>
      </c>
      <c r="E91" s="18" t="s">
        <v>147</v>
      </c>
      <c r="F91" s="23" t="s">
        <v>160</v>
      </c>
      <c r="G91" s="24">
        <v>1215</v>
      </c>
      <c r="H91" s="26">
        <v>1818</v>
      </c>
      <c r="I91" s="26"/>
      <c r="J91" s="26"/>
      <c r="K91" s="38">
        <f t="shared" si="3"/>
        <v>0.496</v>
      </c>
      <c r="L91" s="36" t="str">
        <f t="shared" si="4"/>
        <v>是</v>
      </c>
      <c r="M91" s="36" t="str">
        <f t="shared" si="5"/>
        <v>否</v>
      </c>
    </row>
    <row r="92" ht="18.95" customHeight="1" spans="1:13">
      <c r="A92" s="17" t="s">
        <v>135</v>
      </c>
      <c r="B92" s="18" t="s">
        <v>135</v>
      </c>
      <c r="C92" s="18" t="s">
        <v>273</v>
      </c>
      <c r="D92" s="19" t="s">
        <v>284</v>
      </c>
      <c r="E92" s="18" t="s">
        <v>147</v>
      </c>
      <c r="F92" s="28" t="s">
        <v>285</v>
      </c>
      <c r="G92" s="24">
        <v>4530</v>
      </c>
      <c r="H92" s="26">
        <v>4593</v>
      </c>
      <c r="I92" s="26"/>
      <c r="J92" s="26"/>
      <c r="K92" s="38">
        <f t="shared" si="3"/>
        <v>0.014</v>
      </c>
      <c r="L92" s="36" t="str">
        <f t="shared" si="4"/>
        <v>是</v>
      </c>
      <c r="M92" s="36" t="str">
        <f t="shared" si="5"/>
        <v>否</v>
      </c>
    </row>
    <row r="93" ht="18.95" customHeight="1" spans="1:13">
      <c r="A93" s="17" t="s">
        <v>135</v>
      </c>
      <c r="B93" s="18" t="s">
        <v>136</v>
      </c>
      <c r="C93" s="18" t="s">
        <v>135</v>
      </c>
      <c r="D93" s="19" t="s">
        <v>286</v>
      </c>
      <c r="E93" s="18" t="s">
        <v>135</v>
      </c>
      <c r="F93" s="23" t="s">
        <v>287</v>
      </c>
      <c r="G93" s="24">
        <f>SUMIF($C92:$C1392,$D93,$G92:$G1392)</f>
        <v>2191</v>
      </c>
      <c r="H93" s="25" t="e">
        <f>VLOOKUP(F93,#REF!,2,0)</f>
        <v>#REF!</v>
      </c>
      <c r="I93" s="24"/>
      <c r="J93" s="24">
        <f>VLOOKUP(F93,'数据-全省决算数!'!$B:$C,2,0)</f>
        <v>2136</v>
      </c>
      <c r="K93" s="38" t="str">
        <f t="shared" si="3"/>
        <v/>
      </c>
      <c r="L93" s="36" t="e">
        <f t="shared" si="4"/>
        <v>#REF!</v>
      </c>
      <c r="M93" s="36" t="str">
        <f t="shared" si="5"/>
        <v>是</v>
      </c>
    </row>
    <row r="94" ht="18.95" customHeight="1" spans="1:13">
      <c r="A94" s="17" t="s">
        <v>135</v>
      </c>
      <c r="B94" s="18" t="s">
        <v>135</v>
      </c>
      <c r="C94" s="18" t="s">
        <v>286</v>
      </c>
      <c r="D94" s="19" t="s">
        <v>288</v>
      </c>
      <c r="E94" s="18" t="s">
        <v>147</v>
      </c>
      <c r="F94" s="23" t="s">
        <v>141</v>
      </c>
      <c r="G94" s="24">
        <v>87</v>
      </c>
      <c r="H94" s="26">
        <v>243</v>
      </c>
      <c r="I94" s="26"/>
      <c r="J94" s="26"/>
      <c r="K94" s="38">
        <f t="shared" si="3"/>
        <v>1.793</v>
      </c>
      <c r="L94" s="36" t="str">
        <f t="shared" si="4"/>
        <v>是</v>
      </c>
      <c r="M94" s="36" t="str">
        <f t="shared" si="5"/>
        <v>否</v>
      </c>
    </row>
    <row r="95" ht="18.95" customHeight="1" spans="1:13">
      <c r="A95" s="17" t="s">
        <v>135</v>
      </c>
      <c r="B95" s="18" t="s">
        <v>135</v>
      </c>
      <c r="C95" s="18" t="s">
        <v>286</v>
      </c>
      <c r="D95" s="19" t="s">
        <v>289</v>
      </c>
      <c r="E95" s="18" t="s">
        <v>147</v>
      </c>
      <c r="F95" s="23" t="s">
        <v>143</v>
      </c>
      <c r="G95" s="24">
        <v>600</v>
      </c>
      <c r="H95" s="26">
        <v>466</v>
      </c>
      <c r="I95" s="26"/>
      <c r="J95" s="26"/>
      <c r="K95" s="42">
        <f t="shared" si="3"/>
        <v>-0.223</v>
      </c>
      <c r="L95" s="36" t="str">
        <f t="shared" si="4"/>
        <v>是</v>
      </c>
      <c r="M95" s="36" t="str">
        <f t="shared" si="5"/>
        <v>否</v>
      </c>
    </row>
    <row r="96" ht="18.95" customHeight="1" spans="1:13">
      <c r="A96" s="17" t="s">
        <v>135</v>
      </c>
      <c r="B96" s="18" t="s">
        <v>135</v>
      </c>
      <c r="C96" s="18" t="s">
        <v>286</v>
      </c>
      <c r="D96" s="19" t="s">
        <v>290</v>
      </c>
      <c r="E96" s="18" t="s">
        <v>147</v>
      </c>
      <c r="F96" s="23" t="s">
        <v>145</v>
      </c>
      <c r="G96" s="24">
        <v>0</v>
      </c>
      <c r="H96" s="26">
        <v>0</v>
      </c>
      <c r="I96" s="26"/>
      <c r="J96" s="26"/>
      <c r="K96" s="42" t="str">
        <f t="shared" si="3"/>
        <v/>
      </c>
      <c r="L96" s="36" t="str">
        <f t="shared" si="4"/>
        <v>否</v>
      </c>
      <c r="M96" s="36" t="str">
        <f t="shared" si="5"/>
        <v>否</v>
      </c>
    </row>
    <row r="97" ht="18.95" customHeight="1" spans="1:13">
      <c r="A97" s="17" t="s">
        <v>135</v>
      </c>
      <c r="B97" s="18" t="s">
        <v>135</v>
      </c>
      <c r="C97" s="18" t="s">
        <v>286</v>
      </c>
      <c r="D97" s="19" t="s">
        <v>291</v>
      </c>
      <c r="E97" s="18" t="s">
        <v>147</v>
      </c>
      <c r="F97" s="23" t="s">
        <v>292</v>
      </c>
      <c r="G97" s="24">
        <v>0</v>
      </c>
      <c r="H97" s="26">
        <v>0</v>
      </c>
      <c r="I97" s="26"/>
      <c r="J97" s="26"/>
      <c r="K97" s="38" t="str">
        <f t="shared" si="3"/>
        <v/>
      </c>
      <c r="L97" s="36" t="str">
        <f t="shared" si="4"/>
        <v>否</v>
      </c>
      <c r="M97" s="36" t="str">
        <f t="shared" si="5"/>
        <v>否</v>
      </c>
    </row>
    <row r="98" ht="18.95" customHeight="1" spans="1:13">
      <c r="A98" s="17" t="s">
        <v>135</v>
      </c>
      <c r="B98" s="18" t="s">
        <v>135</v>
      </c>
      <c r="C98" s="18" t="s">
        <v>286</v>
      </c>
      <c r="D98" s="19" t="s">
        <v>293</v>
      </c>
      <c r="E98" s="18" t="s">
        <v>147</v>
      </c>
      <c r="F98" s="23" t="s">
        <v>294</v>
      </c>
      <c r="G98" s="24">
        <v>934</v>
      </c>
      <c r="H98" s="26">
        <v>1073</v>
      </c>
      <c r="I98" s="26"/>
      <c r="J98" s="26"/>
      <c r="K98" s="42">
        <f t="shared" si="3"/>
        <v>0.149</v>
      </c>
      <c r="L98" s="36" t="str">
        <f t="shared" si="4"/>
        <v>是</v>
      </c>
      <c r="M98" s="36" t="str">
        <f t="shared" si="5"/>
        <v>否</v>
      </c>
    </row>
    <row r="99" ht="18.95" customHeight="1" spans="1:13">
      <c r="A99" s="17" t="s">
        <v>135</v>
      </c>
      <c r="B99" s="18" t="s">
        <v>135</v>
      </c>
      <c r="C99" s="18" t="s">
        <v>286</v>
      </c>
      <c r="D99" s="464" t="s">
        <v>295</v>
      </c>
      <c r="E99" s="18" t="s">
        <v>147</v>
      </c>
      <c r="F99" s="23" t="s">
        <v>296</v>
      </c>
      <c r="G99" s="24">
        <v>460</v>
      </c>
      <c r="H99" s="26">
        <v>0</v>
      </c>
      <c r="I99" s="26"/>
      <c r="J99" s="26"/>
      <c r="K99" s="38">
        <f t="shared" si="3"/>
        <v>-1</v>
      </c>
      <c r="L99" s="36" t="str">
        <f t="shared" si="4"/>
        <v>是</v>
      </c>
      <c r="M99" s="36" t="str">
        <f t="shared" si="5"/>
        <v>否</v>
      </c>
    </row>
    <row r="100" ht="18.95" customHeight="1" spans="1:13">
      <c r="A100" s="17" t="s">
        <v>135</v>
      </c>
      <c r="B100" s="18" t="s">
        <v>135</v>
      </c>
      <c r="C100" s="18" t="s">
        <v>286</v>
      </c>
      <c r="D100" s="464" t="s">
        <v>297</v>
      </c>
      <c r="E100" s="18" t="s">
        <v>147</v>
      </c>
      <c r="F100" s="23" t="s">
        <v>248</v>
      </c>
      <c r="G100" s="24">
        <v>0</v>
      </c>
      <c r="H100" s="26">
        <v>129</v>
      </c>
      <c r="I100" s="26"/>
      <c r="J100" s="26"/>
      <c r="K100" s="42" t="str">
        <f t="shared" si="3"/>
        <v/>
      </c>
      <c r="L100" s="36" t="str">
        <f t="shared" si="4"/>
        <v>是</v>
      </c>
      <c r="M100" s="36" t="str">
        <f t="shared" si="5"/>
        <v>否</v>
      </c>
    </row>
    <row r="101" ht="18.95" customHeight="1" spans="1:13">
      <c r="A101" s="17" t="s">
        <v>135</v>
      </c>
      <c r="B101" s="18" t="s">
        <v>135</v>
      </c>
      <c r="C101" s="18" t="s">
        <v>286</v>
      </c>
      <c r="D101" s="462" t="s">
        <v>298</v>
      </c>
      <c r="E101" s="18" t="s">
        <v>147</v>
      </c>
      <c r="F101" s="23" t="s">
        <v>160</v>
      </c>
      <c r="G101" s="24">
        <v>0</v>
      </c>
      <c r="H101" s="26">
        <v>0</v>
      </c>
      <c r="I101" s="26"/>
      <c r="J101" s="26"/>
      <c r="K101" s="38" t="str">
        <f t="shared" si="3"/>
        <v/>
      </c>
      <c r="L101" s="36" t="str">
        <f t="shared" si="4"/>
        <v>否</v>
      </c>
      <c r="M101" s="36" t="str">
        <f t="shared" si="5"/>
        <v>否</v>
      </c>
    </row>
    <row r="102" ht="18.95" customHeight="1" spans="1:13">
      <c r="A102" s="17" t="s">
        <v>135</v>
      </c>
      <c r="B102" s="18" t="s">
        <v>135</v>
      </c>
      <c r="C102" s="18" t="s">
        <v>286</v>
      </c>
      <c r="D102" s="19" t="s">
        <v>299</v>
      </c>
      <c r="E102" s="18" t="s">
        <v>147</v>
      </c>
      <c r="F102" s="28" t="s">
        <v>300</v>
      </c>
      <c r="G102" s="24">
        <v>110</v>
      </c>
      <c r="H102" s="26">
        <v>225</v>
      </c>
      <c r="I102" s="26"/>
      <c r="J102" s="26"/>
      <c r="K102" s="38">
        <f t="shared" si="3"/>
        <v>1.045</v>
      </c>
      <c r="L102" s="36" t="str">
        <f t="shared" si="4"/>
        <v>是</v>
      </c>
      <c r="M102" s="36" t="str">
        <f t="shared" si="5"/>
        <v>否</v>
      </c>
    </row>
    <row r="103" ht="18.95" customHeight="1" spans="1:13">
      <c r="A103" s="17" t="s">
        <v>135</v>
      </c>
      <c r="B103" s="18" t="s">
        <v>136</v>
      </c>
      <c r="C103" s="18" t="s">
        <v>135</v>
      </c>
      <c r="D103" s="19" t="s">
        <v>301</v>
      </c>
      <c r="E103" s="18" t="s">
        <v>135</v>
      </c>
      <c r="F103" s="23" t="s">
        <v>302</v>
      </c>
      <c r="G103" s="24">
        <f>SUMIF($C102:$C1402,$D103,$G102:$G1402)</f>
        <v>84282</v>
      </c>
      <c r="H103" s="25" t="e">
        <f>VLOOKUP(F103,#REF!,2,0)</f>
        <v>#REF!</v>
      </c>
      <c r="I103" s="24"/>
      <c r="J103" s="24">
        <f>VLOOKUP(F103,'数据-全省决算数!'!$B:$C,2,0)</f>
        <v>108224</v>
      </c>
      <c r="K103" s="38" t="str">
        <f t="shared" si="3"/>
        <v/>
      </c>
      <c r="L103" s="36" t="e">
        <f t="shared" si="4"/>
        <v>#REF!</v>
      </c>
      <c r="M103" s="36" t="str">
        <f t="shared" si="5"/>
        <v>是</v>
      </c>
    </row>
    <row r="104" ht="18.95" customHeight="1" spans="1:13">
      <c r="A104" s="17" t="s">
        <v>135</v>
      </c>
      <c r="B104" s="18" t="s">
        <v>135</v>
      </c>
      <c r="C104" s="18" t="s">
        <v>301</v>
      </c>
      <c r="D104" s="19" t="s">
        <v>303</v>
      </c>
      <c r="E104" s="18" t="s">
        <v>147</v>
      </c>
      <c r="F104" s="23" t="s">
        <v>141</v>
      </c>
      <c r="G104" s="24">
        <v>27266</v>
      </c>
      <c r="H104" s="26">
        <v>32307</v>
      </c>
      <c r="I104" s="26"/>
      <c r="J104" s="26"/>
      <c r="K104" s="38">
        <f t="shared" si="3"/>
        <v>0.185</v>
      </c>
      <c r="L104" s="36" t="str">
        <f t="shared" si="4"/>
        <v>是</v>
      </c>
      <c r="M104" s="36" t="str">
        <f t="shared" si="5"/>
        <v>否</v>
      </c>
    </row>
    <row r="105" ht="18.95" customHeight="1" spans="1:13">
      <c r="A105" s="17" t="s">
        <v>135</v>
      </c>
      <c r="B105" s="18" t="s">
        <v>135</v>
      </c>
      <c r="C105" s="18" t="s">
        <v>301</v>
      </c>
      <c r="D105" s="19" t="s">
        <v>304</v>
      </c>
      <c r="E105" s="18" t="s">
        <v>147</v>
      </c>
      <c r="F105" s="23" t="s">
        <v>143</v>
      </c>
      <c r="G105" s="24">
        <v>3457</v>
      </c>
      <c r="H105" s="26">
        <v>3457</v>
      </c>
      <c r="I105" s="26"/>
      <c r="J105" s="26"/>
      <c r="K105" s="38">
        <f t="shared" si="3"/>
        <v>0</v>
      </c>
      <c r="L105" s="36" t="str">
        <f t="shared" si="4"/>
        <v>是</v>
      </c>
      <c r="M105" s="36" t="str">
        <f t="shared" si="5"/>
        <v>否</v>
      </c>
    </row>
    <row r="106" ht="18.95" customHeight="1" spans="1:13">
      <c r="A106" s="17" t="s">
        <v>135</v>
      </c>
      <c r="B106" s="18" t="s">
        <v>135</v>
      </c>
      <c r="C106" s="18" t="s">
        <v>301</v>
      </c>
      <c r="D106" s="19" t="s">
        <v>305</v>
      </c>
      <c r="E106" s="18" t="s">
        <v>147</v>
      </c>
      <c r="F106" s="23" t="s">
        <v>145</v>
      </c>
      <c r="G106" s="24">
        <v>83</v>
      </c>
      <c r="H106" s="26">
        <v>8</v>
      </c>
      <c r="I106" s="26"/>
      <c r="J106" s="26"/>
      <c r="K106" s="38">
        <f t="shared" si="3"/>
        <v>-0.904</v>
      </c>
      <c r="L106" s="36" t="str">
        <f t="shared" si="4"/>
        <v>是</v>
      </c>
      <c r="M106" s="36" t="str">
        <f t="shared" si="5"/>
        <v>否</v>
      </c>
    </row>
    <row r="107" ht="18.95" customHeight="1" spans="1:13">
      <c r="A107" s="17" t="s">
        <v>135</v>
      </c>
      <c r="B107" s="18" t="s">
        <v>135</v>
      </c>
      <c r="C107" s="18" t="s">
        <v>301</v>
      </c>
      <c r="D107" s="19" t="s">
        <v>306</v>
      </c>
      <c r="E107" s="18" t="s">
        <v>147</v>
      </c>
      <c r="F107" s="23" t="s">
        <v>307</v>
      </c>
      <c r="G107" s="24">
        <v>0</v>
      </c>
      <c r="H107" s="26">
        <v>18</v>
      </c>
      <c r="I107" s="26"/>
      <c r="J107" s="26"/>
      <c r="K107" s="42" t="str">
        <f t="shared" si="3"/>
        <v/>
      </c>
      <c r="L107" s="36" t="str">
        <f t="shared" si="4"/>
        <v>是</v>
      </c>
      <c r="M107" s="36" t="str">
        <f t="shared" si="5"/>
        <v>否</v>
      </c>
    </row>
    <row r="108" ht="18.95" customHeight="1" spans="1:13">
      <c r="A108" s="17" t="s">
        <v>135</v>
      </c>
      <c r="B108" s="18" t="s">
        <v>135</v>
      </c>
      <c r="C108" s="18" t="s">
        <v>301</v>
      </c>
      <c r="D108" s="19" t="s">
        <v>308</v>
      </c>
      <c r="E108" s="18" t="s">
        <v>147</v>
      </c>
      <c r="F108" s="23" t="s">
        <v>309</v>
      </c>
      <c r="G108" s="24">
        <v>0</v>
      </c>
      <c r="H108" s="26">
        <v>0</v>
      </c>
      <c r="I108" s="26"/>
      <c r="J108" s="26"/>
      <c r="K108" s="38" t="str">
        <f t="shared" si="3"/>
        <v/>
      </c>
      <c r="L108" s="36" t="str">
        <f t="shared" si="4"/>
        <v>否</v>
      </c>
      <c r="M108" s="36" t="str">
        <f t="shared" si="5"/>
        <v>否</v>
      </c>
    </row>
    <row r="109" ht="18.95" customHeight="1" spans="1:13">
      <c r="A109" s="17" t="s">
        <v>135</v>
      </c>
      <c r="B109" s="18" t="s">
        <v>135</v>
      </c>
      <c r="C109" s="18" t="s">
        <v>301</v>
      </c>
      <c r="D109" s="19" t="s">
        <v>310</v>
      </c>
      <c r="E109" s="18" t="s">
        <v>147</v>
      </c>
      <c r="F109" s="23" t="s">
        <v>311</v>
      </c>
      <c r="G109" s="24">
        <v>38011</v>
      </c>
      <c r="H109" s="26">
        <v>54513</v>
      </c>
      <c r="I109" s="26"/>
      <c r="J109" s="26"/>
      <c r="K109" s="42">
        <f t="shared" si="3"/>
        <v>0.434</v>
      </c>
      <c r="L109" s="36" t="str">
        <f t="shared" si="4"/>
        <v>是</v>
      </c>
      <c r="M109" s="36" t="str">
        <f t="shared" si="5"/>
        <v>否</v>
      </c>
    </row>
    <row r="110" ht="18.95" customHeight="1" spans="1:13">
      <c r="A110" s="17" t="s">
        <v>135</v>
      </c>
      <c r="B110" s="18" t="s">
        <v>135</v>
      </c>
      <c r="C110" s="18" t="s">
        <v>301</v>
      </c>
      <c r="D110" s="19" t="s">
        <v>312</v>
      </c>
      <c r="E110" s="18" t="s">
        <v>147</v>
      </c>
      <c r="F110" s="23" t="s">
        <v>313</v>
      </c>
      <c r="G110" s="24">
        <v>0</v>
      </c>
      <c r="H110" s="26">
        <v>175</v>
      </c>
      <c r="I110" s="26"/>
      <c r="J110" s="26"/>
      <c r="K110" s="38" t="str">
        <f t="shared" si="3"/>
        <v/>
      </c>
      <c r="L110" s="36" t="str">
        <f t="shared" si="4"/>
        <v>是</v>
      </c>
      <c r="M110" s="36" t="str">
        <f t="shared" si="5"/>
        <v>否</v>
      </c>
    </row>
    <row r="111" ht="18.95" customHeight="1" spans="1:13">
      <c r="A111" s="17" t="s">
        <v>135</v>
      </c>
      <c r="B111" s="18" t="s">
        <v>135</v>
      </c>
      <c r="C111" s="18" t="s">
        <v>301</v>
      </c>
      <c r="D111" s="19" t="s">
        <v>314</v>
      </c>
      <c r="E111" s="18" t="s">
        <v>147</v>
      </c>
      <c r="F111" s="23" t="s">
        <v>315</v>
      </c>
      <c r="G111" s="24">
        <v>584</v>
      </c>
      <c r="H111" s="26">
        <v>2991</v>
      </c>
      <c r="I111" s="26"/>
      <c r="J111" s="26"/>
      <c r="K111" s="38">
        <f t="shared" si="3"/>
        <v>4.122</v>
      </c>
      <c r="L111" s="36" t="str">
        <f t="shared" si="4"/>
        <v>是</v>
      </c>
      <c r="M111" s="36" t="str">
        <f t="shared" si="5"/>
        <v>否</v>
      </c>
    </row>
    <row r="112" ht="18.95" customHeight="1" spans="1:13">
      <c r="A112" s="17" t="s">
        <v>135</v>
      </c>
      <c r="B112" s="18" t="s">
        <v>135</v>
      </c>
      <c r="C112" s="18" t="s">
        <v>301</v>
      </c>
      <c r="D112" s="19" t="s">
        <v>316</v>
      </c>
      <c r="E112" s="18" t="s">
        <v>147</v>
      </c>
      <c r="F112" s="23" t="s">
        <v>317</v>
      </c>
      <c r="G112" s="24">
        <v>357</v>
      </c>
      <c r="H112" s="26">
        <v>332</v>
      </c>
      <c r="I112" s="26"/>
      <c r="J112" s="26"/>
      <c r="K112" s="38">
        <f t="shared" si="3"/>
        <v>-0.07</v>
      </c>
      <c r="L112" s="36" t="str">
        <f t="shared" si="4"/>
        <v>是</v>
      </c>
      <c r="M112" s="36" t="str">
        <f t="shared" si="5"/>
        <v>否</v>
      </c>
    </row>
    <row r="113" ht="18.95" customHeight="1" spans="1:13">
      <c r="A113" s="17" t="s">
        <v>135</v>
      </c>
      <c r="B113" s="18" t="s">
        <v>135</v>
      </c>
      <c r="C113" s="18" t="s">
        <v>301</v>
      </c>
      <c r="D113" s="19" t="s">
        <v>318</v>
      </c>
      <c r="E113" s="18" t="s">
        <v>147</v>
      </c>
      <c r="F113" s="23" t="s">
        <v>319</v>
      </c>
      <c r="G113" s="24">
        <v>183</v>
      </c>
      <c r="H113" s="26">
        <v>336</v>
      </c>
      <c r="I113" s="26"/>
      <c r="J113" s="26"/>
      <c r="K113" s="38">
        <f t="shared" si="3"/>
        <v>0.836</v>
      </c>
      <c r="L113" s="36" t="str">
        <f t="shared" si="4"/>
        <v>是</v>
      </c>
      <c r="M113" s="36" t="str">
        <f t="shared" si="5"/>
        <v>否</v>
      </c>
    </row>
    <row r="114" ht="18.95" customHeight="1" spans="1:13">
      <c r="A114" s="17" t="s">
        <v>135</v>
      </c>
      <c r="B114" s="18" t="s">
        <v>135</v>
      </c>
      <c r="C114" s="18" t="s">
        <v>301</v>
      </c>
      <c r="D114" s="19" t="s">
        <v>320</v>
      </c>
      <c r="E114" s="18" t="s">
        <v>147</v>
      </c>
      <c r="F114" s="23" t="s">
        <v>321</v>
      </c>
      <c r="G114" s="24">
        <v>1138</v>
      </c>
      <c r="H114" s="26">
        <v>1326</v>
      </c>
      <c r="I114" s="26"/>
      <c r="J114" s="26"/>
      <c r="K114" s="38">
        <f t="shared" si="3"/>
        <v>0.165</v>
      </c>
      <c r="L114" s="36" t="str">
        <f t="shared" si="4"/>
        <v>是</v>
      </c>
      <c r="M114" s="36" t="str">
        <f t="shared" si="5"/>
        <v>否</v>
      </c>
    </row>
    <row r="115" ht="18.95" customHeight="1" spans="1:13">
      <c r="A115" s="17" t="s">
        <v>135</v>
      </c>
      <c r="B115" s="18" t="s">
        <v>135</v>
      </c>
      <c r="C115" s="18" t="s">
        <v>301</v>
      </c>
      <c r="D115" s="19" t="s">
        <v>322</v>
      </c>
      <c r="E115" s="18" t="s">
        <v>147</v>
      </c>
      <c r="F115" s="23" t="s">
        <v>323</v>
      </c>
      <c r="G115" s="24">
        <v>21</v>
      </c>
      <c r="H115" s="26">
        <v>15</v>
      </c>
      <c r="I115" s="26"/>
      <c r="J115" s="26"/>
      <c r="K115" s="38">
        <f t="shared" si="3"/>
        <v>-0.286</v>
      </c>
      <c r="L115" s="36" t="str">
        <f t="shared" si="4"/>
        <v>是</v>
      </c>
      <c r="M115" s="36" t="str">
        <f t="shared" si="5"/>
        <v>否</v>
      </c>
    </row>
    <row r="116" ht="18.95" customHeight="1" spans="1:13">
      <c r="A116" s="17" t="s">
        <v>135</v>
      </c>
      <c r="B116" s="18" t="s">
        <v>135</v>
      </c>
      <c r="C116" s="18" t="s">
        <v>301</v>
      </c>
      <c r="D116" s="19" t="s">
        <v>324</v>
      </c>
      <c r="E116" s="18" t="s">
        <v>147</v>
      </c>
      <c r="F116" s="23" t="s">
        <v>160</v>
      </c>
      <c r="G116" s="24">
        <v>2716</v>
      </c>
      <c r="H116" s="26">
        <v>3665</v>
      </c>
      <c r="I116" s="26"/>
      <c r="J116" s="26"/>
      <c r="K116" s="38">
        <f t="shared" si="3"/>
        <v>0.349</v>
      </c>
      <c r="L116" s="36" t="str">
        <f t="shared" si="4"/>
        <v>是</v>
      </c>
      <c r="M116" s="36" t="str">
        <f t="shared" si="5"/>
        <v>否</v>
      </c>
    </row>
    <row r="117" ht="18.95" customHeight="1" spans="1:13">
      <c r="A117" s="17" t="s">
        <v>135</v>
      </c>
      <c r="B117" s="18"/>
      <c r="C117" s="18" t="s">
        <v>301</v>
      </c>
      <c r="D117" s="19" t="s">
        <v>325</v>
      </c>
      <c r="E117" s="18" t="s">
        <v>147</v>
      </c>
      <c r="F117" s="28" t="s">
        <v>4624</v>
      </c>
      <c r="G117" s="24">
        <v>10466</v>
      </c>
      <c r="H117" s="26">
        <v>9095</v>
      </c>
      <c r="I117" s="26"/>
      <c r="J117" s="26"/>
      <c r="K117" s="38">
        <f t="shared" si="3"/>
        <v>-0.131</v>
      </c>
      <c r="L117" s="36" t="str">
        <f t="shared" si="4"/>
        <v>是</v>
      </c>
      <c r="M117" s="36" t="str">
        <f t="shared" si="5"/>
        <v>否</v>
      </c>
    </row>
    <row r="118" ht="18.95" customHeight="1" spans="1:13">
      <c r="A118" s="17" t="s">
        <v>135</v>
      </c>
      <c r="B118" s="468" t="s">
        <v>136</v>
      </c>
      <c r="C118" s="18"/>
      <c r="D118" s="19" t="s">
        <v>327</v>
      </c>
      <c r="E118" s="18"/>
      <c r="F118" s="23" t="s">
        <v>328</v>
      </c>
      <c r="G118" s="24">
        <f>SUMIF($C117:$C1417,$D118,$G117:$G1417)</f>
        <v>108081</v>
      </c>
      <c r="H118" s="25" t="e">
        <f>VLOOKUP(F118,#REF!,2,0)</f>
        <v>#REF!</v>
      </c>
      <c r="I118" s="24"/>
      <c r="J118" s="24">
        <f>VLOOKUP(F118,'数据-全省决算数!'!$B:$C,2,0)</f>
        <v>129314</v>
      </c>
      <c r="K118" s="38" t="str">
        <f t="shared" si="3"/>
        <v/>
      </c>
      <c r="L118" s="36" t="e">
        <f t="shared" si="4"/>
        <v>#REF!</v>
      </c>
      <c r="M118" s="36" t="str">
        <f t="shared" si="5"/>
        <v>是</v>
      </c>
    </row>
    <row r="119" ht="18.95" customHeight="1" spans="1:13">
      <c r="A119" s="17" t="s">
        <v>135</v>
      </c>
      <c r="B119" s="18" t="s">
        <v>135</v>
      </c>
      <c r="C119" s="18" t="s">
        <v>327</v>
      </c>
      <c r="D119" s="19" t="s">
        <v>329</v>
      </c>
      <c r="E119" s="18" t="s">
        <v>147</v>
      </c>
      <c r="F119" s="23" t="s">
        <v>141</v>
      </c>
      <c r="G119" s="24">
        <v>70807</v>
      </c>
      <c r="H119" s="26">
        <v>89823</v>
      </c>
      <c r="I119" s="26"/>
      <c r="J119" s="26"/>
      <c r="K119" s="38">
        <f t="shared" si="3"/>
        <v>0.269</v>
      </c>
      <c r="L119" s="36" t="str">
        <f t="shared" si="4"/>
        <v>是</v>
      </c>
      <c r="M119" s="36" t="str">
        <f t="shared" si="5"/>
        <v>否</v>
      </c>
    </row>
    <row r="120" ht="18.95" customHeight="1" spans="1:13">
      <c r="A120" s="17" t="s">
        <v>135</v>
      </c>
      <c r="B120" s="18" t="s">
        <v>135</v>
      </c>
      <c r="C120" s="18" t="s">
        <v>327</v>
      </c>
      <c r="D120" s="19" t="s">
        <v>330</v>
      </c>
      <c r="E120" s="18" t="s">
        <v>147</v>
      </c>
      <c r="F120" s="23" t="s">
        <v>143</v>
      </c>
      <c r="G120" s="24">
        <v>14836</v>
      </c>
      <c r="H120" s="26">
        <v>18313</v>
      </c>
      <c r="I120" s="26"/>
      <c r="J120" s="26"/>
      <c r="K120" s="38">
        <f t="shared" si="3"/>
        <v>0.234</v>
      </c>
      <c r="L120" s="36" t="str">
        <f t="shared" si="4"/>
        <v>是</v>
      </c>
      <c r="M120" s="36" t="str">
        <f t="shared" si="5"/>
        <v>否</v>
      </c>
    </row>
    <row r="121" ht="18.95" customHeight="1" spans="1:13">
      <c r="A121" s="17" t="s">
        <v>135</v>
      </c>
      <c r="B121" s="18" t="s">
        <v>135</v>
      </c>
      <c r="C121" s="18" t="s">
        <v>327</v>
      </c>
      <c r="D121" s="19" t="s">
        <v>331</v>
      </c>
      <c r="E121" s="18" t="s">
        <v>147</v>
      </c>
      <c r="F121" s="23" t="s">
        <v>145</v>
      </c>
      <c r="G121" s="24">
        <v>45</v>
      </c>
      <c r="H121" s="26">
        <v>47</v>
      </c>
      <c r="I121" s="26"/>
      <c r="J121" s="26"/>
      <c r="K121" s="38">
        <f t="shared" si="3"/>
        <v>0.044</v>
      </c>
      <c r="L121" s="36" t="str">
        <f t="shared" si="4"/>
        <v>是</v>
      </c>
      <c r="M121" s="36" t="str">
        <f t="shared" si="5"/>
        <v>否</v>
      </c>
    </row>
    <row r="122" ht="18.95" customHeight="1" spans="1:13">
      <c r="A122" s="17" t="s">
        <v>135</v>
      </c>
      <c r="B122" s="18" t="s">
        <v>135</v>
      </c>
      <c r="C122" s="18" t="s">
        <v>327</v>
      </c>
      <c r="D122" s="19" t="s">
        <v>332</v>
      </c>
      <c r="E122" s="18" t="s">
        <v>147</v>
      </c>
      <c r="F122" s="23" t="s">
        <v>333</v>
      </c>
      <c r="G122" s="24">
        <v>3226</v>
      </c>
      <c r="H122" s="26">
        <v>1348</v>
      </c>
      <c r="I122" s="26"/>
      <c r="J122" s="26"/>
      <c r="K122" s="38">
        <f t="shared" si="3"/>
        <v>-0.582</v>
      </c>
      <c r="L122" s="36" t="str">
        <f t="shared" si="4"/>
        <v>是</v>
      </c>
      <c r="M122" s="36" t="str">
        <f t="shared" si="5"/>
        <v>否</v>
      </c>
    </row>
    <row r="123" ht="18.95" customHeight="1" spans="1:13">
      <c r="A123" s="17" t="s">
        <v>135</v>
      </c>
      <c r="B123" s="18" t="s">
        <v>135</v>
      </c>
      <c r="C123" s="18" t="s">
        <v>327</v>
      </c>
      <c r="D123" s="19" t="s">
        <v>334</v>
      </c>
      <c r="E123" s="18" t="s">
        <v>147</v>
      </c>
      <c r="F123" s="23" t="s">
        <v>335</v>
      </c>
      <c r="G123" s="24">
        <v>1059</v>
      </c>
      <c r="H123" s="26">
        <v>984</v>
      </c>
      <c r="I123" s="26"/>
      <c r="J123" s="26"/>
      <c r="K123" s="42">
        <f t="shared" si="3"/>
        <v>-0.071</v>
      </c>
      <c r="L123" s="36" t="str">
        <f t="shared" si="4"/>
        <v>是</v>
      </c>
      <c r="M123" s="36" t="str">
        <f t="shared" si="5"/>
        <v>否</v>
      </c>
    </row>
    <row r="124" ht="18.95" customHeight="1" spans="1:13">
      <c r="A124" s="17" t="s">
        <v>135</v>
      </c>
      <c r="B124" s="18" t="s">
        <v>135</v>
      </c>
      <c r="C124" s="18" t="s">
        <v>327</v>
      </c>
      <c r="D124" s="19" t="s">
        <v>336</v>
      </c>
      <c r="E124" s="18" t="s">
        <v>147</v>
      </c>
      <c r="F124" s="23" t="s">
        <v>337</v>
      </c>
      <c r="G124" s="24">
        <v>0</v>
      </c>
      <c r="H124" s="26">
        <v>25</v>
      </c>
      <c r="I124" s="26"/>
      <c r="J124" s="26"/>
      <c r="K124" s="38" t="str">
        <f t="shared" si="3"/>
        <v/>
      </c>
      <c r="L124" s="36" t="str">
        <f t="shared" si="4"/>
        <v>是</v>
      </c>
      <c r="M124" s="36" t="str">
        <f t="shared" si="5"/>
        <v>否</v>
      </c>
    </row>
    <row r="125" ht="18.95" customHeight="1" spans="1:13">
      <c r="A125" s="17" t="s">
        <v>135</v>
      </c>
      <c r="B125" s="18" t="s">
        <v>135</v>
      </c>
      <c r="C125" s="18" t="s">
        <v>327</v>
      </c>
      <c r="D125" s="19" t="s">
        <v>338</v>
      </c>
      <c r="E125" s="18" t="s">
        <v>147</v>
      </c>
      <c r="F125" s="23" t="s">
        <v>160</v>
      </c>
      <c r="G125" s="24">
        <v>97</v>
      </c>
      <c r="H125" s="26">
        <v>354</v>
      </c>
      <c r="I125" s="26"/>
      <c r="J125" s="26"/>
      <c r="K125" s="38">
        <f t="shared" si="3"/>
        <v>2.649</v>
      </c>
      <c r="L125" s="36" t="str">
        <f t="shared" si="4"/>
        <v>是</v>
      </c>
      <c r="M125" s="36" t="str">
        <f t="shared" si="5"/>
        <v>否</v>
      </c>
    </row>
    <row r="126" ht="18.95" customHeight="1" spans="1:13">
      <c r="A126" s="17" t="s">
        <v>135</v>
      </c>
      <c r="B126" s="18"/>
      <c r="C126" s="18" t="s">
        <v>327</v>
      </c>
      <c r="D126" s="19" t="s">
        <v>339</v>
      </c>
      <c r="E126" s="18" t="s">
        <v>147</v>
      </c>
      <c r="F126" s="40" t="s">
        <v>340</v>
      </c>
      <c r="G126" s="24">
        <v>18011</v>
      </c>
      <c r="H126" s="26">
        <v>18427</v>
      </c>
      <c r="I126" s="26"/>
      <c r="J126" s="26"/>
      <c r="K126" s="38">
        <f t="shared" si="3"/>
        <v>0.023</v>
      </c>
      <c r="L126" s="36" t="str">
        <f t="shared" si="4"/>
        <v>是</v>
      </c>
      <c r="M126" s="36" t="str">
        <f t="shared" si="5"/>
        <v>否</v>
      </c>
    </row>
    <row r="127" ht="18.95" customHeight="1" spans="1:13">
      <c r="A127" s="17" t="s">
        <v>135</v>
      </c>
      <c r="B127" s="468" t="s">
        <v>136</v>
      </c>
      <c r="C127" s="18"/>
      <c r="D127" s="19" t="s">
        <v>341</v>
      </c>
      <c r="E127" s="18"/>
      <c r="F127" s="41" t="s">
        <v>342</v>
      </c>
      <c r="G127" s="24">
        <f>SUMIF($C126:$C1426,$D127,$G126:$G1426)</f>
        <v>124206</v>
      </c>
      <c r="H127" s="25" t="e">
        <f>VLOOKUP(F127,#REF!,2,0)</f>
        <v>#REF!</v>
      </c>
      <c r="I127" s="24"/>
      <c r="J127" s="24">
        <f>VLOOKUP(F127,'数据-全省决算数!'!$B:$C,2,0)</f>
        <v>138891</v>
      </c>
      <c r="K127" s="38" t="str">
        <f t="shared" si="3"/>
        <v/>
      </c>
      <c r="L127" s="36" t="e">
        <f t="shared" si="4"/>
        <v>#REF!</v>
      </c>
      <c r="M127" s="36" t="str">
        <f t="shared" si="5"/>
        <v>是</v>
      </c>
    </row>
    <row r="128" ht="18.95" customHeight="1" spans="1:13">
      <c r="A128" s="17" t="s">
        <v>135</v>
      </c>
      <c r="B128" s="18" t="s">
        <v>135</v>
      </c>
      <c r="C128" s="18" t="s">
        <v>341</v>
      </c>
      <c r="D128" s="19" t="s">
        <v>343</v>
      </c>
      <c r="E128" s="18" t="s">
        <v>147</v>
      </c>
      <c r="F128" s="41" t="s">
        <v>141</v>
      </c>
      <c r="G128" s="24">
        <v>29751</v>
      </c>
      <c r="H128" s="26">
        <v>35975</v>
      </c>
      <c r="I128" s="26"/>
      <c r="J128" s="26"/>
      <c r="K128" s="38">
        <f t="shared" si="3"/>
        <v>0.209</v>
      </c>
      <c r="L128" s="36" t="str">
        <f t="shared" si="4"/>
        <v>是</v>
      </c>
      <c r="M128" s="36" t="str">
        <f t="shared" si="5"/>
        <v>否</v>
      </c>
    </row>
    <row r="129" ht="18.95" customHeight="1" spans="1:13">
      <c r="A129" s="17" t="s">
        <v>135</v>
      </c>
      <c r="B129" s="18" t="s">
        <v>135</v>
      </c>
      <c r="C129" s="18" t="s">
        <v>341</v>
      </c>
      <c r="D129" s="19" t="s">
        <v>344</v>
      </c>
      <c r="E129" s="18" t="s">
        <v>147</v>
      </c>
      <c r="F129" s="41" t="s">
        <v>143</v>
      </c>
      <c r="G129" s="24">
        <v>8996</v>
      </c>
      <c r="H129" s="26">
        <v>7471</v>
      </c>
      <c r="I129" s="26"/>
      <c r="J129" s="26"/>
      <c r="K129" s="38">
        <f t="shared" si="3"/>
        <v>-0.17</v>
      </c>
      <c r="L129" s="36" t="str">
        <f t="shared" si="4"/>
        <v>是</v>
      </c>
      <c r="M129" s="36" t="str">
        <f t="shared" si="5"/>
        <v>否</v>
      </c>
    </row>
    <row r="130" ht="18.95" customHeight="1" spans="1:13">
      <c r="A130" s="17" t="s">
        <v>135</v>
      </c>
      <c r="B130" s="18" t="s">
        <v>135</v>
      </c>
      <c r="C130" s="18" t="s">
        <v>341</v>
      </c>
      <c r="D130" s="19" t="s">
        <v>345</v>
      </c>
      <c r="E130" s="18" t="s">
        <v>147</v>
      </c>
      <c r="F130" s="41" t="s">
        <v>145</v>
      </c>
      <c r="G130" s="24">
        <v>216</v>
      </c>
      <c r="H130" s="26">
        <v>286</v>
      </c>
      <c r="I130" s="26"/>
      <c r="J130" s="26"/>
      <c r="K130" s="38">
        <f t="shared" si="3"/>
        <v>0.324</v>
      </c>
      <c r="L130" s="36" t="str">
        <f t="shared" si="4"/>
        <v>是</v>
      </c>
      <c r="M130" s="36" t="str">
        <f t="shared" si="5"/>
        <v>否</v>
      </c>
    </row>
    <row r="131" ht="18.95" customHeight="1" spans="1:13">
      <c r="A131" s="17" t="s">
        <v>135</v>
      </c>
      <c r="B131" s="18" t="s">
        <v>135</v>
      </c>
      <c r="C131" s="18" t="s">
        <v>341</v>
      </c>
      <c r="D131" s="19" t="s">
        <v>346</v>
      </c>
      <c r="E131" s="18" t="s">
        <v>147</v>
      </c>
      <c r="F131" s="41" t="s">
        <v>347</v>
      </c>
      <c r="G131" s="24">
        <v>1837</v>
      </c>
      <c r="H131" s="26">
        <v>2707</v>
      </c>
      <c r="I131" s="26"/>
      <c r="J131" s="26"/>
      <c r="K131" s="38">
        <f t="shared" si="3"/>
        <v>0.474</v>
      </c>
      <c r="L131" s="36" t="str">
        <f t="shared" si="4"/>
        <v>是</v>
      </c>
      <c r="M131" s="36" t="str">
        <f t="shared" si="5"/>
        <v>否</v>
      </c>
    </row>
    <row r="132" ht="18.95" customHeight="1" spans="1:13">
      <c r="A132" s="17" t="s">
        <v>135</v>
      </c>
      <c r="B132" s="18" t="s">
        <v>135</v>
      </c>
      <c r="C132" s="18" t="s">
        <v>341</v>
      </c>
      <c r="D132" s="19" t="s">
        <v>348</v>
      </c>
      <c r="E132" s="18" t="s">
        <v>147</v>
      </c>
      <c r="F132" s="41" t="s">
        <v>349</v>
      </c>
      <c r="G132" s="24">
        <v>65</v>
      </c>
      <c r="H132" s="26">
        <v>39</v>
      </c>
      <c r="I132" s="26"/>
      <c r="J132" s="26"/>
      <c r="K132" s="38">
        <f t="shared" ref="K132:K195" si="6">IF(ISERROR(H132/G132-1),"",H132/G132-1)</f>
        <v>-0.4</v>
      </c>
      <c r="L132" s="36" t="str">
        <f t="shared" ref="L132:L195" si="7">IF(F132&lt;&gt;"",IF(SUM(G132:H132)&lt;&gt;0,"是","否"),"空")</f>
        <v>是</v>
      </c>
      <c r="M132" s="36" t="str">
        <f t="shared" ref="M132:M195" si="8">IF(C132&lt;&gt;"",IF(OR(LEFT(C132,3)="205",LEFT(C132,3)="206",LEFT(C132,3)="207",LEFT(C132,3)="208",LEFT(C132,3)="210",LEFT(C132,3)="213"),"是","否"),"是")</f>
        <v>否</v>
      </c>
    </row>
    <row r="133" ht="18.95" customHeight="1" spans="1:13">
      <c r="A133" s="17" t="s">
        <v>135</v>
      </c>
      <c r="B133" s="18" t="s">
        <v>135</v>
      </c>
      <c r="C133" s="18" t="s">
        <v>341</v>
      </c>
      <c r="D133" s="19" t="s">
        <v>350</v>
      </c>
      <c r="E133" s="18" t="s">
        <v>147</v>
      </c>
      <c r="F133" s="41" t="s">
        <v>351</v>
      </c>
      <c r="G133" s="24">
        <v>990</v>
      </c>
      <c r="H133" s="26">
        <v>980</v>
      </c>
      <c r="I133" s="26"/>
      <c r="J133" s="26"/>
      <c r="K133" s="38">
        <f t="shared" si="6"/>
        <v>-0.01</v>
      </c>
      <c r="L133" s="36" t="str">
        <f t="shared" si="7"/>
        <v>是</v>
      </c>
      <c r="M133" s="36" t="str">
        <f t="shared" si="8"/>
        <v>否</v>
      </c>
    </row>
    <row r="134" ht="18.95" customHeight="1" spans="1:13">
      <c r="A134" s="17" t="s">
        <v>135</v>
      </c>
      <c r="B134" s="18" t="s">
        <v>135</v>
      </c>
      <c r="C134" s="18" t="s">
        <v>341</v>
      </c>
      <c r="D134" s="19" t="s">
        <v>352</v>
      </c>
      <c r="E134" s="18" t="s">
        <v>147</v>
      </c>
      <c r="F134" s="41" t="s">
        <v>353</v>
      </c>
      <c r="G134" s="24">
        <v>8916</v>
      </c>
      <c r="H134" s="26">
        <v>12391</v>
      </c>
      <c r="I134" s="26"/>
      <c r="J134" s="26"/>
      <c r="K134" s="38">
        <f t="shared" si="6"/>
        <v>0.39</v>
      </c>
      <c r="L134" s="36" t="str">
        <f t="shared" si="7"/>
        <v>是</v>
      </c>
      <c r="M134" s="36" t="str">
        <f t="shared" si="8"/>
        <v>否</v>
      </c>
    </row>
    <row r="135" ht="18.95" customHeight="1" spans="1:13">
      <c r="A135" s="17" t="s">
        <v>135</v>
      </c>
      <c r="B135" s="18" t="s">
        <v>135</v>
      </c>
      <c r="C135" s="18" t="s">
        <v>341</v>
      </c>
      <c r="D135" s="19" t="s">
        <v>354</v>
      </c>
      <c r="E135" s="18" t="s">
        <v>147</v>
      </c>
      <c r="F135" s="41" t="s">
        <v>355</v>
      </c>
      <c r="G135" s="24">
        <v>52086</v>
      </c>
      <c r="H135" s="26">
        <v>54748</v>
      </c>
      <c r="I135" s="26"/>
      <c r="J135" s="26"/>
      <c r="K135" s="38">
        <f t="shared" si="6"/>
        <v>0.051</v>
      </c>
      <c r="L135" s="36" t="str">
        <f t="shared" si="7"/>
        <v>是</v>
      </c>
      <c r="M135" s="36" t="str">
        <f t="shared" si="8"/>
        <v>否</v>
      </c>
    </row>
    <row r="136" ht="18.95" customHeight="1" spans="1:13">
      <c r="A136" s="17" t="s">
        <v>135</v>
      </c>
      <c r="B136" s="18" t="s">
        <v>135</v>
      </c>
      <c r="C136" s="18" t="s">
        <v>341</v>
      </c>
      <c r="D136" s="19" t="s">
        <v>356</v>
      </c>
      <c r="E136" s="18" t="s">
        <v>147</v>
      </c>
      <c r="F136" s="41" t="s">
        <v>160</v>
      </c>
      <c r="G136" s="24">
        <v>1361</v>
      </c>
      <c r="H136" s="26">
        <v>1943</v>
      </c>
      <c r="I136" s="26"/>
      <c r="J136" s="26"/>
      <c r="K136" s="38">
        <f t="shared" si="6"/>
        <v>0.428</v>
      </c>
      <c r="L136" s="36" t="str">
        <f t="shared" si="7"/>
        <v>是</v>
      </c>
      <c r="M136" s="36" t="str">
        <f t="shared" si="8"/>
        <v>否</v>
      </c>
    </row>
    <row r="137" ht="18.95" customHeight="1" spans="1:13">
      <c r="A137" s="17" t="s">
        <v>135</v>
      </c>
      <c r="B137" s="18"/>
      <c r="C137" s="18" t="s">
        <v>341</v>
      </c>
      <c r="D137" s="19" t="s">
        <v>357</v>
      </c>
      <c r="E137" s="18" t="s">
        <v>147</v>
      </c>
      <c r="F137" s="40" t="s">
        <v>358</v>
      </c>
      <c r="G137" s="24">
        <v>19988</v>
      </c>
      <c r="H137" s="26">
        <v>22566</v>
      </c>
      <c r="I137" s="26"/>
      <c r="J137" s="26"/>
      <c r="K137" s="38">
        <f t="shared" si="6"/>
        <v>0.129</v>
      </c>
      <c r="L137" s="36" t="str">
        <f t="shared" si="7"/>
        <v>是</v>
      </c>
      <c r="M137" s="36" t="str">
        <f t="shared" si="8"/>
        <v>否</v>
      </c>
    </row>
    <row r="138" ht="18.95" customHeight="1" spans="1:13">
      <c r="A138" s="17" t="s">
        <v>135</v>
      </c>
      <c r="B138" s="468" t="s">
        <v>136</v>
      </c>
      <c r="C138" s="18"/>
      <c r="D138" s="19" t="s">
        <v>359</v>
      </c>
      <c r="E138" s="18"/>
      <c r="F138" s="41" t="s">
        <v>360</v>
      </c>
      <c r="G138" s="24">
        <f>SUMIF($C137:$C1437,$D138,$G137:$G1437)</f>
        <v>1829</v>
      </c>
      <c r="H138" s="25" t="e">
        <f>VLOOKUP(F138,#REF!,2,0)</f>
        <v>#REF!</v>
      </c>
      <c r="I138" s="24"/>
      <c r="J138" s="24">
        <f>VLOOKUP(F138,'数据-全省决算数!'!$B:$C,2,0)</f>
        <v>2031</v>
      </c>
      <c r="K138" s="38" t="str">
        <f t="shared" si="6"/>
        <v/>
      </c>
      <c r="L138" s="36" t="e">
        <f t="shared" si="7"/>
        <v>#REF!</v>
      </c>
      <c r="M138" s="36" t="str">
        <f t="shared" si="8"/>
        <v>是</v>
      </c>
    </row>
    <row r="139" ht="18.95" customHeight="1" spans="1:13">
      <c r="A139" s="17" t="s">
        <v>135</v>
      </c>
      <c r="B139" s="18" t="s">
        <v>135</v>
      </c>
      <c r="C139" s="18" t="s">
        <v>359</v>
      </c>
      <c r="D139" s="19" t="s">
        <v>361</v>
      </c>
      <c r="E139" s="18" t="s">
        <v>147</v>
      </c>
      <c r="F139" s="41" t="s">
        <v>141</v>
      </c>
      <c r="G139" s="24">
        <v>520</v>
      </c>
      <c r="H139" s="26">
        <v>596</v>
      </c>
      <c r="I139" s="26"/>
      <c r="J139" s="26"/>
      <c r="K139" s="38">
        <f t="shared" si="6"/>
        <v>0.146</v>
      </c>
      <c r="L139" s="36" t="str">
        <f t="shared" si="7"/>
        <v>是</v>
      </c>
      <c r="M139" s="36" t="str">
        <f t="shared" si="8"/>
        <v>否</v>
      </c>
    </row>
    <row r="140" ht="18.95" customHeight="1" spans="1:13">
      <c r="A140" s="17" t="s">
        <v>135</v>
      </c>
      <c r="B140" s="18" t="s">
        <v>135</v>
      </c>
      <c r="C140" s="18" t="s">
        <v>359</v>
      </c>
      <c r="D140" s="19" t="s">
        <v>362</v>
      </c>
      <c r="E140" s="18" t="s">
        <v>147</v>
      </c>
      <c r="F140" s="41" t="s">
        <v>143</v>
      </c>
      <c r="G140" s="24">
        <v>860</v>
      </c>
      <c r="H140" s="26">
        <v>965</v>
      </c>
      <c r="I140" s="26"/>
      <c r="J140" s="26"/>
      <c r="K140" s="42">
        <f t="shared" si="6"/>
        <v>0.122</v>
      </c>
      <c r="L140" s="36" t="str">
        <f t="shared" si="7"/>
        <v>是</v>
      </c>
      <c r="M140" s="36" t="str">
        <f t="shared" si="8"/>
        <v>否</v>
      </c>
    </row>
    <row r="141" ht="18.95" customHeight="1" spans="1:13">
      <c r="A141" s="17" t="s">
        <v>135</v>
      </c>
      <c r="B141" s="18" t="s">
        <v>135</v>
      </c>
      <c r="C141" s="18" t="s">
        <v>359</v>
      </c>
      <c r="D141" s="19" t="s">
        <v>363</v>
      </c>
      <c r="E141" s="18" t="s">
        <v>147</v>
      </c>
      <c r="F141" s="41" t="s">
        <v>145</v>
      </c>
      <c r="G141" s="24">
        <v>0</v>
      </c>
      <c r="H141" s="26">
        <v>0</v>
      </c>
      <c r="I141" s="26"/>
      <c r="J141" s="26"/>
      <c r="K141" s="42" t="str">
        <f t="shared" si="6"/>
        <v/>
      </c>
      <c r="L141" s="36" t="str">
        <f t="shared" si="7"/>
        <v>否</v>
      </c>
      <c r="M141" s="36" t="str">
        <f t="shared" si="8"/>
        <v>否</v>
      </c>
    </row>
    <row r="142" ht="18.95" customHeight="1" spans="1:13">
      <c r="A142" s="17" t="s">
        <v>135</v>
      </c>
      <c r="B142" s="18" t="s">
        <v>135</v>
      </c>
      <c r="C142" s="18" t="s">
        <v>359</v>
      </c>
      <c r="D142" s="19" t="s">
        <v>364</v>
      </c>
      <c r="E142" s="18" t="s">
        <v>147</v>
      </c>
      <c r="F142" s="41" t="s">
        <v>365</v>
      </c>
      <c r="G142" s="24">
        <v>0</v>
      </c>
      <c r="H142" s="26">
        <v>0</v>
      </c>
      <c r="I142" s="26"/>
      <c r="J142" s="26"/>
      <c r="K142" s="38" t="str">
        <f t="shared" si="6"/>
        <v/>
      </c>
      <c r="L142" s="36" t="str">
        <f t="shared" si="7"/>
        <v>否</v>
      </c>
      <c r="M142" s="36" t="str">
        <f t="shared" si="8"/>
        <v>否</v>
      </c>
    </row>
    <row r="143" ht="18.95" customHeight="1" spans="1:13">
      <c r="A143" s="17" t="s">
        <v>135</v>
      </c>
      <c r="B143" s="18" t="s">
        <v>135</v>
      </c>
      <c r="C143" s="18" t="s">
        <v>359</v>
      </c>
      <c r="D143" s="19" t="s">
        <v>366</v>
      </c>
      <c r="E143" s="18" t="s">
        <v>147</v>
      </c>
      <c r="F143" s="41" t="s">
        <v>367</v>
      </c>
      <c r="G143" s="24">
        <v>310</v>
      </c>
      <c r="H143" s="26">
        <v>261</v>
      </c>
      <c r="I143" s="26"/>
      <c r="J143" s="26"/>
      <c r="K143" s="38">
        <f t="shared" si="6"/>
        <v>-0.158</v>
      </c>
      <c r="L143" s="36" t="str">
        <f t="shared" si="7"/>
        <v>是</v>
      </c>
      <c r="M143" s="36" t="str">
        <f t="shared" si="8"/>
        <v>否</v>
      </c>
    </row>
    <row r="144" ht="18.95" customHeight="1" spans="1:13">
      <c r="A144" s="17" t="s">
        <v>135</v>
      </c>
      <c r="B144" s="18" t="s">
        <v>135</v>
      </c>
      <c r="C144" s="18" t="s">
        <v>359</v>
      </c>
      <c r="D144" s="19" t="s">
        <v>368</v>
      </c>
      <c r="E144" s="18" t="s">
        <v>147</v>
      </c>
      <c r="F144" s="41" t="s">
        <v>369</v>
      </c>
      <c r="G144" s="24">
        <v>71</v>
      </c>
      <c r="H144" s="26">
        <v>21</v>
      </c>
      <c r="I144" s="26"/>
      <c r="J144" s="26"/>
      <c r="K144" s="42">
        <f t="shared" si="6"/>
        <v>-0.704</v>
      </c>
      <c r="L144" s="36" t="str">
        <f t="shared" si="7"/>
        <v>是</v>
      </c>
      <c r="M144" s="36" t="str">
        <f t="shared" si="8"/>
        <v>否</v>
      </c>
    </row>
    <row r="145" ht="18.95" customHeight="1" spans="1:13">
      <c r="A145" s="17" t="s">
        <v>135</v>
      </c>
      <c r="B145" s="18" t="s">
        <v>135</v>
      </c>
      <c r="C145" s="18" t="s">
        <v>359</v>
      </c>
      <c r="D145" s="19" t="s">
        <v>370</v>
      </c>
      <c r="E145" s="18" t="s">
        <v>147</v>
      </c>
      <c r="F145" s="41" t="s">
        <v>371</v>
      </c>
      <c r="G145" s="24">
        <v>0</v>
      </c>
      <c r="H145" s="26">
        <v>0</v>
      </c>
      <c r="I145" s="26"/>
      <c r="J145" s="26"/>
      <c r="K145" s="42" t="str">
        <f t="shared" si="6"/>
        <v/>
      </c>
      <c r="L145" s="36" t="str">
        <f t="shared" si="7"/>
        <v>否</v>
      </c>
      <c r="M145" s="36" t="str">
        <f t="shared" si="8"/>
        <v>否</v>
      </c>
    </row>
    <row r="146" ht="18.95" customHeight="1" spans="1:13">
      <c r="A146" s="17" t="s">
        <v>135</v>
      </c>
      <c r="B146" s="18" t="s">
        <v>135</v>
      </c>
      <c r="C146" s="18" t="s">
        <v>359</v>
      </c>
      <c r="D146" s="19" t="s">
        <v>372</v>
      </c>
      <c r="E146" s="18" t="s">
        <v>147</v>
      </c>
      <c r="F146" s="41" t="s">
        <v>373</v>
      </c>
      <c r="G146" s="24">
        <v>0</v>
      </c>
      <c r="H146" s="26">
        <v>0</v>
      </c>
      <c r="I146" s="26"/>
      <c r="J146" s="26"/>
      <c r="K146" s="38" t="str">
        <f t="shared" si="6"/>
        <v/>
      </c>
      <c r="L146" s="36" t="str">
        <f t="shared" si="7"/>
        <v>否</v>
      </c>
      <c r="M146" s="36" t="str">
        <f t="shared" si="8"/>
        <v>否</v>
      </c>
    </row>
    <row r="147" ht="18.95" customHeight="1" spans="1:13">
      <c r="A147" s="17" t="s">
        <v>135</v>
      </c>
      <c r="B147" s="18" t="s">
        <v>135</v>
      </c>
      <c r="C147" s="18" t="s">
        <v>359</v>
      </c>
      <c r="D147" s="19" t="s">
        <v>374</v>
      </c>
      <c r="E147" s="18" t="s">
        <v>147</v>
      </c>
      <c r="F147" s="41" t="s">
        <v>375</v>
      </c>
      <c r="G147" s="24">
        <v>7</v>
      </c>
      <c r="H147" s="26">
        <v>7</v>
      </c>
      <c r="I147" s="26"/>
      <c r="J147" s="26"/>
      <c r="K147" s="38">
        <f t="shared" si="6"/>
        <v>0</v>
      </c>
      <c r="L147" s="36" t="str">
        <f t="shared" si="7"/>
        <v>是</v>
      </c>
      <c r="M147" s="36" t="str">
        <f t="shared" si="8"/>
        <v>否</v>
      </c>
    </row>
    <row r="148" ht="18.95" customHeight="1" spans="1:13">
      <c r="A148" s="17" t="s">
        <v>135</v>
      </c>
      <c r="B148" s="18" t="s">
        <v>135</v>
      </c>
      <c r="C148" s="18" t="s">
        <v>359</v>
      </c>
      <c r="D148" s="19" t="s">
        <v>376</v>
      </c>
      <c r="E148" s="18" t="s">
        <v>147</v>
      </c>
      <c r="F148" s="41" t="s">
        <v>160</v>
      </c>
      <c r="G148" s="24">
        <v>54</v>
      </c>
      <c r="H148" s="26">
        <v>113</v>
      </c>
      <c r="I148" s="26"/>
      <c r="J148" s="26"/>
      <c r="K148" s="38">
        <f t="shared" si="6"/>
        <v>1.093</v>
      </c>
      <c r="L148" s="36" t="str">
        <f t="shared" si="7"/>
        <v>是</v>
      </c>
      <c r="M148" s="36" t="str">
        <f t="shared" si="8"/>
        <v>否</v>
      </c>
    </row>
    <row r="149" ht="18.95" customHeight="1" spans="1:13">
      <c r="A149" s="17" t="s">
        <v>135</v>
      </c>
      <c r="B149" s="18"/>
      <c r="C149" s="18" t="s">
        <v>359</v>
      </c>
      <c r="D149" s="19" t="s">
        <v>377</v>
      </c>
      <c r="E149" s="18" t="s">
        <v>147</v>
      </c>
      <c r="F149" s="40" t="s">
        <v>378</v>
      </c>
      <c r="G149" s="24">
        <v>7</v>
      </c>
      <c r="H149" s="26">
        <v>68</v>
      </c>
      <c r="I149" s="26"/>
      <c r="J149" s="26"/>
      <c r="K149" s="38">
        <f t="shared" si="6"/>
        <v>8.714</v>
      </c>
      <c r="L149" s="36" t="str">
        <f t="shared" si="7"/>
        <v>是</v>
      </c>
      <c r="M149" s="36" t="str">
        <f t="shared" si="8"/>
        <v>否</v>
      </c>
    </row>
    <row r="150" ht="18.95" customHeight="1" spans="1:13">
      <c r="A150" s="17" t="s">
        <v>135</v>
      </c>
      <c r="B150" s="468" t="s">
        <v>136</v>
      </c>
      <c r="C150" s="18"/>
      <c r="D150" s="19" t="s">
        <v>379</v>
      </c>
      <c r="E150" s="18"/>
      <c r="F150" s="41" t="s">
        <v>380</v>
      </c>
      <c r="G150" s="24">
        <f>SUMIF($C149:$C1449,$D150,$G149:$G1449)</f>
        <v>108829</v>
      </c>
      <c r="H150" s="25" t="e">
        <f>VLOOKUP(F150,#REF!,2,0)</f>
        <v>#REF!</v>
      </c>
      <c r="I150" s="24"/>
      <c r="J150" s="24">
        <f>VLOOKUP(F150,'数据-全省决算数!'!$B:$C,2,0)</f>
        <v>108575</v>
      </c>
      <c r="K150" s="38" t="str">
        <f t="shared" si="6"/>
        <v/>
      </c>
      <c r="L150" s="36" t="e">
        <f t="shared" si="7"/>
        <v>#REF!</v>
      </c>
      <c r="M150" s="36" t="str">
        <f t="shared" si="8"/>
        <v>是</v>
      </c>
    </row>
    <row r="151" ht="18.95" customHeight="1" spans="1:13">
      <c r="A151" s="17" t="s">
        <v>135</v>
      </c>
      <c r="B151" s="18" t="s">
        <v>135</v>
      </c>
      <c r="C151" s="18" t="s">
        <v>379</v>
      </c>
      <c r="D151" s="19" t="s">
        <v>381</v>
      </c>
      <c r="E151" s="18" t="s">
        <v>147</v>
      </c>
      <c r="F151" s="41" t="s">
        <v>141</v>
      </c>
      <c r="G151" s="24">
        <v>77308</v>
      </c>
      <c r="H151" s="26">
        <v>82373</v>
      </c>
      <c r="I151" s="26"/>
      <c r="J151" s="26"/>
      <c r="K151" s="38">
        <f t="shared" si="6"/>
        <v>0.066</v>
      </c>
      <c r="L151" s="36" t="str">
        <f t="shared" si="7"/>
        <v>是</v>
      </c>
      <c r="M151" s="36" t="str">
        <f t="shared" si="8"/>
        <v>否</v>
      </c>
    </row>
    <row r="152" ht="18.95" customHeight="1" spans="1:13">
      <c r="A152" s="17" t="s">
        <v>135</v>
      </c>
      <c r="B152" s="18" t="s">
        <v>135</v>
      </c>
      <c r="C152" s="18" t="s">
        <v>379</v>
      </c>
      <c r="D152" s="19" t="s">
        <v>382</v>
      </c>
      <c r="E152" s="18" t="s">
        <v>147</v>
      </c>
      <c r="F152" s="41" t="s">
        <v>143</v>
      </c>
      <c r="G152" s="24">
        <v>5998</v>
      </c>
      <c r="H152" s="26">
        <v>5738</v>
      </c>
      <c r="I152" s="26"/>
      <c r="J152" s="26"/>
      <c r="K152" s="38">
        <f t="shared" si="6"/>
        <v>-0.043</v>
      </c>
      <c r="L152" s="36" t="str">
        <f t="shared" si="7"/>
        <v>是</v>
      </c>
      <c r="M152" s="36" t="str">
        <f t="shared" si="8"/>
        <v>否</v>
      </c>
    </row>
    <row r="153" ht="18.95" customHeight="1" spans="1:13">
      <c r="A153" s="17" t="s">
        <v>135</v>
      </c>
      <c r="B153" s="18" t="s">
        <v>135</v>
      </c>
      <c r="C153" s="18" t="s">
        <v>379</v>
      </c>
      <c r="D153" s="19" t="s">
        <v>383</v>
      </c>
      <c r="E153" s="18" t="s">
        <v>147</v>
      </c>
      <c r="F153" s="41" t="s">
        <v>145</v>
      </c>
      <c r="G153" s="24">
        <v>951</v>
      </c>
      <c r="H153" s="26">
        <v>415</v>
      </c>
      <c r="I153" s="26"/>
      <c r="J153" s="26"/>
      <c r="K153" s="38">
        <f t="shared" si="6"/>
        <v>-0.564</v>
      </c>
      <c r="L153" s="36" t="str">
        <f t="shared" si="7"/>
        <v>是</v>
      </c>
      <c r="M153" s="36" t="str">
        <f t="shared" si="8"/>
        <v>否</v>
      </c>
    </row>
    <row r="154" ht="18.95" customHeight="1" spans="1:13">
      <c r="A154" s="17" t="s">
        <v>135</v>
      </c>
      <c r="B154" s="18" t="s">
        <v>135</v>
      </c>
      <c r="C154" s="18" t="s">
        <v>379</v>
      </c>
      <c r="D154" s="19" t="s">
        <v>384</v>
      </c>
      <c r="E154" s="18" t="s">
        <v>147</v>
      </c>
      <c r="F154" s="41" t="s">
        <v>385</v>
      </c>
      <c r="G154" s="24">
        <v>3957</v>
      </c>
      <c r="H154" s="26">
        <v>4446</v>
      </c>
      <c r="I154" s="26"/>
      <c r="J154" s="26"/>
      <c r="K154" s="38">
        <f t="shared" si="6"/>
        <v>0.124</v>
      </c>
      <c r="L154" s="36" t="str">
        <f t="shared" si="7"/>
        <v>是</v>
      </c>
      <c r="M154" s="36" t="str">
        <f t="shared" si="8"/>
        <v>否</v>
      </c>
    </row>
    <row r="155" ht="18.95" customHeight="1" spans="1:13">
      <c r="A155" s="17" t="s">
        <v>135</v>
      </c>
      <c r="B155" s="18" t="s">
        <v>135</v>
      </c>
      <c r="C155" s="18" t="s">
        <v>379</v>
      </c>
      <c r="D155" s="19" t="s">
        <v>386</v>
      </c>
      <c r="E155" s="18" t="s">
        <v>147</v>
      </c>
      <c r="F155" s="41" t="s">
        <v>387</v>
      </c>
      <c r="G155" s="24">
        <v>8810</v>
      </c>
      <c r="H155" s="26">
        <v>4765</v>
      </c>
      <c r="I155" s="26"/>
      <c r="J155" s="26"/>
      <c r="K155" s="38">
        <f t="shared" si="6"/>
        <v>-0.459</v>
      </c>
      <c r="L155" s="36" t="str">
        <f t="shared" si="7"/>
        <v>是</v>
      </c>
      <c r="M155" s="36" t="str">
        <f t="shared" si="8"/>
        <v>否</v>
      </c>
    </row>
    <row r="156" ht="18.95" customHeight="1" spans="1:13">
      <c r="A156" s="17" t="s">
        <v>135</v>
      </c>
      <c r="B156" s="18" t="s">
        <v>135</v>
      </c>
      <c r="C156" s="18" t="s">
        <v>379</v>
      </c>
      <c r="D156" s="19" t="s">
        <v>388</v>
      </c>
      <c r="E156" s="18" t="s">
        <v>147</v>
      </c>
      <c r="F156" s="41" t="s">
        <v>389</v>
      </c>
      <c r="G156" s="24">
        <v>2429</v>
      </c>
      <c r="H156" s="26">
        <v>1475</v>
      </c>
      <c r="I156" s="26"/>
      <c r="J156" s="26"/>
      <c r="K156" s="38">
        <f t="shared" si="6"/>
        <v>-0.393</v>
      </c>
      <c r="L156" s="36" t="str">
        <f t="shared" si="7"/>
        <v>是</v>
      </c>
      <c r="M156" s="36" t="str">
        <f t="shared" si="8"/>
        <v>否</v>
      </c>
    </row>
    <row r="157" ht="18.95" customHeight="1" spans="1:13">
      <c r="A157" s="17" t="s">
        <v>135</v>
      </c>
      <c r="B157" s="18" t="s">
        <v>135</v>
      </c>
      <c r="C157" s="18" t="s">
        <v>379</v>
      </c>
      <c r="D157" s="19" t="s">
        <v>390</v>
      </c>
      <c r="E157" s="18" t="s">
        <v>147</v>
      </c>
      <c r="F157" s="41" t="s">
        <v>248</v>
      </c>
      <c r="G157" s="24">
        <v>319</v>
      </c>
      <c r="H157" s="26">
        <v>529</v>
      </c>
      <c r="I157" s="26"/>
      <c r="J157" s="26"/>
      <c r="K157" s="38">
        <f t="shared" si="6"/>
        <v>0.658</v>
      </c>
      <c r="L157" s="36" t="str">
        <f t="shared" si="7"/>
        <v>是</v>
      </c>
      <c r="M157" s="36" t="str">
        <f t="shared" si="8"/>
        <v>否</v>
      </c>
    </row>
    <row r="158" ht="18.95" customHeight="1" spans="1:13">
      <c r="A158" s="17" t="s">
        <v>135</v>
      </c>
      <c r="B158" s="18" t="s">
        <v>135</v>
      </c>
      <c r="C158" s="18" t="s">
        <v>379</v>
      </c>
      <c r="D158" s="19" t="s">
        <v>391</v>
      </c>
      <c r="E158" s="18" t="s">
        <v>147</v>
      </c>
      <c r="F158" s="41" t="s">
        <v>160</v>
      </c>
      <c r="G158" s="24">
        <v>3524</v>
      </c>
      <c r="H158" s="26">
        <v>2370</v>
      </c>
      <c r="I158" s="26"/>
      <c r="J158" s="26"/>
      <c r="K158" s="38">
        <f t="shared" si="6"/>
        <v>-0.327</v>
      </c>
      <c r="L158" s="36" t="str">
        <f t="shared" si="7"/>
        <v>是</v>
      </c>
      <c r="M158" s="36" t="str">
        <f t="shared" si="8"/>
        <v>否</v>
      </c>
    </row>
    <row r="159" ht="18.95" customHeight="1" spans="1:13">
      <c r="A159" s="17" t="s">
        <v>135</v>
      </c>
      <c r="B159" s="18"/>
      <c r="C159" s="18" t="s">
        <v>379</v>
      </c>
      <c r="D159" s="19" t="s">
        <v>392</v>
      </c>
      <c r="E159" s="18" t="s">
        <v>147</v>
      </c>
      <c r="F159" s="40" t="s">
        <v>393</v>
      </c>
      <c r="G159" s="24">
        <v>5533</v>
      </c>
      <c r="H159" s="26">
        <v>6249</v>
      </c>
      <c r="I159" s="26"/>
      <c r="J159" s="26"/>
      <c r="K159" s="38">
        <f t="shared" si="6"/>
        <v>0.129</v>
      </c>
      <c r="L159" s="36" t="str">
        <f t="shared" si="7"/>
        <v>是</v>
      </c>
      <c r="M159" s="36" t="str">
        <f t="shared" si="8"/>
        <v>否</v>
      </c>
    </row>
    <row r="160" ht="18.95" customHeight="1" spans="1:13">
      <c r="A160" s="17" t="s">
        <v>135</v>
      </c>
      <c r="B160" s="468" t="s">
        <v>136</v>
      </c>
      <c r="C160" s="18"/>
      <c r="D160" s="19" t="s">
        <v>394</v>
      </c>
      <c r="E160" s="18"/>
      <c r="F160" s="41" t="s">
        <v>395</v>
      </c>
      <c r="G160" s="24">
        <f>SUMIF($C159:$C1459,$D160,$G159:$G1459)</f>
        <v>79441</v>
      </c>
      <c r="H160" s="25" t="e">
        <f>VLOOKUP(F160,#REF!,2,0)</f>
        <v>#REF!</v>
      </c>
      <c r="I160" s="24"/>
      <c r="J160" s="24">
        <f>VLOOKUP(F160,'数据-全省决算数!'!$B:$C,2,0)</f>
        <v>56230</v>
      </c>
      <c r="K160" s="38" t="str">
        <f t="shared" si="6"/>
        <v/>
      </c>
      <c r="L160" s="36" t="e">
        <f t="shared" si="7"/>
        <v>#REF!</v>
      </c>
      <c r="M160" s="36" t="str">
        <f t="shared" si="8"/>
        <v>是</v>
      </c>
    </row>
    <row r="161" ht="18.95" customHeight="1" spans="1:13">
      <c r="A161" s="17" t="s">
        <v>135</v>
      </c>
      <c r="B161" s="18" t="s">
        <v>135</v>
      </c>
      <c r="C161" s="18" t="s">
        <v>394</v>
      </c>
      <c r="D161" s="19" t="s">
        <v>396</v>
      </c>
      <c r="E161" s="18" t="s">
        <v>147</v>
      </c>
      <c r="F161" s="41" t="s">
        <v>141</v>
      </c>
      <c r="G161" s="24">
        <v>16742</v>
      </c>
      <c r="H161" s="26">
        <v>18106</v>
      </c>
      <c r="I161" s="26"/>
      <c r="J161" s="26"/>
      <c r="K161" s="38">
        <f t="shared" si="6"/>
        <v>0.081</v>
      </c>
      <c r="L161" s="36" t="str">
        <f t="shared" si="7"/>
        <v>是</v>
      </c>
      <c r="M161" s="36" t="str">
        <f t="shared" si="8"/>
        <v>否</v>
      </c>
    </row>
    <row r="162" ht="18.95" customHeight="1" spans="1:13">
      <c r="A162" s="17" t="s">
        <v>135</v>
      </c>
      <c r="B162" s="18" t="s">
        <v>135</v>
      </c>
      <c r="C162" s="18" t="s">
        <v>394</v>
      </c>
      <c r="D162" s="19" t="s">
        <v>397</v>
      </c>
      <c r="E162" s="18" t="s">
        <v>147</v>
      </c>
      <c r="F162" s="41" t="s">
        <v>143</v>
      </c>
      <c r="G162" s="24">
        <v>883</v>
      </c>
      <c r="H162" s="26">
        <v>1094</v>
      </c>
      <c r="I162" s="26"/>
      <c r="J162" s="26"/>
      <c r="K162" s="38">
        <f t="shared" si="6"/>
        <v>0.239</v>
      </c>
      <c r="L162" s="36" t="str">
        <f t="shared" si="7"/>
        <v>是</v>
      </c>
      <c r="M162" s="36" t="str">
        <f t="shared" si="8"/>
        <v>否</v>
      </c>
    </row>
    <row r="163" ht="18.95" customHeight="1" spans="1:13">
      <c r="A163" s="17" t="s">
        <v>135</v>
      </c>
      <c r="B163" s="18" t="s">
        <v>135</v>
      </c>
      <c r="C163" s="18" t="s">
        <v>394</v>
      </c>
      <c r="D163" s="19" t="s">
        <v>398</v>
      </c>
      <c r="E163" s="18" t="s">
        <v>147</v>
      </c>
      <c r="F163" s="41" t="s">
        <v>145</v>
      </c>
      <c r="G163" s="24">
        <v>62</v>
      </c>
      <c r="H163" s="26">
        <v>73</v>
      </c>
      <c r="I163" s="26"/>
      <c r="J163" s="26"/>
      <c r="K163" s="38">
        <f t="shared" si="6"/>
        <v>0.177</v>
      </c>
      <c r="L163" s="36" t="str">
        <f t="shared" si="7"/>
        <v>是</v>
      </c>
      <c r="M163" s="36" t="str">
        <f t="shared" si="8"/>
        <v>否</v>
      </c>
    </row>
    <row r="164" ht="18.95" customHeight="1" spans="1:13">
      <c r="A164" s="17" t="s">
        <v>135</v>
      </c>
      <c r="B164" s="18" t="s">
        <v>135</v>
      </c>
      <c r="C164" s="18" t="s">
        <v>394</v>
      </c>
      <c r="D164" s="19" t="s">
        <v>399</v>
      </c>
      <c r="E164" s="18" t="s">
        <v>147</v>
      </c>
      <c r="F164" s="41" t="s">
        <v>400</v>
      </c>
      <c r="G164" s="24">
        <v>160</v>
      </c>
      <c r="H164" s="26">
        <v>113</v>
      </c>
      <c r="I164" s="26"/>
      <c r="J164" s="26"/>
      <c r="K164" s="38">
        <f t="shared" si="6"/>
        <v>-0.294</v>
      </c>
      <c r="L164" s="36" t="str">
        <f t="shared" si="7"/>
        <v>是</v>
      </c>
      <c r="M164" s="36" t="str">
        <f t="shared" si="8"/>
        <v>否</v>
      </c>
    </row>
    <row r="165" ht="18.95" customHeight="1" spans="1:13">
      <c r="A165" s="17" t="s">
        <v>135</v>
      </c>
      <c r="B165" s="18" t="s">
        <v>135</v>
      </c>
      <c r="C165" s="18" t="s">
        <v>394</v>
      </c>
      <c r="D165" s="19" t="s">
        <v>401</v>
      </c>
      <c r="E165" s="18" t="s">
        <v>147</v>
      </c>
      <c r="F165" s="41" t="s">
        <v>402</v>
      </c>
      <c r="G165" s="24">
        <v>0</v>
      </c>
      <c r="H165" s="26">
        <v>2</v>
      </c>
      <c r="I165" s="26"/>
      <c r="J165" s="26"/>
      <c r="K165" s="38" t="str">
        <f t="shared" si="6"/>
        <v/>
      </c>
      <c r="L165" s="36" t="str">
        <f t="shared" si="7"/>
        <v>是</v>
      </c>
      <c r="M165" s="36" t="str">
        <f t="shared" si="8"/>
        <v>否</v>
      </c>
    </row>
    <row r="166" ht="18.95" customHeight="1" spans="1:13">
      <c r="A166" s="17" t="s">
        <v>135</v>
      </c>
      <c r="B166" s="18" t="s">
        <v>135</v>
      </c>
      <c r="C166" s="18" t="s">
        <v>394</v>
      </c>
      <c r="D166" s="19" t="s">
        <v>403</v>
      </c>
      <c r="E166" s="18" t="s">
        <v>147</v>
      </c>
      <c r="F166" s="41" t="s">
        <v>404</v>
      </c>
      <c r="G166" s="24">
        <v>12083</v>
      </c>
      <c r="H166" s="26">
        <v>8698</v>
      </c>
      <c r="I166" s="26"/>
      <c r="J166" s="26"/>
      <c r="K166" s="38">
        <f t="shared" si="6"/>
        <v>-0.28</v>
      </c>
      <c r="L166" s="36" t="str">
        <f t="shared" si="7"/>
        <v>是</v>
      </c>
      <c r="M166" s="36" t="str">
        <f t="shared" si="8"/>
        <v>否</v>
      </c>
    </row>
    <row r="167" ht="18.95" customHeight="1" spans="1:13">
      <c r="A167" s="17" t="s">
        <v>135</v>
      </c>
      <c r="B167" s="18" t="s">
        <v>135</v>
      </c>
      <c r="C167" s="18" t="s">
        <v>394</v>
      </c>
      <c r="D167" s="19" t="s">
        <v>405</v>
      </c>
      <c r="E167" s="18" t="s">
        <v>147</v>
      </c>
      <c r="F167" s="41" t="s">
        <v>406</v>
      </c>
      <c r="G167" s="24">
        <v>30</v>
      </c>
      <c r="H167" s="26">
        <v>514</v>
      </c>
      <c r="I167" s="26"/>
      <c r="J167" s="26"/>
      <c r="K167" s="38">
        <f t="shared" si="6"/>
        <v>16.133</v>
      </c>
      <c r="L167" s="36" t="str">
        <f t="shared" si="7"/>
        <v>是</v>
      </c>
      <c r="M167" s="36" t="str">
        <f t="shared" si="8"/>
        <v>否</v>
      </c>
    </row>
    <row r="168" ht="18.95" customHeight="1" spans="1:13">
      <c r="A168" s="17" t="s">
        <v>135</v>
      </c>
      <c r="B168" s="18" t="s">
        <v>135</v>
      </c>
      <c r="C168" s="18" t="s">
        <v>394</v>
      </c>
      <c r="D168" s="19" t="s">
        <v>407</v>
      </c>
      <c r="E168" s="18" t="s">
        <v>147</v>
      </c>
      <c r="F168" s="41" t="s">
        <v>408</v>
      </c>
      <c r="G168" s="24">
        <v>0</v>
      </c>
      <c r="H168" s="26">
        <v>14</v>
      </c>
      <c r="I168" s="26"/>
      <c r="J168" s="26"/>
      <c r="K168" s="38" t="str">
        <f t="shared" si="6"/>
        <v/>
      </c>
      <c r="L168" s="36" t="str">
        <f t="shared" si="7"/>
        <v>是</v>
      </c>
      <c r="M168" s="36" t="str">
        <f t="shared" si="8"/>
        <v>否</v>
      </c>
    </row>
    <row r="169" ht="18.95" customHeight="1" spans="1:13">
      <c r="A169" s="17" t="s">
        <v>135</v>
      </c>
      <c r="B169" s="18" t="s">
        <v>135</v>
      </c>
      <c r="C169" s="18" t="s">
        <v>394</v>
      </c>
      <c r="D169" s="19" t="s">
        <v>409</v>
      </c>
      <c r="E169" s="18" t="s">
        <v>147</v>
      </c>
      <c r="F169" s="41" t="s">
        <v>410</v>
      </c>
      <c r="G169" s="24">
        <v>996</v>
      </c>
      <c r="H169" s="26">
        <v>1134</v>
      </c>
      <c r="I169" s="26"/>
      <c r="J169" s="26"/>
      <c r="K169" s="38">
        <f t="shared" si="6"/>
        <v>0.139</v>
      </c>
      <c r="L169" s="36" t="str">
        <f t="shared" si="7"/>
        <v>是</v>
      </c>
      <c r="M169" s="36" t="str">
        <f t="shared" si="8"/>
        <v>否</v>
      </c>
    </row>
    <row r="170" ht="18.95" customHeight="1" spans="1:13">
      <c r="A170" s="17" t="s">
        <v>135</v>
      </c>
      <c r="B170" s="18" t="s">
        <v>135</v>
      </c>
      <c r="C170" s="18" t="s">
        <v>394</v>
      </c>
      <c r="D170" s="19" t="s">
        <v>411</v>
      </c>
      <c r="E170" s="18" t="s">
        <v>147</v>
      </c>
      <c r="F170" s="41" t="s">
        <v>248</v>
      </c>
      <c r="G170" s="24">
        <v>594</v>
      </c>
      <c r="H170" s="26">
        <v>598</v>
      </c>
      <c r="I170" s="26"/>
      <c r="J170" s="26"/>
      <c r="K170" s="38">
        <f t="shared" si="6"/>
        <v>0.007</v>
      </c>
      <c r="L170" s="36" t="str">
        <f t="shared" si="7"/>
        <v>是</v>
      </c>
      <c r="M170" s="36" t="str">
        <f t="shared" si="8"/>
        <v>否</v>
      </c>
    </row>
    <row r="171" ht="18.95" customHeight="1" spans="1:13">
      <c r="A171" s="17" t="s">
        <v>135</v>
      </c>
      <c r="B171" s="18" t="s">
        <v>135</v>
      </c>
      <c r="C171" s="18" t="s">
        <v>394</v>
      </c>
      <c r="D171" s="19" t="s">
        <v>412</v>
      </c>
      <c r="E171" s="18" t="s">
        <v>147</v>
      </c>
      <c r="F171" s="41" t="s">
        <v>160</v>
      </c>
      <c r="G171" s="24">
        <v>9466</v>
      </c>
      <c r="H171" s="26">
        <v>11748</v>
      </c>
      <c r="I171" s="26"/>
      <c r="J171" s="26"/>
      <c r="K171" s="38">
        <f t="shared" si="6"/>
        <v>0.241</v>
      </c>
      <c r="L171" s="36" t="str">
        <f t="shared" si="7"/>
        <v>是</v>
      </c>
      <c r="M171" s="36" t="str">
        <f t="shared" si="8"/>
        <v>否</v>
      </c>
    </row>
    <row r="172" ht="18.95" customHeight="1" spans="1:13">
      <c r="A172" s="17" t="s">
        <v>135</v>
      </c>
      <c r="B172" s="18"/>
      <c r="C172" s="18" t="s">
        <v>394</v>
      </c>
      <c r="D172" s="19" t="s">
        <v>413</v>
      </c>
      <c r="E172" s="18" t="s">
        <v>147</v>
      </c>
      <c r="F172" s="40" t="s">
        <v>414</v>
      </c>
      <c r="G172" s="24">
        <v>38425</v>
      </c>
      <c r="H172" s="26">
        <v>14137</v>
      </c>
      <c r="I172" s="26"/>
      <c r="J172" s="26"/>
      <c r="K172" s="38">
        <f t="shared" si="6"/>
        <v>-0.632</v>
      </c>
      <c r="L172" s="36" t="str">
        <f t="shared" si="7"/>
        <v>是</v>
      </c>
      <c r="M172" s="36" t="str">
        <f t="shared" si="8"/>
        <v>否</v>
      </c>
    </row>
    <row r="173" ht="18.95" customHeight="1" spans="1:13">
      <c r="A173" s="17" t="s">
        <v>135</v>
      </c>
      <c r="B173" s="468" t="s">
        <v>136</v>
      </c>
      <c r="C173" s="18"/>
      <c r="D173" s="19" t="s">
        <v>415</v>
      </c>
      <c r="E173" s="18"/>
      <c r="F173" s="41" t="s">
        <v>416</v>
      </c>
      <c r="G173" s="24">
        <f>SUMIF($C172:$C1472,$D173,$G172:$G1472)</f>
        <v>61806</v>
      </c>
      <c r="H173" s="25" t="e">
        <f>VLOOKUP(F173,#REF!,2,0)</f>
        <v>#REF!</v>
      </c>
      <c r="I173" s="24"/>
      <c r="J173" s="24">
        <f>VLOOKUP(F173,'数据-全省决算数!'!$B:$C,2,0)</f>
        <v>61404</v>
      </c>
      <c r="K173" s="38" t="str">
        <f t="shared" si="6"/>
        <v/>
      </c>
      <c r="L173" s="36" t="e">
        <f t="shared" si="7"/>
        <v>#REF!</v>
      </c>
      <c r="M173" s="36" t="str">
        <f t="shared" si="8"/>
        <v>是</v>
      </c>
    </row>
    <row r="174" ht="18.95" customHeight="1" spans="1:13">
      <c r="A174" s="17" t="s">
        <v>135</v>
      </c>
      <c r="B174" s="18" t="s">
        <v>135</v>
      </c>
      <c r="C174" s="18" t="s">
        <v>415</v>
      </c>
      <c r="D174" s="19" t="s">
        <v>417</v>
      </c>
      <c r="E174" s="18" t="s">
        <v>147</v>
      </c>
      <c r="F174" s="41" t="s">
        <v>141</v>
      </c>
      <c r="G174" s="24">
        <v>11467</v>
      </c>
      <c r="H174" s="26">
        <v>15252</v>
      </c>
      <c r="I174" s="26"/>
      <c r="J174" s="26"/>
      <c r="K174" s="38">
        <f t="shared" si="6"/>
        <v>0.33</v>
      </c>
      <c r="L174" s="36" t="str">
        <f t="shared" si="7"/>
        <v>是</v>
      </c>
      <c r="M174" s="36" t="str">
        <f t="shared" si="8"/>
        <v>否</v>
      </c>
    </row>
    <row r="175" ht="18.95" customHeight="1" spans="1:13">
      <c r="A175" s="17" t="s">
        <v>135</v>
      </c>
      <c r="B175" s="18" t="s">
        <v>135</v>
      </c>
      <c r="C175" s="18" t="s">
        <v>415</v>
      </c>
      <c r="D175" s="19" t="s">
        <v>418</v>
      </c>
      <c r="E175" s="18" t="s">
        <v>147</v>
      </c>
      <c r="F175" s="41" t="s">
        <v>143</v>
      </c>
      <c r="G175" s="24">
        <v>1656</v>
      </c>
      <c r="H175" s="26">
        <v>1775</v>
      </c>
      <c r="I175" s="26"/>
      <c r="J175" s="26"/>
      <c r="K175" s="38">
        <f t="shared" si="6"/>
        <v>0.072</v>
      </c>
      <c r="L175" s="36" t="str">
        <f t="shared" si="7"/>
        <v>是</v>
      </c>
      <c r="M175" s="36" t="str">
        <f t="shared" si="8"/>
        <v>否</v>
      </c>
    </row>
    <row r="176" ht="18.95" customHeight="1" spans="1:13">
      <c r="A176" s="17" t="s">
        <v>135</v>
      </c>
      <c r="B176" s="18" t="s">
        <v>135</v>
      </c>
      <c r="C176" s="18" t="s">
        <v>415</v>
      </c>
      <c r="D176" s="19" t="s">
        <v>419</v>
      </c>
      <c r="E176" s="18" t="s">
        <v>147</v>
      </c>
      <c r="F176" s="41" t="s">
        <v>145</v>
      </c>
      <c r="G176" s="24">
        <v>280</v>
      </c>
      <c r="H176" s="26">
        <v>157</v>
      </c>
      <c r="I176" s="26"/>
      <c r="J176" s="26"/>
      <c r="K176" s="38">
        <f t="shared" si="6"/>
        <v>-0.439</v>
      </c>
      <c r="L176" s="36" t="str">
        <f t="shared" si="7"/>
        <v>是</v>
      </c>
      <c r="M176" s="36" t="str">
        <f t="shared" si="8"/>
        <v>否</v>
      </c>
    </row>
    <row r="177" ht="18.95" customHeight="1" spans="1:13">
      <c r="A177" s="17" t="s">
        <v>135</v>
      </c>
      <c r="B177" s="18" t="s">
        <v>135</v>
      </c>
      <c r="C177" s="18" t="s">
        <v>415</v>
      </c>
      <c r="D177" s="19" t="s">
        <v>420</v>
      </c>
      <c r="E177" s="18" t="s">
        <v>147</v>
      </c>
      <c r="F177" s="41" t="s">
        <v>421</v>
      </c>
      <c r="G177" s="24">
        <v>25466</v>
      </c>
      <c r="H177" s="26">
        <v>21388</v>
      </c>
      <c r="I177" s="26"/>
      <c r="J177" s="26"/>
      <c r="K177" s="38">
        <f t="shared" si="6"/>
        <v>-0.16</v>
      </c>
      <c r="L177" s="36" t="str">
        <f t="shared" si="7"/>
        <v>是</v>
      </c>
      <c r="M177" s="36" t="str">
        <f t="shared" si="8"/>
        <v>否</v>
      </c>
    </row>
    <row r="178" ht="18.95" customHeight="1" spans="1:13">
      <c r="A178" s="17" t="s">
        <v>135</v>
      </c>
      <c r="B178" s="18" t="s">
        <v>135</v>
      </c>
      <c r="C178" s="18" t="s">
        <v>415</v>
      </c>
      <c r="D178" s="19" t="s">
        <v>422</v>
      </c>
      <c r="E178" s="18" t="s">
        <v>147</v>
      </c>
      <c r="F178" s="41" t="s">
        <v>160</v>
      </c>
      <c r="G178" s="24">
        <v>673</v>
      </c>
      <c r="H178" s="26">
        <v>1054</v>
      </c>
      <c r="I178" s="26"/>
      <c r="J178" s="26"/>
      <c r="K178" s="38">
        <f t="shared" si="6"/>
        <v>0.566</v>
      </c>
      <c r="L178" s="36" t="str">
        <f t="shared" si="7"/>
        <v>是</v>
      </c>
      <c r="M178" s="36" t="str">
        <f t="shared" si="8"/>
        <v>否</v>
      </c>
    </row>
    <row r="179" ht="18.95" customHeight="1" spans="1:13">
      <c r="A179" s="17" t="s">
        <v>135</v>
      </c>
      <c r="B179" s="18"/>
      <c r="C179" s="18" t="s">
        <v>415</v>
      </c>
      <c r="D179" s="19" t="s">
        <v>423</v>
      </c>
      <c r="E179" s="18" t="s">
        <v>147</v>
      </c>
      <c r="F179" s="40" t="s">
        <v>424</v>
      </c>
      <c r="G179" s="24">
        <v>22264</v>
      </c>
      <c r="H179" s="26">
        <v>21878</v>
      </c>
      <c r="I179" s="26"/>
      <c r="J179" s="26"/>
      <c r="K179" s="38">
        <f t="shared" si="6"/>
        <v>-0.017</v>
      </c>
      <c r="L179" s="36" t="str">
        <f t="shared" si="7"/>
        <v>是</v>
      </c>
      <c r="M179" s="36" t="str">
        <f t="shared" si="8"/>
        <v>否</v>
      </c>
    </row>
    <row r="180" ht="18.95" customHeight="1" spans="1:13">
      <c r="A180" s="17" t="s">
        <v>135</v>
      </c>
      <c r="B180" s="468" t="s">
        <v>136</v>
      </c>
      <c r="C180" s="18"/>
      <c r="D180" s="19" t="s">
        <v>425</v>
      </c>
      <c r="E180" s="18"/>
      <c r="F180" s="41" t="s">
        <v>426</v>
      </c>
      <c r="G180" s="24">
        <f>SUMIF($C179:$C1479,$D180,$G179:$G1479)</f>
        <v>23432</v>
      </c>
      <c r="H180" s="25" t="e">
        <f>VLOOKUP(F180,#REF!,2,0)</f>
        <v>#REF!</v>
      </c>
      <c r="I180" s="24"/>
      <c r="J180" s="24">
        <f>VLOOKUP(F180,'数据-全省决算数!'!$B:$C,2,0)</f>
        <v>21993</v>
      </c>
      <c r="K180" s="38" t="str">
        <f t="shared" si="6"/>
        <v/>
      </c>
      <c r="L180" s="36" t="e">
        <f t="shared" si="7"/>
        <v>#REF!</v>
      </c>
      <c r="M180" s="36" t="str">
        <f t="shared" si="8"/>
        <v>是</v>
      </c>
    </row>
    <row r="181" ht="18.95" customHeight="1" spans="1:13">
      <c r="A181" s="17" t="s">
        <v>135</v>
      </c>
      <c r="B181" s="18" t="s">
        <v>135</v>
      </c>
      <c r="C181" s="18" t="s">
        <v>425</v>
      </c>
      <c r="D181" s="19" t="s">
        <v>427</v>
      </c>
      <c r="E181" s="18" t="s">
        <v>147</v>
      </c>
      <c r="F181" s="41" t="s">
        <v>141</v>
      </c>
      <c r="G181" s="24">
        <v>2987</v>
      </c>
      <c r="H181" s="26">
        <v>2514</v>
      </c>
      <c r="I181" s="26"/>
      <c r="J181" s="26"/>
      <c r="K181" s="38">
        <f t="shared" si="6"/>
        <v>-0.158</v>
      </c>
      <c r="L181" s="36" t="str">
        <f t="shared" si="7"/>
        <v>是</v>
      </c>
      <c r="M181" s="36" t="str">
        <f t="shared" si="8"/>
        <v>否</v>
      </c>
    </row>
    <row r="182" ht="18.95" customHeight="1" spans="1:13">
      <c r="A182" s="17" t="s">
        <v>135</v>
      </c>
      <c r="B182" s="18" t="s">
        <v>135</v>
      </c>
      <c r="C182" s="18" t="s">
        <v>425</v>
      </c>
      <c r="D182" s="19" t="s">
        <v>428</v>
      </c>
      <c r="E182" s="18" t="s">
        <v>147</v>
      </c>
      <c r="F182" s="41" t="s">
        <v>143</v>
      </c>
      <c r="G182" s="24">
        <v>602</v>
      </c>
      <c r="H182" s="26">
        <v>407</v>
      </c>
      <c r="I182" s="26"/>
      <c r="J182" s="26"/>
      <c r="K182" s="42">
        <f t="shared" si="6"/>
        <v>-0.324</v>
      </c>
      <c r="L182" s="36" t="str">
        <f t="shared" si="7"/>
        <v>是</v>
      </c>
      <c r="M182" s="36" t="str">
        <f t="shared" si="8"/>
        <v>否</v>
      </c>
    </row>
    <row r="183" ht="18.95" customHeight="1" spans="1:13">
      <c r="A183" s="17" t="s">
        <v>135</v>
      </c>
      <c r="B183" s="18" t="s">
        <v>135</v>
      </c>
      <c r="C183" s="18" t="s">
        <v>425</v>
      </c>
      <c r="D183" s="19" t="s">
        <v>429</v>
      </c>
      <c r="E183" s="18" t="s">
        <v>147</v>
      </c>
      <c r="F183" s="41" t="s">
        <v>145</v>
      </c>
      <c r="G183" s="24">
        <v>0</v>
      </c>
      <c r="H183" s="26">
        <v>0</v>
      </c>
      <c r="I183" s="26"/>
      <c r="J183" s="26"/>
      <c r="K183" s="38" t="str">
        <f t="shared" si="6"/>
        <v/>
      </c>
      <c r="L183" s="36" t="str">
        <f t="shared" si="7"/>
        <v>否</v>
      </c>
      <c r="M183" s="36" t="str">
        <f t="shared" si="8"/>
        <v>否</v>
      </c>
    </row>
    <row r="184" ht="18.95" customHeight="1" spans="1:13">
      <c r="A184" s="17" t="s">
        <v>135</v>
      </c>
      <c r="B184" s="18" t="s">
        <v>135</v>
      </c>
      <c r="C184" s="18" t="s">
        <v>425</v>
      </c>
      <c r="D184" s="19" t="s">
        <v>430</v>
      </c>
      <c r="E184" s="18" t="s">
        <v>147</v>
      </c>
      <c r="F184" s="41" t="s">
        <v>431</v>
      </c>
      <c r="G184" s="24">
        <v>9846</v>
      </c>
      <c r="H184" s="26">
        <v>5442</v>
      </c>
      <c r="I184" s="26"/>
      <c r="J184" s="26"/>
      <c r="K184" s="38">
        <f t="shared" si="6"/>
        <v>-0.447</v>
      </c>
      <c r="L184" s="36" t="str">
        <f t="shared" si="7"/>
        <v>是</v>
      </c>
      <c r="M184" s="36" t="str">
        <f t="shared" si="8"/>
        <v>否</v>
      </c>
    </row>
    <row r="185" ht="18.95" customHeight="1" spans="1:13">
      <c r="A185" s="17" t="s">
        <v>135</v>
      </c>
      <c r="B185" s="18" t="s">
        <v>135</v>
      </c>
      <c r="C185" s="18" t="s">
        <v>425</v>
      </c>
      <c r="D185" s="19" t="s">
        <v>432</v>
      </c>
      <c r="E185" s="18" t="s">
        <v>147</v>
      </c>
      <c r="F185" s="41" t="s">
        <v>160</v>
      </c>
      <c r="G185" s="24">
        <v>239</v>
      </c>
      <c r="H185" s="26">
        <v>305</v>
      </c>
      <c r="I185" s="26"/>
      <c r="J185" s="26"/>
      <c r="K185" s="38">
        <f t="shared" si="6"/>
        <v>0.276</v>
      </c>
      <c r="L185" s="36" t="str">
        <f t="shared" si="7"/>
        <v>是</v>
      </c>
      <c r="M185" s="36" t="str">
        <f t="shared" si="8"/>
        <v>否</v>
      </c>
    </row>
    <row r="186" ht="18.95" customHeight="1" spans="1:13">
      <c r="A186" s="17" t="s">
        <v>135</v>
      </c>
      <c r="B186" s="18"/>
      <c r="C186" s="18" t="s">
        <v>425</v>
      </c>
      <c r="D186" s="19" t="s">
        <v>433</v>
      </c>
      <c r="E186" s="18" t="s">
        <v>147</v>
      </c>
      <c r="F186" s="40" t="s">
        <v>434</v>
      </c>
      <c r="G186" s="24">
        <v>9758</v>
      </c>
      <c r="H186" s="26">
        <v>13333</v>
      </c>
      <c r="I186" s="26"/>
      <c r="J186" s="26"/>
      <c r="K186" s="38">
        <f t="shared" si="6"/>
        <v>0.366</v>
      </c>
      <c r="L186" s="36" t="str">
        <f t="shared" si="7"/>
        <v>是</v>
      </c>
      <c r="M186" s="36" t="str">
        <f t="shared" si="8"/>
        <v>否</v>
      </c>
    </row>
    <row r="187" ht="18.95" customHeight="1" spans="1:13">
      <c r="A187" s="17" t="s">
        <v>135</v>
      </c>
      <c r="B187" s="468" t="s">
        <v>136</v>
      </c>
      <c r="C187" s="18"/>
      <c r="D187" s="19" t="s">
        <v>435</v>
      </c>
      <c r="E187" s="18"/>
      <c r="F187" s="41" t="s">
        <v>436</v>
      </c>
      <c r="G187" s="24">
        <f>SUMIF($C186:$C1486,$D187,$G186:$G1486)</f>
        <v>11992</v>
      </c>
      <c r="H187" s="25" t="e">
        <f>VLOOKUP(F187,#REF!,2,0)</f>
        <v>#REF!</v>
      </c>
      <c r="I187" s="24"/>
      <c r="J187" s="24">
        <f>VLOOKUP(F187,'数据-全省决算数!'!$B:$C,2,0)</f>
        <v>12603</v>
      </c>
      <c r="K187" s="38" t="str">
        <f t="shared" si="6"/>
        <v/>
      </c>
      <c r="L187" s="36" t="e">
        <f t="shared" si="7"/>
        <v>#REF!</v>
      </c>
      <c r="M187" s="36" t="str">
        <f t="shared" si="8"/>
        <v>是</v>
      </c>
    </row>
    <row r="188" ht="18.95" customHeight="1" spans="1:13">
      <c r="A188" s="17" t="s">
        <v>135</v>
      </c>
      <c r="B188" s="18" t="s">
        <v>135</v>
      </c>
      <c r="C188" s="18" t="s">
        <v>435</v>
      </c>
      <c r="D188" s="19" t="s">
        <v>437</v>
      </c>
      <c r="E188" s="18" t="s">
        <v>147</v>
      </c>
      <c r="F188" s="41" t="s">
        <v>141</v>
      </c>
      <c r="G188" s="24">
        <v>2847</v>
      </c>
      <c r="H188" s="26">
        <v>3393</v>
      </c>
      <c r="I188" s="26"/>
      <c r="J188" s="26"/>
      <c r="K188" s="38">
        <f t="shared" si="6"/>
        <v>0.192</v>
      </c>
      <c r="L188" s="36" t="str">
        <f t="shared" si="7"/>
        <v>是</v>
      </c>
      <c r="M188" s="36" t="str">
        <f t="shared" si="8"/>
        <v>否</v>
      </c>
    </row>
    <row r="189" ht="18.75" customHeight="1" spans="1:13">
      <c r="A189" s="17" t="s">
        <v>135</v>
      </c>
      <c r="B189" s="18" t="s">
        <v>135</v>
      </c>
      <c r="C189" s="18" t="s">
        <v>435</v>
      </c>
      <c r="D189" s="19" t="s">
        <v>438</v>
      </c>
      <c r="E189" s="18" t="s">
        <v>147</v>
      </c>
      <c r="F189" s="41" t="s">
        <v>143</v>
      </c>
      <c r="G189" s="24">
        <v>165</v>
      </c>
      <c r="H189" s="26">
        <v>159</v>
      </c>
      <c r="I189" s="26"/>
      <c r="J189" s="26"/>
      <c r="K189" s="38">
        <f t="shared" si="6"/>
        <v>-0.036</v>
      </c>
      <c r="L189" s="36" t="str">
        <f t="shared" si="7"/>
        <v>是</v>
      </c>
      <c r="M189" s="36" t="str">
        <f t="shared" si="8"/>
        <v>否</v>
      </c>
    </row>
    <row r="190" ht="18.95" customHeight="1" spans="1:13">
      <c r="A190" s="17" t="s">
        <v>135</v>
      </c>
      <c r="B190" s="18" t="s">
        <v>135</v>
      </c>
      <c r="C190" s="18" t="s">
        <v>435</v>
      </c>
      <c r="D190" s="19" t="s">
        <v>439</v>
      </c>
      <c r="E190" s="18" t="s">
        <v>147</v>
      </c>
      <c r="F190" s="41" t="s">
        <v>145</v>
      </c>
      <c r="G190" s="24">
        <v>57</v>
      </c>
      <c r="H190" s="26">
        <v>63</v>
      </c>
      <c r="I190" s="26"/>
      <c r="J190" s="26"/>
      <c r="K190" s="38">
        <f t="shared" si="6"/>
        <v>0.105</v>
      </c>
      <c r="L190" s="36" t="str">
        <f t="shared" si="7"/>
        <v>是</v>
      </c>
      <c r="M190" s="36" t="str">
        <f t="shared" si="8"/>
        <v>否</v>
      </c>
    </row>
    <row r="191" ht="18.95" customHeight="1" spans="1:13">
      <c r="A191" s="17" t="s">
        <v>135</v>
      </c>
      <c r="B191" s="18" t="s">
        <v>135</v>
      </c>
      <c r="C191" s="18" t="s">
        <v>435</v>
      </c>
      <c r="D191" s="19" t="s">
        <v>440</v>
      </c>
      <c r="E191" s="18" t="s">
        <v>147</v>
      </c>
      <c r="F191" s="41" t="s">
        <v>441</v>
      </c>
      <c r="G191" s="24">
        <v>2</v>
      </c>
      <c r="H191" s="26">
        <v>2</v>
      </c>
      <c r="I191" s="26"/>
      <c r="J191" s="26"/>
      <c r="K191" s="38">
        <f t="shared" si="6"/>
        <v>0</v>
      </c>
      <c r="L191" s="36" t="str">
        <f t="shared" si="7"/>
        <v>是</v>
      </c>
      <c r="M191" s="36" t="str">
        <f t="shared" si="8"/>
        <v>否</v>
      </c>
    </row>
    <row r="192" ht="18.95" customHeight="1" spans="1:13">
      <c r="A192" s="17" t="s">
        <v>135</v>
      </c>
      <c r="B192" s="18" t="s">
        <v>135</v>
      </c>
      <c r="C192" s="18" t="s">
        <v>435</v>
      </c>
      <c r="D192" s="19" t="s">
        <v>442</v>
      </c>
      <c r="E192" s="18" t="s">
        <v>147</v>
      </c>
      <c r="F192" s="41" t="s">
        <v>443</v>
      </c>
      <c r="G192" s="24">
        <v>915</v>
      </c>
      <c r="H192" s="26">
        <v>712</v>
      </c>
      <c r="I192" s="26"/>
      <c r="J192" s="26"/>
      <c r="K192" s="38">
        <f t="shared" si="6"/>
        <v>-0.222</v>
      </c>
      <c r="L192" s="36" t="str">
        <f t="shared" si="7"/>
        <v>是</v>
      </c>
      <c r="M192" s="36" t="str">
        <f t="shared" si="8"/>
        <v>否</v>
      </c>
    </row>
    <row r="193" ht="18.95" customHeight="1" spans="1:13">
      <c r="A193" s="17" t="s">
        <v>135</v>
      </c>
      <c r="B193" s="18" t="s">
        <v>135</v>
      </c>
      <c r="C193" s="18" t="s">
        <v>435</v>
      </c>
      <c r="D193" s="19" t="s">
        <v>444</v>
      </c>
      <c r="E193" s="18" t="s">
        <v>147</v>
      </c>
      <c r="F193" s="41" t="s">
        <v>445</v>
      </c>
      <c r="G193" s="24">
        <v>6236</v>
      </c>
      <c r="H193" s="26">
        <v>6205</v>
      </c>
      <c r="I193" s="26"/>
      <c r="J193" s="26"/>
      <c r="K193" s="38">
        <f t="shared" si="6"/>
        <v>-0.005</v>
      </c>
      <c r="L193" s="36" t="str">
        <f t="shared" si="7"/>
        <v>是</v>
      </c>
      <c r="M193" s="36" t="str">
        <f t="shared" si="8"/>
        <v>否</v>
      </c>
    </row>
    <row r="194" ht="18.95" customHeight="1" spans="1:13">
      <c r="A194" s="17" t="s">
        <v>135</v>
      </c>
      <c r="B194" s="18" t="s">
        <v>135</v>
      </c>
      <c r="C194" s="18" t="s">
        <v>435</v>
      </c>
      <c r="D194" s="19" t="s">
        <v>446</v>
      </c>
      <c r="E194" s="18" t="s">
        <v>147</v>
      </c>
      <c r="F194" s="41" t="s">
        <v>160</v>
      </c>
      <c r="G194" s="24">
        <v>569</v>
      </c>
      <c r="H194" s="26">
        <v>784</v>
      </c>
      <c r="I194" s="26"/>
      <c r="J194" s="26"/>
      <c r="K194" s="38">
        <f t="shared" si="6"/>
        <v>0.378</v>
      </c>
      <c r="L194" s="36" t="str">
        <f t="shared" si="7"/>
        <v>是</v>
      </c>
      <c r="M194" s="36" t="str">
        <f t="shared" si="8"/>
        <v>否</v>
      </c>
    </row>
    <row r="195" ht="18.95" customHeight="1" spans="1:13">
      <c r="A195" s="17" t="s">
        <v>135</v>
      </c>
      <c r="B195" s="18"/>
      <c r="C195" s="18" t="s">
        <v>435</v>
      </c>
      <c r="D195" s="19" t="s">
        <v>447</v>
      </c>
      <c r="E195" s="18" t="s">
        <v>147</v>
      </c>
      <c r="F195" s="40" t="s">
        <v>448</v>
      </c>
      <c r="G195" s="24">
        <v>1201</v>
      </c>
      <c r="H195" s="26">
        <v>1290</v>
      </c>
      <c r="I195" s="26"/>
      <c r="J195" s="26"/>
      <c r="K195" s="38">
        <f t="shared" si="6"/>
        <v>0.074</v>
      </c>
      <c r="L195" s="36" t="str">
        <f t="shared" si="7"/>
        <v>是</v>
      </c>
      <c r="M195" s="36" t="str">
        <f t="shared" si="8"/>
        <v>否</v>
      </c>
    </row>
    <row r="196" ht="18.95" customHeight="1" spans="1:13">
      <c r="A196" s="17" t="s">
        <v>135</v>
      </c>
      <c r="B196" s="468" t="s">
        <v>136</v>
      </c>
      <c r="C196" s="18"/>
      <c r="D196" s="19" t="s">
        <v>449</v>
      </c>
      <c r="E196" s="18"/>
      <c r="F196" s="41" t="s">
        <v>450</v>
      </c>
      <c r="G196" s="24">
        <f>SUMIF($C195:$C1495,$D196,$G195:$G1495)</f>
        <v>38879</v>
      </c>
      <c r="H196" s="25" t="e">
        <f>VLOOKUP(F196,#REF!,2,0)</f>
        <v>#REF!</v>
      </c>
      <c r="I196" s="24"/>
      <c r="J196" s="24">
        <f>VLOOKUP(F196,'数据-全省决算数!'!$B:$C,2,0)</f>
        <v>41357</v>
      </c>
      <c r="K196" s="38" t="str">
        <f t="shared" ref="K196:K259" si="9">IF(ISERROR(H196/G196-1),"",H196/G196-1)</f>
        <v/>
      </c>
      <c r="L196" s="36" t="e">
        <f t="shared" ref="L196:L259" si="10">IF(F196&lt;&gt;"",IF(SUM(G196:H196)&lt;&gt;0,"是","否"),"空")</f>
        <v>#REF!</v>
      </c>
      <c r="M196" s="36" t="str">
        <f t="shared" ref="M196:M259" si="11">IF(C196&lt;&gt;"",IF(OR(LEFT(C196,3)="205",LEFT(C196,3)="206",LEFT(C196,3)="207",LEFT(C196,3)="208",LEFT(C196,3)="210",LEFT(C196,3)="213"),"是","否"),"是")</f>
        <v>是</v>
      </c>
    </row>
    <row r="197" ht="18.95" customHeight="1" spans="1:13">
      <c r="A197" s="17" t="s">
        <v>135</v>
      </c>
      <c r="B197" s="18" t="s">
        <v>135</v>
      </c>
      <c r="C197" s="18" t="s">
        <v>449</v>
      </c>
      <c r="D197" s="19" t="s">
        <v>451</v>
      </c>
      <c r="E197" s="18" t="s">
        <v>147</v>
      </c>
      <c r="F197" s="41" t="s">
        <v>141</v>
      </c>
      <c r="G197" s="24">
        <v>9641</v>
      </c>
      <c r="H197" s="26">
        <v>12683</v>
      </c>
      <c r="I197" s="26"/>
      <c r="J197" s="26"/>
      <c r="K197" s="38">
        <f t="shared" si="9"/>
        <v>0.316</v>
      </c>
      <c r="L197" s="36" t="str">
        <f t="shared" si="10"/>
        <v>是</v>
      </c>
      <c r="M197" s="36" t="str">
        <f t="shared" si="11"/>
        <v>否</v>
      </c>
    </row>
    <row r="198" ht="18.95" customHeight="1" spans="1:13">
      <c r="A198" s="17" t="s">
        <v>135</v>
      </c>
      <c r="B198" s="18" t="s">
        <v>135</v>
      </c>
      <c r="C198" s="18" t="s">
        <v>449</v>
      </c>
      <c r="D198" s="19" t="s">
        <v>452</v>
      </c>
      <c r="E198" s="18" t="s">
        <v>147</v>
      </c>
      <c r="F198" s="41" t="s">
        <v>143</v>
      </c>
      <c r="G198" s="24">
        <v>1683</v>
      </c>
      <c r="H198" s="26">
        <v>1731</v>
      </c>
      <c r="I198" s="26"/>
      <c r="J198" s="26"/>
      <c r="K198" s="42">
        <f t="shared" si="9"/>
        <v>0.029</v>
      </c>
      <c r="L198" s="36" t="str">
        <f t="shared" si="10"/>
        <v>是</v>
      </c>
      <c r="M198" s="36" t="str">
        <f t="shared" si="11"/>
        <v>否</v>
      </c>
    </row>
    <row r="199" ht="18.95" customHeight="1" spans="1:13">
      <c r="A199" s="17" t="s">
        <v>135</v>
      </c>
      <c r="B199" s="18" t="s">
        <v>135</v>
      </c>
      <c r="C199" s="18" t="s">
        <v>449</v>
      </c>
      <c r="D199" s="19" t="s">
        <v>453</v>
      </c>
      <c r="E199" s="18" t="s">
        <v>147</v>
      </c>
      <c r="F199" s="41" t="s">
        <v>145</v>
      </c>
      <c r="G199" s="24">
        <v>0</v>
      </c>
      <c r="H199" s="26">
        <v>0</v>
      </c>
      <c r="I199" s="26"/>
      <c r="J199" s="26"/>
      <c r="K199" s="38" t="str">
        <f t="shared" si="9"/>
        <v/>
      </c>
      <c r="L199" s="36" t="str">
        <f t="shared" si="10"/>
        <v>否</v>
      </c>
      <c r="M199" s="36" t="str">
        <f t="shared" si="11"/>
        <v>否</v>
      </c>
    </row>
    <row r="200" ht="18.95" customHeight="1" spans="1:13">
      <c r="A200" s="17" t="s">
        <v>135</v>
      </c>
      <c r="B200" s="18" t="s">
        <v>135</v>
      </c>
      <c r="C200" s="18" t="s">
        <v>449</v>
      </c>
      <c r="D200" s="19" t="s">
        <v>454</v>
      </c>
      <c r="E200" s="18" t="s">
        <v>147</v>
      </c>
      <c r="F200" s="41" t="s">
        <v>455</v>
      </c>
      <c r="G200" s="24">
        <v>26490</v>
      </c>
      <c r="H200" s="26">
        <v>25988</v>
      </c>
      <c r="I200" s="26"/>
      <c r="J200" s="26"/>
      <c r="K200" s="38">
        <f t="shared" si="9"/>
        <v>-0.019</v>
      </c>
      <c r="L200" s="36" t="str">
        <f t="shared" si="10"/>
        <v>是</v>
      </c>
      <c r="M200" s="36" t="str">
        <f t="shared" si="11"/>
        <v>否</v>
      </c>
    </row>
    <row r="201" ht="18.95" customHeight="1" spans="1:13">
      <c r="A201" s="17" t="s">
        <v>135</v>
      </c>
      <c r="B201" s="18"/>
      <c r="C201" s="18" t="s">
        <v>449</v>
      </c>
      <c r="D201" s="19" t="s">
        <v>456</v>
      </c>
      <c r="E201" s="18" t="s">
        <v>147</v>
      </c>
      <c r="F201" s="40" t="s">
        <v>457</v>
      </c>
      <c r="G201" s="24">
        <v>1065</v>
      </c>
      <c r="H201" s="26">
        <v>975</v>
      </c>
      <c r="I201" s="26"/>
      <c r="J201" s="26"/>
      <c r="K201" s="38">
        <f t="shared" si="9"/>
        <v>-0.085</v>
      </c>
      <c r="L201" s="36" t="str">
        <f t="shared" si="10"/>
        <v>是</v>
      </c>
      <c r="M201" s="36" t="str">
        <f t="shared" si="11"/>
        <v>否</v>
      </c>
    </row>
    <row r="202" ht="18.95" customHeight="1" spans="1:13">
      <c r="A202" s="17" t="s">
        <v>135</v>
      </c>
      <c r="B202" s="468" t="s">
        <v>136</v>
      </c>
      <c r="C202" s="18"/>
      <c r="D202" s="19" t="s">
        <v>458</v>
      </c>
      <c r="E202" s="18"/>
      <c r="F202" s="41" t="s">
        <v>459</v>
      </c>
      <c r="G202" s="24">
        <f>SUMIF($C201:$C1501,$D202,$G201:$G1501)</f>
        <v>18758</v>
      </c>
      <c r="H202" s="25" t="e">
        <f>VLOOKUP(F202,#REF!,2,0)</f>
        <v>#REF!</v>
      </c>
      <c r="I202" s="24"/>
      <c r="J202" s="24">
        <f>VLOOKUP(F202,'数据-全省决算数!'!$B:$C,2,0)</f>
        <v>20412</v>
      </c>
      <c r="K202" s="38" t="str">
        <f t="shared" si="9"/>
        <v/>
      </c>
      <c r="L202" s="36" t="e">
        <f t="shared" si="10"/>
        <v>#REF!</v>
      </c>
      <c r="M202" s="36" t="str">
        <f t="shared" si="11"/>
        <v>是</v>
      </c>
    </row>
    <row r="203" ht="18.95" customHeight="1" spans="1:13">
      <c r="A203" s="17" t="s">
        <v>135</v>
      </c>
      <c r="B203" s="18" t="s">
        <v>135</v>
      </c>
      <c r="C203" s="18" t="s">
        <v>458</v>
      </c>
      <c r="D203" s="19" t="s">
        <v>460</v>
      </c>
      <c r="E203" s="18" t="s">
        <v>147</v>
      </c>
      <c r="F203" s="41" t="s">
        <v>141</v>
      </c>
      <c r="G203" s="24">
        <v>12103</v>
      </c>
      <c r="H203" s="26">
        <v>13956</v>
      </c>
      <c r="I203" s="26"/>
      <c r="J203" s="26"/>
      <c r="K203" s="38">
        <f t="shared" si="9"/>
        <v>0.153</v>
      </c>
      <c r="L203" s="36" t="str">
        <f t="shared" si="10"/>
        <v>是</v>
      </c>
      <c r="M203" s="36" t="str">
        <f t="shared" si="11"/>
        <v>否</v>
      </c>
    </row>
    <row r="204" ht="18.95" customHeight="1" spans="1:13">
      <c r="A204" s="17" t="s">
        <v>135</v>
      </c>
      <c r="B204" s="18" t="s">
        <v>135</v>
      </c>
      <c r="C204" s="18" t="s">
        <v>458</v>
      </c>
      <c r="D204" s="19" t="s">
        <v>461</v>
      </c>
      <c r="E204" s="18" t="s">
        <v>147</v>
      </c>
      <c r="F204" s="41" t="s">
        <v>143</v>
      </c>
      <c r="G204" s="24">
        <v>2548</v>
      </c>
      <c r="H204" s="26">
        <v>2860</v>
      </c>
      <c r="I204" s="26"/>
      <c r="J204" s="26"/>
      <c r="K204" s="42">
        <f t="shared" si="9"/>
        <v>0.122</v>
      </c>
      <c r="L204" s="36" t="str">
        <f t="shared" si="10"/>
        <v>是</v>
      </c>
      <c r="M204" s="36" t="str">
        <f t="shared" si="11"/>
        <v>否</v>
      </c>
    </row>
    <row r="205" ht="18.95" customHeight="1" spans="1:13">
      <c r="A205" s="17" t="s">
        <v>135</v>
      </c>
      <c r="B205" s="18" t="s">
        <v>135</v>
      </c>
      <c r="C205" s="18" t="s">
        <v>458</v>
      </c>
      <c r="D205" s="19" t="s">
        <v>462</v>
      </c>
      <c r="E205" s="18" t="s">
        <v>147</v>
      </c>
      <c r="F205" s="41" t="s">
        <v>145</v>
      </c>
      <c r="G205" s="24">
        <v>0</v>
      </c>
      <c r="H205" s="26">
        <v>0</v>
      </c>
      <c r="I205" s="26"/>
      <c r="J205" s="26"/>
      <c r="K205" s="38" t="str">
        <f t="shared" si="9"/>
        <v/>
      </c>
      <c r="L205" s="36" t="str">
        <f t="shared" si="10"/>
        <v>否</v>
      </c>
      <c r="M205" s="36" t="str">
        <f t="shared" si="11"/>
        <v>否</v>
      </c>
    </row>
    <row r="206" ht="18.95" customHeight="1" spans="1:13">
      <c r="A206" s="17" t="s">
        <v>135</v>
      </c>
      <c r="B206" s="18" t="s">
        <v>135</v>
      </c>
      <c r="C206" s="18" t="s">
        <v>458</v>
      </c>
      <c r="D206" s="19" t="s">
        <v>463</v>
      </c>
      <c r="E206" s="18" t="s">
        <v>147</v>
      </c>
      <c r="F206" s="41" t="s">
        <v>173</v>
      </c>
      <c r="G206" s="24">
        <v>200</v>
      </c>
      <c r="H206" s="26">
        <v>186</v>
      </c>
      <c r="I206" s="26"/>
      <c r="J206" s="26"/>
      <c r="K206" s="38">
        <f t="shared" si="9"/>
        <v>-0.07</v>
      </c>
      <c r="L206" s="36" t="str">
        <f t="shared" si="10"/>
        <v>是</v>
      </c>
      <c r="M206" s="36" t="str">
        <f t="shared" si="11"/>
        <v>否</v>
      </c>
    </row>
    <row r="207" ht="18.95" customHeight="1" spans="1:13">
      <c r="A207" s="17" t="s">
        <v>135</v>
      </c>
      <c r="B207" s="18" t="s">
        <v>135</v>
      </c>
      <c r="C207" s="18" t="s">
        <v>458</v>
      </c>
      <c r="D207" s="19" t="s">
        <v>464</v>
      </c>
      <c r="E207" s="18" t="s">
        <v>147</v>
      </c>
      <c r="F207" s="41" t="s">
        <v>160</v>
      </c>
      <c r="G207" s="24">
        <v>47</v>
      </c>
      <c r="H207" s="26">
        <v>83</v>
      </c>
      <c r="I207" s="26"/>
      <c r="J207" s="26"/>
      <c r="K207" s="38">
        <f t="shared" si="9"/>
        <v>0.766</v>
      </c>
      <c r="L207" s="36" t="str">
        <f t="shared" si="10"/>
        <v>是</v>
      </c>
      <c r="M207" s="36" t="str">
        <f t="shared" si="11"/>
        <v>否</v>
      </c>
    </row>
    <row r="208" ht="18.95" customHeight="1" spans="1:13">
      <c r="A208" s="17" t="s">
        <v>135</v>
      </c>
      <c r="B208" s="18"/>
      <c r="C208" s="18" t="s">
        <v>458</v>
      </c>
      <c r="D208" s="19" t="s">
        <v>465</v>
      </c>
      <c r="E208" s="18" t="s">
        <v>147</v>
      </c>
      <c r="F208" s="40" t="s">
        <v>466</v>
      </c>
      <c r="G208" s="24">
        <v>3860</v>
      </c>
      <c r="H208" s="26">
        <v>3319</v>
      </c>
      <c r="I208" s="26"/>
      <c r="J208" s="26"/>
      <c r="K208" s="38">
        <f t="shared" si="9"/>
        <v>-0.14</v>
      </c>
      <c r="L208" s="36" t="str">
        <f t="shared" si="10"/>
        <v>是</v>
      </c>
      <c r="M208" s="36" t="str">
        <f t="shared" si="11"/>
        <v>否</v>
      </c>
    </row>
    <row r="209" ht="18.95" customHeight="1" spans="1:13">
      <c r="A209" s="17" t="s">
        <v>135</v>
      </c>
      <c r="B209" s="468" t="s">
        <v>136</v>
      </c>
      <c r="C209" s="18"/>
      <c r="D209" s="19" t="s">
        <v>467</v>
      </c>
      <c r="E209" s="18"/>
      <c r="F209" s="41" t="s">
        <v>468</v>
      </c>
      <c r="G209" s="24">
        <f>SUMIF($C208:$C1508,$D209,$G208:$G1508)</f>
        <v>76074</v>
      </c>
      <c r="H209" s="25" t="e">
        <f>VLOOKUP(F209,#REF!,2,0)</f>
        <v>#REF!</v>
      </c>
      <c r="I209" s="24"/>
      <c r="J209" s="24">
        <f>VLOOKUP(F209,'数据-全省决算数!'!$B:$C,2,0)</f>
        <v>83966</v>
      </c>
      <c r="K209" s="38" t="str">
        <f t="shared" si="9"/>
        <v/>
      </c>
      <c r="L209" s="36" t="e">
        <f t="shared" si="10"/>
        <v>#REF!</v>
      </c>
      <c r="M209" s="36" t="str">
        <f t="shared" si="11"/>
        <v>是</v>
      </c>
    </row>
    <row r="210" ht="18.95" customHeight="1" spans="1:13">
      <c r="A210" s="17" t="s">
        <v>135</v>
      </c>
      <c r="B210" s="18" t="s">
        <v>135</v>
      </c>
      <c r="C210" s="18" t="s">
        <v>467</v>
      </c>
      <c r="D210" s="19" t="s">
        <v>469</v>
      </c>
      <c r="E210" s="18" t="s">
        <v>147</v>
      </c>
      <c r="F210" s="41" t="s">
        <v>141</v>
      </c>
      <c r="G210" s="24">
        <v>35020</v>
      </c>
      <c r="H210" s="26">
        <v>42026</v>
      </c>
      <c r="I210" s="26"/>
      <c r="J210" s="26"/>
      <c r="K210" s="38">
        <f t="shared" si="9"/>
        <v>0.2</v>
      </c>
      <c r="L210" s="36" t="str">
        <f t="shared" si="10"/>
        <v>是</v>
      </c>
      <c r="M210" s="36" t="str">
        <f t="shared" si="11"/>
        <v>否</v>
      </c>
    </row>
    <row r="211" ht="18.95" customHeight="1" spans="1:13">
      <c r="A211" s="17" t="s">
        <v>135</v>
      </c>
      <c r="B211" s="18" t="s">
        <v>135</v>
      </c>
      <c r="C211" s="18" t="s">
        <v>467</v>
      </c>
      <c r="D211" s="19" t="s">
        <v>470</v>
      </c>
      <c r="E211" s="18" t="s">
        <v>147</v>
      </c>
      <c r="F211" s="41" t="s">
        <v>143</v>
      </c>
      <c r="G211" s="24">
        <v>13176</v>
      </c>
      <c r="H211" s="26">
        <v>14575</v>
      </c>
      <c r="I211" s="26"/>
      <c r="J211" s="26"/>
      <c r="K211" s="38">
        <f t="shared" si="9"/>
        <v>0.106</v>
      </c>
      <c r="L211" s="36" t="str">
        <f t="shared" si="10"/>
        <v>是</v>
      </c>
      <c r="M211" s="36" t="str">
        <f t="shared" si="11"/>
        <v>否</v>
      </c>
    </row>
    <row r="212" ht="18.95" customHeight="1" spans="1:13">
      <c r="A212" s="17" t="s">
        <v>135</v>
      </c>
      <c r="B212" s="18" t="s">
        <v>135</v>
      </c>
      <c r="C212" s="18" t="s">
        <v>467</v>
      </c>
      <c r="D212" s="19" t="s">
        <v>471</v>
      </c>
      <c r="E212" s="18" t="s">
        <v>147</v>
      </c>
      <c r="F212" s="41" t="s">
        <v>145</v>
      </c>
      <c r="G212" s="24">
        <v>88</v>
      </c>
      <c r="H212" s="26">
        <v>67</v>
      </c>
      <c r="I212" s="26"/>
      <c r="J212" s="26"/>
      <c r="K212" s="38">
        <f t="shared" si="9"/>
        <v>-0.239</v>
      </c>
      <c r="L212" s="36" t="str">
        <f t="shared" si="10"/>
        <v>是</v>
      </c>
      <c r="M212" s="36" t="str">
        <f t="shared" si="11"/>
        <v>否</v>
      </c>
    </row>
    <row r="213" ht="18.95" customHeight="1" spans="1:13">
      <c r="A213" s="17" t="s">
        <v>135</v>
      </c>
      <c r="B213" s="18" t="s">
        <v>135</v>
      </c>
      <c r="C213" s="18" t="s">
        <v>467</v>
      </c>
      <c r="D213" s="19" t="s">
        <v>472</v>
      </c>
      <c r="E213" s="18" t="s">
        <v>147</v>
      </c>
      <c r="F213" s="41" t="s">
        <v>473</v>
      </c>
      <c r="G213" s="24">
        <v>32</v>
      </c>
      <c r="H213" s="26">
        <v>12</v>
      </c>
      <c r="I213" s="26"/>
      <c r="J213" s="26"/>
      <c r="K213" s="38">
        <f t="shared" si="9"/>
        <v>-0.625</v>
      </c>
      <c r="L213" s="36" t="str">
        <f t="shared" si="10"/>
        <v>是</v>
      </c>
      <c r="M213" s="36" t="str">
        <f t="shared" si="11"/>
        <v>否</v>
      </c>
    </row>
    <row r="214" ht="18.95" customHeight="1" spans="1:13">
      <c r="A214" s="17" t="s">
        <v>135</v>
      </c>
      <c r="B214" s="18" t="s">
        <v>135</v>
      </c>
      <c r="C214" s="18" t="s">
        <v>467</v>
      </c>
      <c r="D214" s="19" t="s">
        <v>474</v>
      </c>
      <c r="E214" s="18" t="s">
        <v>147</v>
      </c>
      <c r="F214" s="41" t="s">
        <v>475</v>
      </c>
      <c r="G214" s="24">
        <v>211</v>
      </c>
      <c r="H214" s="26">
        <v>188</v>
      </c>
      <c r="I214" s="26"/>
      <c r="J214" s="26"/>
      <c r="K214" s="38">
        <f t="shared" si="9"/>
        <v>-0.109</v>
      </c>
      <c r="L214" s="36" t="str">
        <f t="shared" si="10"/>
        <v>是</v>
      </c>
      <c r="M214" s="36" t="str">
        <f t="shared" si="11"/>
        <v>否</v>
      </c>
    </row>
    <row r="215" ht="18.95" customHeight="1" spans="1:13">
      <c r="A215" s="17" t="s">
        <v>135</v>
      </c>
      <c r="B215" s="18" t="s">
        <v>135</v>
      </c>
      <c r="C215" s="18" t="s">
        <v>467</v>
      </c>
      <c r="D215" s="19" t="s">
        <v>476</v>
      </c>
      <c r="E215" s="18" t="s">
        <v>147</v>
      </c>
      <c r="F215" s="41" t="s">
        <v>160</v>
      </c>
      <c r="G215" s="24">
        <v>863</v>
      </c>
      <c r="H215" s="26">
        <v>1091</v>
      </c>
      <c r="I215" s="26"/>
      <c r="J215" s="26"/>
      <c r="K215" s="38">
        <f t="shared" si="9"/>
        <v>0.264</v>
      </c>
      <c r="L215" s="36" t="str">
        <f t="shared" si="10"/>
        <v>是</v>
      </c>
      <c r="M215" s="36" t="str">
        <f t="shared" si="11"/>
        <v>否</v>
      </c>
    </row>
    <row r="216" ht="18.95" customHeight="1" spans="1:13">
      <c r="A216" s="17" t="s">
        <v>135</v>
      </c>
      <c r="B216" s="18"/>
      <c r="C216" s="18" t="s">
        <v>467</v>
      </c>
      <c r="D216" s="19" t="s">
        <v>477</v>
      </c>
      <c r="E216" s="18" t="s">
        <v>147</v>
      </c>
      <c r="F216" s="40" t="s">
        <v>478</v>
      </c>
      <c r="G216" s="24">
        <v>26684</v>
      </c>
      <c r="H216" s="26">
        <v>25724</v>
      </c>
      <c r="I216" s="26"/>
      <c r="J216" s="26"/>
      <c r="K216" s="38">
        <f t="shared" si="9"/>
        <v>-0.036</v>
      </c>
      <c r="L216" s="36" t="str">
        <f t="shared" si="10"/>
        <v>是</v>
      </c>
      <c r="M216" s="36" t="str">
        <f t="shared" si="11"/>
        <v>否</v>
      </c>
    </row>
    <row r="217" ht="18.95" customHeight="1" spans="1:13">
      <c r="A217" s="17" t="s">
        <v>135</v>
      </c>
      <c r="B217" s="468" t="s">
        <v>136</v>
      </c>
      <c r="C217" s="18"/>
      <c r="D217" s="19" t="s">
        <v>479</v>
      </c>
      <c r="E217" s="18"/>
      <c r="F217" s="41" t="s">
        <v>2835</v>
      </c>
      <c r="G217" s="24">
        <f>SUMIF($C216:$C1516,$D217,$G216:$G1516)</f>
        <v>242958</v>
      </c>
      <c r="H217" s="25" t="e">
        <f>VLOOKUP(F217,#REF!,2,0)</f>
        <v>#REF!</v>
      </c>
      <c r="I217" s="24"/>
      <c r="J217" s="24" t="e">
        <f>VLOOKUP(F217,'数据-全省决算数!'!$B:$C,2,0)</f>
        <v>#N/A</v>
      </c>
      <c r="K217" s="38" t="str">
        <f t="shared" si="9"/>
        <v/>
      </c>
      <c r="L217" s="36" t="e">
        <f t="shared" si="10"/>
        <v>#REF!</v>
      </c>
      <c r="M217" s="36" t="str">
        <f t="shared" si="11"/>
        <v>是</v>
      </c>
    </row>
    <row r="218" ht="18.95" customHeight="1" spans="1:13">
      <c r="A218" s="17" t="s">
        <v>135</v>
      </c>
      <c r="B218" s="18" t="s">
        <v>135</v>
      </c>
      <c r="C218" s="18" t="s">
        <v>479</v>
      </c>
      <c r="D218" s="19" t="s">
        <v>481</v>
      </c>
      <c r="E218" s="18" t="s">
        <v>147</v>
      </c>
      <c r="F218" s="41" t="s">
        <v>141</v>
      </c>
      <c r="G218" s="24">
        <v>146432</v>
      </c>
      <c r="H218" s="26">
        <v>185530</v>
      </c>
      <c r="I218" s="26"/>
      <c r="J218" s="26"/>
      <c r="K218" s="38">
        <f t="shared" si="9"/>
        <v>0.267</v>
      </c>
      <c r="L218" s="36" t="str">
        <f t="shared" si="10"/>
        <v>是</v>
      </c>
      <c r="M218" s="36" t="str">
        <f t="shared" si="11"/>
        <v>否</v>
      </c>
    </row>
    <row r="219" ht="18.95" customHeight="1" spans="1:13">
      <c r="A219" s="17" t="s">
        <v>135</v>
      </c>
      <c r="B219" s="18" t="s">
        <v>135</v>
      </c>
      <c r="C219" s="18" t="s">
        <v>479</v>
      </c>
      <c r="D219" s="19" t="s">
        <v>482</v>
      </c>
      <c r="E219" s="18" t="s">
        <v>147</v>
      </c>
      <c r="F219" s="41" t="s">
        <v>143</v>
      </c>
      <c r="G219" s="24">
        <v>44722</v>
      </c>
      <c r="H219" s="26">
        <v>40350</v>
      </c>
      <c r="I219" s="26"/>
      <c r="J219" s="26"/>
      <c r="K219" s="38">
        <f t="shared" si="9"/>
        <v>-0.098</v>
      </c>
      <c r="L219" s="36" t="str">
        <f t="shared" si="10"/>
        <v>是</v>
      </c>
      <c r="M219" s="36" t="str">
        <f t="shared" si="11"/>
        <v>否</v>
      </c>
    </row>
    <row r="220" ht="18.95" customHeight="1" spans="1:13">
      <c r="A220" s="17" t="s">
        <v>135</v>
      </c>
      <c r="B220" s="18" t="s">
        <v>135</v>
      </c>
      <c r="C220" s="18" t="s">
        <v>479</v>
      </c>
      <c r="D220" s="19" t="s">
        <v>483</v>
      </c>
      <c r="E220" s="18" t="s">
        <v>147</v>
      </c>
      <c r="F220" s="41" t="s">
        <v>145</v>
      </c>
      <c r="G220" s="24">
        <v>969</v>
      </c>
      <c r="H220" s="26">
        <v>1498</v>
      </c>
      <c r="I220" s="26"/>
      <c r="J220" s="26"/>
      <c r="K220" s="38">
        <f t="shared" si="9"/>
        <v>0.546</v>
      </c>
      <c r="L220" s="36" t="str">
        <f t="shared" si="10"/>
        <v>是</v>
      </c>
      <c r="M220" s="36" t="str">
        <f t="shared" si="11"/>
        <v>否</v>
      </c>
    </row>
    <row r="221" ht="18.95" customHeight="1" spans="1:13">
      <c r="A221" s="17" t="s">
        <v>135</v>
      </c>
      <c r="B221" s="18" t="s">
        <v>135</v>
      </c>
      <c r="C221" s="18" t="s">
        <v>479</v>
      </c>
      <c r="D221" s="19" t="s">
        <v>484</v>
      </c>
      <c r="E221" s="18" t="s">
        <v>147</v>
      </c>
      <c r="F221" s="41" t="s">
        <v>485</v>
      </c>
      <c r="G221" s="24">
        <v>10634</v>
      </c>
      <c r="H221" s="26">
        <v>9837</v>
      </c>
      <c r="I221" s="26"/>
      <c r="J221" s="26"/>
      <c r="K221" s="38">
        <f t="shared" si="9"/>
        <v>-0.075</v>
      </c>
      <c r="L221" s="36" t="str">
        <f t="shared" si="10"/>
        <v>是</v>
      </c>
      <c r="M221" s="36" t="str">
        <f t="shared" si="11"/>
        <v>否</v>
      </c>
    </row>
    <row r="222" ht="18.95" customHeight="1" spans="1:13">
      <c r="A222" s="17" t="s">
        <v>135</v>
      </c>
      <c r="B222" s="18" t="s">
        <v>135</v>
      </c>
      <c r="C222" s="18" t="s">
        <v>479</v>
      </c>
      <c r="D222" s="19" t="s">
        <v>486</v>
      </c>
      <c r="E222" s="18" t="s">
        <v>147</v>
      </c>
      <c r="F222" s="41" t="s">
        <v>160</v>
      </c>
      <c r="G222" s="24">
        <v>1759</v>
      </c>
      <c r="H222" s="26">
        <v>1756</v>
      </c>
      <c r="I222" s="26"/>
      <c r="J222" s="26"/>
      <c r="K222" s="38">
        <f t="shared" si="9"/>
        <v>-0.002</v>
      </c>
      <c r="L222" s="36" t="str">
        <f t="shared" si="10"/>
        <v>是</v>
      </c>
      <c r="M222" s="36" t="str">
        <f t="shared" si="11"/>
        <v>否</v>
      </c>
    </row>
    <row r="223" ht="18.95" customHeight="1" spans="1:13">
      <c r="A223" s="17" t="s">
        <v>135</v>
      </c>
      <c r="B223" s="18"/>
      <c r="C223" s="18" t="s">
        <v>479</v>
      </c>
      <c r="D223" s="19" t="s">
        <v>487</v>
      </c>
      <c r="E223" s="18" t="s">
        <v>147</v>
      </c>
      <c r="F223" s="40" t="s">
        <v>4625</v>
      </c>
      <c r="G223" s="24">
        <v>38442</v>
      </c>
      <c r="H223" s="26">
        <v>32441</v>
      </c>
      <c r="I223" s="26"/>
      <c r="J223" s="26"/>
      <c r="K223" s="38">
        <f t="shared" si="9"/>
        <v>-0.156</v>
      </c>
      <c r="L223" s="36" t="str">
        <f t="shared" si="10"/>
        <v>是</v>
      </c>
      <c r="M223" s="36" t="str">
        <f t="shared" si="11"/>
        <v>否</v>
      </c>
    </row>
    <row r="224" ht="18.95" customHeight="1" spans="1:13">
      <c r="A224" s="17" t="s">
        <v>135</v>
      </c>
      <c r="B224" s="468" t="s">
        <v>136</v>
      </c>
      <c r="C224" s="18"/>
      <c r="D224" s="19" t="s">
        <v>489</v>
      </c>
      <c r="E224" s="18"/>
      <c r="F224" s="41" t="s">
        <v>490</v>
      </c>
      <c r="G224" s="24">
        <f>SUMIF($C223:$C1523,$D224,$G223:$G1523)</f>
        <v>95980</v>
      </c>
      <c r="H224" s="25" t="e">
        <f>VLOOKUP(F224,#REF!,2,0)</f>
        <v>#REF!</v>
      </c>
      <c r="I224" s="24"/>
      <c r="J224" s="24">
        <f>VLOOKUP(F224,'数据-全省决算数!'!$B:$C,2,0)</f>
        <v>113522</v>
      </c>
      <c r="K224" s="38" t="str">
        <f t="shared" si="9"/>
        <v/>
      </c>
      <c r="L224" s="36" t="e">
        <f t="shared" si="10"/>
        <v>#REF!</v>
      </c>
      <c r="M224" s="36" t="str">
        <f t="shared" si="11"/>
        <v>是</v>
      </c>
    </row>
    <row r="225" ht="18.95" customHeight="1" spans="1:13">
      <c r="A225" s="17" t="s">
        <v>135</v>
      </c>
      <c r="B225" s="18" t="s">
        <v>135</v>
      </c>
      <c r="C225" s="18" t="s">
        <v>489</v>
      </c>
      <c r="D225" s="19" t="s">
        <v>491</v>
      </c>
      <c r="E225" s="18" t="s">
        <v>147</v>
      </c>
      <c r="F225" s="41" t="s">
        <v>141</v>
      </c>
      <c r="G225" s="24">
        <v>30232</v>
      </c>
      <c r="H225" s="26">
        <v>36627</v>
      </c>
      <c r="I225" s="26"/>
      <c r="J225" s="26"/>
      <c r="K225" s="38">
        <f t="shared" si="9"/>
        <v>0.212</v>
      </c>
      <c r="L225" s="36" t="str">
        <f t="shared" si="10"/>
        <v>是</v>
      </c>
      <c r="M225" s="36" t="str">
        <f t="shared" si="11"/>
        <v>否</v>
      </c>
    </row>
    <row r="226" ht="18.95" customHeight="1" spans="1:13">
      <c r="A226" s="17" t="s">
        <v>135</v>
      </c>
      <c r="B226" s="18" t="s">
        <v>135</v>
      </c>
      <c r="C226" s="18" t="s">
        <v>489</v>
      </c>
      <c r="D226" s="19" t="s">
        <v>492</v>
      </c>
      <c r="E226" s="18" t="s">
        <v>147</v>
      </c>
      <c r="F226" s="41" t="s">
        <v>143</v>
      </c>
      <c r="G226" s="24">
        <v>28309</v>
      </c>
      <c r="H226" s="26">
        <v>35044</v>
      </c>
      <c r="I226" s="26"/>
      <c r="J226" s="26"/>
      <c r="K226" s="38">
        <f t="shared" si="9"/>
        <v>0.238</v>
      </c>
      <c r="L226" s="36" t="str">
        <f t="shared" si="10"/>
        <v>是</v>
      </c>
      <c r="M226" s="36" t="str">
        <f t="shared" si="11"/>
        <v>否</v>
      </c>
    </row>
    <row r="227" ht="18.95" customHeight="1" spans="1:13">
      <c r="A227" s="17" t="s">
        <v>135</v>
      </c>
      <c r="B227" s="18" t="s">
        <v>135</v>
      </c>
      <c r="C227" s="18" t="s">
        <v>489</v>
      </c>
      <c r="D227" s="19" t="s">
        <v>493</v>
      </c>
      <c r="E227" s="18" t="s">
        <v>147</v>
      </c>
      <c r="F227" s="41" t="s">
        <v>145</v>
      </c>
      <c r="G227" s="24">
        <v>83</v>
      </c>
      <c r="H227" s="26">
        <v>0</v>
      </c>
      <c r="I227" s="26"/>
      <c r="J227" s="26"/>
      <c r="K227" s="38">
        <f t="shared" si="9"/>
        <v>-1</v>
      </c>
      <c r="L227" s="36" t="str">
        <f t="shared" si="10"/>
        <v>是</v>
      </c>
      <c r="M227" s="36" t="str">
        <f t="shared" si="11"/>
        <v>否</v>
      </c>
    </row>
    <row r="228" ht="18.95" customHeight="1" spans="1:13">
      <c r="A228" s="17" t="s">
        <v>135</v>
      </c>
      <c r="B228" s="18" t="s">
        <v>135</v>
      </c>
      <c r="C228" s="18" t="s">
        <v>489</v>
      </c>
      <c r="D228" s="19" t="s">
        <v>494</v>
      </c>
      <c r="E228" s="18" t="s">
        <v>147</v>
      </c>
      <c r="F228" s="41" t="s">
        <v>160</v>
      </c>
      <c r="G228" s="24">
        <v>238</v>
      </c>
      <c r="H228" s="26">
        <v>414</v>
      </c>
      <c r="I228" s="26"/>
      <c r="J228" s="26"/>
      <c r="K228" s="38">
        <f t="shared" si="9"/>
        <v>0.739</v>
      </c>
      <c r="L228" s="36" t="str">
        <f t="shared" si="10"/>
        <v>是</v>
      </c>
      <c r="M228" s="36" t="str">
        <f t="shared" si="11"/>
        <v>否</v>
      </c>
    </row>
    <row r="229" ht="18.95" customHeight="1" spans="1:13">
      <c r="A229" s="17" t="s">
        <v>135</v>
      </c>
      <c r="B229" s="18"/>
      <c r="C229" s="18" t="s">
        <v>489</v>
      </c>
      <c r="D229" s="19" t="s">
        <v>495</v>
      </c>
      <c r="E229" s="18" t="s">
        <v>147</v>
      </c>
      <c r="F229" s="40" t="s">
        <v>496</v>
      </c>
      <c r="G229" s="24">
        <v>37118</v>
      </c>
      <c r="H229" s="26">
        <v>42090</v>
      </c>
      <c r="I229" s="26"/>
      <c r="J229" s="26"/>
      <c r="K229" s="38">
        <f t="shared" si="9"/>
        <v>0.134</v>
      </c>
      <c r="L229" s="36" t="str">
        <f t="shared" si="10"/>
        <v>是</v>
      </c>
      <c r="M229" s="36" t="str">
        <f t="shared" si="11"/>
        <v>否</v>
      </c>
    </row>
    <row r="230" ht="18.95" customHeight="1" spans="1:13">
      <c r="A230" s="17" t="s">
        <v>135</v>
      </c>
      <c r="B230" s="468" t="s">
        <v>136</v>
      </c>
      <c r="C230" s="18"/>
      <c r="D230" s="19" t="s">
        <v>497</v>
      </c>
      <c r="E230" s="18"/>
      <c r="F230" s="41" t="s">
        <v>498</v>
      </c>
      <c r="G230" s="24">
        <f>SUMIF($C229:$C1529,$D230,$G229:$G1529)</f>
        <v>71011</v>
      </c>
      <c r="H230" s="25" t="e">
        <f>VLOOKUP(F230,#REF!,2,0)</f>
        <v>#REF!</v>
      </c>
      <c r="I230" s="24"/>
      <c r="J230" s="24">
        <f>VLOOKUP(F230,'数据-全省决算数!'!$B:$C,2,0)</f>
        <v>74042</v>
      </c>
      <c r="K230" s="38" t="str">
        <f t="shared" si="9"/>
        <v/>
      </c>
      <c r="L230" s="36" t="e">
        <f t="shared" si="10"/>
        <v>#REF!</v>
      </c>
      <c r="M230" s="36" t="str">
        <f t="shared" si="11"/>
        <v>是</v>
      </c>
    </row>
    <row r="231" ht="18.95" customHeight="1" spans="1:13">
      <c r="A231" s="17" t="s">
        <v>135</v>
      </c>
      <c r="B231" s="18" t="s">
        <v>135</v>
      </c>
      <c r="C231" s="18" t="s">
        <v>497</v>
      </c>
      <c r="D231" s="19" t="s">
        <v>499</v>
      </c>
      <c r="E231" s="18" t="s">
        <v>147</v>
      </c>
      <c r="F231" s="41" t="s">
        <v>141</v>
      </c>
      <c r="G231" s="24">
        <v>23780</v>
      </c>
      <c r="H231" s="26">
        <v>31447</v>
      </c>
      <c r="I231" s="26"/>
      <c r="J231" s="26"/>
      <c r="K231" s="38">
        <f t="shared" si="9"/>
        <v>0.322</v>
      </c>
      <c r="L231" s="36" t="str">
        <f t="shared" si="10"/>
        <v>是</v>
      </c>
      <c r="M231" s="36" t="str">
        <f t="shared" si="11"/>
        <v>否</v>
      </c>
    </row>
    <row r="232" ht="18.95" customHeight="1" spans="1:13">
      <c r="A232" s="17" t="s">
        <v>135</v>
      </c>
      <c r="B232" s="18" t="s">
        <v>135</v>
      </c>
      <c r="C232" s="18" t="s">
        <v>497</v>
      </c>
      <c r="D232" s="19" t="s">
        <v>500</v>
      </c>
      <c r="E232" s="18" t="s">
        <v>147</v>
      </c>
      <c r="F232" s="41" t="s">
        <v>143</v>
      </c>
      <c r="G232" s="24">
        <v>18809</v>
      </c>
      <c r="H232" s="26">
        <v>16881</v>
      </c>
      <c r="I232" s="26"/>
      <c r="J232" s="26"/>
      <c r="K232" s="38">
        <f t="shared" si="9"/>
        <v>-0.103</v>
      </c>
      <c r="L232" s="36" t="str">
        <f t="shared" si="10"/>
        <v>是</v>
      </c>
      <c r="M232" s="36" t="str">
        <f t="shared" si="11"/>
        <v>否</v>
      </c>
    </row>
    <row r="233" ht="18.95" customHeight="1" spans="1:13">
      <c r="A233" s="17" t="s">
        <v>135</v>
      </c>
      <c r="B233" s="18" t="s">
        <v>135</v>
      </c>
      <c r="C233" s="18" t="s">
        <v>497</v>
      </c>
      <c r="D233" s="19" t="s">
        <v>501</v>
      </c>
      <c r="E233" s="18" t="s">
        <v>147</v>
      </c>
      <c r="F233" s="41" t="s">
        <v>145</v>
      </c>
      <c r="G233" s="24">
        <v>5</v>
      </c>
      <c r="H233" s="26">
        <v>0</v>
      </c>
      <c r="I233" s="26"/>
      <c r="J233" s="26"/>
      <c r="K233" s="38">
        <f t="shared" si="9"/>
        <v>-1</v>
      </c>
      <c r="L233" s="36" t="str">
        <f t="shared" si="10"/>
        <v>是</v>
      </c>
      <c r="M233" s="36" t="str">
        <f t="shared" si="11"/>
        <v>否</v>
      </c>
    </row>
    <row r="234" ht="18.95" customHeight="1" spans="1:13">
      <c r="A234" s="17" t="s">
        <v>135</v>
      </c>
      <c r="B234" s="18" t="s">
        <v>135</v>
      </c>
      <c r="C234" s="18" t="s">
        <v>497</v>
      </c>
      <c r="D234" s="19" t="s">
        <v>502</v>
      </c>
      <c r="E234" s="18" t="s">
        <v>147</v>
      </c>
      <c r="F234" s="41" t="s">
        <v>160</v>
      </c>
      <c r="G234" s="24">
        <v>1197</v>
      </c>
      <c r="H234" s="26">
        <v>1688</v>
      </c>
      <c r="I234" s="26"/>
      <c r="J234" s="26"/>
      <c r="K234" s="38">
        <f t="shared" si="9"/>
        <v>0.41</v>
      </c>
      <c r="L234" s="36" t="str">
        <f t="shared" si="10"/>
        <v>是</v>
      </c>
      <c r="M234" s="36" t="str">
        <f t="shared" si="11"/>
        <v>否</v>
      </c>
    </row>
    <row r="235" ht="18.95" customHeight="1" spans="1:13">
      <c r="A235" s="17" t="s">
        <v>135</v>
      </c>
      <c r="B235" s="18"/>
      <c r="C235" s="18" t="s">
        <v>497</v>
      </c>
      <c r="D235" s="19" t="s">
        <v>503</v>
      </c>
      <c r="E235" s="18" t="s">
        <v>147</v>
      </c>
      <c r="F235" s="40" t="s">
        <v>504</v>
      </c>
      <c r="G235" s="24">
        <v>27220</v>
      </c>
      <c r="H235" s="26">
        <v>24036</v>
      </c>
      <c r="I235" s="26"/>
      <c r="J235" s="26"/>
      <c r="K235" s="38">
        <f t="shared" si="9"/>
        <v>-0.117</v>
      </c>
      <c r="L235" s="36" t="str">
        <f t="shared" si="10"/>
        <v>是</v>
      </c>
      <c r="M235" s="36" t="str">
        <f t="shared" si="11"/>
        <v>否</v>
      </c>
    </row>
    <row r="236" ht="18.95" customHeight="1" spans="1:13">
      <c r="A236" s="17" t="s">
        <v>135</v>
      </c>
      <c r="B236" s="468" t="s">
        <v>136</v>
      </c>
      <c r="C236" s="18"/>
      <c r="D236" s="19" t="s">
        <v>505</v>
      </c>
      <c r="E236" s="18"/>
      <c r="F236" s="41" t="s">
        <v>506</v>
      </c>
      <c r="G236" s="24">
        <f>SUMIF($C235:$C1535,$D236,$G235:$G1535)</f>
        <v>23274</v>
      </c>
      <c r="H236" s="25" t="e">
        <f>VLOOKUP(F236,#REF!,2,0)</f>
        <v>#REF!</v>
      </c>
      <c r="I236" s="24"/>
      <c r="J236" s="24">
        <f>VLOOKUP(F236,'数据-全省决算数!'!$B:$C,2,0)</f>
        <v>25682</v>
      </c>
      <c r="K236" s="38" t="str">
        <f t="shared" si="9"/>
        <v/>
      </c>
      <c r="L236" s="36" t="e">
        <f t="shared" si="10"/>
        <v>#REF!</v>
      </c>
      <c r="M236" s="36" t="str">
        <f t="shared" si="11"/>
        <v>是</v>
      </c>
    </row>
    <row r="237" ht="18.95" customHeight="1" spans="1:13">
      <c r="A237" s="17" t="s">
        <v>135</v>
      </c>
      <c r="B237" s="18" t="s">
        <v>135</v>
      </c>
      <c r="C237" s="18" t="s">
        <v>505</v>
      </c>
      <c r="D237" s="19" t="s">
        <v>507</v>
      </c>
      <c r="E237" s="18" t="s">
        <v>147</v>
      </c>
      <c r="F237" s="41" t="s">
        <v>141</v>
      </c>
      <c r="G237" s="24">
        <v>10861</v>
      </c>
      <c r="H237" s="26">
        <v>14209</v>
      </c>
      <c r="I237" s="26"/>
      <c r="J237" s="26"/>
      <c r="K237" s="38">
        <f t="shared" si="9"/>
        <v>0.308</v>
      </c>
      <c r="L237" s="36" t="str">
        <f t="shared" si="10"/>
        <v>是</v>
      </c>
      <c r="M237" s="36" t="str">
        <f t="shared" si="11"/>
        <v>否</v>
      </c>
    </row>
    <row r="238" ht="18.95" customHeight="1" spans="1:13">
      <c r="A238" s="17" t="s">
        <v>135</v>
      </c>
      <c r="B238" s="18" t="s">
        <v>135</v>
      </c>
      <c r="C238" s="18" t="s">
        <v>505</v>
      </c>
      <c r="D238" s="19" t="s">
        <v>508</v>
      </c>
      <c r="E238" s="18" t="s">
        <v>147</v>
      </c>
      <c r="F238" s="41" t="s">
        <v>143</v>
      </c>
      <c r="G238" s="24">
        <v>4791</v>
      </c>
      <c r="H238" s="26">
        <v>4700</v>
      </c>
      <c r="I238" s="26"/>
      <c r="J238" s="26"/>
      <c r="K238" s="42">
        <f t="shared" si="9"/>
        <v>-0.019</v>
      </c>
      <c r="L238" s="36" t="str">
        <f t="shared" si="10"/>
        <v>是</v>
      </c>
      <c r="M238" s="36" t="str">
        <f t="shared" si="11"/>
        <v>否</v>
      </c>
    </row>
    <row r="239" ht="18.95" customHeight="1" spans="1:13">
      <c r="A239" s="17" t="s">
        <v>135</v>
      </c>
      <c r="B239" s="18" t="s">
        <v>135</v>
      </c>
      <c r="C239" s="18" t="s">
        <v>505</v>
      </c>
      <c r="D239" s="19" t="s">
        <v>509</v>
      </c>
      <c r="E239" s="18" t="s">
        <v>147</v>
      </c>
      <c r="F239" s="41" t="s">
        <v>145</v>
      </c>
      <c r="G239" s="24">
        <v>0</v>
      </c>
      <c r="H239" s="26">
        <v>0</v>
      </c>
      <c r="I239" s="26"/>
      <c r="J239" s="26"/>
      <c r="K239" s="38" t="str">
        <f t="shared" si="9"/>
        <v/>
      </c>
      <c r="L239" s="36" t="str">
        <f t="shared" si="10"/>
        <v>否</v>
      </c>
      <c r="M239" s="36" t="str">
        <f t="shared" si="11"/>
        <v>否</v>
      </c>
    </row>
    <row r="240" ht="18.95" customHeight="1" spans="1:13">
      <c r="A240" s="17" t="s">
        <v>135</v>
      </c>
      <c r="B240" s="18" t="s">
        <v>135</v>
      </c>
      <c r="C240" s="18" t="s">
        <v>505</v>
      </c>
      <c r="D240" s="19" t="s">
        <v>510</v>
      </c>
      <c r="E240" s="18" t="s">
        <v>147</v>
      </c>
      <c r="F240" s="41" t="s">
        <v>160</v>
      </c>
      <c r="G240" s="24">
        <v>16</v>
      </c>
      <c r="H240" s="26">
        <v>63</v>
      </c>
      <c r="I240" s="26"/>
      <c r="J240" s="26"/>
      <c r="K240" s="38">
        <f t="shared" si="9"/>
        <v>2.938</v>
      </c>
      <c r="L240" s="36" t="str">
        <f t="shared" si="10"/>
        <v>是</v>
      </c>
      <c r="M240" s="36" t="str">
        <f t="shared" si="11"/>
        <v>否</v>
      </c>
    </row>
    <row r="241" ht="18.95" customHeight="1" spans="1:13">
      <c r="A241" s="17" t="s">
        <v>135</v>
      </c>
      <c r="B241" s="18"/>
      <c r="C241" s="18" t="s">
        <v>505</v>
      </c>
      <c r="D241" s="19" t="s">
        <v>511</v>
      </c>
      <c r="E241" s="18" t="s">
        <v>147</v>
      </c>
      <c r="F241" s="40" t="s">
        <v>512</v>
      </c>
      <c r="G241" s="24">
        <v>7606</v>
      </c>
      <c r="H241" s="26">
        <v>6714</v>
      </c>
      <c r="I241" s="26"/>
      <c r="J241" s="26"/>
      <c r="K241" s="38">
        <f t="shared" si="9"/>
        <v>-0.117</v>
      </c>
      <c r="L241" s="36" t="str">
        <f t="shared" si="10"/>
        <v>是</v>
      </c>
      <c r="M241" s="36" t="str">
        <f t="shared" si="11"/>
        <v>否</v>
      </c>
    </row>
    <row r="242" ht="18.95" customHeight="1" spans="1:13">
      <c r="A242" s="17" t="s">
        <v>135</v>
      </c>
      <c r="B242" s="468" t="s">
        <v>136</v>
      </c>
      <c r="C242" s="18"/>
      <c r="D242" s="19" t="s">
        <v>513</v>
      </c>
      <c r="E242" s="18"/>
      <c r="F242" s="41" t="s">
        <v>514</v>
      </c>
      <c r="G242" s="24">
        <f>SUMIF($C241:$C1541,$D242,$G241:$G1541)</f>
        <v>740</v>
      </c>
      <c r="H242" s="25" t="e">
        <f>VLOOKUP(F242,#REF!,2,0)</f>
        <v>#REF!</v>
      </c>
      <c r="I242" s="24"/>
      <c r="J242" s="24">
        <f>VLOOKUP(F242,'数据-全省决算数!'!$B:$C,2,0)</f>
        <v>1095</v>
      </c>
      <c r="K242" s="38" t="str">
        <f t="shared" si="9"/>
        <v/>
      </c>
      <c r="L242" s="36" t="e">
        <f t="shared" si="10"/>
        <v>#REF!</v>
      </c>
      <c r="M242" s="36" t="str">
        <f t="shared" si="11"/>
        <v>是</v>
      </c>
    </row>
    <row r="243" ht="18.95" customHeight="1" spans="1:13">
      <c r="A243" s="17" t="s">
        <v>135</v>
      </c>
      <c r="B243" s="18" t="s">
        <v>135</v>
      </c>
      <c r="C243" s="18" t="s">
        <v>513</v>
      </c>
      <c r="D243" s="19" t="s">
        <v>515</v>
      </c>
      <c r="E243" s="18" t="s">
        <v>147</v>
      </c>
      <c r="F243" s="41" t="s">
        <v>141</v>
      </c>
      <c r="G243" s="24">
        <v>406</v>
      </c>
      <c r="H243" s="26">
        <v>689</v>
      </c>
      <c r="I243" s="26"/>
      <c r="J243" s="26"/>
      <c r="K243" s="38">
        <f t="shared" si="9"/>
        <v>0.697</v>
      </c>
      <c r="L243" s="36" t="str">
        <f t="shared" si="10"/>
        <v>是</v>
      </c>
      <c r="M243" s="36" t="str">
        <f t="shared" si="11"/>
        <v>否</v>
      </c>
    </row>
    <row r="244" ht="18.95" customHeight="1" spans="1:13">
      <c r="A244" s="17" t="s">
        <v>135</v>
      </c>
      <c r="B244" s="18" t="s">
        <v>135</v>
      </c>
      <c r="C244" s="18" t="s">
        <v>513</v>
      </c>
      <c r="D244" s="19" t="s">
        <v>516</v>
      </c>
      <c r="E244" s="18" t="s">
        <v>147</v>
      </c>
      <c r="F244" s="41" t="s">
        <v>143</v>
      </c>
      <c r="G244" s="24">
        <v>145</v>
      </c>
      <c r="H244" s="26">
        <v>172</v>
      </c>
      <c r="I244" s="26"/>
      <c r="J244" s="26"/>
      <c r="K244" s="38">
        <f t="shared" si="9"/>
        <v>0.186</v>
      </c>
      <c r="L244" s="36" t="str">
        <f t="shared" si="10"/>
        <v>是</v>
      </c>
      <c r="M244" s="36" t="str">
        <f t="shared" si="11"/>
        <v>否</v>
      </c>
    </row>
    <row r="245" ht="18.95" customHeight="1" spans="1:13">
      <c r="A245" s="17" t="s">
        <v>135</v>
      </c>
      <c r="B245" s="18" t="s">
        <v>135</v>
      </c>
      <c r="C245" s="18" t="s">
        <v>513</v>
      </c>
      <c r="D245" s="19" t="s">
        <v>517</v>
      </c>
      <c r="E245" s="18" t="s">
        <v>147</v>
      </c>
      <c r="F245" s="41" t="s">
        <v>145</v>
      </c>
      <c r="G245" s="24">
        <v>3</v>
      </c>
      <c r="H245" s="26">
        <v>4</v>
      </c>
      <c r="I245" s="26"/>
      <c r="J245" s="26"/>
      <c r="K245" s="42">
        <f t="shared" si="9"/>
        <v>0.333</v>
      </c>
      <c r="L245" s="36" t="str">
        <f t="shared" si="10"/>
        <v>是</v>
      </c>
      <c r="M245" s="36" t="str">
        <f t="shared" si="11"/>
        <v>否</v>
      </c>
    </row>
    <row r="246" ht="18.95" customHeight="1" spans="1:13">
      <c r="A246" s="17" t="s">
        <v>135</v>
      </c>
      <c r="B246" s="18" t="s">
        <v>135</v>
      </c>
      <c r="C246" s="18" t="s">
        <v>513</v>
      </c>
      <c r="D246" s="19" t="s">
        <v>518</v>
      </c>
      <c r="E246" s="18" t="s">
        <v>147</v>
      </c>
      <c r="F246" s="41" t="s">
        <v>160</v>
      </c>
      <c r="G246" s="24">
        <v>0</v>
      </c>
      <c r="H246" s="26">
        <v>3</v>
      </c>
      <c r="I246" s="26"/>
      <c r="J246" s="26"/>
      <c r="K246" s="38" t="str">
        <f t="shared" si="9"/>
        <v/>
      </c>
      <c r="L246" s="36" t="str">
        <f t="shared" si="10"/>
        <v>是</v>
      </c>
      <c r="M246" s="36" t="str">
        <f t="shared" si="11"/>
        <v>否</v>
      </c>
    </row>
    <row r="247" ht="18.95" customHeight="1" spans="1:13">
      <c r="A247" s="17" t="s">
        <v>135</v>
      </c>
      <c r="B247" s="18"/>
      <c r="C247" s="18" t="s">
        <v>513</v>
      </c>
      <c r="D247" s="19" t="s">
        <v>519</v>
      </c>
      <c r="E247" s="18" t="s">
        <v>147</v>
      </c>
      <c r="F247" s="40" t="s">
        <v>520</v>
      </c>
      <c r="G247" s="24">
        <v>186</v>
      </c>
      <c r="H247" s="26">
        <v>227</v>
      </c>
      <c r="I247" s="26"/>
      <c r="J247" s="26"/>
      <c r="K247" s="38">
        <f t="shared" si="9"/>
        <v>0.22</v>
      </c>
      <c r="L247" s="36" t="str">
        <f t="shared" si="10"/>
        <v>是</v>
      </c>
      <c r="M247" s="36" t="str">
        <f t="shared" si="11"/>
        <v>否</v>
      </c>
    </row>
    <row r="248" ht="18.95" customHeight="1" spans="1:13">
      <c r="A248" s="17" t="s">
        <v>135</v>
      </c>
      <c r="B248" s="18" t="s">
        <v>136</v>
      </c>
      <c r="C248" s="18"/>
      <c r="D248" s="19" t="s">
        <v>521</v>
      </c>
      <c r="E248" s="18"/>
      <c r="F248" s="41" t="s">
        <v>2842</v>
      </c>
      <c r="G248" s="24">
        <f>SUMIF($C247:$C1547,$D248,$G247:$G1547)</f>
        <v>53601</v>
      </c>
      <c r="H248" s="25" t="e">
        <f>VLOOKUP(F248,#REF!,2,0)</f>
        <v>#REF!</v>
      </c>
      <c r="I248" s="24"/>
      <c r="J248" s="24" t="e">
        <f>VLOOKUP(F248,'数据-全省决算数!'!$B:$C,2,0)</f>
        <v>#N/A</v>
      </c>
      <c r="K248" s="38" t="str">
        <f t="shared" si="9"/>
        <v/>
      </c>
      <c r="L248" s="36" t="e">
        <f t="shared" si="10"/>
        <v>#REF!</v>
      </c>
      <c r="M248" s="36" t="str">
        <f t="shared" si="11"/>
        <v>是</v>
      </c>
    </row>
    <row r="249" ht="18.95" customHeight="1" spans="1:13">
      <c r="A249" s="17" t="s">
        <v>135</v>
      </c>
      <c r="B249" s="18" t="s">
        <v>135</v>
      </c>
      <c r="C249" s="18" t="s">
        <v>521</v>
      </c>
      <c r="D249" s="19" t="s">
        <v>523</v>
      </c>
      <c r="E249" s="18" t="s">
        <v>147</v>
      </c>
      <c r="F249" s="41" t="s">
        <v>141</v>
      </c>
      <c r="G249" s="24">
        <v>18534</v>
      </c>
      <c r="H249" s="26">
        <v>24196</v>
      </c>
      <c r="I249" s="26"/>
      <c r="J249" s="26"/>
      <c r="K249" s="38">
        <f t="shared" si="9"/>
        <v>0.305</v>
      </c>
      <c r="L249" s="36" t="str">
        <f t="shared" si="10"/>
        <v>是</v>
      </c>
      <c r="M249" s="36" t="str">
        <f t="shared" si="11"/>
        <v>否</v>
      </c>
    </row>
    <row r="250" ht="18.95" customHeight="1" spans="1:13">
      <c r="A250" s="17" t="s">
        <v>135</v>
      </c>
      <c r="B250" s="18" t="s">
        <v>135</v>
      </c>
      <c r="C250" s="18" t="s">
        <v>521</v>
      </c>
      <c r="D250" s="19" t="s">
        <v>524</v>
      </c>
      <c r="E250" s="18" t="s">
        <v>147</v>
      </c>
      <c r="F250" s="41" t="s">
        <v>143</v>
      </c>
      <c r="G250" s="24">
        <v>10003</v>
      </c>
      <c r="H250" s="26">
        <v>8248</v>
      </c>
      <c r="I250" s="26"/>
      <c r="J250" s="26"/>
      <c r="K250" s="38">
        <f t="shared" si="9"/>
        <v>-0.175</v>
      </c>
      <c r="L250" s="36" t="str">
        <f t="shared" si="10"/>
        <v>是</v>
      </c>
      <c r="M250" s="36" t="str">
        <f t="shared" si="11"/>
        <v>否</v>
      </c>
    </row>
    <row r="251" ht="18.95" customHeight="1" spans="1:13">
      <c r="A251" s="17" t="s">
        <v>135</v>
      </c>
      <c r="B251" s="18" t="s">
        <v>135</v>
      </c>
      <c r="C251" s="18" t="s">
        <v>521</v>
      </c>
      <c r="D251" s="19" t="s">
        <v>525</v>
      </c>
      <c r="E251" s="18" t="s">
        <v>147</v>
      </c>
      <c r="F251" s="41" t="s">
        <v>145</v>
      </c>
      <c r="G251" s="24">
        <v>17</v>
      </c>
      <c r="H251" s="26">
        <v>6</v>
      </c>
      <c r="I251" s="26"/>
      <c r="J251" s="26"/>
      <c r="K251" s="38">
        <f t="shared" si="9"/>
        <v>-0.647</v>
      </c>
      <c r="L251" s="36" t="str">
        <f t="shared" si="10"/>
        <v>是</v>
      </c>
      <c r="M251" s="36" t="str">
        <f t="shared" si="11"/>
        <v>否</v>
      </c>
    </row>
    <row r="252" ht="18.95" customHeight="1" spans="1:13">
      <c r="A252" s="17" t="s">
        <v>135</v>
      </c>
      <c r="B252" s="18" t="s">
        <v>135</v>
      </c>
      <c r="C252" s="18" t="s">
        <v>521</v>
      </c>
      <c r="D252" s="19" t="s">
        <v>526</v>
      </c>
      <c r="E252" s="18" t="s">
        <v>147</v>
      </c>
      <c r="F252" s="41" t="s">
        <v>160</v>
      </c>
      <c r="G252" s="24">
        <v>177</v>
      </c>
      <c r="H252" s="26">
        <v>234</v>
      </c>
      <c r="I252" s="26"/>
      <c r="J252" s="26"/>
      <c r="K252" s="38">
        <f t="shared" si="9"/>
        <v>0.322</v>
      </c>
      <c r="L252" s="36" t="str">
        <f t="shared" si="10"/>
        <v>是</v>
      </c>
      <c r="M252" s="36" t="str">
        <f t="shared" si="11"/>
        <v>否</v>
      </c>
    </row>
    <row r="253" ht="18.95" customHeight="1" spans="1:13">
      <c r="A253" s="17" t="s">
        <v>135</v>
      </c>
      <c r="B253" s="18"/>
      <c r="C253" s="18" t="s">
        <v>521</v>
      </c>
      <c r="D253" s="19" t="s">
        <v>527</v>
      </c>
      <c r="E253" s="18" t="s">
        <v>147</v>
      </c>
      <c r="F253" s="40" t="s">
        <v>4626</v>
      </c>
      <c r="G253" s="24">
        <v>24870</v>
      </c>
      <c r="H253" s="26">
        <v>18929</v>
      </c>
      <c r="I253" s="26"/>
      <c r="J253" s="26"/>
      <c r="K253" s="38">
        <f t="shared" si="9"/>
        <v>-0.239</v>
      </c>
      <c r="L253" s="36" t="str">
        <f t="shared" si="10"/>
        <v>是</v>
      </c>
      <c r="M253" s="36" t="str">
        <f t="shared" si="11"/>
        <v>否</v>
      </c>
    </row>
    <row r="254" ht="18.95" customHeight="1" spans="1:13">
      <c r="A254" s="17" t="s">
        <v>135</v>
      </c>
      <c r="B254" s="18" t="s">
        <v>136</v>
      </c>
      <c r="C254" s="18"/>
      <c r="D254" s="19" t="s">
        <v>529</v>
      </c>
      <c r="E254" s="18"/>
      <c r="F254" s="41" t="s">
        <v>2844</v>
      </c>
      <c r="G254" s="24">
        <f>SUMIF($C253:$C1553,$D254,$G253:$G1553)</f>
        <v>672486</v>
      </c>
      <c r="H254" s="25" t="e">
        <f>VLOOKUP(F254,#REF!,2,0)</f>
        <v>#REF!</v>
      </c>
      <c r="I254" s="24"/>
      <c r="J254" s="24" t="e">
        <f>VLOOKUP(F254,'数据-全省决算数!'!$B:$C,2,0)</f>
        <v>#N/A</v>
      </c>
      <c r="K254" s="38" t="str">
        <f t="shared" si="9"/>
        <v/>
      </c>
      <c r="L254" s="36" t="e">
        <f t="shared" si="10"/>
        <v>#REF!</v>
      </c>
      <c r="M254" s="36" t="str">
        <f t="shared" si="11"/>
        <v>是</v>
      </c>
    </row>
    <row r="255" ht="18.95" customHeight="1" spans="1:13">
      <c r="A255" s="17" t="s">
        <v>135</v>
      </c>
      <c r="B255" s="18"/>
      <c r="C255" s="18" t="s">
        <v>529</v>
      </c>
      <c r="D255" s="19" t="s">
        <v>531</v>
      </c>
      <c r="E255" s="18" t="s">
        <v>147</v>
      </c>
      <c r="F255" s="41" t="s">
        <v>532</v>
      </c>
      <c r="G255" s="24">
        <v>168</v>
      </c>
      <c r="H255" s="26">
        <v>181</v>
      </c>
      <c r="I255" s="26"/>
      <c r="J255" s="26"/>
      <c r="K255" s="35">
        <f t="shared" si="9"/>
        <v>0.077</v>
      </c>
      <c r="L255" s="36" t="str">
        <f t="shared" si="10"/>
        <v>是</v>
      </c>
      <c r="M255" s="36" t="str">
        <f t="shared" si="11"/>
        <v>否</v>
      </c>
    </row>
    <row r="256" ht="18.95" customHeight="1" spans="1:13">
      <c r="A256" s="17"/>
      <c r="B256" s="18" t="s">
        <v>135</v>
      </c>
      <c r="C256" s="18" t="s">
        <v>529</v>
      </c>
      <c r="D256" s="19" t="s">
        <v>533</v>
      </c>
      <c r="E256" s="18" t="s">
        <v>147</v>
      </c>
      <c r="F256" s="40" t="s">
        <v>4627</v>
      </c>
      <c r="G256" s="24">
        <v>672318</v>
      </c>
      <c r="H256" s="26">
        <v>437599</v>
      </c>
      <c r="I256" s="26"/>
      <c r="J256" s="26"/>
      <c r="K256" s="35">
        <f t="shared" si="9"/>
        <v>-0.349</v>
      </c>
      <c r="L256" s="36" t="str">
        <f t="shared" si="10"/>
        <v>是</v>
      </c>
      <c r="M256" s="36" t="str">
        <f t="shared" si="11"/>
        <v>否</v>
      </c>
    </row>
    <row r="257" ht="18.95" customHeight="1" spans="1:13">
      <c r="A257" s="17" t="s">
        <v>134</v>
      </c>
      <c r="B257" s="18"/>
      <c r="C257" s="18" t="s">
        <v>135</v>
      </c>
      <c r="D257" s="19" t="s">
        <v>535</v>
      </c>
      <c r="E257" s="18"/>
      <c r="F257" s="43" t="s">
        <v>536</v>
      </c>
      <c r="G257" s="21">
        <f>SUMIF($B258:$B$1301,$D257,$G258:$G$1301)</f>
        <v>303</v>
      </c>
      <c r="H257" s="25" t="e">
        <f>VLOOKUP(F257,#REF!,2,0)</f>
        <v>#REF!</v>
      </c>
      <c r="I257" s="34"/>
      <c r="J257" s="24" t="e">
        <f>VLOOKUP(F257,'数据-全省决算数!'!$B:$C,2,0)</f>
        <v>#N/A</v>
      </c>
      <c r="K257" s="35" t="str">
        <f t="shared" si="9"/>
        <v/>
      </c>
      <c r="L257" s="36" t="e">
        <f t="shared" si="10"/>
        <v>#REF!</v>
      </c>
      <c r="M257" s="36" t="str">
        <f t="shared" si="11"/>
        <v>是</v>
      </c>
    </row>
    <row r="258" ht="18.95" customHeight="1" spans="1:13">
      <c r="A258" s="17"/>
      <c r="B258" s="18" t="s">
        <v>535</v>
      </c>
      <c r="C258" s="18" t="s">
        <v>135</v>
      </c>
      <c r="D258" s="19" t="s">
        <v>537</v>
      </c>
      <c r="E258" s="18" t="s">
        <v>147</v>
      </c>
      <c r="F258" s="41" t="s">
        <v>538</v>
      </c>
      <c r="G258" s="24">
        <v>0</v>
      </c>
      <c r="H258" s="24">
        <v>0</v>
      </c>
      <c r="I258" s="24"/>
      <c r="J258" s="24"/>
      <c r="K258" s="38" t="str">
        <f t="shared" si="9"/>
        <v/>
      </c>
      <c r="L258" s="36" t="str">
        <f t="shared" si="10"/>
        <v>否</v>
      </c>
      <c r="M258" s="36" t="str">
        <f t="shared" si="11"/>
        <v>是</v>
      </c>
    </row>
    <row r="259" ht="18.95" customHeight="1" spans="1:13">
      <c r="A259" s="17"/>
      <c r="B259" s="468" t="s">
        <v>535</v>
      </c>
      <c r="C259" s="18" t="s">
        <v>135</v>
      </c>
      <c r="D259" s="19" t="s">
        <v>539</v>
      </c>
      <c r="E259" s="18" t="s">
        <v>147</v>
      </c>
      <c r="F259" s="41" t="s">
        <v>2847</v>
      </c>
      <c r="G259" s="24">
        <v>303</v>
      </c>
      <c r="H259" s="25" t="e">
        <f>VLOOKUP(F259,#REF!,2,0)</f>
        <v>#REF!</v>
      </c>
      <c r="I259" s="24"/>
      <c r="J259" s="24" t="e">
        <f>VLOOKUP(F259,'数据-全省决算数!'!$B:$C,2,0)</f>
        <v>#N/A</v>
      </c>
      <c r="K259" s="38" t="str">
        <f t="shared" si="9"/>
        <v/>
      </c>
      <c r="L259" s="36" t="e">
        <f t="shared" si="10"/>
        <v>#REF!</v>
      </c>
      <c r="M259" s="36" t="str">
        <f t="shared" si="11"/>
        <v>是</v>
      </c>
    </row>
    <row r="260" ht="18.95" customHeight="1" spans="1:13">
      <c r="A260" s="17" t="s">
        <v>134</v>
      </c>
      <c r="B260" s="18"/>
      <c r="C260" s="18" t="s">
        <v>135</v>
      </c>
      <c r="D260" s="462" t="s">
        <v>541</v>
      </c>
      <c r="E260" s="18"/>
      <c r="F260" s="43" t="s">
        <v>542</v>
      </c>
      <c r="G260" s="21">
        <f>SUMIF($B261:$B$1301,$D260,$G261:$G$1301)</f>
        <v>94089</v>
      </c>
      <c r="H260" s="25" t="e">
        <f>VLOOKUP(F260,#REF!,2,0)</f>
        <v>#REF!</v>
      </c>
      <c r="I260" s="34"/>
      <c r="J260" s="24" t="e">
        <f>VLOOKUP(F260,'数据-全省决算数!'!$B:$C,2,0)</f>
        <v>#N/A</v>
      </c>
      <c r="K260" s="35" t="str">
        <f t="shared" ref="K260:K323" si="12">IF(ISERROR(H260/G260-1),"",H260/G260-1)</f>
        <v/>
      </c>
      <c r="L260" s="36" t="e">
        <f t="shared" ref="L260:L323" si="13">IF(F260&lt;&gt;"",IF(SUM(G260:H260)&lt;&gt;0,"是","否"),"空")</f>
        <v>#REF!</v>
      </c>
      <c r="M260" s="36" t="str">
        <f t="shared" ref="M260:M323" si="14">IF(C260&lt;&gt;"",IF(OR(LEFT(C260,3)="205",LEFT(C260,3)="206",LEFT(C260,3)="207",LEFT(C260,3)="208",LEFT(C260,3)="210",LEFT(C260,3)="213"),"是","否"),"是")</f>
        <v>是</v>
      </c>
    </row>
    <row r="261" ht="19.5" customHeight="1" spans="1:13">
      <c r="A261" s="17" t="s">
        <v>135</v>
      </c>
      <c r="B261" s="18" t="s">
        <v>541</v>
      </c>
      <c r="C261" s="18" t="s">
        <v>135</v>
      </c>
      <c r="D261" s="19" t="s">
        <v>543</v>
      </c>
      <c r="E261" s="18"/>
      <c r="F261" s="41" t="s">
        <v>544</v>
      </c>
      <c r="G261" s="24">
        <f>SUMIF($C260:$C1560,$D261,$G260:$G1560)</f>
        <v>63596</v>
      </c>
      <c r="H261" s="25" t="e">
        <f>VLOOKUP(F261,#REF!,2,0)</f>
        <v>#REF!</v>
      </c>
      <c r="I261" s="24"/>
      <c r="J261" s="24">
        <f>VLOOKUP(F261,'数据-全省决算数!'!$B:$C,2,0)</f>
        <v>48368</v>
      </c>
      <c r="K261" s="38" t="str">
        <f t="shared" si="12"/>
        <v/>
      </c>
      <c r="L261" s="36" t="e">
        <f t="shared" si="13"/>
        <v>#REF!</v>
      </c>
      <c r="M261" s="36" t="str">
        <f t="shared" si="14"/>
        <v>是</v>
      </c>
    </row>
    <row r="262" ht="19.5" customHeight="1" spans="1:13">
      <c r="A262" s="17" t="s">
        <v>135</v>
      </c>
      <c r="B262" s="18"/>
      <c r="C262" s="468" t="s">
        <v>543</v>
      </c>
      <c r="D262" s="19" t="s">
        <v>545</v>
      </c>
      <c r="E262" s="18" t="s">
        <v>147</v>
      </c>
      <c r="F262" s="41" t="s">
        <v>546</v>
      </c>
      <c r="G262" s="24">
        <v>3272</v>
      </c>
      <c r="H262" s="26">
        <v>3252</v>
      </c>
      <c r="I262" s="26"/>
      <c r="J262" s="26"/>
      <c r="K262" s="38">
        <f t="shared" si="12"/>
        <v>-0.006</v>
      </c>
      <c r="L262" s="36" t="str">
        <f t="shared" si="13"/>
        <v>是</v>
      </c>
      <c r="M262" s="36" t="str">
        <f t="shared" si="14"/>
        <v>否</v>
      </c>
    </row>
    <row r="263" ht="19.5" customHeight="1" spans="1:13">
      <c r="A263" s="17" t="s">
        <v>135</v>
      </c>
      <c r="B263" s="18" t="s">
        <v>135</v>
      </c>
      <c r="C263" s="18" t="s">
        <v>543</v>
      </c>
      <c r="D263" s="19" t="s">
        <v>547</v>
      </c>
      <c r="E263" s="18" t="s">
        <v>147</v>
      </c>
      <c r="F263" s="41" t="s">
        <v>548</v>
      </c>
      <c r="G263" s="24">
        <v>174</v>
      </c>
      <c r="H263" s="26">
        <v>28</v>
      </c>
      <c r="I263" s="26"/>
      <c r="J263" s="26"/>
      <c r="K263" s="38">
        <f t="shared" si="12"/>
        <v>-0.839</v>
      </c>
      <c r="L263" s="36" t="str">
        <f t="shared" si="13"/>
        <v>是</v>
      </c>
      <c r="M263" s="36" t="str">
        <f t="shared" si="14"/>
        <v>否</v>
      </c>
    </row>
    <row r="264" ht="19.5" customHeight="1" spans="1:13">
      <c r="A264" s="17" t="s">
        <v>135</v>
      </c>
      <c r="B264" s="18" t="s">
        <v>135</v>
      </c>
      <c r="C264" s="18" t="s">
        <v>543</v>
      </c>
      <c r="D264" s="19" t="s">
        <v>549</v>
      </c>
      <c r="E264" s="18" t="s">
        <v>147</v>
      </c>
      <c r="F264" s="41" t="s">
        <v>550</v>
      </c>
      <c r="G264" s="24">
        <v>24022</v>
      </c>
      <c r="H264" s="26">
        <v>10907</v>
      </c>
      <c r="I264" s="26"/>
      <c r="J264" s="26"/>
      <c r="K264" s="38">
        <f t="shared" si="12"/>
        <v>-0.546</v>
      </c>
      <c r="L264" s="36" t="str">
        <f t="shared" si="13"/>
        <v>是</v>
      </c>
      <c r="M264" s="36" t="str">
        <f t="shared" si="14"/>
        <v>否</v>
      </c>
    </row>
    <row r="265" ht="18.95" customHeight="1" spans="1:13">
      <c r="A265" s="17" t="s">
        <v>135</v>
      </c>
      <c r="B265" s="18" t="s">
        <v>135</v>
      </c>
      <c r="C265" s="18" t="s">
        <v>543</v>
      </c>
      <c r="D265" s="19" t="s">
        <v>551</v>
      </c>
      <c r="E265" s="18" t="s">
        <v>147</v>
      </c>
      <c r="F265" s="41" t="s">
        <v>552</v>
      </c>
      <c r="G265" s="24">
        <v>53</v>
      </c>
      <c r="H265" s="26">
        <v>45</v>
      </c>
      <c r="I265" s="26"/>
      <c r="J265" s="26"/>
      <c r="K265" s="38">
        <f t="shared" si="12"/>
        <v>-0.151</v>
      </c>
      <c r="L265" s="36" t="str">
        <f t="shared" si="13"/>
        <v>是</v>
      </c>
      <c r="M265" s="36" t="str">
        <f t="shared" si="14"/>
        <v>否</v>
      </c>
    </row>
    <row r="266" ht="18.95" customHeight="1" spans="1:13">
      <c r="A266" s="17" t="s">
        <v>135</v>
      </c>
      <c r="B266" s="18" t="s">
        <v>135</v>
      </c>
      <c r="C266" s="18" t="s">
        <v>543</v>
      </c>
      <c r="D266" s="19" t="s">
        <v>553</v>
      </c>
      <c r="E266" s="18" t="s">
        <v>147</v>
      </c>
      <c r="F266" s="41" t="s">
        <v>554</v>
      </c>
      <c r="G266" s="24">
        <v>340</v>
      </c>
      <c r="H266" s="26">
        <v>289</v>
      </c>
      <c r="I266" s="26"/>
      <c r="J266" s="26"/>
      <c r="K266" s="38">
        <f t="shared" si="12"/>
        <v>-0.15</v>
      </c>
      <c r="L266" s="36" t="str">
        <f t="shared" si="13"/>
        <v>是</v>
      </c>
      <c r="M266" s="36" t="str">
        <f t="shared" si="14"/>
        <v>否</v>
      </c>
    </row>
    <row r="267" ht="18.95" customHeight="1" spans="1:13">
      <c r="A267" s="17" t="s">
        <v>135</v>
      </c>
      <c r="B267" s="18" t="s">
        <v>135</v>
      </c>
      <c r="C267" s="18" t="s">
        <v>543</v>
      </c>
      <c r="D267" s="19" t="s">
        <v>555</v>
      </c>
      <c r="E267" s="18" t="s">
        <v>147</v>
      </c>
      <c r="F267" s="41" t="s">
        <v>556</v>
      </c>
      <c r="G267" s="24">
        <v>2706</v>
      </c>
      <c r="H267" s="26">
        <v>2686</v>
      </c>
      <c r="I267" s="26"/>
      <c r="J267" s="26"/>
      <c r="K267" s="38">
        <f t="shared" si="12"/>
        <v>-0.007</v>
      </c>
      <c r="L267" s="36" t="str">
        <f t="shared" si="13"/>
        <v>是</v>
      </c>
      <c r="M267" s="36" t="str">
        <f t="shared" si="14"/>
        <v>否</v>
      </c>
    </row>
    <row r="268" ht="18.95" customHeight="1" spans="1:13">
      <c r="A268" s="17" t="s">
        <v>135</v>
      </c>
      <c r="B268" s="18" t="s">
        <v>135</v>
      </c>
      <c r="C268" s="18" t="s">
        <v>543</v>
      </c>
      <c r="D268" s="19" t="s">
        <v>557</v>
      </c>
      <c r="E268" s="18" t="s">
        <v>147</v>
      </c>
      <c r="F268" s="41" t="s">
        <v>558</v>
      </c>
      <c r="G268" s="24">
        <v>29789</v>
      </c>
      <c r="H268" s="26">
        <v>28306</v>
      </c>
      <c r="I268" s="26"/>
      <c r="J268" s="26"/>
      <c r="K268" s="38">
        <f t="shared" si="12"/>
        <v>-0.05</v>
      </c>
      <c r="L268" s="36" t="str">
        <f t="shared" si="13"/>
        <v>是</v>
      </c>
      <c r="M268" s="36" t="str">
        <f t="shared" si="14"/>
        <v>否</v>
      </c>
    </row>
    <row r="269" ht="18.95" customHeight="1" spans="1:13">
      <c r="A269" s="17" t="s">
        <v>135</v>
      </c>
      <c r="B269" s="18"/>
      <c r="C269" s="18" t="s">
        <v>543</v>
      </c>
      <c r="D269" s="19" t="s">
        <v>559</v>
      </c>
      <c r="E269" s="18" t="s">
        <v>147</v>
      </c>
      <c r="F269" s="40" t="s">
        <v>560</v>
      </c>
      <c r="G269" s="24">
        <v>3240</v>
      </c>
      <c r="H269" s="26">
        <v>2995</v>
      </c>
      <c r="I269" s="26"/>
      <c r="J269" s="26"/>
      <c r="K269" s="38">
        <f t="shared" si="12"/>
        <v>-0.076</v>
      </c>
      <c r="L269" s="36" t="str">
        <f t="shared" si="13"/>
        <v>是</v>
      </c>
      <c r="M269" s="36" t="str">
        <f t="shared" si="14"/>
        <v>否</v>
      </c>
    </row>
    <row r="270" ht="18.95" customHeight="1" spans="1:13">
      <c r="A270" s="17"/>
      <c r="B270" s="468" t="s">
        <v>541</v>
      </c>
      <c r="C270" s="18" t="s">
        <v>135</v>
      </c>
      <c r="D270" s="19" t="s">
        <v>561</v>
      </c>
      <c r="E270" s="18" t="s">
        <v>147</v>
      </c>
      <c r="F270" s="41" t="s">
        <v>2856</v>
      </c>
      <c r="G270" s="24">
        <v>30493</v>
      </c>
      <c r="H270" s="25" t="e">
        <f>VLOOKUP(F270,#REF!,2,0)</f>
        <v>#REF!</v>
      </c>
      <c r="I270" s="24"/>
      <c r="J270" s="24" t="e">
        <f>VLOOKUP(F270,'数据-全省决算数!'!$B:$C,2,0)</f>
        <v>#N/A</v>
      </c>
      <c r="K270" s="38" t="str">
        <f t="shared" si="12"/>
        <v/>
      </c>
      <c r="L270" s="36" t="e">
        <f t="shared" si="13"/>
        <v>#REF!</v>
      </c>
      <c r="M270" s="36" t="str">
        <f t="shared" si="14"/>
        <v>是</v>
      </c>
    </row>
    <row r="271" ht="18.95" customHeight="1" spans="1:13">
      <c r="A271" s="17" t="s">
        <v>134</v>
      </c>
      <c r="B271" s="18"/>
      <c r="C271" s="18" t="s">
        <v>135</v>
      </c>
      <c r="D271" s="19" t="s">
        <v>563</v>
      </c>
      <c r="E271" s="18" t="s">
        <v>135</v>
      </c>
      <c r="F271" s="43" t="s">
        <v>564</v>
      </c>
      <c r="G271" s="21">
        <f>SUMIF($B272:$B$1301,$D271,$G272:$G$1301)</f>
        <v>2196626</v>
      </c>
      <c r="H271" s="25" t="e">
        <f>VLOOKUP(F271,#REF!,2,0)</f>
        <v>#REF!</v>
      </c>
      <c r="I271" s="34"/>
      <c r="J271" s="24" t="e">
        <f>VLOOKUP(F271,'数据-全省决算数!'!$B:$C,2,0)</f>
        <v>#N/A</v>
      </c>
      <c r="K271" s="35" t="str">
        <f t="shared" si="12"/>
        <v/>
      </c>
      <c r="L271" s="36" t="e">
        <f t="shared" si="13"/>
        <v>#REF!</v>
      </c>
      <c r="M271" s="36" t="str">
        <f t="shared" si="14"/>
        <v>是</v>
      </c>
    </row>
    <row r="272" ht="18.95" customHeight="1" spans="1:13">
      <c r="A272" s="17" t="s">
        <v>135</v>
      </c>
      <c r="B272" s="468" t="s">
        <v>563</v>
      </c>
      <c r="C272" s="18"/>
      <c r="D272" s="19" t="s">
        <v>565</v>
      </c>
      <c r="E272" s="18"/>
      <c r="F272" s="41" t="s">
        <v>566</v>
      </c>
      <c r="G272" s="24">
        <f>SUMIF($C271:$C1571,$D272,$G271:$G1571)</f>
        <v>184655</v>
      </c>
      <c r="H272" s="25" t="e">
        <f>VLOOKUP(F272,#REF!,2,0)</f>
        <v>#REF!</v>
      </c>
      <c r="I272" s="24"/>
      <c r="J272" s="24">
        <f>VLOOKUP(F272,'数据-全省决算数!'!$B:$C,2,0)</f>
        <v>182193</v>
      </c>
      <c r="K272" s="38" t="str">
        <f t="shared" si="12"/>
        <v/>
      </c>
      <c r="L272" s="36" t="e">
        <f t="shared" si="13"/>
        <v>#REF!</v>
      </c>
      <c r="M272" s="36" t="str">
        <f t="shared" si="14"/>
        <v>是</v>
      </c>
    </row>
    <row r="273" ht="18.95" customHeight="1" spans="1:13">
      <c r="A273" s="17" t="s">
        <v>135</v>
      </c>
      <c r="B273" s="18" t="s">
        <v>135</v>
      </c>
      <c r="C273" s="18" t="s">
        <v>565</v>
      </c>
      <c r="D273" s="19" t="s">
        <v>567</v>
      </c>
      <c r="E273" s="18" t="s">
        <v>147</v>
      </c>
      <c r="F273" s="23" t="s">
        <v>568</v>
      </c>
      <c r="G273" s="24">
        <v>21230</v>
      </c>
      <c r="H273" s="26">
        <v>21595</v>
      </c>
      <c r="I273" s="26"/>
      <c r="J273" s="26"/>
      <c r="K273" s="38">
        <f t="shared" si="12"/>
        <v>0.017</v>
      </c>
      <c r="L273" s="36" t="str">
        <f t="shared" si="13"/>
        <v>是</v>
      </c>
      <c r="M273" s="36" t="str">
        <f t="shared" si="14"/>
        <v>否</v>
      </c>
    </row>
    <row r="274" ht="18.95" customHeight="1" spans="1:13">
      <c r="A274" s="17" t="s">
        <v>135</v>
      </c>
      <c r="B274" s="18" t="s">
        <v>135</v>
      </c>
      <c r="C274" s="18" t="s">
        <v>565</v>
      </c>
      <c r="D274" s="19" t="s">
        <v>569</v>
      </c>
      <c r="E274" s="18" t="s">
        <v>147</v>
      </c>
      <c r="F274" s="41" t="s">
        <v>570</v>
      </c>
      <c r="G274" s="24">
        <v>39533</v>
      </c>
      <c r="H274" s="26">
        <v>29003</v>
      </c>
      <c r="I274" s="26"/>
      <c r="J274" s="26"/>
      <c r="K274" s="38">
        <f t="shared" si="12"/>
        <v>-0.266</v>
      </c>
      <c r="L274" s="36" t="str">
        <f t="shared" si="13"/>
        <v>是</v>
      </c>
      <c r="M274" s="36" t="str">
        <f t="shared" si="14"/>
        <v>否</v>
      </c>
    </row>
    <row r="275" ht="18.95" customHeight="1" spans="1:13">
      <c r="A275" s="17" t="s">
        <v>135</v>
      </c>
      <c r="B275" s="18" t="s">
        <v>135</v>
      </c>
      <c r="C275" s="18" t="s">
        <v>565</v>
      </c>
      <c r="D275" s="19" t="s">
        <v>571</v>
      </c>
      <c r="E275" s="18" t="s">
        <v>147</v>
      </c>
      <c r="F275" s="41" t="s">
        <v>572</v>
      </c>
      <c r="G275" s="24">
        <v>108936</v>
      </c>
      <c r="H275" s="26">
        <v>100998</v>
      </c>
      <c r="I275" s="26"/>
      <c r="J275" s="26"/>
      <c r="K275" s="38">
        <f t="shared" si="12"/>
        <v>-0.073</v>
      </c>
      <c r="L275" s="36" t="str">
        <f t="shared" si="13"/>
        <v>是</v>
      </c>
      <c r="M275" s="36" t="str">
        <f t="shared" si="14"/>
        <v>否</v>
      </c>
    </row>
    <row r="276" ht="18.95" customHeight="1" spans="1:13">
      <c r="A276" s="17" t="s">
        <v>135</v>
      </c>
      <c r="B276" s="18" t="s">
        <v>135</v>
      </c>
      <c r="C276" s="18" t="s">
        <v>565</v>
      </c>
      <c r="D276" s="19" t="s">
        <v>573</v>
      </c>
      <c r="E276" s="18" t="s">
        <v>147</v>
      </c>
      <c r="F276" s="23" t="s">
        <v>574</v>
      </c>
      <c r="G276" s="24">
        <v>2549</v>
      </c>
      <c r="H276" s="26">
        <v>2019</v>
      </c>
      <c r="I276" s="26"/>
      <c r="J276" s="26"/>
      <c r="K276" s="38">
        <f t="shared" si="12"/>
        <v>-0.208</v>
      </c>
      <c r="L276" s="36" t="str">
        <f t="shared" si="13"/>
        <v>是</v>
      </c>
      <c r="M276" s="36" t="str">
        <f t="shared" si="14"/>
        <v>否</v>
      </c>
    </row>
    <row r="277" ht="18.95" customHeight="1" spans="1:13">
      <c r="A277" s="17" t="s">
        <v>135</v>
      </c>
      <c r="B277" s="18" t="s">
        <v>135</v>
      </c>
      <c r="C277" s="18" t="s">
        <v>565</v>
      </c>
      <c r="D277" s="19" t="s">
        <v>575</v>
      </c>
      <c r="E277" s="18" t="s">
        <v>147</v>
      </c>
      <c r="F277" s="41" t="s">
        <v>576</v>
      </c>
      <c r="G277" s="24">
        <v>82</v>
      </c>
      <c r="H277" s="26">
        <v>82</v>
      </c>
      <c r="I277" s="26"/>
      <c r="J277" s="26"/>
      <c r="K277" s="38">
        <f t="shared" si="12"/>
        <v>0</v>
      </c>
      <c r="L277" s="36" t="str">
        <f t="shared" si="13"/>
        <v>是</v>
      </c>
      <c r="M277" s="36" t="str">
        <f t="shared" si="14"/>
        <v>否</v>
      </c>
    </row>
    <row r="278" ht="18.95" customHeight="1" spans="1:13">
      <c r="A278" s="17" t="s">
        <v>135</v>
      </c>
      <c r="B278" s="18" t="s">
        <v>135</v>
      </c>
      <c r="C278" s="18" t="s">
        <v>565</v>
      </c>
      <c r="D278" s="19" t="s">
        <v>577</v>
      </c>
      <c r="E278" s="18" t="s">
        <v>147</v>
      </c>
      <c r="F278" s="41" t="s">
        <v>578</v>
      </c>
      <c r="G278" s="24">
        <v>9319</v>
      </c>
      <c r="H278" s="26">
        <v>26561</v>
      </c>
      <c r="I278" s="26"/>
      <c r="J278" s="26"/>
      <c r="K278" s="42">
        <f t="shared" si="12"/>
        <v>1.85</v>
      </c>
      <c r="L278" s="36" t="str">
        <f t="shared" si="13"/>
        <v>是</v>
      </c>
      <c r="M278" s="36" t="str">
        <f t="shared" si="14"/>
        <v>否</v>
      </c>
    </row>
    <row r="279" ht="18.95" customHeight="1" spans="1:13">
      <c r="A279" s="17" t="s">
        <v>135</v>
      </c>
      <c r="B279" s="18" t="s">
        <v>135</v>
      </c>
      <c r="C279" s="18" t="s">
        <v>565</v>
      </c>
      <c r="D279" s="19" t="s">
        <v>579</v>
      </c>
      <c r="E279" s="18" t="s">
        <v>147</v>
      </c>
      <c r="F279" s="41" t="s">
        <v>580</v>
      </c>
      <c r="G279" s="24">
        <v>0</v>
      </c>
      <c r="H279" s="26">
        <v>0</v>
      </c>
      <c r="I279" s="26"/>
      <c r="J279" s="26"/>
      <c r="K279" s="38" t="str">
        <f t="shared" si="12"/>
        <v/>
      </c>
      <c r="L279" s="36" t="str">
        <f t="shared" si="13"/>
        <v>否</v>
      </c>
      <c r="M279" s="36" t="str">
        <f t="shared" si="14"/>
        <v>否</v>
      </c>
    </row>
    <row r="280" ht="18.95" customHeight="1" spans="1:13">
      <c r="A280" s="17" t="s">
        <v>135</v>
      </c>
      <c r="B280" s="18" t="s">
        <v>135</v>
      </c>
      <c r="C280" s="18" t="s">
        <v>565</v>
      </c>
      <c r="D280" s="19" t="s">
        <v>581</v>
      </c>
      <c r="E280" s="18" t="s">
        <v>147</v>
      </c>
      <c r="F280" s="41" t="s">
        <v>582</v>
      </c>
      <c r="G280" s="24">
        <v>3</v>
      </c>
      <c r="H280" s="26">
        <v>1</v>
      </c>
      <c r="I280" s="26"/>
      <c r="J280" s="26"/>
      <c r="K280" s="38">
        <f t="shared" si="12"/>
        <v>-0.667</v>
      </c>
      <c r="L280" s="36" t="str">
        <f t="shared" si="13"/>
        <v>是</v>
      </c>
      <c r="M280" s="36" t="str">
        <f t="shared" si="14"/>
        <v>否</v>
      </c>
    </row>
    <row r="281" ht="18.95" customHeight="1" spans="1:13">
      <c r="A281" s="17" t="s">
        <v>135</v>
      </c>
      <c r="B281" s="18"/>
      <c r="C281" s="18" t="s">
        <v>565</v>
      </c>
      <c r="D281" s="462" t="s">
        <v>583</v>
      </c>
      <c r="E281" s="18" t="s">
        <v>147</v>
      </c>
      <c r="F281" s="41" t="s">
        <v>584</v>
      </c>
      <c r="G281" s="24">
        <v>0</v>
      </c>
      <c r="H281" s="26">
        <v>0</v>
      </c>
      <c r="I281" s="26"/>
      <c r="J281" s="26"/>
      <c r="K281" s="38" t="str">
        <f t="shared" si="12"/>
        <v/>
      </c>
      <c r="L281" s="36" t="str">
        <f t="shared" si="13"/>
        <v>否</v>
      </c>
      <c r="M281" s="36" t="str">
        <f t="shared" si="14"/>
        <v>否</v>
      </c>
    </row>
    <row r="282" ht="18.95" customHeight="1" spans="1:13">
      <c r="A282" s="17" t="s">
        <v>135</v>
      </c>
      <c r="B282" s="18"/>
      <c r="C282" s="18" t="s">
        <v>565</v>
      </c>
      <c r="D282" s="462" t="s">
        <v>585</v>
      </c>
      <c r="E282" s="18" t="s">
        <v>147</v>
      </c>
      <c r="F282" s="40" t="s">
        <v>586</v>
      </c>
      <c r="G282" s="24">
        <v>3003</v>
      </c>
      <c r="H282" s="26">
        <v>1938</v>
      </c>
      <c r="I282" s="26"/>
      <c r="J282" s="26"/>
      <c r="K282" s="38">
        <f t="shared" si="12"/>
        <v>-0.355</v>
      </c>
      <c r="L282" s="36" t="str">
        <f t="shared" si="13"/>
        <v>是</v>
      </c>
      <c r="M282" s="36" t="str">
        <f t="shared" si="14"/>
        <v>否</v>
      </c>
    </row>
    <row r="283" ht="18.95" customHeight="1" spans="1:13">
      <c r="A283" s="17" t="s">
        <v>135</v>
      </c>
      <c r="B283" s="468" t="s">
        <v>563</v>
      </c>
      <c r="C283" s="18"/>
      <c r="D283" s="19" t="s">
        <v>587</v>
      </c>
      <c r="E283" s="18"/>
      <c r="F283" s="41" t="s">
        <v>588</v>
      </c>
      <c r="G283" s="24">
        <f>SUMIF($C282:$C1582,$D283,$G282:$G1582)</f>
        <v>1255598</v>
      </c>
      <c r="H283" s="25" t="e">
        <f>VLOOKUP(F283,#REF!,2,0)</f>
        <v>#REF!</v>
      </c>
      <c r="I283" s="24"/>
      <c r="J283" s="24">
        <f>VLOOKUP(F283,'数据-全省决算数!'!$B:$C,2,0)</f>
        <v>1380290</v>
      </c>
      <c r="K283" s="38" t="str">
        <f t="shared" si="12"/>
        <v/>
      </c>
      <c r="L283" s="36" t="e">
        <f t="shared" si="13"/>
        <v>#REF!</v>
      </c>
      <c r="M283" s="36" t="str">
        <f t="shared" si="14"/>
        <v>是</v>
      </c>
    </row>
    <row r="284" ht="18.95" customHeight="1" spans="1:13">
      <c r="A284" s="17" t="s">
        <v>135</v>
      </c>
      <c r="B284" s="18" t="s">
        <v>135</v>
      </c>
      <c r="C284" s="18" t="s">
        <v>587</v>
      </c>
      <c r="D284" s="19" t="s">
        <v>589</v>
      </c>
      <c r="E284" s="18" t="s">
        <v>147</v>
      </c>
      <c r="F284" s="41" t="s">
        <v>141</v>
      </c>
      <c r="G284" s="24">
        <v>561009</v>
      </c>
      <c r="H284" s="26">
        <v>693398</v>
      </c>
      <c r="I284" s="26"/>
      <c r="J284" s="26"/>
      <c r="K284" s="38">
        <f t="shared" si="12"/>
        <v>0.236</v>
      </c>
      <c r="L284" s="36" t="str">
        <f t="shared" si="13"/>
        <v>是</v>
      </c>
      <c r="M284" s="36" t="str">
        <f t="shared" si="14"/>
        <v>否</v>
      </c>
    </row>
    <row r="285" ht="18.95" customHeight="1" spans="1:13">
      <c r="A285" s="17" t="s">
        <v>135</v>
      </c>
      <c r="B285" s="18" t="s">
        <v>135</v>
      </c>
      <c r="C285" s="18" t="s">
        <v>587</v>
      </c>
      <c r="D285" s="19" t="s">
        <v>590</v>
      </c>
      <c r="E285" s="18" t="s">
        <v>147</v>
      </c>
      <c r="F285" s="41" t="s">
        <v>143</v>
      </c>
      <c r="G285" s="24">
        <v>69236</v>
      </c>
      <c r="H285" s="26">
        <v>86874</v>
      </c>
      <c r="I285" s="26"/>
      <c r="J285" s="26"/>
      <c r="K285" s="38">
        <f t="shared" si="12"/>
        <v>0.255</v>
      </c>
      <c r="L285" s="36" t="str">
        <f t="shared" si="13"/>
        <v>是</v>
      </c>
      <c r="M285" s="36" t="str">
        <f t="shared" si="14"/>
        <v>否</v>
      </c>
    </row>
    <row r="286" ht="18.95" customHeight="1" spans="1:13">
      <c r="A286" s="17" t="s">
        <v>135</v>
      </c>
      <c r="B286" s="18" t="s">
        <v>135</v>
      </c>
      <c r="C286" s="18" t="s">
        <v>587</v>
      </c>
      <c r="D286" s="19" t="s">
        <v>591</v>
      </c>
      <c r="E286" s="18" t="s">
        <v>147</v>
      </c>
      <c r="F286" s="41" t="s">
        <v>145</v>
      </c>
      <c r="G286" s="24">
        <v>12</v>
      </c>
      <c r="H286" s="26">
        <v>164</v>
      </c>
      <c r="I286" s="26"/>
      <c r="J286" s="26"/>
      <c r="K286" s="38">
        <f t="shared" si="12"/>
        <v>12.667</v>
      </c>
      <c r="L286" s="36" t="str">
        <f t="shared" si="13"/>
        <v>是</v>
      </c>
      <c r="M286" s="36" t="str">
        <f t="shared" si="14"/>
        <v>否</v>
      </c>
    </row>
    <row r="287" ht="18.95" customHeight="1" spans="1:13">
      <c r="A287" s="17" t="s">
        <v>135</v>
      </c>
      <c r="B287" s="18" t="s">
        <v>135</v>
      </c>
      <c r="C287" s="18" t="s">
        <v>587</v>
      </c>
      <c r="D287" s="19" t="s">
        <v>592</v>
      </c>
      <c r="E287" s="18" t="s">
        <v>147</v>
      </c>
      <c r="F287" s="23" t="s">
        <v>593</v>
      </c>
      <c r="G287" s="24">
        <v>102224</v>
      </c>
      <c r="H287" s="26">
        <v>94649</v>
      </c>
      <c r="I287" s="26"/>
      <c r="J287" s="26"/>
      <c r="K287" s="38">
        <f t="shared" si="12"/>
        <v>-0.074</v>
      </c>
      <c r="L287" s="36" t="str">
        <f t="shared" si="13"/>
        <v>是</v>
      </c>
      <c r="M287" s="36" t="str">
        <f t="shared" si="14"/>
        <v>否</v>
      </c>
    </row>
    <row r="288" ht="18.95" customHeight="1" spans="1:13">
      <c r="A288" s="17" t="s">
        <v>135</v>
      </c>
      <c r="B288" s="18" t="s">
        <v>135</v>
      </c>
      <c r="C288" s="18" t="s">
        <v>587</v>
      </c>
      <c r="D288" s="19" t="s">
        <v>594</v>
      </c>
      <c r="E288" s="18" t="s">
        <v>147</v>
      </c>
      <c r="F288" s="41" t="s">
        <v>595</v>
      </c>
      <c r="G288" s="24">
        <v>9329</v>
      </c>
      <c r="H288" s="26">
        <v>8319</v>
      </c>
      <c r="I288" s="26"/>
      <c r="J288" s="26"/>
      <c r="K288" s="38">
        <f t="shared" si="12"/>
        <v>-0.108</v>
      </c>
      <c r="L288" s="36" t="str">
        <f t="shared" si="13"/>
        <v>是</v>
      </c>
      <c r="M288" s="36" t="str">
        <f t="shared" si="14"/>
        <v>否</v>
      </c>
    </row>
    <row r="289" ht="18.95" customHeight="1" spans="1:13">
      <c r="A289" s="17" t="s">
        <v>135</v>
      </c>
      <c r="B289" s="18" t="s">
        <v>135</v>
      </c>
      <c r="C289" s="18" t="s">
        <v>587</v>
      </c>
      <c r="D289" s="19" t="s">
        <v>596</v>
      </c>
      <c r="E289" s="18" t="s">
        <v>147</v>
      </c>
      <c r="F289" s="41" t="s">
        <v>597</v>
      </c>
      <c r="G289" s="24">
        <v>25037</v>
      </c>
      <c r="H289" s="26">
        <v>22566</v>
      </c>
      <c r="I289" s="26"/>
      <c r="J289" s="26"/>
      <c r="K289" s="38">
        <f t="shared" si="12"/>
        <v>-0.099</v>
      </c>
      <c r="L289" s="36" t="str">
        <f t="shared" si="13"/>
        <v>是</v>
      </c>
      <c r="M289" s="36" t="str">
        <f t="shared" si="14"/>
        <v>否</v>
      </c>
    </row>
    <row r="290" ht="18.95" customHeight="1" spans="1:13">
      <c r="A290" s="17" t="s">
        <v>135</v>
      </c>
      <c r="B290" s="18" t="s">
        <v>135</v>
      </c>
      <c r="C290" s="18" t="s">
        <v>587</v>
      </c>
      <c r="D290" s="19" t="s">
        <v>598</v>
      </c>
      <c r="E290" s="18" t="s">
        <v>147</v>
      </c>
      <c r="F290" s="41" t="s">
        <v>599</v>
      </c>
      <c r="G290" s="24">
        <v>5539</v>
      </c>
      <c r="H290" s="26">
        <v>3853</v>
      </c>
      <c r="I290" s="26"/>
      <c r="J290" s="26"/>
      <c r="K290" s="38">
        <f t="shared" si="12"/>
        <v>-0.304</v>
      </c>
      <c r="L290" s="36" t="str">
        <f t="shared" si="13"/>
        <v>是</v>
      </c>
      <c r="M290" s="36" t="str">
        <f t="shared" si="14"/>
        <v>否</v>
      </c>
    </row>
    <row r="291" ht="18.95" customHeight="1" spans="1:13">
      <c r="A291" s="17" t="s">
        <v>135</v>
      </c>
      <c r="B291" s="18" t="s">
        <v>135</v>
      </c>
      <c r="C291" s="18" t="s">
        <v>587</v>
      </c>
      <c r="D291" s="19" t="s">
        <v>600</v>
      </c>
      <c r="E291" s="18" t="s">
        <v>147</v>
      </c>
      <c r="F291" s="41" t="s">
        <v>601</v>
      </c>
      <c r="G291" s="24">
        <v>2938</v>
      </c>
      <c r="H291" s="26">
        <v>7024</v>
      </c>
      <c r="I291" s="26"/>
      <c r="J291" s="26"/>
      <c r="K291" s="38">
        <f t="shared" si="12"/>
        <v>1.391</v>
      </c>
      <c r="L291" s="36" t="str">
        <f t="shared" si="13"/>
        <v>是</v>
      </c>
      <c r="M291" s="36" t="str">
        <f t="shared" si="14"/>
        <v>否</v>
      </c>
    </row>
    <row r="292" ht="18.95" customHeight="1" spans="1:13">
      <c r="A292" s="17" t="s">
        <v>135</v>
      </c>
      <c r="B292" s="18" t="s">
        <v>135</v>
      </c>
      <c r="C292" s="18" t="s">
        <v>587</v>
      </c>
      <c r="D292" s="19" t="s">
        <v>602</v>
      </c>
      <c r="E292" s="18" t="s">
        <v>147</v>
      </c>
      <c r="F292" s="41" t="s">
        <v>603</v>
      </c>
      <c r="G292" s="24">
        <v>2488</v>
      </c>
      <c r="H292" s="26">
        <v>3021</v>
      </c>
      <c r="I292" s="26"/>
      <c r="J292" s="26"/>
      <c r="K292" s="38">
        <f t="shared" si="12"/>
        <v>0.214</v>
      </c>
      <c r="L292" s="36" t="str">
        <f t="shared" si="13"/>
        <v>是</v>
      </c>
      <c r="M292" s="36" t="str">
        <f t="shared" si="14"/>
        <v>否</v>
      </c>
    </row>
    <row r="293" ht="18.95" customHeight="1" spans="1:13">
      <c r="A293" s="17" t="s">
        <v>135</v>
      </c>
      <c r="B293" s="18" t="s">
        <v>135</v>
      </c>
      <c r="C293" s="18" t="s">
        <v>587</v>
      </c>
      <c r="D293" s="19" t="s">
        <v>604</v>
      </c>
      <c r="E293" s="18" t="s">
        <v>147</v>
      </c>
      <c r="F293" s="41" t="s">
        <v>605</v>
      </c>
      <c r="G293" s="24">
        <v>717</v>
      </c>
      <c r="H293" s="26">
        <v>591</v>
      </c>
      <c r="I293" s="26"/>
      <c r="J293" s="26"/>
      <c r="K293" s="38">
        <f t="shared" si="12"/>
        <v>-0.176</v>
      </c>
      <c r="L293" s="36" t="str">
        <f t="shared" si="13"/>
        <v>是</v>
      </c>
      <c r="M293" s="36" t="str">
        <f t="shared" si="14"/>
        <v>否</v>
      </c>
    </row>
    <row r="294" ht="18.95" customHeight="1" spans="1:13">
      <c r="A294" s="17" t="s">
        <v>135</v>
      </c>
      <c r="B294" s="18" t="s">
        <v>135</v>
      </c>
      <c r="C294" s="18" t="s">
        <v>587</v>
      </c>
      <c r="D294" s="19" t="s">
        <v>606</v>
      </c>
      <c r="E294" s="18" t="s">
        <v>147</v>
      </c>
      <c r="F294" s="41" t="s">
        <v>607</v>
      </c>
      <c r="G294" s="24">
        <v>78553</v>
      </c>
      <c r="H294" s="26">
        <v>77700</v>
      </c>
      <c r="I294" s="26"/>
      <c r="J294" s="26"/>
      <c r="K294" s="38">
        <f t="shared" si="12"/>
        <v>-0.011</v>
      </c>
      <c r="L294" s="36" t="str">
        <f t="shared" si="13"/>
        <v>是</v>
      </c>
      <c r="M294" s="36" t="str">
        <f t="shared" si="14"/>
        <v>否</v>
      </c>
    </row>
    <row r="295" ht="18.95" customHeight="1" spans="1:13">
      <c r="A295" s="17" t="s">
        <v>135</v>
      </c>
      <c r="B295" s="18" t="s">
        <v>135</v>
      </c>
      <c r="C295" s="18" t="s">
        <v>587</v>
      </c>
      <c r="D295" s="19" t="s">
        <v>608</v>
      </c>
      <c r="E295" s="18" t="s">
        <v>147</v>
      </c>
      <c r="F295" s="41" t="s">
        <v>609</v>
      </c>
      <c r="G295" s="24">
        <v>158581</v>
      </c>
      <c r="H295" s="26">
        <v>143168</v>
      </c>
      <c r="I295" s="26"/>
      <c r="J295" s="26"/>
      <c r="K295" s="38">
        <f t="shared" si="12"/>
        <v>-0.097</v>
      </c>
      <c r="L295" s="36" t="str">
        <f t="shared" si="13"/>
        <v>是</v>
      </c>
      <c r="M295" s="36" t="str">
        <f t="shared" si="14"/>
        <v>否</v>
      </c>
    </row>
    <row r="296" ht="18.95" customHeight="1" spans="1:13">
      <c r="A296" s="17" t="s">
        <v>135</v>
      </c>
      <c r="B296" s="18" t="s">
        <v>135</v>
      </c>
      <c r="C296" s="18" t="s">
        <v>587</v>
      </c>
      <c r="D296" s="19" t="s">
        <v>610</v>
      </c>
      <c r="E296" s="18" t="s">
        <v>147</v>
      </c>
      <c r="F296" s="41" t="s">
        <v>611</v>
      </c>
      <c r="G296" s="24">
        <v>5352</v>
      </c>
      <c r="H296" s="26">
        <v>10981</v>
      </c>
      <c r="I296" s="26"/>
      <c r="J296" s="26"/>
      <c r="K296" s="38">
        <f t="shared" si="12"/>
        <v>1.052</v>
      </c>
      <c r="L296" s="36" t="str">
        <f t="shared" si="13"/>
        <v>是</v>
      </c>
      <c r="M296" s="36" t="str">
        <f t="shared" si="14"/>
        <v>否</v>
      </c>
    </row>
    <row r="297" ht="18.95" customHeight="1" spans="1:13">
      <c r="A297" s="17" t="s">
        <v>135</v>
      </c>
      <c r="B297" s="18" t="s">
        <v>135</v>
      </c>
      <c r="C297" s="18" t="s">
        <v>587</v>
      </c>
      <c r="D297" s="19" t="s">
        <v>612</v>
      </c>
      <c r="E297" s="18" t="s">
        <v>147</v>
      </c>
      <c r="F297" s="41" t="s">
        <v>613</v>
      </c>
      <c r="G297" s="24">
        <v>30016</v>
      </c>
      <c r="H297" s="26">
        <v>14318</v>
      </c>
      <c r="I297" s="26"/>
      <c r="J297" s="26"/>
      <c r="K297" s="38">
        <f t="shared" si="12"/>
        <v>-0.523</v>
      </c>
      <c r="L297" s="36" t="str">
        <f t="shared" si="13"/>
        <v>是</v>
      </c>
      <c r="M297" s="36" t="str">
        <f t="shared" si="14"/>
        <v>否</v>
      </c>
    </row>
    <row r="298" ht="18.95" customHeight="1" spans="1:13">
      <c r="A298" s="17" t="s">
        <v>135</v>
      </c>
      <c r="B298" s="18" t="s">
        <v>135</v>
      </c>
      <c r="C298" s="18" t="s">
        <v>587</v>
      </c>
      <c r="D298" s="19" t="s">
        <v>614</v>
      </c>
      <c r="E298" s="18" t="s">
        <v>147</v>
      </c>
      <c r="F298" s="41" t="s">
        <v>615</v>
      </c>
      <c r="G298" s="24">
        <v>4912</v>
      </c>
      <c r="H298" s="26">
        <v>4581</v>
      </c>
      <c r="I298" s="26"/>
      <c r="J298" s="26"/>
      <c r="K298" s="38">
        <f t="shared" si="12"/>
        <v>-0.067</v>
      </c>
      <c r="L298" s="36" t="str">
        <f t="shared" si="13"/>
        <v>是</v>
      </c>
      <c r="M298" s="36" t="str">
        <f t="shared" si="14"/>
        <v>否</v>
      </c>
    </row>
    <row r="299" ht="18.95" customHeight="1" spans="1:13">
      <c r="A299" s="17" t="s">
        <v>135</v>
      </c>
      <c r="B299" s="18" t="s">
        <v>135</v>
      </c>
      <c r="C299" s="18" t="s">
        <v>587</v>
      </c>
      <c r="D299" s="19" t="s">
        <v>616</v>
      </c>
      <c r="E299" s="18" t="s">
        <v>147</v>
      </c>
      <c r="F299" s="41" t="s">
        <v>617</v>
      </c>
      <c r="G299" s="24">
        <v>11091</v>
      </c>
      <c r="H299" s="26">
        <v>13649</v>
      </c>
      <c r="I299" s="26"/>
      <c r="J299" s="26"/>
      <c r="K299" s="38">
        <f t="shared" si="12"/>
        <v>0.231</v>
      </c>
      <c r="L299" s="36" t="str">
        <f t="shared" si="13"/>
        <v>是</v>
      </c>
      <c r="M299" s="36" t="str">
        <f t="shared" si="14"/>
        <v>否</v>
      </c>
    </row>
    <row r="300" ht="18.95" customHeight="1" spans="1:13">
      <c r="A300" s="17" t="s">
        <v>135</v>
      </c>
      <c r="B300" s="18" t="s">
        <v>135</v>
      </c>
      <c r="C300" s="18" t="s">
        <v>587</v>
      </c>
      <c r="D300" s="19" t="s">
        <v>618</v>
      </c>
      <c r="E300" s="18" t="s">
        <v>147</v>
      </c>
      <c r="F300" s="41" t="s">
        <v>619</v>
      </c>
      <c r="G300" s="24">
        <v>39621</v>
      </c>
      <c r="H300" s="26">
        <v>44231</v>
      </c>
      <c r="I300" s="26"/>
      <c r="J300" s="26"/>
      <c r="K300" s="38">
        <f t="shared" si="12"/>
        <v>0.116</v>
      </c>
      <c r="L300" s="36" t="str">
        <f t="shared" si="13"/>
        <v>是</v>
      </c>
      <c r="M300" s="36" t="str">
        <f t="shared" si="14"/>
        <v>否</v>
      </c>
    </row>
    <row r="301" ht="18.95" customHeight="1" spans="1:13">
      <c r="A301" s="17" t="s">
        <v>135</v>
      </c>
      <c r="B301" s="18" t="s">
        <v>135</v>
      </c>
      <c r="C301" s="18" t="s">
        <v>587</v>
      </c>
      <c r="D301" s="19" t="s">
        <v>620</v>
      </c>
      <c r="E301" s="18" t="s">
        <v>147</v>
      </c>
      <c r="F301" s="41" t="s">
        <v>621</v>
      </c>
      <c r="G301" s="24">
        <v>593</v>
      </c>
      <c r="H301" s="26">
        <v>561</v>
      </c>
      <c r="I301" s="26"/>
      <c r="J301" s="26"/>
      <c r="K301" s="38">
        <f t="shared" si="12"/>
        <v>-0.054</v>
      </c>
      <c r="L301" s="36" t="str">
        <f t="shared" si="13"/>
        <v>是</v>
      </c>
      <c r="M301" s="36" t="str">
        <f t="shared" si="14"/>
        <v>否</v>
      </c>
    </row>
    <row r="302" ht="18.95" customHeight="1" spans="1:13">
      <c r="A302" s="17" t="s">
        <v>135</v>
      </c>
      <c r="B302" s="18" t="s">
        <v>135</v>
      </c>
      <c r="C302" s="18" t="s">
        <v>587</v>
      </c>
      <c r="D302" s="19" t="s">
        <v>622</v>
      </c>
      <c r="E302" s="18" t="s">
        <v>147</v>
      </c>
      <c r="F302" s="41" t="s">
        <v>248</v>
      </c>
      <c r="G302" s="24">
        <v>21478</v>
      </c>
      <c r="H302" s="26">
        <v>23997</v>
      </c>
      <c r="I302" s="26"/>
      <c r="J302" s="26"/>
      <c r="K302" s="38">
        <f t="shared" si="12"/>
        <v>0.117</v>
      </c>
      <c r="L302" s="36" t="str">
        <f t="shared" si="13"/>
        <v>是</v>
      </c>
      <c r="M302" s="36" t="str">
        <f t="shared" si="14"/>
        <v>否</v>
      </c>
    </row>
    <row r="303" ht="18.95" customHeight="1" spans="1:13">
      <c r="A303" s="17" t="s">
        <v>135</v>
      </c>
      <c r="B303" s="18" t="s">
        <v>135</v>
      </c>
      <c r="C303" s="18" t="s">
        <v>587</v>
      </c>
      <c r="D303" s="19" t="s">
        <v>623</v>
      </c>
      <c r="E303" s="18" t="s">
        <v>147</v>
      </c>
      <c r="F303" s="41" t="s">
        <v>160</v>
      </c>
      <c r="G303" s="24">
        <v>639</v>
      </c>
      <c r="H303" s="26">
        <v>770</v>
      </c>
      <c r="I303" s="26"/>
      <c r="J303" s="26"/>
      <c r="K303" s="38">
        <f t="shared" si="12"/>
        <v>0.205</v>
      </c>
      <c r="L303" s="36" t="str">
        <f t="shared" si="13"/>
        <v>是</v>
      </c>
      <c r="M303" s="36" t="str">
        <f t="shared" si="14"/>
        <v>否</v>
      </c>
    </row>
    <row r="304" ht="18.95" customHeight="1" spans="1:13">
      <c r="A304" s="17" t="s">
        <v>135</v>
      </c>
      <c r="B304" s="18"/>
      <c r="C304" s="18" t="s">
        <v>587</v>
      </c>
      <c r="D304" s="19" t="s">
        <v>624</v>
      </c>
      <c r="E304" s="18" t="s">
        <v>147</v>
      </c>
      <c r="F304" s="40" t="s">
        <v>625</v>
      </c>
      <c r="G304" s="24">
        <v>126233</v>
      </c>
      <c r="H304" s="26">
        <v>125865</v>
      </c>
      <c r="I304" s="26"/>
      <c r="J304" s="26"/>
      <c r="K304" s="38">
        <f t="shared" si="12"/>
        <v>-0.003</v>
      </c>
      <c r="L304" s="36" t="str">
        <f t="shared" si="13"/>
        <v>是</v>
      </c>
      <c r="M304" s="36" t="str">
        <f t="shared" si="14"/>
        <v>否</v>
      </c>
    </row>
    <row r="305" ht="18.95" customHeight="1" spans="1:13">
      <c r="A305" s="17" t="s">
        <v>135</v>
      </c>
      <c r="B305" s="468" t="s">
        <v>563</v>
      </c>
      <c r="C305" s="18"/>
      <c r="D305" s="19" t="s">
        <v>626</v>
      </c>
      <c r="E305" s="18"/>
      <c r="F305" s="41" t="s">
        <v>627</v>
      </c>
      <c r="G305" s="24">
        <f>SUMIF($C304:$C1604,$D305,$G304:$G1604)</f>
        <v>32665</v>
      </c>
      <c r="H305" s="25" t="e">
        <f>VLOOKUP(F305,#REF!,2,0)</f>
        <v>#REF!</v>
      </c>
      <c r="I305" s="24"/>
      <c r="J305" s="24">
        <f>VLOOKUP(F305,'数据-全省决算数!'!$B:$C,2,0)</f>
        <v>29843</v>
      </c>
      <c r="K305" s="38" t="str">
        <f t="shared" si="12"/>
        <v/>
      </c>
      <c r="L305" s="36" t="e">
        <f t="shared" si="13"/>
        <v>#REF!</v>
      </c>
      <c r="M305" s="36" t="str">
        <f t="shared" si="14"/>
        <v>是</v>
      </c>
    </row>
    <row r="306" ht="18.95" customHeight="1" spans="1:13">
      <c r="A306" s="17" t="s">
        <v>135</v>
      </c>
      <c r="B306" s="18" t="s">
        <v>135</v>
      </c>
      <c r="C306" s="18" t="s">
        <v>626</v>
      </c>
      <c r="D306" s="19" t="s">
        <v>628</v>
      </c>
      <c r="E306" s="18" t="s">
        <v>147</v>
      </c>
      <c r="F306" s="41" t="s">
        <v>141</v>
      </c>
      <c r="G306" s="24">
        <v>22383</v>
      </c>
      <c r="H306" s="26">
        <v>21249</v>
      </c>
      <c r="I306" s="26"/>
      <c r="J306" s="26"/>
      <c r="K306" s="42">
        <f t="shared" si="12"/>
        <v>-0.051</v>
      </c>
      <c r="L306" s="36" t="str">
        <f t="shared" si="13"/>
        <v>是</v>
      </c>
      <c r="M306" s="36" t="str">
        <f t="shared" si="14"/>
        <v>否</v>
      </c>
    </row>
    <row r="307" ht="18.95" customHeight="1" spans="1:13">
      <c r="A307" s="17" t="s">
        <v>135</v>
      </c>
      <c r="B307" s="18" t="s">
        <v>135</v>
      </c>
      <c r="C307" s="18" t="s">
        <v>626</v>
      </c>
      <c r="D307" s="19" t="s">
        <v>629</v>
      </c>
      <c r="E307" s="18" t="s">
        <v>147</v>
      </c>
      <c r="F307" s="41" t="s">
        <v>143</v>
      </c>
      <c r="G307" s="24">
        <v>48</v>
      </c>
      <c r="H307" s="26">
        <v>269</v>
      </c>
      <c r="I307" s="26"/>
      <c r="J307" s="26"/>
      <c r="K307" s="38">
        <f t="shared" si="12"/>
        <v>4.604</v>
      </c>
      <c r="L307" s="36" t="str">
        <f t="shared" si="13"/>
        <v>是</v>
      </c>
      <c r="M307" s="36" t="str">
        <f t="shared" si="14"/>
        <v>否</v>
      </c>
    </row>
    <row r="308" ht="18.95" customHeight="1" spans="1:13">
      <c r="A308" s="17" t="s">
        <v>135</v>
      </c>
      <c r="B308" s="18" t="s">
        <v>135</v>
      </c>
      <c r="C308" s="18" t="s">
        <v>626</v>
      </c>
      <c r="D308" s="19" t="s">
        <v>630</v>
      </c>
      <c r="E308" s="18" t="s">
        <v>147</v>
      </c>
      <c r="F308" s="41" t="s">
        <v>145</v>
      </c>
      <c r="G308" s="24">
        <v>0</v>
      </c>
      <c r="H308" s="26">
        <v>0</v>
      </c>
      <c r="I308" s="26"/>
      <c r="J308" s="26"/>
      <c r="K308" s="38" t="str">
        <f t="shared" si="12"/>
        <v/>
      </c>
      <c r="L308" s="36" t="str">
        <f t="shared" si="13"/>
        <v>否</v>
      </c>
      <c r="M308" s="36" t="str">
        <f t="shared" si="14"/>
        <v>否</v>
      </c>
    </row>
    <row r="309" ht="18.95" customHeight="1" spans="1:13">
      <c r="A309" s="17" t="s">
        <v>135</v>
      </c>
      <c r="B309" s="18" t="s">
        <v>135</v>
      </c>
      <c r="C309" s="18" t="s">
        <v>626</v>
      </c>
      <c r="D309" s="19" t="s">
        <v>631</v>
      </c>
      <c r="E309" s="18" t="s">
        <v>147</v>
      </c>
      <c r="F309" s="41" t="s">
        <v>632</v>
      </c>
      <c r="G309" s="24">
        <v>4392</v>
      </c>
      <c r="H309" s="26">
        <v>794</v>
      </c>
      <c r="I309" s="26"/>
      <c r="J309" s="26"/>
      <c r="K309" s="38">
        <f t="shared" si="12"/>
        <v>-0.819</v>
      </c>
      <c r="L309" s="36" t="str">
        <f t="shared" si="13"/>
        <v>是</v>
      </c>
      <c r="M309" s="36" t="str">
        <f t="shared" si="14"/>
        <v>否</v>
      </c>
    </row>
    <row r="310" ht="18.95" customHeight="1" spans="1:13">
      <c r="A310" s="17" t="s">
        <v>135</v>
      </c>
      <c r="B310" s="18" t="s">
        <v>135</v>
      </c>
      <c r="C310" s="18" t="s">
        <v>626</v>
      </c>
      <c r="D310" s="19" t="s">
        <v>633</v>
      </c>
      <c r="E310" s="18" t="s">
        <v>147</v>
      </c>
      <c r="F310" s="41" t="s">
        <v>160</v>
      </c>
      <c r="G310" s="24">
        <v>120</v>
      </c>
      <c r="H310" s="26">
        <v>478</v>
      </c>
      <c r="I310" s="26"/>
      <c r="J310" s="26"/>
      <c r="K310" s="38">
        <f t="shared" si="12"/>
        <v>2.983</v>
      </c>
      <c r="L310" s="36" t="str">
        <f t="shared" si="13"/>
        <v>是</v>
      </c>
      <c r="M310" s="36" t="str">
        <f t="shared" si="14"/>
        <v>否</v>
      </c>
    </row>
    <row r="311" ht="18.95" customHeight="1" spans="1:13">
      <c r="A311" s="17" t="s">
        <v>135</v>
      </c>
      <c r="B311" s="18"/>
      <c r="C311" s="18" t="s">
        <v>626</v>
      </c>
      <c r="D311" s="19" t="s">
        <v>634</v>
      </c>
      <c r="E311" s="18" t="s">
        <v>147</v>
      </c>
      <c r="F311" s="40" t="s">
        <v>635</v>
      </c>
      <c r="G311" s="24">
        <v>5722</v>
      </c>
      <c r="H311" s="26">
        <v>7054</v>
      </c>
      <c r="I311" s="26"/>
      <c r="J311" s="26"/>
      <c r="K311" s="38">
        <f t="shared" si="12"/>
        <v>0.233</v>
      </c>
      <c r="L311" s="36" t="str">
        <f t="shared" si="13"/>
        <v>是</v>
      </c>
      <c r="M311" s="36" t="str">
        <f t="shared" si="14"/>
        <v>否</v>
      </c>
    </row>
    <row r="312" ht="18.95" customHeight="1" spans="1:13">
      <c r="A312" s="17" t="s">
        <v>135</v>
      </c>
      <c r="B312" s="468" t="s">
        <v>563</v>
      </c>
      <c r="C312" s="18"/>
      <c r="D312" s="19" t="s">
        <v>636</v>
      </c>
      <c r="E312" s="18"/>
      <c r="F312" s="41" t="s">
        <v>637</v>
      </c>
      <c r="G312" s="24">
        <f>SUMIF($C311:$C1611,$D312,$G311:$G1611)</f>
        <v>151850</v>
      </c>
      <c r="H312" s="25" t="e">
        <f>VLOOKUP(F312,#REF!,2,0)</f>
        <v>#REF!</v>
      </c>
      <c r="I312" s="24"/>
      <c r="J312" s="24">
        <f>VLOOKUP(F312,'数据-全省决算数!'!$B:$C,2,0)</f>
        <v>164572</v>
      </c>
      <c r="K312" s="38" t="str">
        <f t="shared" si="12"/>
        <v/>
      </c>
      <c r="L312" s="36" t="e">
        <f t="shared" si="13"/>
        <v>#REF!</v>
      </c>
      <c r="M312" s="36" t="str">
        <f t="shared" si="14"/>
        <v>是</v>
      </c>
    </row>
    <row r="313" ht="18.95" customHeight="1" spans="1:13">
      <c r="A313" s="17" t="s">
        <v>135</v>
      </c>
      <c r="B313" s="18" t="s">
        <v>135</v>
      </c>
      <c r="C313" s="18" t="s">
        <v>636</v>
      </c>
      <c r="D313" s="19" t="s">
        <v>638</v>
      </c>
      <c r="E313" s="18" t="s">
        <v>147</v>
      </c>
      <c r="F313" s="41" t="s">
        <v>141</v>
      </c>
      <c r="G313" s="24">
        <v>76261</v>
      </c>
      <c r="H313" s="26">
        <v>97175</v>
      </c>
      <c r="I313" s="26"/>
      <c r="J313" s="26"/>
      <c r="K313" s="38">
        <f t="shared" si="12"/>
        <v>0.274</v>
      </c>
      <c r="L313" s="36" t="str">
        <f t="shared" si="13"/>
        <v>是</v>
      </c>
      <c r="M313" s="36" t="str">
        <f t="shared" si="14"/>
        <v>否</v>
      </c>
    </row>
    <row r="314" ht="18.95" customHeight="1" spans="1:13">
      <c r="A314" s="17" t="s">
        <v>135</v>
      </c>
      <c r="B314" s="18" t="s">
        <v>135</v>
      </c>
      <c r="C314" s="18" t="s">
        <v>636</v>
      </c>
      <c r="D314" s="19" t="s">
        <v>639</v>
      </c>
      <c r="E314" s="18" t="s">
        <v>147</v>
      </c>
      <c r="F314" s="41" t="s">
        <v>143</v>
      </c>
      <c r="G314" s="24">
        <v>6420</v>
      </c>
      <c r="H314" s="26">
        <v>7564</v>
      </c>
      <c r="I314" s="26"/>
      <c r="J314" s="26"/>
      <c r="K314" s="38">
        <f t="shared" si="12"/>
        <v>0.178</v>
      </c>
      <c r="L314" s="36" t="str">
        <f t="shared" si="13"/>
        <v>是</v>
      </c>
      <c r="M314" s="36" t="str">
        <f t="shared" si="14"/>
        <v>否</v>
      </c>
    </row>
    <row r="315" ht="18.95" customHeight="1" spans="1:13">
      <c r="A315" s="17" t="s">
        <v>135</v>
      </c>
      <c r="B315" s="18" t="s">
        <v>135</v>
      </c>
      <c r="C315" s="18" t="s">
        <v>636</v>
      </c>
      <c r="D315" s="19" t="s">
        <v>640</v>
      </c>
      <c r="E315" s="18" t="s">
        <v>147</v>
      </c>
      <c r="F315" s="41" t="s">
        <v>145</v>
      </c>
      <c r="G315" s="24">
        <v>25</v>
      </c>
      <c r="H315" s="26">
        <v>170</v>
      </c>
      <c r="I315" s="26"/>
      <c r="J315" s="26"/>
      <c r="K315" s="38">
        <f t="shared" si="12"/>
        <v>5.8</v>
      </c>
      <c r="L315" s="36" t="str">
        <f t="shared" si="13"/>
        <v>是</v>
      </c>
      <c r="M315" s="36" t="str">
        <f t="shared" si="14"/>
        <v>否</v>
      </c>
    </row>
    <row r="316" ht="18.95" customHeight="1" spans="1:13">
      <c r="A316" s="17" t="s">
        <v>135</v>
      </c>
      <c r="B316" s="18" t="s">
        <v>135</v>
      </c>
      <c r="C316" s="18" t="s">
        <v>636</v>
      </c>
      <c r="D316" s="19" t="s">
        <v>641</v>
      </c>
      <c r="E316" s="18" t="s">
        <v>147</v>
      </c>
      <c r="F316" s="41" t="s">
        <v>642</v>
      </c>
      <c r="G316" s="24">
        <v>11959</v>
      </c>
      <c r="H316" s="26">
        <v>10663</v>
      </c>
      <c r="I316" s="26"/>
      <c r="J316" s="26"/>
      <c r="K316" s="38">
        <f t="shared" si="12"/>
        <v>-0.108</v>
      </c>
      <c r="L316" s="36" t="str">
        <f t="shared" si="13"/>
        <v>是</v>
      </c>
      <c r="M316" s="36" t="str">
        <f t="shared" si="14"/>
        <v>否</v>
      </c>
    </row>
    <row r="317" ht="18.95" customHeight="1" spans="1:13">
      <c r="A317" s="17" t="s">
        <v>135</v>
      </c>
      <c r="B317" s="18" t="s">
        <v>135</v>
      </c>
      <c r="C317" s="18" t="s">
        <v>636</v>
      </c>
      <c r="D317" s="19" t="s">
        <v>643</v>
      </c>
      <c r="E317" s="18" t="s">
        <v>147</v>
      </c>
      <c r="F317" s="41" t="s">
        <v>644</v>
      </c>
      <c r="G317" s="24">
        <v>5510</v>
      </c>
      <c r="H317" s="26">
        <v>4921</v>
      </c>
      <c r="I317" s="26"/>
      <c r="J317" s="26"/>
      <c r="K317" s="38">
        <f t="shared" si="12"/>
        <v>-0.107</v>
      </c>
      <c r="L317" s="36" t="str">
        <f t="shared" si="13"/>
        <v>是</v>
      </c>
      <c r="M317" s="36" t="str">
        <f t="shared" si="14"/>
        <v>否</v>
      </c>
    </row>
    <row r="318" ht="18.95" customHeight="1" spans="1:13">
      <c r="A318" s="17" t="s">
        <v>135</v>
      </c>
      <c r="B318" s="18" t="s">
        <v>135</v>
      </c>
      <c r="C318" s="18" t="s">
        <v>636</v>
      </c>
      <c r="D318" s="19" t="s">
        <v>645</v>
      </c>
      <c r="E318" s="18" t="s">
        <v>147</v>
      </c>
      <c r="F318" s="41" t="s">
        <v>646</v>
      </c>
      <c r="G318" s="24">
        <v>3295</v>
      </c>
      <c r="H318" s="26">
        <v>2821</v>
      </c>
      <c r="I318" s="26"/>
      <c r="J318" s="26"/>
      <c r="K318" s="38">
        <f t="shared" si="12"/>
        <v>-0.144</v>
      </c>
      <c r="L318" s="36" t="str">
        <f t="shared" si="13"/>
        <v>是</v>
      </c>
      <c r="M318" s="36" t="str">
        <f t="shared" si="14"/>
        <v>否</v>
      </c>
    </row>
    <row r="319" ht="18.95" customHeight="1" spans="1:13">
      <c r="A319" s="17" t="s">
        <v>135</v>
      </c>
      <c r="B319" s="18" t="s">
        <v>135</v>
      </c>
      <c r="C319" s="18" t="s">
        <v>636</v>
      </c>
      <c r="D319" s="19" t="s">
        <v>647</v>
      </c>
      <c r="E319" s="18" t="s">
        <v>147</v>
      </c>
      <c r="F319" s="41" t="s">
        <v>648</v>
      </c>
      <c r="G319" s="24">
        <v>1856</v>
      </c>
      <c r="H319" s="26">
        <v>1601</v>
      </c>
      <c r="I319" s="26"/>
      <c r="J319" s="26"/>
      <c r="K319" s="38">
        <f t="shared" si="12"/>
        <v>-0.137</v>
      </c>
      <c r="L319" s="36" t="str">
        <f t="shared" si="13"/>
        <v>是</v>
      </c>
      <c r="M319" s="36" t="str">
        <f t="shared" si="14"/>
        <v>否</v>
      </c>
    </row>
    <row r="320" ht="18.95" customHeight="1" spans="1:13">
      <c r="A320" s="17" t="s">
        <v>135</v>
      </c>
      <c r="B320" s="18" t="s">
        <v>135</v>
      </c>
      <c r="C320" s="18" t="s">
        <v>636</v>
      </c>
      <c r="D320" s="19" t="s">
        <v>649</v>
      </c>
      <c r="E320" s="18" t="s">
        <v>147</v>
      </c>
      <c r="F320" s="41" t="s">
        <v>650</v>
      </c>
      <c r="G320" s="24">
        <v>1684</v>
      </c>
      <c r="H320" s="26">
        <v>1506</v>
      </c>
      <c r="I320" s="26"/>
      <c r="J320" s="26"/>
      <c r="K320" s="38">
        <f t="shared" si="12"/>
        <v>-0.106</v>
      </c>
      <c r="L320" s="36" t="str">
        <f t="shared" si="13"/>
        <v>是</v>
      </c>
      <c r="M320" s="36" t="str">
        <f t="shared" si="14"/>
        <v>否</v>
      </c>
    </row>
    <row r="321" ht="18.95" customHeight="1" spans="1:13">
      <c r="A321" s="17" t="s">
        <v>135</v>
      </c>
      <c r="B321" s="18" t="s">
        <v>135</v>
      </c>
      <c r="C321" s="18" t="s">
        <v>636</v>
      </c>
      <c r="D321" s="19" t="s">
        <v>651</v>
      </c>
      <c r="E321" s="18" t="s">
        <v>147</v>
      </c>
      <c r="F321" s="41" t="s">
        <v>652</v>
      </c>
      <c r="G321" s="24">
        <v>18131</v>
      </c>
      <c r="H321" s="26">
        <v>15746</v>
      </c>
      <c r="I321" s="26"/>
      <c r="J321" s="26"/>
      <c r="K321" s="38">
        <f t="shared" si="12"/>
        <v>-0.132</v>
      </c>
      <c r="L321" s="36" t="str">
        <f t="shared" si="13"/>
        <v>是</v>
      </c>
      <c r="M321" s="36" t="str">
        <f t="shared" si="14"/>
        <v>否</v>
      </c>
    </row>
    <row r="322" ht="18.95" customHeight="1" spans="1:13">
      <c r="A322" s="17" t="s">
        <v>135</v>
      </c>
      <c r="B322" s="18" t="s">
        <v>135</v>
      </c>
      <c r="C322" s="18" t="s">
        <v>636</v>
      </c>
      <c r="D322" s="19" t="s">
        <v>653</v>
      </c>
      <c r="E322" s="18" t="s">
        <v>147</v>
      </c>
      <c r="F322" s="41" t="s">
        <v>160</v>
      </c>
      <c r="G322" s="24">
        <v>55</v>
      </c>
      <c r="H322" s="26">
        <v>58</v>
      </c>
      <c r="I322" s="26"/>
      <c r="J322" s="26"/>
      <c r="K322" s="38">
        <f t="shared" si="12"/>
        <v>0.055</v>
      </c>
      <c r="L322" s="36" t="str">
        <f t="shared" si="13"/>
        <v>是</v>
      </c>
      <c r="M322" s="36" t="str">
        <f t="shared" si="14"/>
        <v>否</v>
      </c>
    </row>
    <row r="323" ht="18.95" customHeight="1" spans="1:13">
      <c r="A323" s="17" t="s">
        <v>135</v>
      </c>
      <c r="B323" s="18"/>
      <c r="C323" s="18" t="s">
        <v>636</v>
      </c>
      <c r="D323" s="19" t="s">
        <v>654</v>
      </c>
      <c r="E323" s="18" t="s">
        <v>147</v>
      </c>
      <c r="F323" s="40" t="s">
        <v>655</v>
      </c>
      <c r="G323" s="24">
        <v>26654</v>
      </c>
      <c r="H323" s="26">
        <v>22494</v>
      </c>
      <c r="I323" s="26"/>
      <c r="J323" s="26"/>
      <c r="K323" s="38">
        <f t="shared" si="12"/>
        <v>-0.156</v>
      </c>
      <c r="L323" s="36" t="str">
        <f t="shared" si="13"/>
        <v>是</v>
      </c>
      <c r="M323" s="36" t="str">
        <f t="shared" si="14"/>
        <v>否</v>
      </c>
    </row>
    <row r="324" ht="18.95" customHeight="1" spans="1:13">
      <c r="A324" s="17" t="s">
        <v>135</v>
      </c>
      <c r="B324" s="468" t="s">
        <v>563</v>
      </c>
      <c r="C324" s="18"/>
      <c r="D324" s="19" t="s">
        <v>656</v>
      </c>
      <c r="E324" s="18"/>
      <c r="F324" s="41" t="s">
        <v>657</v>
      </c>
      <c r="G324" s="24">
        <f>SUMIF($C323:$C1623,$D324,$G323:$G1623)</f>
        <v>203840</v>
      </c>
      <c r="H324" s="25" t="e">
        <f>VLOOKUP(F324,#REF!,2,0)</f>
        <v>#REF!</v>
      </c>
      <c r="I324" s="24"/>
      <c r="J324" s="24">
        <f>VLOOKUP(F324,'数据-全省决算数!'!$B:$C,2,0)</f>
        <v>233948</v>
      </c>
      <c r="K324" s="38" t="str">
        <f t="shared" ref="K324:K387" si="15">IF(ISERROR(H324/G324-1),"",H324/G324-1)</f>
        <v/>
      </c>
      <c r="L324" s="36" t="e">
        <f t="shared" ref="L324:L387" si="16">IF(F324&lt;&gt;"",IF(SUM(G324:H324)&lt;&gt;0,"是","否"),"空")</f>
        <v>#REF!</v>
      </c>
      <c r="M324" s="36" t="str">
        <f t="shared" ref="M324:M387" si="17">IF(C324&lt;&gt;"",IF(OR(LEFT(C324,3)="205",LEFT(C324,3)="206",LEFT(C324,3)="207",LEFT(C324,3)="208",LEFT(C324,3)="210",LEFT(C324,3)="213"),"是","否"),"是")</f>
        <v>是</v>
      </c>
    </row>
    <row r="325" ht="18.95" customHeight="1" spans="1:13">
      <c r="A325" s="17" t="s">
        <v>135</v>
      </c>
      <c r="B325" s="18" t="s">
        <v>135</v>
      </c>
      <c r="C325" s="18" t="s">
        <v>656</v>
      </c>
      <c r="D325" s="19" t="s">
        <v>658</v>
      </c>
      <c r="E325" s="18" t="s">
        <v>147</v>
      </c>
      <c r="F325" s="41" t="s">
        <v>141</v>
      </c>
      <c r="G325" s="24">
        <v>93131</v>
      </c>
      <c r="H325" s="26">
        <v>113211</v>
      </c>
      <c r="I325" s="26"/>
      <c r="J325" s="26"/>
      <c r="K325" s="42">
        <f t="shared" si="15"/>
        <v>0.216</v>
      </c>
      <c r="L325" s="36" t="str">
        <f t="shared" si="16"/>
        <v>是</v>
      </c>
      <c r="M325" s="36" t="str">
        <f t="shared" si="17"/>
        <v>否</v>
      </c>
    </row>
    <row r="326" ht="18.95" customHeight="1" spans="1:13">
      <c r="A326" s="17" t="s">
        <v>135</v>
      </c>
      <c r="B326" s="18" t="s">
        <v>135</v>
      </c>
      <c r="C326" s="18" t="s">
        <v>656</v>
      </c>
      <c r="D326" s="19" t="s">
        <v>659</v>
      </c>
      <c r="E326" s="18" t="s">
        <v>147</v>
      </c>
      <c r="F326" s="41" t="s">
        <v>143</v>
      </c>
      <c r="G326" s="24">
        <v>10794</v>
      </c>
      <c r="H326" s="26">
        <v>13491</v>
      </c>
      <c r="I326" s="26"/>
      <c r="J326" s="26"/>
      <c r="K326" s="38">
        <f t="shared" si="15"/>
        <v>0.25</v>
      </c>
      <c r="L326" s="36" t="str">
        <f t="shared" si="16"/>
        <v>是</v>
      </c>
      <c r="M326" s="36" t="str">
        <f t="shared" si="17"/>
        <v>否</v>
      </c>
    </row>
    <row r="327" ht="18.95" customHeight="1" spans="1:13">
      <c r="A327" s="17" t="s">
        <v>135</v>
      </c>
      <c r="B327" s="18" t="s">
        <v>135</v>
      </c>
      <c r="C327" s="18" t="s">
        <v>656</v>
      </c>
      <c r="D327" s="19" t="s">
        <v>660</v>
      </c>
      <c r="E327" s="18" t="s">
        <v>147</v>
      </c>
      <c r="F327" s="41" t="s">
        <v>145</v>
      </c>
      <c r="G327" s="24">
        <v>0</v>
      </c>
      <c r="H327" s="26">
        <v>0</v>
      </c>
      <c r="I327" s="26"/>
      <c r="J327" s="26"/>
      <c r="K327" s="38" t="str">
        <f t="shared" si="15"/>
        <v/>
      </c>
      <c r="L327" s="36" t="str">
        <f t="shared" si="16"/>
        <v>否</v>
      </c>
      <c r="M327" s="36" t="str">
        <f t="shared" si="17"/>
        <v>否</v>
      </c>
    </row>
    <row r="328" ht="18.95" customHeight="1" spans="1:13">
      <c r="A328" s="17" t="s">
        <v>135</v>
      </c>
      <c r="B328" s="18" t="s">
        <v>135</v>
      </c>
      <c r="C328" s="18" t="s">
        <v>656</v>
      </c>
      <c r="D328" s="19" t="s">
        <v>661</v>
      </c>
      <c r="E328" s="18" t="s">
        <v>147</v>
      </c>
      <c r="F328" s="41" t="s">
        <v>662</v>
      </c>
      <c r="G328" s="24">
        <v>28004</v>
      </c>
      <c r="H328" s="26">
        <v>26250</v>
      </c>
      <c r="I328" s="26"/>
      <c r="J328" s="26"/>
      <c r="K328" s="38">
        <f t="shared" si="15"/>
        <v>-0.063</v>
      </c>
      <c r="L328" s="36" t="str">
        <f t="shared" si="16"/>
        <v>是</v>
      </c>
      <c r="M328" s="36" t="str">
        <f t="shared" si="17"/>
        <v>否</v>
      </c>
    </row>
    <row r="329" ht="18.95" customHeight="1" spans="1:13">
      <c r="A329" s="17" t="s">
        <v>135</v>
      </c>
      <c r="B329" s="18" t="s">
        <v>135</v>
      </c>
      <c r="C329" s="18" t="s">
        <v>656</v>
      </c>
      <c r="D329" s="19" t="s">
        <v>663</v>
      </c>
      <c r="E329" s="18" t="s">
        <v>147</v>
      </c>
      <c r="F329" s="41" t="s">
        <v>664</v>
      </c>
      <c r="G329" s="24">
        <v>10367</v>
      </c>
      <c r="H329" s="26">
        <v>10332</v>
      </c>
      <c r="I329" s="26"/>
      <c r="J329" s="26"/>
      <c r="K329" s="38">
        <f t="shared" si="15"/>
        <v>-0.003</v>
      </c>
      <c r="L329" s="36" t="str">
        <f t="shared" si="16"/>
        <v>是</v>
      </c>
      <c r="M329" s="36" t="str">
        <f t="shared" si="17"/>
        <v>否</v>
      </c>
    </row>
    <row r="330" ht="18.95" customHeight="1" spans="1:13">
      <c r="A330" s="17" t="s">
        <v>135</v>
      </c>
      <c r="B330" s="18" t="s">
        <v>135</v>
      </c>
      <c r="C330" s="18" t="s">
        <v>656</v>
      </c>
      <c r="D330" s="19" t="s">
        <v>665</v>
      </c>
      <c r="E330" s="18" t="s">
        <v>147</v>
      </c>
      <c r="F330" s="41" t="s">
        <v>666</v>
      </c>
      <c r="G330" s="24">
        <v>27926</v>
      </c>
      <c r="H330" s="26">
        <v>37079</v>
      </c>
      <c r="I330" s="26"/>
      <c r="J330" s="26"/>
      <c r="K330" s="38">
        <f t="shared" si="15"/>
        <v>0.328</v>
      </c>
      <c r="L330" s="36" t="str">
        <f t="shared" si="16"/>
        <v>是</v>
      </c>
      <c r="M330" s="36" t="str">
        <f t="shared" si="17"/>
        <v>否</v>
      </c>
    </row>
    <row r="331" ht="18.95" customHeight="1" spans="1:13">
      <c r="A331" s="17" t="s">
        <v>135</v>
      </c>
      <c r="B331" s="18" t="s">
        <v>135</v>
      </c>
      <c r="C331" s="18" t="s">
        <v>656</v>
      </c>
      <c r="D331" s="19" t="s">
        <v>667</v>
      </c>
      <c r="E331" s="18" t="s">
        <v>147</v>
      </c>
      <c r="F331" s="41" t="s">
        <v>160</v>
      </c>
      <c r="G331" s="24">
        <v>40</v>
      </c>
      <c r="H331" s="26">
        <v>41</v>
      </c>
      <c r="I331" s="26"/>
      <c r="J331" s="26"/>
      <c r="K331" s="38">
        <f t="shared" si="15"/>
        <v>0.025</v>
      </c>
      <c r="L331" s="36" t="str">
        <f t="shared" si="16"/>
        <v>是</v>
      </c>
      <c r="M331" s="36" t="str">
        <f t="shared" si="17"/>
        <v>否</v>
      </c>
    </row>
    <row r="332" ht="18.95" customHeight="1" spans="1:13">
      <c r="A332" s="17" t="s">
        <v>135</v>
      </c>
      <c r="B332" s="18"/>
      <c r="C332" s="18" t="s">
        <v>656</v>
      </c>
      <c r="D332" s="19" t="s">
        <v>668</v>
      </c>
      <c r="E332" s="18" t="s">
        <v>147</v>
      </c>
      <c r="F332" s="40" t="s">
        <v>669</v>
      </c>
      <c r="G332" s="24">
        <v>33578</v>
      </c>
      <c r="H332" s="26">
        <v>33617</v>
      </c>
      <c r="I332" s="26"/>
      <c r="J332" s="26"/>
      <c r="K332" s="38">
        <f t="shared" si="15"/>
        <v>0.001</v>
      </c>
      <c r="L332" s="36" t="str">
        <f t="shared" si="16"/>
        <v>是</v>
      </c>
      <c r="M332" s="36" t="str">
        <f t="shared" si="17"/>
        <v>否</v>
      </c>
    </row>
    <row r="333" ht="18.95" customHeight="1" spans="1:13">
      <c r="A333" s="17" t="s">
        <v>135</v>
      </c>
      <c r="B333" s="468" t="s">
        <v>563</v>
      </c>
      <c r="C333" s="18"/>
      <c r="D333" s="19" t="s">
        <v>670</v>
      </c>
      <c r="E333" s="18"/>
      <c r="F333" s="41" t="s">
        <v>671</v>
      </c>
      <c r="G333" s="24">
        <f>SUMIF($C332:$C1632,$D333,$G332:$G1632)</f>
        <v>93343</v>
      </c>
      <c r="H333" s="25" t="e">
        <f>VLOOKUP(F333,#REF!,2,0)</f>
        <v>#REF!</v>
      </c>
      <c r="I333" s="24"/>
      <c r="J333" s="24">
        <f>VLOOKUP(F333,'数据-全省决算数!'!$B:$C,2,0)</f>
        <v>102182</v>
      </c>
      <c r="K333" s="38" t="str">
        <f t="shared" si="15"/>
        <v/>
      </c>
      <c r="L333" s="36" t="e">
        <f t="shared" si="16"/>
        <v>#REF!</v>
      </c>
      <c r="M333" s="36" t="str">
        <f t="shared" si="17"/>
        <v>是</v>
      </c>
    </row>
    <row r="334" ht="18.95" customHeight="1" spans="1:13">
      <c r="A334" s="17" t="s">
        <v>135</v>
      </c>
      <c r="B334" s="18" t="s">
        <v>135</v>
      </c>
      <c r="C334" s="18" t="s">
        <v>670</v>
      </c>
      <c r="D334" s="19" t="s">
        <v>672</v>
      </c>
      <c r="E334" s="18" t="s">
        <v>147</v>
      </c>
      <c r="F334" s="41" t="s">
        <v>141</v>
      </c>
      <c r="G334" s="24">
        <v>43959</v>
      </c>
      <c r="H334" s="26">
        <v>58225</v>
      </c>
      <c r="I334" s="26"/>
      <c r="J334" s="26"/>
      <c r="K334" s="38">
        <f t="shared" si="15"/>
        <v>0.325</v>
      </c>
      <c r="L334" s="36" t="str">
        <f t="shared" si="16"/>
        <v>是</v>
      </c>
      <c r="M334" s="36" t="str">
        <f t="shared" si="17"/>
        <v>否</v>
      </c>
    </row>
    <row r="335" ht="18.95" customHeight="1" spans="1:13">
      <c r="A335" s="17" t="s">
        <v>135</v>
      </c>
      <c r="B335" s="18" t="s">
        <v>135</v>
      </c>
      <c r="C335" s="18" t="s">
        <v>670</v>
      </c>
      <c r="D335" s="19" t="s">
        <v>673</v>
      </c>
      <c r="E335" s="18" t="s">
        <v>147</v>
      </c>
      <c r="F335" s="41" t="s">
        <v>143</v>
      </c>
      <c r="G335" s="24">
        <v>8528</v>
      </c>
      <c r="H335" s="26">
        <v>7783</v>
      </c>
      <c r="I335" s="26"/>
      <c r="J335" s="26"/>
      <c r="K335" s="38">
        <f t="shared" si="15"/>
        <v>-0.087</v>
      </c>
      <c r="L335" s="36" t="str">
        <f t="shared" si="16"/>
        <v>是</v>
      </c>
      <c r="M335" s="36" t="str">
        <f t="shared" si="17"/>
        <v>否</v>
      </c>
    </row>
    <row r="336" ht="18.95" customHeight="1" spans="1:13">
      <c r="A336" s="17" t="s">
        <v>135</v>
      </c>
      <c r="B336" s="18" t="s">
        <v>135</v>
      </c>
      <c r="C336" s="18" t="s">
        <v>670</v>
      </c>
      <c r="D336" s="19" t="s">
        <v>674</v>
      </c>
      <c r="E336" s="18" t="s">
        <v>147</v>
      </c>
      <c r="F336" s="41" t="s">
        <v>145</v>
      </c>
      <c r="G336" s="24">
        <v>0</v>
      </c>
      <c r="H336" s="26">
        <v>1</v>
      </c>
      <c r="I336" s="26"/>
      <c r="J336" s="26"/>
      <c r="K336" s="38" t="str">
        <f t="shared" si="15"/>
        <v/>
      </c>
      <c r="L336" s="36" t="str">
        <f t="shared" si="16"/>
        <v>是</v>
      </c>
      <c r="M336" s="36" t="str">
        <f t="shared" si="17"/>
        <v>否</v>
      </c>
    </row>
    <row r="337" ht="18.95" customHeight="1" spans="1:13">
      <c r="A337" s="17" t="s">
        <v>135</v>
      </c>
      <c r="B337" s="18" t="s">
        <v>135</v>
      </c>
      <c r="C337" s="18" t="s">
        <v>670</v>
      </c>
      <c r="D337" s="19" t="s">
        <v>675</v>
      </c>
      <c r="E337" s="18" t="s">
        <v>147</v>
      </c>
      <c r="F337" s="41" t="s">
        <v>676</v>
      </c>
      <c r="G337" s="24">
        <v>11759</v>
      </c>
      <c r="H337" s="26">
        <v>13168</v>
      </c>
      <c r="I337" s="26"/>
      <c r="J337" s="26"/>
      <c r="K337" s="38">
        <f t="shared" si="15"/>
        <v>0.12</v>
      </c>
      <c r="L337" s="36" t="str">
        <f t="shared" si="16"/>
        <v>是</v>
      </c>
      <c r="M337" s="36" t="str">
        <f t="shared" si="17"/>
        <v>否</v>
      </c>
    </row>
    <row r="338" ht="18.95" customHeight="1" spans="1:13">
      <c r="A338" s="17" t="s">
        <v>135</v>
      </c>
      <c r="B338" s="18" t="s">
        <v>135</v>
      </c>
      <c r="C338" s="18" t="s">
        <v>670</v>
      </c>
      <c r="D338" s="19" t="s">
        <v>677</v>
      </c>
      <c r="E338" s="18" t="s">
        <v>147</v>
      </c>
      <c r="F338" s="41" t="s">
        <v>678</v>
      </c>
      <c r="G338" s="24">
        <v>5628</v>
      </c>
      <c r="H338" s="26">
        <v>5560</v>
      </c>
      <c r="I338" s="26"/>
      <c r="J338" s="26"/>
      <c r="K338" s="35">
        <f t="shared" si="15"/>
        <v>-0.012</v>
      </c>
      <c r="L338" s="36" t="str">
        <f t="shared" si="16"/>
        <v>是</v>
      </c>
      <c r="M338" s="36" t="str">
        <f t="shared" si="17"/>
        <v>否</v>
      </c>
    </row>
    <row r="339" ht="18.95" customHeight="1" spans="1:13">
      <c r="A339" s="17" t="s">
        <v>135</v>
      </c>
      <c r="B339" s="18" t="s">
        <v>135</v>
      </c>
      <c r="C339" s="18" t="s">
        <v>670</v>
      </c>
      <c r="D339" s="19" t="s">
        <v>679</v>
      </c>
      <c r="E339" s="18" t="s">
        <v>147</v>
      </c>
      <c r="F339" s="41" t="s">
        <v>680</v>
      </c>
      <c r="G339" s="24">
        <v>1486</v>
      </c>
      <c r="H339" s="26">
        <v>1872</v>
      </c>
      <c r="I339" s="26"/>
      <c r="J339" s="26"/>
      <c r="K339" s="38">
        <f t="shared" si="15"/>
        <v>0.26</v>
      </c>
      <c r="L339" s="36" t="str">
        <f t="shared" si="16"/>
        <v>是</v>
      </c>
      <c r="M339" s="36" t="str">
        <f t="shared" si="17"/>
        <v>否</v>
      </c>
    </row>
    <row r="340" ht="18.95" customHeight="1" spans="1:13">
      <c r="A340" s="17" t="s">
        <v>135</v>
      </c>
      <c r="B340" s="18" t="s">
        <v>135</v>
      </c>
      <c r="C340" s="18" t="s">
        <v>670</v>
      </c>
      <c r="D340" s="19" t="s">
        <v>681</v>
      </c>
      <c r="E340" s="18" t="s">
        <v>147</v>
      </c>
      <c r="F340" s="41" t="s">
        <v>682</v>
      </c>
      <c r="G340" s="24">
        <v>4273</v>
      </c>
      <c r="H340" s="26">
        <v>4487</v>
      </c>
      <c r="I340" s="26"/>
      <c r="J340" s="26"/>
      <c r="K340" s="38">
        <f t="shared" si="15"/>
        <v>0.05</v>
      </c>
      <c r="L340" s="36" t="str">
        <f t="shared" si="16"/>
        <v>是</v>
      </c>
      <c r="M340" s="36" t="str">
        <f t="shared" si="17"/>
        <v>否</v>
      </c>
    </row>
    <row r="341" ht="18.95" customHeight="1" spans="1:13">
      <c r="A341" s="17" t="s">
        <v>135</v>
      </c>
      <c r="B341" s="18" t="s">
        <v>135</v>
      </c>
      <c r="C341" s="18" t="s">
        <v>670</v>
      </c>
      <c r="D341" s="19" t="s">
        <v>683</v>
      </c>
      <c r="E341" s="18" t="s">
        <v>147</v>
      </c>
      <c r="F341" s="41" t="s">
        <v>684</v>
      </c>
      <c r="G341" s="24">
        <v>238</v>
      </c>
      <c r="H341" s="26">
        <v>248</v>
      </c>
      <c r="I341" s="26"/>
      <c r="J341" s="26"/>
      <c r="K341" s="38">
        <f t="shared" si="15"/>
        <v>0.042</v>
      </c>
      <c r="L341" s="36" t="str">
        <f t="shared" si="16"/>
        <v>是</v>
      </c>
      <c r="M341" s="36" t="str">
        <f t="shared" si="17"/>
        <v>否</v>
      </c>
    </row>
    <row r="342" ht="18.95" customHeight="1" spans="1:13">
      <c r="A342" s="17" t="s">
        <v>135</v>
      </c>
      <c r="B342" s="18" t="s">
        <v>135</v>
      </c>
      <c r="C342" s="18" t="s">
        <v>670</v>
      </c>
      <c r="D342" s="19" t="s">
        <v>685</v>
      </c>
      <c r="E342" s="18" t="s">
        <v>147</v>
      </c>
      <c r="F342" s="41" t="s">
        <v>686</v>
      </c>
      <c r="G342" s="24">
        <v>68</v>
      </c>
      <c r="H342" s="26">
        <v>146</v>
      </c>
      <c r="I342" s="26"/>
      <c r="J342" s="26"/>
      <c r="K342" s="38">
        <f t="shared" si="15"/>
        <v>1.147</v>
      </c>
      <c r="L342" s="36" t="str">
        <f t="shared" si="16"/>
        <v>是</v>
      </c>
      <c r="M342" s="36" t="str">
        <f t="shared" si="17"/>
        <v>否</v>
      </c>
    </row>
    <row r="343" ht="18.95" customHeight="1" spans="1:13">
      <c r="A343" s="17" t="s">
        <v>135</v>
      </c>
      <c r="B343" s="18" t="s">
        <v>135</v>
      </c>
      <c r="C343" s="18" t="s">
        <v>670</v>
      </c>
      <c r="D343" s="19" t="s">
        <v>687</v>
      </c>
      <c r="E343" s="18" t="s">
        <v>147</v>
      </c>
      <c r="F343" s="41" t="s">
        <v>160</v>
      </c>
      <c r="G343" s="24">
        <v>859</v>
      </c>
      <c r="H343" s="26">
        <v>1122</v>
      </c>
      <c r="I343" s="26"/>
      <c r="J343" s="26"/>
      <c r="K343" s="38">
        <f t="shared" si="15"/>
        <v>0.306</v>
      </c>
      <c r="L343" s="36" t="str">
        <f t="shared" si="16"/>
        <v>是</v>
      </c>
      <c r="M343" s="36" t="str">
        <f t="shared" si="17"/>
        <v>否</v>
      </c>
    </row>
    <row r="344" ht="18.95" customHeight="1" spans="1:13">
      <c r="A344" s="17" t="s">
        <v>135</v>
      </c>
      <c r="B344" s="18"/>
      <c r="C344" s="18" t="s">
        <v>670</v>
      </c>
      <c r="D344" s="19" t="s">
        <v>688</v>
      </c>
      <c r="E344" s="18" t="s">
        <v>147</v>
      </c>
      <c r="F344" s="40" t="s">
        <v>689</v>
      </c>
      <c r="G344" s="24">
        <v>16545</v>
      </c>
      <c r="H344" s="26">
        <v>9605</v>
      </c>
      <c r="I344" s="26"/>
      <c r="J344" s="26"/>
      <c r="K344" s="38">
        <f t="shared" si="15"/>
        <v>-0.419</v>
      </c>
      <c r="L344" s="36" t="str">
        <f t="shared" si="16"/>
        <v>是</v>
      </c>
      <c r="M344" s="36" t="str">
        <f t="shared" si="17"/>
        <v>否</v>
      </c>
    </row>
    <row r="345" ht="18.95" customHeight="1" spans="1:13">
      <c r="A345" s="17" t="s">
        <v>135</v>
      </c>
      <c r="B345" s="468" t="s">
        <v>563</v>
      </c>
      <c r="C345" s="18"/>
      <c r="D345" s="19" t="s">
        <v>690</v>
      </c>
      <c r="E345" s="18"/>
      <c r="F345" s="41" t="s">
        <v>691</v>
      </c>
      <c r="G345" s="24">
        <f>SUMIF($C344:$C1644,$D345,$G344:$G1644)</f>
        <v>205573</v>
      </c>
      <c r="H345" s="25" t="e">
        <f>VLOOKUP(F345,#REF!,2,0)</f>
        <v>#REF!</v>
      </c>
      <c r="I345" s="24"/>
      <c r="J345" s="24">
        <f>VLOOKUP(F345,'数据-全省决算数!'!$B:$C,2,0)</f>
        <v>221117</v>
      </c>
      <c r="K345" s="38" t="str">
        <f t="shared" si="15"/>
        <v/>
      </c>
      <c r="L345" s="36" t="e">
        <f t="shared" si="16"/>
        <v>#REF!</v>
      </c>
      <c r="M345" s="36" t="str">
        <f t="shared" si="17"/>
        <v>是</v>
      </c>
    </row>
    <row r="346" ht="18.95" customHeight="1" spans="1:13">
      <c r="A346" s="17" t="s">
        <v>135</v>
      </c>
      <c r="B346" s="18" t="s">
        <v>135</v>
      </c>
      <c r="C346" s="18" t="s">
        <v>690</v>
      </c>
      <c r="D346" s="19" t="s">
        <v>692</v>
      </c>
      <c r="E346" s="18" t="s">
        <v>147</v>
      </c>
      <c r="F346" s="41" t="s">
        <v>141</v>
      </c>
      <c r="G346" s="24">
        <v>136812</v>
      </c>
      <c r="H346" s="26">
        <v>145688</v>
      </c>
      <c r="I346" s="26"/>
      <c r="J346" s="26"/>
      <c r="K346" s="38">
        <f t="shared" si="15"/>
        <v>0.065</v>
      </c>
      <c r="L346" s="36" t="str">
        <f t="shared" si="16"/>
        <v>是</v>
      </c>
      <c r="M346" s="36" t="str">
        <f t="shared" si="17"/>
        <v>否</v>
      </c>
    </row>
    <row r="347" ht="18.95" customHeight="1" spans="1:13">
      <c r="A347" s="17" t="s">
        <v>135</v>
      </c>
      <c r="B347" s="18" t="s">
        <v>135</v>
      </c>
      <c r="C347" s="18" t="s">
        <v>690</v>
      </c>
      <c r="D347" s="19" t="s">
        <v>693</v>
      </c>
      <c r="E347" s="18" t="s">
        <v>147</v>
      </c>
      <c r="F347" s="41" t="s">
        <v>143</v>
      </c>
      <c r="G347" s="24">
        <v>0</v>
      </c>
      <c r="H347" s="26">
        <v>0</v>
      </c>
      <c r="I347" s="26"/>
      <c r="J347" s="26"/>
      <c r="K347" s="38" t="str">
        <f t="shared" si="15"/>
        <v/>
      </c>
      <c r="L347" s="36" t="str">
        <f t="shared" si="16"/>
        <v>否</v>
      </c>
      <c r="M347" s="36" t="str">
        <f t="shared" si="17"/>
        <v>否</v>
      </c>
    </row>
    <row r="348" ht="18.95" customHeight="1" spans="1:13">
      <c r="A348" s="17" t="s">
        <v>135</v>
      </c>
      <c r="B348" s="18" t="s">
        <v>135</v>
      </c>
      <c r="C348" s="18" t="s">
        <v>690</v>
      </c>
      <c r="D348" s="19" t="s">
        <v>694</v>
      </c>
      <c r="E348" s="18" t="s">
        <v>147</v>
      </c>
      <c r="F348" s="41" t="s">
        <v>145</v>
      </c>
      <c r="G348" s="24">
        <v>0</v>
      </c>
      <c r="H348" s="26">
        <v>0</v>
      </c>
      <c r="I348" s="26"/>
      <c r="J348" s="26"/>
      <c r="K348" s="38" t="str">
        <f t="shared" si="15"/>
        <v/>
      </c>
      <c r="L348" s="36" t="str">
        <f t="shared" si="16"/>
        <v>否</v>
      </c>
      <c r="M348" s="36" t="str">
        <f t="shared" si="17"/>
        <v>否</v>
      </c>
    </row>
    <row r="349" ht="18.95" customHeight="1" spans="1:13">
      <c r="A349" s="17" t="s">
        <v>135</v>
      </c>
      <c r="B349" s="18" t="s">
        <v>135</v>
      </c>
      <c r="C349" s="18" t="s">
        <v>690</v>
      </c>
      <c r="D349" s="19" t="s">
        <v>695</v>
      </c>
      <c r="E349" s="18" t="s">
        <v>147</v>
      </c>
      <c r="F349" s="41" t="s">
        <v>696</v>
      </c>
      <c r="G349" s="24">
        <v>32316</v>
      </c>
      <c r="H349" s="26">
        <v>37871</v>
      </c>
      <c r="I349" s="26"/>
      <c r="J349" s="26"/>
      <c r="K349" s="38">
        <f t="shared" si="15"/>
        <v>0.172</v>
      </c>
      <c r="L349" s="36" t="str">
        <f t="shared" si="16"/>
        <v>是</v>
      </c>
      <c r="M349" s="36" t="str">
        <f t="shared" si="17"/>
        <v>否</v>
      </c>
    </row>
    <row r="350" ht="18.95" customHeight="1" spans="1:13">
      <c r="A350" s="17" t="s">
        <v>135</v>
      </c>
      <c r="B350" s="18" t="s">
        <v>135</v>
      </c>
      <c r="C350" s="18" t="s">
        <v>690</v>
      </c>
      <c r="D350" s="19" t="s">
        <v>697</v>
      </c>
      <c r="E350" s="18" t="s">
        <v>147</v>
      </c>
      <c r="F350" s="41" t="s">
        <v>698</v>
      </c>
      <c r="G350" s="24">
        <v>6247</v>
      </c>
      <c r="H350" s="26">
        <v>6334</v>
      </c>
      <c r="I350" s="26"/>
      <c r="J350" s="26"/>
      <c r="K350" s="42">
        <f t="shared" si="15"/>
        <v>0.014</v>
      </c>
      <c r="L350" s="36" t="str">
        <f t="shared" si="16"/>
        <v>是</v>
      </c>
      <c r="M350" s="36" t="str">
        <f t="shared" si="17"/>
        <v>否</v>
      </c>
    </row>
    <row r="351" ht="18.95" customHeight="1" spans="1:13">
      <c r="A351" s="17" t="s">
        <v>135</v>
      </c>
      <c r="B351" s="18" t="s">
        <v>135</v>
      </c>
      <c r="C351" s="18" t="s">
        <v>690</v>
      </c>
      <c r="D351" s="19" t="s">
        <v>699</v>
      </c>
      <c r="E351" s="18" t="s">
        <v>147</v>
      </c>
      <c r="F351" s="41" t="s">
        <v>700</v>
      </c>
      <c r="G351" s="24">
        <v>6084</v>
      </c>
      <c r="H351" s="26">
        <v>10469</v>
      </c>
      <c r="I351" s="26"/>
      <c r="J351" s="26"/>
      <c r="K351" s="38">
        <f t="shared" si="15"/>
        <v>0.721</v>
      </c>
      <c r="L351" s="36" t="str">
        <f t="shared" si="16"/>
        <v>是</v>
      </c>
      <c r="M351" s="36" t="str">
        <f t="shared" si="17"/>
        <v>否</v>
      </c>
    </row>
    <row r="352" ht="18.95" customHeight="1" spans="1:13">
      <c r="A352" s="17" t="s">
        <v>135</v>
      </c>
      <c r="B352" s="18" t="s">
        <v>135</v>
      </c>
      <c r="C352" s="18" t="s">
        <v>690</v>
      </c>
      <c r="D352" s="19" t="s">
        <v>701</v>
      </c>
      <c r="E352" s="18" t="s">
        <v>147</v>
      </c>
      <c r="F352" s="41" t="s">
        <v>160</v>
      </c>
      <c r="G352" s="24">
        <v>0</v>
      </c>
      <c r="H352" s="26">
        <v>0</v>
      </c>
      <c r="I352" s="26"/>
      <c r="J352" s="26"/>
      <c r="K352" s="38" t="str">
        <f t="shared" si="15"/>
        <v/>
      </c>
      <c r="L352" s="36" t="str">
        <f t="shared" si="16"/>
        <v>否</v>
      </c>
      <c r="M352" s="36" t="str">
        <f t="shared" si="17"/>
        <v>否</v>
      </c>
    </row>
    <row r="353" ht="18.95" customHeight="1" spans="1:13">
      <c r="A353" s="17" t="s">
        <v>135</v>
      </c>
      <c r="B353" s="18"/>
      <c r="C353" s="18" t="s">
        <v>690</v>
      </c>
      <c r="D353" s="19" t="s">
        <v>702</v>
      </c>
      <c r="E353" s="18" t="s">
        <v>147</v>
      </c>
      <c r="F353" s="40" t="s">
        <v>703</v>
      </c>
      <c r="G353" s="24">
        <v>24114</v>
      </c>
      <c r="H353" s="26">
        <v>20923</v>
      </c>
      <c r="I353" s="26"/>
      <c r="J353" s="26"/>
      <c r="K353" s="38">
        <f t="shared" si="15"/>
        <v>-0.132</v>
      </c>
      <c r="L353" s="36" t="str">
        <f t="shared" si="16"/>
        <v>是</v>
      </c>
      <c r="M353" s="36" t="str">
        <f t="shared" si="17"/>
        <v>否</v>
      </c>
    </row>
    <row r="354" ht="18.95" customHeight="1" spans="1:13">
      <c r="A354" s="17" t="s">
        <v>135</v>
      </c>
      <c r="B354" s="468" t="s">
        <v>563</v>
      </c>
      <c r="C354" s="18"/>
      <c r="D354" s="19" t="s">
        <v>704</v>
      </c>
      <c r="E354" s="18"/>
      <c r="F354" s="41" t="s">
        <v>705</v>
      </c>
      <c r="G354" s="24">
        <f>SUMIF($C353:$C1653,$D354,$G353:$G1653)</f>
        <v>56054</v>
      </c>
      <c r="H354" s="25" t="e">
        <f>VLOOKUP(F354,#REF!,2,0)</f>
        <v>#REF!</v>
      </c>
      <c r="I354" s="24"/>
      <c r="J354" s="24">
        <f>VLOOKUP(F354,'数据-全省决算数!'!$B:$C,2,0)</f>
        <v>70640</v>
      </c>
      <c r="K354" s="38" t="str">
        <f t="shared" si="15"/>
        <v/>
      </c>
      <c r="L354" s="36" t="e">
        <f t="shared" si="16"/>
        <v>#REF!</v>
      </c>
      <c r="M354" s="36" t="str">
        <f t="shared" si="17"/>
        <v>是</v>
      </c>
    </row>
    <row r="355" ht="18.95" customHeight="1" spans="1:13">
      <c r="A355" s="17" t="s">
        <v>135</v>
      </c>
      <c r="B355" s="18" t="s">
        <v>135</v>
      </c>
      <c r="C355" s="18" t="s">
        <v>704</v>
      </c>
      <c r="D355" s="19" t="s">
        <v>706</v>
      </c>
      <c r="E355" s="18" t="s">
        <v>147</v>
      </c>
      <c r="F355" s="41" t="s">
        <v>141</v>
      </c>
      <c r="G355" s="24">
        <v>26965</v>
      </c>
      <c r="H355" s="26">
        <v>30016</v>
      </c>
      <c r="I355" s="26"/>
      <c r="J355" s="26"/>
      <c r="K355" s="42">
        <f t="shared" si="15"/>
        <v>0.113</v>
      </c>
      <c r="L355" s="36" t="str">
        <f t="shared" si="16"/>
        <v>是</v>
      </c>
      <c r="M355" s="36" t="str">
        <f t="shared" si="17"/>
        <v>否</v>
      </c>
    </row>
    <row r="356" ht="18.95" customHeight="1" spans="1:13">
      <c r="A356" s="17" t="s">
        <v>135</v>
      </c>
      <c r="B356" s="18" t="s">
        <v>135</v>
      </c>
      <c r="C356" s="18" t="s">
        <v>704</v>
      </c>
      <c r="D356" s="19" t="s">
        <v>707</v>
      </c>
      <c r="E356" s="18" t="s">
        <v>147</v>
      </c>
      <c r="F356" s="41" t="s">
        <v>143</v>
      </c>
      <c r="G356" s="24">
        <v>121</v>
      </c>
      <c r="H356" s="26">
        <v>74</v>
      </c>
      <c r="I356" s="26"/>
      <c r="J356" s="26"/>
      <c r="K356" s="38">
        <f t="shared" si="15"/>
        <v>-0.388</v>
      </c>
      <c r="L356" s="36" t="str">
        <f t="shared" si="16"/>
        <v>是</v>
      </c>
      <c r="M356" s="36" t="str">
        <f t="shared" si="17"/>
        <v>否</v>
      </c>
    </row>
    <row r="357" ht="18.95" customHeight="1" spans="1:13">
      <c r="A357" s="17" t="s">
        <v>135</v>
      </c>
      <c r="B357" s="18" t="s">
        <v>135</v>
      </c>
      <c r="C357" s="18" t="s">
        <v>704</v>
      </c>
      <c r="D357" s="19" t="s">
        <v>708</v>
      </c>
      <c r="E357" s="18" t="s">
        <v>147</v>
      </c>
      <c r="F357" s="41" t="s">
        <v>145</v>
      </c>
      <c r="G357" s="24">
        <v>0</v>
      </c>
      <c r="H357" s="26">
        <v>0</v>
      </c>
      <c r="I357" s="26"/>
      <c r="J357" s="26"/>
      <c r="K357" s="38" t="str">
        <f t="shared" si="15"/>
        <v/>
      </c>
      <c r="L357" s="36" t="str">
        <f t="shared" si="16"/>
        <v>否</v>
      </c>
      <c r="M357" s="36" t="str">
        <f t="shared" si="17"/>
        <v>否</v>
      </c>
    </row>
    <row r="358" ht="18.95" customHeight="1" spans="1:13">
      <c r="A358" s="17" t="s">
        <v>135</v>
      </c>
      <c r="B358" s="18" t="s">
        <v>135</v>
      </c>
      <c r="C358" s="18" t="s">
        <v>704</v>
      </c>
      <c r="D358" s="19" t="s">
        <v>709</v>
      </c>
      <c r="E358" s="18" t="s">
        <v>147</v>
      </c>
      <c r="F358" s="41" t="s">
        <v>710</v>
      </c>
      <c r="G358" s="24">
        <v>8717</v>
      </c>
      <c r="H358" s="26">
        <v>11110</v>
      </c>
      <c r="I358" s="26"/>
      <c r="J358" s="26"/>
      <c r="K358" s="38">
        <f t="shared" si="15"/>
        <v>0.275</v>
      </c>
      <c r="L358" s="36" t="str">
        <f t="shared" si="16"/>
        <v>是</v>
      </c>
      <c r="M358" s="36" t="str">
        <f t="shared" si="17"/>
        <v>否</v>
      </c>
    </row>
    <row r="359" ht="18.95" customHeight="1" spans="1:13">
      <c r="A359" s="17" t="s">
        <v>135</v>
      </c>
      <c r="B359" s="18" t="s">
        <v>135</v>
      </c>
      <c r="C359" s="18" t="s">
        <v>704</v>
      </c>
      <c r="D359" s="19" t="s">
        <v>711</v>
      </c>
      <c r="E359" s="18" t="s">
        <v>147</v>
      </c>
      <c r="F359" s="41" t="s">
        <v>712</v>
      </c>
      <c r="G359" s="24">
        <v>2485</v>
      </c>
      <c r="H359" s="26">
        <v>2149</v>
      </c>
      <c r="I359" s="26"/>
      <c r="J359" s="26"/>
      <c r="K359" s="42">
        <f t="shared" si="15"/>
        <v>-0.135</v>
      </c>
      <c r="L359" s="36" t="str">
        <f t="shared" si="16"/>
        <v>是</v>
      </c>
      <c r="M359" s="36" t="str">
        <f t="shared" si="17"/>
        <v>否</v>
      </c>
    </row>
    <row r="360" ht="18.95" customHeight="1" spans="1:13">
      <c r="A360" s="17" t="s">
        <v>135</v>
      </c>
      <c r="B360" s="18" t="s">
        <v>135</v>
      </c>
      <c r="C360" s="18" t="s">
        <v>704</v>
      </c>
      <c r="D360" s="19" t="s">
        <v>713</v>
      </c>
      <c r="E360" s="18" t="s">
        <v>147</v>
      </c>
      <c r="F360" s="41" t="s">
        <v>714</v>
      </c>
      <c r="G360" s="24">
        <v>13972</v>
      </c>
      <c r="H360" s="26">
        <v>22763</v>
      </c>
      <c r="I360" s="26"/>
      <c r="J360" s="26"/>
      <c r="K360" s="38">
        <f t="shared" si="15"/>
        <v>0.629</v>
      </c>
      <c r="L360" s="36" t="str">
        <f t="shared" si="16"/>
        <v>是</v>
      </c>
      <c r="M360" s="36" t="str">
        <f t="shared" si="17"/>
        <v>否</v>
      </c>
    </row>
    <row r="361" ht="18.95" customHeight="1" spans="1:13">
      <c r="A361" s="17" t="s">
        <v>135</v>
      </c>
      <c r="B361" s="18" t="s">
        <v>135</v>
      </c>
      <c r="C361" s="18" t="s">
        <v>704</v>
      </c>
      <c r="D361" s="19" t="s">
        <v>715</v>
      </c>
      <c r="E361" s="18" t="s">
        <v>147</v>
      </c>
      <c r="F361" s="41" t="s">
        <v>160</v>
      </c>
      <c r="G361" s="24">
        <v>0</v>
      </c>
      <c r="H361" s="26">
        <v>0</v>
      </c>
      <c r="I361" s="26"/>
      <c r="J361" s="26"/>
      <c r="K361" s="38" t="str">
        <f t="shared" si="15"/>
        <v/>
      </c>
      <c r="L361" s="36" t="str">
        <f t="shared" si="16"/>
        <v>否</v>
      </c>
      <c r="M361" s="36" t="str">
        <f t="shared" si="17"/>
        <v>否</v>
      </c>
    </row>
    <row r="362" ht="18.95" customHeight="1" spans="1:13">
      <c r="A362" s="17" t="s">
        <v>135</v>
      </c>
      <c r="B362" s="18"/>
      <c r="C362" s="18" t="s">
        <v>704</v>
      </c>
      <c r="D362" s="19" t="s">
        <v>716</v>
      </c>
      <c r="E362" s="18" t="s">
        <v>147</v>
      </c>
      <c r="F362" s="40" t="s">
        <v>717</v>
      </c>
      <c r="G362" s="24">
        <v>3794</v>
      </c>
      <c r="H362" s="26">
        <v>4528</v>
      </c>
      <c r="I362" s="26"/>
      <c r="J362" s="26"/>
      <c r="K362" s="38">
        <f t="shared" si="15"/>
        <v>0.193</v>
      </c>
      <c r="L362" s="36" t="str">
        <f t="shared" si="16"/>
        <v>是</v>
      </c>
      <c r="M362" s="36" t="str">
        <f t="shared" si="17"/>
        <v>否</v>
      </c>
    </row>
    <row r="363" ht="18.95" customHeight="1" spans="1:13">
      <c r="A363" s="17" t="s">
        <v>135</v>
      </c>
      <c r="B363" s="468" t="s">
        <v>563</v>
      </c>
      <c r="C363" s="18"/>
      <c r="D363" s="19" t="s">
        <v>718</v>
      </c>
      <c r="E363" s="18"/>
      <c r="F363" s="41" t="s">
        <v>719</v>
      </c>
      <c r="G363" s="24">
        <f>SUMIF($C362:$C1662,$D363,$G362:$G1662)</f>
        <v>1912</v>
      </c>
      <c r="H363" s="25" t="e">
        <f>VLOOKUP(F363,#REF!,2,0)</f>
        <v>#REF!</v>
      </c>
      <c r="I363" s="24"/>
      <c r="J363" s="24">
        <f>VLOOKUP(F363,'数据-全省决算数!'!$B:$C,2,0)</f>
        <v>2412</v>
      </c>
      <c r="K363" s="38" t="str">
        <f t="shared" si="15"/>
        <v/>
      </c>
      <c r="L363" s="36" t="e">
        <f t="shared" si="16"/>
        <v>#REF!</v>
      </c>
      <c r="M363" s="36" t="str">
        <f t="shared" si="17"/>
        <v>是</v>
      </c>
    </row>
    <row r="364" ht="18.95" customHeight="1" spans="1:13">
      <c r="A364" s="17" t="s">
        <v>135</v>
      </c>
      <c r="B364" s="18" t="s">
        <v>135</v>
      </c>
      <c r="C364" s="18" t="s">
        <v>718</v>
      </c>
      <c r="D364" s="19" t="s">
        <v>720</v>
      </c>
      <c r="E364" s="18" t="s">
        <v>147</v>
      </c>
      <c r="F364" s="41" t="s">
        <v>141</v>
      </c>
      <c r="G364" s="24">
        <v>931</v>
      </c>
      <c r="H364" s="26">
        <v>1213</v>
      </c>
      <c r="I364" s="26"/>
      <c r="J364" s="26"/>
      <c r="K364" s="42">
        <f t="shared" si="15"/>
        <v>0.303</v>
      </c>
      <c r="L364" s="36" t="str">
        <f t="shared" si="16"/>
        <v>是</v>
      </c>
      <c r="M364" s="36" t="str">
        <f t="shared" si="17"/>
        <v>否</v>
      </c>
    </row>
    <row r="365" ht="18.95" customHeight="1" spans="1:13">
      <c r="A365" s="17" t="s">
        <v>135</v>
      </c>
      <c r="B365" s="18" t="s">
        <v>135</v>
      </c>
      <c r="C365" s="18" t="s">
        <v>718</v>
      </c>
      <c r="D365" s="19" t="s">
        <v>721</v>
      </c>
      <c r="E365" s="18" t="s">
        <v>147</v>
      </c>
      <c r="F365" s="41" t="s">
        <v>143</v>
      </c>
      <c r="G365" s="24">
        <v>111</v>
      </c>
      <c r="H365" s="26">
        <v>109</v>
      </c>
      <c r="I365" s="26"/>
      <c r="J365" s="26"/>
      <c r="K365" s="38">
        <f t="shared" si="15"/>
        <v>-0.018</v>
      </c>
      <c r="L365" s="36" t="str">
        <f t="shared" si="16"/>
        <v>是</v>
      </c>
      <c r="M365" s="36" t="str">
        <f t="shared" si="17"/>
        <v>否</v>
      </c>
    </row>
    <row r="366" ht="18.95" customHeight="1" spans="1:13">
      <c r="A366" s="17" t="s">
        <v>135</v>
      </c>
      <c r="B366" s="18" t="s">
        <v>135</v>
      </c>
      <c r="C366" s="18" t="s">
        <v>718</v>
      </c>
      <c r="D366" s="19" t="s">
        <v>722</v>
      </c>
      <c r="E366" s="18" t="s">
        <v>147</v>
      </c>
      <c r="F366" s="41" t="s">
        <v>145</v>
      </c>
      <c r="G366" s="24">
        <v>0</v>
      </c>
      <c r="H366" s="26">
        <v>0</v>
      </c>
      <c r="I366" s="26"/>
      <c r="J366" s="26"/>
      <c r="K366" s="38" t="str">
        <f t="shared" si="15"/>
        <v/>
      </c>
      <c r="L366" s="36" t="str">
        <f t="shared" si="16"/>
        <v>否</v>
      </c>
      <c r="M366" s="36" t="str">
        <f t="shared" si="17"/>
        <v>否</v>
      </c>
    </row>
    <row r="367" ht="18.95" customHeight="1" spans="1:13">
      <c r="A367" s="17" t="s">
        <v>135</v>
      </c>
      <c r="B367" s="18" t="s">
        <v>135</v>
      </c>
      <c r="C367" s="18" t="s">
        <v>718</v>
      </c>
      <c r="D367" s="19" t="s">
        <v>723</v>
      </c>
      <c r="E367" s="18" t="s">
        <v>147</v>
      </c>
      <c r="F367" s="41" t="s">
        <v>724</v>
      </c>
      <c r="G367" s="24">
        <v>370</v>
      </c>
      <c r="H367" s="26">
        <v>143</v>
      </c>
      <c r="I367" s="26"/>
      <c r="J367" s="26"/>
      <c r="K367" s="38">
        <f t="shared" si="15"/>
        <v>-0.614</v>
      </c>
      <c r="L367" s="36" t="str">
        <f t="shared" si="16"/>
        <v>是</v>
      </c>
      <c r="M367" s="36" t="str">
        <f t="shared" si="17"/>
        <v>否</v>
      </c>
    </row>
    <row r="368" ht="18.95" customHeight="1" spans="1:13">
      <c r="A368" s="17" t="s">
        <v>135</v>
      </c>
      <c r="B368" s="18" t="s">
        <v>135</v>
      </c>
      <c r="C368" s="18" t="s">
        <v>718</v>
      </c>
      <c r="D368" s="19" t="s">
        <v>725</v>
      </c>
      <c r="E368" s="18" t="s">
        <v>147</v>
      </c>
      <c r="F368" s="41" t="s">
        <v>726</v>
      </c>
      <c r="G368" s="24">
        <v>138</v>
      </c>
      <c r="H368" s="26">
        <v>378</v>
      </c>
      <c r="I368" s="26"/>
      <c r="J368" s="26"/>
      <c r="K368" s="38">
        <f t="shared" si="15"/>
        <v>1.739</v>
      </c>
      <c r="L368" s="36" t="str">
        <f t="shared" si="16"/>
        <v>是</v>
      </c>
      <c r="M368" s="36" t="str">
        <f t="shared" si="17"/>
        <v>否</v>
      </c>
    </row>
    <row r="369" ht="18.95" customHeight="1" spans="1:13">
      <c r="A369" s="17" t="s">
        <v>135</v>
      </c>
      <c r="B369" s="18" t="s">
        <v>135</v>
      </c>
      <c r="C369" s="18" t="s">
        <v>718</v>
      </c>
      <c r="D369" s="19" t="s">
        <v>727</v>
      </c>
      <c r="E369" s="18" t="s">
        <v>147</v>
      </c>
      <c r="F369" s="41" t="s">
        <v>160</v>
      </c>
      <c r="G369" s="24">
        <v>99</v>
      </c>
      <c r="H369" s="26">
        <v>117</v>
      </c>
      <c r="I369" s="26"/>
      <c r="J369" s="26"/>
      <c r="K369" s="44">
        <f t="shared" si="15"/>
        <v>0.182</v>
      </c>
      <c r="L369" s="36" t="str">
        <f t="shared" si="16"/>
        <v>是</v>
      </c>
      <c r="M369" s="36" t="str">
        <f t="shared" si="17"/>
        <v>否</v>
      </c>
    </row>
    <row r="370" ht="18.95" customHeight="1" spans="1:13">
      <c r="A370" s="17" t="s">
        <v>135</v>
      </c>
      <c r="B370" s="18"/>
      <c r="C370" s="18" t="s">
        <v>718</v>
      </c>
      <c r="D370" s="19" t="s">
        <v>728</v>
      </c>
      <c r="E370" s="18" t="s">
        <v>147</v>
      </c>
      <c r="F370" s="40" t="s">
        <v>729</v>
      </c>
      <c r="G370" s="24">
        <v>263</v>
      </c>
      <c r="H370" s="26">
        <v>452</v>
      </c>
      <c r="I370" s="26"/>
      <c r="J370" s="26"/>
      <c r="K370" s="42">
        <f t="shared" si="15"/>
        <v>0.719</v>
      </c>
      <c r="L370" s="36" t="str">
        <f t="shared" si="16"/>
        <v>是</v>
      </c>
      <c r="M370" s="36" t="str">
        <f t="shared" si="17"/>
        <v>否</v>
      </c>
    </row>
    <row r="371" ht="18.95" customHeight="1" spans="1:13">
      <c r="A371" s="17" t="s">
        <v>135</v>
      </c>
      <c r="B371" s="468" t="s">
        <v>563</v>
      </c>
      <c r="C371" s="18"/>
      <c r="D371" s="19" t="s">
        <v>730</v>
      </c>
      <c r="E371" s="18"/>
      <c r="F371" s="41" t="s">
        <v>731</v>
      </c>
      <c r="G371" s="24">
        <f>SUMIF($C370:$C1670,$D371,$G370:$G1670)</f>
        <v>0</v>
      </c>
      <c r="H371" s="24">
        <f>SUMIF($C370:$C$1301,$D371,$H370:$H$1301)</f>
        <v>0</v>
      </c>
      <c r="I371" s="24"/>
      <c r="J371" s="24"/>
      <c r="K371" s="42" t="str">
        <f t="shared" si="15"/>
        <v/>
      </c>
      <c r="L371" s="36" t="str">
        <f t="shared" si="16"/>
        <v>否</v>
      </c>
      <c r="M371" s="36" t="str">
        <f t="shared" si="17"/>
        <v>是</v>
      </c>
    </row>
    <row r="372" ht="18.95" customHeight="1" spans="1:13">
      <c r="A372" s="17" t="s">
        <v>135</v>
      </c>
      <c r="B372" s="18" t="s">
        <v>135</v>
      </c>
      <c r="C372" s="18" t="s">
        <v>730</v>
      </c>
      <c r="D372" s="19" t="s">
        <v>732</v>
      </c>
      <c r="E372" s="18" t="s">
        <v>147</v>
      </c>
      <c r="F372" s="41" t="s">
        <v>141</v>
      </c>
      <c r="G372" s="24">
        <v>0</v>
      </c>
      <c r="H372" s="26">
        <v>0</v>
      </c>
      <c r="I372" s="26"/>
      <c r="J372" s="26"/>
      <c r="K372" s="42" t="str">
        <f t="shared" si="15"/>
        <v/>
      </c>
      <c r="L372" s="36" t="str">
        <f t="shared" si="16"/>
        <v>否</v>
      </c>
      <c r="M372" s="36" t="str">
        <f t="shared" si="17"/>
        <v>否</v>
      </c>
    </row>
    <row r="373" ht="18.95" customHeight="1" spans="1:13">
      <c r="A373" s="17" t="s">
        <v>135</v>
      </c>
      <c r="B373" s="18" t="s">
        <v>135</v>
      </c>
      <c r="C373" s="18" t="s">
        <v>730</v>
      </c>
      <c r="D373" s="19" t="s">
        <v>733</v>
      </c>
      <c r="E373" s="18" t="s">
        <v>147</v>
      </c>
      <c r="F373" s="41" t="s">
        <v>143</v>
      </c>
      <c r="G373" s="24">
        <v>0</v>
      </c>
      <c r="H373" s="26">
        <v>0</v>
      </c>
      <c r="I373" s="26"/>
      <c r="J373" s="26"/>
      <c r="K373" s="42" t="str">
        <f t="shared" si="15"/>
        <v/>
      </c>
      <c r="L373" s="36" t="str">
        <f t="shared" si="16"/>
        <v>否</v>
      </c>
      <c r="M373" s="36" t="str">
        <f t="shared" si="17"/>
        <v>否</v>
      </c>
    </row>
    <row r="374" ht="18.95" customHeight="1" spans="1:13">
      <c r="A374" s="17" t="s">
        <v>135</v>
      </c>
      <c r="B374" s="18" t="s">
        <v>135</v>
      </c>
      <c r="C374" s="18" t="s">
        <v>730</v>
      </c>
      <c r="D374" s="19" t="s">
        <v>734</v>
      </c>
      <c r="E374" s="18" t="s">
        <v>147</v>
      </c>
      <c r="F374" s="41" t="s">
        <v>735</v>
      </c>
      <c r="G374" s="24">
        <v>0</v>
      </c>
      <c r="H374" s="26">
        <v>0</v>
      </c>
      <c r="I374" s="26"/>
      <c r="J374" s="26"/>
      <c r="K374" s="42" t="str">
        <f t="shared" si="15"/>
        <v/>
      </c>
      <c r="L374" s="36" t="str">
        <f t="shared" si="16"/>
        <v>否</v>
      </c>
      <c r="M374" s="36" t="str">
        <f t="shared" si="17"/>
        <v>否</v>
      </c>
    </row>
    <row r="375" ht="18.95" customHeight="1" spans="1:13">
      <c r="A375" s="17" t="s">
        <v>135</v>
      </c>
      <c r="B375" s="18" t="s">
        <v>135</v>
      </c>
      <c r="C375" s="18" t="s">
        <v>730</v>
      </c>
      <c r="D375" s="19" t="s">
        <v>736</v>
      </c>
      <c r="E375" s="18" t="s">
        <v>147</v>
      </c>
      <c r="F375" s="41" t="s">
        <v>737</v>
      </c>
      <c r="G375" s="24">
        <v>0</v>
      </c>
      <c r="H375" s="26">
        <v>0</v>
      </c>
      <c r="I375" s="26"/>
      <c r="J375" s="26"/>
      <c r="K375" s="42" t="str">
        <f t="shared" si="15"/>
        <v/>
      </c>
      <c r="L375" s="36" t="str">
        <f t="shared" si="16"/>
        <v>否</v>
      </c>
      <c r="M375" s="36" t="str">
        <f t="shared" si="17"/>
        <v>否</v>
      </c>
    </row>
    <row r="376" ht="18.95" customHeight="1" spans="1:13">
      <c r="A376" s="17" t="s">
        <v>135</v>
      </c>
      <c r="B376" s="18" t="s">
        <v>135</v>
      </c>
      <c r="C376" s="18" t="s">
        <v>730</v>
      </c>
      <c r="D376" s="19" t="s">
        <v>738</v>
      </c>
      <c r="E376" s="18" t="s">
        <v>147</v>
      </c>
      <c r="F376" s="41" t="s">
        <v>739</v>
      </c>
      <c r="G376" s="24">
        <v>0</v>
      </c>
      <c r="H376" s="26">
        <v>0</v>
      </c>
      <c r="I376" s="26"/>
      <c r="J376" s="26"/>
      <c r="K376" s="42" t="str">
        <f t="shared" si="15"/>
        <v/>
      </c>
      <c r="L376" s="36" t="str">
        <f t="shared" si="16"/>
        <v>否</v>
      </c>
      <c r="M376" s="36" t="str">
        <f t="shared" si="17"/>
        <v>否</v>
      </c>
    </row>
    <row r="377" ht="18.95" customHeight="1" spans="1:13">
      <c r="A377" s="17" t="s">
        <v>135</v>
      </c>
      <c r="B377" s="18" t="s">
        <v>135</v>
      </c>
      <c r="C377" s="18" t="s">
        <v>730</v>
      </c>
      <c r="D377" s="19" t="s">
        <v>740</v>
      </c>
      <c r="E377" s="18" t="s">
        <v>147</v>
      </c>
      <c r="F377" s="41" t="s">
        <v>617</v>
      </c>
      <c r="G377" s="24">
        <v>0</v>
      </c>
      <c r="H377" s="26">
        <v>0</v>
      </c>
      <c r="I377" s="26"/>
      <c r="J377" s="26"/>
      <c r="K377" s="38" t="str">
        <f t="shared" si="15"/>
        <v/>
      </c>
      <c r="L377" s="36" t="str">
        <f t="shared" si="16"/>
        <v>否</v>
      </c>
      <c r="M377" s="36" t="str">
        <f t="shared" si="17"/>
        <v>否</v>
      </c>
    </row>
    <row r="378" ht="18.95" customHeight="1" spans="1:13">
      <c r="A378" s="17" t="s">
        <v>135</v>
      </c>
      <c r="B378" s="18" t="s">
        <v>135</v>
      </c>
      <c r="C378" s="18" t="s">
        <v>730</v>
      </c>
      <c r="D378" s="19" t="s">
        <v>741</v>
      </c>
      <c r="E378" s="18" t="s">
        <v>147</v>
      </c>
      <c r="F378" s="40" t="s">
        <v>742</v>
      </c>
      <c r="G378" s="24">
        <v>0</v>
      </c>
      <c r="H378" s="26">
        <v>0</v>
      </c>
      <c r="I378" s="26"/>
      <c r="J378" s="26"/>
      <c r="K378" s="35" t="str">
        <f t="shared" si="15"/>
        <v/>
      </c>
      <c r="L378" s="36" t="str">
        <f t="shared" si="16"/>
        <v>否</v>
      </c>
      <c r="M378" s="36" t="str">
        <f t="shared" si="17"/>
        <v>否</v>
      </c>
    </row>
    <row r="379" ht="18.95" customHeight="1" spans="1:13">
      <c r="A379" s="17" t="s">
        <v>135</v>
      </c>
      <c r="B379" s="18" t="s">
        <v>563</v>
      </c>
      <c r="C379" s="18"/>
      <c r="D379" s="19" t="s">
        <v>743</v>
      </c>
      <c r="E379" s="18" t="s">
        <v>147</v>
      </c>
      <c r="F379" s="41" t="s">
        <v>2918</v>
      </c>
      <c r="G379" s="24">
        <v>11136</v>
      </c>
      <c r="H379" s="25" t="e">
        <f>VLOOKUP(F379,#REF!,2,0)</f>
        <v>#REF!</v>
      </c>
      <c r="I379" s="24"/>
      <c r="J379" s="24" t="e">
        <f>VLOOKUP(F379,'数据-全省决算数!'!$B:$C,2,0)</f>
        <v>#N/A</v>
      </c>
      <c r="K379" s="38" t="str">
        <f t="shared" si="15"/>
        <v/>
      </c>
      <c r="L379" s="36" t="e">
        <f t="shared" si="16"/>
        <v>#REF!</v>
      </c>
      <c r="M379" s="36" t="str">
        <f t="shared" si="17"/>
        <v>是</v>
      </c>
    </row>
    <row r="380" ht="18.95" customHeight="1" spans="1:13">
      <c r="A380" s="17" t="s">
        <v>134</v>
      </c>
      <c r="B380" s="18" t="s">
        <v>135</v>
      </c>
      <c r="C380" s="18" t="s">
        <v>135</v>
      </c>
      <c r="D380" s="19" t="s">
        <v>745</v>
      </c>
      <c r="E380" s="18" t="s">
        <v>135</v>
      </c>
      <c r="F380" s="43" t="s">
        <v>746</v>
      </c>
      <c r="G380" s="21">
        <f>SUMIF($B381:$B$1301,$D380,$G381:$G$1301)</f>
        <v>6749390</v>
      </c>
      <c r="H380" s="25" t="e">
        <f>VLOOKUP(F380,#REF!,2,0)</f>
        <v>#REF!</v>
      </c>
      <c r="I380" s="34"/>
      <c r="J380" s="24" t="e">
        <f>VLOOKUP(F380,'数据-全省决算数!'!$B:$C,2,0)</f>
        <v>#N/A</v>
      </c>
      <c r="K380" s="35" t="str">
        <f t="shared" si="15"/>
        <v/>
      </c>
      <c r="L380" s="36" t="e">
        <f t="shared" si="16"/>
        <v>#REF!</v>
      </c>
      <c r="M380" s="36" t="str">
        <f t="shared" si="17"/>
        <v>是</v>
      </c>
    </row>
    <row r="381" ht="18.95" customHeight="1" spans="1:13">
      <c r="A381" s="17" t="s">
        <v>135</v>
      </c>
      <c r="B381" s="18" t="s">
        <v>745</v>
      </c>
      <c r="C381" s="18" t="s">
        <v>135</v>
      </c>
      <c r="D381" s="19" t="s">
        <v>747</v>
      </c>
      <c r="E381" s="18" t="s">
        <v>135</v>
      </c>
      <c r="F381" s="43" t="s">
        <v>748</v>
      </c>
      <c r="G381" s="34">
        <f>SUMIF($C380:$C1680,$D381,$G380:$G1680)</f>
        <v>81977</v>
      </c>
      <c r="H381" s="25" t="e">
        <f>VLOOKUP(F381,#REF!,2,0)</f>
        <v>#REF!</v>
      </c>
      <c r="I381" s="34"/>
      <c r="J381" s="24">
        <f>VLOOKUP(F381,'数据-全省决算数!'!$B:$C,2,0)</f>
        <v>111289</v>
      </c>
      <c r="K381" s="35" t="str">
        <f t="shared" si="15"/>
        <v/>
      </c>
      <c r="L381" s="36" t="e">
        <f t="shared" si="16"/>
        <v>#REF!</v>
      </c>
      <c r="M381" s="36" t="str">
        <f t="shared" si="17"/>
        <v>是</v>
      </c>
    </row>
    <row r="382" ht="18.95" customHeight="1" spans="1:13">
      <c r="A382" s="17" t="s">
        <v>135</v>
      </c>
      <c r="B382" s="18" t="s">
        <v>135</v>
      </c>
      <c r="C382" s="18" t="s">
        <v>747</v>
      </c>
      <c r="D382" s="19" t="s">
        <v>749</v>
      </c>
      <c r="E382" s="18" t="s">
        <v>147</v>
      </c>
      <c r="F382" s="41" t="s">
        <v>141</v>
      </c>
      <c r="G382" s="24">
        <v>37756</v>
      </c>
      <c r="H382" s="25" t="e">
        <f>VLOOKUP(F382,#REF!,2,0)</f>
        <v>#REF!</v>
      </c>
      <c r="I382" s="24"/>
      <c r="J382" s="24">
        <f>VLOOKUP(F382,'数据-全省决算数!'!$B:$C,2,0)</f>
        <v>75262</v>
      </c>
      <c r="K382" s="38" t="str">
        <f t="shared" si="15"/>
        <v/>
      </c>
      <c r="L382" s="36" t="e">
        <f t="shared" si="16"/>
        <v>#REF!</v>
      </c>
      <c r="M382" s="36" t="str">
        <f t="shared" si="17"/>
        <v>是</v>
      </c>
    </row>
    <row r="383" ht="18.95" customHeight="1" spans="1:13">
      <c r="A383" s="17" t="s">
        <v>135</v>
      </c>
      <c r="B383" s="18" t="s">
        <v>135</v>
      </c>
      <c r="C383" s="18" t="s">
        <v>747</v>
      </c>
      <c r="D383" s="19" t="s">
        <v>750</v>
      </c>
      <c r="E383" s="18" t="s">
        <v>147</v>
      </c>
      <c r="F383" s="41" t="s">
        <v>143</v>
      </c>
      <c r="G383" s="24">
        <v>10170</v>
      </c>
      <c r="H383" s="25" t="e">
        <f>VLOOKUP(F383,#REF!,2,0)</f>
        <v>#REF!</v>
      </c>
      <c r="I383" s="24"/>
      <c r="J383" s="24">
        <f>VLOOKUP(F383,'数据-全省决算数!'!$B:$C,2,0)</f>
        <v>10673</v>
      </c>
      <c r="K383" s="38" t="str">
        <f t="shared" si="15"/>
        <v/>
      </c>
      <c r="L383" s="36" t="e">
        <f t="shared" si="16"/>
        <v>#REF!</v>
      </c>
      <c r="M383" s="36" t="str">
        <f t="shared" si="17"/>
        <v>是</v>
      </c>
    </row>
    <row r="384" ht="18.95" customHeight="1" spans="1:13">
      <c r="A384" s="17" t="s">
        <v>135</v>
      </c>
      <c r="B384" s="18" t="s">
        <v>135</v>
      </c>
      <c r="C384" s="18" t="s">
        <v>747</v>
      </c>
      <c r="D384" s="19" t="s">
        <v>751</v>
      </c>
      <c r="E384" s="18" t="s">
        <v>147</v>
      </c>
      <c r="F384" s="41" t="s">
        <v>145</v>
      </c>
      <c r="G384" s="24">
        <v>880</v>
      </c>
      <c r="H384" s="25" t="e">
        <f>VLOOKUP(F384,#REF!,2,0)</f>
        <v>#REF!</v>
      </c>
      <c r="I384" s="24"/>
      <c r="J384" s="24">
        <f>VLOOKUP(F384,'数据-全省决算数!'!$B:$C,2,0)</f>
        <v>802</v>
      </c>
      <c r="K384" s="38" t="str">
        <f t="shared" si="15"/>
        <v/>
      </c>
      <c r="L384" s="36" t="e">
        <f t="shared" si="16"/>
        <v>#REF!</v>
      </c>
      <c r="M384" s="36" t="str">
        <f t="shared" si="17"/>
        <v>是</v>
      </c>
    </row>
    <row r="385" ht="18.95" customHeight="1" spans="1:13">
      <c r="A385" s="17" t="s">
        <v>135</v>
      </c>
      <c r="B385" s="18" t="s">
        <v>135</v>
      </c>
      <c r="C385" s="18" t="s">
        <v>747</v>
      </c>
      <c r="D385" s="19" t="s">
        <v>752</v>
      </c>
      <c r="E385" s="18" t="s">
        <v>147</v>
      </c>
      <c r="F385" s="41" t="s">
        <v>753</v>
      </c>
      <c r="G385" s="24">
        <v>33171</v>
      </c>
      <c r="H385" s="25" t="e">
        <f>VLOOKUP(F385,#REF!,2,0)</f>
        <v>#REF!</v>
      </c>
      <c r="I385" s="24"/>
      <c r="J385" s="24">
        <f>VLOOKUP(F385,'数据-全省决算数!'!$B:$C,2,0)</f>
        <v>44334</v>
      </c>
      <c r="K385" s="38" t="str">
        <f t="shared" si="15"/>
        <v/>
      </c>
      <c r="L385" s="36" t="e">
        <f t="shared" si="16"/>
        <v>#REF!</v>
      </c>
      <c r="M385" s="36" t="str">
        <f t="shared" si="17"/>
        <v>是</v>
      </c>
    </row>
    <row r="386" ht="18.95" customHeight="1" spans="1:13">
      <c r="A386" s="17" t="s">
        <v>135</v>
      </c>
      <c r="B386" s="18" t="s">
        <v>745</v>
      </c>
      <c r="C386" s="18" t="s">
        <v>135</v>
      </c>
      <c r="D386" s="19" t="s">
        <v>754</v>
      </c>
      <c r="E386" s="18" t="s">
        <v>135</v>
      </c>
      <c r="F386" s="43" t="s">
        <v>755</v>
      </c>
      <c r="G386" s="34">
        <f>SUMIF($C385:$C1685,$D386,$G385:$G1685)</f>
        <v>5448835</v>
      </c>
      <c r="H386" s="25" t="e">
        <f>VLOOKUP(F386,#REF!,2,0)</f>
        <v>#REF!</v>
      </c>
      <c r="I386" s="34"/>
      <c r="J386" s="24">
        <f>VLOOKUP(F386,'数据-全省决算数!'!$B:$C,2,0)</f>
        <v>6371573</v>
      </c>
      <c r="K386" s="35" t="str">
        <f t="shared" si="15"/>
        <v/>
      </c>
      <c r="L386" s="36" t="e">
        <f t="shared" si="16"/>
        <v>#REF!</v>
      </c>
      <c r="M386" s="36" t="str">
        <f t="shared" si="17"/>
        <v>是</v>
      </c>
    </row>
    <row r="387" ht="18.95" customHeight="1" spans="1:13">
      <c r="A387" s="17" t="s">
        <v>135</v>
      </c>
      <c r="B387" s="18" t="s">
        <v>135</v>
      </c>
      <c r="C387" s="18" t="s">
        <v>754</v>
      </c>
      <c r="D387" s="19" t="s">
        <v>756</v>
      </c>
      <c r="E387" s="18" t="s">
        <v>147</v>
      </c>
      <c r="F387" s="41" t="s">
        <v>757</v>
      </c>
      <c r="G387" s="24">
        <v>208593</v>
      </c>
      <c r="H387" s="25" t="e">
        <f>VLOOKUP(F387,#REF!,2,0)</f>
        <v>#REF!</v>
      </c>
      <c r="I387" s="24"/>
      <c r="J387" s="24">
        <f>VLOOKUP(F387,'数据-全省决算数!'!$B:$C,2,0)</f>
        <v>265955</v>
      </c>
      <c r="K387" s="38" t="str">
        <f t="shared" si="15"/>
        <v/>
      </c>
      <c r="L387" s="36" t="e">
        <f t="shared" si="16"/>
        <v>#REF!</v>
      </c>
      <c r="M387" s="36" t="str">
        <f t="shared" si="17"/>
        <v>是</v>
      </c>
    </row>
    <row r="388" ht="18.95" customHeight="1" spans="1:13">
      <c r="A388" s="17" t="s">
        <v>135</v>
      </c>
      <c r="B388" s="18" t="s">
        <v>135</v>
      </c>
      <c r="C388" s="18" t="s">
        <v>754</v>
      </c>
      <c r="D388" s="19" t="s">
        <v>758</v>
      </c>
      <c r="E388" s="18" t="s">
        <v>147</v>
      </c>
      <c r="F388" s="41" t="s">
        <v>759</v>
      </c>
      <c r="G388" s="24">
        <v>2386787</v>
      </c>
      <c r="H388" s="25" t="e">
        <f>VLOOKUP(F388,#REF!,2,0)</f>
        <v>#REF!</v>
      </c>
      <c r="I388" s="24"/>
      <c r="J388" s="24">
        <f>VLOOKUP(F388,'数据-全省决算数!'!$B:$C,2,0)</f>
        <v>2868423</v>
      </c>
      <c r="K388" s="38" t="str">
        <f t="shared" ref="K388:K451" si="18">IF(ISERROR(H388/G388-1),"",H388/G388-1)</f>
        <v/>
      </c>
      <c r="L388" s="36" t="e">
        <f t="shared" ref="L388:L451" si="19">IF(F388&lt;&gt;"",IF(SUM(G388:H388)&lt;&gt;0,"是","否"),"空")</f>
        <v>#REF!</v>
      </c>
      <c r="M388" s="36" t="str">
        <f t="shared" ref="M388:M451" si="20">IF(C388&lt;&gt;"",IF(OR(LEFT(C388,3)="205",LEFT(C388,3)="206",LEFT(C388,3)="207",LEFT(C388,3)="208",LEFT(C388,3)="210",LEFT(C388,3)="213"),"是","否"),"是")</f>
        <v>是</v>
      </c>
    </row>
    <row r="389" ht="18.95" customHeight="1" spans="1:13">
      <c r="A389" s="17" t="s">
        <v>135</v>
      </c>
      <c r="B389" s="18" t="s">
        <v>135</v>
      </c>
      <c r="C389" s="18" t="s">
        <v>754</v>
      </c>
      <c r="D389" s="19" t="s">
        <v>760</v>
      </c>
      <c r="E389" s="18" t="s">
        <v>147</v>
      </c>
      <c r="F389" s="41" t="s">
        <v>761</v>
      </c>
      <c r="G389" s="24">
        <v>1422519</v>
      </c>
      <c r="H389" s="25" t="e">
        <f>VLOOKUP(F389,#REF!,2,0)</f>
        <v>#REF!</v>
      </c>
      <c r="I389" s="24"/>
      <c r="J389" s="24">
        <f>VLOOKUP(F389,'数据-全省决算数!'!$B:$C,2,0)</f>
        <v>1710167</v>
      </c>
      <c r="K389" s="38" t="str">
        <f t="shared" si="18"/>
        <v/>
      </c>
      <c r="L389" s="36" t="e">
        <f t="shared" si="19"/>
        <v>#REF!</v>
      </c>
      <c r="M389" s="36" t="str">
        <f t="shared" si="20"/>
        <v>是</v>
      </c>
    </row>
    <row r="390" ht="18.95" customHeight="1" spans="1:13">
      <c r="A390" s="17" t="s">
        <v>135</v>
      </c>
      <c r="B390" s="18" t="s">
        <v>135</v>
      </c>
      <c r="C390" s="18" t="s">
        <v>754</v>
      </c>
      <c r="D390" s="19" t="s">
        <v>762</v>
      </c>
      <c r="E390" s="18" t="s">
        <v>147</v>
      </c>
      <c r="F390" s="41" t="s">
        <v>763</v>
      </c>
      <c r="G390" s="24">
        <v>512941</v>
      </c>
      <c r="H390" s="25" t="e">
        <f>VLOOKUP(F390,#REF!,2,0)</f>
        <v>#REF!</v>
      </c>
      <c r="I390" s="24"/>
      <c r="J390" s="24">
        <f>VLOOKUP(F390,'数据-全省决算数!'!$B:$C,2,0)</f>
        <v>624566</v>
      </c>
      <c r="K390" s="38" t="str">
        <f t="shared" si="18"/>
        <v/>
      </c>
      <c r="L390" s="36" t="e">
        <f t="shared" si="19"/>
        <v>#REF!</v>
      </c>
      <c r="M390" s="36" t="str">
        <f t="shared" si="20"/>
        <v>是</v>
      </c>
    </row>
    <row r="391" ht="18.95" customHeight="1" spans="1:13">
      <c r="A391" s="45" t="s">
        <v>135</v>
      </c>
      <c r="B391" s="46" t="s">
        <v>135</v>
      </c>
      <c r="C391" s="46" t="s">
        <v>754</v>
      </c>
      <c r="D391" s="47" t="s">
        <v>764</v>
      </c>
      <c r="E391" s="46" t="s">
        <v>147</v>
      </c>
      <c r="F391" s="41" t="s">
        <v>765</v>
      </c>
      <c r="G391" s="24">
        <v>604224</v>
      </c>
      <c r="H391" s="25" t="e">
        <f>VLOOKUP(F391,#REF!,2,0)</f>
        <v>#REF!</v>
      </c>
      <c r="I391" s="24"/>
      <c r="J391" s="24">
        <f>VLOOKUP(F391,'数据-全省决算数!'!$B:$C,2,0)</f>
        <v>598124</v>
      </c>
      <c r="K391" s="42" t="str">
        <f t="shared" si="18"/>
        <v/>
      </c>
      <c r="L391" s="36" t="e">
        <f t="shared" si="19"/>
        <v>#REF!</v>
      </c>
      <c r="M391" s="36" t="str">
        <f t="shared" si="20"/>
        <v>是</v>
      </c>
    </row>
    <row r="392" ht="18.95" customHeight="1" spans="1:13">
      <c r="A392" s="17" t="s">
        <v>135</v>
      </c>
      <c r="B392" s="18" t="s">
        <v>135</v>
      </c>
      <c r="C392" s="18" t="s">
        <v>754</v>
      </c>
      <c r="D392" s="19" t="s">
        <v>766</v>
      </c>
      <c r="E392" s="18" t="s">
        <v>147</v>
      </c>
      <c r="F392" s="41" t="s">
        <v>767</v>
      </c>
      <c r="G392" s="24">
        <v>5107</v>
      </c>
      <c r="H392" s="25" t="e">
        <f>VLOOKUP(F392,#REF!,2,0)</f>
        <v>#REF!</v>
      </c>
      <c r="I392" s="24"/>
      <c r="J392" s="24">
        <f>VLOOKUP(F392,'数据-全省决算数!'!$B:$C,2,0)</f>
        <v>1850</v>
      </c>
      <c r="K392" s="38" t="str">
        <f t="shared" si="18"/>
        <v/>
      </c>
      <c r="L392" s="36" t="e">
        <f t="shared" si="19"/>
        <v>#REF!</v>
      </c>
      <c r="M392" s="36" t="str">
        <f t="shared" si="20"/>
        <v>是</v>
      </c>
    </row>
    <row r="393" ht="18.95" customHeight="1" spans="1:13">
      <c r="A393" s="17" t="s">
        <v>135</v>
      </c>
      <c r="B393" s="18" t="s">
        <v>135</v>
      </c>
      <c r="C393" s="18" t="s">
        <v>754</v>
      </c>
      <c r="D393" s="19" t="s">
        <v>768</v>
      </c>
      <c r="E393" s="18" t="s">
        <v>147</v>
      </c>
      <c r="F393" s="41" t="s">
        <v>769</v>
      </c>
      <c r="G393" s="24">
        <v>0</v>
      </c>
      <c r="H393" s="25" t="e">
        <f>VLOOKUP(F393,#REF!,2,0)</f>
        <v>#REF!</v>
      </c>
      <c r="I393" s="24"/>
      <c r="J393" s="24">
        <f>VLOOKUP(F393,'数据-全省决算数!'!$B:$C,2,0)</f>
        <v>100</v>
      </c>
      <c r="K393" s="35" t="str">
        <f t="shared" si="18"/>
        <v/>
      </c>
      <c r="L393" s="36" t="e">
        <f t="shared" si="19"/>
        <v>#REF!</v>
      </c>
      <c r="M393" s="36" t="str">
        <f t="shared" si="20"/>
        <v>是</v>
      </c>
    </row>
    <row r="394" ht="18.95" customHeight="1" spans="1:13">
      <c r="A394" s="45" t="s">
        <v>135</v>
      </c>
      <c r="B394" s="46"/>
      <c r="C394" s="46" t="s">
        <v>754</v>
      </c>
      <c r="D394" s="47" t="s">
        <v>770</v>
      </c>
      <c r="E394" s="46" t="s">
        <v>147</v>
      </c>
      <c r="F394" s="41" t="s">
        <v>771</v>
      </c>
      <c r="G394" s="24">
        <v>308664</v>
      </c>
      <c r="H394" s="25" t="e">
        <f>VLOOKUP(F394,#REF!,2,0)</f>
        <v>#REF!</v>
      </c>
      <c r="I394" s="24"/>
      <c r="J394" s="24">
        <f>VLOOKUP(F394,'数据-全省决算数!'!$B:$C,2,0)</f>
        <v>302388</v>
      </c>
      <c r="K394" s="38" t="str">
        <f t="shared" si="18"/>
        <v/>
      </c>
      <c r="L394" s="36" t="e">
        <f t="shared" si="19"/>
        <v>#REF!</v>
      </c>
      <c r="M394" s="36" t="str">
        <f t="shared" si="20"/>
        <v>是</v>
      </c>
    </row>
    <row r="395" ht="18.95" customHeight="1" spans="1:13">
      <c r="A395" s="17" t="s">
        <v>135</v>
      </c>
      <c r="B395" s="468" t="s">
        <v>745</v>
      </c>
      <c r="C395" s="18"/>
      <c r="D395" s="19" t="s">
        <v>772</v>
      </c>
      <c r="E395" s="18"/>
      <c r="F395" s="48" t="s">
        <v>773</v>
      </c>
      <c r="G395" s="34">
        <f>SUMIF($C394:$C1694,$D395,$G394:$G1694)</f>
        <v>515702</v>
      </c>
      <c r="H395" s="25" t="e">
        <f>VLOOKUP(F395,#REF!,2,0)</f>
        <v>#REF!</v>
      </c>
      <c r="I395" s="34"/>
      <c r="J395" s="24">
        <f>VLOOKUP(F395,'数据-全省决算数!'!$B:$C,2,0)</f>
        <v>619116</v>
      </c>
      <c r="K395" s="35" t="str">
        <f t="shared" si="18"/>
        <v/>
      </c>
      <c r="L395" s="36" t="e">
        <f t="shared" si="19"/>
        <v>#REF!</v>
      </c>
      <c r="M395" s="36" t="str">
        <f t="shared" si="20"/>
        <v>是</v>
      </c>
    </row>
    <row r="396" ht="18.95" customHeight="1" spans="1:13">
      <c r="A396" s="17" t="s">
        <v>135</v>
      </c>
      <c r="B396" s="18" t="s">
        <v>135</v>
      </c>
      <c r="C396" s="18" t="s">
        <v>772</v>
      </c>
      <c r="D396" s="19" t="s">
        <v>774</v>
      </c>
      <c r="E396" s="18" t="s">
        <v>147</v>
      </c>
      <c r="F396" s="41" t="s">
        <v>775</v>
      </c>
      <c r="G396" s="24">
        <v>2119</v>
      </c>
      <c r="H396" s="25" t="e">
        <f>VLOOKUP(F396,#REF!,2,0)</f>
        <v>#REF!</v>
      </c>
      <c r="I396" s="24"/>
      <c r="J396" s="24">
        <f>VLOOKUP(F396,'数据-全省决算数!'!$B:$C,2,0)</f>
        <v>1265</v>
      </c>
      <c r="K396" s="38" t="str">
        <f t="shared" si="18"/>
        <v/>
      </c>
      <c r="L396" s="36" t="e">
        <f t="shared" si="19"/>
        <v>#REF!</v>
      </c>
      <c r="M396" s="36" t="str">
        <f t="shared" si="20"/>
        <v>是</v>
      </c>
    </row>
    <row r="397" ht="18.95" customHeight="1" spans="1:13">
      <c r="A397" s="17" t="s">
        <v>135</v>
      </c>
      <c r="B397" s="18" t="s">
        <v>135</v>
      </c>
      <c r="C397" s="18" t="s">
        <v>772</v>
      </c>
      <c r="D397" s="19" t="s">
        <v>776</v>
      </c>
      <c r="E397" s="18" t="s">
        <v>147</v>
      </c>
      <c r="F397" s="49" t="s">
        <v>777</v>
      </c>
      <c r="G397" s="24">
        <v>184816</v>
      </c>
      <c r="H397" s="25" t="e">
        <f>VLOOKUP(F397,#REF!,2,0)</f>
        <v>#REF!</v>
      </c>
      <c r="I397" s="24"/>
      <c r="J397" s="24">
        <f>VLOOKUP(F397,'数据-全省决算数!'!$B:$C,2,0)</f>
        <v>233695</v>
      </c>
      <c r="K397" s="38" t="str">
        <f t="shared" si="18"/>
        <v/>
      </c>
      <c r="L397" s="36" t="e">
        <f t="shared" si="19"/>
        <v>#REF!</v>
      </c>
      <c r="M397" s="36" t="str">
        <f t="shared" si="20"/>
        <v>是</v>
      </c>
    </row>
    <row r="398" ht="18.95" customHeight="1" spans="1:13">
      <c r="A398" s="17" t="s">
        <v>135</v>
      </c>
      <c r="B398" s="18" t="s">
        <v>135</v>
      </c>
      <c r="C398" s="18" t="s">
        <v>772</v>
      </c>
      <c r="D398" s="19" t="s">
        <v>778</v>
      </c>
      <c r="E398" s="18" t="s">
        <v>147</v>
      </c>
      <c r="F398" s="49" t="s">
        <v>779</v>
      </c>
      <c r="G398" s="24">
        <v>58813</v>
      </c>
      <c r="H398" s="25" t="e">
        <f>VLOOKUP(F398,#REF!,2,0)</f>
        <v>#REF!</v>
      </c>
      <c r="I398" s="24"/>
      <c r="J398" s="24">
        <f>VLOOKUP(F398,'数据-全省决算数!'!$B:$C,2,0)</f>
        <v>61706</v>
      </c>
      <c r="K398" s="38" t="str">
        <f t="shared" si="18"/>
        <v/>
      </c>
      <c r="L398" s="36" t="e">
        <f t="shared" si="19"/>
        <v>#REF!</v>
      </c>
      <c r="M398" s="36" t="str">
        <f t="shared" si="20"/>
        <v>是</v>
      </c>
    </row>
    <row r="399" ht="18.95" customHeight="1" spans="1:13">
      <c r="A399" s="17" t="s">
        <v>135</v>
      </c>
      <c r="B399" s="18" t="s">
        <v>135</v>
      </c>
      <c r="C399" s="18" t="s">
        <v>772</v>
      </c>
      <c r="D399" s="19" t="s">
        <v>780</v>
      </c>
      <c r="E399" s="18" t="s">
        <v>147</v>
      </c>
      <c r="F399" s="49" t="s">
        <v>781</v>
      </c>
      <c r="G399" s="24">
        <v>134979</v>
      </c>
      <c r="H399" s="25" t="e">
        <f>VLOOKUP(F399,#REF!,2,0)</f>
        <v>#REF!</v>
      </c>
      <c r="I399" s="24"/>
      <c r="J399" s="24">
        <f>VLOOKUP(F399,'数据-全省决算数!'!$B:$C,2,0)</f>
        <v>153235</v>
      </c>
      <c r="K399" s="38" t="str">
        <f t="shared" si="18"/>
        <v/>
      </c>
      <c r="L399" s="36" t="e">
        <f t="shared" si="19"/>
        <v>#REF!</v>
      </c>
      <c r="M399" s="36" t="str">
        <f t="shared" si="20"/>
        <v>是</v>
      </c>
    </row>
    <row r="400" ht="18.95" customHeight="1" spans="1:13">
      <c r="A400" s="17" t="s">
        <v>135</v>
      </c>
      <c r="B400" s="18" t="s">
        <v>135</v>
      </c>
      <c r="C400" s="18" t="s">
        <v>772</v>
      </c>
      <c r="D400" s="19" t="s">
        <v>782</v>
      </c>
      <c r="E400" s="18" t="s">
        <v>147</v>
      </c>
      <c r="F400" s="49" t="s">
        <v>783</v>
      </c>
      <c r="G400" s="24">
        <v>93730</v>
      </c>
      <c r="H400" s="25" t="e">
        <f>VLOOKUP(F400,#REF!,2,0)</f>
        <v>#REF!</v>
      </c>
      <c r="I400" s="24"/>
      <c r="J400" s="24">
        <f>VLOOKUP(F400,'数据-全省决算数!'!$B:$C,2,0)</f>
        <v>140345</v>
      </c>
      <c r="K400" s="38" t="str">
        <f t="shared" si="18"/>
        <v/>
      </c>
      <c r="L400" s="36" t="e">
        <f t="shared" si="19"/>
        <v>#REF!</v>
      </c>
      <c r="M400" s="36" t="str">
        <f t="shared" si="20"/>
        <v>是</v>
      </c>
    </row>
    <row r="401" ht="18.95" customHeight="1" spans="1:13">
      <c r="A401" s="17" t="s">
        <v>135</v>
      </c>
      <c r="B401" s="18"/>
      <c r="C401" s="18" t="s">
        <v>772</v>
      </c>
      <c r="D401" s="19" t="s">
        <v>784</v>
      </c>
      <c r="E401" s="18" t="s">
        <v>147</v>
      </c>
      <c r="F401" s="49" t="s">
        <v>785</v>
      </c>
      <c r="G401" s="24">
        <v>41245</v>
      </c>
      <c r="H401" s="25" t="e">
        <f>VLOOKUP(F401,#REF!,2,0)</f>
        <v>#REF!</v>
      </c>
      <c r="I401" s="24"/>
      <c r="J401" s="24">
        <f>VLOOKUP(F401,'数据-全省决算数!'!$B:$C,2,0)</f>
        <v>28870</v>
      </c>
      <c r="K401" s="38" t="str">
        <f t="shared" si="18"/>
        <v/>
      </c>
      <c r="L401" s="36" t="e">
        <f t="shared" si="19"/>
        <v>#REF!</v>
      </c>
      <c r="M401" s="36" t="str">
        <f t="shared" si="20"/>
        <v>是</v>
      </c>
    </row>
    <row r="402" ht="18.95" customHeight="1" spans="1:13">
      <c r="A402" s="17" t="s">
        <v>135</v>
      </c>
      <c r="B402" s="468" t="s">
        <v>745</v>
      </c>
      <c r="C402" s="18"/>
      <c r="D402" s="19" t="s">
        <v>786</v>
      </c>
      <c r="E402" s="18"/>
      <c r="F402" s="50" t="s">
        <v>787</v>
      </c>
      <c r="G402" s="34">
        <f>SUMIF($C401:$C1701,$D402,$G401:$G1701)</f>
        <v>3050</v>
      </c>
      <c r="H402" s="25" t="e">
        <f>VLOOKUP(F402,#REF!,2,0)</f>
        <v>#REF!</v>
      </c>
      <c r="I402" s="34"/>
      <c r="J402" s="24">
        <f>VLOOKUP(F402,'数据-全省决算数!'!$B:$C,2,0)</f>
        <v>2991</v>
      </c>
      <c r="K402" s="35" t="str">
        <f t="shared" si="18"/>
        <v/>
      </c>
      <c r="L402" s="36" t="e">
        <f t="shared" si="19"/>
        <v>#REF!</v>
      </c>
      <c r="M402" s="36" t="str">
        <f t="shared" si="20"/>
        <v>是</v>
      </c>
    </row>
    <row r="403" ht="18.95" customHeight="1" spans="1:13">
      <c r="A403" s="17" t="s">
        <v>135</v>
      </c>
      <c r="B403" s="18" t="s">
        <v>135</v>
      </c>
      <c r="C403" s="18" t="s">
        <v>786</v>
      </c>
      <c r="D403" s="19" t="s">
        <v>788</v>
      </c>
      <c r="E403" s="18" t="s">
        <v>147</v>
      </c>
      <c r="F403" s="49" t="s">
        <v>789</v>
      </c>
      <c r="G403" s="24">
        <v>83</v>
      </c>
      <c r="H403" s="25" t="e">
        <f>VLOOKUP(F403,#REF!,2,0)</f>
        <v>#REF!</v>
      </c>
      <c r="I403" s="24"/>
      <c r="J403" s="24">
        <f>VLOOKUP(F403,'数据-全省决算数!'!$B:$C,2,0)</f>
        <v>109</v>
      </c>
      <c r="K403" s="38" t="str">
        <f t="shared" si="18"/>
        <v/>
      </c>
      <c r="L403" s="36" t="e">
        <f t="shared" si="19"/>
        <v>#REF!</v>
      </c>
      <c r="M403" s="36" t="str">
        <f t="shared" si="20"/>
        <v>是</v>
      </c>
    </row>
    <row r="404" ht="18.95" customHeight="1" spans="1:13">
      <c r="A404" s="17" t="s">
        <v>135</v>
      </c>
      <c r="B404" s="18" t="s">
        <v>135</v>
      </c>
      <c r="C404" s="18" t="s">
        <v>786</v>
      </c>
      <c r="D404" s="19" t="s">
        <v>790</v>
      </c>
      <c r="E404" s="18" t="s">
        <v>147</v>
      </c>
      <c r="F404" s="49" t="s">
        <v>791</v>
      </c>
      <c r="G404" s="24">
        <v>350</v>
      </c>
      <c r="H404" s="25" t="e">
        <f>VLOOKUP(F404,#REF!,2,0)</f>
        <v>#REF!</v>
      </c>
      <c r="I404" s="24"/>
      <c r="J404" s="24">
        <f>VLOOKUP(F404,'数据-全省决算数!'!$B:$C,2,0)</f>
        <v>402</v>
      </c>
      <c r="K404" s="38" t="str">
        <f t="shared" si="18"/>
        <v/>
      </c>
      <c r="L404" s="36" t="e">
        <f t="shared" si="19"/>
        <v>#REF!</v>
      </c>
      <c r="M404" s="36" t="str">
        <f t="shared" si="20"/>
        <v>是</v>
      </c>
    </row>
    <row r="405" ht="18.95" customHeight="1" spans="1:13">
      <c r="A405" s="17" t="s">
        <v>135</v>
      </c>
      <c r="B405" s="18" t="s">
        <v>135</v>
      </c>
      <c r="C405" s="18" t="s">
        <v>786</v>
      </c>
      <c r="D405" s="19" t="s">
        <v>792</v>
      </c>
      <c r="E405" s="18" t="s">
        <v>147</v>
      </c>
      <c r="F405" s="49" t="s">
        <v>793</v>
      </c>
      <c r="G405" s="24">
        <v>1199</v>
      </c>
      <c r="H405" s="25" t="e">
        <f>VLOOKUP(F405,#REF!,2,0)</f>
        <v>#REF!</v>
      </c>
      <c r="I405" s="24"/>
      <c r="J405" s="24">
        <f>VLOOKUP(F405,'数据-全省决算数!'!$B:$C,2,0)</f>
        <v>895</v>
      </c>
      <c r="K405" s="38" t="str">
        <f t="shared" si="18"/>
        <v/>
      </c>
      <c r="L405" s="36" t="e">
        <f t="shared" si="19"/>
        <v>#REF!</v>
      </c>
      <c r="M405" s="36" t="str">
        <f t="shared" si="20"/>
        <v>是</v>
      </c>
    </row>
    <row r="406" ht="18.95" customHeight="1" spans="1:13">
      <c r="A406" s="17" t="s">
        <v>135</v>
      </c>
      <c r="B406" s="18" t="s">
        <v>135</v>
      </c>
      <c r="C406" s="18" t="s">
        <v>786</v>
      </c>
      <c r="D406" s="19" t="s">
        <v>794</v>
      </c>
      <c r="E406" s="18" t="s">
        <v>147</v>
      </c>
      <c r="F406" s="49" t="s">
        <v>795</v>
      </c>
      <c r="G406" s="24">
        <v>556</v>
      </c>
      <c r="H406" s="25" t="e">
        <f>VLOOKUP(F406,#REF!,2,0)</f>
        <v>#REF!</v>
      </c>
      <c r="I406" s="24"/>
      <c r="J406" s="24">
        <f>VLOOKUP(F406,'数据-全省决算数!'!$B:$C,2,0)</f>
        <v>688</v>
      </c>
      <c r="K406" s="38" t="str">
        <f t="shared" si="18"/>
        <v/>
      </c>
      <c r="L406" s="36" t="e">
        <f t="shared" si="19"/>
        <v>#REF!</v>
      </c>
      <c r="M406" s="36" t="str">
        <f t="shared" si="20"/>
        <v>是</v>
      </c>
    </row>
    <row r="407" ht="18.95" customHeight="1" spans="1:13">
      <c r="A407" s="17" t="s">
        <v>135</v>
      </c>
      <c r="B407" s="18"/>
      <c r="C407" s="18" t="s">
        <v>786</v>
      </c>
      <c r="D407" s="19" t="s">
        <v>796</v>
      </c>
      <c r="E407" s="18" t="s">
        <v>147</v>
      </c>
      <c r="F407" s="49" t="s">
        <v>797</v>
      </c>
      <c r="G407" s="24">
        <v>862</v>
      </c>
      <c r="H407" s="25" t="e">
        <f>VLOOKUP(F407,#REF!,2,0)</f>
        <v>#REF!</v>
      </c>
      <c r="I407" s="24"/>
      <c r="J407" s="24">
        <f>VLOOKUP(F407,'数据-全省决算数!'!$B:$C,2,0)</f>
        <v>897</v>
      </c>
      <c r="K407" s="38" t="str">
        <f t="shared" si="18"/>
        <v/>
      </c>
      <c r="L407" s="36" t="e">
        <f t="shared" si="19"/>
        <v>#REF!</v>
      </c>
      <c r="M407" s="36" t="str">
        <f t="shared" si="20"/>
        <v>是</v>
      </c>
    </row>
    <row r="408" ht="18.95" customHeight="1" spans="1:13">
      <c r="A408" s="17" t="s">
        <v>135</v>
      </c>
      <c r="B408" s="468" t="s">
        <v>745</v>
      </c>
      <c r="C408" s="18"/>
      <c r="D408" s="19" t="s">
        <v>798</v>
      </c>
      <c r="E408" s="18"/>
      <c r="F408" s="50" t="s">
        <v>799</v>
      </c>
      <c r="G408" s="34">
        <f>SUMIF($C407:$C1707,$D408,$G407:$G1707)</f>
        <v>5433</v>
      </c>
      <c r="H408" s="25" t="e">
        <f>VLOOKUP(F408,#REF!,2,0)</f>
        <v>#REF!</v>
      </c>
      <c r="I408" s="34"/>
      <c r="J408" s="24">
        <f>VLOOKUP(F408,'数据-全省决算数!'!$B:$C,2,0)</f>
        <v>6406</v>
      </c>
      <c r="K408" s="35" t="str">
        <f t="shared" si="18"/>
        <v/>
      </c>
      <c r="L408" s="36" t="e">
        <f t="shared" si="19"/>
        <v>#REF!</v>
      </c>
      <c r="M408" s="36" t="str">
        <f t="shared" si="20"/>
        <v>是</v>
      </c>
    </row>
    <row r="409" ht="18.95" customHeight="1" spans="1:13">
      <c r="A409" s="17" t="s">
        <v>135</v>
      </c>
      <c r="B409" s="18" t="s">
        <v>135</v>
      </c>
      <c r="C409" s="18" t="s">
        <v>798</v>
      </c>
      <c r="D409" s="19" t="s">
        <v>800</v>
      </c>
      <c r="E409" s="18" t="s">
        <v>147</v>
      </c>
      <c r="F409" s="49" t="s">
        <v>801</v>
      </c>
      <c r="G409" s="24">
        <v>4009</v>
      </c>
      <c r="H409" s="25" t="e">
        <f>VLOOKUP(F409,#REF!,2,0)</f>
        <v>#REF!</v>
      </c>
      <c r="I409" s="24"/>
      <c r="J409" s="24">
        <f>VLOOKUP(F409,'数据-全省决算数!'!$B:$C,2,0)</f>
        <v>5161</v>
      </c>
      <c r="K409" s="38" t="str">
        <f t="shared" si="18"/>
        <v/>
      </c>
      <c r="L409" s="36" t="e">
        <f t="shared" si="19"/>
        <v>#REF!</v>
      </c>
      <c r="M409" s="36" t="str">
        <f t="shared" si="20"/>
        <v>是</v>
      </c>
    </row>
    <row r="410" ht="18.95" customHeight="1" spans="1:13">
      <c r="A410" s="17" t="s">
        <v>135</v>
      </c>
      <c r="B410" s="18" t="s">
        <v>135</v>
      </c>
      <c r="C410" s="18" t="s">
        <v>798</v>
      </c>
      <c r="D410" s="19" t="s">
        <v>802</v>
      </c>
      <c r="E410" s="18" t="s">
        <v>147</v>
      </c>
      <c r="F410" s="49" t="s">
        <v>803</v>
      </c>
      <c r="G410" s="24">
        <v>1423</v>
      </c>
      <c r="H410" s="25" t="e">
        <f>VLOOKUP(F410,#REF!,2,0)</f>
        <v>#REF!</v>
      </c>
      <c r="I410" s="24"/>
      <c r="J410" s="24">
        <f>VLOOKUP(F410,'数据-全省决算数!'!$B:$C,2,0)</f>
        <v>1244</v>
      </c>
      <c r="K410" s="42" t="str">
        <f t="shared" si="18"/>
        <v/>
      </c>
      <c r="L410" s="36" t="e">
        <f t="shared" si="19"/>
        <v>#REF!</v>
      </c>
      <c r="M410" s="36" t="str">
        <f t="shared" si="20"/>
        <v>是</v>
      </c>
    </row>
    <row r="411" ht="18.95" customHeight="1" spans="1:13">
      <c r="A411" s="17" t="s">
        <v>135</v>
      </c>
      <c r="B411" s="18"/>
      <c r="C411" s="18" t="s">
        <v>798</v>
      </c>
      <c r="D411" s="19" t="s">
        <v>804</v>
      </c>
      <c r="E411" s="18" t="s">
        <v>147</v>
      </c>
      <c r="F411" s="49" t="s">
        <v>805</v>
      </c>
      <c r="G411" s="24">
        <v>1</v>
      </c>
      <c r="H411" s="25" t="e">
        <f>VLOOKUP(F411,#REF!,2,0)</f>
        <v>#REF!</v>
      </c>
      <c r="I411" s="24"/>
      <c r="J411" s="24">
        <f>VLOOKUP(F411,'数据-全省决算数!'!$B:$C,2,0)</f>
        <v>1</v>
      </c>
      <c r="K411" s="42" t="str">
        <f t="shared" si="18"/>
        <v/>
      </c>
      <c r="L411" s="36" t="e">
        <f t="shared" si="19"/>
        <v>#REF!</v>
      </c>
      <c r="M411" s="36" t="str">
        <f t="shared" si="20"/>
        <v>是</v>
      </c>
    </row>
    <row r="412" ht="18.95" customHeight="1" spans="1:13">
      <c r="A412" s="17" t="s">
        <v>135</v>
      </c>
      <c r="B412" s="468" t="s">
        <v>745</v>
      </c>
      <c r="C412" s="18"/>
      <c r="D412" s="19" t="s">
        <v>806</v>
      </c>
      <c r="E412" s="18"/>
      <c r="F412" s="50" t="s">
        <v>807</v>
      </c>
      <c r="G412" s="34">
        <f>SUMIF($C411:$C1711,$D412,$G411:$G1711)</f>
        <v>0</v>
      </c>
      <c r="H412" s="25" t="e">
        <f>VLOOKUP(F412,#REF!,2,0)</f>
        <v>#REF!</v>
      </c>
      <c r="I412" s="34"/>
      <c r="J412" s="24">
        <f>VLOOKUP(F412,'数据-全省决算数!'!$B:$C,2,0)</f>
        <v>-101</v>
      </c>
      <c r="K412" s="44" t="str">
        <f t="shared" si="18"/>
        <v/>
      </c>
      <c r="L412" s="36" t="e">
        <f t="shared" si="19"/>
        <v>#REF!</v>
      </c>
      <c r="M412" s="36" t="str">
        <f t="shared" si="20"/>
        <v>是</v>
      </c>
    </row>
    <row r="413" ht="18.95" customHeight="1" spans="1:13">
      <c r="A413" s="17" t="s">
        <v>135</v>
      </c>
      <c r="B413" s="18" t="s">
        <v>135</v>
      </c>
      <c r="C413" s="18" t="s">
        <v>806</v>
      </c>
      <c r="D413" s="19" t="s">
        <v>808</v>
      </c>
      <c r="E413" s="18" t="s">
        <v>147</v>
      </c>
      <c r="F413" s="49" t="s">
        <v>809</v>
      </c>
      <c r="G413" s="24">
        <v>0</v>
      </c>
      <c r="H413" s="25" t="e">
        <f>VLOOKUP(F413,#REF!,2,0)</f>
        <v>#REF!</v>
      </c>
      <c r="I413" s="24"/>
      <c r="J413" s="24">
        <f>VLOOKUP(F413,'数据-全省决算数!'!$B:$C,2,0)</f>
        <v>-101</v>
      </c>
      <c r="K413" s="42" t="str">
        <f t="shared" si="18"/>
        <v/>
      </c>
      <c r="L413" s="36" t="e">
        <f t="shared" si="19"/>
        <v>#REF!</v>
      </c>
      <c r="M413" s="36" t="str">
        <f t="shared" si="20"/>
        <v>是</v>
      </c>
    </row>
    <row r="414" ht="18.95" customHeight="1" spans="1:13">
      <c r="A414" s="17" t="s">
        <v>135</v>
      </c>
      <c r="B414" s="18" t="s">
        <v>135</v>
      </c>
      <c r="C414" s="18" t="s">
        <v>806</v>
      </c>
      <c r="D414" s="19" t="s">
        <v>810</v>
      </c>
      <c r="E414" s="18" t="s">
        <v>147</v>
      </c>
      <c r="F414" s="49" t="s">
        <v>811</v>
      </c>
      <c r="G414" s="24">
        <v>0</v>
      </c>
      <c r="H414" s="24">
        <v>0</v>
      </c>
      <c r="I414" s="24"/>
      <c r="J414" s="24"/>
      <c r="K414" s="35" t="str">
        <f t="shared" si="18"/>
        <v/>
      </c>
      <c r="L414" s="36" t="str">
        <f t="shared" si="19"/>
        <v>否</v>
      </c>
      <c r="M414" s="36" t="str">
        <f t="shared" si="20"/>
        <v>是</v>
      </c>
    </row>
    <row r="415" ht="18.95" customHeight="1" spans="1:13">
      <c r="A415" s="17" t="s">
        <v>135</v>
      </c>
      <c r="B415" s="18"/>
      <c r="C415" s="18" t="s">
        <v>806</v>
      </c>
      <c r="D415" s="19" t="s">
        <v>812</v>
      </c>
      <c r="E415" s="18" t="s">
        <v>147</v>
      </c>
      <c r="F415" s="49" t="s">
        <v>813</v>
      </c>
      <c r="G415" s="24">
        <v>0</v>
      </c>
      <c r="H415" s="24">
        <v>0</v>
      </c>
      <c r="I415" s="24"/>
      <c r="J415" s="24"/>
      <c r="K415" s="38" t="str">
        <f t="shared" si="18"/>
        <v/>
      </c>
      <c r="L415" s="36" t="str">
        <f t="shared" si="19"/>
        <v>否</v>
      </c>
      <c r="M415" s="36" t="str">
        <f t="shared" si="20"/>
        <v>是</v>
      </c>
    </row>
    <row r="416" ht="18.95" customHeight="1" spans="1:13">
      <c r="A416" s="17" t="s">
        <v>135</v>
      </c>
      <c r="B416" s="468" t="s">
        <v>745</v>
      </c>
      <c r="C416" s="18"/>
      <c r="D416" s="19" t="s">
        <v>814</v>
      </c>
      <c r="E416" s="18"/>
      <c r="F416" s="50" t="s">
        <v>815</v>
      </c>
      <c r="G416" s="34">
        <f>SUMIF($C415:$C1715,$D416,$G415:$G1715)</f>
        <v>22800</v>
      </c>
      <c r="H416" s="25" t="e">
        <f>VLOOKUP(F416,#REF!,2,0)</f>
        <v>#REF!</v>
      </c>
      <c r="I416" s="34"/>
      <c r="J416" s="24">
        <f>VLOOKUP(F416,'数据-全省决算数!'!$B:$C,2,0)</f>
        <v>28685</v>
      </c>
      <c r="K416" s="35" t="str">
        <f t="shared" si="18"/>
        <v/>
      </c>
      <c r="L416" s="36" t="e">
        <f t="shared" si="19"/>
        <v>#REF!</v>
      </c>
      <c r="M416" s="36" t="str">
        <f t="shared" si="20"/>
        <v>是</v>
      </c>
    </row>
    <row r="417" ht="18.95" customHeight="1" spans="1:13">
      <c r="A417" s="17" t="s">
        <v>135</v>
      </c>
      <c r="B417" s="18" t="s">
        <v>135</v>
      </c>
      <c r="C417" s="18" t="s">
        <v>814</v>
      </c>
      <c r="D417" s="19" t="s">
        <v>816</v>
      </c>
      <c r="E417" s="18" t="s">
        <v>147</v>
      </c>
      <c r="F417" s="49" t="s">
        <v>817</v>
      </c>
      <c r="G417" s="24">
        <v>21836</v>
      </c>
      <c r="H417" s="25" t="e">
        <f>VLOOKUP(F417,#REF!,2,0)</f>
        <v>#REF!</v>
      </c>
      <c r="I417" s="24"/>
      <c r="J417" s="24">
        <f>VLOOKUP(F417,'数据-全省决算数!'!$B:$C,2,0)</f>
        <v>27781</v>
      </c>
      <c r="K417" s="38" t="str">
        <f t="shared" si="18"/>
        <v/>
      </c>
      <c r="L417" s="36" t="e">
        <f t="shared" si="19"/>
        <v>#REF!</v>
      </c>
      <c r="M417" s="36" t="str">
        <f t="shared" si="20"/>
        <v>是</v>
      </c>
    </row>
    <row r="418" ht="18.95" customHeight="1" spans="1:13">
      <c r="A418" s="17" t="s">
        <v>135</v>
      </c>
      <c r="B418" s="18" t="s">
        <v>135</v>
      </c>
      <c r="C418" s="18" t="s">
        <v>814</v>
      </c>
      <c r="D418" s="19" t="s">
        <v>818</v>
      </c>
      <c r="E418" s="18" t="s">
        <v>147</v>
      </c>
      <c r="F418" s="49" t="s">
        <v>819</v>
      </c>
      <c r="G418" s="24">
        <v>459</v>
      </c>
      <c r="H418" s="25" t="e">
        <f>VLOOKUP(F418,#REF!,2,0)</f>
        <v>#REF!</v>
      </c>
      <c r="I418" s="24"/>
      <c r="J418" s="24">
        <f>VLOOKUP(F418,'数据-全省决算数!'!$B:$C,2,0)</f>
        <v>635</v>
      </c>
      <c r="K418" s="38" t="str">
        <f t="shared" si="18"/>
        <v/>
      </c>
      <c r="L418" s="36" t="e">
        <f t="shared" si="19"/>
        <v>#REF!</v>
      </c>
      <c r="M418" s="36" t="str">
        <f t="shared" si="20"/>
        <v>是</v>
      </c>
    </row>
    <row r="419" ht="18.95" customHeight="1" spans="1:13">
      <c r="A419" s="17" t="s">
        <v>135</v>
      </c>
      <c r="B419" s="18"/>
      <c r="C419" s="18" t="s">
        <v>814</v>
      </c>
      <c r="D419" s="19" t="s">
        <v>820</v>
      </c>
      <c r="E419" s="18" t="s">
        <v>147</v>
      </c>
      <c r="F419" s="49" t="s">
        <v>821</v>
      </c>
      <c r="G419" s="24">
        <v>505</v>
      </c>
      <c r="H419" s="25" t="e">
        <f>VLOOKUP(F419,#REF!,2,0)</f>
        <v>#REF!</v>
      </c>
      <c r="I419" s="24"/>
      <c r="J419" s="24">
        <f>VLOOKUP(F419,'数据-全省决算数!'!$B:$C,2,0)</f>
        <v>269</v>
      </c>
      <c r="K419" s="38" t="str">
        <f t="shared" si="18"/>
        <v/>
      </c>
      <c r="L419" s="36" t="e">
        <f t="shared" si="19"/>
        <v>#REF!</v>
      </c>
      <c r="M419" s="36" t="str">
        <f t="shared" si="20"/>
        <v>是</v>
      </c>
    </row>
    <row r="420" ht="18.95" customHeight="1" spans="1:13">
      <c r="A420" s="17" t="s">
        <v>135</v>
      </c>
      <c r="B420" s="468" t="s">
        <v>745</v>
      </c>
      <c r="C420" s="18"/>
      <c r="D420" s="19" t="s">
        <v>822</v>
      </c>
      <c r="E420" s="18"/>
      <c r="F420" s="50" t="s">
        <v>823</v>
      </c>
      <c r="G420" s="34">
        <f>SUMIF($C419:$C1719,$D420,$G419:$G1719)</f>
        <v>73226</v>
      </c>
      <c r="H420" s="25" t="e">
        <f>VLOOKUP(F420,#REF!,2,0)</f>
        <v>#REF!</v>
      </c>
      <c r="I420" s="34"/>
      <c r="J420" s="24">
        <f>VLOOKUP(F420,'数据-全省决算数!'!$B:$C,2,0)</f>
        <v>85876</v>
      </c>
      <c r="K420" s="35" t="str">
        <f t="shared" si="18"/>
        <v/>
      </c>
      <c r="L420" s="36" t="e">
        <f t="shared" si="19"/>
        <v>#REF!</v>
      </c>
      <c r="M420" s="36" t="str">
        <f t="shared" si="20"/>
        <v>是</v>
      </c>
    </row>
    <row r="421" ht="18.95" customHeight="1" spans="1:13">
      <c r="A421" s="17" t="s">
        <v>135</v>
      </c>
      <c r="B421" s="18" t="s">
        <v>135</v>
      </c>
      <c r="C421" s="18" t="s">
        <v>822</v>
      </c>
      <c r="D421" s="19" t="s">
        <v>824</v>
      </c>
      <c r="E421" s="18" t="s">
        <v>147</v>
      </c>
      <c r="F421" s="49" t="s">
        <v>825</v>
      </c>
      <c r="G421" s="24">
        <v>15367</v>
      </c>
      <c r="H421" s="25" t="e">
        <f>VLOOKUP(F421,#REF!,2,0)</f>
        <v>#REF!</v>
      </c>
      <c r="I421" s="24"/>
      <c r="J421" s="24">
        <f>VLOOKUP(F421,'数据-全省决算数!'!$B:$C,2,0)</f>
        <v>21081</v>
      </c>
      <c r="K421" s="38" t="str">
        <f t="shared" si="18"/>
        <v/>
      </c>
      <c r="L421" s="36" t="e">
        <f t="shared" si="19"/>
        <v>#REF!</v>
      </c>
      <c r="M421" s="36" t="str">
        <f t="shared" si="20"/>
        <v>是</v>
      </c>
    </row>
    <row r="422" ht="18.95" customHeight="1" spans="1:13">
      <c r="A422" s="17" t="s">
        <v>135</v>
      </c>
      <c r="B422" s="18" t="s">
        <v>135</v>
      </c>
      <c r="C422" s="18" t="s">
        <v>822</v>
      </c>
      <c r="D422" s="19" t="s">
        <v>826</v>
      </c>
      <c r="E422" s="18" t="s">
        <v>147</v>
      </c>
      <c r="F422" s="49" t="s">
        <v>827</v>
      </c>
      <c r="G422" s="24">
        <v>55556</v>
      </c>
      <c r="H422" s="25" t="e">
        <f>VLOOKUP(F422,#REF!,2,0)</f>
        <v>#REF!</v>
      </c>
      <c r="I422" s="24"/>
      <c r="J422" s="24">
        <f>VLOOKUP(F422,'数据-全省决算数!'!$B:$C,2,0)</f>
        <v>60685</v>
      </c>
      <c r="K422" s="42" t="str">
        <f t="shared" si="18"/>
        <v/>
      </c>
      <c r="L422" s="36" t="e">
        <f t="shared" si="19"/>
        <v>#REF!</v>
      </c>
      <c r="M422" s="36" t="str">
        <f t="shared" si="20"/>
        <v>是</v>
      </c>
    </row>
    <row r="423" ht="18.95" customHeight="1" spans="1:13">
      <c r="A423" s="17" t="s">
        <v>135</v>
      </c>
      <c r="B423" s="18"/>
      <c r="C423" s="18" t="s">
        <v>822</v>
      </c>
      <c r="D423" s="19" t="s">
        <v>828</v>
      </c>
      <c r="E423" s="18" t="s">
        <v>147</v>
      </c>
      <c r="F423" s="49" t="s">
        <v>829</v>
      </c>
      <c r="G423" s="24">
        <v>1227</v>
      </c>
      <c r="H423" s="25" t="e">
        <f>VLOOKUP(F423,#REF!,2,0)</f>
        <v>#REF!</v>
      </c>
      <c r="I423" s="24"/>
      <c r="J423" s="24">
        <f>VLOOKUP(F423,'数据-全省决算数!'!$B:$C,2,0)</f>
        <v>2208</v>
      </c>
      <c r="K423" s="38" t="str">
        <f t="shared" si="18"/>
        <v/>
      </c>
      <c r="L423" s="36" t="e">
        <f t="shared" si="19"/>
        <v>#REF!</v>
      </c>
      <c r="M423" s="36" t="str">
        <f t="shared" si="20"/>
        <v>是</v>
      </c>
    </row>
    <row r="424" ht="18.95" customHeight="1" spans="1:13">
      <c r="A424" s="17" t="s">
        <v>135</v>
      </c>
      <c r="B424" s="18" t="s">
        <v>135</v>
      </c>
      <c r="C424" s="18" t="s">
        <v>822</v>
      </c>
      <c r="D424" s="19" t="s">
        <v>830</v>
      </c>
      <c r="E424" s="18" t="s">
        <v>147</v>
      </c>
      <c r="F424" s="49" t="s">
        <v>831</v>
      </c>
      <c r="G424" s="24">
        <v>0</v>
      </c>
      <c r="H424" s="24">
        <v>0</v>
      </c>
      <c r="I424" s="24"/>
      <c r="J424" s="24"/>
      <c r="K424" s="35" t="str">
        <f t="shared" si="18"/>
        <v/>
      </c>
      <c r="L424" s="36" t="str">
        <f t="shared" si="19"/>
        <v>否</v>
      </c>
      <c r="M424" s="36" t="str">
        <f t="shared" si="20"/>
        <v>是</v>
      </c>
    </row>
    <row r="425" ht="18.95" customHeight="1" spans="1:13">
      <c r="A425" s="17" t="s">
        <v>135</v>
      </c>
      <c r="B425" s="18" t="s">
        <v>135</v>
      </c>
      <c r="C425" s="18" t="s">
        <v>822</v>
      </c>
      <c r="D425" s="19" t="s">
        <v>832</v>
      </c>
      <c r="E425" s="18" t="s">
        <v>147</v>
      </c>
      <c r="F425" s="49" t="s">
        <v>833</v>
      </c>
      <c r="G425" s="24">
        <v>1076</v>
      </c>
      <c r="H425" s="25" t="e">
        <f>VLOOKUP(F425,#REF!,2,0)</f>
        <v>#REF!</v>
      </c>
      <c r="I425" s="24"/>
      <c r="J425" s="24">
        <f>VLOOKUP(F425,'数据-全省决算数!'!$B:$C,2,0)</f>
        <v>1902</v>
      </c>
      <c r="K425" s="38" t="str">
        <f t="shared" si="18"/>
        <v/>
      </c>
      <c r="L425" s="36" t="e">
        <f t="shared" si="19"/>
        <v>#REF!</v>
      </c>
      <c r="M425" s="36" t="str">
        <f t="shared" si="20"/>
        <v>是</v>
      </c>
    </row>
    <row r="426" ht="18.95" customHeight="1" spans="1:13">
      <c r="A426" s="17" t="s">
        <v>135</v>
      </c>
      <c r="B426" s="468" t="s">
        <v>745</v>
      </c>
      <c r="C426" s="18"/>
      <c r="D426" s="19" t="s">
        <v>834</v>
      </c>
      <c r="E426" s="18"/>
      <c r="F426" s="50" t="s">
        <v>835</v>
      </c>
      <c r="G426" s="34">
        <f>SUMIF($C425:$C1725,$D426,$G425:$G1725)</f>
        <v>452645</v>
      </c>
      <c r="H426" s="25" t="e">
        <f>VLOOKUP(F426,#REF!,2,0)</f>
        <v>#REF!</v>
      </c>
      <c r="I426" s="34"/>
      <c r="J426" s="24">
        <f>VLOOKUP(F426,'数据-全省决算数!'!$B:$C,2,0)</f>
        <v>336990</v>
      </c>
      <c r="K426" s="35" t="str">
        <f t="shared" si="18"/>
        <v/>
      </c>
      <c r="L426" s="36" t="e">
        <f t="shared" si="19"/>
        <v>#REF!</v>
      </c>
      <c r="M426" s="36" t="str">
        <f t="shared" si="20"/>
        <v>是</v>
      </c>
    </row>
    <row r="427" ht="18.95" customHeight="1" spans="1:13">
      <c r="A427" s="17" t="s">
        <v>135</v>
      </c>
      <c r="B427" s="18" t="s">
        <v>135</v>
      </c>
      <c r="C427" s="18" t="s">
        <v>834</v>
      </c>
      <c r="D427" s="19" t="s">
        <v>836</v>
      </c>
      <c r="E427" s="18" t="s">
        <v>147</v>
      </c>
      <c r="F427" s="49" t="s">
        <v>837</v>
      </c>
      <c r="G427" s="24">
        <v>135023</v>
      </c>
      <c r="H427" s="25" t="e">
        <f>VLOOKUP(F427,#REF!,2,0)</f>
        <v>#REF!</v>
      </c>
      <c r="I427" s="24"/>
      <c r="J427" s="24">
        <f>VLOOKUP(F427,'数据-全省决算数!'!$B:$C,2,0)</f>
        <v>75806</v>
      </c>
      <c r="K427" s="38" t="str">
        <f t="shared" si="18"/>
        <v/>
      </c>
      <c r="L427" s="36" t="e">
        <f t="shared" si="19"/>
        <v>#REF!</v>
      </c>
      <c r="M427" s="36" t="str">
        <f t="shared" si="20"/>
        <v>是</v>
      </c>
    </row>
    <row r="428" ht="18.95" customHeight="1" spans="1:13">
      <c r="A428" s="17" t="s">
        <v>135</v>
      </c>
      <c r="B428" s="18" t="s">
        <v>135</v>
      </c>
      <c r="C428" s="18" t="s">
        <v>834</v>
      </c>
      <c r="D428" s="19" t="s">
        <v>838</v>
      </c>
      <c r="E428" s="18" t="s">
        <v>147</v>
      </c>
      <c r="F428" s="49" t="s">
        <v>839</v>
      </c>
      <c r="G428" s="24">
        <v>71625</v>
      </c>
      <c r="H428" s="25" t="e">
        <f>VLOOKUP(F428,#REF!,2,0)</f>
        <v>#REF!</v>
      </c>
      <c r="I428" s="24"/>
      <c r="J428" s="24">
        <f>VLOOKUP(F428,'数据-全省决算数!'!$B:$C,2,0)</f>
        <v>16106</v>
      </c>
      <c r="K428" s="38" t="str">
        <f t="shared" si="18"/>
        <v/>
      </c>
      <c r="L428" s="36" t="e">
        <f t="shared" si="19"/>
        <v>#REF!</v>
      </c>
      <c r="M428" s="36" t="str">
        <f t="shared" si="20"/>
        <v>是</v>
      </c>
    </row>
    <row r="429" ht="18.95" customHeight="1" spans="1:13">
      <c r="A429" s="17" t="s">
        <v>135</v>
      </c>
      <c r="B429" s="18" t="s">
        <v>135</v>
      </c>
      <c r="C429" s="18" t="s">
        <v>834</v>
      </c>
      <c r="D429" s="19" t="s">
        <v>840</v>
      </c>
      <c r="E429" s="18" t="s">
        <v>147</v>
      </c>
      <c r="F429" s="49" t="s">
        <v>841</v>
      </c>
      <c r="G429" s="24">
        <v>19438</v>
      </c>
      <c r="H429" s="25" t="e">
        <f>VLOOKUP(F429,#REF!,2,0)</f>
        <v>#REF!</v>
      </c>
      <c r="I429" s="24"/>
      <c r="J429" s="24">
        <f>VLOOKUP(F429,'数据-全省决算数!'!$B:$C,2,0)</f>
        <v>11753</v>
      </c>
      <c r="K429" s="38" t="str">
        <f t="shared" si="18"/>
        <v/>
      </c>
      <c r="L429" s="36" t="e">
        <f t="shared" si="19"/>
        <v>#REF!</v>
      </c>
      <c r="M429" s="36" t="str">
        <f t="shared" si="20"/>
        <v>是</v>
      </c>
    </row>
    <row r="430" ht="18.95" customHeight="1" spans="1:13">
      <c r="A430" s="17" t="s">
        <v>135</v>
      </c>
      <c r="B430" s="18"/>
      <c r="C430" s="18" t="s">
        <v>834</v>
      </c>
      <c r="D430" s="19" t="s">
        <v>842</v>
      </c>
      <c r="E430" s="18" t="s">
        <v>147</v>
      </c>
      <c r="F430" s="49" t="s">
        <v>843</v>
      </c>
      <c r="G430" s="24">
        <v>2444</v>
      </c>
      <c r="H430" s="25" t="e">
        <f>VLOOKUP(F430,#REF!,2,0)</f>
        <v>#REF!</v>
      </c>
      <c r="I430" s="24"/>
      <c r="J430" s="24">
        <f>VLOOKUP(F430,'数据-全省决算数!'!$B:$C,2,0)</f>
        <v>1943</v>
      </c>
      <c r="K430" s="38" t="str">
        <f t="shared" si="18"/>
        <v/>
      </c>
      <c r="L430" s="36" t="e">
        <f t="shared" si="19"/>
        <v>#REF!</v>
      </c>
      <c r="M430" s="36" t="str">
        <f t="shared" si="20"/>
        <v>是</v>
      </c>
    </row>
    <row r="431" ht="18.95" customHeight="1" spans="1:13">
      <c r="A431" s="17"/>
      <c r="B431" s="18" t="s">
        <v>135</v>
      </c>
      <c r="C431" s="18" t="s">
        <v>834</v>
      </c>
      <c r="D431" s="19" t="s">
        <v>844</v>
      </c>
      <c r="E431" s="18" t="s">
        <v>147</v>
      </c>
      <c r="F431" s="49" t="s">
        <v>845</v>
      </c>
      <c r="G431" s="24">
        <v>5129</v>
      </c>
      <c r="H431" s="25" t="e">
        <f>VLOOKUP(F431,#REF!,2,0)</f>
        <v>#REF!</v>
      </c>
      <c r="I431" s="24"/>
      <c r="J431" s="24">
        <f>VLOOKUP(F431,'数据-全省决算数!'!$B:$C,2,0)</f>
        <v>5309</v>
      </c>
      <c r="K431" s="38" t="str">
        <f t="shared" si="18"/>
        <v/>
      </c>
      <c r="L431" s="36" t="e">
        <f t="shared" si="19"/>
        <v>#REF!</v>
      </c>
      <c r="M431" s="36" t="str">
        <f t="shared" si="20"/>
        <v>是</v>
      </c>
    </row>
    <row r="432" ht="18.95" customHeight="1" spans="1:13">
      <c r="A432" s="17" t="s">
        <v>135</v>
      </c>
      <c r="B432" s="18"/>
      <c r="C432" s="18" t="s">
        <v>834</v>
      </c>
      <c r="D432" s="19" t="s">
        <v>846</v>
      </c>
      <c r="E432" s="18" t="s">
        <v>147</v>
      </c>
      <c r="F432" s="49" t="s">
        <v>847</v>
      </c>
      <c r="G432" s="24">
        <v>218986</v>
      </c>
      <c r="H432" s="25" t="e">
        <f>VLOOKUP(F432,#REF!,2,0)</f>
        <v>#REF!</v>
      </c>
      <c r="I432" s="24"/>
      <c r="J432" s="24">
        <f>VLOOKUP(F432,'数据-全省决算数!'!$B:$C,2,0)</f>
        <v>226073</v>
      </c>
      <c r="K432" s="38" t="str">
        <f t="shared" si="18"/>
        <v/>
      </c>
      <c r="L432" s="36" t="e">
        <f t="shared" si="19"/>
        <v>#REF!</v>
      </c>
      <c r="M432" s="36" t="str">
        <f t="shared" si="20"/>
        <v>是</v>
      </c>
    </row>
    <row r="433" ht="18.95" customHeight="1" spans="1:13">
      <c r="A433" s="17" t="s">
        <v>135</v>
      </c>
      <c r="B433" s="468" t="s">
        <v>745</v>
      </c>
      <c r="C433" s="18"/>
      <c r="D433" s="19" t="s">
        <v>848</v>
      </c>
      <c r="E433" s="18" t="s">
        <v>147</v>
      </c>
      <c r="F433" s="50" t="s">
        <v>2959</v>
      </c>
      <c r="G433" s="34">
        <v>145722</v>
      </c>
      <c r="H433" s="25" t="e">
        <f>VLOOKUP(F433,#REF!,2,0)</f>
        <v>#REF!</v>
      </c>
      <c r="I433" s="34"/>
      <c r="J433" s="24" t="e">
        <f>VLOOKUP(F433,'数据-全省决算数!'!$B:$C,2,0)</f>
        <v>#N/A</v>
      </c>
      <c r="K433" s="35" t="str">
        <f t="shared" si="18"/>
        <v/>
      </c>
      <c r="L433" s="36" t="e">
        <f t="shared" si="19"/>
        <v>#REF!</v>
      </c>
      <c r="M433" s="36" t="str">
        <f t="shared" si="20"/>
        <v>是</v>
      </c>
    </row>
    <row r="434" ht="18.95" customHeight="1" spans="1:13">
      <c r="A434" s="17" t="s">
        <v>134</v>
      </c>
      <c r="B434" s="18" t="s">
        <v>135</v>
      </c>
      <c r="C434" s="18"/>
      <c r="D434" s="19" t="s">
        <v>850</v>
      </c>
      <c r="E434" s="18"/>
      <c r="F434" s="50" t="s">
        <v>851</v>
      </c>
      <c r="G434" s="21">
        <f>SUMIF($B435:$B$1301,$D434,$G435:$G$1301)</f>
        <v>431456</v>
      </c>
      <c r="H434" s="25" t="e">
        <f>VLOOKUP(F434,#REF!,2,0)</f>
        <v>#REF!</v>
      </c>
      <c r="I434" s="34"/>
      <c r="J434" s="24" t="e">
        <f>VLOOKUP(F434,'数据-全省决算数!'!$B:$C,2,0)</f>
        <v>#N/A</v>
      </c>
      <c r="K434" s="35" t="str">
        <f t="shared" si="18"/>
        <v/>
      </c>
      <c r="L434" s="36" t="e">
        <f t="shared" si="19"/>
        <v>#REF!</v>
      </c>
      <c r="M434" s="36" t="str">
        <f t="shared" si="20"/>
        <v>是</v>
      </c>
    </row>
    <row r="435" ht="18.95" customHeight="1" spans="1:13">
      <c r="A435" s="17" t="s">
        <v>135</v>
      </c>
      <c r="B435" s="468" t="s">
        <v>850</v>
      </c>
      <c r="C435" s="18"/>
      <c r="D435" s="19" t="s">
        <v>852</v>
      </c>
      <c r="E435" s="18"/>
      <c r="F435" s="20" t="s">
        <v>853</v>
      </c>
      <c r="G435" s="34">
        <f>SUMIF($C434:$C1734,$D435,$G434:$G1734)</f>
        <v>21681</v>
      </c>
      <c r="H435" s="25" t="e">
        <f>VLOOKUP(F435,#REF!,2,0)</f>
        <v>#REF!</v>
      </c>
      <c r="I435" s="34"/>
      <c r="J435" s="24">
        <f>VLOOKUP(F435,'数据-全省决算数!'!$B:$C,2,0)</f>
        <v>25722</v>
      </c>
      <c r="K435" s="35" t="str">
        <f t="shared" si="18"/>
        <v/>
      </c>
      <c r="L435" s="36" t="e">
        <f t="shared" si="19"/>
        <v>#REF!</v>
      </c>
      <c r="M435" s="36" t="str">
        <f t="shared" si="20"/>
        <v>是</v>
      </c>
    </row>
    <row r="436" ht="18.95" customHeight="1" spans="1:13">
      <c r="A436" s="17" t="s">
        <v>135</v>
      </c>
      <c r="B436" s="18" t="s">
        <v>135</v>
      </c>
      <c r="C436" s="18" t="s">
        <v>852</v>
      </c>
      <c r="D436" s="19" t="s">
        <v>854</v>
      </c>
      <c r="E436" s="18" t="s">
        <v>147</v>
      </c>
      <c r="F436" s="49" t="s">
        <v>141</v>
      </c>
      <c r="G436" s="24">
        <v>15830</v>
      </c>
      <c r="H436" s="25" t="e">
        <f>VLOOKUP(F436,#REF!,2,0)</f>
        <v>#REF!</v>
      </c>
      <c r="I436" s="24"/>
      <c r="J436" s="24">
        <f>VLOOKUP(F436,'数据-全省决算数!'!$B:$C,2,0)</f>
        <v>75262</v>
      </c>
      <c r="K436" s="38" t="str">
        <f t="shared" si="18"/>
        <v/>
      </c>
      <c r="L436" s="36" t="e">
        <f t="shared" si="19"/>
        <v>#REF!</v>
      </c>
      <c r="M436" s="36" t="str">
        <f t="shared" si="20"/>
        <v>是</v>
      </c>
    </row>
    <row r="437" ht="18.95" customHeight="1" spans="1:13">
      <c r="A437" s="17" t="s">
        <v>135</v>
      </c>
      <c r="B437" s="18"/>
      <c r="C437" s="18" t="s">
        <v>852</v>
      </c>
      <c r="D437" s="19" t="s">
        <v>855</v>
      </c>
      <c r="E437" s="18" t="s">
        <v>147</v>
      </c>
      <c r="F437" s="49" t="s">
        <v>143</v>
      </c>
      <c r="G437" s="24">
        <v>2864</v>
      </c>
      <c r="H437" s="25" t="e">
        <f>VLOOKUP(F437,#REF!,2,0)</f>
        <v>#REF!</v>
      </c>
      <c r="I437" s="24"/>
      <c r="J437" s="24">
        <f>VLOOKUP(F437,'数据-全省决算数!'!$B:$C,2,0)</f>
        <v>10673</v>
      </c>
      <c r="K437" s="38" t="str">
        <f t="shared" si="18"/>
        <v/>
      </c>
      <c r="L437" s="36" t="e">
        <f t="shared" si="19"/>
        <v>#REF!</v>
      </c>
      <c r="M437" s="36" t="str">
        <f t="shared" si="20"/>
        <v>是</v>
      </c>
    </row>
    <row r="438" ht="18.95" customHeight="1" spans="1:13">
      <c r="A438" s="17" t="s">
        <v>135</v>
      </c>
      <c r="B438" s="18" t="s">
        <v>135</v>
      </c>
      <c r="C438" s="18" t="s">
        <v>852</v>
      </c>
      <c r="D438" s="19" t="s">
        <v>856</v>
      </c>
      <c r="E438" s="18" t="s">
        <v>147</v>
      </c>
      <c r="F438" s="23" t="s">
        <v>145</v>
      </c>
      <c r="G438" s="24">
        <v>279</v>
      </c>
      <c r="H438" s="25" t="e">
        <f>VLOOKUP(F438,#REF!,2,0)</f>
        <v>#REF!</v>
      </c>
      <c r="I438" s="24"/>
      <c r="J438" s="24">
        <f>VLOOKUP(F438,'数据-全省决算数!'!$B:$C,2,0)</f>
        <v>802</v>
      </c>
      <c r="K438" s="38" t="str">
        <f t="shared" si="18"/>
        <v/>
      </c>
      <c r="L438" s="36" t="e">
        <f t="shared" si="19"/>
        <v>#REF!</v>
      </c>
      <c r="M438" s="36" t="str">
        <f t="shared" si="20"/>
        <v>是</v>
      </c>
    </row>
    <row r="439" ht="18.95" customHeight="1" spans="1:13">
      <c r="A439" s="17" t="s">
        <v>135</v>
      </c>
      <c r="B439" s="18" t="s">
        <v>135</v>
      </c>
      <c r="C439" s="18" t="s">
        <v>852</v>
      </c>
      <c r="D439" s="19" t="s">
        <v>857</v>
      </c>
      <c r="E439" s="18" t="s">
        <v>147</v>
      </c>
      <c r="F439" s="49" t="s">
        <v>858</v>
      </c>
      <c r="G439" s="24">
        <v>2708</v>
      </c>
      <c r="H439" s="25" t="e">
        <f>VLOOKUP(F439,#REF!,2,0)</f>
        <v>#REF!</v>
      </c>
      <c r="I439" s="24"/>
      <c r="J439" s="24">
        <f>VLOOKUP(F439,'数据-全省决算数!'!$B:$C,2,0)</f>
        <v>3315</v>
      </c>
      <c r="K439" s="38" t="str">
        <f t="shared" si="18"/>
        <v/>
      </c>
      <c r="L439" s="36" t="e">
        <f t="shared" si="19"/>
        <v>#REF!</v>
      </c>
      <c r="M439" s="36" t="str">
        <f t="shared" si="20"/>
        <v>是</v>
      </c>
    </row>
    <row r="440" ht="18.95" customHeight="1" spans="1:13">
      <c r="A440" s="17" t="s">
        <v>135</v>
      </c>
      <c r="B440" s="468" t="s">
        <v>850</v>
      </c>
      <c r="C440" s="18"/>
      <c r="D440" s="19" t="s">
        <v>859</v>
      </c>
      <c r="E440" s="18"/>
      <c r="F440" s="20" t="s">
        <v>860</v>
      </c>
      <c r="G440" s="34">
        <f>SUMIF($C439:$C1739,$D440,$G439:$G1739)</f>
        <v>15205</v>
      </c>
      <c r="H440" s="25" t="e">
        <f>VLOOKUP(F440,#REF!,2,0)</f>
        <v>#REF!</v>
      </c>
      <c r="I440" s="34"/>
      <c r="J440" s="24">
        <f>VLOOKUP(F440,'数据-全省决算数!'!$B:$C,2,0)</f>
        <v>12131</v>
      </c>
      <c r="K440" s="35" t="str">
        <f t="shared" si="18"/>
        <v/>
      </c>
      <c r="L440" s="36" t="e">
        <f t="shared" si="19"/>
        <v>#REF!</v>
      </c>
      <c r="M440" s="36" t="str">
        <f t="shared" si="20"/>
        <v>是</v>
      </c>
    </row>
    <row r="441" ht="18.95" customHeight="1" spans="1:13">
      <c r="A441" s="17" t="s">
        <v>135</v>
      </c>
      <c r="B441" s="18" t="s">
        <v>135</v>
      </c>
      <c r="C441" s="18" t="s">
        <v>859</v>
      </c>
      <c r="D441" s="19" t="s">
        <v>861</v>
      </c>
      <c r="E441" s="18" t="s">
        <v>147</v>
      </c>
      <c r="F441" s="49" t="s">
        <v>862</v>
      </c>
      <c r="G441" s="24">
        <v>603</v>
      </c>
      <c r="H441" s="25" t="e">
        <f>VLOOKUP(F441,#REF!,2,0)</f>
        <v>#REF!</v>
      </c>
      <c r="I441" s="24"/>
      <c r="J441" s="24">
        <f>VLOOKUP(F441,'数据-全省决算数!'!$B:$C,2,0)</f>
        <v>773</v>
      </c>
      <c r="K441" s="38" t="str">
        <f t="shared" si="18"/>
        <v/>
      </c>
      <c r="L441" s="36" t="e">
        <f t="shared" si="19"/>
        <v>#REF!</v>
      </c>
      <c r="M441" s="36" t="str">
        <f t="shared" si="20"/>
        <v>是</v>
      </c>
    </row>
    <row r="442" ht="18.95" customHeight="1" spans="1:13">
      <c r="A442" s="17" t="s">
        <v>135</v>
      </c>
      <c r="B442" s="18" t="s">
        <v>135</v>
      </c>
      <c r="C442" s="18" t="s">
        <v>859</v>
      </c>
      <c r="D442" s="19" t="s">
        <v>863</v>
      </c>
      <c r="E442" s="18" t="s">
        <v>147</v>
      </c>
      <c r="F442" s="49" t="s">
        <v>864</v>
      </c>
      <c r="G442" s="24">
        <v>40</v>
      </c>
      <c r="H442" s="25" t="e">
        <f>VLOOKUP(F442,#REF!,2,0)</f>
        <v>#REF!</v>
      </c>
      <c r="I442" s="24"/>
      <c r="J442" s="24">
        <f>VLOOKUP(F442,'数据-全省决算数!'!$B:$C,2,0)</f>
        <v>0</v>
      </c>
      <c r="K442" s="38" t="str">
        <f t="shared" si="18"/>
        <v/>
      </c>
      <c r="L442" s="36" t="e">
        <f t="shared" si="19"/>
        <v>#REF!</v>
      </c>
      <c r="M442" s="36" t="str">
        <f t="shared" si="20"/>
        <v>是</v>
      </c>
    </row>
    <row r="443" ht="18.95" customHeight="1" spans="1:13">
      <c r="A443" s="17" t="s">
        <v>135</v>
      </c>
      <c r="B443" s="18" t="s">
        <v>135</v>
      </c>
      <c r="C443" s="18" t="s">
        <v>859</v>
      </c>
      <c r="D443" s="19" t="s">
        <v>865</v>
      </c>
      <c r="E443" s="18" t="s">
        <v>147</v>
      </c>
      <c r="F443" s="49" t="s">
        <v>866</v>
      </c>
      <c r="G443" s="24">
        <v>25</v>
      </c>
      <c r="H443" s="25" t="e">
        <f>VLOOKUP(F443,#REF!,2,0)</f>
        <v>#REF!</v>
      </c>
      <c r="I443" s="24"/>
      <c r="J443" s="24">
        <f>VLOOKUP(F443,'数据-全省决算数!'!$B:$C,2,0)</f>
        <v>15</v>
      </c>
      <c r="K443" s="42" t="str">
        <f t="shared" si="18"/>
        <v/>
      </c>
      <c r="L443" s="36" t="e">
        <f t="shared" si="19"/>
        <v>#REF!</v>
      </c>
      <c r="M443" s="36" t="str">
        <f t="shared" si="20"/>
        <v>是</v>
      </c>
    </row>
    <row r="444" ht="18.95" customHeight="1" spans="1:13">
      <c r="A444" s="17" t="s">
        <v>135</v>
      </c>
      <c r="B444" s="18" t="s">
        <v>135</v>
      </c>
      <c r="C444" s="18" t="s">
        <v>859</v>
      </c>
      <c r="D444" s="19" t="s">
        <v>867</v>
      </c>
      <c r="E444" s="18" t="s">
        <v>147</v>
      </c>
      <c r="F444" s="49" t="s">
        <v>868</v>
      </c>
      <c r="G444" s="24">
        <v>6331</v>
      </c>
      <c r="H444" s="25" t="e">
        <f>VLOOKUP(F444,#REF!,2,0)</f>
        <v>#REF!</v>
      </c>
      <c r="I444" s="24"/>
      <c r="J444" s="24">
        <f>VLOOKUP(F444,'数据-全省决算数!'!$B:$C,2,0)</f>
        <v>3629</v>
      </c>
      <c r="K444" s="38" t="str">
        <f t="shared" si="18"/>
        <v/>
      </c>
      <c r="L444" s="36" t="e">
        <f t="shared" si="19"/>
        <v>#REF!</v>
      </c>
      <c r="M444" s="36" t="str">
        <f t="shared" si="20"/>
        <v>是</v>
      </c>
    </row>
    <row r="445" ht="18.95" customHeight="1" spans="1:13">
      <c r="A445" s="17" t="s">
        <v>135</v>
      </c>
      <c r="B445" s="18" t="s">
        <v>135</v>
      </c>
      <c r="C445" s="18" t="s">
        <v>859</v>
      </c>
      <c r="D445" s="19" t="s">
        <v>869</v>
      </c>
      <c r="E445" s="18" t="s">
        <v>147</v>
      </c>
      <c r="F445" s="49" t="s">
        <v>870</v>
      </c>
      <c r="G445" s="24">
        <v>0</v>
      </c>
      <c r="H445" s="24">
        <v>0</v>
      </c>
      <c r="I445" s="24"/>
      <c r="J445" s="24"/>
      <c r="K445" s="42" t="str">
        <f t="shared" si="18"/>
        <v/>
      </c>
      <c r="L445" s="36" t="str">
        <f t="shared" si="19"/>
        <v>否</v>
      </c>
      <c r="M445" s="36" t="str">
        <f t="shared" si="20"/>
        <v>是</v>
      </c>
    </row>
    <row r="446" ht="18.95" customHeight="1" spans="1:13">
      <c r="A446" s="17" t="s">
        <v>135</v>
      </c>
      <c r="B446" s="18"/>
      <c r="C446" s="18" t="s">
        <v>859</v>
      </c>
      <c r="D446" s="19" t="s">
        <v>871</v>
      </c>
      <c r="E446" s="18" t="s">
        <v>147</v>
      </c>
      <c r="F446" s="49" t="s">
        <v>872</v>
      </c>
      <c r="G446" s="24">
        <v>4065</v>
      </c>
      <c r="H446" s="25" t="e">
        <f>VLOOKUP(F446,#REF!,2,0)</f>
        <v>#REF!</v>
      </c>
      <c r="I446" s="24"/>
      <c r="J446" s="24">
        <f>VLOOKUP(F446,'数据-全省决算数!'!$B:$C,2,0)</f>
        <v>4018</v>
      </c>
      <c r="K446" s="38" t="str">
        <f t="shared" si="18"/>
        <v/>
      </c>
      <c r="L446" s="36" t="e">
        <f t="shared" si="19"/>
        <v>#REF!</v>
      </c>
      <c r="M446" s="36" t="str">
        <f t="shared" si="20"/>
        <v>是</v>
      </c>
    </row>
    <row r="447" ht="18.95" customHeight="1" spans="1:13">
      <c r="A447" s="17" t="s">
        <v>135</v>
      </c>
      <c r="B447" s="18" t="s">
        <v>135</v>
      </c>
      <c r="C447" s="18" t="s">
        <v>859</v>
      </c>
      <c r="D447" s="19" t="s">
        <v>873</v>
      </c>
      <c r="E447" s="18" t="s">
        <v>147</v>
      </c>
      <c r="F447" s="49" t="s">
        <v>874</v>
      </c>
      <c r="G447" s="24">
        <v>0</v>
      </c>
      <c r="H447" s="24">
        <v>0</v>
      </c>
      <c r="I447" s="24"/>
      <c r="J447" s="24"/>
      <c r="K447" s="35" t="str">
        <f t="shared" si="18"/>
        <v/>
      </c>
      <c r="L447" s="36" t="str">
        <f t="shared" si="19"/>
        <v>否</v>
      </c>
      <c r="M447" s="36" t="str">
        <f t="shared" si="20"/>
        <v>是</v>
      </c>
    </row>
    <row r="448" ht="18.95" customHeight="1" spans="1:13">
      <c r="A448" s="17" t="s">
        <v>135</v>
      </c>
      <c r="B448" s="18" t="s">
        <v>135</v>
      </c>
      <c r="C448" s="18" t="s">
        <v>859</v>
      </c>
      <c r="D448" s="19" t="s">
        <v>875</v>
      </c>
      <c r="E448" s="18" t="s">
        <v>147</v>
      </c>
      <c r="F448" s="49" t="s">
        <v>876</v>
      </c>
      <c r="G448" s="24">
        <v>4141</v>
      </c>
      <c r="H448" s="25" t="e">
        <f>VLOOKUP(F448,#REF!,2,0)</f>
        <v>#REF!</v>
      </c>
      <c r="I448" s="24"/>
      <c r="J448" s="24">
        <f>VLOOKUP(F448,'数据-全省决算数!'!$B:$C,2,0)</f>
        <v>3696</v>
      </c>
      <c r="K448" s="38" t="str">
        <f t="shared" si="18"/>
        <v/>
      </c>
      <c r="L448" s="36" t="e">
        <f t="shared" si="19"/>
        <v>#REF!</v>
      </c>
      <c r="M448" s="36" t="str">
        <f t="shared" si="20"/>
        <v>是</v>
      </c>
    </row>
    <row r="449" ht="18.95" customHeight="1" spans="1:13">
      <c r="A449" s="17" t="s">
        <v>135</v>
      </c>
      <c r="B449" s="468" t="s">
        <v>850</v>
      </c>
      <c r="C449" s="18"/>
      <c r="D449" s="19" t="s">
        <v>877</v>
      </c>
      <c r="E449" s="18"/>
      <c r="F449" s="48" t="s">
        <v>878</v>
      </c>
      <c r="G449" s="34">
        <f>SUMIF($C448:$C1748,$D449,$G448:$G1748)</f>
        <v>40391</v>
      </c>
      <c r="H449" s="25" t="e">
        <f>VLOOKUP(F449,#REF!,2,0)</f>
        <v>#REF!</v>
      </c>
      <c r="I449" s="34"/>
      <c r="J449" s="24">
        <f>VLOOKUP(F449,'数据-全省决算数!'!$B:$C,2,0)</f>
        <v>43514</v>
      </c>
      <c r="K449" s="35" t="str">
        <f t="shared" si="18"/>
        <v/>
      </c>
      <c r="L449" s="36" t="e">
        <f t="shared" si="19"/>
        <v>#REF!</v>
      </c>
      <c r="M449" s="36" t="str">
        <f t="shared" si="20"/>
        <v>是</v>
      </c>
    </row>
    <row r="450" ht="18.95" customHeight="1" spans="1:13">
      <c r="A450" s="17" t="s">
        <v>135</v>
      </c>
      <c r="B450" s="18" t="s">
        <v>135</v>
      </c>
      <c r="C450" s="18" t="s">
        <v>877</v>
      </c>
      <c r="D450" s="19" t="s">
        <v>879</v>
      </c>
      <c r="E450" s="18" t="s">
        <v>147</v>
      </c>
      <c r="F450" s="49" t="s">
        <v>862</v>
      </c>
      <c r="G450" s="24">
        <v>21292</v>
      </c>
      <c r="H450" s="25" t="e">
        <f>VLOOKUP(F450,#REF!,2,0)</f>
        <v>#REF!</v>
      </c>
      <c r="I450" s="24"/>
      <c r="J450" s="24">
        <f>VLOOKUP(F450,'数据-全省决算数!'!$B:$C,2,0)</f>
        <v>773</v>
      </c>
      <c r="K450" s="38" t="str">
        <f t="shared" si="18"/>
        <v/>
      </c>
      <c r="L450" s="36" t="e">
        <f t="shared" si="19"/>
        <v>#REF!</v>
      </c>
      <c r="M450" s="36" t="str">
        <f t="shared" si="20"/>
        <v>是</v>
      </c>
    </row>
    <row r="451" ht="18.95" customHeight="1" spans="1:13">
      <c r="A451" s="17" t="s">
        <v>135</v>
      </c>
      <c r="B451" s="18" t="s">
        <v>135</v>
      </c>
      <c r="C451" s="18" t="s">
        <v>877</v>
      </c>
      <c r="D451" s="19" t="s">
        <v>880</v>
      </c>
      <c r="E451" s="18" t="s">
        <v>147</v>
      </c>
      <c r="F451" s="49" t="s">
        <v>881</v>
      </c>
      <c r="G451" s="24">
        <v>14824</v>
      </c>
      <c r="H451" s="25" t="e">
        <f>VLOOKUP(F451,#REF!,2,0)</f>
        <v>#REF!</v>
      </c>
      <c r="I451" s="24"/>
      <c r="J451" s="24">
        <f>VLOOKUP(F451,'数据-全省决算数!'!$B:$C,2,0)</f>
        <v>12740</v>
      </c>
      <c r="K451" s="38" t="str">
        <f t="shared" si="18"/>
        <v/>
      </c>
      <c r="L451" s="36" t="e">
        <f t="shared" si="19"/>
        <v>#REF!</v>
      </c>
      <c r="M451" s="36" t="str">
        <f t="shared" si="20"/>
        <v>是</v>
      </c>
    </row>
    <row r="452" ht="18.95" customHeight="1" spans="1:13">
      <c r="A452" s="17" t="s">
        <v>135</v>
      </c>
      <c r="B452" s="18"/>
      <c r="C452" s="18" t="s">
        <v>877</v>
      </c>
      <c r="D452" s="19" t="s">
        <v>882</v>
      </c>
      <c r="E452" s="18" t="s">
        <v>147</v>
      </c>
      <c r="F452" s="49" t="s">
        <v>883</v>
      </c>
      <c r="G452" s="24">
        <v>3700</v>
      </c>
      <c r="H452" s="25" t="e">
        <f>VLOOKUP(F452,#REF!,2,0)</f>
        <v>#REF!</v>
      </c>
      <c r="I452" s="24"/>
      <c r="J452" s="24">
        <f>VLOOKUP(F452,'数据-全省决算数!'!$B:$C,2,0)</f>
        <v>5732</v>
      </c>
      <c r="K452" s="38" t="str">
        <f t="shared" ref="K452:K515" si="21">IF(ISERROR(H452/G452-1),"",H452/G452-1)</f>
        <v/>
      </c>
      <c r="L452" s="36" t="e">
        <f t="shared" ref="L452:L515" si="22">IF(F452&lt;&gt;"",IF(SUM(G452:H452)&lt;&gt;0,"是","否"),"空")</f>
        <v>#REF!</v>
      </c>
      <c r="M452" s="36" t="str">
        <f t="shared" ref="M452:M515" si="23">IF(C452&lt;&gt;"",IF(OR(LEFT(C452,3)="205",LEFT(C452,3)="206",LEFT(C452,3)="207",LEFT(C452,3)="208",LEFT(C452,3)="210",LEFT(C452,3)="213"),"是","否"),"是")</f>
        <v>是</v>
      </c>
    </row>
    <row r="453" ht="18.95" customHeight="1" spans="1:13">
      <c r="A453" s="17" t="s">
        <v>135</v>
      </c>
      <c r="B453" s="18" t="s">
        <v>135</v>
      </c>
      <c r="C453" s="18" t="s">
        <v>877</v>
      </c>
      <c r="D453" s="19" t="s">
        <v>884</v>
      </c>
      <c r="E453" s="18" t="s">
        <v>147</v>
      </c>
      <c r="F453" s="49" t="s">
        <v>885</v>
      </c>
      <c r="G453" s="24">
        <v>8</v>
      </c>
      <c r="H453" s="25" t="e">
        <f>VLOOKUP(F453,#REF!,2,0)</f>
        <v>#REF!</v>
      </c>
      <c r="I453" s="24"/>
      <c r="J453" s="24">
        <f>VLOOKUP(F453,'数据-全省决算数!'!$B:$C,2,0)</f>
        <v>-1</v>
      </c>
      <c r="K453" s="35" t="str">
        <f t="shared" si="21"/>
        <v/>
      </c>
      <c r="L453" s="36" t="e">
        <f t="shared" si="22"/>
        <v>#REF!</v>
      </c>
      <c r="M453" s="36" t="str">
        <f t="shared" si="23"/>
        <v>是</v>
      </c>
    </row>
    <row r="454" ht="18.95" customHeight="1" spans="1:13">
      <c r="A454" s="17" t="s">
        <v>135</v>
      </c>
      <c r="B454" s="18" t="s">
        <v>135</v>
      </c>
      <c r="C454" s="18" t="s">
        <v>877</v>
      </c>
      <c r="D454" s="19" t="s">
        <v>886</v>
      </c>
      <c r="E454" s="18" t="s">
        <v>147</v>
      </c>
      <c r="F454" s="49" t="s">
        <v>887</v>
      </c>
      <c r="G454" s="24">
        <v>567</v>
      </c>
      <c r="H454" s="25" t="e">
        <f>VLOOKUP(F454,#REF!,2,0)</f>
        <v>#REF!</v>
      </c>
      <c r="I454" s="24"/>
      <c r="J454" s="24">
        <f>VLOOKUP(F454,'数据-全省决算数!'!$B:$C,2,0)</f>
        <v>481</v>
      </c>
      <c r="K454" s="38" t="str">
        <f t="shared" si="21"/>
        <v/>
      </c>
      <c r="L454" s="36" t="e">
        <f t="shared" si="22"/>
        <v>#REF!</v>
      </c>
      <c r="M454" s="36" t="str">
        <f t="shared" si="23"/>
        <v>是</v>
      </c>
    </row>
    <row r="455" ht="18.95" customHeight="1" spans="1:13">
      <c r="A455" s="17" t="s">
        <v>135</v>
      </c>
      <c r="B455" s="468" t="s">
        <v>850</v>
      </c>
      <c r="C455" s="18"/>
      <c r="D455" s="19" t="s">
        <v>888</v>
      </c>
      <c r="E455" s="18"/>
      <c r="F455" s="50" t="s">
        <v>889</v>
      </c>
      <c r="G455" s="34">
        <f>SUMIF($C454:$C1754,$D455,$G454:$G1754)</f>
        <v>185185</v>
      </c>
      <c r="H455" s="25" t="e">
        <f>VLOOKUP(F455,#REF!,2,0)</f>
        <v>#REF!</v>
      </c>
      <c r="I455" s="34"/>
      <c r="J455" s="24">
        <f>VLOOKUP(F455,'数据-全省决算数!'!$B:$C,2,0)</f>
        <v>172342</v>
      </c>
      <c r="K455" s="35" t="str">
        <f t="shared" si="21"/>
        <v/>
      </c>
      <c r="L455" s="36" t="e">
        <f t="shared" si="22"/>
        <v>#REF!</v>
      </c>
      <c r="M455" s="36" t="str">
        <f t="shared" si="23"/>
        <v>是</v>
      </c>
    </row>
    <row r="456" ht="18.95" customHeight="1" spans="1:13">
      <c r="A456" s="17" t="s">
        <v>135</v>
      </c>
      <c r="B456" s="18" t="s">
        <v>135</v>
      </c>
      <c r="C456" s="18" t="s">
        <v>888</v>
      </c>
      <c r="D456" s="19" t="s">
        <v>890</v>
      </c>
      <c r="E456" s="18" t="s">
        <v>147</v>
      </c>
      <c r="F456" s="49" t="s">
        <v>862</v>
      </c>
      <c r="G456" s="24">
        <v>2244</v>
      </c>
      <c r="H456" s="25" t="e">
        <f>VLOOKUP(F456,#REF!,2,0)</f>
        <v>#REF!</v>
      </c>
      <c r="I456" s="24"/>
      <c r="J456" s="24">
        <f>VLOOKUP(F456,'数据-全省决算数!'!$B:$C,2,0)</f>
        <v>773</v>
      </c>
      <c r="K456" s="38" t="str">
        <f t="shared" si="21"/>
        <v/>
      </c>
      <c r="L456" s="36" t="e">
        <f t="shared" si="22"/>
        <v>#REF!</v>
      </c>
      <c r="M456" s="36" t="str">
        <f t="shared" si="23"/>
        <v>是</v>
      </c>
    </row>
    <row r="457" ht="18.95" customHeight="1" spans="1:13">
      <c r="A457" s="17" t="s">
        <v>135</v>
      </c>
      <c r="B457" s="18" t="s">
        <v>135</v>
      </c>
      <c r="C457" s="18" t="s">
        <v>888</v>
      </c>
      <c r="D457" s="19" t="s">
        <v>891</v>
      </c>
      <c r="E457" s="18" t="s">
        <v>147</v>
      </c>
      <c r="F457" s="49" t="s">
        <v>892</v>
      </c>
      <c r="G457" s="24">
        <v>59698</v>
      </c>
      <c r="H457" s="25" t="e">
        <f>VLOOKUP(F457,#REF!,2,0)</f>
        <v>#REF!</v>
      </c>
      <c r="I457" s="24"/>
      <c r="J457" s="24">
        <f>VLOOKUP(F457,'数据-全省决算数!'!$B:$C,2,0)</f>
        <v>52744</v>
      </c>
      <c r="K457" s="38" t="str">
        <f t="shared" si="21"/>
        <v/>
      </c>
      <c r="L457" s="36" t="e">
        <f t="shared" si="22"/>
        <v>#REF!</v>
      </c>
      <c r="M457" s="36" t="str">
        <f t="shared" si="23"/>
        <v>是</v>
      </c>
    </row>
    <row r="458" ht="18.95" customHeight="1" spans="1:13">
      <c r="A458" s="17" t="s">
        <v>135</v>
      </c>
      <c r="B458" s="18"/>
      <c r="C458" s="18" t="s">
        <v>888</v>
      </c>
      <c r="D458" s="19" t="s">
        <v>893</v>
      </c>
      <c r="E458" s="18" t="s">
        <v>147</v>
      </c>
      <c r="F458" s="49" t="s">
        <v>894</v>
      </c>
      <c r="G458" s="24">
        <v>45112</v>
      </c>
      <c r="H458" s="25" t="e">
        <f>VLOOKUP(F458,#REF!,2,0)</f>
        <v>#REF!</v>
      </c>
      <c r="I458" s="24"/>
      <c r="J458" s="24">
        <f>VLOOKUP(F458,'数据-全省决算数!'!$B:$C,2,0)</f>
        <v>33775</v>
      </c>
      <c r="K458" s="38" t="str">
        <f t="shared" si="21"/>
        <v/>
      </c>
      <c r="L458" s="36" t="e">
        <f t="shared" si="22"/>
        <v>#REF!</v>
      </c>
      <c r="M458" s="36" t="str">
        <f t="shared" si="23"/>
        <v>是</v>
      </c>
    </row>
    <row r="459" ht="18.95" customHeight="1" spans="1:13">
      <c r="A459" s="17" t="s">
        <v>135</v>
      </c>
      <c r="B459" s="18" t="s">
        <v>135</v>
      </c>
      <c r="C459" s="18" t="s">
        <v>888</v>
      </c>
      <c r="D459" s="19" t="s">
        <v>895</v>
      </c>
      <c r="E459" s="18" t="s">
        <v>147</v>
      </c>
      <c r="F459" s="49" t="s">
        <v>896</v>
      </c>
      <c r="G459" s="24">
        <v>30003</v>
      </c>
      <c r="H459" s="25" t="e">
        <f>VLOOKUP(F459,#REF!,2,0)</f>
        <v>#REF!</v>
      </c>
      <c r="I459" s="24"/>
      <c r="J459" s="24">
        <f>VLOOKUP(F459,'数据-全省决算数!'!$B:$C,2,0)</f>
        <v>40894</v>
      </c>
      <c r="K459" s="38" t="str">
        <f t="shared" si="21"/>
        <v/>
      </c>
      <c r="L459" s="36" t="e">
        <f t="shared" si="22"/>
        <v>#REF!</v>
      </c>
      <c r="M459" s="36" t="str">
        <f t="shared" si="23"/>
        <v>是</v>
      </c>
    </row>
    <row r="460" ht="18.95" customHeight="1" spans="1:13">
      <c r="A460" s="17" t="s">
        <v>135</v>
      </c>
      <c r="B460" s="18" t="s">
        <v>135</v>
      </c>
      <c r="C460" s="18" t="s">
        <v>888</v>
      </c>
      <c r="D460" s="19" t="s">
        <v>897</v>
      </c>
      <c r="E460" s="18" t="s">
        <v>147</v>
      </c>
      <c r="F460" s="49" t="s">
        <v>898</v>
      </c>
      <c r="G460" s="24">
        <v>48128</v>
      </c>
      <c r="H460" s="25" t="e">
        <f>VLOOKUP(F460,#REF!,2,0)</f>
        <v>#REF!</v>
      </c>
      <c r="I460" s="24"/>
      <c r="J460" s="24">
        <f>VLOOKUP(F460,'数据-全省决算数!'!$B:$C,2,0)</f>
        <v>42373</v>
      </c>
      <c r="K460" s="38" t="str">
        <f t="shared" si="21"/>
        <v/>
      </c>
      <c r="L460" s="36" t="e">
        <f t="shared" si="22"/>
        <v>#REF!</v>
      </c>
      <c r="M460" s="36" t="str">
        <f t="shared" si="23"/>
        <v>是</v>
      </c>
    </row>
    <row r="461" ht="18.95" customHeight="1" spans="1:13">
      <c r="A461" s="17" t="s">
        <v>135</v>
      </c>
      <c r="B461" s="468" t="s">
        <v>850</v>
      </c>
      <c r="C461" s="18"/>
      <c r="D461" s="19" t="s">
        <v>899</v>
      </c>
      <c r="E461" s="18"/>
      <c r="F461" s="50" t="s">
        <v>900</v>
      </c>
      <c r="G461" s="34">
        <f>SUMIF($C460:$C1760,$D461,$G460:$G1760)</f>
        <v>31851</v>
      </c>
      <c r="H461" s="25" t="e">
        <f>VLOOKUP(F461,#REF!,2,0)</f>
        <v>#REF!</v>
      </c>
      <c r="I461" s="34"/>
      <c r="J461" s="24">
        <f>VLOOKUP(F461,'数据-全省决算数!'!$B:$C,2,0)</f>
        <v>36102</v>
      </c>
      <c r="K461" s="35" t="str">
        <f t="shared" si="21"/>
        <v/>
      </c>
      <c r="L461" s="36" t="e">
        <f t="shared" si="22"/>
        <v>#REF!</v>
      </c>
      <c r="M461" s="36" t="str">
        <f t="shared" si="23"/>
        <v>是</v>
      </c>
    </row>
    <row r="462" ht="18.95" customHeight="1" spans="1:13">
      <c r="A462" s="17" t="s">
        <v>135</v>
      </c>
      <c r="B462" s="18" t="s">
        <v>135</v>
      </c>
      <c r="C462" s="18" t="s">
        <v>899</v>
      </c>
      <c r="D462" s="19" t="s">
        <v>901</v>
      </c>
      <c r="E462" s="18" t="s">
        <v>147</v>
      </c>
      <c r="F462" s="49" t="s">
        <v>862</v>
      </c>
      <c r="G462" s="24">
        <v>2147</v>
      </c>
      <c r="H462" s="25" t="e">
        <f>VLOOKUP(F462,#REF!,2,0)</f>
        <v>#REF!</v>
      </c>
      <c r="I462" s="24"/>
      <c r="J462" s="24">
        <f>VLOOKUP(F462,'数据-全省决算数!'!$B:$C,2,0)</f>
        <v>773</v>
      </c>
      <c r="K462" s="38" t="str">
        <f t="shared" si="21"/>
        <v/>
      </c>
      <c r="L462" s="36" t="e">
        <f t="shared" si="22"/>
        <v>#REF!</v>
      </c>
      <c r="M462" s="36" t="str">
        <f t="shared" si="23"/>
        <v>是</v>
      </c>
    </row>
    <row r="463" ht="18.95" customHeight="1" spans="1:13">
      <c r="A463" s="17" t="s">
        <v>135</v>
      </c>
      <c r="B463" s="18"/>
      <c r="C463" s="18" t="s">
        <v>899</v>
      </c>
      <c r="D463" s="19" t="s">
        <v>902</v>
      </c>
      <c r="E463" s="18" t="s">
        <v>147</v>
      </c>
      <c r="F463" s="49" t="s">
        <v>903</v>
      </c>
      <c r="G463" s="24">
        <v>3628</v>
      </c>
      <c r="H463" s="25" t="e">
        <f>VLOOKUP(F463,#REF!,2,0)</f>
        <v>#REF!</v>
      </c>
      <c r="I463" s="24"/>
      <c r="J463" s="24">
        <f>VLOOKUP(F463,'数据-全省决算数!'!$B:$C,2,0)</f>
        <v>19157</v>
      </c>
      <c r="K463" s="38" t="str">
        <f t="shared" si="21"/>
        <v/>
      </c>
      <c r="L463" s="36" t="e">
        <f t="shared" si="22"/>
        <v>#REF!</v>
      </c>
      <c r="M463" s="36" t="str">
        <f t="shared" si="23"/>
        <v>是</v>
      </c>
    </row>
    <row r="464" ht="18.95" customHeight="1" spans="1:13">
      <c r="A464" s="17" t="s">
        <v>135</v>
      </c>
      <c r="B464" s="18" t="s">
        <v>135</v>
      </c>
      <c r="C464" s="18" t="s">
        <v>899</v>
      </c>
      <c r="D464" s="19" t="s">
        <v>904</v>
      </c>
      <c r="E464" s="18" t="s">
        <v>147</v>
      </c>
      <c r="F464" s="49" t="s">
        <v>905</v>
      </c>
      <c r="G464" s="24">
        <v>8905</v>
      </c>
      <c r="H464" s="25" t="e">
        <f>VLOOKUP(F464,#REF!,2,0)</f>
        <v>#REF!</v>
      </c>
      <c r="I464" s="24"/>
      <c r="J464" s="24">
        <f>VLOOKUP(F464,'数据-全省决算数!'!$B:$C,2,0)</f>
        <v>7706</v>
      </c>
      <c r="K464" s="38" t="str">
        <f t="shared" si="21"/>
        <v/>
      </c>
      <c r="L464" s="36" t="e">
        <f t="shared" si="22"/>
        <v>#REF!</v>
      </c>
      <c r="M464" s="36" t="str">
        <f t="shared" si="23"/>
        <v>是</v>
      </c>
    </row>
    <row r="465" ht="18.95" customHeight="1" spans="1:13">
      <c r="A465" s="17" t="s">
        <v>135</v>
      </c>
      <c r="B465" s="18" t="s">
        <v>135</v>
      </c>
      <c r="C465" s="18" t="s">
        <v>899</v>
      </c>
      <c r="D465" s="19" t="s">
        <v>906</v>
      </c>
      <c r="E465" s="18" t="s">
        <v>147</v>
      </c>
      <c r="F465" s="49" t="s">
        <v>907</v>
      </c>
      <c r="G465" s="24">
        <v>17171</v>
      </c>
      <c r="H465" s="25" t="e">
        <f>VLOOKUP(F465,#REF!,2,0)</f>
        <v>#REF!</v>
      </c>
      <c r="I465" s="24"/>
      <c r="J465" s="24">
        <f>VLOOKUP(F465,'数据-全省决算数!'!$B:$C,2,0)</f>
        <v>6921</v>
      </c>
      <c r="K465" s="38" t="str">
        <f t="shared" si="21"/>
        <v/>
      </c>
      <c r="L465" s="36" t="e">
        <f t="shared" si="22"/>
        <v>#REF!</v>
      </c>
      <c r="M465" s="36" t="str">
        <f t="shared" si="23"/>
        <v>是</v>
      </c>
    </row>
    <row r="466" ht="18.95" customHeight="1" spans="1:13">
      <c r="A466" s="17" t="s">
        <v>135</v>
      </c>
      <c r="B466" s="468" t="s">
        <v>850</v>
      </c>
      <c r="C466" s="18"/>
      <c r="D466" s="19" t="s">
        <v>908</v>
      </c>
      <c r="E466" s="18"/>
      <c r="F466" s="50" t="s">
        <v>909</v>
      </c>
      <c r="G466" s="34">
        <f>SUMIF($C465:$C1765,$D466,$G465:$G1765)</f>
        <v>10537</v>
      </c>
      <c r="H466" s="25" t="e">
        <f>VLOOKUP(F466,#REF!,2,0)</f>
        <v>#REF!</v>
      </c>
      <c r="I466" s="34"/>
      <c r="J466" s="24">
        <f>VLOOKUP(F466,'数据-全省决算数!'!$B:$C,2,0)</f>
        <v>9495</v>
      </c>
      <c r="K466" s="35" t="str">
        <f t="shared" si="21"/>
        <v/>
      </c>
      <c r="L466" s="36" t="e">
        <f t="shared" si="22"/>
        <v>#REF!</v>
      </c>
      <c r="M466" s="36" t="str">
        <f t="shared" si="23"/>
        <v>是</v>
      </c>
    </row>
    <row r="467" ht="18.95" customHeight="1" spans="1:13">
      <c r="A467" s="17" t="s">
        <v>135</v>
      </c>
      <c r="B467" s="18" t="s">
        <v>135</v>
      </c>
      <c r="C467" s="18" t="s">
        <v>908</v>
      </c>
      <c r="D467" s="19" t="s">
        <v>910</v>
      </c>
      <c r="E467" s="18" t="s">
        <v>147</v>
      </c>
      <c r="F467" s="49" t="s">
        <v>911</v>
      </c>
      <c r="G467" s="24">
        <v>5430</v>
      </c>
      <c r="H467" s="25" t="e">
        <f>VLOOKUP(F467,#REF!,2,0)</f>
        <v>#REF!</v>
      </c>
      <c r="I467" s="24"/>
      <c r="J467" s="24">
        <f>VLOOKUP(F467,'数据-全省决算数!'!$B:$C,2,0)</f>
        <v>3477</v>
      </c>
      <c r="K467" s="42" t="str">
        <f t="shared" si="21"/>
        <v/>
      </c>
      <c r="L467" s="36" t="e">
        <f t="shared" si="22"/>
        <v>#REF!</v>
      </c>
      <c r="M467" s="36" t="str">
        <f t="shared" si="23"/>
        <v>是</v>
      </c>
    </row>
    <row r="468" ht="18.95" customHeight="1" spans="1:13">
      <c r="A468" s="17" t="s">
        <v>135</v>
      </c>
      <c r="B468" s="18"/>
      <c r="C468" s="18" t="s">
        <v>908</v>
      </c>
      <c r="D468" s="19" t="s">
        <v>912</v>
      </c>
      <c r="E468" s="18" t="s">
        <v>147</v>
      </c>
      <c r="F468" s="49" t="s">
        <v>913</v>
      </c>
      <c r="G468" s="24">
        <v>2953</v>
      </c>
      <c r="H468" s="25" t="e">
        <f>VLOOKUP(F468,#REF!,2,0)</f>
        <v>#REF!</v>
      </c>
      <c r="I468" s="24"/>
      <c r="J468" s="24">
        <f>VLOOKUP(F468,'数据-全省决算数!'!$B:$C,2,0)</f>
        <v>1237</v>
      </c>
      <c r="K468" s="38" t="str">
        <f t="shared" si="21"/>
        <v/>
      </c>
      <c r="L468" s="36" t="e">
        <f t="shared" si="22"/>
        <v>#REF!</v>
      </c>
      <c r="M468" s="36" t="str">
        <f t="shared" si="23"/>
        <v>是</v>
      </c>
    </row>
    <row r="469" ht="18.95" customHeight="1" spans="1:13">
      <c r="A469" s="17" t="s">
        <v>135</v>
      </c>
      <c r="B469" s="18" t="s">
        <v>135</v>
      </c>
      <c r="C469" s="18" t="s">
        <v>908</v>
      </c>
      <c r="D469" s="19" t="s">
        <v>914</v>
      </c>
      <c r="E469" s="18" t="s">
        <v>147</v>
      </c>
      <c r="F469" s="49" t="s">
        <v>915</v>
      </c>
      <c r="G469" s="24">
        <v>0</v>
      </c>
      <c r="H469" s="24">
        <v>0</v>
      </c>
      <c r="I469" s="24"/>
      <c r="J469" s="24"/>
      <c r="K469" s="35" t="str">
        <f t="shared" si="21"/>
        <v/>
      </c>
      <c r="L469" s="36" t="str">
        <f t="shared" si="22"/>
        <v>否</v>
      </c>
      <c r="M469" s="36" t="str">
        <f t="shared" si="23"/>
        <v>是</v>
      </c>
    </row>
    <row r="470" ht="18.95" customHeight="1" spans="1:13">
      <c r="A470" s="17" t="s">
        <v>135</v>
      </c>
      <c r="B470" s="18" t="s">
        <v>135</v>
      </c>
      <c r="C470" s="18" t="s">
        <v>908</v>
      </c>
      <c r="D470" s="19" t="s">
        <v>916</v>
      </c>
      <c r="E470" s="18" t="s">
        <v>147</v>
      </c>
      <c r="F470" s="49" t="s">
        <v>917</v>
      </c>
      <c r="G470" s="24">
        <v>2154</v>
      </c>
      <c r="H470" s="25" t="e">
        <f>VLOOKUP(F470,#REF!,2,0)</f>
        <v>#REF!</v>
      </c>
      <c r="I470" s="24"/>
      <c r="J470" s="24">
        <f>VLOOKUP(F470,'数据-全省决算数!'!$B:$C,2,0)</f>
        <v>4781</v>
      </c>
      <c r="K470" s="38" t="str">
        <f t="shared" si="21"/>
        <v/>
      </c>
      <c r="L470" s="36" t="e">
        <f t="shared" si="22"/>
        <v>#REF!</v>
      </c>
      <c r="M470" s="36" t="str">
        <f t="shared" si="23"/>
        <v>是</v>
      </c>
    </row>
    <row r="471" ht="18.95" customHeight="1" spans="1:13">
      <c r="A471" s="17" t="s">
        <v>135</v>
      </c>
      <c r="B471" s="468" t="s">
        <v>850</v>
      </c>
      <c r="C471" s="18"/>
      <c r="D471" s="19" t="s">
        <v>918</v>
      </c>
      <c r="E471" s="18"/>
      <c r="F471" s="50" t="s">
        <v>919</v>
      </c>
      <c r="G471" s="34">
        <f>SUMIF($C470:$C1770,$D471,$G470:$G1770)</f>
        <v>30711</v>
      </c>
      <c r="H471" s="25" t="e">
        <f>VLOOKUP(F471,#REF!,2,0)</f>
        <v>#REF!</v>
      </c>
      <c r="I471" s="34"/>
      <c r="J471" s="24">
        <f>VLOOKUP(F471,'数据-全省决算数!'!$B:$C,2,0)</f>
        <v>32020</v>
      </c>
      <c r="K471" s="35" t="str">
        <f t="shared" si="21"/>
        <v/>
      </c>
      <c r="L471" s="36" t="e">
        <f t="shared" si="22"/>
        <v>#REF!</v>
      </c>
      <c r="M471" s="36" t="str">
        <f t="shared" si="23"/>
        <v>是</v>
      </c>
    </row>
    <row r="472" ht="18.95" customHeight="1" spans="1:13">
      <c r="A472" s="17" t="s">
        <v>135</v>
      </c>
      <c r="B472" s="18" t="s">
        <v>135</v>
      </c>
      <c r="C472" s="18" t="s">
        <v>918</v>
      </c>
      <c r="D472" s="19" t="s">
        <v>920</v>
      </c>
      <c r="E472" s="18" t="s">
        <v>147</v>
      </c>
      <c r="F472" s="49" t="s">
        <v>862</v>
      </c>
      <c r="G472" s="24">
        <v>5441</v>
      </c>
      <c r="H472" s="25" t="e">
        <f>VLOOKUP(F472,#REF!,2,0)</f>
        <v>#REF!</v>
      </c>
      <c r="I472" s="24"/>
      <c r="J472" s="24">
        <f>VLOOKUP(F472,'数据-全省决算数!'!$B:$C,2,0)</f>
        <v>773</v>
      </c>
      <c r="K472" s="38" t="str">
        <f t="shared" si="21"/>
        <v/>
      </c>
      <c r="L472" s="36" t="e">
        <f t="shared" si="22"/>
        <v>#REF!</v>
      </c>
      <c r="M472" s="36" t="str">
        <f t="shared" si="23"/>
        <v>是</v>
      </c>
    </row>
    <row r="473" ht="18.95" customHeight="1" spans="1:13">
      <c r="A473" s="17" t="s">
        <v>135</v>
      </c>
      <c r="B473" s="18" t="s">
        <v>135</v>
      </c>
      <c r="C473" s="18" t="s">
        <v>918</v>
      </c>
      <c r="D473" s="19" t="s">
        <v>921</v>
      </c>
      <c r="E473" s="18" t="s">
        <v>147</v>
      </c>
      <c r="F473" s="49" t="s">
        <v>922</v>
      </c>
      <c r="G473" s="24">
        <v>15365</v>
      </c>
      <c r="H473" s="25" t="e">
        <f>VLOOKUP(F473,#REF!,2,0)</f>
        <v>#REF!</v>
      </c>
      <c r="I473" s="24"/>
      <c r="J473" s="24">
        <f>VLOOKUP(F473,'数据-全省决算数!'!$B:$C,2,0)</f>
        <v>16770</v>
      </c>
      <c r="K473" s="38" t="str">
        <f t="shared" si="21"/>
        <v/>
      </c>
      <c r="L473" s="36" t="e">
        <f t="shared" si="22"/>
        <v>#REF!</v>
      </c>
      <c r="M473" s="36" t="str">
        <f t="shared" si="23"/>
        <v>是</v>
      </c>
    </row>
    <row r="474" ht="18.95" customHeight="1" spans="1:13">
      <c r="A474" s="17" t="s">
        <v>135</v>
      </c>
      <c r="B474" s="18" t="s">
        <v>135</v>
      </c>
      <c r="C474" s="18" t="s">
        <v>918</v>
      </c>
      <c r="D474" s="19" t="s">
        <v>923</v>
      </c>
      <c r="E474" s="18" t="s">
        <v>147</v>
      </c>
      <c r="F474" s="49" t="s">
        <v>924</v>
      </c>
      <c r="G474" s="24">
        <v>182</v>
      </c>
      <c r="H474" s="25" t="e">
        <f>VLOOKUP(F474,#REF!,2,0)</f>
        <v>#REF!</v>
      </c>
      <c r="I474" s="24"/>
      <c r="J474" s="24">
        <f>VLOOKUP(F474,'数据-全省决算数!'!$B:$C,2,0)</f>
        <v>190</v>
      </c>
      <c r="K474" s="38" t="str">
        <f t="shared" si="21"/>
        <v/>
      </c>
      <c r="L474" s="36" t="e">
        <f t="shared" si="22"/>
        <v>#REF!</v>
      </c>
      <c r="M474" s="36" t="str">
        <f t="shared" si="23"/>
        <v>是</v>
      </c>
    </row>
    <row r="475" ht="18.95" customHeight="1" spans="1:13">
      <c r="A475" s="17" t="s">
        <v>135</v>
      </c>
      <c r="B475" s="18"/>
      <c r="C475" s="18" t="s">
        <v>918</v>
      </c>
      <c r="D475" s="19" t="s">
        <v>925</v>
      </c>
      <c r="E475" s="18" t="s">
        <v>147</v>
      </c>
      <c r="F475" s="49" t="s">
        <v>926</v>
      </c>
      <c r="G475" s="24">
        <v>444</v>
      </c>
      <c r="H475" s="25" t="e">
        <f>VLOOKUP(F475,#REF!,2,0)</f>
        <v>#REF!</v>
      </c>
      <c r="I475" s="24"/>
      <c r="J475" s="24">
        <f>VLOOKUP(F475,'数据-全省决算数!'!$B:$C,2,0)</f>
        <v>380</v>
      </c>
      <c r="K475" s="38" t="str">
        <f t="shared" si="21"/>
        <v/>
      </c>
      <c r="L475" s="36" t="e">
        <f t="shared" si="22"/>
        <v>#REF!</v>
      </c>
      <c r="M475" s="36" t="str">
        <f t="shared" si="23"/>
        <v>是</v>
      </c>
    </row>
    <row r="476" ht="18.95" customHeight="1" spans="1:13">
      <c r="A476" s="17" t="s">
        <v>135</v>
      </c>
      <c r="B476" s="18" t="s">
        <v>135</v>
      </c>
      <c r="C476" s="18" t="s">
        <v>918</v>
      </c>
      <c r="D476" s="19" t="s">
        <v>927</v>
      </c>
      <c r="E476" s="18" t="s">
        <v>147</v>
      </c>
      <c r="F476" s="49" t="s">
        <v>928</v>
      </c>
      <c r="G476" s="24">
        <v>330</v>
      </c>
      <c r="H476" s="25" t="e">
        <f>VLOOKUP(F476,#REF!,2,0)</f>
        <v>#REF!</v>
      </c>
      <c r="I476" s="24"/>
      <c r="J476" s="24">
        <f>VLOOKUP(F476,'数据-全省决算数!'!$B:$C,2,0)</f>
        <v>866</v>
      </c>
      <c r="K476" s="38" t="str">
        <f t="shared" si="21"/>
        <v/>
      </c>
      <c r="L476" s="36" t="e">
        <f t="shared" si="22"/>
        <v>#REF!</v>
      </c>
      <c r="M476" s="36" t="str">
        <f t="shared" si="23"/>
        <v>是</v>
      </c>
    </row>
    <row r="477" ht="18.95" customHeight="1" spans="1:13">
      <c r="A477" s="17" t="s">
        <v>135</v>
      </c>
      <c r="B477" s="18" t="s">
        <v>135</v>
      </c>
      <c r="C477" s="18" t="s">
        <v>918</v>
      </c>
      <c r="D477" s="19" t="s">
        <v>929</v>
      </c>
      <c r="E477" s="18" t="s">
        <v>147</v>
      </c>
      <c r="F477" s="49" t="s">
        <v>930</v>
      </c>
      <c r="G477" s="24">
        <v>8949</v>
      </c>
      <c r="H477" s="25" t="e">
        <f>VLOOKUP(F477,#REF!,2,0)</f>
        <v>#REF!</v>
      </c>
      <c r="I477" s="24"/>
      <c r="J477" s="24">
        <f>VLOOKUP(F477,'数据-全省决算数!'!$B:$C,2,0)</f>
        <v>6989</v>
      </c>
      <c r="K477" s="38" t="str">
        <f t="shared" si="21"/>
        <v/>
      </c>
      <c r="L477" s="36" t="e">
        <f t="shared" si="22"/>
        <v>#REF!</v>
      </c>
      <c r="M477" s="36" t="str">
        <f t="shared" si="23"/>
        <v>是</v>
      </c>
    </row>
    <row r="478" ht="18.95" customHeight="1" spans="1:13">
      <c r="A478" s="17" t="s">
        <v>135</v>
      </c>
      <c r="B478" s="468" t="s">
        <v>850</v>
      </c>
      <c r="C478" s="18"/>
      <c r="D478" s="19" t="s">
        <v>931</v>
      </c>
      <c r="E478" s="18"/>
      <c r="F478" s="50" t="s">
        <v>932</v>
      </c>
      <c r="G478" s="34">
        <f>SUMIF($C477:$C1777,$D478,$G477:$G1777)</f>
        <v>2220</v>
      </c>
      <c r="H478" s="25" t="e">
        <f>VLOOKUP(F478,#REF!,2,0)</f>
        <v>#REF!</v>
      </c>
      <c r="I478" s="34"/>
      <c r="J478" s="24">
        <f>VLOOKUP(F478,'数据-全省决算数!'!$B:$C,2,0)</f>
        <v>6097</v>
      </c>
      <c r="K478" s="35" t="str">
        <f t="shared" si="21"/>
        <v/>
      </c>
      <c r="L478" s="36" t="e">
        <f t="shared" si="22"/>
        <v>#REF!</v>
      </c>
      <c r="M478" s="36" t="str">
        <f t="shared" si="23"/>
        <v>是</v>
      </c>
    </row>
    <row r="479" ht="18.95" customHeight="1" spans="1:13">
      <c r="A479" s="17" t="s">
        <v>135</v>
      </c>
      <c r="B479" s="18"/>
      <c r="C479" s="468" t="s">
        <v>931</v>
      </c>
      <c r="D479" s="19" t="s">
        <v>933</v>
      </c>
      <c r="E479" s="18" t="s">
        <v>147</v>
      </c>
      <c r="F479" s="49" t="s">
        <v>934</v>
      </c>
      <c r="G479" s="24">
        <v>267</v>
      </c>
      <c r="H479" s="25" t="e">
        <f>VLOOKUP(F479,#REF!,2,0)</f>
        <v>#REF!</v>
      </c>
      <c r="I479" s="24"/>
      <c r="J479" s="24">
        <f>VLOOKUP(F479,'数据-全省决算数!'!$B:$C,2,0)</f>
        <v>4702</v>
      </c>
      <c r="K479" s="38" t="str">
        <f t="shared" si="21"/>
        <v/>
      </c>
      <c r="L479" s="36" t="e">
        <f t="shared" si="22"/>
        <v>#REF!</v>
      </c>
      <c r="M479" s="36" t="str">
        <f t="shared" si="23"/>
        <v>是</v>
      </c>
    </row>
    <row r="480" ht="18.95" customHeight="1" spans="1:13">
      <c r="A480" s="17" t="s">
        <v>135</v>
      </c>
      <c r="B480" s="18"/>
      <c r="C480" s="468" t="s">
        <v>931</v>
      </c>
      <c r="D480" s="19" t="s">
        <v>935</v>
      </c>
      <c r="E480" s="18" t="s">
        <v>147</v>
      </c>
      <c r="F480" s="49" t="s">
        <v>936</v>
      </c>
      <c r="G480" s="24">
        <v>40</v>
      </c>
      <c r="H480" s="25" t="e">
        <f>VLOOKUP(F480,#REF!,2,0)</f>
        <v>#REF!</v>
      </c>
      <c r="I480" s="24"/>
      <c r="J480" s="24">
        <f>VLOOKUP(F480,'数据-全省决算数!'!$B:$C,2,0)</f>
        <v>70</v>
      </c>
      <c r="K480" s="38" t="str">
        <f t="shared" si="21"/>
        <v/>
      </c>
      <c r="L480" s="36" t="e">
        <f t="shared" si="22"/>
        <v>#REF!</v>
      </c>
      <c r="M480" s="36" t="str">
        <f t="shared" si="23"/>
        <v>是</v>
      </c>
    </row>
    <row r="481" ht="18.95" customHeight="1" spans="1:13">
      <c r="A481" s="17" t="s">
        <v>135</v>
      </c>
      <c r="B481" s="18" t="s">
        <v>135</v>
      </c>
      <c r="C481" s="468" t="s">
        <v>931</v>
      </c>
      <c r="D481" s="19" t="s">
        <v>937</v>
      </c>
      <c r="E481" s="18" t="s">
        <v>147</v>
      </c>
      <c r="F481" s="49" t="s">
        <v>938</v>
      </c>
      <c r="G481" s="24">
        <v>1913</v>
      </c>
      <c r="H481" s="25" t="e">
        <f>VLOOKUP(F481,#REF!,2,0)</f>
        <v>#REF!</v>
      </c>
      <c r="I481" s="24"/>
      <c r="J481" s="24">
        <f>VLOOKUP(F481,'数据-全省决算数!'!$B:$C,2,0)</f>
        <v>1325</v>
      </c>
      <c r="K481" s="38" t="str">
        <f t="shared" si="21"/>
        <v/>
      </c>
      <c r="L481" s="36" t="e">
        <f t="shared" si="22"/>
        <v>#REF!</v>
      </c>
      <c r="M481" s="36" t="str">
        <f t="shared" si="23"/>
        <v>是</v>
      </c>
    </row>
    <row r="482" ht="18.95" customHeight="1" spans="1:13">
      <c r="A482" s="17" t="s">
        <v>135</v>
      </c>
      <c r="B482" s="468" t="s">
        <v>850</v>
      </c>
      <c r="C482" s="18"/>
      <c r="D482" s="19" t="s">
        <v>939</v>
      </c>
      <c r="E482" s="18" t="s">
        <v>147</v>
      </c>
      <c r="F482" s="50" t="s">
        <v>2992</v>
      </c>
      <c r="G482" s="34">
        <v>5540</v>
      </c>
      <c r="H482" s="25" t="e">
        <f>VLOOKUP(F482,#REF!,2,0)</f>
        <v>#REF!</v>
      </c>
      <c r="I482" s="34"/>
      <c r="J482" s="24" t="e">
        <f>VLOOKUP(F482,'数据-全省决算数!'!$B:$C,2,0)</f>
        <v>#N/A</v>
      </c>
      <c r="K482" s="35" t="str">
        <f t="shared" si="21"/>
        <v/>
      </c>
      <c r="L482" s="36" t="e">
        <f t="shared" si="22"/>
        <v>#REF!</v>
      </c>
      <c r="M482" s="36" t="str">
        <f t="shared" si="23"/>
        <v>是</v>
      </c>
    </row>
    <row r="483" ht="18.95" customHeight="1" spans="1:13">
      <c r="A483" s="17" t="s">
        <v>135</v>
      </c>
      <c r="B483" s="468" t="s">
        <v>850</v>
      </c>
      <c r="C483" s="18"/>
      <c r="D483" s="19" t="s">
        <v>941</v>
      </c>
      <c r="E483" s="18"/>
      <c r="F483" s="50" t="s">
        <v>2993</v>
      </c>
      <c r="G483" s="34">
        <f>SUMIF($C482:$C1782,$D483,$G482:$G1782)</f>
        <v>88135</v>
      </c>
      <c r="H483" s="25" t="e">
        <f>VLOOKUP(F483,#REF!,2,0)</f>
        <v>#REF!</v>
      </c>
      <c r="I483" s="34"/>
      <c r="J483" s="24" t="e">
        <f>VLOOKUP(F483,'数据-全省决算数!'!$B:$C,2,0)</f>
        <v>#N/A</v>
      </c>
      <c r="K483" s="44" t="str">
        <f t="shared" si="21"/>
        <v/>
      </c>
      <c r="L483" s="36" t="e">
        <f t="shared" si="22"/>
        <v>#REF!</v>
      </c>
      <c r="M483" s="36" t="str">
        <f t="shared" si="23"/>
        <v>是</v>
      </c>
    </row>
    <row r="484" ht="18.95" customHeight="1" spans="1:13">
      <c r="A484" s="17" t="s">
        <v>135</v>
      </c>
      <c r="B484" s="18" t="s">
        <v>135</v>
      </c>
      <c r="C484" s="18" t="s">
        <v>941</v>
      </c>
      <c r="D484" s="19" t="s">
        <v>943</v>
      </c>
      <c r="E484" s="18" t="s">
        <v>147</v>
      </c>
      <c r="F484" s="49" t="s">
        <v>944</v>
      </c>
      <c r="G484" s="24">
        <v>4059</v>
      </c>
      <c r="H484" s="25" t="e">
        <f>VLOOKUP(F484,#REF!,2,0)</f>
        <v>#REF!</v>
      </c>
      <c r="I484" s="24"/>
      <c r="J484" s="24">
        <f>VLOOKUP(F484,'数据-全省决算数!'!$B:$C,2,0)</f>
        <v>6024</v>
      </c>
      <c r="K484" s="38" t="str">
        <f t="shared" si="21"/>
        <v/>
      </c>
      <c r="L484" s="36" t="e">
        <f t="shared" si="22"/>
        <v>#REF!</v>
      </c>
      <c r="M484" s="36" t="str">
        <f t="shared" si="23"/>
        <v>是</v>
      </c>
    </row>
    <row r="485" ht="18.95" customHeight="1" spans="1:13">
      <c r="A485" s="17"/>
      <c r="B485" s="18" t="s">
        <v>135</v>
      </c>
      <c r="C485" s="18" t="s">
        <v>941</v>
      </c>
      <c r="D485" s="19" t="s">
        <v>945</v>
      </c>
      <c r="E485" s="18" t="s">
        <v>147</v>
      </c>
      <c r="F485" s="49" t="s">
        <v>946</v>
      </c>
      <c r="G485" s="24">
        <v>0</v>
      </c>
      <c r="H485" s="24">
        <v>0</v>
      </c>
      <c r="I485" s="24"/>
      <c r="J485" s="24"/>
      <c r="K485" s="38" t="str">
        <f t="shared" si="21"/>
        <v/>
      </c>
      <c r="L485" s="36" t="str">
        <f t="shared" si="22"/>
        <v>否</v>
      </c>
      <c r="M485" s="36" t="str">
        <f t="shared" si="23"/>
        <v>是</v>
      </c>
    </row>
    <row r="486" ht="18.95" customHeight="1" spans="1:13">
      <c r="A486" s="17" t="s">
        <v>135</v>
      </c>
      <c r="B486" s="18"/>
      <c r="C486" s="18" t="s">
        <v>941</v>
      </c>
      <c r="D486" s="19" t="s">
        <v>947</v>
      </c>
      <c r="E486" s="18" t="s">
        <v>147</v>
      </c>
      <c r="F486" s="49" t="s">
        <v>948</v>
      </c>
      <c r="G486" s="24">
        <v>1200</v>
      </c>
      <c r="H486" s="25" t="e">
        <f>VLOOKUP(F486,#REF!,2,0)</f>
        <v>#REF!</v>
      </c>
      <c r="I486" s="24"/>
      <c r="J486" s="24">
        <f>VLOOKUP(F486,'数据-全省决算数!'!$B:$C,2,0)</f>
        <v>9143</v>
      </c>
      <c r="K486" s="38" t="str">
        <f t="shared" si="21"/>
        <v/>
      </c>
      <c r="L486" s="36" t="e">
        <f t="shared" si="22"/>
        <v>#REF!</v>
      </c>
      <c r="M486" s="36" t="str">
        <f t="shared" si="23"/>
        <v>是</v>
      </c>
    </row>
    <row r="487" ht="18.95" customHeight="1" spans="1:13">
      <c r="A487" s="17" t="s">
        <v>135</v>
      </c>
      <c r="B487" s="18" t="s">
        <v>135</v>
      </c>
      <c r="C487" s="18" t="s">
        <v>941</v>
      </c>
      <c r="D487" s="19" t="s">
        <v>949</v>
      </c>
      <c r="E487" s="18" t="s">
        <v>147</v>
      </c>
      <c r="F487" s="49" t="s">
        <v>4628</v>
      </c>
      <c r="G487" s="24">
        <v>82876</v>
      </c>
      <c r="H487" s="25" t="e">
        <f>VLOOKUP(F487,#REF!,2,0)</f>
        <v>#REF!</v>
      </c>
      <c r="I487" s="24"/>
      <c r="J487" s="24" t="e">
        <f>VLOOKUP(F487,'数据-全省决算数!'!$B:$C,2,0)</f>
        <v>#N/A</v>
      </c>
      <c r="K487" s="38" t="str">
        <f t="shared" si="21"/>
        <v/>
      </c>
      <c r="L487" s="36" t="e">
        <f t="shared" si="22"/>
        <v>#REF!</v>
      </c>
      <c r="M487" s="36" t="str">
        <f t="shared" si="23"/>
        <v>是</v>
      </c>
    </row>
    <row r="488" ht="18.95" customHeight="1" spans="1:13">
      <c r="A488" s="17" t="s">
        <v>134</v>
      </c>
      <c r="B488" s="18" t="s">
        <v>135</v>
      </c>
      <c r="C488" s="18"/>
      <c r="D488" s="19" t="s">
        <v>951</v>
      </c>
      <c r="E488" s="18"/>
      <c r="F488" s="50" t="s">
        <v>952</v>
      </c>
      <c r="G488" s="21">
        <f>SUMIF($B489:$B$1301,$D488,$G489:$G$1301)</f>
        <v>562096</v>
      </c>
      <c r="H488" s="25" t="e">
        <f>VLOOKUP(F488,#REF!,2,0)</f>
        <v>#REF!</v>
      </c>
      <c r="I488" s="34"/>
      <c r="J488" s="24" t="e">
        <f>VLOOKUP(F488,'数据-全省决算数!'!$B:$C,2,0)</f>
        <v>#N/A</v>
      </c>
      <c r="K488" s="35" t="str">
        <f t="shared" si="21"/>
        <v/>
      </c>
      <c r="L488" s="36" t="e">
        <f t="shared" si="22"/>
        <v>#REF!</v>
      </c>
      <c r="M488" s="36" t="str">
        <f t="shared" si="23"/>
        <v>是</v>
      </c>
    </row>
    <row r="489" ht="18.95" customHeight="1" spans="1:13">
      <c r="A489" s="17" t="s">
        <v>135</v>
      </c>
      <c r="B489" s="468" t="s">
        <v>951</v>
      </c>
      <c r="C489" s="18"/>
      <c r="D489" s="19" t="s">
        <v>953</v>
      </c>
      <c r="E489" s="18"/>
      <c r="F489" s="50" t="s">
        <v>954</v>
      </c>
      <c r="G489" s="34">
        <f>SUMIF($C488:$C1788,$D489,$G488:$G1788)</f>
        <v>227841</v>
      </c>
      <c r="H489" s="25" t="e">
        <f>VLOOKUP(F489,#REF!,2,0)</f>
        <v>#REF!</v>
      </c>
      <c r="I489" s="34"/>
      <c r="J489" s="24">
        <f>VLOOKUP(F489,'数据-全省决算数!'!$B:$C,2,0)</f>
        <v>273869</v>
      </c>
      <c r="K489" s="35" t="str">
        <f t="shared" si="21"/>
        <v/>
      </c>
      <c r="L489" s="36" t="e">
        <f t="shared" si="22"/>
        <v>#REF!</v>
      </c>
      <c r="M489" s="36" t="str">
        <f t="shared" si="23"/>
        <v>是</v>
      </c>
    </row>
    <row r="490" ht="18.95" customHeight="1" spans="1:13">
      <c r="A490" s="17" t="s">
        <v>135</v>
      </c>
      <c r="B490" s="18" t="s">
        <v>135</v>
      </c>
      <c r="C490" s="18" t="s">
        <v>953</v>
      </c>
      <c r="D490" s="19" t="s">
        <v>955</v>
      </c>
      <c r="E490" s="18" t="s">
        <v>147</v>
      </c>
      <c r="F490" s="49" t="s">
        <v>141</v>
      </c>
      <c r="G490" s="24">
        <v>25699</v>
      </c>
      <c r="H490" s="25" t="e">
        <f>VLOOKUP(F490,#REF!,2,0)</f>
        <v>#REF!</v>
      </c>
      <c r="I490" s="24"/>
      <c r="J490" s="24">
        <f>VLOOKUP(F490,'数据-全省决算数!'!$B:$C,2,0)</f>
        <v>75262</v>
      </c>
      <c r="K490" s="38" t="str">
        <f t="shared" si="21"/>
        <v/>
      </c>
      <c r="L490" s="36" t="e">
        <f t="shared" si="22"/>
        <v>#REF!</v>
      </c>
      <c r="M490" s="36" t="str">
        <f t="shared" si="23"/>
        <v>是</v>
      </c>
    </row>
    <row r="491" ht="18.95" customHeight="1" spans="1:13">
      <c r="A491" s="17" t="s">
        <v>135</v>
      </c>
      <c r="B491" s="18" t="s">
        <v>135</v>
      </c>
      <c r="C491" s="18" t="s">
        <v>953</v>
      </c>
      <c r="D491" s="19" t="s">
        <v>956</v>
      </c>
      <c r="E491" s="18" t="s">
        <v>147</v>
      </c>
      <c r="F491" s="49" t="s">
        <v>143</v>
      </c>
      <c r="G491" s="24">
        <v>5677</v>
      </c>
      <c r="H491" s="25" t="e">
        <f>VLOOKUP(F491,#REF!,2,0)</f>
        <v>#REF!</v>
      </c>
      <c r="I491" s="24"/>
      <c r="J491" s="24">
        <f>VLOOKUP(F491,'数据-全省决算数!'!$B:$C,2,0)</f>
        <v>10673</v>
      </c>
      <c r="K491" s="38" t="str">
        <f t="shared" si="21"/>
        <v/>
      </c>
      <c r="L491" s="36" t="e">
        <f t="shared" si="22"/>
        <v>#REF!</v>
      </c>
      <c r="M491" s="36" t="str">
        <f t="shared" si="23"/>
        <v>是</v>
      </c>
    </row>
    <row r="492" ht="18.95" customHeight="1" spans="1:13">
      <c r="A492" s="17" t="s">
        <v>135</v>
      </c>
      <c r="B492" s="18" t="s">
        <v>135</v>
      </c>
      <c r="C492" s="18" t="s">
        <v>953</v>
      </c>
      <c r="D492" s="19" t="s">
        <v>957</v>
      </c>
      <c r="E492" s="18" t="s">
        <v>147</v>
      </c>
      <c r="F492" s="49" t="s">
        <v>145</v>
      </c>
      <c r="G492" s="24">
        <v>230</v>
      </c>
      <c r="H492" s="25" t="e">
        <f>VLOOKUP(F492,#REF!,2,0)</f>
        <v>#REF!</v>
      </c>
      <c r="I492" s="24"/>
      <c r="J492" s="24">
        <f>VLOOKUP(F492,'数据-全省决算数!'!$B:$C,2,0)</f>
        <v>802</v>
      </c>
      <c r="K492" s="38" t="str">
        <f t="shared" si="21"/>
        <v/>
      </c>
      <c r="L492" s="36" t="e">
        <f t="shared" si="22"/>
        <v>#REF!</v>
      </c>
      <c r="M492" s="36" t="str">
        <f t="shared" si="23"/>
        <v>是</v>
      </c>
    </row>
    <row r="493" ht="18.95" customHeight="1" spans="1:13">
      <c r="A493" s="17" t="s">
        <v>135</v>
      </c>
      <c r="B493" s="18" t="s">
        <v>135</v>
      </c>
      <c r="C493" s="18" t="s">
        <v>953</v>
      </c>
      <c r="D493" s="19" t="s">
        <v>958</v>
      </c>
      <c r="E493" s="18" t="s">
        <v>147</v>
      </c>
      <c r="F493" s="49" t="s">
        <v>959</v>
      </c>
      <c r="G493" s="24">
        <v>17028</v>
      </c>
      <c r="H493" s="25" t="e">
        <f>VLOOKUP(F493,#REF!,2,0)</f>
        <v>#REF!</v>
      </c>
      <c r="I493" s="24"/>
      <c r="J493" s="24">
        <f>VLOOKUP(F493,'数据-全省决算数!'!$B:$C,2,0)</f>
        <v>18474</v>
      </c>
      <c r="K493" s="38" t="str">
        <f t="shared" si="21"/>
        <v/>
      </c>
      <c r="L493" s="36" t="e">
        <f t="shared" si="22"/>
        <v>#REF!</v>
      </c>
      <c r="M493" s="36" t="str">
        <f t="shared" si="23"/>
        <v>是</v>
      </c>
    </row>
    <row r="494" ht="18.95" customHeight="1" spans="1:13">
      <c r="A494" s="17" t="s">
        <v>135</v>
      </c>
      <c r="B494" s="18" t="s">
        <v>135</v>
      </c>
      <c r="C494" s="18" t="s">
        <v>953</v>
      </c>
      <c r="D494" s="19" t="s">
        <v>960</v>
      </c>
      <c r="E494" s="18" t="s">
        <v>147</v>
      </c>
      <c r="F494" s="49" t="s">
        <v>961</v>
      </c>
      <c r="G494" s="24">
        <v>3381</v>
      </c>
      <c r="H494" s="25" t="e">
        <f>VLOOKUP(F494,#REF!,2,0)</f>
        <v>#REF!</v>
      </c>
      <c r="I494" s="24"/>
      <c r="J494" s="24">
        <f>VLOOKUP(F494,'数据-全省决算数!'!$B:$C,2,0)</f>
        <v>842</v>
      </c>
      <c r="K494" s="38" t="str">
        <f t="shared" si="21"/>
        <v/>
      </c>
      <c r="L494" s="36" t="e">
        <f t="shared" si="22"/>
        <v>#REF!</v>
      </c>
      <c r="M494" s="36" t="str">
        <f t="shared" si="23"/>
        <v>是</v>
      </c>
    </row>
    <row r="495" ht="18.95" customHeight="1" spans="1:13">
      <c r="A495" s="17" t="s">
        <v>135</v>
      </c>
      <c r="B495" s="18" t="s">
        <v>135</v>
      </c>
      <c r="C495" s="18" t="s">
        <v>953</v>
      </c>
      <c r="D495" s="19" t="s">
        <v>962</v>
      </c>
      <c r="E495" s="18" t="s">
        <v>147</v>
      </c>
      <c r="F495" s="49" t="s">
        <v>963</v>
      </c>
      <c r="G495" s="24">
        <v>6290</v>
      </c>
      <c r="H495" s="25" t="e">
        <f>VLOOKUP(F495,#REF!,2,0)</f>
        <v>#REF!</v>
      </c>
      <c r="I495" s="24"/>
      <c r="J495" s="24">
        <f>VLOOKUP(F495,'数据-全省决算数!'!$B:$C,2,0)</f>
        <v>8026</v>
      </c>
      <c r="K495" s="38" t="str">
        <f t="shared" si="21"/>
        <v/>
      </c>
      <c r="L495" s="36" t="e">
        <f t="shared" si="22"/>
        <v>#REF!</v>
      </c>
      <c r="M495" s="36" t="str">
        <f t="shared" si="23"/>
        <v>是</v>
      </c>
    </row>
    <row r="496" ht="18.95" customHeight="1" spans="1:13">
      <c r="A496" s="17" t="s">
        <v>135</v>
      </c>
      <c r="B496" s="18" t="s">
        <v>135</v>
      </c>
      <c r="C496" s="18" t="s">
        <v>953</v>
      </c>
      <c r="D496" s="19" t="s">
        <v>964</v>
      </c>
      <c r="E496" s="18" t="s">
        <v>147</v>
      </c>
      <c r="F496" s="49" t="s">
        <v>965</v>
      </c>
      <c r="G496" s="24">
        <v>27393</v>
      </c>
      <c r="H496" s="25" t="e">
        <f>VLOOKUP(F496,#REF!,2,0)</f>
        <v>#REF!</v>
      </c>
      <c r="I496" s="24"/>
      <c r="J496" s="24">
        <f>VLOOKUP(F496,'数据-全省决算数!'!$B:$C,2,0)</f>
        <v>32215</v>
      </c>
      <c r="K496" s="38" t="str">
        <f t="shared" si="21"/>
        <v/>
      </c>
      <c r="L496" s="36" t="e">
        <f t="shared" si="22"/>
        <v>#REF!</v>
      </c>
      <c r="M496" s="36" t="str">
        <f t="shared" si="23"/>
        <v>是</v>
      </c>
    </row>
    <row r="497" ht="18.95" customHeight="1" spans="1:13">
      <c r="A497" s="17" t="s">
        <v>135</v>
      </c>
      <c r="B497" s="18" t="s">
        <v>135</v>
      </c>
      <c r="C497" s="18" t="s">
        <v>953</v>
      </c>
      <c r="D497" s="19" t="s">
        <v>966</v>
      </c>
      <c r="E497" s="18" t="s">
        <v>147</v>
      </c>
      <c r="F497" s="49" t="s">
        <v>967</v>
      </c>
      <c r="G497" s="24">
        <v>7450</v>
      </c>
      <c r="H497" s="25" t="e">
        <f>VLOOKUP(F497,#REF!,2,0)</f>
        <v>#REF!</v>
      </c>
      <c r="I497" s="24"/>
      <c r="J497" s="24">
        <f>VLOOKUP(F497,'数据-全省决算数!'!$B:$C,2,0)</f>
        <v>5476</v>
      </c>
      <c r="K497" s="38" t="str">
        <f t="shared" si="21"/>
        <v/>
      </c>
      <c r="L497" s="36" t="e">
        <f t="shared" si="22"/>
        <v>#REF!</v>
      </c>
      <c r="M497" s="36" t="str">
        <f t="shared" si="23"/>
        <v>是</v>
      </c>
    </row>
    <row r="498" ht="18.95" customHeight="1" spans="1:13">
      <c r="A498" s="17" t="s">
        <v>135</v>
      </c>
      <c r="B498" s="18" t="s">
        <v>135</v>
      </c>
      <c r="C498" s="18" t="s">
        <v>953</v>
      </c>
      <c r="D498" s="19" t="s">
        <v>968</v>
      </c>
      <c r="E498" s="18" t="s">
        <v>147</v>
      </c>
      <c r="F498" s="49" t="s">
        <v>969</v>
      </c>
      <c r="G498" s="24">
        <v>57263</v>
      </c>
      <c r="H498" s="25" t="e">
        <f>VLOOKUP(F498,#REF!,2,0)</f>
        <v>#REF!</v>
      </c>
      <c r="I498" s="24"/>
      <c r="J498" s="24">
        <f>VLOOKUP(F498,'数据-全省决算数!'!$B:$C,2,0)</f>
        <v>75950</v>
      </c>
      <c r="K498" s="38" t="str">
        <f t="shared" si="21"/>
        <v/>
      </c>
      <c r="L498" s="36" t="e">
        <f t="shared" si="22"/>
        <v>#REF!</v>
      </c>
      <c r="M498" s="36" t="str">
        <f t="shared" si="23"/>
        <v>是</v>
      </c>
    </row>
    <row r="499" ht="18.95" customHeight="1" spans="1:13">
      <c r="A499" s="17" t="s">
        <v>135</v>
      </c>
      <c r="B499" s="18" t="s">
        <v>135</v>
      </c>
      <c r="C499" s="18" t="s">
        <v>953</v>
      </c>
      <c r="D499" s="19" t="s">
        <v>970</v>
      </c>
      <c r="E499" s="18" t="s">
        <v>147</v>
      </c>
      <c r="F499" s="49" t="s">
        <v>971</v>
      </c>
      <c r="G499" s="24">
        <v>1216</v>
      </c>
      <c r="H499" s="25" t="e">
        <f>VLOOKUP(F499,#REF!,2,0)</f>
        <v>#REF!</v>
      </c>
      <c r="I499" s="24"/>
      <c r="J499" s="24">
        <f>VLOOKUP(F499,'数据-全省决算数!'!$B:$C,2,0)</f>
        <v>1140</v>
      </c>
      <c r="K499" s="38" t="str">
        <f t="shared" si="21"/>
        <v/>
      </c>
      <c r="L499" s="36" t="e">
        <f t="shared" si="22"/>
        <v>#REF!</v>
      </c>
      <c r="M499" s="36" t="str">
        <f t="shared" si="23"/>
        <v>是</v>
      </c>
    </row>
    <row r="500" ht="18.95" customHeight="1" spans="1:13">
      <c r="A500" s="17" t="s">
        <v>135</v>
      </c>
      <c r="B500" s="18"/>
      <c r="C500" s="18" t="s">
        <v>953</v>
      </c>
      <c r="D500" s="19" t="s">
        <v>972</v>
      </c>
      <c r="E500" s="18" t="s">
        <v>147</v>
      </c>
      <c r="F500" s="49" t="s">
        <v>973</v>
      </c>
      <c r="G500" s="24">
        <v>26841</v>
      </c>
      <c r="H500" s="25" t="e">
        <f>VLOOKUP(F500,#REF!,2,0)</f>
        <v>#REF!</v>
      </c>
      <c r="I500" s="24"/>
      <c r="J500" s="24">
        <f>VLOOKUP(F500,'数据-全省决算数!'!$B:$C,2,0)</f>
        <v>18371</v>
      </c>
      <c r="K500" s="38" t="str">
        <f t="shared" si="21"/>
        <v/>
      </c>
      <c r="L500" s="36" t="e">
        <f t="shared" si="22"/>
        <v>#REF!</v>
      </c>
      <c r="M500" s="36" t="str">
        <f t="shared" si="23"/>
        <v>是</v>
      </c>
    </row>
    <row r="501" ht="18.95" customHeight="1" spans="1:13">
      <c r="A501" s="17" t="s">
        <v>135</v>
      </c>
      <c r="B501" s="18" t="s">
        <v>135</v>
      </c>
      <c r="C501" s="18" t="s">
        <v>953</v>
      </c>
      <c r="D501" s="19" t="s">
        <v>974</v>
      </c>
      <c r="E501" s="18" t="s">
        <v>147</v>
      </c>
      <c r="F501" s="49" t="s">
        <v>975</v>
      </c>
      <c r="G501" s="24">
        <v>2243</v>
      </c>
      <c r="H501" s="25" t="e">
        <f>VLOOKUP(F501,#REF!,2,0)</f>
        <v>#REF!</v>
      </c>
      <c r="I501" s="24"/>
      <c r="J501" s="24">
        <f>VLOOKUP(F501,'数据-全省决算数!'!$B:$C,2,0)</f>
        <v>2671</v>
      </c>
      <c r="K501" s="38" t="str">
        <f t="shared" si="21"/>
        <v/>
      </c>
      <c r="L501" s="36" t="e">
        <f t="shared" si="22"/>
        <v>#REF!</v>
      </c>
      <c r="M501" s="36" t="str">
        <f t="shared" si="23"/>
        <v>是</v>
      </c>
    </row>
    <row r="502" ht="18.95" customHeight="1" spans="1:13">
      <c r="A502" s="17" t="s">
        <v>135</v>
      </c>
      <c r="B502" s="18" t="s">
        <v>135</v>
      </c>
      <c r="C502" s="18" t="s">
        <v>953</v>
      </c>
      <c r="D502" s="19" t="s">
        <v>976</v>
      </c>
      <c r="E502" s="18" t="s">
        <v>147</v>
      </c>
      <c r="F502" s="49" t="s">
        <v>977</v>
      </c>
      <c r="G502" s="24">
        <v>47130</v>
      </c>
      <c r="H502" s="25" t="e">
        <f>VLOOKUP(F502,#REF!,2,0)</f>
        <v>#REF!</v>
      </c>
      <c r="I502" s="24"/>
      <c r="J502" s="24">
        <f>VLOOKUP(F502,'数据-全省决算数!'!$B:$C,2,0)</f>
        <v>73550</v>
      </c>
      <c r="K502" s="38" t="str">
        <f t="shared" si="21"/>
        <v/>
      </c>
      <c r="L502" s="36" t="e">
        <f t="shared" si="22"/>
        <v>#REF!</v>
      </c>
      <c r="M502" s="36" t="str">
        <f t="shared" si="23"/>
        <v>是</v>
      </c>
    </row>
    <row r="503" ht="18.95" customHeight="1" spans="1:13">
      <c r="A503" s="17" t="s">
        <v>135</v>
      </c>
      <c r="B503" s="468" t="s">
        <v>951</v>
      </c>
      <c r="C503" s="18"/>
      <c r="D503" s="19" t="s">
        <v>978</v>
      </c>
      <c r="E503" s="18"/>
      <c r="F503" s="48" t="s">
        <v>979</v>
      </c>
      <c r="G503" s="34">
        <f>SUMIF($C502:$C1802,$D503,$G502:$G1802)</f>
        <v>71438</v>
      </c>
      <c r="H503" s="25" t="e">
        <f>VLOOKUP(F503,#REF!,2,0)</f>
        <v>#REF!</v>
      </c>
      <c r="I503" s="34"/>
      <c r="J503" s="24">
        <f>VLOOKUP(F503,'数据-全省决算数!'!$B:$C,2,0)</f>
        <v>75565</v>
      </c>
      <c r="K503" s="35" t="str">
        <f t="shared" si="21"/>
        <v/>
      </c>
      <c r="L503" s="36" t="e">
        <f t="shared" si="22"/>
        <v>#REF!</v>
      </c>
      <c r="M503" s="36" t="str">
        <f t="shared" si="23"/>
        <v>是</v>
      </c>
    </row>
    <row r="504" ht="18.95" customHeight="1" spans="1:13">
      <c r="A504" s="17" t="s">
        <v>135</v>
      </c>
      <c r="B504" s="18" t="s">
        <v>135</v>
      </c>
      <c r="C504" s="18" t="s">
        <v>978</v>
      </c>
      <c r="D504" s="19" t="s">
        <v>980</v>
      </c>
      <c r="E504" s="18" t="s">
        <v>147</v>
      </c>
      <c r="F504" s="49" t="s">
        <v>141</v>
      </c>
      <c r="G504" s="24">
        <v>1012</v>
      </c>
      <c r="H504" s="25" t="e">
        <f>VLOOKUP(F504,#REF!,2,0)</f>
        <v>#REF!</v>
      </c>
      <c r="I504" s="24"/>
      <c r="J504" s="24">
        <f>VLOOKUP(F504,'数据-全省决算数!'!$B:$C,2,0)</f>
        <v>75262</v>
      </c>
      <c r="K504" s="38" t="str">
        <f t="shared" si="21"/>
        <v/>
      </c>
      <c r="L504" s="36" t="e">
        <f t="shared" si="22"/>
        <v>#REF!</v>
      </c>
      <c r="M504" s="36" t="str">
        <f t="shared" si="23"/>
        <v>是</v>
      </c>
    </row>
    <row r="505" ht="18.95" customHeight="1" spans="1:13">
      <c r="A505" s="17" t="s">
        <v>135</v>
      </c>
      <c r="B505" s="18" t="s">
        <v>135</v>
      </c>
      <c r="C505" s="18" t="s">
        <v>978</v>
      </c>
      <c r="D505" s="19" t="s">
        <v>981</v>
      </c>
      <c r="E505" s="18" t="s">
        <v>147</v>
      </c>
      <c r="F505" s="49" t="s">
        <v>143</v>
      </c>
      <c r="G505" s="24">
        <v>107</v>
      </c>
      <c r="H505" s="25" t="e">
        <f>VLOOKUP(F505,#REF!,2,0)</f>
        <v>#REF!</v>
      </c>
      <c r="I505" s="24"/>
      <c r="J505" s="24">
        <f>VLOOKUP(F505,'数据-全省决算数!'!$B:$C,2,0)</f>
        <v>10673</v>
      </c>
      <c r="K505" s="38" t="str">
        <f t="shared" si="21"/>
        <v/>
      </c>
      <c r="L505" s="36" t="e">
        <f t="shared" si="22"/>
        <v>#REF!</v>
      </c>
      <c r="M505" s="36" t="str">
        <f t="shared" si="23"/>
        <v>是</v>
      </c>
    </row>
    <row r="506" ht="18.95" customHeight="1" spans="1:13">
      <c r="A506" s="17" t="s">
        <v>135</v>
      </c>
      <c r="B506" s="18" t="s">
        <v>135</v>
      </c>
      <c r="C506" s="18" t="s">
        <v>978</v>
      </c>
      <c r="D506" s="19" t="s">
        <v>982</v>
      </c>
      <c r="E506" s="18" t="s">
        <v>147</v>
      </c>
      <c r="F506" s="49" t="s">
        <v>145</v>
      </c>
      <c r="G506" s="24">
        <v>183</v>
      </c>
      <c r="H506" s="25" t="e">
        <f>VLOOKUP(F506,#REF!,2,0)</f>
        <v>#REF!</v>
      </c>
      <c r="I506" s="24"/>
      <c r="J506" s="24">
        <f>VLOOKUP(F506,'数据-全省决算数!'!$B:$C,2,0)</f>
        <v>802</v>
      </c>
      <c r="K506" s="38" t="str">
        <f t="shared" si="21"/>
        <v/>
      </c>
      <c r="L506" s="36" t="e">
        <f t="shared" si="22"/>
        <v>#REF!</v>
      </c>
      <c r="M506" s="36" t="str">
        <f t="shared" si="23"/>
        <v>是</v>
      </c>
    </row>
    <row r="507" ht="18.95" customHeight="1" spans="1:13">
      <c r="A507" s="17" t="s">
        <v>135</v>
      </c>
      <c r="B507" s="18" t="s">
        <v>135</v>
      </c>
      <c r="C507" s="18" t="s">
        <v>978</v>
      </c>
      <c r="D507" s="19" t="s">
        <v>983</v>
      </c>
      <c r="E507" s="18" t="s">
        <v>147</v>
      </c>
      <c r="F507" s="49" t="s">
        <v>984</v>
      </c>
      <c r="G507" s="24">
        <v>45860</v>
      </c>
      <c r="H507" s="25" t="e">
        <f>VLOOKUP(F507,#REF!,2,0)</f>
        <v>#REF!</v>
      </c>
      <c r="I507" s="24"/>
      <c r="J507" s="24">
        <f>VLOOKUP(F507,'数据-全省决算数!'!$B:$C,2,0)</f>
        <v>41897</v>
      </c>
      <c r="K507" s="38" t="str">
        <f t="shared" si="21"/>
        <v/>
      </c>
      <c r="L507" s="36" t="e">
        <f t="shared" si="22"/>
        <v>#REF!</v>
      </c>
      <c r="M507" s="36" t="str">
        <f t="shared" si="23"/>
        <v>是</v>
      </c>
    </row>
    <row r="508" ht="18.95" customHeight="1" spans="1:13">
      <c r="A508" s="17" t="s">
        <v>135</v>
      </c>
      <c r="B508" s="18"/>
      <c r="C508" s="18" t="s">
        <v>978</v>
      </c>
      <c r="D508" s="19" t="s">
        <v>985</v>
      </c>
      <c r="E508" s="18" t="s">
        <v>147</v>
      </c>
      <c r="F508" s="49" t="s">
        <v>986</v>
      </c>
      <c r="G508" s="24">
        <v>16250</v>
      </c>
      <c r="H508" s="25" t="e">
        <f>VLOOKUP(F508,#REF!,2,0)</f>
        <v>#REF!</v>
      </c>
      <c r="I508" s="24"/>
      <c r="J508" s="24">
        <f>VLOOKUP(F508,'数据-全省决算数!'!$B:$C,2,0)</f>
        <v>24212</v>
      </c>
      <c r="K508" s="38" t="str">
        <f t="shared" si="21"/>
        <v/>
      </c>
      <c r="L508" s="36" t="e">
        <f t="shared" si="22"/>
        <v>#REF!</v>
      </c>
      <c r="M508" s="36" t="str">
        <f t="shared" si="23"/>
        <v>是</v>
      </c>
    </row>
    <row r="509" ht="18.95" customHeight="1" spans="1:13">
      <c r="A509" s="17" t="s">
        <v>135</v>
      </c>
      <c r="B509" s="18" t="s">
        <v>135</v>
      </c>
      <c r="C509" s="18" t="s">
        <v>978</v>
      </c>
      <c r="D509" s="19" t="s">
        <v>987</v>
      </c>
      <c r="E509" s="18" t="s">
        <v>147</v>
      </c>
      <c r="F509" s="49" t="s">
        <v>988</v>
      </c>
      <c r="G509" s="24">
        <v>5526</v>
      </c>
      <c r="H509" s="25" t="e">
        <f>VLOOKUP(F509,#REF!,2,0)</f>
        <v>#REF!</v>
      </c>
      <c r="I509" s="24"/>
      <c r="J509" s="24">
        <f>VLOOKUP(F509,'数据-全省决算数!'!$B:$C,2,0)</f>
        <v>3479</v>
      </c>
      <c r="K509" s="38" t="str">
        <f t="shared" si="21"/>
        <v/>
      </c>
      <c r="L509" s="36" t="e">
        <f t="shared" si="22"/>
        <v>#REF!</v>
      </c>
      <c r="M509" s="36" t="str">
        <f t="shared" si="23"/>
        <v>是</v>
      </c>
    </row>
    <row r="510" ht="18.95" customHeight="1" spans="1:13">
      <c r="A510" s="17" t="s">
        <v>135</v>
      </c>
      <c r="B510" s="18" t="s">
        <v>135</v>
      </c>
      <c r="C510" s="18" t="s">
        <v>978</v>
      </c>
      <c r="D510" s="19" t="s">
        <v>989</v>
      </c>
      <c r="E510" s="18" t="s">
        <v>147</v>
      </c>
      <c r="F510" s="49" t="s">
        <v>990</v>
      </c>
      <c r="G510" s="24">
        <v>2500</v>
      </c>
      <c r="H510" s="25" t="e">
        <f>VLOOKUP(F510,#REF!,2,0)</f>
        <v>#REF!</v>
      </c>
      <c r="I510" s="24"/>
      <c r="J510" s="24">
        <f>VLOOKUP(F510,'数据-全省决算数!'!$B:$C,2,0)</f>
        <v>4503</v>
      </c>
      <c r="K510" s="38" t="str">
        <f t="shared" si="21"/>
        <v/>
      </c>
      <c r="L510" s="36" t="e">
        <f t="shared" si="22"/>
        <v>#REF!</v>
      </c>
      <c r="M510" s="36" t="str">
        <f t="shared" si="23"/>
        <v>是</v>
      </c>
    </row>
    <row r="511" ht="18.95" customHeight="1" spans="1:13">
      <c r="A511" s="17" t="s">
        <v>135</v>
      </c>
      <c r="B511" s="468" t="s">
        <v>951</v>
      </c>
      <c r="C511" s="18"/>
      <c r="D511" s="19" t="s">
        <v>991</v>
      </c>
      <c r="E511" s="18"/>
      <c r="F511" s="50" t="s">
        <v>992</v>
      </c>
      <c r="G511" s="34">
        <f>SUMIF($C510:$C1810,$D511,$G510:$G1810)</f>
        <v>60876</v>
      </c>
      <c r="H511" s="25" t="e">
        <f>VLOOKUP(F511,#REF!,2,0)</f>
        <v>#REF!</v>
      </c>
      <c r="I511" s="34"/>
      <c r="J511" s="24">
        <f>VLOOKUP(F511,'数据-全省决算数!'!$B:$C,2,0)</f>
        <v>65855</v>
      </c>
      <c r="K511" s="35" t="str">
        <f t="shared" si="21"/>
        <v/>
      </c>
      <c r="L511" s="36" t="e">
        <f t="shared" si="22"/>
        <v>#REF!</v>
      </c>
      <c r="M511" s="36" t="str">
        <f t="shared" si="23"/>
        <v>是</v>
      </c>
    </row>
    <row r="512" ht="18.95" customHeight="1" spans="1:13">
      <c r="A512" s="17" t="s">
        <v>135</v>
      </c>
      <c r="B512" s="18" t="s">
        <v>135</v>
      </c>
      <c r="C512" s="18" t="s">
        <v>991</v>
      </c>
      <c r="D512" s="19" t="s">
        <v>993</v>
      </c>
      <c r="E512" s="18" t="s">
        <v>147</v>
      </c>
      <c r="F512" s="49" t="s">
        <v>141</v>
      </c>
      <c r="G512" s="24">
        <v>4601</v>
      </c>
      <c r="H512" s="25" t="e">
        <f>VLOOKUP(F512,#REF!,2,0)</f>
        <v>#REF!</v>
      </c>
      <c r="I512" s="24"/>
      <c r="J512" s="24">
        <f>VLOOKUP(F512,'数据-全省决算数!'!$B:$C,2,0)</f>
        <v>75262</v>
      </c>
      <c r="K512" s="38" t="str">
        <f t="shared" si="21"/>
        <v/>
      </c>
      <c r="L512" s="36" t="e">
        <f t="shared" si="22"/>
        <v>#REF!</v>
      </c>
      <c r="M512" s="36" t="str">
        <f t="shared" si="23"/>
        <v>是</v>
      </c>
    </row>
    <row r="513" ht="18.95" customHeight="1" spans="1:13">
      <c r="A513" s="17" t="s">
        <v>135</v>
      </c>
      <c r="B513" s="18" t="s">
        <v>135</v>
      </c>
      <c r="C513" s="18" t="s">
        <v>991</v>
      </c>
      <c r="D513" s="19" t="s">
        <v>994</v>
      </c>
      <c r="E513" s="18" t="s">
        <v>147</v>
      </c>
      <c r="F513" s="49" t="s">
        <v>143</v>
      </c>
      <c r="G513" s="24">
        <v>458</v>
      </c>
      <c r="H513" s="25" t="e">
        <f>VLOOKUP(F513,#REF!,2,0)</f>
        <v>#REF!</v>
      </c>
      <c r="I513" s="24"/>
      <c r="J513" s="24">
        <f>VLOOKUP(F513,'数据-全省决算数!'!$B:$C,2,0)</f>
        <v>10673</v>
      </c>
      <c r="K513" s="38" t="str">
        <f t="shared" si="21"/>
        <v/>
      </c>
      <c r="L513" s="36" t="e">
        <f t="shared" si="22"/>
        <v>#REF!</v>
      </c>
      <c r="M513" s="36" t="str">
        <f t="shared" si="23"/>
        <v>是</v>
      </c>
    </row>
    <row r="514" ht="18.95" customHeight="1" spans="1:13">
      <c r="A514" s="17" t="s">
        <v>135</v>
      </c>
      <c r="B514" s="18" t="s">
        <v>135</v>
      </c>
      <c r="C514" s="18" t="s">
        <v>991</v>
      </c>
      <c r="D514" s="19" t="s">
        <v>995</v>
      </c>
      <c r="E514" s="18" t="s">
        <v>147</v>
      </c>
      <c r="F514" s="49" t="s">
        <v>145</v>
      </c>
      <c r="G514" s="24">
        <v>399</v>
      </c>
      <c r="H514" s="25" t="e">
        <f>VLOOKUP(F514,#REF!,2,0)</f>
        <v>#REF!</v>
      </c>
      <c r="I514" s="24"/>
      <c r="J514" s="24">
        <f>VLOOKUP(F514,'数据-全省决算数!'!$B:$C,2,0)</f>
        <v>802</v>
      </c>
      <c r="K514" s="38" t="str">
        <f t="shared" si="21"/>
        <v/>
      </c>
      <c r="L514" s="36" t="e">
        <f t="shared" si="22"/>
        <v>#REF!</v>
      </c>
      <c r="M514" s="36" t="str">
        <f t="shared" si="23"/>
        <v>是</v>
      </c>
    </row>
    <row r="515" ht="18.95" customHeight="1" spans="1:13">
      <c r="A515" s="17" t="s">
        <v>135</v>
      </c>
      <c r="B515" s="18" t="s">
        <v>135</v>
      </c>
      <c r="C515" s="18" t="s">
        <v>991</v>
      </c>
      <c r="D515" s="19" t="s">
        <v>996</v>
      </c>
      <c r="E515" s="18" t="s">
        <v>147</v>
      </c>
      <c r="F515" s="49" t="s">
        <v>997</v>
      </c>
      <c r="G515" s="24">
        <v>1516</v>
      </c>
      <c r="H515" s="25" t="e">
        <f>VLOOKUP(F515,#REF!,2,0)</f>
        <v>#REF!</v>
      </c>
      <c r="I515" s="24"/>
      <c r="J515" s="24">
        <f>VLOOKUP(F515,'数据-全省决算数!'!$B:$C,2,0)</f>
        <v>1901</v>
      </c>
      <c r="K515" s="38" t="str">
        <f t="shared" si="21"/>
        <v/>
      </c>
      <c r="L515" s="36" t="e">
        <f t="shared" si="22"/>
        <v>#REF!</v>
      </c>
      <c r="M515" s="36" t="str">
        <f t="shared" si="23"/>
        <v>是</v>
      </c>
    </row>
    <row r="516" ht="18.95" customHeight="1" spans="1:13">
      <c r="A516" s="17" t="s">
        <v>135</v>
      </c>
      <c r="B516" s="18" t="s">
        <v>135</v>
      </c>
      <c r="C516" s="18" t="s">
        <v>991</v>
      </c>
      <c r="D516" s="19" t="s">
        <v>998</v>
      </c>
      <c r="E516" s="18" t="s">
        <v>147</v>
      </c>
      <c r="F516" s="49" t="s">
        <v>999</v>
      </c>
      <c r="G516" s="24">
        <v>5684</v>
      </c>
      <c r="H516" s="25" t="e">
        <f>VLOOKUP(F516,#REF!,2,0)</f>
        <v>#REF!</v>
      </c>
      <c r="I516" s="24"/>
      <c r="J516" s="24">
        <f>VLOOKUP(F516,'数据-全省决算数!'!$B:$C,2,0)</f>
        <v>3759</v>
      </c>
      <c r="K516" s="38" t="str">
        <f t="shared" ref="K516:K579" si="24">IF(ISERROR(H516/G516-1),"",H516/G516-1)</f>
        <v/>
      </c>
      <c r="L516" s="36" t="e">
        <f t="shared" ref="L516:L579" si="25">IF(F516&lt;&gt;"",IF(SUM(G516:H516)&lt;&gt;0,"是","否"),"空")</f>
        <v>#REF!</v>
      </c>
      <c r="M516" s="36" t="str">
        <f t="shared" ref="M516:M579" si="26">IF(C516&lt;&gt;"",IF(OR(LEFT(C516,3)="205",LEFT(C516,3)="206",LEFT(C516,3)="207",LEFT(C516,3)="208",LEFT(C516,3)="210",LEFT(C516,3)="213"),"是","否"),"是")</f>
        <v>是</v>
      </c>
    </row>
    <row r="517" ht="18.95" customHeight="1" spans="1:13">
      <c r="A517" s="17" t="s">
        <v>135</v>
      </c>
      <c r="B517" s="18" t="s">
        <v>135</v>
      </c>
      <c r="C517" s="18" t="s">
        <v>991</v>
      </c>
      <c r="D517" s="19" t="s">
        <v>1000</v>
      </c>
      <c r="E517" s="18" t="s">
        <v>147</v>
      </c>
      <c r="F517" s="49" t="s">
        <v>1001</v>
      </c>
      <c r="G517" s="24">
        <v>8607</v>
      </c>
      <c r="H517" s="25" t="e">
        <f>VLOOKUP(F517,#REF!,2,0)</f>
        <v>#REF!</v>
      </c>
      <c r="I517" s="24"/>
      <c r="J517" s="24">
        <f>VLOOKUP(F517,'数据-全省决算数!'!$B:$C,2,0)</f>
        <v>8694</v>
      </c>
      <c r="K517" s="38" t="str">
        <f t="shared" si="24"/>
        <v/>
      </c>
      <c r="L517" s="36" t="e">
        <f t="shared" si="25"/>
        <v>#REF!</v>
      </c>
      <c r="M517" s="36" t="str">
        <f t="shared" si="26"/>
        <v>是</v>
      </c>
    </row>
    <row r="518" ht="18.95" customHeight="1" spans="1:13">
      <c r="A518" s="17" t="s">
        <v>135</v>
      </c>
      <c r="B518" s="18" t="s">
        <v>135</v>
      </c>
      <c r="C518" s="18" t="s">
        <v>991</v>
      </c>
      <c r="D518" s="19" t="s">
        <v>1002</v>
      </c>
      <c r="E518" s="18" t="s">
        <v>147</v>
      </c>
      <c r="F518" s="49" t="s">
        <v>1003</v>
      </c>
      <c r="G518" s="24">
        <v>20103</v>
      </c>
      <c r="H518" s="25" t="e">
        <f>VLOOKUP(F518,#REF!,2,0)</f>
        <v>#REF!</v>
      </c>
      <c r="I518" s="24"/>
      <c r="J518" s="24">
        <f>VLOOKUP(F518,'数据-全省决算数!'!$B:$C,2,0)</f>
        <v>28611</v>
      </c>
      <c r="K518" s="38" t="str">
        <f t="shared" si="24"/>
        <v/>
      </c>
      <c r="L518" s="36" t="e">
        <f t="shared" si="25"/>
        <v>#REF!</v>
      </c>
      <c r="M518" s="36" t="str">
        <f t="shared" si="26"/>
        <v>是</v>
      </c>
    </row>
    <row r="519" ht="18.95" customHeight="1" spans="1:13">
      <c r="A519" s="17" t="s">
        <v>135</v>
      </c>
      <c r="B519" s="18"/>
      <c r="C519" s="18" t="s">
        <v>991</v>
      </c>
      <c r="D519" s="19" t="s">
        <v>1004</v>
      </c>
      <c r="E519" s="18" t="s">
        <v>147</v>
      </c>
      <c r="F519" s="49" t="s">
        <v>1005</v>
      </c>
      <c r="G519" s="24">
        <v>8933</v>
      </c>
      <c r="H519" s="25" t="e">
        <f>VLOOKUP(F519,#REF!,2,0)</f>
        <v>#REF!</v>
      </c>
      <c r="I519" s="24"/>
      <c r="J519" s="24">
        <f>VLOOKUP(F519,'数据-全省决算数!'!$B:$C,2,0)</f>
        <v>11627</v>
      </c>
      <c r="K519" s="38" t="str">
        <f t="shared" si="24"/>
        <v/>
      </c>
      <c r="L519" s="36" t="e">
        <f t="shared" si="25"/>
        <v>#REF!</v>
      </c>
      <c r="M519" s="36" t="str">
        <f t="shared" si="26"/>
        <v>是</v>
      </c>
    </row>
    <row r="520" ht="18.95" customHeight="1" spans="1:13">
      <c r="A520" s="17" t="s">
        <v>135</v>
      </c>
      <c r="B520" s="18" t="s">
        <v>135</v>
      </c>
      <c r="C520" s="18" t="s">
        <v>991</v>
      </c>
      <c r="D520" s="19" t="s">
        <v>1006</v>
      </c>
      <c r="E520" s="18" t="s">
        <v>147</v>
      </c>
      <c r="F520" s="49" t="s">
        <v>1007</v>
      </c>
      <c r="G520" s="24">
        <v>335</v>
      </c>
      <c r="H520" s="25" t="e">
        <f>VLOOKUP(F520,#REF!,2,0)</f>
        <v>#REF!</v>
      </c>
      <c r="I520" s="24"/>
      <c r="J520" s="24">
        <f>VLOOKUP(F520,'数据-全省决算数!'!$B:$C,2,0)</f>
        <v>132</v>
      </c>
      <c r="K520" s="38" t="str">
        <f t="shared" si="24"/>
        <v/>
      </c>
      <c r="L520" s="36" t="e">
        <f t="shared" si="25"/>
        <v>#REF!</v>
      </c>
      <c r="M520" s="36" t="str">
        <f t="shared" si="26"/>
        <v>是</v>
      </c>
    </row>
    <row r="521" ht="18.95" customHeight="1" spans="1:13">
      <c r="A521" s="17" t="s">
        <v>135</v>
      </c>
      <c r="B521" s="18" t="s">
        <v>135</v>
      </c>
      <c r="C521" s="18" t="s">
        <v>991</v>
      </c>
      <c r="D521" s="19" t="s">
        <v>1008</v>
      </c>
      <c r="E521" s="18" t="s">
        <v>147</v>
      </c>
      <c r="F521" s="49" t="s">
        <v>1009</v>
      </c>
      <c r="G521" s="24">
        <v>10240</v>
      </c>
      <c r="H521" s="25" t="e">
        <f>VLOOKUP(F521,#REF!,2,0)</f>
        <v>#REF!</v>
      </c>
      <c r="I521" s="24"/>
      <c r="J521" s="24">
        <f>VLOOKUP(F521,'数据-全省决算数!'!$B:$C,2,0)</f>
        <v>4580</v>
      </c>
      <c r="K521" s="38" t="str">
        <f t="shared" si="24"/>
        <v/>
      </c>
      <c r="L521" s="36" t="e">
        <f t="shared" si="25"/>
        <v>#REF!</v>
      </c>
      <c r="M521" s="36" t="str">
        <f t="shared" si="26"/>
        <v>是</v>
      </c>
    </row>
    <row r="522" ht="18.95" customHeight="1" spans="1:13">
      <c r="A522" s="17" t="s">
        <v>135</v>
      </c>
      <c r="B522" s="468" t="s">
        <v>951</v>
      </c>
      <c r="C522" s="18"/>
      <c r="D522" s="19" t="s">
        <v>1010</v>
      </c>
      <c r="E522" s="18"/>
      <c r="F522" s="50" t="s">
        <v>1011</v>
      </c>
      <c r="G522" s="34">
        <f>SUMIF($C521:$C1821,$D522,$G521:$G1821)</f>
        <v>108415</v>
      </c>
      <c r="H522" s="25" t="e">
        <f>VLOOKUP(F522,#REF!,2,0)</f>
        <v>#REF!</v>
      </c>
      <c r="I522" s="34"/>
      <c r="J522" s="24">
        <f>VLOOKUP(F522,'数据-全省决算数!'!$B:$C,2,0)</f>
        <v>103650</v>
      </c>
      <c r="K522" s="35" t="str">
        <f t="shared" si="24"/>
        <v/>
      </c>
      <c r="L522" s="36" t="e">
        <f t="shared" si="25"/>
        <v>#REF!</v>
      </c>
      <c r="M522" s="36" t="str">
        <f t="shared" si="26"/>
        <v>是</v>
      </c>
    </row>
    <row r="523" ht="18.95" customHeight="1" spans="1:13">
      <c r="A523" s="17" t="s">
        <v>135</v>
      </c>
      <c r="B523" s="18" t="s">
        <v>135</v>
      </c>
      <c r="C523" s="18" t="s">
        <v>1010</v>
      </c>
      <c r="D523" s="19" t="s">
        <v>1012</v>
      </c>
      <c r="E523" s="18" t="s">
        <v>147</v>
      </c>
      <c r="F523" s="49" t="s">
        <v>141</v>
      </c>
      <c r="G523" s="24">
        <v>10996</v>
      </c>
      <c r="H523" s="25" t="e">
        <f>VLOOKUP(F523,#REF!,2,0)</f>
        <v>#REF!</v>
      </c>
      <c r="I523" s="24"/>
      <c r="J523" s="24">
        <f>VLOOKUP(F523,'数据-全省决算数!'!$B:$C,2,0)</f>
        <v>75262</v>
      </c>
      <c r="K523" s="42" t="str">
        <f t="shared" si="24"/>
        <v/>
      </c>
      <c r="L523" s="36" t="e">
        <f t="shared" si="25"/>
        <v>#REF!</v>
      </c>
      <c r="M523" s="36" t="str">
        <f t="shared" si="26"/>
        <v>是</v>
      </c>
    </row>
    <row r="524" ht="18.95" customHeight="1" spans="1:13">
      <c r="A524" s="17" t="s">
        <v>135</v>
      </c>
      <c r="B524" s="18" t="s">
        <v>135</v>
      </c>
      <c r="C524" s="18" t="s">
        <v>1010</v>
      </c>
      <c r="D524" s="19" t="s">
        <v>1013</v>
      </c>
      <c r="E524" s="18" t="s">
        <v>147</v>
      </c>
      <c r="F524" s="49" t="s">
        <v>143</v>
      </c>
      <c r="G524" s="24">
        <v>1640</v>
      </c>
      <c r="H524" s="25" t="e">
        <f>VLOOKUP(F524,#REF!,2,0)</f>
        <v>#REF!</v>
      </c>
      <c r="I524" s="24"/>
      <c r="J524" s="24">
        <f>VLOOKUP(F524,'数据-全省决算数!'!$B:$C,2,0)</f>
        <v>10673</v>
      </c>
      <c r="K524" s="38" t="str">
        <f t="shared" si="24"/>
        <v/>
      </c>
      <c r="L524" s="36" t="e">
        <f t="shared" si="25"/>
        <v>#REF!</v>
      </c>
      <c r="M524" s="36" t="str">
        <f t="shared" si="26"/>
        <v>是</v>
      </c>
    </row>
    <row r="525" ht="18.95" customHeight="1" spans="1:13">
      <c r="A525" s="17" t="s">
        <v>135</v>
      </c>
      <c r="B525" s="18" t="s">
        <v>135</v>
      </c>
      <c r="C525" s="18" t="s">
        <v>1010</v>
      </c>
      <c r="D525" s="19" t="s">
        <v>1014</v>
      </c>
      <c r="E525" s="18" t="s">
        <v>147</v>
      </c>
      <c r="F525" s="49" t="s">
        <v>145</v>
      </c>
      <c r="G525" s="24">
        <v>0</v>
      </c>
      <c r="H525" s="25" t="e">
        <f>VLOOKUP(F525,#REF!,2,0)</f>
        <v>#REF!</v>
      </c>
      <c r="I525" s="24"/>
      <c r="J525" s="24">
        <f>VLOOKUP(F525,'数据-全省决算数!'!$B:$C,2,0)</f>
        <v>802</v>
      </c>
      <c r="K525" s="38" t="str">
        <f t="shared" si="24"/>
        <v/>
      </c>
      <c r="L525" s="36" t="e">
        <f t="shared" si="25"/>
        <v>#REF!</v>
      </c>
      <c r="M525" s="36" t="str">
        <f t="shared" si="26"/>
        <v>是</v>
      </c>
    </row>
    <row r="526" ht="18.95" customHeight="1" spans="1:13">
      <c r="A526" s="17" t="s">
        <v>135</v>
      </c>
      <c r="B526" s="18" t="s">
        <v>135</v>
      </c>
      <c r="C526" s="18" t="s">
        <v>1010</v>
      </c>
      <c r="D526" s="19" t="s">
        <v>1015</v>
      </c>
      <c r="E526" s="18" t="s">
        <v>147</v>
      </c>
      <c r="F526" s="49" t="s">
        <v>1016</v>
      </c>
      <c r="G526" s="24">
        <v>15599</v>
      </c>
      <c r="H526" s="25" t="e">
        <f>VLOOKUP(F526,#REF!,2,0)</f>
        <v>#REF!</v>
      </c>
      <c r="I526" s="24"/>
      <c r="J526" s="24">
        <f>VLOOKUP(F526,'数据-全省决算数!'!$B:$C,2,0)</f>
        <v>18293</v>
      </c>
      <c r="K526" s="38" t="str">
        <f t="shared" si="24"/>
        <v/>
      </c>
      <c r="L526" s="36" t="e">
        <f t="shared" si="25"/>
        <v>#REF!</v>
      </c>
      <c r="M526" s="36" t="str">
        <f t="shared" si="26"/>
        <v>是</v>
      </c>
    </row>
    <row r="527" ht="18.95" customHeight="1" spans="1:13">
      <c r="A527" s="17" t="s">
        <v>135</v>
      </c>
      <c r="B527" s="18" t="s">
        <v>135</v>
      </c>
      <c r="C527" s="18" t="s">
        <v>1010</v>
      </c>
      <c r="D527" s="19" t="s">
        <v>1017</v>
      </c>
      <c r="E527" s="18" t="s">
        <v>147</v>
      </c>
      <c r="F527" s="49" t="s">
        <v>1018</v>
      </c>
      <c r="G527" s="24">
        <v>27445</v>
      </c>
      <c r="H527" s="25" t="e">
        <f>VLOOKUP(F527,#REF!,2,0)</f>
        <v>#REF!</v>
      </c>
      <c r="I527" s="24"/>
      <c r="J527" s="24">
        <f>VLOOKUP(F527,'数据-全省决算数!'!$B:$C,2,0)</f>
        <v>30847</v>
      </c>
      <c r="K527" s="38" t="str">
        <f t="shared" si="24"/>
        <v/>
      </c>
      <c r="L527" s="36" t="e">
        <f t="shared" si="25"/>
        <v>#REF!</v>
      </c>
      <c r="M527" s="36" t="str">
        <f t="shared" si="26"/>
        <v>是</v>
      </c>
    </row>
    <row r="528" ht="18.95" customHeight="1" spans="1:13">
      <c r="A528" s="17" t="s">
        <v>135</v>
      </c>
      <c r="B528" s="18"/>
      <c r="C528" s="18" t="s">
        <v>1010</v>
      </c>
      <c r="D528" s="19" t="s">
        <v>1019</v>
      </c>
      <c r="E528" s="18" t="s">
        <v>147</v>
      </c>
      <c r="F528" s="49" t="s">
        <v>1020</v>
      </c>
      <c r="G528" s="24">
        <v>5207</v>
      </c>
      <c r="H528" s="25" t="e">
        <f>VLOOKUP(F528,#REF!,2,0)</f>
        <v>#REF!</v>
      </c>
      <c r="I528" s="24"/>
      <c r="J528" s="24">
        <f>VLOOKUP(F528,'数据-全省决算数!'!$B:$C,2,0)</f>
        <v>3795</v>
      </c>
      <c r="K528" s="38" t="str">
        <f t="shared" si="24"/>
        <v/>
      </c>
      <c r="L528" s="36" t="e">
        <f t="shared" si="25"/>
        <v>#REF!</v>
      </c>
      <c r="M528" s="36" t="str">
        <f t="shared" si="26"/>
        <v>是</v>
      </c>
    </row>
    <row r="529" ht="18.95" customHeight="1" spans="1:13">
      <c r="A529" s="17" t="s">
        <v>135</v>
      </c>
      <c r="B529" s="18" t="s">
        <v>135</v>
      </c>
      <c r="C529" s="18" t="s">
        <v>1010</v>
      </c>
      <c r="D529" s="19" t="s">
        <v>1021</v>
      </c>
      <c r="E529" s="18" t="s">
        <v>147</v>
      </c>
      <c r="F529" s="49" t="s">
        <v>1022</v>
      </c>
      <c r="G529" s="24">
        <v>47528</v>
      </c>
      <c r="H529" s="25" t="e">
        <f>VLOOKUP(F529,#REF!,2,0)</f>
        <v>#REF!</v>
      </c>
      <c r="I529" s="24"/>
      <c r="J529" s="24">
        <f>VLOOKUP(F529,'数据-全省决算数!'!$B:$C,2,0)</f>
        <v>35470</v>
      </c>
      <c r="K529" s="38" t="str">
        <f t="shared" si="24"/>
        <v/>
      </c>
      <c r="L529" s="36" t="e">
        <f t="shared" si="25"/>
        <v>#REF!</v>
      </c>
      <c r="M529" s="36" t="str">
        <f t="shared" si="26"/>
        <v>是</v>
      </c>
    </row>
    <row r="530" ht="18.95" customHeight="1" spans="1:13">
      <c r="A530" s="17" t="s">
        <v>135</v>
      </c>
      <c r="B530" s="468" t="s">
        <v>951</v>
      </c>
      <c r="C530" s="18"/>
      <c r="D530" s="19" t="s">
        <v>1023</v>
      </c>
      <c r="E530" s="18"/>
      <c r="F530" s="50" t="s">
        <v>1024</v>
      </c>
      <c r="G530" s="34">
        <f>SUMIF($C529:$C1829,$D530,$G529:$G1829)</f>
        <v>24522</v>
      </c>
      <c r="H530" s="25" t="e">
        <f>VLOOKUP(F530,#REF!,2,0)</f>
        <v>#REF!</v>
      </c>
      <c r="I530" s="34"/>
      <c r="J530" s="24">
        <f>VLOOKUP(F530,'数据-全省决算数!'!$B:$C,2,0)</f>
        <v>27502</v>
      </c>
      <c r="K530" s="35" t="str">
        <f t="shared" si="24"/>
        <v/>
      </c>
      <c r="L530" s="36" t="e">
        <f t="shared" si="25"/>
        <v>#REF!</v>
      </c>
      <c r="M530" s="36" t="str">
        <f t="shared" si="26"/>
        <v>是</v>
      </c>
    </row>
    <row r="531" ht="18.95" customHeight="1" spans="1:13">
      <c r="A531" s="17" t="s">
        <v>135</v>
      </c>
      <c r="B531" s="18" t="s">
        <v>135</v>
      </c>
      <c r="C531" s="18" t="s">
        <v>1023</v>
      </c>
      <c r="D531" s="19" t="s">
        <v>1025</v>
      </c>
      <c r="E531" s="18" t="s">
        <v>147</v>
      </c>
      <c r="F531" s="49" t="s">
        <v>141</v>
      </c>
      <c r="G531" s="24">
        <v>3384</v>
      </c>
      <c r="H531" s="25" t="e">
        <f>VLOOKUP(F531,#REF!,2,0)</f>
        <v>#REF!</v>
      </c>
      <c r="I531" s="24"/>
      <c r="J531" s="24">
        <f>VLOOKUP(F531,'数据-全省决算数!'!$B:$C,2,0)</f>
        <v>75262</v>
      </c>
      <c r="K531" s="38" t="str">
        <f t="shared" si="24"/>
        <v/>
      </c>
      <c r="L531" s="36" t="e">
        <f t="shared" si="25"/>
        <v>#REF!</v>
      </c>
      <c r="M531" s="36" t="str">
        <f t="shared" si="26"/>
        <v>是</v>
      </c>
    </row>
    <row r="532" ht="18.95" customHeight="1" spans="1:13">
      <c r="A532" s="17" t="s">
        <v>135</v>
      </c>
      <c r="B532" s="18" t="s">
        <v>135</v>
      </c>
      <c r="C532" s="18" t="s">
        <v>1023</v>
      </c>
      <c r="D532" s="19" t="s">
        <v>1026</v>
      </c>
      <c r="E532" s="18" t="s">
        <v>147</v>
      </c>
      <c r="F532" s="49" t="s">
        <v>143</v>
      </c>
      <c r="G532" s="24">
        <v>548</v>
      </c>
      <c r="H532" s="25" t="e">
        <f>VLOOKUP(F532,#REF!,2,0)</f>
        <v>#REF!</v>
      </c>
      <c r="I532" s="24"/>
      <c r="J532" s="24">
        <f>VLOOKUP(F532,'数据-全省决算数!'!$B:$C,2,0)</f>
        <v>10673</v>
      </c>
      <c r="K532" s="38" t="str">
        <f t="shared" si="24"/>
        <v/>
      </c>
      <c r="L532" s="36" t="e">
        <f t="shared" si="25"/>
        <v>#REF!</v>
      </c>
      <c r="M532" s="36" t="str">
        <f t="shared" si="26"/>
        <v>是</v>
      </c>
    </row>
    <row r="533" ht="18.95" customHeight="1" spans="1:13">
      <c r="A533" s="17" t="s">
        <v>135</v>
      </c>
      <c r="B533" s="18" t="s">
        <v>135</v>
      </c>
      <c r="C533" s="18" t="s">
        <v>1023</v>
      </c>
      <c r="D533" s="19" t="s">
        <v>1027</v>
      </c>
      <c r="E533" s="18" t="s">
        <v>147</v>
      </c>
      <c r="F533" s="49" t="s">
        <v>145</v>
      </c>
      <c r="G533" s="24">
        <v>199</v>
      </c>
      <c r="H533" s="25" t="e">
        <f>VLOOKUP(F533,#REF!,2,0)</f>
        <v>#REF!</v>
      </c>
      <c r="I533" s="24"/>
      <c r="J533" s="24">
        <f>VLOOKUP(F533,'数据-全省决算数!'!$B:$C,2,0)</f>
        <v>802</v>
      </c>
      <c r="K533" s="38" t="str">
        <f t="shared" si="24"/>
        <v/>
      </c>
      <c r="L533" s="36" t="e">
        <f t="shared" si="25"/>
        <v>#REF!</v>
      </c>
      <c r="M533" s="36" t="str">
        <f t="shared" si="26"/>
        <v>是</v>
      </c>
    </row>
    <row r="534" ht="18.95" customHeight="1" spans="1:13">
      <c r="A534" s="17" t="s">
        <v>135</v>
      </c>
      <c r="B534" s="18" t="s">
        <v>135</v>
      </c>
      <c r="C534" s="18" t="s">
        <v>1023</v>
      </c>
      <c r="D534" s="19" t="s">
        <v>1028</v>
      </c>
      <c r="E534" s="18" t="s">
        <v>147</v>
      </c>
      <c r="F534" s="49" t="s">
        <v>1029</v>
      </c>
      <c r="G534" s="24">
        <v>783</v>
      </c>
      <c r="H534" s="25" t="e">
        <f>VLOOKUP(F534,#REF!,2,0)</f>
        <v>#REF!</v>
      </c>
      <c r="I534" s="24"/>
      <c r="J534" s="24">
        <f>VLOOKUP(F534,'数据-全省决算数!'!$B:$C,2,0)</f>
        <v>650</v>
      </c>
      <c r="K534" s="38" t="str">
        <f t="shared" si="24"/>
        <v/>
      </c>
      <c r="L534" s="36" t="e">
        <f t="shared" si="25"/>
        <v>#REF!</v>
      </c>
      <c r="M534" s="36" t="str">
        <f t="shared" si="26"/>
        <v>是</v>
      </c>
    </row>
    <row r="535" ht="18.95" customHeight="1" spans="1:13">
      <c r="A535" s="17" t="s">
        <v>135</v>
      </c>
      <c r="B535" s="18" t="s">
        <v>135</v>
      </c>
      <c r="C535" s="18" t="s">
        <v>1023</v>
      </c>
      <c r="D535" s="19" t="s">
        <v>1030</v>
      </c>
      <c r="E535" s="18" t="s">
        <v>147</v>
      </c>
      <c r="F535" s="49" t="s">
        <v>1031</v>
      </c>
      <c r="G535" s="24">
        <v>17039</v>
      </c>
      <c r="H535" s="25" t="e">
        <f>VLOOKUP(F535,#REF!,2,0)</f>
        <v>#REF!</v>
      </c>
      <c r="I535" s="24"/>
      <c r="J535" s="24">
        <f>VLOOKUP(F535,'数据-全省决算数!'!$B:$C,2,0)</f>
        <v>18214</v>
      </c>
      <c r="K535" s="38" t="str">
        <f t="shared" si="24"/>
        <v/>
      </c>
      <c r="L535" s="36" t="e">
        <f t="shared" si="25"/>
        <v>#REF!</v>
      </c>
      <c r="M535" s="36" t="str">
        <f t="shared" si="26"/>
        <v>是</v>
      </c>
    </row>
    <row r="536" ht="18.95" customHeight="1" spans="1:13">
      <c r="A536" s="17" t="s">
        <v>135</v>
      </c>
      <c r="B536" s="18"/>
      <c r="C536" s="18" t="s">
        <v>1023</v>
      </c>
      <c r="D536" s="19" t="s">
        <v>1032</v>
      </c>
      <c r="E536" s="18" t="s">
        <v>147</v>
      </c>
      <c r="F536" s="49" t="s">
        <v>1033</v>
      </c>
      <c r="G536" s="24">
        <v>129</v>
      </c>
      <c r="H536" s="25" t="e">
        <f>VLOOKUP(F536,#REF!,2,0)</f>
        <v>#REF!</v>
      </c>
      <c r="I536" s="24"/>
      <c r="J536" s="24">
        <f>VLOOKUP(F536,'数据-全省决算数!'!$B:$C,2,0)</f>
        <v>112</v>
      </c>
      <c r="K536" s="38" t="str">
        <f t="shared" si="24"/>
        <v/>
      </c>
      <c r="L536" s="36" t="e">
        <f t="shared" si="25"/>
        <v>#REF!</v>
      </c>
      <c r="M536" s="36" t="str">
        <f t="shared" si="26"/>
        <v>是</v>
      </c>
    </row>
    <row r="537" ht="18.95" customHeight="1" spans="1:13">
      <c r="A537" s="17" t="s">
        <v>135</v>
      </c>
      <c r="B537" s="18" t="s">
        <v>135</v>
      </c>
      <c r="C537" s="18" t="s">
        <v>1023</v>
      </c>
      <c r="D537" s="19" t="s">
        <v>1034</v>
      </c>
      <c r="E537" s="18" t="s">
        <v>147</v>
      </c>
      <c r="F537" s="49" t="s">
        <v>1035</v>
      </c>
      <c r="G537" s="24">
        <v>207</v>
      </c>
      <c r="H537" s="25" t="e">
        <f>VLOOKUP(F537,#REF!,2,0)</f>
        <v>#REF!</v>
      </c>
      <c r="I537" s="24"/>
      <c r="J537" s="24">
        <f>VLOOKUP(F537,'数据-全省决算数!'!$B:$C,2,0)</f>
        <v>203</v>
      </c>
      <c r="K537" s="38" t="str">
        <f t="shared" si="24"/>
        <v/>
      </c>
      <c r="L537" s="36" t="e">
        <f t="shared" si="25"/>
        <v>#REF!</v>
      </c>
      <c r="M537" s="36" t="str">
        <f t="shared" si="26"/>
        <v>是</v>
      </c>
    </row>
    <row r="538" ht="18.95" customHeight="1" spans="1:13">
      <c r="A538" s="17" t="s">
        <v>135</v>
      </c>
      <c r="B538" s="18" t="s">
        <v>135</v>
      </c>
      <c r="C538" s="18" t="s">
        <v>1023</v>
      </c>
      <c r="D538" s="19" t="s">
        <v>1036</v>
      </c>
      <c r="E538" s="18" t="s">
        <v>147</v>
      </c>
      <c r="F538" s="49" t="s">
        <v>1037</v>
      </c>
      <c r="G538" s="24">
        <v>2233</v>
      </c>
      <c r="H538" s="25" t="e">
        <f>VLOOKUP(F538,#REF!,2,0)</f>
        <v>#REF!</v>
      </c>
      <c r="I538" s="24"/>
      <c r="J538" s="24">
        <f>VLOOKUP(F538,'数据-全省决算数!'!$B:$C,2,0)</f>
        <v>3573</v>
      </c>
      <c r="K538" s="38" t="str">
        <f t="shared" si="24"/>
        <v/>
      </c>
      <c r="L538" s="36" t="e">
        <f t="shared" si="25"/>
        <v>#REF!</v>
      </c>
      <c r="M538" s="36" t="str">
        <f t="shared" si="26"/>
        <v>是</v>
      </c>
    </row>
    <row r="539" ht="18.95" customHeight="1" spans="1:13">
      <c r="A539" s="17"/>
      <c r="B539" s="468" t="s">
        <v>951</v>
      </c>
      <c r="C539" s="18" t="s">
        <v>135</v>
      </c>
      <c r="D539" s="19" t="s">
        <v>1038</v>
      </c>
      <c r="E539" s="18" t="s">
        <v>135</v>
      </c>
      <c r="F539" s="50" t="s">
        <v>3028</v>
      </c>
      <c r="G539" s="34">
        <f>SUMIF($C538:$C1838,$D539,$G538:$G1838)</f>
        <v>69004</v>
      </c>
      <c r="H539" s="25" t="e">
        <f>VLOOKUP(F539,#REF!,2,0)</f>
        <v>#REF!</v>
      </c>
      <c r="I539" s="34"/>
      <c r="J539" s="24" t="e">
        <f>VLOOKUP(F539,'数据-全省决算数!'!$B:$C,2,0)</f>
        <v>#N/A</v>
      </c>
      <c r="K539" s="35" t="str">
        <f t="shared" si="24"/>
        <v/>
      </c>
      <c r="L539" s="36" t="e">
        <f t="shared" si="25"/>
        <v>#REF!</v>
      </c>
      <c r="M539" s="36" t="str">
        <f t="shared" si="26"/>
        <v>是</v>
      </c>
    </row>
    <row r="540" ht="18.95" customHeight="1" spans="1:13">
      <c r="A540" s="17" t="s">
        <v>135</v>
      </c>
      <c r="B540" s="18"/>
      <c r="C540" s="468" t="s">
        <v>1038</v>
      </c>
      <c r="D540" s="19" t="s">
        <v>1040</v>
      </c>
      <c r="E540" s="18" t="s">
        <v>147</v>
      </c>
      <c r="F540" s="49" t="s">
        <v>1041</v>
      </c>
      <c r="G540" s="24">
        <v>5036</v>
      </c>
      <c r="H540" s="25" t="e">
        <f>VLOOKUP(F540,#REF!,2,0)</f>
        <v>#REF!</v>
      </c>
      <c r="I540" s="24"/>
      <c r="J540" s="24">
        <f>VLOOKUP(F540,'数据-全省决算数!'!$B:$C,2,0)</f>
        <v>5146</v>
      </c>
      <c r="K540" s="38" t="str">
        <f t="shared" si="24"/>
        <v/>
      </c>
      <c r="L540" s="36" t="e">
        <f t="shared" si="25"/>
        <v>#REF!</v>
      </c>
      <c r="M540" s="36" t="str">
        <f t="shared" si="26"/>
        <v>是</v>
      </c>
    </row>
    <row r="541" ht="18.95" customHeight="1" spans="1:13">
      <c r="A541" s="17" t="s">
        <v>135</v>
      </c>
      <c r="B541" s="18" t="s">
        <v>135</v>
      </c>
      <c r="C541" s="468" t="s">
        <v>1038</v>
      </c>
      <c r="D541" s="19" t="s">
        <v>1042</v>
      </c>
      <c r="E541" s="18" t="s">
        <v>147</v>
      </c>
      <c r="F541" s="49" t="s">
        <v>1043</v>
      </c>
      <c r="G541" s="24">
        <v>3664</v>
      </c>
      <c r="H541" s="25" t="e">
        <f>VLOOKUP(F541,#REF!,2,0)</f>
        <v>#REF!</v>
      </c>
      <c r="I541" s="24"/>
      <c r="J541" s="24">
        <f>VLOOKUP(F541,'数据-全省决算数!'!$B:$C,2,0)</f>
        <v>31493</v>
      </c>
      <c r="K541" s="38" t="str">
        <f t="shared" si="24"/>
        <v/>
      </c>
      <c r="L541" s="36" t="e">
        <f t="shared" si="25"/>
        <v>#REF!</v>
      </c>
      <c r="M541" s="36" t="str">
        <f t="shared" si="26"/>
        <v>是</v>
      </c>
    </row>
    <row r="542" ht="18.95" customHeight="1" spans="1:13">
      <c r="A542" s="17" t="s">
        <v>135</v>
      </c>
      <c r="B542" s="18" t="s">
        <v>135</v>
      </c>
      <c r="C542" s="468" t="s">
        <v>1038</v>
      </c>
      <c r="D542" s="19" t="s">
        <v>1044</v>
      </c>
      <c r="E542" s="18" t="s">
        <v>147</v>
      </c>
      <c r="F542" s="49" t="s">
        <v>4629</v>
      </c>
      <c r="G542" s="24">
        <v>60304</v>
      </c>
      <c r="H542" s="25" t="e">
        <f>VLOOKUP(F542,#REF!,2,0)</f>
        <v>#REF!</v>
      </c>
      <c r="I542" s="24"/>
      <c r="J542" s="24" t="e">
        <f>VLOOKUP(F542,'数据-全省决算数!'!$B:$C,2,0)</f>
        <v>#N/A</v>
      </c>
      <c r="K542" s="38" t="str">
        <f t="shared" si="24"/>
        <v/>
      </c>
      <c r="L542" s="36" t="e">
        <f t="shared" si="25"/>
        <v>#REF!</v>
      </c>
      <c r="M542" s="36" t="str">
        <f t="shared" si="26"/>
        <v>是</v>
      </c>
    </row>
    <row r="543" ht="18.95" customHeight="1" spans="1:13">
      <c r="A543" s="17" t="s">
        <v>134</v>
      </c>
      <c r="B543" s="18" t="s">
        <v>135</v>
      </c>
      <c r="C543" s="18"/>
      <c r="D543" s="19" t="s">
        <v>1046</v>
      </c>
      <c r="E543" s="18"/>
      <c r="F543" s="50" t="s">
        <v>3032</v>
      </c>
      <c r="G543" s="21">
        <f>SUMIF($B544:$B$1301,$D543,$G544:$G$1301)</f>
        <v>5840838</v>
      </c>
      <c r="H543" s="25" t="e">
        <f>VLOOKUP(F543,#REF!,2,0)</f>
        <v>#REF!</v>
      </c>
      <c r="I543" s="34"/>
      <c r="J543" s="24" t="e">
        <f>VLOOKUP(F543,'数据-全省决算数!'!$B:$C,2,0)</f>
        <v>#N/A</v>
      </c>
      <c r="K543" s="35" t="str">
        <f t="shared" si="24"/>
        <v/>
      </c>
      <c r="L543" s="36" t="e">
        <f t="shared" si="25"/>
        <v>#REF!</v>
      </c>
      <c r="M543" s="36" t="str">
        <f t="shared" si="26"/>
        <v>是</v>
      </c>
    </row>
    <row r="544" ht="18.95" customHeight="1" spans="1:13">
      <c r="A544" s="17" t="s">
        <v>135</v>
      </c>
      <c r="B544" s="468" t="s">
        <v>1046</v>
      </c>
      <c r="C544" s="18"/>
      <c r="D544" s="19" t="s">
        <v>1048</v>
      </c>
      <c r="E544" s="18"/>
      <c r="F544" s="50" t="s">
        <v>1049</v>
      </c>
      <c r="G544" s="34">
        <f>SUMIF($C543:$C1843,$D544,$G543:$G1843)</f>
        <v>125037</v>
      </c>
      <c r="H544" s="25" t="e">
        <f>VLOOKUP(F544,#REF!,2,0)</f>
        <v>#REF!</v>
      </c>
      <c r="I544" s="34"/>
      <c r="J544" s="24">
        <f>VLOOKUP(F544,'数据-全省决算数!'!$B:$C,2,0)</f>
        <v>164342</v>
      </c>
      <c r="K544" s="35" t="str">
        <f t="shared" si="24"/>
        <v/>
      </c>
      <c r="L544" s="36" t="e">
        <f t="shared" si="25"/>
        <v>#REF!</v>
      </c>
      <c r="M544" s="36" t="str">
        <f t="shared" si="26"/>
        <v>是</v>
      </c>
    </row>
    <row r="545" ht="18.95" customHeight="1" spans="1:13">
      <c r="A545" s="17" t="s">
        <v>135</v>
      </c>
      <c r="B545" s="18" t="s">
        <v>135</v>
      </c>
      <c r="C545" s="18" t="s">
        <v>1048</v>
      </c>
      <c r="D545" s="19" t="s">
        <v>1050</v>
      </c>
      <c r="E545" s="18" t="s">
        <v>147</v>
      </c>
      <c r="F545" s="49" t="s">
        <v>141</v>
      </c>
      <c r="G545" s="24">
        <v>49293</v>
      </c>
      <c r="H545" s="25" t="e">
        <f>VLOOKUP(F545,#REF!,2,0)</f>
        <v>#REF!</v>
      </c>
      <c r="I545" s="24"/>
      <c r="J545" s="24">
        <f>VLOOKUP(F545,'数据-全省决算数!'!$B:$C,2,0)</f>
        <v>75262</v>
      </c>
      <c r="K545" s="38" t="str">
        <f t="shared" si="24"/>
        <v/>
      </c>
      <c r="L545" s="36" t="e">
        <f t="shared" si="25"/>
        <v>#REF!</v>
      </c>
      <c r="M545" s="36" t="str">
        <f t="shared" si="26"/>
        <v>是</v>
      </c>
    </row>
    <row r="546" ht="18.95" customHeight="1" spans="1:13">
      <c r="A546" s="17" t="s">
        <v>135</v>
      </c>
      <c r="B546" s="18" t="s">
        <v>135</v>
      </c>
      <c r="C546" s="18" t="s">
        <v>1048</v>
      </c>
      <c r="D546" s="19" t="s">
        <v>1051</v>
      </c>
      <c r="E546" s="18" t="s">
        <v>147</v>
      </c>
      <c r="F546" s="49" t="s">
        <v>143</v>
      </c>
      <c r="G546" s="24">
        <v>5175</v>
      </c>
      <c r="H546" s="25" t="e">
        <f>VLOOKUP(F546,#REF!,2,0)</f>
        <v>#REF!</v>
      </c>
      <c r="I546" s="24"/>
      <c r="J546" s="24">
        <f>VLOOKUP(F546,'数据-全省决算数!'!$B:$C,2,0)</f>
        <v>10673</v>
      </c>
      <c r="K546" s="38" t="str">
        <f t="shared" si="24"/>
        <v/>
      </c>
      <c r="L546" s="36" t="e">
        <f t="shared" si="25"/>
        <v>#REF!</v>
      </c>
      <c r="M546" s="36" t="str">
        <f t="shared" si="26"/>
        <v>是</v>
      </c>
    </row>
    <row r="547" ht="18.95" customHeight="1" spans="1:13">
      <c r="A547" s="17" t="s">
        <v>135</v>
      </c>
      <c r="B547" s="18" t="s">
        <v>135</v>
      </c>
      <c r="C547" s="18" t="s">
        <v>1048</v>
      </c>
      <c r="D547" s="19" t="s">
        <v>1052</v>
      </c>
      <c r="E547" s="18" t="s">
        <v>147</v>
      </c>
      <c r="F547" s="51" t="s">
        <v>145</v>
      </c>
      <c r="G547" s="24">
        <v>739</v>
      </c>
      <c r="H547" s="25" t="e">
        <f>VLOOKUP(F547,#REF!,2,0)</f>
        <v>#REF!</v>
      </c>
      <c r="I547" s="24"/>
      <c r="J547" s="24">
        <f>VLOOKUP(F547,'数据-全省决算数!'!$B:$C,2,0)</f>
        <v>802</v>
      </c>
      <c r="K547" s="38" t="str">
        <f t="shared" si="24"/>
        <v/>
      </c>
      <c r="L547" s="36" t="e">
        <f t="shared" si="25"/>
        <v>#REF!</v>
      </c>
      <c r="M547" s="36" t="str">
        <f t="shared" si="26"/>
        <v>是</v>
      </c>
    </row>
    <row r="548" ht="18.95" customHeight="1" spans="1:13">
      <c r="A548" s="17" t="s">
        <v>135</v>
      </c>
      <c r="B548" s="18" t="s">
        <v>135</v>
      </c>
      <c r="C548" s="18" t="s">
        <v>1048</v>
      </c>
      <c r="D548" s="19" t="s">
        <v>1053</v>
      </c>
      <c r="E548" s="18" t="s">
        <v>147</v>
      </c>
      <c r="F548" s="51" t="s">
        <v>1054</v>
      </c>
      <c r="G548" s="24">
        <v>2018</v>
      </c>
      <c r="H548" s="25" t="e">
        <f>VLOOKUP(F548,#REF!,2,0)</f>
        <v>#REF!</v>
      </c>
      <c r="I548" s="24"/>
      <c r="J548" s="24">
        <f>VLOOKUP(F548,'数据-全省决算数!'!$B:$C,2,0)</f>
        <v>1938</v>
      </c>
      <c r="K548" s="38" t="str">
        <f t="shared" si="24"/>
        <v/>
      </c>
      <c r="L548" s="36" t="e">
        <f t="shared" si="25"/>
        <v>#REF!</v>
      </c>
      <c r="M548" s="36" t="str">
        <f t="shared" si="26"/>
        <v>是</v>
      </c>
    </row>
    <row r="549" ht="18.95" customHeight="1" spans="1:13">
      <c r="A549" s="17" t="s">
        <v>135</v>
      </c>
      <c r="B549" s="18" t="s">
        <v>135</v>
      </c>
      <c r="C549" s="18" t="s">
        <v>1048</v>
      </c>
      <c r="D549" s="19" t="s">
        <v>1055</v>
      </c>
      <c r="E549" s="18" t="s">
        <v>147</v>
      </c>
      <c r="F549" s="51" t="s">
        <v>1056</v>
      </c>
      <c r="G549" s="24">
        <v>1024</v>
      </c>
      <c r="H549" s="25" t="e">
        <f>VLOOKUP(F549,#REF!,2,0)</f>
        <v>#REF!</v>
      </c>
      <c r="I549" s="24"/>
      <c r="J549" s="24">
        <f>VLOOKUP(F549,'数据-全省决算数!'!$B:$C,2,0)</f>
        <v>1261</v>
      </c>
      <c r="K549" s="38" t="str">
        <f t="shared" si="24"/>
        <v/>
      </c>
      <c r="L549" s="36" t="e">
        <f t="shared" si="25"/>
        <v>#REF!</v>
      </c>
      <c r="M549" s="36" t="str">
        <f t="shared" si="26"/>
        <v>是</v>
      </c>
    </row>
    <row r="550" ht="18.95" customHeight="1" spans="1:13">
      <c r="A550" s="17" t="s">
        <v>135</v>
      </c>
      <c r="B550" s="18" t="s">
        <v>135</v>
      </c>
      <c r="C550" s="18" t="s">
        <v>1048</v>
      </c>
      <c r="D550" s="19" t="s">
        <v>1057</v>
      </c>
      <c r="E550" s="18" t="s">
        <v>147</v>
      </c>
      <c r="F550" s="51" t="s">
        <v>1058</v>
      </c>
      <c r="G550" s="24">
        <v>2551</v>
      </c>
      <c r="H550" s="25" t="e">
        <f>VLOOKUP(F550,#REF!,2,0)</f>
        <v>#REF!</v>
      </c>
      <c r="I550" s="24"/>
      <c r="J550" s="24">
        <f>VLOOKUP(F550,'数据-全省决算数!'!$B:$C,2,0)</f>
        <v>3450</v>
      </c>
      <c r="K550" s="38" t="str">
        <f t="shared" si="24"/>
        <v/>
      </c>
      <c r="L550" s="36" t="e">
        <f t="shared" si="25"/>
        <v>#REF!</v>
      </c>
      <c r="M550" s="36" t="str">
        <f t="shared" si="26"/>
        <v>是</v>
      </c>
    </row>
    <row r="551" ht="18.95" customHeight="1" spans="1:13">
      <c r="A551" s="17" t="s">
        <v>135</v>
      </c>
      <c r="B551" s="18" t="s">
        <v>135</v>
      </c>
      <c r="C551" s="18" t="s">
        <v>1048</v>
      </c>
      <c r="D551" s="19" t="s">
        <v>1059</v>
      </c>
      <c r="E551" s="18" t="s">
        <v>147</v>
      </c>
      <c r="F551" s="51" t="s">
        <v>1060</v>
      </c>
      <c r="G551" s="24">
        <v>5717</v>
      </c>
      <c r="H551" s="25" t="e">
        <f>VLOOKUP(F551,#REF!,2,0)</f>
        <v>#REF!</v>
      </c>
      <c r="I551" s="24"/>
      <c r="J551" s="24">
        <f>VLOOKUP(F551,'数据-全省决算数!'!$B:$C,2,0)</f>
        <v>6331</v>
      </c>
      <c r="K551" s="38" t="str">
        <f t="shared" si="24"/>
        <v/>
      </c>
      <c r="L551" s="36" t="e">
        <f t="shared" si="25"/>
        <v>#REF!</v>
      </c>
      <c r="M551" s="36" t="str">
        <f t="shared" si="26"/>
        <v>是</v>
      </c>
    </row>
    <row r="552" ht="18.95" customHeight="1" spans="1:13">
      <c r="A552" s="17" t="s">
        <v>135</v>
      </c>
      <c r="B552" s="18" t="s">
        <v>135</v>
      </c>
      <c r="C552" s="18" t="s">
        <v>1048</v>
      </c>
      <c r="D552" s="462" t="s">
        <v>1061</v>
      </c>
      <c r="E552" s="18" t="s">
        <v>147</v>
      </c>
      <c r="F552" s="51" t="s">
        <v>248</v>
      </c>
      <c r="G552" s="24">
        <v>3754</v>
      </c>
      <c r="H552" s="25" t="e">
        <f>VLOOKUP(F552,#REF!,2,0)</f>
        <v>#REF!</v>
      </c>
      <c r="I552" s="24"/>
      <c r="J552" s="24">
        <f>VLOOKUP(F552,'数据-全省决算数!'!$B:$C,2,0)</f>
        <v>5267</v>
      </c>
      <c r="K552" s="38" t="str">
        <f t="shared" si="24"/>
        <v/>
      </c>
      <c r="L552" s="36" t="e">
        <f t="shared" si="25"/>
        <v>#REF!</v>
      </c>
      <c r="M552" s="36" t="str">
        <f t="shared" si="26"/>
        <v>是</v>
      </c>
    </row>
    <row r="553" ht="18.95" customHeight="1" spans="1:13">
      <c r="A553" s="17" t="s">
        <v>135</v>
      </c>
      <c r="B553" s="18" t="s">
        <v>135</v>
      </c>
      <c r="C553" s="18" t="s">
        <v>1048</v>
      </c>
      <c r="D553" s="19" t="s">
        <v>1062</v>
      </c>
      <c r="E553" s="18" t="s">
        <v>147</v>
      </c>
      <c r="F553" s="51" t="s">
        <v>1063</v>
      </c>
      <c r="G553" s="24">
        <v>35958</v>
      </c>
      <c r="H553" s="25" t="e">
        <f>VLOOKUP(F553,#REF!,2,0)</f>
        <v>#REF!</v>
      </c>
      <c r="I553" s="24"/>
      <c r="J553" s="24">
        <f>VLOOKUP(F553,'数据-全省决算数!'!$B:$C,2,0)</f>
        <v>42706</v>
      </c>
      <c r="K553" s="38" t="str">
        <f t="shared" si="24"/>
        <v/>
      </c>
      <c r="L553" s="36" t="e">
        <f t="shared" si="25"/>
        <v>#REF!</v>
      </c>
      <c r="M553" s="36" t="str">
        <f t="shared" si="26"/>
        <v>是</v>
      </c>
    </row>
    <row r="554" ht="18.95" customHeight="1" spans="1:13">
      <c r="A554" s="17" t="s">
        <v>135</v>
      </c>
      <c r="B554" s="18"/>
      <c r="C554" s="18" t="s">
        <v>1048</v>
      </c>
      <c r="D554" s="19" t="s">
        <v>1064</v>
      </c>
      <c r="E554" s="18" t="s">
        <v>147</v>
      </c>
      <c r="F554" s="51" t="s">
        <v>1065</v>
      </c>
      <c r="G554" s="24">
        <v>158</v>
      </c>
      <c r="H554" s="25" t="e">
        <f>VLOOKUP(F554,#REF!,2,0)</f>
        <v>#REF!</v>
      </c>
      <c r="I554" s="24"/>
      <c r="J554" s="24">
        <f>VLOOKUP(F554,'数据-全省决算数!'!$B:$C,2,0)</f>
        <v>143</v>
      </c>
      <c r="K554" s="38" t="str">
        <f t="shared" si="24"/>
        <v/>
      </c>
      <c r="L554" s="36" t="e">
        <f t="shared" si="25"/>
        <v>#REF!</v>
      </c>
      <c r="M554" s="36" t="str">
        <f t="shared" si="26"/>
        <v>是</v>
      </c>
    </row>
    <row r="555" ht="18.95" customHeight="1" spans="1:13">
      <c r="A555" s="17" t="s">
        <v>135</v>
      </c>
      <c r="B555" s="18" t="s">
        <v>135</v>
      </c>
      <c r="C555" s="18" t="s">
        <v>1048</v>
      </c>
      <c r="D555" s="19" t="s">
        <v>1066</v>
      </c>
      <c r="E555" s="18" t="s">
        <v>147</v>
      </c>
      <c r="F555" s="49" t="s">
        <v>1067</v>
      </c>
      <c r="G555" s="24">
        <v>907</v>
      </c>
      <c r="H555" s="25" t="e">
        <f>VLOOKUP(F555,#REF!,2,0)</f>
        <v>#REF!</v>
      </c>
      <c r="I555" s="24"/>
      <c r="J555" s="24">
        <f>VLOOKUP(F555,'数据-全省决算数!'!$B:$C,2,0)</f>
        <v>1018</v>
      </c>
      <c r="K555" s="38" t="str">
        <f t="shared" si="24"/>
        <v/>
      </c>
      <c r="L555" s="36" t="e">
        <f t="shared" si="25"/>
        <v>#REF!</v>
      </c>
      <c r="M555" s="36" t="str">
        <f t="shared" si="26"/>
        <v>是</v>
      </c>
    </row>
    <row r="556" ht="18.95" customHeight="1" spans="1:13">
      <c r="A556" s="17" t="s">
        <v>135</v>
      </c>
      <c r="B556" s="18" t="s">
        <v>135</v>
      </c>
      <c r="C556" s="18" t="s">
        <v>1048</v>
      </c>
      <c r="D556" s="19" t="s">
        <v>1068</v>
      </c>
      <c r="E556" s="18" t="s">
        <v>147</v>
      </c>
      <c r="F556" s="49" t="s">
        <v>1069</v>
      </c>
      <c r="G556" s="24">
        <v>243</v>
      </c>
      <c r="H556" s="25" t="e">
        <f>VLOOKUP(F556,#REF!,2,0)</f>
        <v>#REF!</v>
      </c>
      <c r="I556" s="24"/>
      <c r="J556" s="24">
        <f>VLOOKUP(F556,'数据-全省决算数!'!$B:$C,2,0)</f>
        <v>525</v>
      </c>
      <c r="K556" s="38" t="str">
        <f t="shared" si="24"/>
        <v/>
      </c>
      <c r="L556" s="36" t="e">
        <f t="shared" si="25"/>
        <v>#REF!</v>
      </c>
      <c r="M556" s="36" t="str">
        <f t="shared" si="26"/>
        <v>是</v>
      </c>
    </row>
    <row r="557" ht="18.95" customHeight="1" spans="1:13">
      <c r="A557" s="17" t="s">
        <v>135</v>
      </c>
      <c r="B557" s="18" t="s">
        <v>135</v>
      </c>
      <c r="C557" s="18" t="s">
        <v>1048</v>
      </c>
      <c r="D557" s="19" t="s">
        <v>1070</v>
      </c>
      <c r="E557" s="18" t="s">
        <v>147</v>
      </c>
      <c r="F557" s="27" t="s">
        <v>1071</v>
      </c>
      <c r="G557" s="24">
        <v>17500</v>
      </c>
      <c r="H557" s="25" t="e">
        <f>VLOOKUP(F557,#REF!,2,0)</f>
        <v>#REF!</v>
      </c>
      <c r="I557" s="24"/>
      <c r="J557" s="24">
        <f>VLOOKUP(F557,'数据-全省决算数!'!$B:$C,2,0)</f>
        <v>29709</v>
      </c>
      <c r="K557" s="38" t="str">
        <f t="shared" si="24"/>
        <v/>
      </c>
      <c r="L557" s="36" t="e">
        <f t="shared" si="25"/>
        <v>#REF!</v>
      </c>
      <c r="M557" s="36" t="str">
        <f t="shared" si="26"/>
        <v>是</v>
      </c>
    </row>
    <row r="558" ht="18.95" customHeight="1" spans="1:13">
      <c r="A558" s="17" t="s">
        <v>135</v>
      </c>
      <c r="B558" s="468" t="s">
        <v>1046</v>
      </c>
      <c r="C558" s="18"/>
      <c r="D558" s="19" t="s">
        <v>1072</v>
      </c>
      <c r="E558" s="18"/>
      <c r="F558" s="50" t="s">
        <v>1073</v>
      </c>
      <c r="G558" s="34">
        <f>SUMIF($C557:$C1857,$D558,$G557:$G1857)</f>
        <v>172102</v>
      </c>
      <c r="H558" s="25" t="e">
        <f>VLOOKUP(F558,#REF!,2,0)</f>
        <v>#REF!</v>
      </c>
      <c r="I558" s="34"/>
      <c r="J558" s="24">
        <f>VLOOKUP(F558,'数据-全省决算数!'!$B:$C,2,0)</f>
        <v>196914</v>
      </c>
      <c r="K558" s="35" t="str">
        <f t="shared" si="24"/>
        <v/>
      </c>
      <c r="L558" s="36" t="e">
        <f t="shared" si="25"/>
        <v>#REF!</v>
      </c>
      <c r="M558" s="36" t="str">
        <f t="shared" si="26"/>
        <v>是</v>
      </c>
    </row>
    <row r="559" ht="18.95" customHeight="1" spans="1:13">
      <c r="A559" s="17" t="s">
        <v>135</v>
      </c>
      <c r="B559" s="18" t="s">
        <v>135</v>
      </c>
      <c r="C559" s="18" t="s">
        <v>1072</v>
      </c>
      <c r="D559" s="19" t="s">
        <v>1074</v>
      </c>
      <c r="E559" s="18" t="s">
        <v>147</v>
      </c>
      <c r="F559" s="23" t="s">
        <v>141</v>
      </c>
      <c r="G559" s="24">
        <v>34172</v>
      </c>
      <c r="H559" s="25" t="e">
        <f>VLOOKUP(F559,#REF!,2,0)</f>
        <v>#REF!</v>
      </c>
      <c r="I559" s="24"/>
      <c r="J559" s="24">
        <f>VLOOKUP(F559,'数据-全省决算数!'!$B:$C,2,0)</f>
        <v>75262</v>
      </c>
      <c r="K559" s="38" t="str">
        <f t="shared" si="24"/>
        <v/>
      </c>
      <c r="L559" s="36" t="e">
        <f t="shared" si="25"/>
        <v>#REF!</v>
      </c>
      <c r="M559" s="36" t="str">
        <f t="shared" si="26"/>
        <v>是</v>
      </c>
    </row>
    <row r="560" ht="18.95" customHeight="1" spans="1:13">
      <c r="A560" s="17" t="s">
        <v>135</v>
      </c>
      <c r="B560" s="18" t="s">
        <v>135</v>
      </c>
      <c r="C560" s="18" t="s">
        <v>1072</v>
      </c>
      <c r="D560" s="19" t="s">
        <v>1075</v>
      </c>
      <c r="E560" s="18" t="s">
        <v>147</v>
      </c>
      <c r="F560" s="49" t="s">
        <v>143</v>
      </c>
      <c r="G560" s="24">
        <v>4063</v>
      </c>
      <c r="H560" s="25" t="e">
        <f>VLOOKUP(F560,#REF!,2,0)</f>
        <v>#REF!</v>
      </c>
      <c r="I560" s="24"/>
      <c r="J560" s="24">
        <f>VLOOKUP(F560,'数据-全省决算数!'!$B:$C,2,0)</f>
        <v>10673</v>
      </c>
      <c r="K560" s="38" t="str">
        <f t="shared" si="24"/>
        <v/>
      </c>
      <c r="L560" s="36" t="e">
        <f t="shared" si="25"/>
        <v>#REF!</v>
      </c>
      <c r="M560" s="36" t="str">
        <f t="shared" si="26"/>
        <v>是</v>
      </c>
    </row>
    <row r="561" ht="18.95" customHeight="1" spans="1:13">
      <c r="A561" s="17" t="s">
        <v>135</v>
      </c>
      <c r="B561" s="18" t="s">
        <v>135</v>
      </c>
      <c r="C561" s="18" t="s">
        <v>1072</v>
      </c>
      <c r="D561" s="19" t="s">
        <v>1076</v>
      </c>
      <c r="E561" s="18" t="s">
        <v>147</v>
      </c>
      <c r="F561" s="49" t="s">
        <v>145</v>
      </c>
      <c r="G561" s="24">
        <v>643</v>
      </c>
      <c r="H561" s="25" t="e">
        <f>VLOOKUP(F561,#REF!,2,0)</f>
        <v>#REF!</v>
      </c>
      <c r="I561" s="24"/>
      <c r="J561" s="24">
        <f>VLOOKUP(F561,'数据-全省决算数!'!$B:$C,2,0)</f>
        <v>802</v>
      </c>
      <c r="K561" s="38" t="str">
        <f t="shared" si="24"/>
        <v/>
      </c>
      <c r="L561" s="36" t="e">
        <f t="shared" si="25"/>
        <v>#REF!</v>
      </c>
      <c r="M561" s="36" t="str">
        <f t="shared" si="26"/>
        <v>是</v>
      </c>
    </row>
    <row r="562" ht="18.95" customHeight="1" spans="1:13">
      <c r="A562" s="17" t="s">
        <v>135</v>
      </c>
      <c r="B562" s="18" t="s">
        <v>135</v>
      </c>
      <c r="C562" s="18" t="s">
        <v>1072</v>
      </c>
      <c r="D562" s="19" t="s">
        <v>1077</v>
      </c>
      <c r="E562" s="18" t="s">
        <v>147</v>
      </c>
      <c r="F562" s="49" t="s">
        <v>1078</v>
      </c>
      <c r="G562" s="24">
        <v>5514</v>
      </c>
      <c r="H562" s="25" t="e">
        <f>VLOOKUP(F562,#REF!,2,0)</f>
        <v>#REF!</v>
      </c>
      <c r="I562" s="24"/>
      <c r="J562" s="24">
        <f>VLOOKUP(F562,'数据-全省决算数!'!$B:$C,2,0)</f>
        <v>6949</v>
      </c>
      <c r="K562" s="38" t="str">
        <f t="shared" si="24"/>
        <v/>
      </c>
      <c r="L562" s="36" t="e">
        <f t="shared" si="25"/>
        <v>#REF!</v>
      </c>
      <c r="M562" s="36" t="str">
        <f t="shared" si="26"/>
        <v>是</v>
      </c>
    </row>
    <row r="563" ht="18.95" customHeight="1" spans="1:13">
      <c r="A563" s="17" t="s">
        <v>135</v>
      </c>
      <c r="B563" s="18" t="s">
        <v>135</v>
      </c>
      <c r="C563" s="18" t="s">
        <v>1072</v>
      </c>
      <c r="D563" s="19" t="s">
        <v>1079</v>
      </c>
      <c r="E563" s="18" t="s">
        <v>147</v>
      </c>
      <c r="F563" s="49" t="s">
        <v>1080</v>
      </c>
      <c r="G563" s="24">
        <v>63579</v>
      </c>
      <c r="H563" s="25" t="e">
        <f>VLOOKUP(F563,#REF!,2,0)</f>
        <v>#REF!</v>
      </c>
      <c r="I563" s="24"/>
      <c r="J563" s="24">
        <f>VLOOKUP(F563,'数据-全省决算数!'!$B:$C,2,0)</f>
        <v>66191</v>
      </c>
      <c r="K563" s="38" t="str">
        <f t="shared" si="24"/>
        <v/>
      </c>
      <c r="L563" s="36" t="e">
        <f t="shared" si="25"/>
        <v>#REF!</v>
      </c>
      <c r="M563" s="36" t="str">
        <f t="shared" si="26"/>
        <v>是</v>
      </c>
    </row>
    <row r="564" ht="18.95" customHeight="1" spans="1:13">
      <c r="A564" s="17" t="s">
        <v>135</v>
      </c>
      <c r="B564" s="18" t="s">
        <v>135</v>
      </c>
      <c r="C564" s="18" t="s">
        <v>1072</v>
      </c>
      <c r="D564" s="19" t="s">
        <v>1081</v>
      </c>
      <c r="E564" s="18" t="s">
        <v>147</v>
      </c>
      <c r="F564" s="49" t="s">
        <v>1082</v>
      </c>
      <c r="G564" s="24">
        <v>210</v>
      </c>
      <c r="H564" s="25" t="e">
        <f>VLOOKUP(F564,#REF!,2,0)</f>
        <v>#REF!</v>
      </c>
      <c r="I564" s="24"/>
      <c r="J564" s="24">
        <f>VLOOKUP(F564,'数据-全省决算数!'!$B:$C,2,0)</f>
        <v>199</v>
      </c>
      <c r="K564" s="38" t="str">
        <f t="shared" si="24"/>
        <v/>
      </c>
      <c r="L564" s="36" t="e">
        <f t="shared" si="25"/>
        <v>#REF!</v>
      </c>
      <c r="M564" s="36" t="str">
        <f t="shared" si="26"/>
        <v>是</v>
      </c>
    </row>
    <row r="565" ht="18.95" customHeight="1" spans="1:13">
      <c r="A565" s="17" t="s">
        <v>135</v>
      </c>
      <c r="B565" s="18"/>
      <c r="C565" s="18" t="s">
        <v>1072</v>
      </c>
      <c r="D565" s="19" t="s">
        <v>1083</v>
      </c>
      <c r="E565" s="18" t="s">
        <v>147</v>
      </c>
      <c r="F565" s="49" t="s">
        <v>1084</v>
      </c>
      <c r="G565" s="24">
        <v>891</v>
      </c>
      <c r="H565" s="25" t="e">
        <f>VLOOKUP(F565,#REF!,2,0)</f>
        <v>#REF!</v>
      </c>
      <c r="I565" s="24"/>
      <c r="J565" s="24">
        <f>VLOOKUP(F565,'数据-全省决算数!'!$B:$C,2,0)</f>
        <v>7243</v>
      </c>
      <c r="K565" s="38" t="str">
        <f t="shared" si="24"/>
        <v/>
      </c>
      <c r="L565" s="36" t="e">
        <f t="shared" si="25"/>
        <v>#REF!</v>
      </c>
      <c r="M565" s="36" t="str">
        <f t="shared" si="26"/>
        <v>是</v>
      </c>
    </row>
    <row r="566" ht="18.95" customHeight="1" spans="1:13">
      <c r="A566" s="17" t="s">
        <v>135</v>
      </c>
      <c r="B566" s="18" t="s">
        <v>135</v>
      </c>
      <c r="C566" s="18" t="s">
        <v>1072</v>
      </c>
      <c r="D566" s="19" t="s">
        <v>1085</v>
      </c>
      <c r="E566" s="18" t="s">
        <v>147</v>
      </c>
      <c r="F566" s="49" t="s">
        <v>1086</v>
      </c>
      <c r="G566" s="24">
        <v>23466</v>
      </c>
      <c r="H566" s="25" t="e">
        <f>VLOOKUP(F566,#REF!,2,0)</f>
        <v>#REF!</v>
      </c>
      <c r="I566" s="24"/>
      <c r="J566" s="24">
        <f>VLOOKUP(F566,'数据-全省决算数!'!$B:$C,2,0)</f>
        <v>33419</v>
      </c>
      <c r="K566" s="38" t="str">
        <f t="shared" si="24"/>
        <v/>
      </c>
      <c r="L566" s="36" t="e">
        <f t="shared" si="25"/>
        <v>#REF!</v>
      </c>
      <c r="M566" s="36" t="str">
        <f t="shared" si="26"/>
        <v>是</v>
      </c>
    </row>
    <row r="567" ht="18.95" customHeight="1" spans="1:13">
      <c r="A567" s="17" t="s">
        <v>135</v>
      </c>
      <c r="B567" s="18" t="s">
        <v>135</v>
      </c>
      <c r="C567" s="18" t="s">
        <v>1072</v>
      </c>
      <c r="D567" s="19" t="s">
        <v>1087</v>
      </c>
      <c r="E567" s="18" t="s">
        <v>147</v>
      </c>
      <c r="F567" s="49" t="s">
        <v>1088</v>
      </c>
      <c r="G567" s="24">
        <v>2578</v>
      </c>
      <c r="H567" s="25" t="e">
        <f>VLOOKUP(F567,#REF!,2,0)</f>
        <v>#REF!</v>
      </c>
      <c r="I567" s="24"/>
      <c r="J567" s="24">
        <f>VLOOKUP(F567,'数据-全省决算数!'!$B:$C,2,0)</f>
        <v>2409</v>
      </c>
      <c r="K567" s="38" t="str">
        <f t="shared" si="24"/>
        <v/>
      </c>
      <c r="L567" s="36" t="e">
        <f t="shared" si="25"/>
        <v>#REF!</v>
      </c>
      <c r="M567" s="36" t="str">
        <f t="shared" si="26"/>
        <v>是</v>
      </c>
    </row>
    <row r="568" ht="18.95" customHeight="1" spans="1:13">
      <c r="A568" s="17" t="s">
        <v>135</v>
      </c>
      <c r="B568" s="18" t="s">
        <v>135</v>
      </c>
      <c r="C568" s="18" t="s">
        <v>1072</v>
      </c>
      <c r="D568" s="19" t="s">
        <v>1089</v>
      </c>
      <c r="E568" s="18" t="s">
        <v>147</v>
      </c>
      <c r="F568" s="49" t="s">
        <v>1090</v>
      </c>
      <c r="G568" s="24">
        <v>36986</v>
      </c>
      <c r="H568" s="25" t="e">
        <f>VLOOKUP(F568,#REF!,2,0)</f>
        <v>#REF!</v>
      </c>
      <c r="I568" s="24"/>
      <c r="J568" s="24">
        <f>VLOOKUP(F568,'数据-全省决算数!'!$B:$C,2,0)</f>
        <v>32115</v>
      </c>
      <c r="K568" s="38" t="str">
        <f t="shared" si="24"/>
        <v/>
      </c>
      <c r="L568" s="36" t="e">
        <f t="shared" si="25"/>
        <v>#REF!</v>
      </c>
      <c r="M568" s="36" t="str">
        <f t="shared" si="26"/>
        <v>是</v>
      </c>
    </row>
    <row r="569" ht="18.95" customHeight="1" spans="1:13">
      <c r="A569" s="17" t="s">
        <v>135</v>
      </c>
      <c r="B569" s="468" t="s">
        <v>1046</v>
      </c>
      <c r="C569" s="18"/>
      <c r="D569" s="19" t="s">
        <v>1091</v>
      </c>
      <c r="E569" s="18"/>
      <c r="F569" s="50" t="s">
        <v>1092</v>
      </c>
      <c r="G569" s="34">
        <f>SUMIF($C568:$C1868,$D569,$G568:$G1868)</f>
        <v>1246695</v>
      </c>
      <c r="H569" s="25" t="e">
        <f>VLOOKUP(F569,#REF!,2,0)</f>
        <v>#REF!</v>
      </c>
      <c r="I569" s="34"/>
      <c r="J569" s="24">
        <f>VLOOKUP(F569,'数据-全省决算数!'!$B:$C,2,0)</f>
        <v>1546603</v>
      </c>
      <c r="K569" s="35" t="str">
        <f t="shared" si="24"/>
        <v/>
      </c>
      <c r="L569" s="36" t="e">
        <f t="shared" si="25"/>
        <v>#REF!</v>
      </c>
      <c r="M569" s="36" t="str">
        <f t="shared" si="26"/>
        <v>是</v>
      </c>
    </row>
    <row r="570" ht="18.95" customHeight="1" spans="1:13">
      <c r="A570" s="17" t="s">
        <v>135</v>
      </c>
      <c r="B570" s="18" t="s">
        <v>135</v>
      </c>
      <c r="C570" s="18" t="s">
        <v>1091</v>
      </c>
      <c r="D570" s="19" t="s">
        <v>1093</v>
      </c>
      <c r="E570" s="18" t="s">
        <v>147</v>
      </c>
      <c r="F570" s="49" t="s">
        <v>1094</v>
      </c>
      <c r="G570" s="24">
        <v>768999</v>
      </c>
      <c r="H570" s="25" t="e">
        <f>VLOOKUP(F570,#REF!,2,0)</f>
        <v>#REF!</v>
      </c>
      <c r="I570" s="24"/>
      <c r="J570" s="24">
        <f>VLOOKUP(F570,'数据-全省决算数!'!$B:$C,2,0)</f>
        <v>901054</v>
      </c>
      <c r="K570" s="38" t="str">
        <f t="shared" si="24"/>
        <v/>
      </c>
      <c r="L570" s="36" t="e">
        <f t="shared" si="25"/>
        <v>#REF!</v>
      </c>
      <c r="M570" s="36" t="str">
        <f t="shared" si="26"/>
        <v>是</v>
      </c>
    </row>
    <row r="571" ht="18.95" customHeight="1" spans="1:13">
      <c r="A571" s="17" t="s">
        <v>135</v>
      </c>
      <c r="B571" s="18" t="s">
        <v>135</v>
      </c>
      <c r="C571" s="18" t="s">
        <v>1091</v>
      </c>
      <c r="D571" s="19" t="s">
        <v>1095</v>
      </c>
      <c r="E571" s="18" t="s">
        <v>147</v>
      </c>
      <c r="F571" s="49" t="s">
        <v>1096</v>
      </c>
      <c r="G571" s="24">
        <v>6867</v>
      </c>
      <c r="H571" s="25" t="e">
        <f>VLOOKUP(F571,#REF!,2,0)</f>
        <v>#REF!</v>
      </c>
      <c r="I571" s="24"/>
      <c r="J571" s="24">
        <f>VLOOKUP(F571,'数据-全省决算数!'!$B:$C,2,0)</f>
        <v>7059</v>
      </c>
      <c r="K571" s="38" t="str">
        <f t="shared" si="24"/>
        <v/>
      </c>
      <c r="L571" s="36" t="e">
        <f t="shared" si="25"/>
        <v>#REF!</v>
      </c>
      <c r="M571" s="36" t="str">
        <f t="shared" si="26"/>
        <v>是</v>
      </c>
    </row>
    <row r="572" ht="18.95" customHeight="1" spans="1:13">
      <c r="A572" s="17" t="s">
        <v>135</v>
      </c>
      <c r="B572" s="18" t="s">
        <v>135</v>
      </c>
      <c r="C572" s="18" t="s">
        <v>1091</v>
      </c>
      <c r="D572" s="462" t="s">
        <v>1097</v>
      </c>
      <c r="E572" s="18" t="s">
        <v>147</v>
      </c>
      <c r="F572" s="49" t="s">
        <v>1098</v>
      </c>
      <c r="G572" s="24">
        <v>10648</v>
      </c>
      <c r="H572" s="25" t="e">
        <f>VLOOKUP(F572,#REF!,2,0)</f>
        <v>#REF!</v>
      </c>
      <c r="I572" s="24"/>
      <c r="J572" s="24">
        <f>VLOOKUP(F572,'数据-全省决算数!'!$B:$C,2,0)</f>
        <v>11887</v>
      </c>
      <c r="K572" s="38" t="str">
        <f t="shared" si="24"/>
        <v/>
      </c>
      <c r="L572" s="36" t="e">
        <f t="shared" si="25"/>
        <v>#REF!</v>
      </c>
      <c r="M572" s="36" t="str">
        <f t="shared" si="26"/>
        <v>是</v>
      </c>
    </row>
    <row r="573" ht="18.95" customHeight="1" spans="1:13">
      <c r="A573" s="17" t="s">
        <v>135</v>
      </c>
      <c r="B573" s="18" t="s">
        <v>135</v>
      </c>
      <c r="C573" s="18" t="s">
        <v>1091</v>
      </c>
      <c r="D573" s="19" t="s">
        <v>1099</v>
      </c>
      <c r="E573" s="18" t="s">
        <v>147</v>
      </c>
      <c r="F573" s="49" t="s">
        <v>1100</v>
      </c>
      <c r="G573" s="24">
        <v>8043</v>
      </c>
      <c r="H573" s="25" t="e">
        <f>VLOOKUP(F573,#REF!,2,0)</f>
        <v>#REF!</v>
      </c>
      <c r="I573" s="24"/>
      <c r="J573" s="24">
        <f>VLOOKUP(F573,'数据-全省决算数!'!$B:$C,2,0)</f>
        <v>9258</v>
      </c>
      <c r="K573" s="38" t="str">
        <f t="shared" si="24"/>
        <v/>
      </c>
      <c r="L573" s="36" t="e">
        <f t="shared" si="25"/>
        <v>#REF!</v>
      </c>
      <c r="M573" s="36" t="str">
        <f t="shared" si="26"/>
        <v>是</v>
      </c>
    </row>
    <row r="574" ht="18.95" customHeight="1" spans="1:13">
      <c r="A574" s="17" t="s">
        <v>135</v>
      </c>
      <c r="B574" s="18"/>
      <c r="C574" s="18" t="s">
        <v>1091</v>
      </c>
      <c r="D574" s="19" t="s">
        <v>1101</v>
      </c>
      <c r="E574" s="18" t="s">
        <v>147</v>
      </c>
      <c r="F574" s="49" t="s">
        <v>1102</v>
      </c>
      <c r="G574" s="24">
        <v>5556</v>
      </c>
      <c r="H574" s="25" t="e">
        <f>VLOOKUP(F574,#REF!,2,0)</f>
        <v>#REF!</v>
      </c>
      <c r="I574" s="24"/>
      <c r="J574" s="24">
        <f>VLOOKUP(F574,'数据-全省决算数!'!$B:$C,2,0)</f>
        <v>7383</v>
      </c>
      <c r="K574" s="38" t="str">
        <f t="shared" si="24"/>
        <v/>
      </c>
      <c r="L574" s="36" t="e">
        <f t="shared" si="25"/>
        <v>#REF!</v>
      </c>
      <c r="M574" s="36" t="str">
        <f t="shared" si="26"/>
        <v>是</v>
      </c>
    </row>
    <row r="575" ht="18.95" customHeight="1" spans="1:13">
      <c r="A575" s="17" t="s">
        <v>135</v>
      </c>
      <c r="B575" s="18" t="s">
        <v>135</v>
      </c>
      <c r="C575" s="18" t="s">
        <v>1091</v>
      </c>
      <c r="D575" s="19" t="s">
        <v>1103</v>
      </c>
      <c r="E575" s="18" t="s">
        <v>147</v>
      </c>
      <c r="F575" s="49" t="s">
        <v>1104</v>
      </c>
      <c r="G575" s="24">
        <v>405910</v>
      </c>
      <c r="H575" s="25" t="e">
        <f>VLOOKUP(F575,#REF!,2,0)</f>
        <v>#REF!</v>
      </c>
      <c r="I575" s="24"/>
      <c r="J575" s="24">
        <f>VLOOKUP(F575,'数据-全省决算数!'!$B:$C,2,0)</f>
        <v>562547</v>
      </c>
      <c r="K575" s="38" t="str">
        <f t="shared" si="24"/>
        <v/>
      </c>
      <c r="L575" s="36" t="e">
        <f t="shared" si="25"/>
        <v>#REF!</v>
      </c>
      <c r="M575" s="36" t="str">
        <f t="shared" si="26"/>
        <v>是</v>
      </c>
    </row>
    <row r="576" ht="18.95" customHeight="1" spans="1:13">
      <c r="A576" s="17" t="s">
        <v>135</v>
      </c>
      <c r="B576" s="18" t="s">
        <v>135</v>
      </c>
      <c r="C576" s="18" t="s">
        <v>1091</v>
      </c>
      <c r="D576" s="19" t="s">
        <v>1105</v>
      </c>
      <c r="E576" s="18" t="s">
        <v>147</v>
      </c>
      <c r="F576" s="49" t="s">
        <v>1106</v>
      </c>
      <c r="G576" s="24">
        <v>40672</v>
      </c>
      <c r="H576" s="25" t="e">
        <f>VLOOKUP(F576,#REF!,2,0)</f>
        <v>#REF!</v>
      </c>
      <c r="I576" s="24"/>
      <c r="J576" s="24">
        <f>VLOOKUP(F576,'数据-全省决算数!'!$B:$C,2,0)</f>
        <v>47415</v>
      </c>
      <c r="K576" s="38" t="str">
        <f t="shared" si="24"/>
        <v/>
      </c>
      <c r="L576" s="36" t="e">
        <f t="shared" si="25"/>
        <v>#REF!</v>
      </c>
      <c r="M576" s="36" t="str">
        <f t="shared" si="26"/>
        <v>是</v>
      </c>
    </row>
    <row r="577" ht="18.95" customHeight="1" spans="1:13">
      <c r="A577" s="17" t="s">
        <v>135</v>
      </c>
      <c r="B577" s="468" t="s">
        <v>1046</v>
      </c>
      <c r="C577" s="18"/>
      <c r="D577" s="19" t="s">
        <v>1107</v>
      </c>
      <c r="E577" s="18"/>
      <c r="F577" s="50" t="s">
        <v>1108</v>
      </c>
      <c r="G577" s="34">
        <f>SUMIF($C576:$C1876,$D577,$G576:$G1876)</f>
        <v>1771692</v>
      </c>
      <c r="H577" s="25" t="e">
        <f>VLOOKUP(F577,#REF!,2,0)</f>
        <v>#REF!</v>
      </c>
      <c r="I577" s="34"/>
      <c r="J577" s="24">
        <f>VLOOKUP(F577,'数据-全省决算数!'!$B:$C,2,0)</f>
        <v>2176634</v>
      </c>
      <c r="K577" s="44" t="str">
        <f t="shared" si="24"/>
        <v/>
      </c>
      <c r="L577" s="36" t="e">
        <f t="shared" si="25"/>
        <v>#REF!</v>
      </c>
      <c r="M577" s="36" t="str">
        <f t="shared" si="26"/>
        <v>是</v>
      </c>
    </row>
    <row r="578" ht="18.95" customHeight="1" spans="1:13">
      <c r="A578" s="17" t="s">
        <v>135</v>
      </c>
      <c r="B578" s="18" t="s">
        <v>135</v>
      </c>
      <c r="C578" s="18" t="s">
        <v>1107</v>
      </c>
      <c r="D578" s="19" t="s">
        <v>1109</v>
      </c>
      <c r="E578" s="18" t="s">
        <v>147</v>
      </c>
      <c r="F578" s="49" t="s">
        <v>1110</v>
      </c>
      <c r="G578" s="24">
        <v>504970</v>
      </c>
      <c r="H578" s="25" t="e">
        <f>VLOOKUP(F578,#REF!,2,0)</f>
        <v>#REF!</v>
      </c>
      <c r="I578" s="24"/>
      <c r="J578" s="24">
        <f>VLOOKUP(F578,'数据-全省决算数!'!$B:$C,2,0)</f>
        <v>624860</v>
      </c>
      <c r="K578" s="38" t="str">
        <f t="shared" si="24"/>
        <v/>
      </c>
      <c r="L578" s="36" t="e">
        <f t="shared" si="25"/>
        <v>#REF!</v>
      </c>
      <c r="M578" s="36" t="str">
        <f t="shared" si="26"/>
        <v>是</v>
      </c>
    </row>
    <row r="579" ht="18.95" customHeight="1" spans="1:13">
      <c r="A579" s="17" t="s">
        <v>135</v>
      </c>
      <c r="B579" s="18"/>
      <c r="C579" s="18" t="s">
        <v>1107</v>
      </c>
      <c r="D579" s="19" t="s">
        <v>1111</v>
      </c>
      <c r="E579" s="18" t="s">
        <v>147</v>
      </c>
      <c r="F579" s="49" t="s">
        <v>1112</v>
      </c>
      <c r="G579" s="24">
        <v>1112594</v>
      </c>
      <c r="H579" s="25" t="e">
        <f>VLOOKUP(F579,#REF!,2,0)</f>
        <v>#REF!</v>
      </c>
      <c r="I579" s="24"/>
      <c r="J579" s="24">
        <f>VLOOKUP(F579,'数据-全省决算数!'!$B:$C,2,0)</f>
        <v>1398332</v>
      </c>
      <c r="K579" s="38" t="str">
        <f t="shared" si="24"/>
        <v/>
      </c>
      <c r="L579" s="36" t="e">
        <f t="shared" si="25"/>
        <v>#REF!</v>
      </c>
      <c r="M579" s="36" t="str">
        <f t="shared" si="26"/>
        <v>是</v>
      </c>
    </row>
    <row r="580" ht="18.95" customHeight="1" spans="1:13">
      <c r="A580" s="17" t="s">
        <v>135</v>
      </c>
      <c r="B580" s="18" t="s">
        <v>135</v>
      </c>
      <c r="C580" s="18" t="s">
        <v>1107</v>
      </c>
      <c r="D580" s="19" t="s">
        <v>1113</v>
      </c>
      <c r="E580" s="18" t="s">
        <v>147</v>
      </c>
      <c r="F580" s="49" t="s">
        <v>1114</v>
      </c>
      <c r="G580" s="24">
        <v>15009</v>
      </c>
      <c r="H580" s="25" t="e">
        <f>VLOOKUP(F580,#REF!,2,0)</f>
        <v>#REF!</v>
      </c>
      <c r="I580" s="24"/>
      <c r="J580" s="24">
        <f>VLOOKUP(F580,'数据-全省决算数!'!$B:$C,2,0)</f>
        <v>18161</v>
      </c>
      <c r="K580" s="38" t="str">
        <f t="shared" ref="K580:K583" si="27">IF(ISERROR(H580/G580-1),"",H580/G580-1)</f>
        <v/>
      </c>
      <c r="L580" s="36" t="e">
        <f t="shared" ref="L580:L643" si="28">IF(F580&lt;&gt;"",IF(SUM(G580:H580)&lt;&gt;0,"是","否"),"空")</f>
        <v>#REF!</v>
      </c>
      <c r="M580" s="36" t="str">
        <f t="shared" ref="M580:M643" si="29">IF(C580&lt;&gt;"",IF(OR(LEFT(C580,3)="205",LEFT(C580,3)="206",LEFT(C580,3)="207",LEFT(C580,3)="208",LEFT(C580,3)="210",LEFT(C580,3)="213"),"是","否"),"是")</f>
        <v>是</v>
      </c>
    </row>
    <row r="581" ht="18.95" customHeight="1" spans="1:13">
      <c r="A581" s="17" t="s">
        <v>135</v>
      </c>
      <c r="B581" s="18" t="s">
        <v>135</v>
      </c>
      <c r="C581" s="18" t="s">
        <v>1107</v>
      </c>
      <c r="D581" s="19" t="s">
        <v>1115</v>
      </c>
      <c r="E581" s="18" t="s">
        <v>147</v>
      </c>
      <c r="F581" s="49" t="s">
        <v>1116</v>
      </c>
      <c r="G581" s="24">
        <v>57884</v>
      </c>
      <c r="H581" s="25" t="e">
        <f>VLOOKUP(F581,#REF!,2,0)</f>
        <v>#REF!</v>
      </c>
      <c r="I581" s="24"/>
      <c r="J581" s="24">
        <f>VLOOKUP(F581,'数据-全省决算数!'!$B:$C,2,0)</f>
        <v>76142</v>
      </c>
      <c r="K581" s="38" t="str">
        <f t="shared" si="27"/>
        <v/>
      </c>
      <c r="L581" s="36" t="e">
        <f t="shared" si="28"/>
        <v>#REF!</v>
      </c>
      <c r="M581" s="36" t="str">
        <f t="shared" si="29"/>
        <v>是</v>
      </c>
    </row>
    <row r="582" ht="18.95" customHeight="1" spans="1:13">
      <c r="A582" s="17" t="s">
        <v>135</v>
      </c>
      <c r="B582" s="18" t="s">
        <v>135</v>
      </c>
      <c r="C582" s="18" t="s">
        <v>1107</v>
      </c>
      <c r="D582" s="19" t="s">
        <v>1117</v>
      </c>
      <c r="E582" s="18" t="s">
        <v>147</v>
      </c>
      <c r="F582" s="49" t="s">
        <v>1118</v>
      </c>
      <c r="G582" s="24">
        <v>81235</v>
      </c>
      <c r="H582" s="25" t="e">
        <f>VLOOKUP(F582,#REF!,2,0)</f>
        <v>#REF!</v>
      </c>
      <c r="I582" s="24"/>
      <c r="J582" s="24">
        <f>VLOOKUP(F582,'数据-全省决算数!'!$B:$C,2,0)</f>
        <v>59139</v>
      </c>
      <c r="K582" s="38" t="str">
        <f t="shared" si="27"/>
        <v/>
      </c>
      <c r="L582" s="36" t="e">
        <f t="shared" si="28"/>
        <v>#REF!</v>
      </c>
      <c r="M582" s="36" t="str">
        <f t="shared" si="29"/>
        <v>是</v>
      </c>
    </row>
    <row r="583" ht="18.95" customHeight="1" spans="1:13">
      <c r="A583" s="17" t="s">
        <v>135</v>
      </c>
      <c r="B583" s="18" t="s">
        <v>1046</v>
      </c>
      <c r="C583" s="18" t="s">
        <v>135</v>
      </c>
      <c r="D583" s="19" t="s">
        <v>1119</v>
      </c>
      <c r="E583" s="18" t="s">
        <v>135</v>
      </c>
      <c r="F583" s="50" t="s">
        <v>1120</v>
      </c>
      <c r="G583" s="34">
        <f>SUMIF($C582:$C1882,$D583,$G582:$G1882)</f>
        <v>38965</v>
      </c>
      <c r="H583" s="25" t="e">
        <f>VLOOKUP(F583,#REF!,2,0)</f>
        <v>#REF!</v>
      </c>
      <c r="I583" s="34"/>
      <c r="J583" s="24">
        <f>VLOOKUP(F583,'数据-全省决算数!'!$B:$C,2,0)</f>
        <v>3584</v>
      </c>
      <c r="K583" s="35" t="str">
        <f t="shared" si="27"/>
        <v/>
      </c>
      <c r="L583" s="36" t="e">
        <f t="shared" si="28"/>
        <v>#REF!</v>
      </c>
      <c r="M583" s="36" t="str">
        <f t="shared" si="29"/>
        <v>是</v>
      </c>
    </row>
    <row r="584" ht="18.95" customHeight="1" spans="1:13">
      <c r="A584" s="17" t="s">
        <v>135</v>
      </c>
      <c r="B584" s="18" t="s">
        <v>135</v>
      </c>
      <c r="C584" s="468" t="s">
        <v>1119</v>
      </c>
      <c r="D584" s="19" t="s">
        <v>1121</v>
      </c>
      <c r="E584" s="18" t="s">
        <v>147</v>
      </c>
      <c r="F584" s="49" t="s">
        <v>1122</v>
      </c>
      <c r="G584" s="24">
        <v>31745</v>
      </c>
      <c r="H584" s="25" t="e">
        <f>VLOOKUP(F584,#REF!,2,0)</f>
        <v>#REF!</v>
      </c>
      <c r="I584" s="24"/>
      <c r="J584" s="24">
        <f>VLOOKUP(F584,'数据-全省决算数!'!$B:$C,2,0)</f>
        <v>3004</v>
      </c>
      <c r="K584" s="38" t="str">
        <f t="shared" ref="K584:K647" si="30">IF(ISERROR(H584/G584-1),"",H584/G584-1)</f>
        <v/>
      </c>
      <c r="L584" s="36" t="e">
        <f t="shared" si="28"/>
        <v>#REF!</v>
      </c>
      <c r="M584" s="36" t="str">
        <f t="shared" si="29"/>
        <v>是</v>
      </c>
    </row>
    <row r="585" ht="18.95" customHeight="1" spans="1:13">
      <c r="A585" s="17" t="s">
        <v>135</v>
      </c>
      <c r="B585" s="18" t="s">
        <v>135</v>
      </c>
      <c r="C585" s="468" t="s">
        <v>1119</v>
      </c>
      <c r="D585" s="19" t="s">
        <v>1123</v>
      </c>
      <c r="E585" s="18" t="s">
        <v>147</v>
      </c>
      <c r="F585" s="49" t="s">
        <v>1124</v>
      </c>
      <c r="G585" s="24">
        <v>0</v>
      </c>
      <c r="H585" s="24">
        <v>0</v>
      </c>
      <c r="I585" s="24"/>
      <c r="J585" s="24"/>
      <c r="K585" s="38" t="str">
        <f t="shared" si="30"/>
        <v/>
      </c>
      <c r="L585" s="36" t="str">
        <f t="shared" si="28"/>
        <v>否</v>
      </c>
      <c r="M585" s="36" t="str">
        <f t="shared" si="29"/>
        <v>是</v>
      </c>
    </row>
    <row r="586" ht="18.95" customHeight="1" spans="1:13">
      <c r="A586" s="17" t="s">
        <v>135</v>
      </c>
      <c r="B586" s="18" t="s">
        <v>135</v>
      </c>
      <c r="C586" s="468" t="s">
        <v>1119</v>
      </c>
      <c r="D586" s="19" t="s">
        <v>1125</v>
      </c>
      <c r="E586" s="18" t="s">
        <v>147</v>
      </c>
      <c r="F586" s="49" t="s">
        <v>1126</v>
      </c>
      <c r="G586" s="24">
        <v>7220</v>
      </c>
      <c r="H586" s="25" t="e">
        <f>VLOOKUP(F586,#REF!,2,0)</f>
        <v>#REF!</v>
      </c>
      <c r="I586" s="24"/>
      <c r="J586" s="24">
        <f>VLOOKUP(F586,'数据-全省决算数!'!$B:$C,2,0)</f>
        <v>580</v>
      </c>
      <c r="K586" s="42" t="str">
        <f t="shared" si="30"/>
        <v/>
      </c>
      <c r="L586" s="36" t="e">
        <f t="shared" si="28"/>
        <v>#REF!</v>
      </c>
      <c r="M586" s="36" t="str">
        <f t="shared" si="29"/>
        <v>是</v>
      </c>
    </row>
    <row r="587" ht="18.95" customHeight="1" spans="1:13">
      <c r="A587" s="17" t="s">
        <v>135</v>
      </c>
      <c r="B587" s="468" t="s">
        <v>1046</v>
      </c>
      <c r="C587" s="18"/>
      <c r="D587" s="19" t="s">
        <v>1127</v>
      </c>
      <c r="E587" s="18"/>
      <c r="F587" s="50" t="s">
        <v>1128</v>
      </c>
      <c r="G587" s="34">
        <f>SUMIF($C586:$C1886,$D587,$G586:$G1886)</f>
        <v>199874</v>
      </c>
      <c r="H587" s="25" t="e">
        <f>VLOOKUP(F587,#REF!,2,0)</f>
        <v>#REF!</v>
      </c>
      <c r="I587" s="34"/>
      <c r="J587" s="24">
        <f>VLOOKUP(F587,'数据-全省决算数!'!$B:$C,2,0)</f>
        <v>243783</v>
      </c>
      <c r="K587" s="35" t="str">
        <f t="shared" si="30"/>
        <v/>
      </c>
      <c r="L587" s="36" t="e">
        <f t="shared" si="28"/>
        <v>#REF!</v>
      </c>
      <c r="M587" s="36" t="str">
        <f t="shared" si="29"/>
        <v>是</v>
      </c>
    </row>
    <row r="588" ht="18.95" customHeight="1" spans="1:13">
      <c r="A588" s="17" t="s">
        <v>135</v>
      </c>
      <c r="B588" s="18" t="s">
        <v>135</v>
      </c>
      <c r="C588" s="18" t="s">
        <v>1127</v>
      </c>
      <c r="D588" s="19" t="s">
        <v>1129</v>
      </c>
      <c r="E588" s="18" t="s">
        <v>147</v>
      </c>
      <c r="F588" s="49" t="s">
        <v>1130</v>
      </c>
      <c r="G588" s="24">
        <v>453</v>
      </c>
      <c r="H588" s="25" t="e">
        <f>VLOOKUP(F588,#REF!,2,0)</f>
        <v>#REF!</v>
      </c>
      <c r="I588" s="24"/>
      <c r="J588" s="24">
        <f>VLOOKUP(F588,'数据-全省决算数!'!$B:$C,2,0)</f>
        <v>429</v>
      </c>
      <c r="K588" s="38" t="str">
        <f t="shared" si="30"/>
        <v/>
      </c>
      <c r="L588" s="36" t="e">
        <f t="shared" si="28"/>
        <v>#REF!</v>
      </c>
      <c r="M588" s="36" t="str">
        <f t="shared" si="29"/>
        <v>是</v>
      </c>
    </row>
    <row r="589" ht="18.95" customHeight="1" spans="1:13">
      <c r="A589" s="17" t="s">
        <v>135</v>
      </c>
      <c r="B589" s="18" t="s">
        <v>135</v>
      </c>
      <c r="C589" s="18" t="s">
        <v>1127</v>
      </c>
      <c r="D589" s="19" t="s">
        <v>1131</v>
      </c>
      <c r="E589" s="18" t="s">
        <v>147</v>
      </c>
      <c r="F589" s="49" t="s">
        <v>1132</v>
      </c>
      <c r="G589" s="24">
        <v>2724</v>
      </c>
      <c r="H589" s="25" t="e">
        <f>VLOOKUP(F589,#REF!,2,0)</f>
        <v>#REF!</v>
      </c>
      <c r="I589" s="24"/>
      <c r="J589" s="24">
        <f>VLOOKUP(F589,'数据-全省决算数!'!$B:$C,2,0)</f>
        <v>2459</v>
      </c>
      <c r="K589" s="38" t="str">
        <f t="shared" si="30"/>
        <v/>
      </c>
      <c r="L589" s="36" t="e">
        <f t="shared" si="28"/>
        <v>#REF!</v>
      </c>
      <c r="M589" s="36" t="str">
        <f t="shared" si="29"/>
        <v>是</v>
      </c>
    </row>
    <row r="590" ht="18.95" customHeight="1" spans="1:13">
      <c r="A590" s="17" t="s">
        <v>135</v>
      </c>
      <c r="B590" s="18" t="s">
        <v>135</v>
      </c>
      <c r="C590" s="18" t="s">
        <v>1127</v>
      </c>
      <c r="D590" s="19" t="s">
        <v>1133</v>
      </c>
      <c r="E590" s="18" t="s">
        <v>147</v>
      </c>
      <c r="F590" s="49" t="s">
        <v>1134</v>
      </c>
      <c r="G590" s="24">
        <v>0</v>
      </c>
      <c r="H590" s="25" t="e">
        <f>VLOOKUP(F590,#REF!,2,0)</f>
        <v>#REF!</v>
      </c>
      <c r="I590" s="24"/>
      <c r="J590" s="24">
        <f>VLOOKUP(F590,'数据-全省决算数!'!$B:$C,2,0)</f>
        <v>7</v>
      </c>
      <c r="K590" s="38" t="str">
        <f t="shared" si="30"/>
        <v/>
      </c>
      <c r="L590" s="36" t="e">
        <f t="shared" si="28"/>
        <v>#REF!</v>
      </c>
      <c r="M590" s="36" t="str">
        <f t="shared" si="29"/>
        <v>是</v>
      </c>
    </row>
    <row r="591" ht="18.95" customHeight="1" spans="1:13">
      <c r="A591" s="17" t="s">
        <v>135</v>
      </c>
      <c r="B591" s="18" t="s">
        <v>135</v>
      </c>
      <c r="C591" s="18" t="s">
        <v>1127</v>
      </c>
      <c r="D591" s="19" t="s">
        <v>1135</v>
      </c>
      <c r="E591" s="18" t="s">
        <v>147</v>
      </c>
      <c r="F591" s="27" t="s">
        <v>1136</v>
      </c>
      <c r="G591" s="24">
        <v>3740</v>
      </c>
      <c r="H591" s="25" t="e">
        <f>VLOOKUP(F591,#REF!,2,0)</f>
        <v>#REF!</v>
      </c>
      <c r="I591" s="24"/>
      <c r="J591" s="24">
        <f>VLOOKUP(F591,'数据-全省决算数!'!$B:$C,2,0)</f>
        <v>4627</v>
      </c>
      <c r="K591" s="38" t="str">
        <f t="shared" si="30"/>
        <v/>
      </c>
      <c r="L591" s="36" t="e">
        <f t="shared" si="28"/>
        <v>#REF!</v>
      </c>
      <c r="M591" s="36" t="str">
        <f t="shared" si="29"/>
        <v>是</v>
      </c>
    </row>
    <row r="592" ht="18.95" customHeight="1" spans="1:13">
      <c r="A592" s="17" t="s">
        <v>135</v>
      </c>
      <c r="B592" s="18" t="s">
        <v>135</v>
      </c>
      <c r="C592" s="18" t="s">
        <v>1127</v>
      </c>
      <c r="D592" s="19" t="s">
        <v>1137</v>
      </c>
      <c r="E592" s="18" t="s">
        <v>147</v>
      </c>
      <c r="F592" s="49" t="s">
        <v>1138</v>
      </c>
      <c r="G592" s="24">
        <v>6174</v>
      </c>
      <c r="H592" s="25" t="e">
        <f>VLOOKUP(F592,#REF!,2,0)</f>
        <v>#REF!</v>
      </c>
      <c r="I592" s="24"/>
      <c r="J592" s="24">
        <f>VLOOKUP(F592,'数据-全省决算数!'!$B:$C,2,0)</f>
        <v>7261</v>
      </c>
      <c r="K592" s="38" t="str">
        <f t="shared" si="30"/>
        <v/>
      </c>
      <c r="L592" s="36" t="e">
        <f t="shared" si="28"/>
        <v>#REF!</v>
      </c>
      <c r="M592" s="36" t="str">
        <f t="shared" si="29"/>
        <v>是</v>
      </c>
    </row>
    <row r="593" ht="18.95" customHeight="1" spans="1:13">
      <c r="A593" s="17" t="s">
        <v>135</v>
      </c>
      <c r="B593" s="18" t="s">
        <v>135</v>
      </c>
      <c r="C593" s="18" t="s">
        <v>1127</v>
      </c>
      <c r="D593" s="19" t="s">
        <v>1139</v>
      </c>
      <c r="E593" s="18" t="s">
        <v>147</v>
      </c>
      <c r="F593" s="27" t="s">
        <v>1140</v>
      </c>
      <c r="G593" s="24">
        <v>92146</v>
      </c>
      <c r="H593" s="25" t="e">
        <f>VLOOKUP(F593,#REF!,2,0)</f>
        <v>#REF!</v>
      </c>
      <c r="I593" s="24"/>
      <c r="J593" s="24">
        <f>VLOOKUP(F593,'数据-全省决算数!'!$B:$C,2,0)</f>
        <v>123107</v>
      </c>
      <c r="K593" s="38" t="str">
        <f t="shared" si="30"/>
        <v/>
      </c>
      <c r="L593" s="36" t="e">
        <f t="shared" si="28"/>
        <v>#REF!</v>
      </c>
      <c r="M593" s="36" t="str">
        <f t="shared" si="29"/>
        <v>是</v>
      </c>
    </row>
    <row r="594" ht="18.95" customHeight="1" spans="1:13">
      <c r="A594" s="17" t="s">
        <v>135</v>
      </c>
      <c r="B594" s="18" t="s">
        <v>135</v>
      </c>
      <c r="C594" s="18" t="s">
        <v>1127</v>
      </c>
      <c r="D594" s="462" t="s">
        <v>1141</v>
      </c>
      <c r="E594" s="18" t="s">
        <v>147</v>
      </c>
      <c r="F594" s="49" t="s">
        <v>1142</v>
      </c>
      <c r="G594" s="24">
        <v>6171</v>
      </c>
      <c r="H594" s="25" t="e">
        <f>VLOOKUP(F594,#REF!,2,0)</f>
        <v>#REF!</v>
      </c>
      <c r="I594" s="24"/>
      <c r="J594" s="24">
        <f>VLOOKUP(F594,'数据-全省决算数!'!$B:$C,2,0)</f>
        <v>3291</v>
      </c>
      <c r="K594" s="38" t="str">
        <f t="shared" si="30"/>
        <v/>
      </c>
      <c r="L594" s="36" t="e">
        <f t="shared" si="28"/>
        <v>#REF!</v>
      </c>
      <c r="M594" s="36" t="str">
        <f t="shared" si="29"/>
        <v>是</v>
      </c>
    </row>
    <row r="595" ht="18.95" customHeight="1" spans="1:13">
      <c r="A595" s="17" t="s">
        <v>135</v>
      </c>
      <c r="B595" s="18" t="s">
        <v>135</v>
      </c>
      <c r="C595" s="18" t="s">
        <v>1127</v>
      </c>
      <c r="D595" s="19" t="s">
        <v>1143</v>
      </c>
      <c r="E595" s="18" t="s">
        <v>147</v>
      </c>
      <c r="F595" s="49" t="s">
        <v>1144</v>
      </c>
      <c r="G595" s="24">
        <v>20</v>
      </c>
      <c r="H595" s="25" t="e">
        <f>VLOOKUP(F595,#REF!,2,0)</f>
        <v>#REF!</v>
      </c>
      <c r="I595" s="24"/>
      <c r="J595" s="24">
        <f>VLOOKUP(F595,'数据-全省决算数!'!$B:$C,2,0)</f>
        <v>41</v>
      </c>
      <c r="K595" s="38" t="str">
        <f t="shared" si="30"/>
        <v/>
      </c>
      <c r="L595" s="36" t="e">
        <f t="shared" si="28"/>
        <v>#REF!</v>
      </c>
      <c r="M595" s="36" t="str">
        <f t="shared" si="29"/>
        <v>是</v>
      </c>
    </row>
    <row r="596" ht="18.95" customHeight="1" spans="1:13">
      <c r="A596" s="17" t="s">
        <v>135</v>
      </c>
      <c r="B596" s="18"/>
      <c r="C596" s="18" t="s">
        <v>1127</v>
      </c>
      <c r="D596" s="19" t="s">
        <v>1145</v>
      </c>
      <c r="E596" s="18" t="s">
        <v>147</v>
      </c>
      <c r="F596" s="49" t="s">
        <v>1146</v>
      </c>
      <c r="G596" s="24">
        <v>0</v>
      </c>
      <c r="H596" s="24">
        <v>0</v>
      </c>
      <c r="I596" s="24"/>
      <c r="J596" s="24"/>
      <c r="K596" s="38" t="str">
        <f t="shared" si="30"/>
        <v/>
      </c>
      <c r="L596" s="36" t="str">
        <f t="shared" si="28"/>
        <v>否</v>
      </c>
      <c r="M596" s="36" t="str">
        <f t="shared" si="29"/>
        <v>是</v>
      </c>
    </row>
    <row r="597" ht="18.95" customHeight="1" spans="1:13">
      <c r="A597" s="17" t="s">
        <v>135</v>
      </c>
      <c r="B597" s="18" t="s">
        <v>135</v>
      </c>
      <c r="C597" s="18" t="s">
        <v>1127</v>
      </c>
      <c r="D597" s="19" t="s">
        <v>1147</v>
      </c>
      <c r="E597" s="18" t="s">
        <v>147</v>
      </c>
      <c r="F597" s="49" t="s">
        <v>1148</v>
      </c>
      <c r="G597" s="24">
        <v>4287</v>
      </c>
      <c r="H597" s="25" t="e">
        <f>VLOOKUP(F597,#REF!,2,0)</f>
        <v>#REF!</v>
      </c>
      <c r="I597" s="24"/>
      <c r="J597" s="24">
        <f>VLOOKUP(F597,'数据-全省决算数!'!$B:$C,2,0)</f>
        <v>5814</v>
      </c>
      <c r="K597" s="42" t="str">
        <f t="shared" si="30"/>
        <v/>
      </c>
      <c r="L597" s="36" t="e">
        <f t="shared" si="28"/>
        <v>#REF!</v>
      </c>
      <c r="M597" s="36" t="str">
        <f t="shared" si="29"/>
        <v>是</v>
      </c>
    </row>
    <row r="598" ht="18.95" customHeight="1" spans="1:13">
      <c r="A598" s="17" t="s">
        <v>135</v>
      </c>
      <c r="B598" s="18" t="s">
        <v>135</v>
      </c>
      <c r="C598" s="18" t="s">
        <v>1127</v>
      </c>
      <c r="D598" s="19" t="s">
        <v>1149</v>
      </c>
      <c r="E598" s="18" t="s">
        <v>147</v>
      </c>
      <c r="F598" s="49" t="s">
        <v>1150</v>
      </c>
      <c r="G598" s="24">
        <v>2240</v>
      </c>
      <c r="H598" s="25" t="e">
        <f>VLOOKUP(F598,#REF!,2,0)</f>
        <v>#REF!</v>
      </c>
      <c r="I598" s="24"/>
      <c r="J598" s="24">
        <f>VLOOKUP(F598,'数据-全省决算数!'!$B:$C,2,0)</f>
        <v>4354</v>
      </c>
      <c r="K598" s="38" t="str">
        <f t="shared" si="30"/>
        <v/>
      </c>
      <c r="L598" s="36" t="e">
        <f t="shared" si="28"/>
        <v>#REF!</v>
      </c>
      <c r="M598" s="36" t="str">
        <f t="shared" si="29"/>
        <v>是</v>
      </c>
    </row>
    <row r="599" ht="18.95" customHeight="1" spans="1:13">
      <c r="A599" s="17" t="s">
        <v>135</v>
      </c>
      <c r="B599" s="18" t="s">
        <v>135</v>
      </c>
      <c r="C599" s="18" t="s">
        <v>1127</v>
      </c>
      <c r="D599" s="19" t="s">
        <v>1151</v>
      </c>
      <c r="E599" s="18" t="s">
        <v>147</v>
      </c>
      <c r="F599" s="49" t="s">
        <v>1152</v>
      </c>
      <c r="G599" s="24">
        <v>0</v>
      </c>
      <c r="H599" s="25" t="e">
        <f>VLOOKUP(F599,#REF!,2,0)</f>
        <v>#REF!</v>
      </c>
      <c r="I599" s="24"/>
      <c r="J599" s="24">
        <f>VLOOKUP(F599,'数据-全省决算数!'!$B:$C,2,0)</f>
        <v>9</v>
      </c>
      <c r="K599" s="38" t="str">
        <f t="shared" si="30"/>
        <v/>
      </c>
      <c r="L599" s="36" t="e">
        <f t="shared" si="28"/>
        <v>#REF!</v>
      </c>
      <c r="M599" s="36" t="str">
        <f t="shared" si="29"/>
        <v>是</v>
      </c>
    </row>
    <row r="600" ht="18.95" customHeight="1" spans="1:13">
      <c r="A600" s="17" t="s">
        <v>135</v>
      </c>
      <c r="B600" s="18" t="s">
        <v>135</v>
      </c>
      <c r="C600" s="18" t="s">
        <v>1127</v>
      </c>
      <c r="D600" s="19" t="s">
        <v>1153</v>
      </c>
      <c r="E600" s="18" t="s">
        <v>147</v>
      </c>
      <c r="F600" s="49" t="s">
        <v>1154</v>
      </c>
      <c r="G600" s="24">
        <v>81919</v>
      </c>
      <c r="H600" s="25" t="e">
        <f>VLOOKUP(F600,#REF!,2,0)</f>
        <v>#REF!</v>
      </c>
      <c r="I600" s="24"/>
      <c r="J600" s="24">
        <f>VLOOKUP(F600,'数据-全省决算数!'!$B:$C,2,0)</f>
        <v>92384</v>
      </c>
      <c r="K600" s="42" t="str">
        <f t="shared" si="30"/>
        <v/>
      </c>
      <c r="L600" s="36" t="e">
        <f t="shared" si="28"/>
        <v>#REF!</v>
      </c>
      <c r="M600" s="36" t="str">
        <f t="shared" si="29"/>
        <v>是</v>
      </c>
    </row>
    <row r="601" ht="18.95" customHeight="1" spans="1:13">
      <c r="A601" s="17" t="s">
        <v>135</v>
      </c>
      <c r="B601" s="468" t="s">
        <v>1046</v>
      </c>
      <c r="C601" s="18"/>
      <c r="D601" s="19" t="s">
        <v>1155</v>
      </c>
      <c r="E601" s="18"/>
      <c r="F601" s="50" t="s">
        <v>1156</v>
      </c>
      <c r="G601" s="34">
        <f>SUMIF($C600:$C1900,$D601,$G600:$G1900)</f>
        <v>199182</v>
      </c>
      <c r="H601" s="25" t="e">
        <f>VLOOKUP(F601,#REF!,2,0)</f>
        <v>#REF!</v>
      </c>
      <c r="I601" s="34"/>
      <c r="J601" s="24">
        <f>VLOOKUP(F601,'数据-全省决算数!'!$B:$C,2,0)</f>
        <v>227407</v>
      </c>
      <c r="K601" s="35" t="str">
        <f t="shared" si="30"/>
        <v/>
      </c>
      <c r="L601" s="36" t="e">
        <f t="shared" si="28"/>
        <v>#REF!</v>
      </c>
      <c r="M601" s="36" t="str">
        <f t="shared" si="29"/>
        <v>是</v>
      </c>
    </row>
    <row r="602" ht="18.95" customHeight="1" spans="1:13">
      <c r="A602" s="17" t="s">
        <v>135</v>
      </c>
      <c r="B602" s="18" t="s">
        <v>135</v>
      </c>
      <c r="C602" s="18" t="s">
        <v>1155</v>
      </c>
      <c r="D602" s="462" t="s">
        <v>1157</v>
      </c>
      <c r="E602" s="18" t="s">
        <v>147</v>
      </c>
      <c r="F602" s="49" t="s">
        <v>1158</v>
      </c>
      <c r="G602" s="24">
        <v>41439</v>
      </c>
      <c r="H602" s="25" t="e">
        <f>VLOOKUP(F602,#REF!,2,0)</f>
        <v>#REF!</v>
      </c>
      <c r="I602" s="24"/>
      <c r="J602" s="24">
        <f>VLOOKUP(F602,'数据-全省决算数!'!$B:$C,2,0)</f>
        <v>47188</v>
      </c>
      <c r="K602" s="38" t="str">
        <f t="shared" si="30"/>
        <v/>
      </c>
      <c r="L602" s="36" t="e">
        <f t="shared" si="28"/>
        <v>#REF!</v>
      </c>
      <c r="M602" s="36" t="str">
        <f t="shared" si="29"/>
        <v>是</v>
      </c>
    </row>
    <row r="603" ht="18.95" customHeight="1" spans="1:13">
      <c r="A603" s="17" t="s">
        <v>135</v>
      </c>
      <c r="B603" s="18" t="s">
        <v>135</v>
      </c>
      <c r="C603" s="18" t="s">
        <v>1155</v>
      </c>
      <c r="D603" s="19" t="s">
        <v>1159</v>
      </c>
      <c r="E603" s="18" t="s">
        <v>147</v>
      </c>
      <c r="F603" s="49" t="s">
        <v>1160</v>
      </c>
      <c r="G603" s="24">
        <v>27103</v>
      </c>
      <c r="H603" s="25" t="e">
        <f>VLOOKUP(F603,#REF!,2,0)</f>
        <v>#REF!</v>
      </c>
      <c r="I603" s="24"/>
      <c r="J603" s="24">
        <f>VLOOKUP(F603,'数据-全省决算数!'!$B:$C,2,0)</f>
        <v>30796</v>
      </c>
      <c r="K603" s="38" t="str">
        <f t="shared" si="30"/>
        <v/>
      </c>
      <c r="L603" s="36" t="e">
        <f t="shared" si="28"/>
        <v>#REF!</v>
      </c>
      <c r="M603" s="36" t="str">
        <f t="shared" si="29"/>
        <v>是</v>
      </c>
    </row>
    <row r="604" ht="18.95" customHeight="1" spans="1:13">
      <c r="A604" s="17" t="s">
        <v>135</v>
      </c>
      <c r="B604" s="18"/>
      <c r="C604" s="18" t="s">
        <v>1155</v>
      </c>
      <c r="D604" s="19" t="s">
        <v>1161</v>
      </c>
      <c r="E604" s="18" t="s">
        <v>147</v>
      </c>
      <c r="F604" s="49" t="s">
        <v>1162</v>
      </c>
      <c r="G604" s="24">
        <v>38897</v>
      </c>
      <c r="H604" s="25" t="e">
        <f>VLOOKUP(F604,#REF!,2,0)</f>
        <v>#REF!</v>
      </c>
      <c r="I604" s="24"/>
      <c r="J604" s="24">
        <f>VLOOKUP(F604,'数据-全省决算数!'!$B:$C,2,0)</f>
        <v>39665</v>
      </c>
      <c r="K604" s="38" t="str">
        <f t="shared" si="30"/>
        <v/>
      </c>
      <c r="L604" s="36" t="e">
        <f t="shared" si="28"/>
        <v>#REF!</v>
      </c>
      <c r="M604" s="36" t="str">
        <f t="shared" si="29"/>
        <v>是</v>
      </c>
    </row>
    <row r="605" ht="18.95" customHeight="1" spans="1:13">
      <c r="A605" s="17" t="s">
        <v>135</v>
      </c>
      <c r="B605" s="18" t="s">
        <v>135</v>
      </c>
      <c r="C605" s="18" t="s">
        <v>1155</v>
      </c>
      <c r="D605" s="19" t="s">
        <v>1163</v>
      </c>
      <c r="E605" s="18" t="s">
        <v>147</v>
      </c>
      <c r="F605" s="49" t="s">
        <v>1164</v>
      </c>
      <c r="G605" s="24">
        <v>7209</v>
      </c>
      <c r="H605" s="25" t="e">
        <f>VLOOKUP(F605,#REF!,2,0)</f>
        <v>#REF!</v>
      </c>
      <c r="I605" s="24"/>
      <c r="J605" s="24">
        <f>VLOOKUP(F605,'数据-全省决算数!'!$B:$C,2,0)</f>
        <v>4818</v>
      </c>
      <c r="K605" s="38" t="str">
        <f t="shared" si="30"/>
        <v/>
      </c>
      <c r="L605" s="36" t="e">
        <f t="shared" si="28"/>
        <v>#REF!</v>
      </c>
      <c r="M605" s="36" t="str">
        <f t="shared" si="29"/>
        <v>是</v>
      </c>
    </row>
    <row r="606" ht="18.95" customHeight="1" spans="1:13">
      <c r="A606" s="17" t="s">
        <v>135</v>
      </c>
      <c r="B606" s="18" t="s">
        <v>135</v>
      </c>
      <c r="C606" s="18" t="s">
        <v>1155</v>
      </c>
      <c r="D606" s="19" t="s">
        <v>1165</v>
      </c>
      <c r="E606" s="18" t="s">
        <v>147</v>
      </c>
      <c r="F606" s="49" t="s">
        <v>1166</v>
      </c>
      <c r="G606" s="24">
        <v>10459</v>
      </c>
      <c r="H606" s="25" t="e">
        <f>VLOOKUP(F606,#REF!,2,0)</f>
        <v>#REF!</v>
      </c>
      <c r="I606" s="24"/>
      <c r="J606" s="24">
        <f>VLOOKUP(F606,'数据-全省决算数!'!$B:$C,2,0)</f>
        <v>11643</v>
      </c>
      <c r="K606" s="38" t="str">
        <f t="shared" si="30"/>
        <v/>
      </c>
      <c r="L606" s="36" t="e">
        <f t="shared" si="28"/>
        <v>#REF!</v>
      </c>
      <c r="M606" s="36" t="str">
        <f t="shared" si="29"/>
        <v>是</v>
      </c>
    </row>
    <row r="607" ht="18.95" customHeight="1" spans="1:13">
      <c r="A607" s="17" t="s">
        <v>135</v>
      </c>
      <c r="B607" s="18" t="s">
        <v>135</v>
      </c>
      <c r="C607" s="18" t="s">
        <v>1155</v>
      </c>
      <c r="D607" s="19" t="s">
        <v>1167</v>
      </c>
      <c r="E607" s="18" t="s">
        <v>147</v>
      </c>
      <c r="F607" s="49" t="s">
        <v>1168</v>
      </c>
      <c r="G607" s="24">
        <v>349</v>
      </c>
      <c r="H607" s="25" t="e">
        <f>VLOOKUP(F607,#REF!,2,0)</f>
        <v>#REF!</v>
      </c>
      <c r="I607" s="24"/>
      <c r="J607" s="24">
        <f>VLOOKUP(F607,'数据-全省决算数!'!$B:$C,2,0)</f>
        <v>908</v>
      </c>
      <c r="K607" s="38" t="str">
        <f t="shared" si="30"/>
        <v/>
      </c>
      <c r="L607" s="36" t="e">
        <f t="shared" si="28"/>
        <v>#REF!</v>
      </c>
      <c r="M607" s="36" t="str">
        <f t="shared" si="29"/>
        <v>是</v>
      </c>
    </row>
    <row r="608" ht="18.95" customHeight="1" spans="1:13">
      <c r="A608" s="17" t="s">
        <v>135</v>
      </c>
      <c r="B608" s="18" t="s">
        <v>135</v>
      </c>
      <c r="C608" s="18" t="s">
        <v>1155</v>
      </c>
      <c r="D608" s="462" t="s">
        <v>1169</v>
      </c>
      <c r="E608" s="18" t="s">
        <v>147</v>
      </c>
      <c r="F608" s="49" t="s">
        <v>1170</v>
      </c>
      <c r="G608" s="24">
        <v>73726</v>
      </c>
      <c r="H608" s="25" t="e">
        <f>VLOOKUP(F608,#REF!,2,0)</f>
        <v>#REF!</v>
      </c>
      <c r="I608" s="24"/>
      <c r="J608" s="24">
        <f>VLOOKUP(F608,'数据-全省决算数!'!$B:$C,2,0)</f>
        <v>92389</v>
      </c>
      <c r="K608" s="38" t="str">
        <f t="shared" si="30"/>
        <v/>
      </c>
      <c r="L608" s="36" t="e">
        <f t="shared" si="28"/>
        <v>#REF!</v>
      </c>
      <c r="M608" s="36" t="str">
        <f t="shared" si="29"/>
        <v>是</v>
      </c>
    </row>
    <row r="609" ht="18.95" customHeight="1" spans="1:13">
      <c r="A609" s="17" t="s">
        <v>135</v>
      </c>
      <c r="B609" s="468" t="s">
        <v>1046</v>
      </c>
      <c r="C609" s="18"/>
      <c r="D609" s="19" t="s">
        <v>1171</v>
      </c>
      <c r="E609" s="18"/>
      <c r="F609" s="50" t="s">
        <v>1172</v>
      </c>
      <c r="G609" s="34">
        <f>SUMIF($C608:$C1908,$D609,$G608:$G1908)</f>
        <v>113283</v>
      </c>
      <c r="H609" s="25" t="e">
        <f>VLOOKUP(F609,#REF!,2,0)</f>
        <v>#REF!</v>
      </c>
      <c r="I609" s="34"/>
      <c r="J609" s="24">
        <f>VLOOKUP(F609,'数据-全省决算数!'!$B:$C,2,0)</f>
        <v>128232</v>
      </c>
      <c r="K609" s="35" t="str">
        <f t="shared" si="30"/>
        <v/>
      </c>
      <c r="L609" s="36" t="e">
        <f t="shared" si="28"/>
        <v>#REF!</v>
      </c>
      <c r="M609" s="36" t="str">
        <f t="shared" si="29"/>
        <v>是</v>
      </c>
    </row>
    <row r="610" ht="18.95" customHeight="1" spans="1:13">
      <c r="A610" s="17" t="s">
        <v>135</v>
      </c>
      <c r="B610" s="18"/>
      <c r="C610" s="468" t="s">
        <v>1171</v>
      </c>
      <c r="D610" s="19" t="s">
        <v>1173</v>
      </c>
      <c r="E610" s="18" t="s">
        <v>147</v>
      </c>
      <c r="F610" s="49" t="s">
        <v>1174</v>
      </c>
      <c r="G610" s="24">
        <v>20974</v>
      </c>
      <c r="H610" s="25" t="e">
        <f>VLOOKUP(F610,#REF!,2,0)</f>
        <v>#REF!</v>
      </c>
      <c r="I610" s="24"/>
      <c r="J610" s="24">
        <f>VLOOKUP(F610,'数据-全省决算数!'!$B:$C,2,0)</f>
        <v>22414</v>
      </c>
      <c r="K610" s="38" t="str">
        <f t="shared" si="30"/>
        <v/>
      </c>
      <c r="L610" s="36" t="e">
        <f t="shared" si="28"/>
        <v>#REF!</v>
      </c>
      <c r="M610" s="36" t="str">
        <f t="shared" si="29"/>
        <v>是</v>
      </c>
    </row>
    <row r="611" ht="18.95" customHeight="1" spans="1:13">
      <c r="A611" s="17" t="s">
        <v>135</v>
      </c>
      <c r="B611" s="18" t="s">
        <v>135</v>
      </c>
      <c r="C611" s="468" t="s">
        <v>1171</v>
      </c>
      <c r="D611" s="19" t="s">
        <v>1175</v>
      </c>
      <c r="E611" s="18" t="s">
        <v>147</v>
      </c>
      <c r="F611" s="49" t="s">
        <v>1176</v>
      </c>
      <c r="G611" s="24">
        <v>82177</v>
      </c>
      <c r="H611" s="25" t="e">
        <f>VLOOKUP(F611,#REF!,2,0)</f>
        <v>#REF!</v>
      </c>
      <c r="I611" s="24"/>
      <c r="J611" s="24">
        <f>VLOOKUP(F611,'数据-全省决算数!'!$B:$C,2,0)</f>
        <v>95591</v>
      </c>
      <c r="K611" s="38" t="str">
        <f t="shared" si="30"/>
        <v/>
      </c>
      <c r="L611" s="36" t="e">
        <f t="shared" si="28"/>
        <v>#REF!</v>
      </c>
      <c r="M611" s="36" t="str">
        <f t="shared" si="29"/>
        <v>是</v>
      </c>
    </row>
    <row r="612" ht="18.95" customHeight="1" spans="1:13">
      <c r="A612" s="17" t="s">
        <v>135</v>
      </c>
      <c r="B612" s="18" t="s">
        <v>135</v>
      </c>
      <c r="C612" s="468" t="s">
        <v>1171</v>
      </c>
      <c r="D612" s="19" t="s">
        <v>1177</v>
      </c>
      <c r="E612" s="18" t="s">
        <v>147</v>
      </c>
      <c r="F612" s="49" t="s">
        <v>1178</v>
      </c>
      <c r="G612" s="24">
        <v>5653</v>
      </c>
      <c r="H612" s="25" t="e">
        <f>VLOOKUP(F612,#REF!,2,0)</f>
        <v>#REF!</v>
      </c>
      <c r="I612" s="24"/>
      <c r="J612" s="24">
        <f>VLOOKUP(F612,'数据-全省决算数!'!$B:$C,2,0)</f>
        <v>6244</v>
      </c>
      <c r="K612" s="38" t="str">
        <f t="shared" si="30"/>
        <v/>
      </c>
      <c r="L612" s="36" t="e">
        <f t="shared" si="28"/>
        <v>#REF!</v>
      </c>
      <c r="M612" s="36" t="str">
        <f t="shared" si="29"/>
        <v>是</v>
      </c>
    </row>
    <row r="613" ht="18.95" customHeight="1" spans="1:13">
      <c r="A613" s="17" t="s">
        <v>135</v>
      </c>
      <c r="B613" s="18" t="s">
        <v>135</v>
      </c>
      <c r="C613" s="468" t="s">
        <v>1171</v>
      </c>
      <c r="D613" s="19" t="s">
        <v>1179</v>
      </c>
      <c r="E613" s="18" t="s">
        <v>147</v>
      </c>
      <c r="F613" s="49" t="s">
        <v>1180</v>
      </c>
      <c r="G613" s="24">
        <v>1798</v>
      </c>
      <c r="H613" s="25" t="e">
        <f>VLOOKUP(F613,#REF!,2,0)</f>
        <v>#REF!</v>
      </c>
      <c r="I613" s="24"/>
      <c r="J613" s="24">
        <f>VLOOKUP(F613,'数据-全省决算数!'!$B:$C,2,0)</f>
        <v>2305</v>
      </c>
      <c r="K613" s="38" t="str">
        <f t="shared" si="30"/>
        <v/>
      </c>
      <c r="L613" s="36" t="e">
        <f t="shared" si="28"/>
        <v>#REF!</v>
      </c>
      <c r="M613" s="36" t="str">
        <f t="shared" si="29"/>
        <v>是</v>
      </c>
    </row>
    <row r="614" ht="18.95" customHeight="1" spans="1:13">
      <c r="A614" s="17" t="s">
        <v>135</v>
      </c>
      <c r="B614" s="18" t="s">
        <v>135</v>
      </c>
      <c r="C614" s="468" t="s">
        <v>1171</v>
      </c>
      <c r="D614" s="19" t="s">
        <v>1181</v>
      </c>
      <c r="E614" s="18" t="s">
        <v>147</v>
      </c>
      <c r="F614" s="51" t="s">
        <v>1182</v>
      </c>
      <c r="G614" s="24">
        <v>2681</v>
      </c>
      <c r="H614" s="25" t="e">
        <f>VLOOKUP(F614,#REF!,2,0)</f>
        <v>#REF!</v>
      </c>
      <c r="I614" s="24"/>
      <c r="J614" s="24">
        <f>VLOOKUP(F614,'数据-全省决算数!'!$B:$C,2,0)</f>
        <v>1678</v>
      </c>
      <c r="K614" s="38" t="str">
        <f t="shared" si="30"/>
        <v/>
      </c>
      <c r="L614" s="36" t="e">
        <f t="shared" si="28"/>
        <v>#REF!</v>
      </c>
      <c r="M614" s="36" t="str">
        <f t="shared" si="29"/>
        <v>是</v>
      </c>
    </row>
    <row r="615" ht="18.95" customHeight="1" spans="1:13">
      <c r="A615" s="17" t="s">
        <v>135</v>
      </c>
      <c r="B615" s="468" t="s">
        <v>1046</v>
      </c>
      <c r="C615" s="18"/>
      <c r="D615" s="19" t="s">
        <v>1183</v>
      </c>
      <c r="E615" s="18"/>
      <c r="F615" s="50" t="s">
        <v>1184</v>
      </c>
      <c r="G615" s="34">
        <f>SUMIF($C614:$C1914,$D615,$G614:$G1914)</f>
        <v>95652</v>
      </c>
      <c r="H615" s="25" t="e">
        <f>VLOOKUP(F615,#REF!,2,0)</f>
        <v>#REF!</v>
      </c>
      <c r="I615" s="34"/>
      <c r="J615" s="24">
        <f>VLOOKUP(F615,'数据-全省决算数!'!$B:$C,2,0)</f>
        <v>104551</v>
      </c>
      <c r="K615" s="35" t="str">
        <f t="shared" si="30"/>
        <v/>
      </c>
      <c r="L615" s="36" t="e">
        <f t="shared" si="28"/>
        <v>#REF!</v>
      </c>
      <c r="M615" s="36" t="str">
        <f t="shared" si="29"/>
        <v>是</v>
      </c>
    </row>
    <row r="616" ht="18.95" customHeight="1" spans="1:13">
      <c r="A616" s="17" t="s">
        <v>135</v>
      </c>
      <c r="B616" s="18" t="s">
        <v>135</v>
      </c>
      <c r="C616" s="18" t="s">
        <v>1183</v>
      </c>
      <c r="D616" s="19" t="s">
        <v>1185</v>
      </c>
      <c r="E616" s="18" t="s">
        <v>147</v>
      </c>
      <c r="F616" s="27" t="s">
        <v>1186</v>
      </c>
      <c r="G616" s="24">
        <v>22883</v>
      </c>
      <c r="H616" s="25" t="e">
        <f>VLOOKUP(F616,#REF!,2,0)</f>
        <v>#REF!</v>
      </c>
      <c r="I616" s="24"/>
      <c r="J616" s="24">
        <f>VLOOKUP(F616,'数据-全省决算数!'!$B:$C,2,0)</f>
        <v>24317</v>
      </c>
      <c r="K616" s="38" t="str">
        <f t="shared" si="30"/>
        <v/>
      </c>
      <c r="L616" s="36" t="e">
        <f t="shared" si="28"/>
        <v>#REF!</v>
      </c>
      <c r="M616" s="36" t="str">
        <f t="shared" si="29"/>
        <v>是</v>
      </c>
    </row>
    <row r="617" ht="18.95" customHeight="1" spans="1:13">
      <c r="A617" s="17" t="s">
        <v>135</v>
      </c>
      <c r="B617" s="18"/>
      <c r="C617" s="18" t="s">
        <v>1183</v>
      </c>
      <c r="D617" s="19" t="s">
        <v>1187</v>
      </c>
      <c r="E617" s="18" t="s">
        <v>147</v>
      </c>
      <c r="F617" s="49" t="s">
        <v>1188</v>
      </c>
      <c r="G617" s="24">
        <v>35971</v>
      </c>
      <c r="H617" s="25" t="e">
        <f>VLOOKUP(F617,#REF!,2,0)</f>
        <v>#REF!</v>
      </c>
      <c r="I617" s="24"/>
      <c r="J617" s="24">
        <f>VLOOKUP(F617,'数据-全省决算数!'!$B:$C,2,0)</f>
        <v>39154</v>
      </c>
      <c r="K617" s="38" t="str">
        <f t="shared" si="30"/>
        <v/>
      </c>
      <c r="L617" s="36" t="e">
        <f t="shared" si="28"/>
        <v>#REF!</v>
      </c>
      <c r="M617" s="36" t="str">
        <f t="shared" si="29"/>
        <v>是</v>
      </c>
    </row>
    <row r="618" ht="18.95" customHeight="1" spans="1:13">
      <c r="A618" s="17" t="s">
        <v>135</v>
      </c>
      <c r="B618" s="18" t="s">
        <v>135</v>
      </c>
      <c r="C618" s="18" t="s">
        <v>1183</v>
      </c>
      <c r="D618" s="19" t="s">
        <v>1189</v>
      </c>
      <c r="E618" s="18" t="s">
        <v>147</v>
      </c>
      <c r="F618" s="49" t="s">
        <v>1190</v>
      </c>
      <c r="G618" s="24">
        <v>5</v>
      </c>
      <c r="H618" s="25" t="e">
        <f>VLOOKUP(F618,#REF!,2,0)</f>
        <v>#REF!</v>
      </c>
      <c r="I618" s="24"/>
      <c r="J618" s="24">
        <f>VLOOKUP(F618,'数据-全省决算数!'!$B:$C,2,0)</f>
        <v>13</v>
      </c>
      <c r="K618" s="38" t="str">
        <f t="shared" si="30"/>
        <v/>
      </c>
      <c r="L618" s="36" t="e">
        <f t="shared" si="28"/>
        <v>#REF!</v>
      </c>
      <c r="M618" s="36" t="str">
        <f t="shared" si="29"/>
        <v>是</v>
      </c>
    </row>
    <row r="619" ht="18.95" customHeight="1" spans="1:13">
      <c r="A619" s="17" t="s">
        <v>135</v>
      </c>
      <c r="B619" s="18" t="s">
        <v>135</v>
      </c>
      <c r="C619" s="18" t="s">
        <v>1183</v>
      </c>
      <c r="D619" s="19" t="s">
        <v>1191</v>
      </c>
      <c r="E619" s="18" t="s">
        <v>147</v>
      </c>
      <c r="F619" s="49" t="s">
        <v>1192</v>
      </c>
      <c r="G619" s="24">
        <v>24144</v>
      </c>
      <c r="H619" s="25" t="e">
        <f>VLOOKUP(F619,#REF!,2,0)</f>
        <v>#REF!</v>
      </c>
      <c r="I619" s="24"/>
      <c r="J619" s="24">
        <f>VLOOKUP(F619,'数据-全省决算数!'!$B:$C,2,0)</f>
        <v>26557</v>
      </c>
      <c r="K619" s="38" t="str">
        <f t="shared" si="30"/>
        <v/>
      </c>
      <c r="L619" s="36" t="e">
        <f t="shared" si="28"/>
        <v>#REF!</v>
      </c>
      <c r="M619" s="36" t="str">
        <f t="shared" si="29"/>
        <v>是</v>
      </c>
    </row>
    <row r="620" ht="18.95" customHeight="1" spans="1:13">
      <c r="A620" s="17" t="s">
        <v>135</v>
      </c>
      <c r="B620" s="18" t="s">
        <v>135</v>
      </c>
      <c r="C620" s="18" t="s">
        <v>1183</v>
      </c>
      <c r="D620" s="19" t="s">
        <v>1193</v>
      </c>
      <c r="E620" s="18" t="s">
        <v>147</v>
      </c>
      <c r="F620" s="49" t="s">
        <v>1194</v>
      </c>
      <c r="G620" s="24">
        <v>8450</v>
      </c>
      <c r="H620" s="25" t="e">
        <f>VLOOKUP(F620,#REF!,2,0)</f>
        <v>#REF!</v>
      </c>
      <c r="I620" s="24"/>
      <c r="J620" s="24">
        <f>VLOOKUP(F620,'数据-全省决算数!'!$B:$C,2,0)</f>
        <v>11338</v>
      </c>
      <c r="K620" s="38" t="str">
        <f t="shared" si="30"/>
        <v/>
      </c>
      <c r="L620" s="36" t="e">
        <f t="shared" si="28"/>
        <v>#REF!</v>
      </c>
      <c r="M620" s="36" t="str">
        <f t="shared" si="29"/>
        <v>是</v>
      </c>
    </row>
    <row r="621" ht="18.95" customHeight="1" spans="1:13">
      <c r="A621" s="17" t="s">
        <v>135</v>
      </c>
      <c r="B621" s="18" t="s">
        <v>135</v>
      </c>
      <c r="C621" s="18" t="s">
        <v>1183</v>
      </c>
      <c r="D621" s="19" t="s">
        <v>1195</v>
      </c>
      <c r="E621" s="18" t="s">
        <v>147</v>
      </c>
      <c r="F621" s="49" t="s">
        <v>1196</v>
      </c>
      <c r="G621" s="24">
        <v>4199</v>
      </c>
      <c r="H621" s="25" t="e">
        <f>VLOOKUP(F621,#REF!,2,0)</f>
        <v>#REF!</v>
      </c>
      <c r="I621" s="24"/>
      <c r="J621" s="24">
        <f>VLOOKUP(F621,'数据-全省决算数!'!$B:$C,2,0)</f>
        <v>3172</v>
      </c>
      <c r="K621" s="38" t="str">
        <f t="shared" si="30"/>
        <v/>
      </c>
      <c r="L621" s="36" t="e">
        <f t="shared" si="28"/>
        <v>#REF!</v>
      </c>
      <c r="M621" s="36" t="str">
        <f t="shared" si="29"/>
        <v>是</v>
      </c>
    </row>
    <row r="622" ht="18.95" customHeight="1" spans="1:13">
      <c r="A622" s="17" t="s">
        <v>135</v>
      </c>
      <c r="B622" s="468" t="s">
        <v>1046</v>
      </c>
      <c r="C622" s="18"/>
      <c r="D622" s="19" t="s">
        <v>1197</v>
      </c>
      <c r="E622" s="18"/>
      <c r="F622" s="50" t="s">
        <v>1198</v>
      </c>
      <c r="G622" s="34">
        <f>SUMIF($C621:$C1921,$D622,$G621:$G1921)</f>
        <v>29596</v>
      </c>
      <c r="H622" s="25" t="e">
        <f>VLOOKUP(F622,#REF!,2,0)</f>
        <v>#REF!</v>
      </c>
      <c r="I622" s="34"/>
      <c r="J622" s="24">
        <f>VLOOKUP(F622,'数据-全省决算数!'!$B:$C,2,0)</f>
        <v>56855</v>
      </c>
      <c r="K622" s="35" t="str">
        <f t="shared" si="30"/>
        <v/>
      </c>
      <c r="L622" s="36" t="e">
        <f t="shared" si="28"/>
        <v>#REF!</v>
      </c>
      <c r="M622" s="36" t="str">
        <f t="shared" si="29"/>
        <v>是</v>
      </c>
    </row>
    <row r="623" ht="18.95" customHeight="1" spans="1:13">
      <c r="A623" s="17" t="s">
        <v>135</v>
      </c>
      <c r="B623" s="18" t="s">
        <v>135</v>
      </c>
      <c r="C623" s="18" t="s">
        <v>1197</v>
      </c>
      <c r="D623" s="19" t="s">
        <v>1199</v>
      </c>
      <c r="E623" s="18" t="s">
        <v>147</v>
      </c>
      <c r="F623" s="49" t="s">
        <v>141</v>
      </c>
      <c r="G623" s="24">
        <v>10773</v>
      </c>
      <c r="H623" s="25" t="e">
        <f>VLOOKUP(F623,#REF!,2,0)</f>
        <v>#REF!</v>
      </c>
      <c r="I623" s="24"/>
      <c r="J623" s="24">
        <f>VLOOKUP(F623,'数据-全省决算数!'!$B:$C,2,0)</f>
        <v>75262</v>
      </c>
      <c r="K623" s="38" t="str">
        <f t="shared" si="30"/>
        <v/>
      </c>
      <c r="L623" s="36" t="e">
        <f t="shared" si="28"/>
        <v>#REF!</v>
      </c>
      <c r="M623" s="36" t="str">
        <f t="shared" si="29"/>
        <v>是</v>
      </c>
    </row>
    <row r="624" ht="18.95" customHeight="1" spans="1:13">
      <c r="A624" s="17" t="s">
        <v>135</v>
      </c>
      <c r="B624" s="18" t="s">
        <v>135</v>
      </c>
      <c r="C624" s="18" t="s">
        <v>1197</v>
      </c>
      <c r="D624" s="19" t="s">
        <v>1200</v>
      </c>
      <c r="E624" s="18" t="s">
        <v>147</v>
      </c>
      <c r="F624" s="49" t="s">
        <v>143</v>
      </c>
      <c r="G624" s="24">
        <v>937</v>
      </c>
      <c r="H624" s="25" t="e">
        <f>VLOOKUP(F624,#REF!,2,0)</f>
        <v>#REF!</v>
      </c>
      <c r="I624" s="24"/>
      <c r="J624" s="24">
        <f>VLOOKUP(F624,'数据-全省决算数!'!$B:$C,2,0)</f>
        <v>10673</v>
      </c>
      <c r="K624" s="38" t="str">
        <f t="shared" si="30"/>
        <v/>
      </c>
      <c r="L624" s="36" t="e">
        <f t="shared" si="28"/>
        <v>#REF!</v>
      </c>
      <c r="M624" s="36" t="str">
        <f t="shared" si="29"/>
        <v>是</v>
      </c>
    </row>
    <row r="625" ht="18.95" customHeight="1" spans="1:13">
      <c r="A625" s="17" t="s">
        <v>135</v>
      </c>
      <c r="B625" s="18"/>
      <c r="C625" s="18" t="s">
        <v>1197</v>
      </c>
      <c r="D625" s="19" t="s">
        <v>1201</v>
      </c>
      <c r="E625" s="18" t="s">
        <v>147</v>
      </c>
      <c r="F625" s="49" t="s">
        <v>145</v>
      </c>
      <c r="G625" s="24">
        <v>230</v>
      </c>
      <c r="H625" s="25" t="e">
        <f>VLOOKUP(F625,#REF!,2,0)</f>
        <v>#REF!</v>
      </c>
      <c r="I625" s="24"/>
      <c r="J625" s="24">
        <f>VLOOKUP(F625,'数据-全省决算数!'!$B:$C,2,0)</f>
        <v>802</v>
      </c>
      <c r="K625" s="38" t="str">
        <f t="shared" si="30"/>
        <v/>
      </c>
      <c r="L625" s="36" t="e">
        <f t="shared" si="28"/>
        <v>#REF!</v>
      </c>
      <c r="M625" s="36" t="str">
        <f t="shared" si="29"/>
        <v>是</v>
      </c>
    </row>
    <row r="626" ht="18.95" customHeight="1" spans="1:13">
      <c r="A626" s="17" t="s">
        <v>135</v>
      </c>
      <c r="B626" s="18" t="s">
        <v>135</v>
      </c>
      <c r="C626" s="18" t="s">
        <v>1197</v>
      </c>
      <c r="D626" s="462" t="s">
        <v>1202</v>
      </c>
      <c r="E626" s="18" t="s">
        <v>147</v>
      </c>
      <c r="F626" s="49" t="s">
        <v>1203</v>
      </c>
      <c r="G626" s="24">
        <v>4597</v>
      </c>
      <c r="H626" s="25" t="e">
        <f>VLOOKUP(F626,#REF!,2,0)</f>
        <v>#REF!</v>
      </c>
      <c r="I626" s="24"/>
      <c r="J626" s="24">
        <f>VLOOKUP(F626,'数据-全省决算数!'!$B:$C,2,0)</f>
        <v>8129</v>
      </c>
      <c r="K626" s="38" t="str">
        <f t="shared" si="30"/>
        <v/>
      </c>
      <c r="L626" s="36" t="e">
        <f t="shared" si="28"/>
        <v>#REF!</v>
      </c>
      <c r="M626" s="36" t="str">
        <f t="shared" si="29"/>
        <v>是</v>
      </c>
    </row>
    <row r="627" ht="18.95" customHeight="1" spans="1:13">
      <c r="A627" s="17" t="s">
        <v>135</v>
      </c>
      <c r="B627" s="18" t="s">
        <v>135</v>
      </c>
      <c r="C627" s="18" t="s">
        <v>1197</v>
      </c>
      <c r="D627" s="462" t="s">
        <v>1204</v>
      </c>
      <c r="E627" s="18" t="s">
        <v>147</v>
      </c>
      <c r="F627" s="51" t="s">
        <v>1205</v>
      </c>
      <c r="G627" s="24">
        <v>2020</v>
      </c>
      <c r="H627" s="25" t="e">
        <f>VLOOKUP(F627,#REF!,2,0)</f>
        <v>#REF!</v>
      </c>
      <c r="I627" s="24"/>
      <c r="J627" s="24">
        <f>VLOOKUP(F627,'数据-全省决算数!'!$B:$C,2,0)</f>
        <v>11185</v>
      </c>
      <c r="K627" s="38" t="str">
        <f t="shared" si="30"/>
        <v/>
      </c>
      <c r="L627" s="36" t="e">
        <f t="shared" si="28"/>
        <v>#REF!</v>
      </c>
      <c r="M627" s="36" t="str">
        <f t="shared" si="29"/>
        <v>是</v>
      </c>
    </row>
    <row r="628" ht="18.95" customHeight="1" spans="1:13">
      <c r="A628" s="17" t="s">
        <v>135</v>
      </c>
      <c r="B628" s="18"/>
      <c r="C628" s="18" t="s">
        <v>1197</v>
      </c>
      <c r="D628" s="19" t="s">
        <v>1206</v>
      </c>
      <c r="E628" s="18" t="s">
        <v>147</v>
      </c>
      <c r="F628" s="49" t="s">
        <v>1207</v>
      </c>
      <c r="G628" s="24">
        <v>1610</v>
      </c>
      <c r="H628" s="25" t="e">
        <f>VLOOKUP(F628,#REF!,2,0)</f>
        <v>#REF!</v>
      </c>
      <c r="I628" s="24"/>
      <c r="J628" s="24">
        <f>VLOOKUP(F628,'数据-全省决算数!'!$B:$C,2,0)</f>
        <v>2897</v>
      </c>
      <c r="K628" s="38" t="str">
        <f t="shared" si="30"/>
        <v/>
      </c>
      <c r="L628" s="36" t="e">
        <f t="shared" si="28"/>
        <v>#REF!</v>
      </c>
      <c r="M628" s="36" t="str">
        <f t="shared" si="29"/>
        <v>是</v>
      </c>
    </row>
    <row r="629" ht="18.95" customHeight="1" spans="1:13">
      <c r="A629" s="17" t="s">
        <v>135</v>
      </c>
      <c r="B629" s="18" t="s">
        <v>135</v>
      </c>
      <c r="C629" s="18" t="s">
        <v>1197</v>
      </c>
      <c r="D629" s="462" t="s">
        <v>1208</v>
      </c>
      <c r="E629" s="18" t="s">
        <v>147</v>
      </c>
      <c r="F629" s="49" t="s">
        <v>1209</v>
      </c>
      <c r="G629" s="24">
        <v>9429</v>
      </c>
      <c r="H629" s="25" t="e">
        <f>VLOOKUP(F629,#REF!,2,0)</f>
        <v>#REF!</v>
      </c>
      <c r="I629" s="24"/>
      <c r="J629" s="24">
        <f>VLOOKUP(F629,'数据-全省决算数!'!$B:$C,2,0)</f>
        <v>18584</v>
      </c>
      <c r="K629" s="38" t="str">
        <f t="shared" si="30"/>
        <v/>
      </c>
      <c r="L629" s="36" t="e">
        <f t="shared" si="28"/>
        <v>#REF!</v>
      </c>
      <c r="M629" s="36" t="str">
        <f t="shared" si="29"/>
        <v>是</v>
      </c>
    </row>
    <row r="630" ht="18.95" customHeight="1" spans="1:13">
      <c r="A630" s="17" t="s">
        <v>135</v>
      </c>
      <c r="B630" s="468" t="s">
        <v>1046</v>
      </c>
      <c r="C630" s="18"/>
      <c r="D630" s="462" t="s">
        <v>1210</v>
      </c>
      <c r="E630" s="18"/>
      <c r="F630" s="50" t="s">
        <v>1211</v>
      </c>
      <c r="G630" s="34">
        <f>SUMIF($C629:$C1929,$D630,$G629:$G1929)</f>
        <v>620523</v>
      </c>
      <c r="H630" s="25" t="e">
        <f>VLOOKUP(F630,#REF!,2,0)</f>
        <v>#REF!</v>
      </c>
      <c r="I630" s="34"/>
      <c r="J630" s="24">
        <f>VLOOKUP(F630,'数据-全省决算数!'!$B:$C,2,0)</f>
        <v>279995</v>
      </c>
      <c r="K630" s="35" t="str">
        <f t="shared" si="30"/>
        <v/>
      </c>
      <c r="L630" s="36" t="e">
        <f t="shared" si="28"/>
        <v>#REF!</v>
      </c>
      <c r="M630" s="36" t="str">
        <f t="shared" si="29"/>
        <v>是</v>
      </c>
    </row>
    <row r="631" ht="18.95" customHeight="1" spans="1:13">
      <c r="A631" s="17" t="s">
        <v>135</v>
      </c>
      <c r="B631" s="18"/>
      <c r="C631" s="468" t="s">
        <v>1210</v>
      </c>
      <c r="D631" s="462" t="s">
        <v>1212</v>
      </c>
      <c r="E631" s="18" t="s">
        <v>147</v>
      </c>
      <c r="F631" s="49" t="s">
        <v>1213</v>
      </c>
      <c r="G631" s="24">
        <v>435903</v>
      </c>
      <c r="H631" s="25" t="e">
        <f>VLOOKUP(F631,#REF!,2,0)</f>
        <v>#REF!</v>
      </c>
      <c r="I631" s="24"/>
      <c r="J631" s="24">
        <f>VLOOKUP(F631,'数据-全省决算数!'!$B:$C,2,0)</f>
        <v>69538</v>
      </c>
      <c r="K631" s="38" t="str">
        <f t="shared" si="30"/>
        <v/>
      </c>
      <c r="L631" s="36" t="e">
        <f t="shared" si="28"/>
        <v>#REF!</v>
      </c>
      <c r="M631" s="36" t="str">
        <f t="shared" si="29"/>
        <v>是</v>
      </c>
    </row>
    <row r="632" ht="18.95" customHeight="1" spans="1:13">
      <c r="A632" s="17" t="s">
        <v>135</v>
      </c>
      <c r="B632" s="18" t="s">
        <v>135</v>
      </c>
      <c r="C632" s="468" t="s">
        <v>1210</v>
      </c>
      <c r="D632" s="462" t="s">
        <v>1214</v>
      </c>
      <c r="E632" s="18" t="s">
        <v>147</v>
      </c>
      <c r="F632" s="49" t="s">
        <v>1215</v>
      </c>
      <c r="G632" s="24">
        <v>49772</v>
      </c>
      <c r="H632" s="25" t="e">
        <f>VLOOKUP(F632,#REF!,2,0)</f>
        <v>#REF!</v>
      </c>
      <c r="I632" s="24"/>
      <c r="J632" s="24">
        <f>VLOOKUP(F632,'数据-全省决算数!'!$B:$C,2,0)</f>
        <v>14121</v>
      </c>
      <c r="K632" s="38" t="str">
        <f t="shared" si="30"/>
        <v/>
      </c>
      <c r="L632" s="36" t="e">
        <f t="shared" si="28"/>
        <v>#REF!</v>
      </c>
      <c r="M632" s="36" t="str">
        <f t="shared" si="29"/>
        <v>是</v>
      </c>
    </row>
    <row r="633" ht="18.95" customHeight="1" spans="1:13">
      <c r="A633" s="17" t="s">
        <v>135</v>
      </c>
      <c r="B633" s="18" t="s">
        <v>135</v>
      </c>
      <c r="C633" s="468" t="s">
        <v>1210</v>
      </c>
      <c r="D633" s="462" t="s">
        <v>1216</v>
      </c>
      <c r="E633" s="18" t="s">
        <v>147</v>
      </c>
      <c r="F633" s="49" t="s">
        <v>1217</v>
      </c>
      <c r="G633" s="24">
        <v>125457</v>
      </c>
      <c r="H633" s="25" t="e">
        <f>VLOOKUP(F633,#REF!,2,0)</f>
        <v>#REF!</v>
      </c>
      <c r="I633" s="24"/>
      <c r="J633" s="24">
        <f>VLOOKUP(F633,'数据-全省决算数!'!$B:$C,2,0)</f>
        <v>191401</v>
      </c>
      <c r="K633" s="38" t="str">
        <f t="shared" si="30"/>
        <v/>
      </c>
      <c r="L633" s="36" t="e">
        <f t="shared" si="28"/>
        <v>#REF!</v>
      </c>
      <c r="M633" s="36" t="str">
        <f t="shared" si="29"/>
        <v>是</v>
      </c>
    </row>
    <row r="634" ht="18.95" customHeight="1" spans="1:13">
      <c r="A634" s="17" t="s">
        <v>135</v>
      </c>
      <c r="B634" s="18" t="s">
        <v>135</v>
      </c>
      <c r="C634" s="468" t="s">
        <v>1210</v>
      </c>
      <c r="D634" s="462" t="s">
        <v>1218</v>
      </c>
      <c r="E634" s="18" t="s">
        <v>147</v>
      </c>
      <c r="F634" s="49" t="s">
        <v>1219</v>
      </c>
      <c r="G634" s="24">
        <v>9391</v>
      </c>
      <c r="H634" s="25" t="e">
        <f>VLOOKUP(F634,#REF!,2,0)</f>
        <v>#REF!</v>
      </c>
      <c r="I634" s="24"/>
      <c r="J634" s="24">
        <f>VLOOKUP(F634,'数据-全省决算数!'!$B:$C,2,0)</f>
        <v>4935</v>
      </c>
      <c r="K634" s="38" t="str">
        <f t="shared" si="30"/>
        <v/>
      </c>
      <c r="L634" s="36" t="e">
        <f t="shared" si="28"/>
        <v>#REF!</v>
      </c>
      <c r="M634" s="36" t="str">
        <f t="shared" si="29"/>
        <v>是</v>
      </c>
    </row>
    <row r="635" ht="18.95" customHeight="1" spans="1:13">
      <c r="A635" s="17" t="s">
        <v>135</v>
      </c>
      <c r="B635" s="468" t="s">
        <v>1046</v>
      </c>
      <c r="C635" s="18"/>
      <c r="D635" s="462" t="s">
        <v>1220</v>
      </c>
      <c r="E635" s="18"/>
      <c r="F635" s="50" t="s">
        <v>1221</v>
      </c>
      <c r="G635" s="34">
        <f>SUMIF($C634:$C1934,$D635,$G634:$G1934)</f>
        <v>11166</v>
      </c>
      <c r="H635" s="25" t="e">
        <f>VLOOKUP(F635,#REF!,2,0)</f>
        <v>#REF!</v>
      </c>
      <c r="I635" s="34"/>
      <c r="J635" s="24">
        <f>VLOOKUP(F635,'数据-全省决算数!'!$B:$C,2,0)</f>
        <v>11072</v>
      </c>
      <c r="K635" s="35" t="str">
        <f t="shared" si="30"/>
        <v/>
      </c>
      <c r="L635" s="36" t="e">
        <f t="shared" si="28"/>
        <v>#REF!</v>
      </c>
      <c r="M635" s="36" t="str">
        <f t="shared" si="29"/>
        <v>是</v>
      </c>
    </row>
    <row r="636" ht="18.95" customHeight="1" spans="1:13">
      <c r="A636" s="17" t="s">
        <v>135</v>
      </c>
      <c r="B636" s="18" t="s">
        <v>135</v>
      </c>
      <c r="C636" s="468" t="s">
        <v>1220</v>
      </c>
      <c r="D636" s="462" t="s">
        <v>1222</v>
      </c>
      <c r="E636" s="18" t="s">
        <v>147</v>
      </c>
      <c r="F636" s="49" t="s">
        <v>141</v>
      </c>
      <c r="G636" s="24">
        <v>4743</v>
      </c>
      <c r="H636" s="25" t="e">
        <f>VLOOKUP(F636,#REF!,2,0)</f>
        <v>#REF!</v>
      </c>
      <c r="I636" s="24"/>
      <c r="J636" s="24">
        <f>VLOOKUP(F636,'数据-全省决算数!'!$B:$C,2,0)</f>
        <v>75262</v>
      </c>
      <c r="K636" s="38" t="str">
        <f t="shared" si="30"/>
        <v/>
      </c>
      <c r="L636" s="36" t="e">
        <f t="shared" si="28"/>
        <v>#REF!</v>
      </c>
      <c r="M636" s="36" t="str">
        <f t="shared" si="29"/>
        <v>是</v>
      </c>
    </row>
    <row r="637" ht="18.95" customHeight="1" spans="1:13">
      <c r="A637" s="17" t="s">
        <v>135</v>
      </c>
      <c r="B637" s="18" t="s">
        <v>135</v>
      </c>
      <c r="C637" s="468" t="s">
        <v>1220</v>
      </c>
      <c r="D637" s="462" t="s">
        <v>1223</v>
      </c>
      <c r="E637" s="18" t="s">
        <v>147</v>
      </c>
      <c r="F637" s="49" t="s">
        <v>143</v>
      </c>
      <c r="G637" s="24">
        <v>2732</v>
      </c>
      <c r="H637" s="25" t="e">
        <f>VLOOKUP(F637,#REF!,2,0)</f>
        <v>#REF!</v>
      </c>
      <c r="I637" s="24"/>
      <c r="J637" s="24">
        <f>VLOOKUP(F637,'数据-全省决算数!'!$B:$C,2,0)</f>
        <v>10673</v>
      </c>
      <c r="K637" s="38" t="str">
        <f t="shared" si="30"/>
        <v/>
      </c>
      <c r="L637" s="36" t="e">
        <f t="shared" si="28"/>
        <v>#REF!</v>
      </c>
      <c r="M637" s="36" t="str">
        <f t="shared" si="29"/>
        <v>是</v>
      </c>
    </row>
    <row r="638" ht="18.95" customHeight="1" spans="1:13">
      <c r="A638" s="17" t="s">
        <v>135</v>
      </c>
      <c r="B638" s="18"/>
      <c r="C638" s="468" t="s">
        <v>1220</v>
      </c>
      <c r="D638" s="19" t="s">
        <v>1224</v>
      </c>
      <c r="E638" s="18" t="s">
        <v>147</v>
      </c>
      <c r="F638" s="49" t="s">
        <v>145</v>
      </c>
      <c r="G638" s="24">
        <v>70</v>
      </c>
      <c r="H638" s="25" t="e">
        <f>VLOOKUP(F638,#REF!,2,0)</f>
        <v>#REF!</v>
      </c>
      <c r="I638" s="24"/>
      <c r="J638" s="24">
        <f>VLOOKUP(F638,'数据-全省决算数!'!$B:$C,2,0)</f>
        <v>802</v>
      </c>
      <c r="K638" s="38" t="str">
        <f t="shared" si="30"/>
        <v/>
      </c>
      <c r="L638" s="36" t="e">
        <f t="shared" si="28"/>
        <v>#REF!</v>
      </c>
      <c r="M638" s="36" t="str">
        <f t="shared" si="29"/>
        <v>是</v>
      </c>
    </row>
    <row r="639" ht="18.95" customHeight="1" spans="1:13">
      <c r="A639" s="17" t="s">
        <v>135</v>
      </c>
      <c r="B639" s="18" t="s">
        <v>135</v>
      </c>
      <c r="C639" s="468" t="s">
        <v>1220</v>
      </c>
      <c r="D639" s="19" t="s">
        <v>1225</v>
      </c>
      <c r="E639" s="18" t="s">
        <v>147</v>
      </c>
      <c r="F639" s="49" t="s">
        <v>1226</v>
      </c>
      <c r="G639" s="24">
        <v>3621</v>
      </c>
      <c r="H639" s="25" t="e">
        <f>VLOOKUP(F639,#REF!,2,0)</f>
        <v>#REF!</v>
      </c>
      <c r="I639" s="24"/>
      <c r="J639" s="24">
        <f>VLOOKUP(F639,'数据-全省决算数!'!$B:$C,2,0)</f>
        <v>3372</v>
      </c>
      <c r="K639" s="38" t="str">
        <f t="shared" si="30"/>
        <v/>
      </c>
      <c r="L639" s="36" t="e">
        <f t="shared" si="28"/>
        <v>#REF!</v>
      </c>
      <c r="M639" s="36" t="str">
        <f t="shared" si="29"/>
        <v>是</v>
      </c>
    </row>
    <row r="640" ht="18.95" customHeight="1" spans="1:13">
      <c r="A640" s="17" t="s">
        <v>135</v>
      </c>
      <c r="B640" s="468" t="s">
        <v>1046</v>
      </c>
      <c r="C640" s="18"/>
      <c r="D640" s="462" t="s">
        <v>1227</v>
      </c>
      <c r="E640" s="18"/>
      <c r="F640" s="50" t="s">
        <v>1228</v>
      </c>
      <c r="G640" s="34">
        <f>SUMIF($C639:$C1939,$D640,$G639:$G1939)</f>
        <v>1010137</v>
      </c>
      <c r="H640" s="25" t="e">
        <f>VLOOKUP(F640,#REF!,2,0)</f>
        <v>#REF!</v>
      </c>
      <c r="I640" s="34"/>
      <c r="J640" s="24">
        <f>VLOOKUP(F640,'数据-全省决算数!'!$B:$C,2,0)</f>
        <v>1129624</v>
      </c>
      <c r="K640" s="35" t="str">
        <f t="shared" si="30"/>
        <v/>
      </c>
      <c r="L640" s="36" t="e">
        <f t="shared" si="28"/>
        <v>#REF!</v>
      </c>
      <c r="M640" s="36" t="str">
        <f t="shared" si="29"/>
        <v>是</v>
      </c>
    </row>
    <row r="641" ht="18.95" customHeight="1" spans="1:13">
      <c r="A641" s="17" t="s">
        <v>135</v>
      </c>
      <c r="B641" s="18"/>
      <c r="C641" s="468" t="s">
        <v>1227</v>
      </c>
      <c r="D641" s="462" t="s">
        <v>1229</v>
      </c>
      <c r="E641" s="18" t="s">
        <v>147</v>
      </c>
      <c r="F641" s="49" t="s">
        <v>1230</v>
      </c>
      <c r="G641" s="24">
        <v>324964</v>
      </c>
      <c r="H641" s="25" t="e">
        <f>VLOOKUP(F641,#REF!,2,0)</f>
        <v>#REF!</v>
      </c>
      <c r="I641" s="24"/>
      <c r="J641" s="24">
        <f>VLOOKUP(F641,'数据-全省决算数!'!$B:$C,2,0)</f>
        <v>363372</v>
      </c>
      <c r="K641" s="38" t="str">
        <f t="shared" si="30"/>
        <v/>
      </c>
      <c r="L641" s="36" t="e">
        <f t="shared" si="28"/>
        <v>#REF!</v>
      </c>
      <c r="M641" s="36" t="str">
        <f t="shared" si="29"/>
        <v>是</v>
      </c>
    </row>
    <row r="642" ht="18.95" customHeight="1" spans="1:13">
      <c r="A642" s="17" t="s">
        <v>135</v>
      </c>
      <c r="B642" s="18" t="s">
        <v>135</v>
      </c>
      <c r="C642" s="468" t="s">
        <v>1227</v>
      </c>
      <c r="D642" s="462" t="s">
        <v>1231</v>
      </c>
      <c r="E642" s="18" t="s">
        <v>147</v>
      </c>
      <c r="F642" s="49" t="s">
        <v>1232</v>
      </c>
      <c r="G642" s="24">
        <v>685173</v>
      </c>
      <c r="H642" s="25" t="e">
        <f>VLOOKUP(F642,#REF!,2,0)</f>
        <v>#REF!</v>
      </c>
      <c r="I642" s="24"/>
      <c r="J642" s="24">
        <f>VLOOKUP(F642,'数据-全省决算数!'!$B:$C,2,0)</f>
        <v>766252</v>
      </c>
      <c r="K642" s="38" t="str">
        <f t="shared" si="30"/>
        <v/>
      </c>
      <c r="L642" s="36" t="e">
        <f t="shared" si="28"/>
        <v>#REF!</v>
      </c>
      <c r="M642" s="36" t="str">
        <f t="shared" si="29"/>
        <v>是</v>
      </c>
    </row>
    <row r="643" ht="18.95" customHeight="1" spans="1:13">
      <c r="A643" s="17" t="s">
        <v>135</v>
      </c>
      <c r="B643" s="468" t="s">
        <v>1046</v>
      </c>
      <c r="C643" s="18"/>
      <c r="D643" s="462" t="s">
        <v>1233</v>
      </c>
      <c r="E643" s="18"/>
      <c r="F643" s="50" t="s">
        <v>1234</v>
      </c>
      <c r="G643" s="34">
        <f>SUMIF($C642:$C1942,$D643,$G642:$G1942)</f>
        <v>8497</v>
      </c>
      <c r="H643" s="25" t="e">
        <f>VLOOKUP(F643,#REF!,2,0)</f>
        <v>#REF!</v>
      </c>
      <c r="I643" s="34"/>
      <c r="J643" s="24">
        <f>VLOOKUP(F643,'数据-全省决算数!'!$B:$C,2,0)</f>
        <v>40628</v>
      </c>
      <c r="K643" s="35" t="str">
        <f t="shared" si="30"/>
        <v/>
      </c>
      <c r="L643" s="36" t="e">
        <f t="shared" si="28"/>
        <v>#REF!</v>
      </c>
      <c r="M643" s="36" t="str">
        <f t="shared" si="29"/>
        <v>是</v>
      </c>
    </row>
    <row r="644" ht="18.95" customHeight="1" spans="1:13">
      <c r="A644" s="17" t="s">
        <v>135</v>
      </c>
      <c r="B644" s="18"/>
      <c r="C644" s="468" t="s">
        <v>1233</v>
      </c>
      <c r="D644" s="462" t="s">
        <v>1235</v>
      </c>
      <c r="E644" s="18" t="s">
        <v>147</v>
      </c>
      <c r="F644" s="49" t="s">
        <v>1236</v>
      </c>
      <c r="G644" s="24">
        <v>2894</v>
      </c>
      <c r="H644" s="25" t="e">
        <f>VLOOKUP(F644,#REF!,2,0)</f>
        <v>#REF!</v>
      </c>
      <c r="I644" s="24"/>
      <c r="J644" s="24">
        <f>VLOOKUP(F644,'数据-全省决算数!'!$B:$C,2,0)</f>
        <v>34527</v>
      </c>
      <c r="K644" s="38" t="str">
        <f t="shared" si="30"/>
        <v/>
      </c>
      <c r="L644" s="36" t="e">
        <f t="shared" ref="L644:L707" si="31">IF(F644&lt;&gt;"",IF(SUM(G644:H644)&lt;&gt;0,"是","否"),"空")</f>
        <v>#REF!</v>
      </c>
      <c r="M644" s="36" t="str">
        <f t="shared" ref="M644:M707" si="32">IF(C644&lt;&gt;"",IF(OR(LEFT(C644,3)="205",LEFT(C644,3)="206",LEFT(C644,3)="207",LEFT(C644,3)="208",LEFT(C644,3)="210",LEFT(C644,3)="213"),"是","否"),"是")</f>
        <v>是</v>
      </c>
    </row>
    <row r="645" ht="18.95" customHeight="1" spans="1:13">
      <c r="A645" s="17"/>
      <c r="B645" s="18" t="s">
        <v>135</v>
      </c>
      <c r="C645" s="468" t="s">
        <v>1233</v>
      </c>
      <c r="D645" s="464" t="s">
        <v>1237</v>
      </c>
      <c r="E645" s="18" t="s">
        <v>147</v>
      </c>
      <c r="F645" s="49" t="s">
        <v>1238</v>
      </c>
      <c r="G645" s="24">
        <v>5603</v>
      </c>
      <c r="H645" s="25" t="e">
        <f>VLOOKUP(F645,#REF!,2,0)</f>
        <v>#REF!</v>
      </c>
      <c r="I645" s="24"/>
      <c r="J645" s="24">
        <f>VLOOKUP(F645,'数据-全省决算数!'!$B:$C,2,0)</f>
        <v>6101</v>
      </c>
      <c r="K645" s="38" t="str">
        <f t="shared" si="30"/>
        <v/>
      </c>
      <c r="L645" s="36" t="e">
        <f t="shared" si="31"/>
        <v>#REF!</v>
      </c>
      <c r="M645" s="36" t="str">
        <f t="shared" si="32"/>
        <v>是</v>
      </c>
    </row>
    <row r="646" ht="18.95" customHeight="1" spans="1:13">
      <c r="A646" s="17" t="s">
        <v>135</v>
      </c>
      <c r="B646" s="468" t="s">
        <v>1046</v>
      </c>
      <c r="C646" s="18" t="s">
        <v>135</v>
      </c>
      <c r="D646" s="462" t="s">
        <v>1239</v>
      </c>
      <c r="E646" s="18" t="s">
        <v>135</v>
      </c>
      <c r="F646" s="50" t="s">
        <v>1240</v>
      </c>
      <c r="G646" s="34">
        <f>SUMIF($C645:$C1945,$D646,$G645:$G1945)</f>
        <v>33980</v>
      </c>
      <c r="H646" s="25" t="e">
        <f>VLOOKUP(F646,#REF!,2,0)</f>
        <v>#REF!</v>
      </c>
      <c r="I646" s="34"/>
      <c r="J646" s="24">
        <f>VLOOKUP(F646,'数据-全省决算数!'!$B:$C,2,0)</f>
        <v>33141</v>
      </c>
      <c r="K646" s="35" t="str">
        <f t="shared" si="30"/>
        <v/>
      </c>
      <c r="L646" s="36" t="e">
        <f t="shared" si="31"/>
        <v>#REF!</v>
      </c>
      <c r="M646" s="36" t="str">
        <f t="shared" si="32"/>
        <v>是</v>
      </c>
    </row>
    <row r="647" ht="18.95" customHeight="1" spans="1:13">
      <c r="A647" s="17" t="s">
        <v>135</v>
      </c>
      <c r="B647" s="18" t="s">
        <v>135</v>
      </c>
      <c r="C647" s="468" t="s">
        <v>1239</v>
      </c>
      <c r="D647" s="462" t="s">
        <v>1241</v>
      </c>
      <c r="E647" s="18" t="s">
        <v>147</v>
      </c>
      <c r="F647" s="49" t="s">
        <v>1242</v>
      </c>
      <c r="G647" s="24">
        <v>0</v>
      </c>
      <c r="H647" s="25" t="e">
        <f>VLOOKUP(F647,#REF!,2,0)</f>
        <v>#REF!</v>
      </c>
      <c r="I647" s="24"/>
      <c r="J647" s="24">
        <f>VLOOKUP(F647,'数据-全省决算数!'!$B:$C,2,0)</f>
        <v>609</v>
      </c>
      <c r="K647" s="35" t="str">
        <f t="shared" si="30"/>
        <v/>
      </c>
      <c r="L647" s="36" t="e">
        <f t="shared" si="31"/>
        <v>#REF!</v>
      </c>
      <c r="M647" s="36" t="str">
        <f t="shared" si="32"/>
        <v>是</v>
      </c>
    </row>
    <row r="648" ht="18.95" customHeight="1" spans="1:13">
      <c r="A648" s="17" t="s">
        <v>135</v>
      </c>
      <c r="B648" s="18" t="s">
        <v>135</v>
      </c>
      <c r="C648" s="468" t="s">
        <v>1239</v>
      </c>
      <c r="D648" s="462" t="s">
        <v>1243</v>
      </c>
      <c r="E648" s="18" t="s">
        <v>147</v>
      </c>
      <c r="F648" s="49" t="s">
        <v>1244</v>
      </c>
      <c r="G648" s="24">
        <v>33980</v>
      </c>
      <c r="H648" s="25" t="e">
        <f>VLOOKUP(F648,#REF!,2,0)</f>
        <v>#REF!</v>
      </c>
      <c r="I648" s="24"/>
      <c r="J648" s="24">
        <f>VLOOKUP(F648,'数据-全省决算数!'!$B:$C,2,0)</f>
        <v>32532</v>
      </c>
      <c r="K648" s="38" t="str">
        <f t="shared" ref="K648:K711" si="33">IF(ISERROR(H648/G648-1),"",H648/G648-1)</f>
        <v/>
      </c>
      <c r="L648" s="36" t="e">
        <f t="shared" si="31"/>
        <v>#REF!</v>
      </c>
      <c r="M648" s="36" t="str">
        <f t="shared" si="32"/>
        <v>是</v>
      </c>
    </row>
    <row r="649" ht="18.95" customHeight="1" spans="1:13">
      <c r="A649" s="17" t="s">
        <v>135</v>
      </c>
      <c r="B649" s="468" t="s">
        <v>1046</v>
      </c>
      <c r="C649" s="18"/>
      <c r="D649" s="462" t="s">
        <v>1245</v>
      </c>
      <c r="E649" s="18"/>
      <c r="F649" s="50" t="s">
        <v>1246</v>
      </c>
      <c r="G649" s="34">
        <f>SUMIF($C648:$C1948,$D649,$G648:$G1948)</f>
        <v>5100</v>
      </c>
      <c r="H649" s="25" t="e">
        <f>VLOOKUP(F649,#REF!,2,0)</f>
        <v>#REF!</v>
      </c>
      <c r="I649" s="34"/>
      <c r="J649" s="24">
        <f>VLOOKUP(F649,'数据-全省决算数!'!$B:$C,2,0)</f>
        <v>3050</v>
      </c>
      <c r="K649" s="35" t="str">
        <f t="shared" si="33"/>
        <v/>
      </c>
      <c r="L649" s="36" t="e">
        <f t="shared" si="31"/>
        <v>#REF!</v>
      </c>
      <c r="M649" s="36" t="str">
        <f t="shared" si="32"/>
        <v>是</v>
      </c>
    </row>
    <row r="650" ht="18.95" customHeight="1" spans="1:13">
      <c r="A650" s="17"/>
      <c r="B650" s="18" t="s">
        <v>135</v>
      </c>
      <c r="C650" s="468" t="s">
        <v>1245</v>
      </c>
      <c r="D650" s="52">
        <v>2082401</v>
      </c>
      <c r="E650" s="18" t="s">
        <v>147</v>
      </c>
      <c r="F650" s="49" t="s">
        <v>1247</v>
      </c>
      <c r="G650" s="24">
        <v>5050</v>
      </c>
      <c r="H650" s="25" t="e">
        <f>VLOOKUP(F650,#REF!,2,0)</f>
        <v>#REF!</v>
      </c>
      <c r="I650" s="24"/>
      <c r="J650" s="24">
        <f>VLOOKUP(F650,'数据-全省决算数!'!$B:$C,2,0)</f>
        <v>3000</v>
      </c>
      <c r="K650" s="38" t="str">
        <f t="shared" si="33"/>
        <v/>
      </c>
      <c r="L650" s="36" t="e">
        <f t="shared" si="31"/>
        <v>#REF!</v>
      </c>
      <c r="M650" s="36" t="str">
        <f t="shared" si="32"/>
        <v>是</v>
      </c>
    </row>
    <row r="651" ht="18.95" customHeight="1" spans="1:13">
      <c r="A651" s="17"/>
      <c r="B651" s="18"/>
      <c r="C651" s="468" t="s">
        <v>1245</v>
      </c>
      <c r="D651" s="462" t="s">
        <v>1248</v>
      </c>
      <c r="E651" s="18" t="s">
        <v>147</v>
      </c>
      <c r="F651" s="49" t="s">
        <v>1249</v>
      </c>
      <c r="G651" s="24">
        <v>50</v>
      </c>
      <c r="H651" s="25" t="e">
        <f>VLOOKUP(F651,#REF!,2,0)</f>
        <v>#REF!</v>
      </c>
      <c r="I651" s="24"/>
      <c r="J651" s="24">
        <f>VLOOKUP(F651,'数据-全省决算数!'!$B:$C,2,0)</f>
        <v>50</v>
      </c>
      <c r="K651" s="38" t="str">
        <f t="shared" si="33"/>
        <v/>
      </c>
      <c r="L651" s="36" t="e">
        <f t="shared" si="31"/>
        <v>#REF!</v>
      </c>
      <c r="M651" s="36" t="str">
        <f t="shared" si="32"/>
        <v>是</v>
      </c>
    </row>
    <row r="652" ht="18.95" customHeight="1" spans="1:13">
      <c r="A652" s="17" t="s">
        <v>135</v>
      </c>
      <c r="B652" s="468" t="s">
        <v>1046</v>
      </c>
      <c r="C652" s="18"/>
      <c r="D652" s="462" t="s">
        <v>1250</v>
      </c>
      <c r="E652" s="18"/>
      <c r="F652" s="50" t="s">
        <v>1251</v>
      </c>
      <c r="G652" s="34">
        <f>SUMIF($C651:$C1951,$D652,$G651:$G1951)</f>
        <v>37618</v>
      </c>
      <c r="H652" s="25" t="e">
        <f>VLOOKUP(F652,#REF!,2,0)</f>
        <v>#REF!</v>
      </c>
      <c r="I652" s="34"/>
      <c r="J652" s="24">
        <f>VLOOKUP(F652,'数据-全省决算数!'!$B:$C,2,0)</f>
        <v>19913</v>
      </c>
      <c r="K652" s="35" t="str">
        <f t="shared" si="33"/>
        <v/>
      </c>
      <c r="L652" s="36" t="e">
        <f t="shared" si="31"/>
        <v>#REF!</v>
      </c>
      <c r="M652" s="36" t="str">
        <f t="shared" si="32"/>
        <v>是</v>
      </c>
    </row>
    <row r="653" ht="18.95" customHeight="1" spans="1:13">
      <c r="A653" s="17" t="s">
        <v>135</v>
      </c>
      <c r="B653" s="18" t="s">
        <v>135</v>
      </c>
      <c r="C653" s="468" t="s">
        <v>1250</v>
      </c>
      <c r="D653" s="462" t="s">
        <v>1252</v>
      </c>
      <c r="E653" s="18" t="s">
        <v>147</v>
      </c>
      <c r="F653" s="49" t="s">
        <v>1253</v>
      </c>
      <c r="G653" s="24">
        <v>3590</v>
      </c>
      <c r="H653" s="25" t="e">
        <f>VLOOKUP(F653,#REF!,2,0)</f>
        <v>#REF!</v>
      </c>
      <c r="I653" s="24"/>
      <c r="J653" s="24">
        <f>VLOOKUP(F653,'数据-全省决算数!'!$B:$C,2,0)</f>
        <v>1765</v>
      </c>
      <c r="K653" s="38" t="str">
        <f t="shared" si="33"/>
        <v/>
      </c>
      <c r="L653" s="36" t="e">
        <f t="shared" si="31"/>
        <v>#REF!</v>
      </c>
      <c r="M653" s="36" t="str">
        <f t="shared" si="32"/>
        <v>是</v>
      </c>
    </row>
    <row r="654" ht="18.95" customHeight="1" spans="1:13">
      <c r="A654" s="17" t="s">
        <v>135</v>
      </c>
      <c r="B654" s="18" t="s">
        <v>135</v>
      </c>
      <c r="C654" s="468" t="s">
        <v>1250</v>
      </c>
      <c r="D654" s="462" t="s">
        <v>1254</v>
      </c>
      <c r="E654" s="18" t="s">
        <v>147</v>
      </c>
      <c r="F654" s="49" t="s">
        <v>1255</v>
      </c>
      <c r="G654" s="24">
        <v>34028</v>
      </c>
      <c r="H654" s="25" t="e">
        <f>VLOOKUP(F654,#REF!,2,0)</f>
        <v>#REF!</v>
      </c>
      <c r="I654" s="24"/>
      <c r="J654" s="24">
        <f>VLOOKUP(F654,'数据-全省决算数!'!$B:$C,2,0)</f>
        <v>18148</v>
      </c>
      <c r="K654" s="38" t="str">
        <f t="shared" si="33"/>
        <v/>
      </c>
      <c r="L654" s="36" t="e">
        <f t="shared" si="31"/>
        <v>#REF!</v>
      </c>
      <c r="M654" s="36" t="str">
        <f t="shared" si="32"/>
        <v>是</v>
      </c>
    </row>
    <row r="655" ht="18.95" customHeight="1" spans="1:13">
      <c r="A655" s="17" t="s">
        <v>135</v>
      </c>
      <c r="B655" s="468" t="s">
        <v>1046</v>
      </c>
      <c r="C655" s="18"/>
      <c r="D655" s="462" t="s">
        <v>1256</v>
      </c>
      <c r="E655" s="53"/>
      <c r="F655" s="50" t="s">
        <v>3126</v>
      </c>
      <c r="G655" s="34">
        <f>SUMIF($C654:$C1954,$D655,$G654:$G1954)</f>
        <v>121739</v>
      </c>
      <c r="H655" s="25" t="e">
        <f>VLOOKUP(F655,#REF!,2,0)</f>
        <v>#REF!</v>
      </c>
      <c r="I655" s="34"/>
      <c r="J655" s="24" t="e">
        <f>VLOOKUP(F655,'数据-全省决算数!'!$B:$C,2,0)</f>
        <v>#N/A</v>
      </c>
      <c r="K655" s="35" t="str">
        <f t="shared" si="33"/>
        <v/>
      </c>
      <c r="L655" s="36" t="e">
        <f t="shared" si="31"/>
        <v>#REF!</v>
      </c>
      <c r="M655" s="36" t="str">
        <f t="shared" si="32"/>
        <v>是</v>
      </c>
    </row>
    <row r="656" ht="18.95" customHeight="1" spans="1:13">
      <c r="A656" s="17" t="s">
        <v>135</v>
      </c>
      <c r="B656" s="18"/>
      <c r="C656" s="468" t="s">
        <v>1256</v>
      </c>
      <c r="D656" s="462" t="s">
        <v>1258</v>
      </c>
      <c r="E656" s="18" t="s">
        <v>147</v>
      </c>
      <c r="F656" s="49" t="s">
        <v>4630</v>
      </c>
      <c r="G656" s="24">
        <v>121739</v>
      </c>
      <c r="H656" s="25" t="e">
        <f>VLOOKUP(F656,#REF!,2,0)</f>
        <v>#REF!</v>
      </c>
      <c r="I656" s="24"/>
      <c r="J656" s="24" t="e">
        <f>VLOOKUP(F656,'数据-全省决算数!'!$B:$C,2,0)</f>
        <v>#N/A</v>
      </c>
      <c r="K656" s="38" t="str">
        <f t="shared" si="33"/>
        <v/>
      </c>
      <c r="L656" s="36" t="e">
        <f t="shared" si="31"/>
        <v>#REF!</v>
      </c>
      <c r="M656" s="36" t="str">
        <f t="shared" si="32"/>
        <v>是</v>
      </c>
    </row>
    <row r="657" ht="18.95" customHeight="1" spans="1:13">
      <c r="A657" s="17" t="s">
        <v>134</v>
      </c>
      <c r="B657" s="18" t="s">
        <v>135</v>
      </c>
      <c r="C657" s="18"/>
      <c r="D657" s="19" t="s">
        <v>1260</v>
      </c>
      <c r="E657" s="18"/>
      <c r="F657" s="50" t="s">
        <v>1261</v>
      </c>
      <c r="G657" s="21">
        <f>SUMIF($B658:$B$1301,$D657,$G658:$G$1301)</f>
        <v>3524060</v>
      </c>
      <c r="H657" s="25" t="e">
        <f>VLOOKUP(F657,#REF!,2,0)</f>
        <v>#REF!</v>
      </c>
      <c r="I657" s="34"/>
      <c r="J657" s="24" t="e">
        <f>VLOOKUP(F657,'数据-全省决算数!'!$B:$C,2,0)</f>
        <v>#N/A</v>
      </c>
      <c r="K657" s="35" t="str">
        <f t="shared" si="33"/>
        <v/>
      </c>
      <c r="L657" s="36" t="e">
        <f t="shared" si="31"/>
        <v>#REF!</v>
      </c>
      <c r="M657" s="36" t="str">
        <f t="shared" si="32"/>
        <v>是</v>
      </c>
    </row>
    <row r="658" ht="18.95" customHeight="1" spans="1:13">
      <c r="A658" s="17" t="s">
        <v>135</v>
      </c>
      <c r="B658" s="18" t="s">
        <v>1260</v>
      </c>
      <c r="C658" s="18" t="s">
        <v>135</v>
      </c>
      <c r="D658" s="19" t="s">
        <v>1262</v>
      </c>
      <c r="E658" s="18" t="s">
        <v>135</v>
      </c>
      <c r="F658" s="50" t="s">
        <v>1263</v>
      </c>
      <c r="G658" s="34">
        <f>SUMIF($C657:$C1957,$D658,$G657:$G1957)</f>
        <v>42443</v>
      </c>
      <c r="H658" s="25" t="e">
        <f>VLOOKUP(F658,#REF!,2,0)</f>
        <v>#REF!</v>
      </c>
      <c r="I658" s="34"/>
      <c r="J658" s="24">
        <f>VLOOKUP(F658,'数据-全省决算数!'!$B:$C,2,0)</f>
        <v>71020</v>
      </c>
      <c r="K658" s="35" t="str">
        <f t="shared" si="33"/>
        <v/>
      </c>
      <c r="L658" s="36" t="e">
        <f t="shared" si="31"/>
        <v>#REF!</v>
      </c>
      <c r="M658" s="36" t="str">
        <f t="shared" si="32"/>
        <v>是</v>
      </c>
    </row>
    <row r="659" ht="18.95" customHeight="1" spans="1:13">
      <c r="A659" s="17" t="s">
        <v>135</v>
      </c>
      <c r="B659" s="18" t="s">
        <v>135</v>
      </c>
      <c r="C659" s="468" t="s">
        <v>1262</v>
      </c>
      <c r="D659" s="19" t="s">
        <v>1264</v>
      </c>
      <c r="E659" s="18" t="s">
        <v>147</v>
      </c>
      <c r="F659" s="49" t="s">
        <v>141</v>
      </c>
      <c r="G659" s="24">
        <v>24626</v>
      </c>
      <c r="H659" s="25" t="e">
        <f>VLOOKUP(F659,#REF!,2,0)</f>
        <v>#REF!</v>
      </c>
      <c r="I659" s="24"/>
      <c r="J659" s="24">
        <f>VLOOKUP(F659,'数据-全省决算数!'!$B:$C,2,0)</f>
        <v>75262</v>
      </c>
      <c r="K659" s="38" t="str">
        <f t="shared" si="33"/>
        <v/>
      </c>
      <c r="L659" s="36" t="e">
        <f t="shared" si="31"/>
        <v>#REF!</v>
      </c>
      <c r="M659" s="36" t="str">
        <f t="shared" si="32"/>
        <v>是</v>
      </c>
    </row>
    <row r="660" ht="18.95" customHeight="1" spans="1:13">
      <c r="A660" s="17" t="s">
        <v>135</v>
      </c>
      <c r="B660" s="18" t="s">
        <v>135</v>
      </c>
      <c r="C660" s="468" t="s">
        <v>1262</v>
      </c>
      <c r="D660" s="19" t="s">
        <v>1265</v>
      </c>
      <c r="E660" s="18" t="s">
        <v>147</v>
      </c>
      <c r="F660" s="49" t="s">
        <v>143</v>
      </c>
      <c r="G660" s="24">
        <v>5316</v>
      </c>
      <c r="H660" s="25" t="e">
        <f>VLOOKUP(F660,#REF!,2,0)</f>
        <v>#REF!</v>
      </c>
      <c r="I660" s="24"/>
      <c r="J660" s="24">
        <f>VLOOKUP(F660,'数据-全省决算数!'!$B:$C,2,0)</f>
        <v>10673</v>
      </c>
      <c r="K660" s="38" t="str">
        <f t="shared" si="33"/>
        <v/>
      </c>
      <c r="L660" s="36" t="e">
        <f t="shared" si="31"/>
        <v>#REF!</v>
      </c>
      <c r="M660" s="36" t="str">
        <f t="shared" si="32"/>
        <v>是</v>
      </c>
    </row>
    <row r="661" ht="18.95" customHeight="1" spans="1:13">
      <c r="A661" s="17" t="s">
        <v>135</v>
      </c>
      <c r="B661" s="18" t="s">
        <v>135</v>
      </c>
      <c r="C661" s="468" t="s">
        <v>1262</v>
      </c>
      <c r="D661" s="19" t="s">
        <v>1266</v>
      </c>
      <c r="E661" s="18" t="s">
        <v>147</v>
      </c>
      <c r="F661" s="49" t="s">
        <v>145</v>
      </c>
      <c r="G661" s="24">
        <v>513</v>
      </c>
      <c r="H661" s="25" t="e">
        <f>VLOOKUP(F661,#REF!,2,0)</f>
        <v>#REF!</v>
      </c>
      <c r="I661" s="24"/>
      <c r="J661" s="24">
        <f>VLOOKUP(F661,'数据-全省决算数!'!$B:$C,2,0)</f>
        <v>802</v>
      </c>
      <c r="K661" s="38" t="str">
        <f t="shared" si="33"/>
        <v/>
      </c>
      <c r="L661" s="36" t="e">
        <f t="shared" si="31"/>
        <v>#REF!</v>
      </c>
      <c r="M661" s="36" t="str">
        <f t="shared" si="32"/>
        <v>是</v>
      </c>
    </row>
    <row r="662" ht="18.95" customHeight="1" spans="1:13">
      <c r="A662" s="17" t="s">
        <v>135</v>
      </c>
      <c r="B662" s="18" t="s">
        <v>135</v>
      </c>
      <c r="C662" s="468" t="s">
        <v>1262</v>
      </c>
      <c r="D662" s="19" t="s">
        <v>1267</v>
      </c>
      <c r="E662" s="18" t="s">
        <v>147</v>
      </c>
      <c r="F662" s="49" t="s">
        <v>1268</v>
      </c>
      <c r="G662" s="24">
        <v>11988</v>
      </c>
      <c r="H662" s="25" t="e">
        <f>VLOOKUP(F662,#REF!,2,0)</f>
        <v>#REF!</v>
      </c>
      <c r="I662" s="24"/>
      <c r="J662" s="24">
        <f>VLOOKUP(F662,'数据-全省决算数!'!$B:$C,2,0)</f>
        <v>15490</v>
      </c>
      <c r="K662" s="38" t="str">
        <f t="shared" si="33"/>
        <v/>
      </c>
      <c r="L662" s="36" t="e">
        <f t="shared" si="31"/>
        <v>#REF!</v>
      </c>
      <c r="M662" s="36" t="str">
        <f t="shared" si="32"/>
        <v>是</v>
      </c>
    </row>
    <row r="663" ht="18.95" customHeight="1" spans="1:13">
      <c r="A663" s="17" t="s">
        <v>135</v>
      </c>
      <c r="B663" s="468" t="s">
        <v>1260</v>
      </c>
      <c r="C663" s="18"/>
      <c r="D663" s="19" t="s">
        <v>1269</v>
      </c>
      <c r="E663" s="18"/>
      <c r="F663" s="50" t="s">
        <v>1270</v>
      </c>
      <c r="G663" s="34">
        <f>SUMIF($C662:$C1962,$D663,$G662:$G1962)</f>
        <v>425657</v>
      </c>
      <c r="H663" s="25" t="e">
        <f>VLOOKUP(F663,#REF!,2,0)</f>
        <v>#REF!</v>
      </c>
      <c r="I663" s="34"/>
      <c r="J663" s="24">
        <f>VLOOKUP(F663,'数据-全省决算数!'!$B:$C,2,0)</f>
        <v>589280</v>
      </c>
      <c r="K663" s="35" t="str">
        <f t="shared" si="33"/>
        <v/>
      </c>
      <c r="L663" s="36" t="e">
        <f t="shared" si="31"/>
        <v>#REF!</v>
      </c>
      <c r="M663" s="36" t="str">
        <f t="shared" si="32"/>
        <v>是</v>
      </c>
    </row>
    <row r="664" ht="18.95" customHeight="1" spans="1:13">
      <c r="A664" s="17" t="s">
        <v>135</v>
      </c>
      <c r="B664" s="18" t="s">
        <v>135</v>
      </c>
      <c r="C664" s="468" t="s">
        <v>1269</v>
      </c>
      <c r="D664" s="19" t="s">
        <v>1271</v>
      </c>
      <c r="E664" s="18" t="s">
        <v>147</v>
      </c>
      <c r="F664" s="49" t="s">
        <v>1272</v>
      </c>
      <c r="G664" s="24">
        <v>294321</v>
      </c>
      <c r="H664" s="25" t="e">
        <f>VLOOKUP(F664,#REF!,2,0)</f>
        <v>#REF!</v>
      </c>
      <c r="I664" s="24"/>
      <c r="J664" s="24">
        <f>VLOOKUP(F664,'数据-全省决算数!'!$B:$C,2,0)</f>
        <v>380596</v>
      </c>
      <c r="K664" s="38" t="str">
        <f t="shared" si="33"/>
        <v/>
      </c>
      <c r="L664" s="36" t="e">
        <f t="shared" si="31"/>
        <v>#REF!</v>
      </c>
      <c r="M664" s="36" t="str">
        <f t="shared" si="32"/>
        <v>是</v>
      </c>
    </row>
    <row r="665" ht="18.95" customHeight="1" spans="1:13">
      <c r="A665" s="17" t="s">
        <v>135</v>
      </c>
      <c r="B665" s="18" t="s">
        <v>135</v>
      </c>
      <c r="C665" s="468" t="s">
        <v>1269</v>
      </c>
      <c r="D665" s="19" t="s">
        <v>1273</v>
      </c>
      <c r="E665" s="18" t="s">
        <v>147</v>
      </c>
      <c r="F665" s="49" t="s">
        <v>4631</v>
      </c>
      <c r="G665" s="24">
        <v>65753</v>
      </c>
      <c r="H665" s="25" t="e">
        <f>VLOOKUP(F665,#REF!,2,0)</f>
        <v>#REF!</v>
      </c>
      <c r="I665" s="24"/>
      <c r="J665" s="24" t="e">
        <f>VLOOKUP(F665,'数据-全省决算数!'!$B:$C,2,0)</f>
        <v>#N/A</v>
      </c>
      <c r="K665" s="38" t="str">
        <f t="shared" si="33"/>
        <v/>
      </c>
      <c r="L665" s="36" t="e">
        <f t="shared" si="31"/>
        <v>#REF!</v>
      </c>
      <c r="M665" s="36" t="str">
        <f t="shared" si="32"/>
        <v>是</v>
      </c>
    </row>
    <row r="666" ht="18.95" customHeight="1" spans="1:13">
      <c r="A666" s="17" t="s">
        <v>135</v>
      </c>
      <c r="B666" s="18" t="s">
        <v>135</v>
      </c>
      <c r="C666" s="468" t="s">
        <v>1269</v>
      </c>
      <c r="D666" s="19" t="s">
        <v>1275</v>
      </c>
      <c r="E666" s="18" t="s">
        <v>147</v>
      </c>
      <c r="F666" s="49" t="s">
        <v>1276</v>
      </c>
      <c r="G666" s="24">
        <v>7183</v>
      </c>
      <c r="H666" s="25" t="e">
        <f>VLOOKUP(F666,#REF!,2,0)</f>
        <v>#REF!</v>
      </c>
      <c r="I666" s="24"/>
      <c r="J666" s="24">
        <f>VLOOKUP(F666,'数据-全省决算数!'!$B:$C,2,0)</f>
        <v>7684</v>
      </c>
      <c r="K666" s="38" t="str">
        <f t="shared" si="33"/>
        <v/>
      </c>
      <c r="L666" s="36" t="e">
        <f t="shared" si="31"/>
        <v>#REF!</v>
      </c>
      <c r="M666" s="36" t="str">
        <f t="shared" si="32"/>
        <v>是</v>
      </c>
    </row>
    <row r="667" ht="18.95" customHeight="1" spans="1:13">
      <c r="A667" s="17" t="s">
        <v>135</v>
      </c>
      <c r="B667" s="18" t="s">
        <v>135</v>
      </c>
      <c r="C667" s="468" t="s">
        <v>1269</v>
      </c>
      <c r="D667" s="19" t="s">
        <v>1277</v>
      </c>
      <c r="E667" s="18" t="s">
        <v>147</v>
      </c>
      <c r="F667" s="49" t="s">
        <v>1278</v>
      </c>
      <c r="G667" s="24">
        <v>0</v>
      </c>
      <c r="H667" s="25" t="e">
        <f>VLOOKUP(F667,#REF!,2,0)</f>
        <v>#REF!</v>
      </c>
      <c r="I667" s="24"/>
      <c r="J667" s="24">
        <f>VLOOKUP(F667,'数据-全省决算数!'!$B:$C,2,0)</f>
        <v>1045</v>
      </c>
      <c r="K667" s="42" t="str">
        <f t="shared" si="33"/>
        <v/>
      </c>
      <c r="L667" s="36" t="e">
        <f t="shared" si="31"/>
        <v>#REF!</v>
      </c>
      <c r="M667" s="36" t="str">
        <f t="shared" si="32"/>
        <v>是</v>
      </c>
    </row>
    <row r="668" ht="18.95" customHeight="1" spans="1:13">
      <c r="A668" s="17" t="s">
        <v>135</v>
      </c>
      <c r="B668" s="18" t="s">
        <v>135</v>
      </c>
      <c r="C668" s="468" t="s">
        <v>1269</v>
      </c>
      <c r="D668" s="19" t="s">
        <v>1279</v>
      </c>
      <c r="E668" s="18" t="s">
        <v>147</v>
      </c>
      <c r="F668" s="49" t="s">
        <v>1280</v>
      </c>
      <c r="G668" s="24">
        <v>10772</v>
      </c>
      <c r="H668" s="25" t="e">
        <f>VLOOKUP(F668,#REF!,2,0)</f>
        <v>#REF!</v>
      </c>
      <c r="I668" s="24"/>
      <c r="J668" s="24">
        <f>VLOOKUP(F668,'数据-全省决算数!'!$B:$C,2,0)</f>
        <v>13639</v>
      </c>
      <c r="K668" s="38" t="str">
        <f t="shared" si="33"/>
        <v/>
      </c>
      <c r="L668" s="36" t="e">
        <f t="shared" si="31"/>
        <v>#REF!</v>
      </c>
      <c r="M668" s="36" t="str">
        <f t="shared" si="32"/>
        <v>是</v>
      </c>
    </row>
    <row r="669" ht="18.95" customHeight="1" spans="1:13">
      <c r="A669" s="17" t="s">
        <v>135</v>
      </c>
      <c r="B669" s="18" t="s">
        <v>135</v>
      </c>
      <c r="C669" s="468" t="s">
        <v>1269</v>
      </c>
      <c r="D669" s="19" t="s">
        <v>1281</v>
      </c>
      <c r="E669" s="18" t="s">
        <v>147</v>
      </c>
      <c r="F669" s="49" t="s">
        <v>1282</v>
      </c>
      <c r="G669" s="24">
        <v>7692</v>
      </c>
      <c r="H669" s="25" t="e">
        <f>VLOOKUP(F669,#REF!,2,0)</f>
        <v>#REF!</v>
      </c>
      <c r="I669" s="24"/>
      <c r="J669" s="24">
        <f>VLOOKUP(F669,'数据-全省决算数!'!$B:$C,2,0)</f>
        <v>12276</v>
      </c>
      <c r="K669" s="38" t="str">
        <f t="shared" si="33"/>
        <v/>
      </c>
      <c r="L669" s="36" t="e">
        <f t="shared" si="31"/>
        <v>#REF!</v>
      </c>
      <c r="M669" s="36" t="str">
        <f t="shared" si="32"/>
        <v>是</v>
      </c>
    </row>
    <row r="670" ht="18.95" customHeight="1" spans="1:13">
      <c r="A670" s="17" t="s">
        <v>135</v>
      </c>
      <c r="B670" s="18" t="s">
        <v>135</v>
      </c>
      <c r="C670" s="468" t="s">
        <v>1269</v>
      </c>
      <c r="D670" s="19" t="s">
        <v>1283</v>
      </c>
      <c r="E670" s="18" t="s">
        <v>147</v>
      </c>
      <c r="F670" s="49" t="s">
        <v>1284</v>
      </c>
      <c r="G670" s="24">
        <v>665</v>
      </c>
      <c r="H670" s="25" t="e">
        <f>VLOOKUP(F670,#REF!,2,0)</f>
        <v>#REF!</v>
      </c>
      <c r="I670" s="24"/>
      <c r="J670" s="24">
        <f>VLOOKUP(F670,'数据-全省决算数!'!$B:$C,2,0)</f>
        <v>11233</v>
      </c>
      <c r="K670" s="38" t="str">
        <f t="shared" si="33"/>
        <v/>
      </c>
      <c r="L670" s="36" t="e">
        <f t="shared" si="31"/>
        <v>#REF!</v>
      </c>
      <c r="M670" s="36" t="str">
        <f t="shared" si="32"/>
        <v>是</v>
      </c>
    </row>
    <row r="671" ht="18.95" customHeight="1" spans="1:13">
      <c r="A671" s="17" t="s">
        <v>135</v>
      </c>
      <c r="B671" s="18"/>
      <c r="C671" s="468" t="s">
        <v>1269</v>
      </c>
      <c r="D671" s="19" t="s">
        <v>1285</v>
      </c>
      <c r="E671" s="18" t="s">
        <v>147</v>
      </c>
      <c r="F671" s="51" t="s">
        <v>1286</v>
      </c>
      <c r="G671" s="24">
        <v>5464</v>
      </c>
      <c r="H671" s="25" t="e">
        <f>VLOOKUP(F671,#REF!,2,0)</f>
        <v>#REF!</v>
      </c>
      <c r="I671" s="24"/>
      <c r="J671" s="24">
        <f>VLOOKUP(F671,'数据-全省决算数!'!$B:$C,2,0)</f>
        <v>12643</v>
      </c>
      <c r="K671" s="38" t="str">
        <f t="shared" si="33"/>
        <v/>
      </c>
      <c r="L671" s="36" t="e">
        <f t="shared" si="31"/>
        <v>#REF!</v>
      </c>
      <c r="M671" s="36" t="str">
        <f t="shared" si="32"/>
        <v>是</v>
      </c>
    </row>
    <row r="672" ht="18.95" customHeight="1" spans="1:13">
      <c r="A672" s="17" t="s">
        <v>135</v>
      </c>
      <c r="B672" s="18" t="s">
        <v>135</v>
      </c>
      <c r="C672" s="468" t="s">
        <v>1269</v>
      </c>
      <c r="D672" s="19" t="s">
        <v>1287</v>
      </c>
      <c r="E672" s="18" t="s">
        <v>147</v>
      </c>
      <c r="F672" s="49" t="s">
        <v>1288</v>
      </c>
      <c r="G672" s="24">
        <v>386</v>
      </c>
      <c r="H672" s="25" t="e">
        <f>VLOOKUP(F672,#REF!,2,0)</f>
        <v>#REF!</v>
      </c>
      <c r="I672" s="24"/>
      <c r="J672" s="24">
        <f>VLOOKUP(F672,'数据-全省决算数!'!$B:$C,2,0)</f>
        <v>405</v>
      </c>
      <c r="K672" s="38" t="str">
        <f t="shared" si="33"/>
        <v/>
      </c>
      <c r="L672" s="36" t="e">
        <f t="shared" si="31"/>
        <v>#REF!</v>
      </c>
      <c r="M672" s="36" t="str">
        <f t="shared" si="32"/>
        <v>是</v>
      </c>
    </row>
    <row r="673" ht="18.95" customHeight="1" spans="1:13">
      <c r="A673" s="17" t="s">
        <v>135</v>
      </c>
      <c r="B673" s="18" t="s">
        <v>135</v>
      </c>
      <c r="C673" s="468" t="s">
        <v>1269</v>
      </c>
      <c r="D673" s="19" t="s">
        <v>1289</v>
      </c>
      <c r="E673" s="18" t="s">
        <v>147</v>
      </c>
      <c r="F673" s="27" t="s">
        <v>1290</v>
      </c>
      <c r="G673" s="24">
        <v>1557</v>
      </c>
      <c r="H673" s="25" t="e">
        <f>VLOOKUP(F673,#REF!,2,0)</f>
        <v>#REF!</v>
      </c>
      <c r="I673" s="24"/>
      <c r="J673" s="24">
        <f>VLOOKUP(F673,'数据-全省决算数!'!$B:$C,2,0)</f>
        <v>1109</v>
      </c>
      <c r="K673" s="38" t="str">
        <f t="shared" si="33"/>
        <v/>
      </c>
      <c r="L673" s="36" t="e">
        <f t="shared" si="31"/>
        <v>#REF!</v>
      </c>
      <c r="M673" s="36" t="str">
        <f t="shared" si="32"/>
        <v>是</v>
      </c>
    </row>
    <row r="674" ht="18.95" customHeight="1" spans="1:13">
      <c r="A674" s="17" t="s">
        <v>135</v>
      </c>
      <c r="B674" s="18" t="s">
        <v>135</v>
      </c>
      <c r="C674" s="468" t="s">
        <v>1269</v>
      </c>
      <c r="D674" s="19" t="s">
        <v>1291</v>
      </c>
      <c r="E674" s="18" t="s">
        <v>147</v>
      </c>
      <c r="F674" s="49" t="s">
        <v>1292</v>
      </c>
      <c r="G674" s="24">
        <v>30</v>
      </c>
      <c r="H674" s="25" t="e">
        <f>VLOOKUP(F674,#REF!,2,0)</f>
        <v>#REF!</v>
      </c>
      <c r="I674" s="24"/>
      <c r="J674" s="24">
        <f>VLOOKUP(F674,'数据-全省决算数!'!$B:$C,2,0)</f>
        <v>-28</v>
      </c>
      <c r="K674" s="38" t="str">
        <f t="shared" si="33"/>
        <v/>
      </c>
      <c r="L674" s="36" t="e">
        <f t="shared" si="31"/>
        <v>#REF!</v>
      </c>
      <c r="M674" s="36" t="str">
        <f t="shared" si="32"/>
        <v>是</v>
      </c>
    </row>
    <row r="675" ht="18.95" customHeight="1" spans="1:13">
      <c r="A675" s="17" t="s">
        <v>135</v>
      </c>
      <c r="B675" s="18"/>
      <c r="C675" s="468" t="s">
        <v>1269</v>
      </c>
      <c r="D675" s="19" t="s">
        <v>1293</v>
      </c>
      <c r="E675" s="18" t="s">
        <v>147</v>
      </c>
      <c r="F675" s="49" t="s">
        <v>1294</v>
      </c>
      <c r="G675" s="24">
        <v>31834</v>
      </c>
      <c r="H675" s="25" t="e">
        <f>VLOOKUP(F675,#REF!,2,0)</f>
        <v>#REF!</v>
      </c>
      <c r="I675" s="24"/>
      <c r="J675" s="24">
        <f>VLOOKUP(F675,'数据-全省决算数!'!$B:$C,2,0)</f>
        <v>58190</v>
      </c>
      <c r="K675" s="38" t="str">
        <f t="shared" si="33"/>
        <v/>
      </c>
      <c r="L675" s="36" t="e">
        <f t="shared" si="31"/>
        <v>#REF!</v>
      </c>
      <c r="M675" s="36" t="str">
        <f t="shared" si="32"/>
        <v>是</v>
      </c>
    </row>
    <row r="676" ht="18.95" customHeight="1" spans="1:13">
      <c r="A676" s="17" t="s">
        <v>135</v>
      </c>
      <c r="B676" s="468" t="s">
        <v>1260</v>
      </c>
      <c r="C676" s="18"/>
      <c r="D676" s="19" t="s">
        <v>1295</v>
      </c>
      <c r="E676" s="18"/>
      <c r="F676" s="50" t="s">
        <v>1296</v>
      </c>
      <c r="G676" s="34">
        <f>SUMIF($C675:$C1975,$D676,$G675:$G1975)</f>
        <v>275006</v>
      </c>
      <c r="H676" s="25" t="e">
        <f>VLOOKUP(F676,#REF!,2,0)</f>
        <v>#REF!</v>
      </c>
      <c r="I676" s="34"/>
      <c r="J676" s="24">
        <f>VLOOKUP(F676,'数据-全省决算数!'!$B:$C,2,0)</f>
        <v>339185</v>
      </c>
      <c r="K676" s="35" t="str">
        <f t="shared" si="33"/>
        <v/>
      </c>
      <c r="L676" s="36" t="e">
        <f t="shared" si="31"/>
        <v>#REF!</v>
      </c>
      <c r="M676" s="36" t="str">
        <f t="shared" si="32"/>
        <v>是</v>
      </c>
    </row>
    <row r="677" ht="18.95" customHeight="1" spans="1:13">
      <c r="A677" s="17" t="s">
        <v>135</v>
      </c>
      <c r="B677" s="18" t="s">
        <v>135</v>
      </c>
      <c r="C677" s="468" t="s">
        <v>1295</v>
      </c>
      <c r="D677" s="19" t="s">
        <v>1297</v>
      </c>
      <c r="E677" s="18" t="s">
        <v>147</v>
      </c>
      <c r="F677" s="49" t="s">
        <v>1298</v>
      </c>
      <c r="G677" s="24">
        <v>6546</v>
      </c>
      <c r="H677" s="25" t="e">
        <f>VLOOKUP(F677,#REF!,2,0)</f>
        <v>#REF!</v>
      </c>
      <c r="I677" s="24"/>
      <c r="J677" s="24">
        <f>VLOOKUP(F677,'数据-全省决算数!'!$B:$C,2,0)</f>
        <v>9490</v>
      </c>
      <c r="K677" s="38" t="str">
        <f t="shared" si="33"/>
        <v/>
      </c>
      <c r="L677" s="36" t="e">
        <f t="shared" si="31"/>
        <v>#REF!</v>
      </c>
      <c r="M677" s="36" t="str">
        <f t="shared" si="32"/>
        <v>是</v>
      </c>
    </row>
    <row r="678" ht="18.95" customHeight="1" spans="1:13">
      <c r="A678" s="17" t="s">
        <v>135</v>
      </c>
      <c r="B678" s="18" t="s">
        <v>135</v>
      </c>
      <c r="C678" s="468" t="s">
        <v>1295</v>
      </c>
      <c r="D678" s="19" t="s">
        <v>1299</v>
      </c>
      <c r="E678" s="18" t="s">
        <v>147</v>
      </c>
      <c r="F678" s="49" t="s">
        <v>1300</v>
      </c>
      <c r="G678" s="24">
        <v>176812</v>
      </c>
      <c r="H678" s="25" t="e">
        <f>VLOOKUP(F678,#REF!,2,0)</f>
        <v>#REF!</v>
      </c>
      <c r="I678" s="24"/>
      <c r="J678" s="24">
        <f>VLOOKUP(F678,'数据-全省决算数!'!$B:$C,2,0)</f>
        <v>240450</v>
      </c>
      <c r="K678" s="38" t="str">
        <f t="shared" si="33"/>
        <v/>
      </c>
      <c r="L678" s="36" t="e">
        <f t="shared" si="31"/>
        <v>#REF!</v>
      </c>
      <c r="M678" s="36" t="str">
        <f t="shared" si="32"/>
        <v>是</v>
      </c>
    </row>
    <row r="679" ht="18.95" customHeight="1" spans="1:13">
      <c r="A679" s="17" t="s">
        <v>135</v>
      </c>
      <c r="B679" s="18" t="s">
        <v>135</v>
      </c>
      <c r="C679" s="468" t="s">
        <v>1295</v>
      </c>
      <c r="D679" s="19" t="s">
        <v>1301</v>
      </c>
      <c r="E679" s="18" t="s">
        <v>147</v>
      </c>
      <c r="F679" s="49" t="s">
        <v>1302</v>
      </c>
      <c r="G679" s="24">
        <v>91648</v>
      </c>
      <c r="H679" s="25" t="e">
        <f>VLOOKUP(F679,#REF!,2,0)</f>
        <v>#REF!</v>
      </c>
      <c r="I679" s="24"/>
      <c r="J679" s="24">
        <f>VLOOKUP(F679,'数据-全省决算数!'!$B:$C,2,0)</f>
        <v>89245</v>
      </c>
      <c r="K679" s="38" t="str">
        <f t="shared" si="33"/>
        <v/>
      </c>
      <c r="L679" s="36" t="e">
        <f t="shared" si="31"/>
        <v>#REF!</v>
      </c>
      <c r="M679" s="36" t="str">
        <f t="shared" si="32"/>
        <v>是</v>
      </c>
    </row>
    <row r="680" ht="18.95" customHeight="1" spans="1:13">
      <c r="A680" s="17" t="s">
        <v>135</v>
      </c>
      <c r="B680" s="468" t="s">
        <v>1260</v>
      </c>
      <c r="C680" s="18"/>
      <c r="D680" s="19" t="s">
        <v>1303</v>
      </c>
      <c r="E680" s="18"/>
      <c r="F680" s="50" t="s">
        <v>1304</v>
      </c>
      <c r="G680" s="34">
        <f>SUMIF($C679:$C1979,$D680,$G679:$G1979)</f>
        <v>454838</v>
      </c>
      <c r="H680" s="25" t="e">
        <f>VLOOKUP(F680,#REF!,2,0)</f>
        <v>#REF!</v>
      </c>
      <c r="I680" s="34"/>
      <c r="J680" s="24">
        <f>VLOOKUP(F680,'数据-全省决算数!'!$B:$C,2,0)</f>
        <v>572754</v>
      </c>
      <c r="K680" s="35" t="str">
        <f t="shared" si="33"/>
        <v/>
      </c>
      <c r="L680" s="36" t="e">
        <f t="shared" si="31"/>
        <v>#REF!</v>
      </c>
      <c r="M680" s="36" t="str">
        <f t="shared" si="32"/>
        <v>是</v>
      </c>
    </row>
    <row r="681" ht="18.95" customHeight="1" spans="1:13">
      <c r="A681" s="17" t="s">
        <v>135</v>
      </c>
      <c r="B681" s="18" t="s">
        <v>135</v>
      </c>
      <c r="C681" s="18" t="s">
        <v>1303</v>
      </c>
      <c r="D681" s="19" t="s">
        <v>1305</v>
      </c>
      <c r="E681" s="18" t="s">
        <v>147</v>
      </c>
      <c r="F681" s="49" t="s">
        <v>1306</v>
      </c>
      <c r="G681" s="24">
        <v>84690</v>
      </c>
      <c r="H681" s="25" t="e">
        <f>VLOOKUP(F681,#REF!,2,0)</f>
        <v>#REF!</v>
      </c>
      <c r="I681" s="24"/>
      <c r="J681" s="24">
        <f>VLOOKUP(F681,'数据-全省决算数!'!$B:$C,2,0)</f>
        <v>100682</v>
      </c>
      <c r="K681" s="38" t="str">
        <f t="shared" si="33"/>
        <v/>
      </c>
      <c r="L681" s="36" t="e">
        <f t="shared" si="31"/>
        <v>#REF!</v>
      </c>
      <c r="M681" s="36" t="str">
        <f t="shared" si="32"/>
        <v>是</v>
      </c>
    </row>
    <row r="682" ht="18.95" customHeight="1" spans="1:13">
      <c r="A682" s="17" t="s">
        <v>135</v>
      </c>
      <c r="B682" s="18" t="s">
        <v>135</v>
      </c>
      <c r="C682" s="18" t="s">
        <v>1303</v>
      </c>
      <c r="D682" s="19" t="s">
        <v>1307</v>
      </c>
      <c r="E682" s="18" t="s">
        <v>147</v>
      </c>
      <c r="F682" s="49" t="s">
        <v>1308</v>
      </c>
      <c r="G682" s="24">
        <v>14423</v>
      </c>
      <c r="H682" s="25" t="e">
        <f>VLOOKUP(F682,#REF!,2,0)</f>
        <v>#REF!</v>
      </c>
      <c r="I682" s="24"/>
      <c r="J682" s="24">
        <f>VLOOKUP(F682,'数据-全省决算数!'!$B:$C,2,0)</f>
        <v>16134</v>
      </c>
      <c r="K682" s="38" t="str">
        <f t="shared" si="33"/>
        <v/>
      </c>
      <c r="L682" s="36" t="e">
        <f t="shared" si="31"/>
        <v>#REF!</v>
      </c>
      <c r="M682" s="36" t="str">
        <f t="shared" si="32"/>
        <v>是</v>
      </c>
    </row>
    <row r="683" ht="18.95" customHeight="1" spans="1:13">
      <c r="A683" s="17" t="s">
        <v>135</v>
      </c>
      <c r="B683" s="18" t="s">
        <v>135</v>
      </c>
      <c r="C683" s="18" t="s">
        <v>1303</v>
      </c>
      <c r="D683" s="19" t="s">
        <v>1309</v>
      </c>
      <c r="E683" s="18" t="s">
        <v>147</v>
      </c>
      <c r="F683" s="49" t="s">
        <v>1310</v>
      </c>
      <c r="G683" s="24">
        <v>55855</v>
      </c>
      <c r="H683" s="25" t="e">
        <f>VLOOKUP(F683,#REF!,2,0)</f>
        <v>#REF!</v>
      </c>
      <c r="I683" s="24"/>
      <c r="J683" s="24">
        <f>VLOOKUP(F683,'数据-全省决算数!'!$B:$C,2,0)</f>
        <v>67759</v>
      </c>
      <c r="K683" s="38" t="str">
        <f t="shared" si="33"/>
        <v/>
      </c>
      <c r="L683" s="36" t="e">
        <f t="shared" si="31"/>
        <v>#REF!</v>
      </c>
      <c r="M683" s="36" t="str">
        <f t="shared" si="32"/>
        <v>是</v>
      </c>
    </row>
    <row r="684" ht="18.95" customHeight="1" spans="1:13">
      <c r="A684" s="17" t="s">
        <v>135</v>
      </c>
      <c r="B684" s="18" t="s">
        <v>135</v>
      </c>
      <c r="C684" s="18" t="s">
        <v>1303</v>
      </c>
      <c r="D684" s="19" t="s">
        <v>1311</v>
      </c>
      <c r="E684" s="18" t="s">
        <v>147</v>
      </c>
      <c r="F684" s="49" t="s">
        <v>1312</v>
      </c>
      <c r="G684" s="24">
        <v>2750</v>
      </c>
      <c r="H684" s="25" t="e">
        <f>VLOOKUP(F684,#REF!,2,0)</f>
        <v>#REF!</v>
      </c>
      <c r="I684" s="24"/>
      <c r="J684" s="24">
        <f>VLOOKUP(F684,'数据-全省决算数!'!$B:$C,2,0)</f>
        <v>2673</v>
      </c>
      <c r="K684" s="38" t="str">
        <f t="shared" si="33"/>
        <v/>
      </c>
      <c r="L684" s="36" t="e">
        <f t="shared" si="31"/>
        <v>#REF!</v>
      </c>
      <c r="M684" s="36" t="str">
        <f t="shared" si="32"/>
        <v>是</v>
      </c>
    </row>
    <row r="685" ht="18.95" customHeight="1" spans="1:13">
      <c r="A685" s="17" t="s">
        <v>135</v>
      </c>
      <c r="B685" s="18" t="s">
        <v>135</v>
      </c>
      <c r="C685" s="18" t="s">
        <v>1303</v>
      </c>
      <c r="D685" s="19" t="s">
        <v>1313</v>
      </c>
      <c r="E685" s="18" t="s">
        <v>147</v>
      </c>
      <c r="F685" s="49" t="s">
        <v>1314</v>
      </c>
      <c r="G685" s="24">
        <v>6369</v>
      </c>
      <c r="H685" s="25" t="e">
        <f>VLOOKUP(F685,#REF!,2,0)</f>
        <v>#REF!</v>
      </c>
      <c r="I685" s="24"/>
      <c r="J685" s="24">
        <f>VLOOKUP(F685,'数据-全省决算数!'!$B:$C,2,0)</f>
        <v>2789</v>
      </c>
      <c r="K685" s="38" t="str">
        <f t="shared" si="33"/>
        <v/>
      </c>
      <c r="L685" s="36" t="e">
        <f t="shared" si="31"/>
        <v>#REF!</v>
      </c>
      <c r="M685" s="36" t="str">
        <f t="shared" si="32"/>
        <v>是</v>
      </c>
    </row>
    <row r="686" ht="18.95" customHeight="1" spans="1:13">
      <c r="A686" s="17" t="s">
        <v>135</v>
      </c>
      <c r="B686" s="18" t="s">
        <v>135</v>
      </c>
      <c r="C686" s="18" t="s">
        <v>1303</v>
      </c>
      <c r="D686" s="19" t="s">
        <v>1315</v>
      </c>
      <c r="E686" s="18" t="s">
        <v>147</v>
      </c>
      <c r="F686" s="49" t="s">
        <v>1316</v>
      </c>
      <c r="G686" s="24">
        <v>11805</v>
      </c>
      <c r="H686" s="25" t="e">
        <f>VLOOKUP(F686,#REF!,2,0)</f>
        <v>#REF!</v>
      </c>
      <c r="I686" s="24"/>
      <c r="J686" s="24">
        <f>VLOOKUP(F686,'数据-全省决算数!'!$B:$C,2,0)</f>
        <v>16416</v>
      </c>
      <c r="K686" s="38" t="str">
        <f t="shared" si="33"/>
        <v/>
      </c>
      <c r="L686" s="36" t="e">
        <f t="shared" si="31"/>
        <v>#REF!</v>
      </c>
      <c r="M686" s="36" t="str">
        <f t="shared" si="32"/>
        <v>是</v>
      </c>
    </row>
    <row r="687" ht="18.95" customHeight="1" spans="1:13">
      <c r="A687" s="17" t="s">
        <v>135</v>
      </c>
      <c r="B687" s="18"/>
      <c r="C687" s="18" t="s">
        <v>1303</v>
      </c>
      <c r="D687" s="19" t="s">
        <v>1317</v>
      </c>
      <c r="E687" s="18" t="s">
        <v>147</v>
      </c>
      <c r="F687" s="49" t="s">
        <v>1318</v>
      </c>
      <c r="G687" s="24">
        <v>1229</v>
      </c>
      <c r="H687" s="25" t="e">
        <f>VLOOKUP(F687,#REF!,2,0)</f>
        <v>#REF!</v>
      </c>
      <c r="I687" s="24"/>
      <c r="J687" s="24">
        <f>VLOOKUP(F687,'数据-全省决算数!'!$B:$C,2,0)</f>
        <v>3142</v>
      </c>
      <c r="K687" s="38" t="str">
        <f t="shared" si="33"/>
        <v/>
      </c>
      <c r="L687" s="36" t="e">
        <f t="shared" si="31"/>
        <v>#REF!</v>
      </c>
      <c r="M687" s="36" t="str">
        <f t="shared" si="32"/>
        <v>是</v>
      </c>
    </row>
    <row r="688" ht="18.95" customHeight="1" spans="1:13">
      <c r="A688" s="17" t="s">
        <v>135</v>
      </c>
      <c r="B688" s="18" t="s">
        <v>135</v>
      </c>
      <c r="C688" s="18" t="s">
        <v>1303</v>
      </c>
      <c r="D688" s="19" t="s">
        <v>1319</v>
      </c>
      <c r="E688" s="18" t="s">
        <v>147</v>
      </c>
      <c r="F688" s="49" t="s">
        <v>1320</v>
      </c>
      <c r="G688" s="24">
        <v>155445</v>
      </c>
      <c r="H688" s="25" t="e">
        <f>VLOOKUP(F688,#REF!,2,0)</f>
        <v>#REF!</v>
      </c>
      <c r="I688" s="24"/>
      <c r="J688" s="24">
        <f>VLOOKUP(F688,'数据-全省决算数!'!$B:$C,2,0)</f>
        <v>192833</v>
      </c>
      <c r="K688" s="38" t="str">
        <f t="shared" si="33"/>
        <v/>
      </c>
      <c r="L688" s="36" t="e">
        <f t="shared" si="31"/>
        <v>#REF!</v>
      </c>
      <c r="M688" s="36" t="str">
        <f t="shared" si="32"/>
        <v>是</v>
      </c>
    </row>
    <row r="689" ht="18.95" customHeight="1" spans="1:13">
      <c r="A689" s="17" t="s">
        <v>135</v>
      </c>
      <c r="B689" s="18" t="s">
        <v>135</v>
      </c>
      <c r="C689" s="18" t="s">
        <v>1303</v>
      </c>
      <c r="D689" s="19" t="s">
        <v>1321</v>
      </c>
      <c r="E689" s="18" t="s">
        <v>147</v>
      </c>
      <c r="F689" s="49" t="s">
        <v>1322</v>
      </c>
      <c r="G689" s="24">
        <v>109056</v>
      </c>
      <c r="H689" s="25" t="e">
        <f>VLOOKUP(F689,#REF!,2,0)</f>
        <v>#REF!</v>
      </c>
      <c r="I689" s="24"/>
      <c r="J689" s="24">
        <f>VLOOKUP(F689,'数据-全省决算数!'!$B:$C,2,0)</f>
        <v>160672</v>
      </c>
      <c r="K689" s="38" t="str">
        <f t="shared" si="33"/>
        <v/>
      </c>
      <c r="L689" s="36" t="e">
        <f t="shared" si="31"/>
        <v>#REF!</v>
      </c>
      <c r="M689" s="36" t="str">
        <f t="shared" si="32"/>
        <v>是</v>
      </c>
    </row>
    <row r="690" ht="18.95" customHeight="1" spans="1:13">
      <c r="A690" s="17" t="s">
        <v>135</v>
      </c>
      <c r="B690" s="18" t="s">
        <v>135</v>
      </c>
      <c r="C690" s="18" t="s">
        <v>1303</v>
      </c>
      <c r="D690" s="19" t="s">
        <v>1323</v>
      </c>
      <c r="E690" s="18" t="s">
        <v>147</v>
      </c>
      <c r="F690" s="49" t="s">
        <v>1324</v>
      </c>
      <c r="G690" s="24">
        <v>2032</v>
      </c>
      <c r="H690" s="25" t="e">
        <f>VLOOKUP(F690,#REF!,2,0)</f>
        <v>#REF!</v>
      </c>
      <c r="I690" s="24"/>
      <c r="J690" s="24">
        <f>VLOOKUP(F690,'数据-全省决算数!'!$B:$C,2,0)</f>
        <v>2400</v>
      </c>
      <c r="K690" s="38" t="str">
        <f t="shared" si="33"/>
        <v/>
      </c>
      <c r="L690" s="36" t="e">
        <f t="shared" si="31"/>
        <v>#REF!</v>
      </c>
      <c r="M690" s="36" t="str">
        <f t="shared" si="32"/>
        <v>是</v>
      </c>
    </row>
    <row r="691" ht="18.95" customHeight="1" spans="1:13">
      <c r="A691" s="17" t="s">
        <v>135</v>
      </c>
      <c r="B691" s="18" t="s">
        <v>135</v>
      </c>
      <c r="C691" s="18" t="s">
        <v>1303</v>
      </c>
      <c r="D691" s="19" t="s">
        <v>1325</v>
      </c>
      <c r="E691" s="18" t="s">
        <v>147</v>
      </c>
      <c r="F691" s="49" t="s">
        <v>1326</v>
      </c>
      <c r="G691" s="24">
        <v>11184</v>
      </c>
      <c r="H691" s="25" t="e">
        <f>VLOOKUP(F691,#REF!,2,0)</f>
        <v>#REF!</v>
      </c>
      <c r="I691" s="24"/>
      <c r="J691" s="24">
        <f>VLOOKUP(F691,'数据-全省决算数!'!$B:$C,2,0)</f>
        <v>7254</v>
      </c>
      <c r="K691" s="38" t="str">
        <f t="shared" si="33"/>
        <v/>
      </c>
      <c r="L691" s="36" t="e">
        <f t="shared" si="31"/>
        <v>#REF!</v>
      </c>
      <c r="M691" s="36" t="str">
        <f t="shared" si="32"/>
        <v>是</v>
      </c>
    </row>
    <row r="692" ht="18.95" customHeight="1" spans="1:13">
      <c r="A692" s="17" t="s">
        <v>135</v>
      </c>
      <c r="B692" s="468" t="s">
        <v>1260</v>
      </c>
      <c r="C692" s="18"/>
      <c r="D692" s="19" t="s">
        <v>1327</v>
      </c>
      <c r="E692" s="18"/>
      <c r="F692" s="50" t="s">
        <v>1328</v>
      </c>
      <c r="G692" s="34">
        <f>SUMIF($C691:$C1991,$D692,$G691:$G1991)</f>
        <v>2022329</v>
      </c>
      <c r="H692" s="25" t="e">
        <f>VLOOKUP(F692,#REF!,2,0)</f>
        <v>#REF!</v>
      </c>
      <c r="I692" s="34"/>
      <c r="J692" s="24">
        <f>VLOOKUP(F692,'数据-全省决算数!'!$B:$C,2,0)</f>
        <v>2318932</v>
      </c>
      <c r="K692" s="35" t="str">
        <f t="shared" si="33"/>
        <v/>
      </c>
      <c r="L692" s="36" t="e">
        <f t="shared" si="31"/>
        <v>#REF!</v>
      </c>
      <c r="M692" s="36" t="str">
        <f t="shared" si="32"/>
        <v>是</v>
      </c>
    </row>
    <row r="693" ht="18.95" customHeight="1" spans="1:13">
      <c r="A693" s="17" t="s">
        <v>135</v>
      </c>
      <c r="B693" s="18" t="s">
        <v>135</v>
      </c>
      <c r="C693" s="18" t="s">
        <v>1327</v>
      </c>
      <c r="D693" s="19" t="s">
        <v>1329</v>
      </c>
      <c r="E693" s="18" t="s">
        <v>147</v>
      </c>
      <c r="F693" s="49" t="s">
        <v>1330</v>
      </c>
      <c r="G693" s="24">
        <v>194393</v>
      </c>
      <c r="H693" s="25" t="e">
        <f>VLOOKUP(F693,#REF!,2,0)</f>
        <v>#REF!</v>
      </c>
      <c r="I693" s="24"/>
      <c r="J693" s="24">
        <f>VLOOKUP(F693,'数据-全省决算数!'!$B:$C,2,0)</f>
        <v>213031</v>
      </c>
      <c r="K693" s="38" t="str">
        <f t="shared" si="33"/>
        <v/>
      </c>
      <c r="L693" s="36" t="e">
        <f t="shared" si="31"/>
        <v>#REF!</v>
      </c>
      <c r="M693" s="36" t="str">
        <f t="shared" si="32"/>
        <v>是</v>
      </c>
    </row>
    <row r="694" ht="18.95" customHeight="1" spans="1:13">
      <c r="A694" s="17" t="s">
        <v>135</v>
      </c>
      <c r="B694" s="18" t="s">
        <v>135</v>
      </c>
      <c r="C694" s="18" t="s">
        <v>1327</v>
      </c>
      <c r="D694" s="19" t="s">
        <v>1331</v>
      </c>
      <c r="E694" s="18" t="s">
        <v>147</v>
      </c>
      <c r="F694" s="49" t="s">
        <v>1332</v>
      </c>
      <c r="G694" s="24">
        <v>246523</v>
      </c>
      <c r="H694" s="25" t="e">
        <f>VLOOKUP(F694,#REF!,2,0)</f>
        <v>#REF!</v>
      </c>
      <c r="I694" s="24"/>
      <c r="J694" s="24">
        <f>VLOOKUP(F694,'数据-全省决算数!'!$B:$C,2,0)</f>
        <v>267823</v>
      </c>
      <c r="K694" s="38" t="str">
        <f t="shared" si="33"/>
        <v/>
      </c>
      <c r="L694" s="36" t="e">
        <f t="shared" si="31"/>
        <v>#REF!</v>
      </c>
      <c r="M694" s="36" t="str">
        <f t="shared" si="32"/>
        <v>是</v>
      </c>
    </row>
    <row r="695" ht="18.95" customHeight="1" spans="1:13">
      <c r="A695" s="17" t="s">
        <v>135</v>
      </c>
      <c r="B695" s="18" t="s">
        <v>135</v>
      </c>
      <c r="C695" s="18" t="s">
        <v>1327</v>
      </c>
      <c r="D695" s="19" t="s">
        <v>1333</v>
      </c>
      <c r="E695" s="18" t="s">
        <v>147</v>
      </c>
      <c r="F695" s="49" t="s">
        <v>1334</v>
      </c>
      <c r="G695" s="24">
        <v>126549</v>
      </c>
      <c r="H695" s="25" t="e">
        <f>VLOOKUP(F695,#REF!,2,0)</f>
        <v>#REF!</v>
      </c>
      <c r="I695" s="24"/>
      <c r="J695" s="24">
        <f>VLOOKUP(F695,'数据-全省决算数!'!$B:$C,2,0)</f>
        <v>142467</v>
      </c>
      <c r="K695" s="38" t="str">
        <f t="shared" si="33"/>
        <v/>
      </c>
      <c r="L695" s="36" t="e">
        <f t="shared" si="31"/>
        <v>#REF!</v>
      </c>
      <c r="M695" s="36" t="str">
        <f t="shared" si="32"/>
        <v>是</v>
      </c>
    </row>
    <row r="696" ht="18.95" customHeight="1" spans="1:13">
      <c r="A696" s="17" t="s">
        <v>135</v>
      </c>
      <c r="B696" s="18" t="s">
        <v>135</v>
      </c>
      <c r="C696" s="18" t="s">
        <v>1327</v>
      </c>
      <c r="D696" s="19" t="s">
        <v>1335</v>
      </c>
      <c r="E696" s="18" t="s">
        <v>147</v>
      </c>
      <c r="F696" s="49" t="s">
        <v>1336</v>
      </c>
      <c r="G696" s="24">
        <v>9654</v>
      </c>
      <c r="H696" s="25" t="e">
        <f>VLOOKUP(F696,#REF!,2,0)</f>
        <v>#REF!</v>
      </c>
      <c r="I696" s="24"/>
      <c r="J696" s="24">
        <f>VLOOKUP(F696,'数据-全省决算数!'!$B:$C,2,0)</f>
        <v>9743</v>
      </c>
      <c r="K696" s="38" t="str">
        <f t="shared" si="33"/>
        <v/>
      </c>
      <c r="L696" s="36" t="e">
        <f t="shared" si="31"/>
        <v>#REF!</v>
      </c>
      <c r="M696" s="36" t="str">
        <f t="shared" si="32"/>
        <v>是</v>
      </c>
    </row>
    <row r="697" ht="18.95" customHeight="1" spans="1:13">
      <c r="A697" s="17" t="s">
        <v>135</v>
      </c>
      <c r="B697" s="18"/>
      <c r="C697" s="18" t="s">
        <v>1327</v>
      </c>
      <c r="D697" s="19" t="s">
        <v>1337</v>
      </c>
      <c r="E697" s="18" t="s">
        <v>147</v>
      </c>
      <c r="F697" s="49" t="s">
        <v>1338</v>
      </c>
      <c r="G697" s="24">
        <v>1069307</v>
      </c>
      <c r="H697" s="25" t="e">
        <f>VLOOKUP(F697,#REF!,2,0)</f>
        <v>#REF!</v>
      </c>
      <c r="I697" s="24"/>
      <c r="J697" s="24">
        <f>VLOOKUP(F697,'数据-全省决算数!'!$B:$C,2,0)</f>
        <v>1254220</v>
      </c>
      <c r="K697" s="38" t="str">
        <f t="shared" si="33"/>
        <v/>
      </c>
      <c r="L697" s="36" t="e">
        <f t="shared" si="31"/>
        <v>#REF!</v>
      </c>
      <c r="M697" s="36" t="str">
        <f t="shared" si="32"/>
        <v>是</v>
      </c>
    </row>
    <row r="698" ht="18.95" customHeight="1" spans="1:13">
      <c r="A698" s="17" t="s">
        <v>135</v>
      </c>
      <c r="B698" s="18" t="s">
        <v>135</v>
      </c>
      <c r="C698" s="18" t="s">
        <v>1327</v>
      </c>
      <c r="D698" s="19" t="s">
        <v>1339</v>
      </c>
      <c r="E698" s="18" t="s">
        <v>147</v>
      </c>
      <c r="F698" s="49" t="s">
        <v>1340</v>
      </c>
      <c r="G698" s="24">
        <v>224709</v>
      </c>
      <c r="H698" s="25" t="e">
        <f>VLOOKUP(F698,#REF!,2,0)</f>
        <v>#REF!</v>
      </c>
      <c r="I698" s="24"/>
      <c r="J698" s="24">
        <f>VLOOKUP(F698,'数据-全省决算数!'!$B:$C,2,0)</f>
        <v>265249</v>
      </c>
      <c r="K698" s="38" t="str">
        <f t="shared" si="33"/>
        <v/>
      </c>
      <c r="L698" s="36" t="e">
        <f t="shared" si="31"/>
        <v>#REF!</v>
      </c>
      <c r="M698" s="36" t="str">
        <f t="shared" si="32"/>
        <v>是</v>
      </c>
    </row>
    <row r="699" ht="18.95" customHeight="1" spans="1:13">
      <c r="A699" s="17" t="s">
        <v>135</v>
      </c>
      <c r="B699" s="18" t="s">
        <v>135</v>
      </c>
      <c r="C699" s="18" t="s">
        <v>1327</v>
      </c>
      <c r="D699" s="19" t="s">
        <v>1341</v>
      </c>
      <c r="E699" s="18" t="s">
        <v>147</v>
      </c>
      <c r="F699" s="49" t="s">
        <v>1342</v>
      </c>
      <c r="G699" s="24">
        <v>88481</v>
      </c>
      <c r="H699" s="25" t="e">
        <f>VLOOKUP(F699,#REF!,2,0)</f>
        <v>#REF!</v>
      </c>
      <c r="I699" s="24"/>
      <c r="J699" s="24">
        <f>VLOOKUP(F699,'数据-全省决算数!'!$B:$C,2,0)</f>
        <v>99341</v>
      </c>
      <c r="K699" s="38" t="str">
        <f t="shared" si="33"/>
        <v/>
      </c>
      <c r="L699" s="36" t="e">
        <f t="shared" si="31"/>
        <v>#REF!</v>
      </c>
      <c r="M699" s="36" t="str">
        <f t="shared" si="32"/>
        <v>是</v>
      </c>
    </row>
    <row r="700" ht="18.95" customHeight="1" spans="1:13">
      <c r="A700" s="17" t="s">
        <v>135</v>
      </c>
      <c r="B700" s="18"/>
      <c r="C700" s="18" t="s">
        <v>1327</v>
      </c>
      <c r="D700" s="19" t="s">
        <v>1343</v>
      </c>
      <c r="E700" s="18" t="s">
        <v>147</v>
      </c>
      <c r="F700" s="49" t="s">
        <v>1344</v>
      </c>
      <c r="G700" s="24">
        <v>2144</v>
      </c>
      <c r="H700" s="25" t="e">
        <f>VLOOKUP(F700,#REF!,2,0)</f>
        <v>#REF!</v>
      </c>
      <c r="I700" s="24"/>
      <c r="J700" s="24">
        <f>VLOOKUP(F700,'数据-全省决算数!'!$B:$C,2,0)</f>
        <v>1819</v>
      </c>
      <c r="K700" s="38" t="str">
        <f t="shared" si="33"/>
        <v/>
      </c>
      <c r="L700" s="36" t="e">
        <f t="shared" si="31"/>
        <v>#REF!</v>
      </c>
      <c r="M700" s="36" t="str">
        <f t="shared" si="32"/>
        <v>是</v>
      </c>
    </row>
    <row r="701" ht="18.95" customHeight="1" spans="1:13">
      <c r="A701" s="17" t="s">
        <v>135</v>
      </c>
      <c r="B701" s="18" t="s">
        <v>135</v>
      </c>
      <c r="C701" s="18" t="s">
        <v>1327</v>
      </c>
      <c r="D701" s="19" t="s">
        <v>1345</v>
      </c>
      <c r="E701" s="18" t="s">
        <v>147</v>
      </c>
      <c r="F701" s="49" t="s">
        <v>1346</v>
      </c>
      <c r="G701" s="24">
        <v>60569</v>
      </c>
      <c r="H701" s="25" t="e">
        <f>VLOOKUP(F701,#REF!,2,0)</f>
        <v>#REF!</v>
      </c>
      <c r="I701" s="24"/>
      <c r="J701" s="24">
        <f>VLOOKUP(F701,'数据-全省决算数!'!$B:$C,2,0)</f>
        <v>65239</v>
      </c>
      <c r="K701" s="38" t="str">
        <f t="shared" si="33"/>
        <v/>
      </c>
      <c r="L701" s="36" t="e">
        <f t="shared" si="31"/>
        <v>#REF!</v>
      </c>
      <c r="M701" s="36" t="str">
        <f t="shared" si="32"/>
        <v>是</v>
      </c>
    </row>
    <row r="702" ht="18.95" customHeight="1" spans="1:13">
      <c r="A702" s="17" t="s">
        <v>135</v>
      </c>
      <c r="B702" s="468" t="s">
        <v>1260</v>
      </c>
      <c r="C702" s="18"/>
      <c r="D702" s="19" t="s">
        <v>1347</v>
      </c>
      <c r="E702" s="18"/>
      <c r="F702" s="50" t="s">
        <v>1348</v>
      </c>
      <c r="G702" s="34">
        <f>SUMIF($C701:$C2001,$D702,$G701:$G2001)</f>
        <v>10612</v>
      </c>
      <c r="H702" s="25" t="e">
        <f>VLOOKUP(F702,#REF!,2,0)</f>
        <v>#REF!</v>
      </c>
      <c r="I702" s="34"/>
      <c r="J702" s="24">
        <f>VLOOKUP(F702,'数据-全省决算数!'!$B:$C,2,0)</f>
        <v>13621</v>
      </c>
      <c r="K702" s="35" t="str">
        <f t="shared" si="33"/>
        <v/>
      </c>
      <c r="L702" s="36" t="e">
        <f t="shared" si="31"/>
        <v>#REF!</v>
      </c>
      <c r="M702" s="36" t="str">
        <f t="shared" si="32"/>
        <v>是</v>
      </c>
    </row>
    <row r="703" ht="18.95" customHeight="1" spans="1:13">
      <c r="A703" s="17" t="s">
        <v>135</v>
      </c>
      <c r="B703" s="18" t="s">
        <v>135</v>
      </c>
      <c r="C703" s="468" t="s">
        <v>1347</v>
      </c>
      <c r="D703" s="19" t="s">
        <v>1349</v>
      </c>
      <c r="E703" s="18" t="s">
        <v>147</v>
      </c>
      <c r="F703" s="49" t="s">
        <v>4632</v>
      </c>
      <c r="G703" s="24">
        <v>10291</v>
      </c>
      <c r="H703" s="25" t="e">
        <f>VLOOKUP(F703,#REF!,2,0)</f>
        <v>#REF!</v>
      </c>
      <c r="I703" s="24"/>
      <c r="J703" s="24" t="e">
        <f>VLOOKUP(F703,'数据-全省决算数!'!$B:$C,2,0)</f>
        <v>#N/A</v>
      </c>
      <c r="K703" s="38" t="str">
        <f t="shared" si="33"/>
        <v/>
      </c>
      <c r="L703" s="36" t="e">
        <f t="shared" si="31"/>
        <v>#REF!</v>
      </c>
      <c r="M703" s="36" t="str">
        <f t="shared" si="32"/>
        <v>是</v>
      </c>
    </row>
    <row r="704" ht="18.95" customHeight="1" spans="1:13">
      <c r="A704" s="17" t="s">
        <v>135</v>
      </c>
      <c r="B704" s="18" t="s">
        <v>135</v>
      </c>
      <c r="C704" s="468" t="s">
        <v>1347</v>
      </c>
      <c r="D704" s="462" t="s">
        <v>1351</v>
      </c>
      <c r="E704" s="18" t="s">
        <v>147</v>
      </c>
      <c r="F704" s="49" t="s">
        <v>1352</v>
      </c>
      <c r="G704" s="24">
        <v>321</v>
      </c>
      <c r="H704" s="25" t="e">
        <f>VLOOKUP(F704,#REF!,2,0)</f>
        <v>#REF!</v>
      </c>
      <c r="I704" s="24"/>
      <c r="J704" s="24">
        <f>VLOOKUP(F704,'数据-全省决算数!'!$B:$C,2,0)</f>
        <v>469</v>
      </c>
      <c r="K704" s="38" t="str">
        <f t="shared" si="33"/>
        <v/>
      </c>
      <c r="L704" s="36" t="e">
        <f t="shared" si="31"/>
        <v>#REF!</v>
      </c>
      <c r="M704" s="36" t="str">
        <f t="shared" si="32"/>
        <v>是</v>
      </c>
    </row>
    <row r="705" ht="18.95" customHeight="1" spans="1:13">
      <c r="A705" s="17" t="s">
        <v>135</v>
      </c>
      <c r="B705" s="468" t="s">
        <v>1260</v>
      </c>
      <c r="C705" s="18"/>
      <c r="D705" s="462" t="s">
        <v>1353</v>
      </c>
      <c r="E705" s="18"/>
      <c r="F705" s="50" t="s">
        <v>1354</v>
      </c>
      <c r="G705" s="34">
        <f>SUMIF($C704:$C2004,$D705,$G704:$G2004)</f>
        <v>189881</v>
      </c>
      <c r="H705" s="25" t="e">
        <f>VLOOKUP(F705,#REF!,2,0)</f>
        <v>#REF!</v>
      </c>
      <c r="I705" s="34"/>
      <c r="J705" s="24">
        <f>VLOOKUP(F705,'数据-全省决算数!'!$B:$C,2,0)</f>
        <v>180097</v>
      </c>
      <c r="K705" s="35"/>
      <c r="L705" s="36" t="e">
        <f t="shared" si="31"/>
        <v>#REF!</v>
      </c>
      <c r="M705" s="36" t="str">
        <f t="shared" si="32"/>
        <v>是</v>
      </c>
    </row>
    <row r="706" ht="18.95" customHeight="1" spans="1:13">
      <c r="A706" s="17" t="s">
        <v>135</v>
      </c>
      <c r="B706" s="18" t="s">
        <v>135</v>
      </c>
      <c r="C706" s="468" t="s">
        <v>1353</v>
      </c>
      <c r="D706" s="462" t="s">
        <v>1355</v>
      </c>
      <c r="E706" s="18" t="s">
        <v>147</v>
      </c>
      <c r="F706" s="49" t="s">
        <v>1356</v>
      </c>
      <c r="G706" s="24">
        <v>0</v>
      </c>
      <c r="H706" s="25" t="e">
        <f>VLOOKUP(F706,#REF!,2,0)</f>
        <v>#REF!</v>
      </c>
      <c r="I706" s="24"/>
      <c r="J706" s="24">
        <f>VLOOKUP(F706,'数据-全省决算数!'!$B:$C,2,0)</f>
        <v>42738</v>
      </c>
      <c r="K706" s="38" t="str">
        <f t="shared" si="33"/>
        <v/>
      </c>
      <c r="L706" s="36" t="e">
        <f t="shared" si="31"/>
        <v>#REF!</v>
      </c>
      <c r="M706" s="36" t="str">
        <f t="shared" si="32"/>
        <v>是</v>
      </c>
    </row>
    <row r="707" ht="18.95" customHeight="1" spans="1:13">
      <c r="A707" s="17" t="s">
        <v>135</v>
      </c>
      <c r="B707" s="18" t="s">
        <v>135</v>
      </c>
      <c r="C707" s="468" t="s">
        <v>1353</v>
      </c>
      <c r="D707" s="462" t="s">
        <v>1357</v>
      </c>
      <c r="E707" s="18" t="s">
        <v>147</v>
      </c>
      <c r="F707" s="49" t="s">
        <v>1358</v>
      </c>
      <c r="G707" s="24">
        <v>0</v>
      </c>
      <c r="H707" s="25" t="e">
        <f>VLOOKUP(F707,#REF!,2,0)</f>
        <v>#REF!</v>
      </c>
      <c r="I707" s="24"/>
      <c r="J707" s="24">
        <f>VLOOKUP(F707,'数据-全省决算数!'!$B:$C,2,0)</f>
        <v>36758</v>
      </c>
      <c r="K707" s="35" t="str">
        <f t="shared" si="33"/>
        <v/>
      </c>
      <c r="L707" s="36" t="e">
        <f t="shared" si="31"/>
        <v>#REF!</v>
      </c>
      <c r="M707" s="36" t="str">
        <f t="shared" si="32"/>
        <v>是</v>
      </c>
    </row>
    <row r="708" ht="18.95" customHeight="1" spans="1:13">
      <c r="A708" s="17" t="s">
        <v>135</v>
      </c>
      <c r="B708" s="18" t="s">
        <v>135</v>
      </c>
      <c r="C708" s="468" t="s">
        <v>1353</v>
      </c>
      <c r="D708" s="462" t="s">
        <v>1359</v>
      </c>
      <c r="E708" s="18" t="s">
        <v>147</v>
      </c>
      <c r="F708" s="49" t="s">
        <v>1360</v>
      </c>
      <c r="G708" s="24">
        <v>189881</v>
      </c>
      <c r="H708" s="25" t="e">
        <f>VLOOKUP(F708,#REF!,2,0)</f>
        <v>#REF!</v>
      </c>
      <c r="I708" s="24"/>
      <c r="J708" s="24">
        <f>VLOOKUP(F708,'数据-全省决算数!'!$B:$C,2,0)</f>
        <v>100601</v>
      </c>
      <c r="K708" s="38" t="str">
        <f t="shared" si="33"/>
        <v/>
      </c>
      <c r="L708" s="36" t="e">
        <f t="shared" ref="L708:L771" si="34">IF(F708&lt;&gt;"",IF(SUM(G708:H708)&lt;&gt;0,"是","否"),"空")</f>
        <v>#REF!</v>
      </c>
      <c r="M708" s="36" t="str">
        <f t="shared" ref="M708:M771" si="35">IF(C708&lt;&gt;"",IF(OR(LEFT(C708,3)="205",LEFT(C708,3)="206",LEFT(C708,3)="207",LEFT(C708,3)="208",LEFT(C708,3)="210",LEFT(C708,3)="213"),"是","否"),"是")</f>
        <v>是</v>
      </c>
    </row>
    <row r="709" ht="18.95" customHeight="1" spans="1:13">
      <c r="A709" s="17" t="s">
        <v>135</v>
      </c>
      <c r="B709" s="468" t="s">
        <v>1260</v>
      </c>
      <c r="C709" s="18"/>
      <c r="D709" s="462" t="s">
        <v>1361</v>
      </c>
      <c r="E709" s="18"/>
      <c r="F709" s="50" t="s">
        <v>1362</v>
      </c>
      <c r="G709" s="34">
        <f>SUMIF($C708:$C2008,$D709,$G708:$G2008)</f>
        <v>67560</v>
      </c>
      <c r="H709" s="25" t="e">
        <f>VLOOKUP(F709,#REF!,2,0)</f>
        <v>#REF!</v>
      </c>
      <c r="I709" s="34"/>
      <c r="J709" s="24">
        <f>VLOOKUP(F709,'数据-全省决算数!'!$B:$C,2,0)</f>
        <v>92851</v>
      </c>
      <c r="K709" s="35" t="str">
        <f t="shared" si="33"/>
        <v/>
      </c>
      <c r="L709" s="36" t="e">
        <f t="shared" si="34"/>
        <v>#REF!</v>
      </c>
      <c r="M709" s="36" t="str">
        <f t="shared" si="35"/>
        <v>是</v>
      </c>
    </row>
    <row r="710" ht="18.95" customHeight="1" spans="1:13">
      <c r="A710" s="17" t="s">
        <v>135</v>
      </c>
      <c r="B710" s="18" t="s">
        <v>135</v>
      </c>
      <c r="C710" s="18" t="s">
        <v>1361</v>
      </c>
      <c r="D710" s="462" t="s">
        <v>1363</v>
      </c>
      <c r="E710" s="18" t="s">
        <v>147</v>
      </c>
      <c r="F710" s="49" t="s">
        <v>141</v>
      </c>
      <c r="G710" s="24">
        <v>25866</v>
      </c>
      <c r="H710" s="25" t="e">
        <f>VLOOKUP(F710,#REF!,2,0)</f>
        <v>#REF!</v>
      </c>
      <c r="I710" s="24"/>
      <c r="J710" s="24">
        <f>VLOOKUP(F710,'数据-全省决算数!'!$B:$C,2,0)</f>
        <v>75262</v>
      </c>
      <c r="K710" s="38" t="str">
        <f t="shared" si="33"/>
        <v/>
      </c>
      <c r="L710" s="36" t="e">
        <f t="shared" si="34"/>
        <v>#REF!</v>
      </c>
      <c r="M710" s="36" t="str">
        <f t="shared" si="35"/>
        <v>是</v>
      </c>
    </row>
    <row r="711" ht="18.95" customHeight="1" spans="1:13">
      <c r="A711" s="17" t="s">
        <v>135</v>
      </c>
      <c r="B711" s="18"/>
      <c r="C711" s="18" t="s">
        <v>1361</v>
      </c>
      <c r="D711" s="462" t="s">
        <v>1364</v>
      </c>
      <c r="E711" s="18" t="s">
        <v>147</v>
      </c>
      <c r="F711" s="49" t="s">
        <v>143</v>
      </c>
      <c r="G711" s="24">
        <v>3140</v>
      </c>
      <c r="H711" s="25" t="e">
        <f>VLOOKUP(F711,#REF!,2,0)</f>
        <v>#REF!</v>
      </c>
      <c r="I711" s="24"/>
      <c r="J711" s="24">
        <f>VLOOKUP(F711,'数据-全省决算数!'!$B:$C,2,0)</f>
        <v>10673</v>
      </c>
      <c r="K711" s="38" t="str">
        <f t="shared" si="33"/>
        <v/>
      </c>
      <c r="L711" s="36" t="e">
        <f t="shared" si="34"/>
        <v>#REF!</v>
      </c>
      <c r="M711" s="36" t="str">
        <f t="shared" si="35"/>
        <v>是</v>
      </c>
    </row>
    <row r="712" ht="18.95" customHeight="1" spans="1:13">
      <c r="A712" s="17"/>
      <c r="B712" s="18" t="s">
        <v>135</v>
      </c>
      <c r="C712" s="18" t="s">
        <v>1361</v>
      </c>
      <c r="D712" s="462" t="s">
        <v>1365</v>
      </c>
      <c r="E712" s="18" t="s">
        <v>147</v>
      </c>
      <c r="F712" s="49" t="s">
        <v>145</v>
      </c>
      <c r="G712" s="24">
        <v>168</v>
      </c>
      <c r="H712" s="25" t="e">
        <f>VLOOKUP(F712,#REF!,2,0)</f>
        <v>#REF!</v>
      </c>
      <c r="I712" s="24"/>
      <c r="J712" s="24">
        <f>VLOOKUP(F712,'数据-全省决算数!'!$B:$C,2,0)</f>
        <v>802</v>
      </c>
      <c r="K712" s="38" t="str">
        <f t="shared" ref="K712:K775" si="36">IF(ISERROR(H712/G712-1),"",H712/G712-1)</f>
        <v/>
      </c>
      <c r="L712" s="36" t="e">
        <f t="shared" si="34"/>
        <v>#REF!</v>
      </c>
      <c r="M712" s="36" t="str">
        <f t="shared" si="35"/>
        <v>是</v>
      </c>
    </row>
    <row r="713" ht="18.95" customHeight="1" spans="1:13">
      <c r="A713" s="17" t="s">
        <v>135</v>
      </c>
      <c r="B713" s="18"/>
      <c r="C713" s="18" t="s">
        <v>1361</v>
      </c>
      <c r="D713" s="462" t="s">
        <v>1366</v>
      </c>
      <c r="E713" s="18" t="s">
        <v>147</v>
      </c>
      <c r="F713" s="51" t="s">
        <v>1367</v>
      </c>
      <c r="G713" s="24">
        <v>3459</v>
      </c>
      <c r="H713" s="25" t="e">
        <f>VLOOKUP(F713,#REF!,2,0)</f>
        <v>#REF!</v>
      </c>
      <c r="I713" s="24"/>
      <c r="J713" s="24">
        <f>VLOOKUP(F713,'数据-全省决算数!'!$B:$C,2,0)</f>
        <v>3140</v>
      </c>
      <c r="K713" s="38" t="str">
        <f t="shared" si="36"/>
        <v/>
      </c>
      <c r="L713" s="36" t="e">
        <f t="shared" si="34"/>
        <v>#REF!</v>
      </c>
      <c r="M713" s="36" t="str">
        <f t="shared" si="35"/>
        <v>是</v>
      </c>
    </row>
    <row r="714" ht="18.95" customHeight="1" spans="1:13">
      <c r="A714" s="17" t="s">
        <v>135</v>
      </c>
      <c r="B714" s="18" t="s">
        <v>135</v>
      </c>
      <c r="C714" s="18" t="s">
        <v>1361</v>
      </c>
      <c r="D714" s="462" t="s">
        <v>1368</v>
      </c>
      <c r="E714" s="18" t="s">
        <v>147</v>
      </c>
      <c r="F714" s="51" t="s">
        <v>1369</v>
      </c>
      <c r="G714" s="24">
        <v>158</v>
      </c>
      <c r="H714" s="25" t="e">
        <f>VLOOKUP(F714,#REF!,2,0)</f>
        <v>#REF!</v>
      </c>
      <c r="I714" s="24"/>
      <c r="J714" s="24">
        <f>VLOOKUP(F714,'数据-全省决算数!'!$B:$C,2,0)</f>
        <v>218</v>
      </c>
      <c r="K714" s="38" t="str">
        <f t="shared" si="36"/>
        <v/>
      </c>
      <c r="L714" s="36" t="e">
        <f t="shared" si="34"/>
        <v>#REF!</v>
      </c>
      <c r="M714" s="36" t="str">
        <f t="shared" si="35"/>
        <v>是</v>
      </c>
    </row>
    <row r="715" ht="18.95" customHeight="1" spans="1:13">
      <c r="A715" s="17" t="s">
        <v>135</v>
      </c>
      <c r="B715" s="18"/>
      <c r="C715" s="18" t="s">
        <v>1361</v>
      </c>
      <c r="D715" s="462" t="s">
        <v>1370</v>
      </c>
      <c r="E715" s="18" t="s">
        <v>147</v>
      </c>
      <c r="F715" s="27" t="s">
        <v>1371</v>
      </c>
      <c r="G715" s="24">
        <v>1064</v>
      </c>
      <c r="H715" s="25" t="e">
        <f>VLOOKUP(F715,#REF!,2,0)</f>
        <v>#REF!</v>
      </c>
      <c r="I715" s="24"/>
      <c r="J715" s="24">
        <f>VLOOKUP(F715,'数据-全省决算数!'!$B:$C,2,0)</f>
        <v>1500</v>
      </c>
      <c r="K715" s="38" t="str">
        <f t="shared" si="36"/>
        <v/>
      </c>
      <c r="L715" s="36" t="e">
        <f t="shared" si="34"/>
        <v>#REF!</v>
      </c>
      <c r="M715" s="36" t="str">
        <f t="shared" si="35"/>
        <v>是</v>
      </c>
    </row>
    <row r="716" ht="18.95" customHeight="1" spans="1:13">
      <c r="A716" s="17"/>
      <c r="B716" s="18"/>
      <c r="C716" s="18" t="s">
        <v>1361</v>
      </c>
      <c r="D716" s="462" t="s">
        <v>1372</v>
      </c>
      <c r="E716" s="18" t="s">
        <v>147</v>
      </c>
      <c r="F716" s="27" t="s">
        <v>1373</v>
      </c>
      <c r="G716" s="24">
        <v>19268</v>
      </c>
      <c r="H716" s="25" t="e">
        <f>VLOOKUP(F716,#REF!,2,0)</f>
        <v>#REF!</v>
      </c>
      <c r="I716" s="24"/>
      <c r="J716" s="24">
        <f>VLOOKUP(F716,'数据-全省决算数!'!$B:$C,2,0)</f>
        <v>27840</v>
      </c>
      <c r="K716" s="38" t="str">
        <f t="shared" si="36"/>
        <v/>
      </c>
      <c r="L716" s="36" t="e">
        <f t="shared" si="34"/>
        <v>#REF!</v>
      </c>
      <c r="M716" s="36" t="str">
        <f t="shared" si="35"/>
        <v>是</v>
      </c>
    </row>
    <row r="717" ht="18.95" customHeight="1" spans="1:13">
      <c r="A717" s="17"/>
      <c r="B717" s="18"/>
      <c r="C717" s="18" t="s">
        <v>1361</v>
      </c>
      <c r="D717" s="462" t="s">
        <v>1374</v>
      </c>
      <c r="E717" s="18" t="s">
        <v>147</v>
      </c>
      <c r="F717" s="51" t="s">
        <v>160</v>
      </c>
      <c r="G717" s="24">
        <v>5347</v>
      </c>
      <c r="H717" s="25" t="e">
        <f>VLOOKUP(F717,#REF!,2,0)</f>
        <v>#REF!</v>
      </c>
      <c r="I717" s="24"/>
      <c r="J717" s="24">
        <f>VLOOKUP(F717,'数据-全省决算数!'!$B:$C,2,0)</f>
        <v>153</v>
      </c>
      <c r="K717" s="38" t="str">
        <f t="shared" si="36"/>
        <v/>
      </c>
      <c r="L717" s="36" t="e">
        <f t="shared" si="34"/>
        <v>#REF!</v>
      </c>
      <c r="M717" s="36" t="str">
        <f t="shared" si="35"/>
        <v>是</v>
      </c>
    </row>
    <row r="718" ht="18.95" customHeight="1" spans="1:13">
      <c r="A718" s="17"/>
      <c r="B718" s="18"/>
      <c r="C718" s="18" t="s">
        <v>1361</v>
      </c>
      <c r="D718" s="462" t="s">
        <v>1375</v>
      </c>
      <c r="E718" s="18" t="s">
        <v>147</v>
      </c>
      <c r="F718" s="49" t="s">
        <v>1376</v>
      </c>
      <c r="G718" s="24">
        <v>9090</v>
      </c>
      <c r="H718" s="25" t="e">
        <f>VLOOKUP(F718,#REF!,2,0)</f>
        <v>#REF!</v>
      </c>
      <c r="I718" s="24"/>
      <c r="J718" s="24">
        <f>VLOOKUP(F718,'数据-全省决算数!'!$B:$C,2,0)</f>
        <v>6865</v>
      </c>
      <c r="K718" s="38" t="str">
        <f t="shared" si="36"/>
        <v/>
      </c>
      <c r="L718" s="36" t="e">
        <f t="shared" si="34"/>
        <v>#REF!</v>
      </c>
      <c r="M718" s="36" t="str">
        <f t="shared" si="35"/>
        <v>是</v>
      </c>
    </row>
    <row r="719" ht="18.95" customHeight="1" spans="1:13">
      <c r="A719" s="17"/>
      <c r="B719" s="468" t="s">
        <v>1260</v>
      </c>
      <c r="C719" s="18"/>
      <c r="D719" s="52">
        <v>21099</v>
      </c>
      <c r="E719" s="18"/>
      <c r="F719" s="50" t="s">
        <v>1377</v>
      </c>
      <c r="G719" s="34">
        <f>SUMIF($C718:$C2018,$D719,$G718:$G2018)</f>
        <v>35734</v>
      </c>
      <c r="H719" s="25" t="e">
        <f>VLOOKUP(F719,#REF!,2,0)</f>
        <v>#REF!</v>
      </c>
      <c r="I719" s="34"/>
      <c r="J719" s="24" t="e">
        <f>VLOOKUP(F719,'数据-全省决算数!'!$B:$C,2,0)</f>
        <v>#N/A</v>
      </c>
      <c r="K719" s="35" t="str">
        <f t="shared" si="36"/>
        <v/>
      </c>
      <c r="L719" s="36" t="e">
        <f t="shared" si="34"/>
        <v>#REF!</v>
      </c>
      <c r="M719" s="36" t="str">
        <f t="shared" si="35"/>
        <v>是</v>
      </c>
    </row>
    <row r="720" ht="18.95" customHeight="1" spans="1:13">
      <c r="A720" s="17"/>
      <c r="B720" s="18"/>
      <c r="C720" s="52">
        <v>21099</v>
      </c>
      <c r="D720" s="52">
        <v>2109901</v>
      </c>
      <c r="E720" s="18" t="s">
        <v>147</v>
      </c>
      <c r="F720" s="49" t="s">
        <v>4633</v>
      </c>
      <c r="G720" s="24">
        <v>35734</v>
      </c>
      <c r="H720" s="25" t="e">
        <f>VLOOKUP(F720,#REF!,2,0)</f>
        <v>#REF!</v>
      </c>
      <c r="I720" s="24"/>
      <c r="J720" s="24" t="e">
        <f>VLOOKUP(F720,'数据-全省决算数!'!$B:$C,2,0)</f>
        <v>#N/A</v>
      </c>
      <c r="K720" s="38" t="str">
        <f t="shared" si="36"/>
        <v/>
      </c>
      <c r="L720" s="36" t="e">
        <f t="shared" si="34"/>
        <v>#REF!</v>
      </c>
      <c r="M720" s="36" t="str">
        <f t="shared" si="35"/>
        <v>是</v>
      </c>
    </row>
    <row r="721" ht="18.95" customHeight="1" spans="1:13">
      <c r="A721" s="17" t="s">
        <v>134</v>
      </c>
      <c r="B721" s="18" t="s">
        <v>135</v>
      </c>
      <c r="C721" s="18"/>
      <c r="D721" s="19" t="s">
        <v>1379</v>
      </c>
      <c r="E721" s="18"/>
      <c r="F721" s="50" t="s">
        <v>1380</v>
      </c>
      <c r="G721" s="21">
        <f>SUMIF($B722:$B$1301,$D721,$G722:$G$1301)</f>
        <v>1088821</v>
      </c>
      <c r="H721" s="25" t="e">
        <f>VLOOKUP(F721,#REF!,2,0)</f>
        <v>#REF!</v>
      </c>
      <c r="I721" s="34"/>
      <c r="J721" s="24" t="e">
        <f>VLOOKUP(F721,'数据-全省决算数!'!$B:$C,2,0)</f>
        <v>#N/A</v>
      </c>
      <c r="K721" s="35" t="str">
        <f t="shared" si="36"/>
        <v/>
      </c>
      <c r="L721" s="36" t="e">
        <f t="shared" si="34"/>
        <v>#REF!</v>
      </c>
      <c r="M721" s="36" t="str">
        <f t="shared" si="35"/>
        <v>是</v>
      </c>
    </row>
    <row r="722" ht="18.95" customHeight="1" spans="1:13">
      <c r="A722" s="17" t="s">
        <v>135</v>
      </c>
      <c r="B722" s="468" t="s">
        <v>1379</v>
      </c>
      <c r="C722" s="18"/>
      <c r="D722" s="19" t="s">
        <v>1381</v>
      </c>
      <c r="E722" s="18"/>
      <c r="F722" s="49" t="s">
        <v>1382</v>
      </c>
      <c r="G722" s="24">
        <f>SUMIF($C721:$C2021,$D722,$G721:$G2021)</f>
        <v>51684</v>
      </c>
      <c r="H722" s="25" t="e">
        <f>VLOOKUP(F722,#REF!,2,0)</f>
        <v>#REF!</v>
      </c>
      <c r="I722" s="24"/>
      <c r="J722" s="24">
        <f>VLOOKUP(F722,'数据-全省决算数!'!$B:$C,2,0)</f>
        <v>57402</v>
      </c>
      <c r="K722" s="38" t="str">
        <f t="shared" si="36"/>
        <v/>
      </c>
      <c r="L722" s="36" t="e">
        <f t="shared" si="34"/>
        <v>#REF!</v>
      </c>
      <c r="M722" s="36" t="str">
        <f t="shared" si="35"/>
        <v>是</v>
      </c>
    </row>
    <row r="723" ht="18.95" customHeight="1" spans="1:13">
      <c r="A723" s="17" t="s">
        <v>135</v>
      </c>
      <c r="B723" s="18" t="s">
        <v>135</v>
      </c>
      <c r="C723" s="18" t="s">
        <v>1381</v>
      </c>
      <c r="D723" s="19" t="s">
        <v>1383</v>
      </c>
      <c r="E723" s="18" t="s">
        <v>147</v>
      </c>
      <c r="F723" s="49" t="s">
        <v>141</v>
      </c>
      <c r="G723" s="24">
        <v>24711</v>
      </c>
      <c r="H723" s="26">
        <v>31621</v>
      </c>
      <c r="I723" s="26"/>
      <c r="J723" s="26"/>
      <c r="K723" s="38">
        <f t="shared" si="36"/>
        <v>0.28</v>
      </c>
      <c r="L723" s="36" t="str">
        <f t="shared" si="34"/>
        <v>是</v>
      </c>
      <c r="M723" s="36" t="str">
        <f t="shared" si="35"/>
        <v>否</v>
      </c>
    </row>
    <row r="724" ht="18.95" customHeight="1" spans="1:13">
      <c r="A724" s="17" t="s">
        <v>135</v>
      </c>
      <c r="B724" s="18" t="s">
        <v>135</v>
      </c>
      <c r="C724" s="18" t="s">
        <v>1381</v>
      </c>
      <c r="D724" s="19" t="s">
        <v>1384</v>
      </c>
      <c r="E724" s="18" t="s">
        <v>147</v>
      </c>
      <c r="F724" s="49" t="s">
        <v>143</v>
      </c>
      <c r="G724" s="24">
        <v>3227</v>
      </c>
      <c r="H724" s="26">
        <v>2639</v>
      </c>
      <c r="I724" s="26"/>
      <c r="J724" s="26"/>
      <c r="K724" s="35">
        <f t="shared" si="36"/>
        <v>-0.182</v>
      </c>
      <c r="L724" s="36" t="str">
        <f t="shared" si="34"/>
        <v>是</v>
      </c>
      <c r="M724" s="36" t="str">
        <f t="shared" si="35"/>
        <v>否</v>
      </c>
    </row>
    <row r="725" ht="18.95" customHeight="1" spans="1:13">
      <c r="A725" s="17" t="s">
        <v>135</v>
      </c>
      <c r="B725" s="18" t="s">
        <v>135</v>
      </c>
      <c r="C725" s="18" t="s">
        <v>1381</v>
      </c>
      <c r="D725" s="19" t="s">
        <v>1385</v>
      </c>
      <c r="E725" s="18" t="s">
        <v>147</v>
      </c>
      <c r="F725" s="49" t="s">
        <v>145</v>
      </c>
      <c r="G725" s="24">
        <v>306</v>
      </c>
      <c r="H725" s="26">
        <v>264</v>
      </c>
      <c r="I725" s="26"/>
      <c r="J725" s="26"/>
      <c r="K725" s="38">
        <f t="shared" si="36"/>
        <v>-0.137</v>
      </c>
      <c r="L725" s="36" t="str">
        <f t="shared" si="34"/>
        <v>是</v>
      </c>
      <c r="M725" s="36" t="str">
        <f t="shared" si="35"/>
        <v>否</v>
      </c>
    </row>
    <row r="726" ht="18.95" customHeight="1" spans="1:13">
      <c r="A726" s="17" t="s">
        <v>135</v>
      </c>
      <c r="B726" s="18" t="s">
        <v>135</v>
      </c>
      <c r="C726" s="18" t="s">
        <v>1381</v>
      </c>
      <c r="D726" s="19" t="s">
        <v>1386</v>
      </c>
      <c r="E726" s="18" t="s">
        <v>147</v>
      </c>
      <c r="F726" s="49" t="s">
        <v>1387</v>
      </c>
      <c r="G726" s="24">
        <v>1534</v>
      </c>
      <c r="H726" s="26">
        <v>1327</v>
      </c>
      <c r="I726" s="26"/>
      <c r="J726" s="26"/>
      <c r="K726" s="38">
        <f t="shared" si="36"/>
        <v>-0.135</v>
      </c>
      <c r="L726" s="36" t="str">
        <f t="shared" si="34"/>
        <v>是</v>
      </c>
      <c r="M726" s="36" t="str">
        <f t="shared" si="35"/>
        <v>否</v>
      </c>
    </row>
    <row r="727" ht="18.95" customHeight="1" spans="1:13">
      <c r="A727" s="17" t="s">
        <v>135</v>
      </c>
      <c r="B727" s="18"/>
      <c r="C727" s="18" t="s">
        <v>1381</v>
      </c>
      <c r="D727" s="19" t="s">
        <v>1388</v>
      </c>
      <c r="E727" s="18" t="s">
        <v>147</v>
      </c>
      <c r="F727" s="49" t="s">
        <v>1389</v>
      </c>
      <c r="G727" s="24">
        <v>1042</v>
      </c>
      <c r="H727" s="26">
        <v>893</v>
      </c>
      <c r="I727" s="26"/>
      <c r="J727" s="26"/>
      <c r="K727" s="38">
        <f t="shared" si="36"/>
        <v>-0.143</v>
      </c>
      <c r="L727" s="36" t="str">
        <f t="shared" si="34"/>
        <v>是</v>
      </c>
      <c r="M727" s="36" t="str">
        <f t="shared" si="35"/>
        <v>否</v>
      </c>
    </row>
    <row r="728" ht="18.95" customHeight="1" spans="1:13">
      <c r="A728" s="17" t="s">
        <v>135</v>
      </c>
      <c r="B728" s="18" t="s">
        <v>135</v>
      </c>
      <c r="C728" s="18" t="s">
        <v>1381</v>
      </c>
      <c r="D728" s="19" t="s">
        <v>1390</v>
      </c>
      <c r="E728" s="18" t="s">
        <v>147</v>
      </c>
      <c r="F728" s="49" t="s">
        <v>1391</v>
      </c>
      <c r="G728" s="24">
        <v>59</v>
      </c>
      <c r="H728" s="26">
        <v>402</v>
      </c>
      <c r="I728" s="26"/>
      <c r="J728" s="26"/>
      <c r="K728" s="38">
        <f t="shared" si="36"/>
        <v>5.814</v>
      </c>
      <c r="L728" s="36" t="str">
        <f t="shared" si="34"/>
        <v>是</v>
      </c>
      <c r="M728" s="36" t="str">
        <f t="shared" si="35"/>
        <v>否</v>
      </c>
    </row>
    <row r="729" ht="18.95" customHeight="1" spans="1:13">
      <c r="A729" s="17" t="s">
        <v>135</v>
      </c>
      <c r="B729" s="18" t="s">
        <v>135</v>
      </c>
      <c r="C729" s="18" t="s">
        <v>1381</v>
      </c>
      <c r="D729" s="19" t="s">
        <v>1392</v>
      </c>
      <c r="E729" s="18" t="s">
        <v>147</v>
      </c>
      <c r="F729" s="49" t="s">
        <v>1393</v>
      </c>
      <c r="G729" s="24">
        <v>185</v>
      </c>
      <c r="H729" s="26">
        <v>111</v>
      </c>
      <c r="I729" s="26"/>
      <c r="J729" s="26"/>
      <c r="K729" s="38">
        <f t="shared" si="36"/>
        <v>-0.4</v>
      </c>
      <c r="L729" s="36" t="str">
        <f t="shared" si="34"/>
        <v>是</v>
      </c>
      <c r="M729" s="36" t="str">
        <f t="shared" si="35"/>
        <v>否</v>
      </c>
    </row>
    <row r="730" ht="18.95" customHeight="1" spans="1:13">
      <c r="A730" s="17" t="s">
        <v>135</v>
      </c>
      <c r="B730" s="18" t="s">
        <v>135</v>
      </c>
      <c r="C730" s="18" t="s">
        <v>1381</v>
      </c>
      <c r="D730" s="19" t="s">
        <v>1394</v>
      </c>
      <c r="E730" s="18" t="s">
        <v>147</v>
      </c>
      <c r="F730" s="54" t="s">
        <v>1395</v>
      </c>
      <c r="G730" s="24">
        <v>20620</v>
      </c>
      <c r="H730" s="26">
        <v>20295</v>
      </c>
      <c r="I730" s="26"/>
      <c r="J730" s="26"/>
      <c r="K730" s="38">
        <f t="shared" si="36"/>
        <v>-0.016</v>
      </c>
      <c r="L730" s="36" t="str">
        <f t="shared" si="34"/>
        <v>是</v>
      </c>
      <c r="M730" s="36" t="str">
        <f t="shared" si="35"/>
        <v>否</v>
      </c>
    </row>
    <row r="731" ht="18.95" customHeight="1" spans="1:13">
      <c r="A731" s="17" t="s">
        <v>135</v>
      </c>
      <c r="B731" s="18" t="s">
        <v>1379</v>
      </c>
      <c r="C731" s="18" t="s">
        <v>135</v>
      </c>
      <c r="D731" s="19" t="s">
        <v>1396</v>
      </c>
      <c r="E731" s="18"/>
      <c r="F731" s="49" t="s">
        <v>1397</v>
      </c>
      <c r="G731" s="24">
        <f>SUMIF($C730:$C2030,$D731,$G730:$G2030)</f>
        <v>11052</v>
      </c>
      <c r="H731" s="25" t="e">
        <f>VLOOKUP(F731,#REF!,2,0)</f>
        <v>#REF!</v>
      </c>
      <c r="I731" s="24"/>
      <c r="J731" s="24">
        <f>VLOOKUP(F731,'数据-全省决算数!'!$B:$C,2,0)</f>
        <v>12911</v>
      </c>
      <c r="K731" s="38" t="str">
        <f t="shared" si="36"/>
        <v/>
      </c>
      <c r="L731" s="36" t="e">
        <f t="shared" si="34"/>
        <v>#REF!</v>
      </c>
      <c r="M731" s="36" t="str">
        <f t="shared" si="35"/>
        <v>是</v>
      </c>
    </row>
    <row r="732" ht="18.95" customHeight="1" spans="1:13">
      <c r="A732" s="17" t="s">
        <v>135</v>
      </c>
      <c r="B732" s="18" t="s">
        <v>135</v>
      </c>
      <c r="C732" s="468" t="s">
        <v>1396</v>
      </c>
      <c r="D732" s="19" t="s">
        <v>1398</v>
      </c>
      <c r="E732" s="18" t="s">
        <v>147</v>
      </c>
      <c r="F732" s="27" t="s">
        <v>1399</v>
      </c>
      <c r="G732" s="24">
        <v>334</v>
      </c>
      <c r="H732" s="26">
        <v>380</v>
      </c>
      <c r="I732" s="26"/>
      <c r="J732" s="26"/>
      <c r="K732" s="38">
        <f t="shared" si="36"/>
        <v>0.138</v>
      </c>
      <c r="L732" s="36" t="str">
        <f t="shared" si="34"/>
        <v>是</v>
      </c>
      <c r="M732" s="36" t="str">
        <f t="shared" si="35"/>
        <v>否</v>
      </c>
    </row>
    <row r="733" ht="18.95" customHeight="1" spans="1:13">
      <c r="A733" s="17" t="s">
        <v>135</v>
      </c>
      <c r="B733" s="18" t="s">
        <v>135</v>
      </c>
      <c r="C733" s="468" t="s">
        <v>1396</v>
      </c>
      <c r="D733" s="19" t="s">
        <v>1400</v>
      </c>
      <c r="E733" s="18" t="s">
        <v>147</v>
      </c>
      <c r="F733" s="49" t="s">
        <v>1401</v>
      </c>
      <c r="G733" s="24">
        <v>434</v>
      </c>
      <c r="H733" s="26">
        <v>989</v>
      </c>
      <c r="I733" s="26"/>
      <c r="J733" s="26"/>
      <c r="K733" s="38">
        <f t="shared" si="36"/>
        <v>1.279</v>
      </c>
      <c r="L733" s="36" t="str">
        <f t="shared" si="34"/>
        <v>是</v>
      </c>
      <c r="M733" s="36" t="str">
        <f t="shared" si="35"/>
        <v>否</v>
      </c>
    </row>
    <row r="734" ht="18.95" customHeight="1" spans="1:13">
      <c r="A734" s="17" t="s">
        <v>135</v>
      </c>
      <c r="B734" s="18" t="s">
        <v>135</v>
      </c>
      <c r="C734" s="468" t="s">
        <v>1396</v>
      </c>
      <c r="D734" s="19" t="s">
        <v>1402</v>
      </c>
      <c r="E734" s="18" t="s">
        <v>147</v>
      </c>
      <c r="F734" s="54" t="s">
        <v>1403</v>
      </c>
      <c r="G734" s="24">
        <v>10284</v>
      </c>
      <c r="H734" s="26">
        <v>11541</v>
      </c>
      <c r="I734" s="26"/>
      <c r="J734" s="26"/>
      <c r="K734" s="38">
        <f t="shared" si="36"/>
        <v>0.122</v>
      </c>
      <c r="L734" s="36" t="str">
        <f t="shared" si="34"/>
        <v>是</v>
      </c>
      <c r="M734" s="36" t="str">
        <f t="shared" si="35"/>
        <v>否</v>
      </c>
    </row>
    <row r="735" ht="18.95" customHeight="1" spans="1:13">
      <c r="A735" s="17" t="s">
        <v>135</v>
      </c>
      <c r="B735" s="468" t="s">
        <v>1379</v>
      </c>
      <c r="C735" s="18"/>
      <c r="D735" s="19" t="s">
        <v>1404</v>
      </c>
      <c r="E735" s="18"/>
      <c r="F735" s="49" t="s">
        <v>1405</v>
      </c>
      <c r="G735" s="24">
        <f>SUMIF($C734:$C2034,$D735,$G734:$G2034)</f>
        <v>355769</v>
      </c>
      <c r="H735" s="25" t="e">
        <f>VLOOKUP(F735,#REF!,2,0)</f>
        <v>#REF!</v>
      </c>
      <c r="I735" s="24"/>
      <c r="J735" s="24">
        <f>VLOOKUP(F735,'数据-全省决算数!'!$B:$C,2,0)</f>
        <v>361817</v>
      </c>
      <c r="K735" s="38" t="str">
        <f t="shared" si="36"/>
        <v/>
      </c>
      <c r="L735" s="36" t="e">
        <f t="shared" si="34"/>
        <v>#REF!</v>
      </c>
      <c r="M735" s="36" t="str">
        <f t="shared" si="35"/>
        <v>是</v>
      </c>
    </row>
    <row r="736" ht="18.95" customHeight="1" spans="1:13">
      <c r="A736" s="17" t="s">
        <v>135</v>
      </c>
      <c r="B736" s="18" t="s">
        <v>135</v>
      </c>
      <c r="C736" s="468" t="s">
        <v>1404</v>
      </c>
      <c r="D736" s="19" t="s">
        <v>1406</v>
      </c>
      <c r="E736" s="18" t="s">
        <v>147</v>
      </c>
      <c r="F736" s="49" t="s">
        <v>1407</v>
      </c>
      <c r="G736" s="24">
        <v>731</v>
      </c>
      <c r="H736" s="26">
        <v>445</v>
      </c>
      <c r="I736" s="26"/>
      <c r="J736" s="26"/>
      <c r="K736" s="35">
        <f t="shared" si="36"/>
        <v>-0.391</v>
      </c>
      <c r="L736" s="36" t="str">
        <f t="shared" si="34"/>
        <v>是</v>
      </c>
      <c r="M736" s="36" t="str">
        <f t="shared" si="35"/>
        <v>否</v>
      </c>
    </row>
    <row r="737" ht="18.95" customHeight="1" spans="1:13">
      <c r="A737" s="17" t="s">
        <v>135</v>
      </c>
      <c r="B737" s="18" t="s">
        <v>135</v>
      </c>
      <c r="C737" s="468" t="s">
        <v>1404</v>
      </c>
      <c r="D737" s="19" t="s">
        <v>1408</v>
      </c>
      <c r="E737" s="18" t="s">
        <v>147</v>
      </c>
      <c r="F737" s="49" t="s">
        <v>1409</v>
      </c>
      <c r="G737" s="24">
        <v>273612</v>
      </c>
      <c r="H737" s="26">
        <v>297418</v>
      </c>
      <c r="I737" s="26"/>
      <c r="J737" s="26"/>
      <c r="K737" s="38">
        <f t="shared" si="36"/>
        <v>0.087</v>
      </c>
      <c r="L737" s="36" t="str">
        <f t="shared" si="34"/>
        <v>是</v>
      </c>
      <c r="M737" s="36" t="str">
        <f t="shared" si="35"/>
        <v>否</v>
      </c>
    </row>
    <row r="738" ht="18.95" customHeight="1" spans="1:13">
      <c r="A738" s="17" t="s">
        <v>135</v>
      </c>
      <c r="B738" s="18" t="s">
        <v>135</v>
      </c>
      <c r="C738" s="468" t="s">
        <v>1404</v>
      </c>
      <c r="D738" s="19" t="s">
        <v>1410</v>
      </c>
      <c r="E738" s="18" t="s">
        <v>147</v>
      </c>
      <c r="F738" s="49" t="s">
        <v>1411</v>
      </c>
      <c r="G738" s="24">
        <v>1113</v>
      </c>
      <c r="H738" s="26">
        <v>25</v>
      </c>
      <c r="I738" s="26"/>
      <c r="J738" s="26"/>
      <c r="K738" s="38">
        <f t="shared" si="36"/>
        <v>-0.978</v>
      </c>
      <c r="L738" s="36" t="str">
        <f t="shared" si="34"/>
        <v>是</v>
      </c>
      <c r="M738" s="36" t="str">
        <f t="shared" si="35"/>
        <v>否</v>
      </c>
    </row>
    <row r="739" ht="18.95" customHeight="1" spans="1:13">
      <c r="A739" s="17" t="s">
        <v>135</v>
      </c>
      <c r="B739" s="18" t="s">
        <v>135</v>
      </c>
      <c r="C739" s="468" t="s">
        <v>1404</v>
      </c>
      <c r="D739" s="19" t="s">
        <v>1412</v>
      </c>
      <c r="E739" s="18" t="s">
        <v>147</v>
      </c>
      <c r="F739" s="49" t="s">
        <v>1413</v>
      </c>
      <c r="G739" s="24">
        <v>23811</v>
      </c>
      <c r="H739" s="26">
        <v>6589</v>
      </c>
      <c r="I739" s="26"/>
      <c r="J739" s="26"/>
      <c r="K739" s="38">
        <f t="shared" si="36"/>
        <v>-0.723</v>
      </c>
      <c r="L739" s="36" t="str">
        <f t="shared" si="34"/>
        <v>是</v>
      </c>
      <c r="M739" s="36" t="str">
        <f t="shared" si="35"/>
        <v>否</v>
      </c>
    </row>
    <row r="740" ht="18.95" customHeight="1" spans="1:13">
      <c r="A740" s="17" t="s">
        <v>135</v>
      </c>
      <c r="B740" s="18"/>
      <c r="C740" s="468" t="s">
        <v>1404</v>
      </c>
      <c r="D740" s="19" t="s">
        <v>1414</v>
      </c>
      <c r="E740" s="18" t="s">
        <v>147</v>
      </c>
      <c r="F740" s="49" t="s">
        <v>1415</v>
      </c>
      <c r="G740" s="24">
        <v>20</v>
      </c>
      <c r="H740" s="26">
        <v>20</v>
      </c>
      <c r="I740" s="26"/>
      <c r="J740" s="26"/>
      <c r="K740" s="38">
        <f t="shared" si="36"/>
        <v>0</v>
      </c>
      <c r="L740" s="36" t="str">
        <f t="shared" si="34"/>
        <v>是</v>
      </c>
      <c r="M740" s="36" t="str">
        <f t="shared" si="35"/>
        <v>否</v>
      </c>
    </row>
    <row r="741" ht="18.95" customHeight="1" spans="1:13">
      <c r="A741" s="17" t="s">
        <v>135</v>
      </c>
      <c r="B741" s="18" t="s">
        <v>135</v>
      </c>
      <c r="C741" s="468" t="s">
        <v>1404</v>
      </c>
      <c r="D741" s="19" t="s">
        <v>1416</v>
      </c>
      <c r="E741" s="18" t="s">
        <v>147</v>
      </c>
      <c r="F741" s="49" t="s">
        <v>1417</v>
      </c>
      <c r="G741" s="24">
        <v>26</v>
      </c>
      <c r="H741" s="26">
        <v>40</v>
      </c>
      <c r="I741" s="26"/>
      <c r="J741" s="26"/>
      <c r="K741" s="38">
        <f t="shared" si="36"/>
        <v>0.538</v>
      </c>
      <c r="L741" s="36" t="str">
        <f t="shared" si="34"/>
        <v>是</v>
      </c>
      <c r="M741" s="36" t="str">
        <f t="shared" si="35"/>
        <v>否</v>
      </c>
    </row>
    <row r="742" ht="18.95" customHeight="1" spans="1:13">
      <c r="A742" s="17" t="s">
        <v>135</v>
      </c>
      <c r="B742" s="18" t="s">
        <v>135</v>
      </c>
      <c r="C742" s="468" t="s">
        <v>1404</v>
      </c>
      <c r="D742" s="19" t="s">
        <v>1418</v>
      </c>
      <c r="E742" s="18" t="s">
        <v>147</v>
      </c>
      <c r="F742" s="49" t="s">
        <v>1419</v>
      </c>
      <c r="G742" s="24">
        <v>21085</v>
      </c>
      <c r="H742" s="26">
        <v>16047</v>
      </c>
      <c r="I742" s="26"/>
      <c r="J742" s="26"/>
      <c r="K742" s="38">
        <f t="shared" si="36"/>
        <v>-0.239</v>
      </c>
      <c r="L742" s="36" t="str">
        <f t="shared" si="34"/>
        <v>是</v>
      </c>
      <c r="M742" s="36" t="str">
        <f t="shared" si="35"/>
        <v>否</v>
      </c>
    </row>
    <row r="743" ht="18.95" customHeight="1" spans="1:13">
      <c r="A743" s="17" t="s">
        <v>135</v>
      </c>
      <c r="B743" s="18" t="s">
        <v>135</v>
      </c>
      <c r="C743" s="468" t="s">
        <v>1404</v>
      </c>
      <c r="D743" s="19" t="s">
        <v>1420</v>
      </c>
      <c r="E743" s="18" t="s">
        <v>147</v>
      </c>
      <c r="F743" s="54" t="s">
        <v>1421</v>
      </c>
      <c r="G743" s="24">
        <v>35371</v>
      </c>
      <c r="H743" s="26">
        <v>41380</v>
      </c>
      <c r="I743" s="26"/>
      <c r="J743" s="26"/>
      <c r="K743" s="38">
        <f t="shared" si="36"/>
        <v>0.17</v>
      </c>
      <c r="L743" s="36" t="str">
        <f t="shared" si="34"/>
        <v>是</v>
      </c>
      <c r="M743" s="36" t="str">
        <f t="shared" si="35"/>
        <v>否</v>
      </c>
    </row>
    <row r="744" ht="18.95" customHeight="1" spans="1:13">
      <c r="A744" s="17" t="s">
        <v>135</v>
      </c>
      <c r="B744" s="468" t="s">
        <v>1379</v>
      </c>
      <c r="C744" s="18"/>
      <c r="D744" s="19" t="s">
        <v>1422</v>
      </c>
      <c r="E744" s="18"/>
      <c r="F744" s="49" t="s">
        <v>1423</v>
      </c>
      <c r="G744" s="24">
        <f>SUMIF($C743:$C2043,$D744,$G743:$G2043)</f>
        <v>161432</v>
      </c>
      <c r="H744" s="25" t="e">
        <f>VLOOKUP(F744,#REF!,2,0)</f>
        <v>#REF!</v>
      </c>
      <c r="I744" s="24"/>
      <c r="J744" s="24">
        <f>VLOOKUP(F744,'数据-全省决算数!'!$B:$C,2,0)</f>
        <v>164474</v>
      </c>
      <c r="K744" s="38" t="str">
        <f t="shared" si="36"/>
        <v/>
      </c>
      <c r="L744" s="36" t="e">
        <f t="shared" si="34"/>
        <v>#REF!</v>
      </c>
      <c r="M744" s="36" t="str">
        <f t="shared" si="35"/>
        <v>是</v>
      </c>
    </row>
    <row r="745" ht="18.95" customHeight="1" spans="1:13">
      <c r="A745" s="17" t="s">
        <v>135</v>
      </c>
      <c r="B745" s="18" t="s">
        <v>135</v>
      </c>
      <c r="C745" s="18" t="s">
        <v>1422</v>
      </c>
      <c r="D745" s="462" t="s">
        <v>1424</v>
      </c>
      <c r="E745" s="18" t="s">
        <v>147</v>
      </c>
      <c r="F745" s="49" t="s">
        <v>1425</v>
      </c>
      <c r="G745" s="24">
        <v>54793</v>
      </c>
      <c r="H745" s="26">
        <v>73724</v>
      </c>
      <c r="I745" s="26"/>
      <c r="J745" s="26"/>
      <c r="K745" s="38">
        <f t="shared" si="36"/>
        <v>0.346</v>
      </c>
      <c r="L745" s="36" t="str">
        <f t="shared" si="34"/>
        <v>是</v>
      </c>
      <c r="M745" s="36" t="str">
        <f t="shared" si="35"/>
        <v>否</v>
      </c>
    </row>
    <row r="746" ht="18.95" customHeight="1" spans="1:13">
      <c r="A746" s="17" t="s">
        <v>135</v>
      </c>
      <c r="B746" s="18" t="s">
        <v>135</v>
      </c>
      <c r="C746" s="18" t="s">
        <v>1422</v>
      </c>
      <c r="D746" s="19" t="s">
        <v>1426</v>
      </c>
      <c r="E746" s="18" t="s">
        <v>147</v>
      </c>
      <c r="F746" s="49" t="s">
        <v>1427</v>
      </c>
      <c r="G746" s="24">
        <v>41184</v>
      </c>
      <c r="H746" s="26">
        <v>68159</v>
      </c>
      <c r="I746" s="26"/>
      <c r="J746" s="26"/>
      <c r="K746" s="38">
        <f t="shared" si="36"/>
        <v>0.655</v>
      </c>
      <c r="L746" s="36" t="str">
        <f t="shared" si="34"/>
        <v>是</v>
      </c>
      <c r="M746" s="36" t="str">
        <f t="shared" si="35"/>
        <v>否</v>
      </c>
    </row>
    <row r="747" ht="18.95" customHeight="1" spans="1:13">
      <c r="A747" s="17" t="s">
        <v>135</v>
      </c>
      <c r="B747" s="18"/>
      <c r="C747" s="18" t="s">
        <v>1422</v>
      </c>
      <c r="D747" s="19" t="s">
        <v>1428</v>
      </c>
      <c r="E747" s="18" t="s">
        <v>147</v>
      </c>
      <c r="F747" s="49" t="s">
        <v>1429</v>
      </c>
      <c r="G747" s="24">
        <v>1210</v>
      </c>
      <c r="H747" s="26">
        <v>1892</v>
      </c>
      <c r="I747" s="26"/>
      <c r="J747" s="26"/>
      <c r="K747" s="38">
        <f t="shared" si="36"/>
        <v>0.564</v>
      </c>
      <c r="L747" s="36" t="str">
        <f t="shared" si="34"/>
        <v>是</v>
      </c>
      <c r="M747" s="36" t="str">
        <f t="shared" si="35"/>
        <v>否</v>
      </c>
    </row>
    <row r="748" ht="18.95" customHeight="1" spans="1:13">
      <c r="A748" s="17" t="s">
        <v>135</v>
      </c>
      <c r="B748" s="18" t="s">
        <v>135</v>
      </c>
      <c r="C748" s="18" t="s">
        <v>1422</v>
      </c>
      <c r="D748" s="19" t="s">
        <v>1430</v>
      </c>
      <c r="E748" s="18" t="s">
        <v>147</v>
      </c>
      <c r="F748" s="49" t="s">
        <v>1431</v>
      </c>
      <c r="G748" s="24">
        <v>2026</v>
      </c>
      <c r="H748" s="26">
        <v>953</v>
      </c>
      <c r="I748" s="26"/>
      <c r="J748" s="26"/>
      <c r="K748" s="38">
        <f t="shared" si="36"/>
        <v>-0.53</v>
      </c>
      <c r="L748" s="36" t="str">
        <f t="shared" si="34"/>
        <v>是</v>
      </c>
      <c r="M748" s="36" t="str">
        <f t="shared" si="35"/>
        <v>否</v>
      </c>
    </row>
    <row r="749" ht="18.95" customHeight="1" spans="1:13">
      <c r="A749" s="17" t="s">
        <v>135</v>
      </c>
      <c r="B749" s="18" t="s">
        <v>135</v>
      </c>
      <c r="C749" s="18" t="s">
        <v>1422</v>
      </c>
      <c r="D749" s="19" t="s">
        <v>1432</v>
      </c>
      <c r="E749" s="18" t="s">
        <v>147</v>
      </c>
      <c r="F749" s="54" t="s">
        <v>1433</v>
      </c>
      <c r="G749" s="24">
        <v>62219</v>
      </c>
      <c r="H749" s="26">
        <v>13195</v>
      </c>
      <c r="I749" s="26"/>
      <c r="J749" s="26"/>
      <c r="K749" s="38">
        <f t="shared" si="36"/>
        <v>-0.788</v>
      </c>
      <c r="L749" s="36" t="str">
        <f t="shared" si="34"/>
        <v>是</v>
      </c>
      <c r="M749" s="36" t="str">
        <f t="shared" si="35"/>
        <v>否</v>
      </c>
    </row>
    <row r="750" ht="18.95" customHeight="1" spans="1:13">
      <c r="A750" s="17" t="s">
        <v>135</v>
      </c>
      <c r="B750" s="468" t="s">
        <v>1379</v>
      </c>
      <c r="C750" s="18"/>
      <c r="D750" s="19" t="s">
        <v>1434</v>
      </c>
      <c r="E750" s="18"/>
      <c r="F750" s="49" t="s">
        <v>1435</v>
      </c>
      <c r="G750" s="24">
        <f>SUMIF($C749:$C2049,$D750,$G749:$G2049)</f>
        <v>73082</v>
      </c>
      <c r="H750" s="25" t="e">
        <f>VLOOKUP(F750,#REF!,2,0)</f>
        <v>#REF!</v>
      </c>
      <c r="I750" s="24"/>
      <c r="J750" s="24">
        <f>VLOOKUP(F750,'数据-全省决算数!'!$B:$C,2,0)</f>
        <v>77388</v>
      </c>
      <c r="K750" s="38" t="str">
        <f t="shared" si="36"/>
        <v/>
      </c>
      <c r="L750" s="36" t="e">
        <f t="shared" si="34"/>
        <v>#REF!</v>
      </c>
      <c r="M750" s="36" t="str">
        <f t="shared" si="35"/>
        <v>是</v>
      </c>
    </row>
    <row r="751" ht="18.95" customHeight="1" spans="1:13">
      <c r="A751" s="17" t="s">
        <v>135</v>
      </c>
      <c r="B751" s="18" t="s">
        <v>135</v>
      </c>
      <c r="C751" s="18" t="s">
        <v>1434</v>
      </c>
      <c r="D751" s="19" t="s">
        <v>1436</v>
      </c>
      <c r="E751" s="18" t="s">
        <v>147</v>
      </c>
      <c r="F751" s="49" t="s">
        <v>1437</v>
      </c>
      <c r="G751" s="24">
        <v>43220</v>
      </c>
      <c r="H751" s="26">
        <v>51589</v>
      </c>
      <c r="I751" s="26"/>
      <c r="J751" s="26"/>
      <c r="K751" s="38">
        <f t="shared" si="36"/>
        <v>0.194</v>
      </c>
      <c r="L751" s="36" t="str">
        <f t="shared" si="34"/>
        <v>是</v>
      </c>
      <c r="M751" s="36" t="str">
        <f t="shared" si="35"/>
        <v>否</v>
      </c>
    </row>
    <row r="752" ht="18.95" customHeight="1" spans="1:13">
      <c r="A752" s="17"/>
      <c r="B752" s="18" t="s">
        <v>135</v>
      </c>
      <c r="C752" s="18" t="s">
        <v>1434</v>
      </c>
      <c r="D752" s="19" t="s">
        <v>1438</v>
      </c>
      <c r="E752" s="18" t="s">
        <v>147</v>
      </c>
      <c r="F752" s="49" t="s">
        <v>1439</v>
      </c>
      <c r="G752" s="24">
        <v>10658</v>
      </c>
      <c r="H752" s="26">
        <v>13152</v>
      </c>
      <c r="I752" s="26"/>
      <c r="J752" s="26"/>
      <c r="K752" s="38">
        <f t="shared" si="36"/>
        <v>0.234</v>
      </c>
      <c r="L752" s="36" t="str">
        <f t="shared" si="34"/>
        <v>是</v>
      </c>
      <c r="M752" s="36" t="str">
        <f t="shared" si="35"/>
        <v>否</v>
      </c>
    </row>
    <row r="753" ht="18.95" customHeight="1" spans="1:13">
      <c r="A753" s="17" t="s">
        <v>135</v>
      </c>
      <c r="B753" s="18" t="s">
        <v>135</v>
      </c>
      <c r="C753" s="18" t="s">
        <v>1434</v>
      </c>
      <c r="D753" s="19" t="s">
        <v>1440</v>
      </c>
      <c r="E753" s="18" t="s">
        <v>147</v>
      </c>
      <c r="F753" s="49" t="s">
        <v>1441</v>
      </c>
      <c r="G753" s="24">
        <v>5900</v>
      </c>
      <c r="H753" s="26">
        <v>4918</v>
      </c>
      <c r="I753" s="26"/>
      <c r="J753" s="26"/>
      <c r="K753" s="38">
        <f t="shared" si="36"/>
        <v>-0.166</v>
      </c>
      <c r="L753" s="36" t="str">
        <f t="shared" si="34"/>
        <v>是</v>
      </c>
      <c r="M753" s="36" t="str">
        <f t="shared" si="35"/>
        <v>否</v>
      </c>
    </row>
    <row r="754" ht="18.95" customHeight="1" spans="1:13">
      <c r="A754" s="17" t="s">
        <v>135</v>
      </c>
      <c r="B754" s="18"/>
      <c r="C754" s="18" t="s">
        <v>1434</v>
      </c>
      <c r="D754" s="19" t="s">
        <v>1442</v>
      </c>
      <c r="E754" s="18" t="s">
        <v>147</v>
      </c>
      <c r="F754" s="49" t="s">
        <v>1443</v>
      </c>
      <c r="G754" s="24">
        <v>12792</v>
      </c>
      <c r="H754" s="26">
        <v>7059</v>
      </c>
      <c r="I754" s="26"/>
      <c r="J754" s="26"/>
      <c r="K754" s="38">
        <f t="shared" si="36"/>
        <v>-0.448</v>
      </c>
      <c r="L754" s="36" t="str">
        <f t="shared" si="34"/>
        <v>是</v>
      </c>
      <c r="M754" s="36" t="str">
        <f t="shared" si="35"/>
        <v>否</v>
      </c>
    </row>
    <row r="755" ht="18.95" customHeight="1" spans="1:13">
      <c r="A755" s="17" t="s">
        <v>135</v>
      </c>
      <c r="B755" s="18" t="s">
        <v>135</v>
      </c>
      <c r="C755" s="18" t="s">
        <v>1434</v>
      </c>
      <c r="D755" s="19" t="s">
        <v>1444</v>
      </c>
      <c r="E755" s="18" t="s">
        <v>147</v>
      </c>
      <c r="F755" s="54" t="s">
        <v>1445</v>
      </c>
      <c r="G755" s="24">
        <v>512</v>
      </c>
      <c r="H755" s="26">
        <v>299</v>
      </c>
      <c r="I755" s="26"/>
      <c r="J755" s="26"/>
      <c r="K755" s="38">
        <f t="shared" si="36"/>
        <v>-0.416</v>
      </c>
      <c r="L755" s="36" t="str">
        <f t="shared" si="34"/>
        <v>是</v>
      </c>
      <c r="M755" s="36" t="str">
        <f t="shared" si="35"/>
        <v>否</v>
      </c>
    </row>
    <row r="756" ht="18.95" customHeight="1" spans="1:13">
      <c r="A756" s="17" t="s">
        <v>135</v>
      </c>
      <c r="B756" s="468" t="s">
        <v>1379</v>
      </c>
      <c r="C756" s="18"/>
      <c r="D756" s="19" t="s">
        <v>1446</v>
      </c>
      <c r="E756" s="18"/>
      <c r="F756" s="49" t="s">
        <v>1447</v>
      </c>
      <c r="G756" s="24">
        <f>SUMIF($C755:$C2055,$D756,$G755:$G2055)</f>
        <v>186149</v>
      </c>
      <c r="H756" s="25" t="e">
        <f>VLOOKUP(F756,#REF!,2,0)</f>
        <v>#REF!</v>
      </c>
      <c r="I756" s="24"/>
      <c r="J756" s="24">
        <f>VLOOKUP(F756,'数据-全省决算数!'!$B:$C,2,0)</f>
        <v>268333</v>
      </c>
      <c r="K756" s="38" t="str">
        <f t="shared" si="36"/>
        <v/>
      </c>
      <c r="L756" s="36" t="e">
        <f t="shared" si="34"/>
        <v>#REF!</v>
      </c>
      <c r="M756" s="36" t="str">
        <f t="shared" si="35"/>
        <v>是</v>
      </c>
    </row>
    <row r="757" ht="18.95" customHeight="1" spans="1:13">
      <c r="A757" s="17" t="s">
        <v>135</v>
      </c>
      <c r="B757" s="18" t="s">
        <v>135</v>
      </c>
      <c r="C757" s="18" t="s">
        <v>1446</v>
      </c>
      <c r="D757" s="19" t="s">
        <v>1448</v>
      </c>
      <c r="E757" s="18" t="s">
        <v>147</v>
      </c>
      <c r="F757" s="49" t="s">
        <v>1449</v>
      </c>
      <c r="G757" s="24">
        <v>97240</v>
      </c>
      <c r="H757" s="26">
        <v>130461</v>
      </c>
      <c r="I757" s="26"/>
      <c r="J757" s="26"/>
      <c r="K757" s="38">
        <f t="shared" si="36"/>
        <v>0.342</v>
      </c>
      <c r="L757" s="36" t="str">
        <f t="shared" si="34"/>
        <v>是</v>
      </c>
      <c r="M757" s="36" t="str">
        <f t="shared" si="35"/>
        <v>否</v>
      </c>
    </row>
    <row r="758" ht="18.95" customHeight="1" spans="1:13">
      <c r="A758" s="17" t="s">
        <v>135</v>
      </c>
      <c r="B758" s="18" t="s">
        <v>135</v>
      </c>
      <c r="C758" s="18" t="s">
        <v>1446</v>
      </c>
      <c r="D758" s="19" t="s">
        <v>1450</v>
      </c>
      <c r="E758" s="18" t="s">
        <v>147</v>
      </c>
      <c r="F758" s="49" t="s">
        <v>1451</v>
      </c>
      <c r="G758" s="24">
        <v>1487</v>
      </c>
      <c r="H758" s="26">
        <v>2092</v>
      </c>
      <c r="I758" s="26"/>
      <c r="J758" s="26"/>
      <c r="K758" s="38">
        <f t="shared" si="36"/>
        <v>0.407</v>
      </c>
      <c r="L758" s="36" t="str">
        <f t="shared" si="34"/>
        <v>是</v>
      </c>
      <c r="M758" s="36" t="str">
        <f t="shared" si="35"/>
        <v>否</v>
      </c>
    </row>
    <row r="759" ht="18.95" customHeight="1" spans="1:13">
      <c r="A759" s="17" t="s">
        <v>135</v>
      </c>
      <c r="B759" s="18" t="s">
        <v>135</v>
      </c>
      <c r="C759" s="18" t="s">
        <v>1446</v>
      </c>
      <c r="D759" s="19" t="s">
        <v>1452</v>
      </c>
      <c r="E759" s="18" t="s">
        <v>147</v>
      </c>
      <c r="F759" s="49" t="s">
        <v>1453</v>
      </c>
      <c r="G759" s="24">
        <v>59</v>
      </c>
      <c r="H759" s="26">
        <v>-30</v>
      </c>
      <c r="I759" s="26"/>
      <c r="J759" s="26"/>
      <c r="K759" s="38">
        <f t="shared" si="36"/>
        <v>-1.508</v>
      </c>
      <c r="L759" s="36" t="str">
        <f t="shared" si="34"/>
        <v>是</v>
      </c>
      <c r="M759" s="36" t="str">
        <f t="shared" si="35"/>
        <v>否</v>
      </c>
    </row>
    <row r="760" ht="18.95" customHeight="1" spans="1:13">
      <c r="A760" s="17" t="s">
        <v>135</v>
      </c>
      <c r="B760" s="18" t="s">
        <v>135</v>
      </c>
      <c r="C760" s="18" t="s">
        <v>1446</v>
      </c>
      <c r="D760" s="19" t="s">
        <v>1454</v>
      </c>
      <c r="E760" s="18" t="s">
        <v>147</v>
      </c>
      <c r="F760" s="49" t="s">
        <v>1455</v>
      </c>
      <c r="G760" s="24">
        <v>4637</v>
      </c>
      <c r="H760" s="26">
        <v>48807</v>
      </c>
      <c r="I760" s="26"/>
      <c r="J760" s="26"/>
      <c r="K760" s="38">
        <f t="shared" si="36"/>
        <v>9.526</v>
      </c>
      <c r="L760" s="36" t="str">
        <f t="shared" si="34"/>
        <v>是</v>
      </c>
      <c r="M760" s="36" t="str">
        <f t="shared" si="35"/>
        <v>否</v>
      </c>
    </row>
    <row r="761" ht="18.95" customHeight="1" spans="1:13">
      <c r="A761" s="17" t="s">
        <v>135</v>
      </c>
      <c r="B761" s="18"/>
      <c r="C761" s="18" t="s">
        <v>1446</v>
      </c>
      <c r="D761" s="19" t="s">
        <v>1456</v>
      </c>
      <c r="E761" s="18" t="s">
        <v>147</v>
      </c>
      <c r="F761" s="54" t="s">
        <v>1457</v>
      </c>
      <c r="G761" s="24">
        <v>82726</v>
      </c>
      <c r="H761" s="26">
        <v>85965</v>
      </c>
      <c r="I761" s="26"/>
      <c r="J761" s="26"/>
      <c r="K761" s="38">
        <f t="shared" si="36"/>
        <v>0.039</v>
      </c>
      <c r="L761" s="36" t="str">
        <f t="shared" si="34"/>
        <v>是</v>
      </c>
      <c r="M761" s="36" t="str">
        <f t="shared" si="35"/>
        <v>否</v>
      </c>
    </row>
    <row r="762" ht="18.95" customHeight="1" spans="1:13">
      <c r="A762" s="17" t="s">
        <v>135</v>
      </c>
      <c r="B762" s="468" t="s">
        <v>1379</v>
      </c>
      <c r="C762" s="18"/>
      <c r="D762" s="19" t="s">
        <v>1458</v>
      </c>
      <c r="E762" s="18"/>
      <c r="F762" s="49" t="s">
        <v>1459</v>
      </c>
      <c r="G762" s="24">
        <f>SUMIF($C761:$C2061,$D762,$G761:$G2061)</f>
        <v>44918</v>
      </c>
      <c r="H762" s="25" t="e">
        <f>VLOOKUP(F762,#REF!,2,0)</f>
        <v>#REF!</v>
      </c>
      <c r="I762" s="24"/>
      <c r="J762" s="24">
        <f>VLOOKUP(F762,'数据-全省决算数!'!$B:$C,2,0)</f>
        <v>41260</v>
      </c>
      <c r="K762" s="38" t="str">
        <f t="shared" si="36"/>
        <v/>
      </c>
      <c r="L762" s="36" t="e">
        <f t="shared" si="34"/>
        <v>#REF!</v>
      </c>
      <c r="M762" s="36" t="str">
        <f t="shared" si="35"/>
        <v>是</v>
      </c>
    </row>
    <row r="763" ht="18.95" customHeight="1" spans="1:13">
      <c r="A763" s="17" t="s">
        <v>135</v>
      </c>
      <c r="B763" s="18" t="s">
        <v>135</v>
      </c>
      <c r="C763" s="18" t="s">
        <v>1458</v>
      </c>
      <c r="D763" s="19" t="s">
        <v>1460</v>
      </c>
      <c r="E763" s="18" t="s">
        <v>147</v>
      </c>
      <c r="F763" s="49" t="s">
        <v>1461</v>
      </c>
      <c r="G763" s="24">
        <v>0</v>
      </c>
      <c r="H763" s="26">
        <v>0</v>
      </c>
      <c r="I763" s="26"/>
      <c r="J763" s="26"/>
      <c r="K763" s="38" t="str">
        <f t="shared" si="36"/>
        <v/>
      </c>
      <c r="L763" s="36" t="str">
        <f t="shared" si="34"/>
        <v>否</v>
      </c>
      <c r="M763" s="36" t="str">
        <f t="shared" si="35"/>
        <v>否</v>
      </c>
    </row>
    <row r="764" ht="18.95" customHeight="1" spans="1:13">
      <c r="A764" s="17" t="s">
        <v>135</v>
      </c>
      <c r="B764" s="18" t="s">
        <v>135</v>
      </c>
      <c r="C764" s="18" t="s">
        <v>1458</v>
      </c>
      <c r="D764" s="19" t="s">
        <v>1462</v>
      </c>
      <c r="E764" s="18" t="s">
        <v>147</v>
      </c>
      <c r="F764" s="54" t="s">
        <v>1463</v>
      </c>
      <c r="G764" s="24">
        <v>44918</v>
      </c>
      <c r="H764" s="26">
        <v>40630</v>
      </c>
      <c r="I764" s="26"/>
      <c r="J764" s="26"/>
      <c r="K764" s="38">
        <f t="shared" si="36"/>
        <v>-0.095</v>
      </c>
      <c r="L764" s="36" t="str">
        <f t="shared" si="34"/>
        <v>是</v>
      </c>
      <c r="M764" s="36" t="str">
        <f t="shared" si="35"/>
        <v>否</v>
      </c>
    </row>
    <row r="765" ht="18.95" customHeight="1" spans="1:13">
      <c r="A765" s="17" t="s">
        <v>135</v>
      </c>
      <c r="B765" s="468" t="s">
        <v>1379</v>
      </c>
      <c r="C765" s="18"/>
      <c r="D765" s="19" t="s">
        <v>1464</v>
      </c>
      <c r="E765" s="18"/>
      <c r="F765" s="49" t="s">
        <v>1465</v>
      </c>
      <c r="G765" s="24">
        <f>SUMIF($C764:$C2064,$D765,$G764:$G2064)</f>
        <v>8904</v>
      </c>
      <c r="H765" s="25" t="e">
        <f>VLOOKUP(F765,#REF!,2,0)</f>
        <v>#REF!</v>
      </c>
      <c r="I765" s="24"/>
      <c r="J765" s="24">
        <f>VLOOKUP(F765,'数据-全省决算数!'!$B:$C,2,0)</f>
        <v>5681</v>
      </c>
      <c r="K765" s="38" t="str">
        <f t="shared" si="36"/>
        <v/>
      </c>
      <c r="L765" s="36" t="e">
        <f t="shared" si="34"/>
        <v>#REF!</v>
      </c>
      <c r="M765" s="36" t="str">
        <f t="shared" si="35"/>
        <v>是</v>
      </c>
    </row>
    <row r="766" ht="18.95" customHeight="1" spans="1:13">
      <c r="A766" s="17" t="s">
        <v>135</v>
      </c>
      <c r="B766" s="18" t="s">
        <v>135</v>
      </c>
      <c r="C766" s="468" t="s">
        <v>1464</v>
      </c>
      <c r="D766" s="19" t="s">
        <v>1466</v>
      </c>
      <c r="E766" s="18" t="s">
        <v>147</v>
      </c>
      <c r="F766" s="49" t="s">
        <v>1467</v>
      </c>
      <c r="G766" s="24">
        <v>8904</v>
      </c>
      <c r="H766" s="26">
        <v>5681</v>
      </c>
      <c r="I766" s="26"/>
      <c r="J766" s="26"/>
      <c r="K766" s="38">
        <f t="shared" si="36"/>
        <v>-0.362</v>
      </c>
      <c r="L766" s="36" t="str">
        <f t="shared" si="34"/>
        <v>是</v>
      </c>
      <c r="M766" s="36" t="str">
        <f t="shared" si="35"/>
        <v>否</v>
      </c>
    </row>
    <row r="767" ht="18.95" customHeight="1" spans="1:13">
      <c r="A767" s="17" t="s">
        <v>135</v>
      </c>
      <c r="B767" s="18"/>
      <c r="C767" s="468" t="s">
        <v>1464</v>
      </c>
      <c r="D767" s="19" t="s">
        <v>1468</v>
      </c>
      <c r="E767" s="18" t="s">
        <v>147</v>
      </c>
      <c r="F767" s="54" t="s">
        <v>1469</v>
      </c>
      <c r="G767" s="24">
        <v>0</v>
      </c>
      <c r="H767" s="26">
        <v>0</v>
      </c>
      <c r="I767" s="26"/>
      <c r="J767" s="26"/>
      <c r="K767" s="38" t="str">
        <f t="shared" si="36"/>
        <v/>
      </c>
      <c r="L767" s="36" t="str">
        <f t="shared" si="34"/>
        <v>否</v>
      </c>
      <c r="M767" s="36" t="str">
        <f t="shared" si="35"/>
        <v>否</v>
      </c>
    </row>
    <row r="768" ht="18.95" customHeight="1" spans="1:13">
      <c r="A768" s="17" t="s">
        <v>135</v>
      </c>
      <c r="B768" s="468" t="s">
        <v>1379</v>
      </c>
      <c r="C768" s="18"/>
      <c r="D768" s="19" t="s">
        <v>1470</v>
      </c>
      <c r="E768" s="18" t="s">
        <v>147</v>
      </c>
      <c r="F768" s="49" t="s">
        <v>3211</v>
      </c>
      <c r="G768" s="24">
        <v>882</v>
      </c>
      <c r="H768" s="25" t="e">
        <f>VLOOKUP(F768,#REF!,2,0)</f>
        <v>#REF!</v>
      </c>
      <c r="I768" s="24"/>
      <c r="J768" s="24" t="e">
        <f>VLOOKUP(F768,'数据-全省决算数!'!$B:$C,2,0)</f>
        <v>#N/A</v>
      </c>
      <c r="K768" s="38" t="str">
        <f t="shared" si="36"/>
        <v/>
      </c>
      <c r="L768" s="36" t="e">
        <f t="shared" si="34"/>
        <v>#REF!</v>
      </c>
      <c r="M768" s="36" t="str">
        <f t="shared" si="35"/>
        <v>是</v>
      </c>
    </row>
    <row r="769" ht="18.95" customHeight="1" spans="1:13">
      <c r="A769" s="17" t="s">
        <v>135</v>
      </c>
      <c r="B769" s="468" t="s">
        <v>1379</v>
      </c>
      <c r="C769" s="18"/>
      <c r="D769" s="19" t="s">
        <v>1472</v>
      </c>
      <c r="E769" s="18" t="s">
        <v>147</v>
      </c>
      <c r="F769" s="49" t="s">
        <v>3212</v>
      </c>
      <c r="G769" s="24">
        <v>33841</v>
      </c>
      <c r="H769" s="25" t="e">
        <f>VLOOKUP(F769,#REF!,2,0)</f>
        <v>#REF!</v>
      </c>
      <c r="I769" s="24"/>
      <c r="J769" s="24" t="e">
        <f>VLOOKUP(F769,'数据-全省决算数!'!$B:$C,2,0)</f>
        <v>#N/A</v>
      </c>
      <c r="K769" s="38" t="str">
        <f t="shared" si="36"/>
        <v/>
      </c>
      <c r="L769" s="36" t="e">
        <f t="shared" si="34"/>
        <v>#REF!</v>
      </c>
      <c r="M769" s="36" t="str">
        <f t="shared" si="35"/>
        <v>是</v>
      </c>
    </row>
    <row r="770" ht="18.95" customHeight="1" spans="1:13">
      <c r="A770" s="17" t="s">
        <v>135</v>
      </c>
      <c r="B770" s="468" t="s">
        <v>1379</v>
      </c>
      <c r="C770" s="18"/>
      <c r="D770" s="19" t="s">
        <v>1474</v>
      </c>
      <c r="E770" s="18"/>
      <c r="F770" s="49" t="s">
        <v>1475</v>
      </c>
      <c r="G770" s="24">
        <f>SUMIF($C769:$C2069,$D770,$G769:$G2069)</f>
        <v>39769</v>
      </c>
      <c r="H770" s="25" t="e">
        <f>VLOOKUP(F770,#REF!,2,0)</f>
        <v>#REF!</v>
      </c>
      <c r="I770" s="24"/>
      <c r="J770" s="24">
        <f>VLOOKUP(F770,'数据-全省决算数!'!$B:$C,2,0)</f>
        <v>130227</v>
      </c>
      <c r="K770" s="38" t="str">
        <f t="shared" si="36"/>
        <v/>
      </c>
      <c r="L770" s="36" t="e">
        <f t="shared" si="34"/>
        <v>#REF!</v>
      </c>
      <c r="M770" s="36" t="str">
        <f t="shared" si="35"/>
        <v>是</v>
      </c>
    </row>
    <row r="771" ht="18.95" customHeight="1" spans="1:13">
      <c r="A771" s="17" t="s">
        <v>135</v>
      </c>
      <c r="B771" s="18" t="s">
        <v>135</v>
      </c>
      <c r="C771" s="468" t="s">
        <v>1474</v>
      </c>
      <c r="D771" s="19" t="s">
        <v>1476</v>
      </c>
      <c r="E771" s="18" t="s">
        <v>147</v>
      </c>
      <c r="F771" s="49" t="s">
        <v>1477</v>
      </c>
      <c r="G771" s="24">
        <v>12086</v>
      </c>
      <c r="H771" s="26">
        <v>15895</v>
      </c>
      <c r="I771" s="26"/>
      <c r="J771" s="26"/>
      <c r="K771" s="38">
        <f t="shared" si="36"/>
        <v>0.315</v>
      </c>
      <c r="L771" s="36" t="str">
        <f t="shared" si="34"/>
        <v>是</v>
      </c>
      <c r="M771" s="36" t="str">
        <f t="shared" si="35"/>
        <v>否</v>
      </c>
    </row>
    <row r="772" ht="18.95" customHeight="1" spans="1:13">
      <c r="A772" s="17" t="s">
        <v>135</v>
      </c>
      <c r="B772" s="18" t="s">
        <v>135</v>
      </c>
      <c r="C772" s="468" t="s">
        <v>1474</v>
      </c>
      <c r="D772" s="19" t="s">
        <v>1478</v>
      </c>
      <c r="E772" s="18" t="s">
        <v>147</v>
      </c>
      <c r="F772" s="49" t="s">
        <v>1479</v>
      </c>
      <c r="G772" s="24">
        <v>8584</v>
      </c>
      <c r="H772" s="26">
        <v>2838</v>
      </c>
      <c r="I772" s="26"/>
      <c r="J772" s="26"/>
      <c r="K772" s="38">
        <f t="shared" si="36"/>
        <v>-0.669</v>
      </c>
      <c r="L772" s="36" t="str">
        <f t="shared" ref="L772:L835" si="37">IF(F772&lt;&gt;"",IF(SUM(G772:H772)&lt;&gt;0,"是","否"),"空")</f>
        <v>是</v>
      </c>
      <c r="M772" s="36" t="str">
        <f t="shared" ref="M772:M835" si="38">IF(C772&lt;&gt;"",IF(OR(LEFT(C772,3)="205",LEFT(C772,3)="206",LEFT(C772,3)="207",LEFT(C772,3)="208",LEFT(C772,3)="210",LEFT(C772,3)="213"),"是","否"),"是")</f>
        <v>否</v>
      </c>
    </row>
    <row r="773" ht="18.95" customHeight="1" spans="1:13">
      <c r="A773" s="17" t="s">
        <v>135</v>
      </c>
      <c r="B773" s="18"/>
      <c r="C773" s="468" t="s">
        <v>1474</v>
      </c>
      <c r="D773" s="19" t="s">
        <v>1480</v>
      </c>
      <c r="E773" s="18" t="s">
        <v>147</v>
      </c>
      <c r="F773" s="49" t="s">
        <v>1481</v>
      </c>
      <c r="G773" s="24">
        <v>11919</v>
      </c>
      <c r="H773" s="26">
        <v>109027</v>
      </c>
      <c r="I773" s="26"/>
      <c r="J773" s="26"/>
      <c r="K773" s="38">
        <f t="shared" si="36"/>
        <v>8.147</v>
      </c>
      <c r="L773" s="36" t="str">
        <f t="shared" si="37"/>
        <v>是</v>
      </c>
      <c r="M773" s="36" t="str">
        <f t="shared" si="38"/>
        <v>否</v>
      </c>
    </row>
    <row r="774" ht="18.95" customHeight="1" spans="1:13">
      <c r="A774" s="17" t="s">
        <v>135</v>
      </c>
      <c r="B774" s="18"/>
      <c r="C774" s="468" t="s">
        <v>1474</v>
      </c>
      <c r="D774" s="19" t="s">
        <v>1482</v>
      </c>
      <c r="E774" s="18" t="s">
        <v>147</v>
      </c>
      <c r="F774" s="49" t="s">
        <v>1483</v>
      </c>
      <c r="G774" s="24">
        <v>81</v>
      </c>
      <c r="H774" s="26">
        <v>6</v>
      </c>
      <c r="I774" s="26"/>
      <c r="J774" s="26"/>
      <c r="K774" s="38">
        <f t="shared" si="36"/>
        <v>-0.926</v>
      </c>
      <c r="L774" s="36" t="str">
        <f t="shared" si="37"/>
        <v>是</v>
      </c>
      <c r="M774" s="36" t="str">
        <f t="shared" si="38"/>
        <v>否</v>
      </c>
    </row>
    <row r="775" ht="18.95" customHeight="1" spans="1:13">
      <c r="A775" s="17" t="s">
        <v>135</v>
      </c>
      <c r="B775" s="18"/>
      <c r="C775" s="468" t="s">
        <v>1474</v>
      </c>
      <c r="D775" s="19" t="s">
        <v>1484</v>
      </c>
      <c r="E775" s="18" t="s">
        <v>147</v>
      </c>
      <c r="F775" s="54" t="s">
        <v>1485</v>
      </c>
      <c r="G775" s="24">
        <v>7099</v>
      </c>
      <c r="H775" s="26">
        <v>2467</v>
      </c>
      <c r="I775" s="26"/>
      <c r="J775" s="26"/>
      <c r="K775" s="38">
        <f t="shared" si="36"/>
        <v>-0.652</v>
      </c>
      <c r="L775" s="36" t="str">
        <f t="shared" si="37"/>
        <v>是</v>
      </c>
      <c r="M775" s="36" t="str">
        <f t="shared" si="38"/>
        <v>否</v>
      </c>
    </row>
    <row r="776" ht="18.95" customHeight="1" spans="1:13">
      <c r="A776" s="17" t="s">
        <v>135</v>
      </c>
      <c r="B776" s="468" t="s">
        <v>1379</v>
      </c>
      <c r="C776" s="18"/>
      <c r="D776" s="19" t="s">
        <v>1486</v>
      </c>
      <c r="E776" s="18" t="s">
        <v>147</v>
      </c>
      <c r="F776" s="49" t="s">
        <v>3218</v>
      </c>
      <c r="G776" s="24">
        <v>31169</v>
      </c>
      <c r="H776" s="25" t="e">
        <f>VLOOKUP(F776,#REF!,2,0)</f>
        <v>#REF!</v>
      </c>
      <c r="I776" s="24"/>
      <c r="J776" s="24" t="e">
        <f>VLOOKUP(F776,'数据-全省决算数!'!$B:$C,2,0)</f>
        <v>#N/A</v>
      </c>
      <c r="K776" s="38" t="str">
        <f t="shared" ref="K776:K839" si="39">IF(ISERROR(H776/G776-1),"",H776/G776-1)</f>
        <v/>
      </c>
      <c r="L776" s="36" t="e">
        <f t="shared" si="37"/>
        <v>#REF!</v>
      </c>
      <c r="M776" s="36" t="str">
        <f t="shared" si="38"/>
        <v>是</v>
      </c>
    </row>
    <row r="777" ht="18.95" customHeight="1" spans="1:13">
      <c r="A777" s="17" t="s">
        <v>135</v>
      </c>
      <c r="B777" s="468" t="s">
        <v>1379</v>
      </c>
      <c r="C777" s="18"/>
      <c r="D777" s="19" t="s">
        <v>1488</v>
      </c>
      <c r="E777" s="18" t="s">
        <v>147</v>
      </c>
      <c r="F777" s="49" t="s">
        <v>3219</v>
      </c>
      <c r="G777" s="24">
        <v>4450</v>
      </c>
      <c r="H777" s="25" t="e">
        <f>VLOOKUP(F777,#REF!,2,0)</f>
        <v>#REF!</v>
      </c>
      <c r="I777" s="24"/>
      <c r="J777" s="24" t="e">
        <f>VLOOKUP(F777,'数据-全省决算数!'!$B:$C,2,0)</f>
        <v>#N/A</v>
      </c>
      <c r="K777" s="38" t="str">
        <f t="shared" si="39"/>
        <v/>
      </c>
      <c r="L777" s="36" t="e">
        <f t="shared" si="37"/>
        <v>#REF!</v>
      </c>
      <c r="M777" s="36" t="str">
        <f t="shared" si="38"/>
        <v>是</v>
      </c>
    </row>
    <row r="778" ht="18.95" customHeight="1" spans="1:13">
      <c r="A778" s="17" t="s">
        <v>135</v>
      </c>
      <c r="B778" s="468" t="s">
        <v>1379</v>
      </c>
      <c r="C778" s="18"/>
      <c r="D778" s="19" t="s">
        <v>1490</v>
      </c>
      <c r="E778" s="18"/>
      <c r="F778" s="49" t="s">
        <v>1491</v>
      </c>
      <c r="G778" s="24">
        <f>SUMIF($C777:$C2077,$D778,$G777:$G2077)</f>
        <v>27464</v>
      </c>
      <c r="H778" s="25" t="e">
        <f>VLOOKUP(F778,#REF!,2,0)</f>
        <v>#REF!</v>
      </c>
      <c r="I778" s="24"/>
      <c r="J778" s="24">
        <f>VLOOKUP(F778,'数据-全省决算数!'!$B:$C,2,0)</f>
        <v>53842</v>
      </c>
      <c r="K778" s="38" t="str">
        <f t="shared" si="39"/>
        <v/>
      </c>
      <c r="L778" s="36" t="e">
        <f t="shared" si="37"/>
        <v>#REF!</v>
      </c>
      <c r="M778" s="36" t="str">
        <f t="shared" si="38"/>
        <v>是</v>
      </c>
    </row>
    <row r="779" ht="18.95" customHeight="1" spans="1:13">
      <c r="A779" s="17" t="s">
        <v>135</v>
      </c>
      <c r="B779" s="18" t="s">
        <v>135</v>
      </c>
      <c r="C779" s="468" t="s">
        <v>1490</v>
      </c>
      <c r="D779" s="19" t="s">
        <v>1492</v>
      </c>
      <c r="E779" s="18" t="s">
        <v>147</v>
      </c>
      <c r="F779" s="49" t="s">
        <v>141</v>
      </c>
      <c r="G779" s="24">
        <v>0</v>
      </c>
      <c r="H779" s="26">
        <v>0</v>
      </c>
      <c r="I779" s="26"/>
      <c r="J779" s="26"/>
      <c r="K779" s="42" t="str">
        <f t="shared" si="39"/>
        <v/>
      </c>
      <c r="L779" s="36" t="str">
        <f t="shared" si="37"/>
        <v>否</v>
      </c>
      <c r="M779" s="36" t="str">
        <f t="shared" si="38"/>
        <v>否</v>
      </c>
    </row>
    <row r="780" ht="18.95" customHeight="1" spans="1:13">
      <c r="A780" s="17" t="s">
        <v>135</v>
      </c>
      <c r="B780" s="18" t="s">
        <v>135</v>
      </c>
      <c r="C780" s="468" t="s">
        <v>1490</v>
      </c>
      <c r="D780" s="19" t="s">
        <v>1493</v>
      </c>
      <c r="E780" s="18" t="s">
        <v>147</v>
      </c>
      <c r="F780" s="49" t="s">
        <v>143</v>
      </c>
      <c r="G780" s="24">
        <v>50</v>
      </c>
      <c r="H780" s="26">
        <v>0</v>
      </c>
      <c r="I780" s="26"/>
      <c r="J780" s="26"/>
      <c r="K780" s="38">
        <f t="shared" si="39"/>
        <v>-1</v>
      </c>
      <c r="L780" s="36" t="str">
        <f t="shared" si="37"/>
        <v>是</v>
      </c>
      <c r="M780" s="36" t="str">
        <f t="shared" si="38"/>
        <v>否</v>
      </c>
    </row>
    <row r="781" ht="18.95" customHeight="1" spans="1:13">
      <c r="A781" s="17" t="s">
        <v>135</v>
      </c>
      <c r="B781" s="18"/>
      <c r="C781" s="468" t="s">
        <v>1490</v>
      </c>
      <c r="D781" s="19" t="s">
        <v>1494</v>
      </c>
      <c r="E781" s="18" t="s">
        <v>147</v>
      </c>
      <c r="F781" s="49" t="s">
        <v>145</v>
      </c>
      <c r="G781" s="24">
        <v>0</v>
      </c>
      <c r="H781" s="26">
        <v>0</v>
      </c>
      <c r="I781" s="26"/>
      <c r="J781" s="26"/>
      <c r="K781" s="38" t="str">
        <f t="shared" si="39"/>
        <v/>
      </c>
      <c r="L781" s="36" t="str">
        <f t="shared" si="37"/>
        <v>否</v>
      </c>
      <c r="M781" s="36" t="str">
        <f t="shared" si="38"/>
        <v>否</v>
      </c>
    </row>
    <row r="782" ht="18.95" customHeight="1" spans="1:13">
      <c r="A782" s="17" t="s">
        <v>135</v>
      </c>
      <c r="B782" s="18"/>
      <c r="C782" s="468" t="s">
        <v>1490</v>
      </c>
      <c r="D782" s="19" t="s">
        <v>1495</v>
      </c>
      <c r="E782" s="18" t="s">
        <v>147</v>
      </c>
      <c r="F782" s="49" t="s">
        <v>1496</v>
      </c>
      <c r="G782" s="24">
        <v>0</v>
      </c>
      <c r="H782" s="26">
        <v>0</v>
      </c>
      <c r="I782" s="26"/>
      <c r="J782" s="26"/>
      <c r="K782" s="38" t="str">
        <f t="shared" si="39"/>
        <v/>
      </c>
      <c r="L782" s="36" t="str">
        <f t="shared" si="37"/>
        <v>否</v>
      </c>
      <c r="M782" s="36" t="str">
        <f t="shared" si="38"/>
        <v>否</v>
      </c>
    </row>
    <row r="783" ht="18.95" customHeight="1" spans="1:13">
      <c r="A783" s="17" t="s">
        <v>135</v>
      </c>
      <c r="B783" s="18"/>
      <c r="C783" s="468" t="s">
        <v>1490</v>
      </c>
      <c r="D783" s="19" t="s">
        <v>1497</v>
      </c>
      <c r="E783" s="18" t="s">
        <v>147</v>
      </c>
      <c r="F783" s="49" t="s">
        <v>1498</v>
      </c>
      <c r="G783" s="24">
        <v>0</v>
      </c>
      <c r="H783" s="26">
        <v>0</v>
      </c>
      <c r="I783" s="26"/>
      <c r="J783" s="26"/>
      <c r="K783" s="42" t="str">
        <f t="shared" si="39"/>
        <v/>
      </c>
      <c r="L783" s="36" t="str">
        <f t="shared" si="37"/>
        <v>否</v>
      </c>
      <c r="M783" s="36" t="str">
        <f t="shared" si="38"/>
        <v>否</v>
      </c>
    </row>
    <row r="784" ht="18.95" customHeight="1" spans="1:13">
      <c r="A784" s="17" t="s">
        <v>135</v>
      </c>
      <c r="B784" s="18" t="s">
        <v>135</v>
      </c>
      <c r="C784" s="468" t="s">
        <v>1490</v>
      </c>
      <c r="D784" s="19" t="s">
        <v>1499</v>
      </c>
      <c r="E784" s="18" t="s">
        <v>147</v>
      </c>
      <c r="F784" s="49" t="s">
        <v>1500</v>
      </c>
      <c r="G784" s="24">
        <v>0</v>
      </c>
      <c r="H784" s="26">
        <v>0</v>
      </c>
      <c r="I784" s="26"/>
      <c r="J784" s="26"/>
      <c r="K784" s="38" t="str">
        <f t="shared" si="39"/>
        <v/>
      </c>
      <c r="L784" s="36" t="str">
        <f t="shared" si="37"/>
        <v>否</v>
      </c>
      <c r="M784" s="36" t="str">
        <f t="shared" si="38"/>
        <v>否</v>
      </c>
    </row>
    <row r="785" ht="18.95" customHeight="1" spans="1:13">
      <c r="A785" s="17" t="s">
        <v>135</v>
      </c>
      <c r="B785" s="18" t="s">
        <v>135</v>
      </c>
      <c r="C785" s="468" t="s">
        <v>1490</v>
      </c>
      <c r="D785" s="19" t="s">
        <v>1501</v>
      </c>
      <c r="E785" s="18" t="s">
        <v>147</v>
      </c>
      <c r="F785" s="49" t="s">
        <v>1502</v>
      </c>
      <c r="G785" s="24">
        <v>12</v>
      </c>
      <c r="H785" s="26">
        <v>18</v>
      </c>
      <c r="I785" s="26"/>
      <c r="J785" s="26"/>
      <c r="K785" s="38">
        <f t="shared" si="39"/>
        <v>0.5</v>
      </c>
      <c r="L785" s="36" t="str">
        <f t="shared" si="37"/>
        <v>是</v>
      </c>
      <c r="M785" s="36" t="str">
        <f t="shared" si="38"/>
        <v>否</v>
      </c>
    </row>
    <row r="786" ht="18.95" customHeight="1" spans="1:13">
      <c r="A786" s="17" t="s">
        <v>135</v>
      </c>
      <c r="B786" s="18" t="s">
        <v>135</v>
      </c>
      <c r="C786" s="468" t="s">
        <v>1490</v>
      </c>
      <c r="D786" s="19" t="s">
        <v>1503</v>
      </c>
      <c r="E786" s="18" t="s">
        <v>147</v>
      </c>
      <c r="F786" s="49" t="s">
        <v>1504</v>
      </c>
      <c r="G786" s="24">
        <v>0</v>
      </c>
      <c r="H786" s="26">
        <v>0</v>
      </c>
      <c r="I786" s="26"/>
      <c r="J786" s="26"/>
      <c r="K786" s="38" t="str">
        <f t="shared" si="39"/>
        <v/>
      </c>
      <c r="L786" s="36" t="str">
        <f t="shared" si="37"/>
        <v>否</v>
      </c>
      <c r="M786" s="36" t="str">
        <f t="shared" si="38"/>
        <v>否</v>
      </c>
    </row>
    <row r="787" ht="18.95" customHeight="1" spans="1:13">
      <c r="A787" s="17" t="s">
        <v>135</v>
      </c>
      <c r="B787" s="18" t="s">
        <v>135</v>
      </c>
      <c r="C787" s="468" t="s">
        <v>1490</v>
      </c>
      <c r="D787" s="19" t="s">
        <v>1505</v>
      </c>
      <c r="E787" s="18" t="s">
        <v>147</v>
      </c>
      <c r="F787" s="49" t="s">
        <v>1506</v>
      </c>
      <c r="G787" s="24">
        <v>0</v>
      </c>
      <c r="H787" s="26">
        <v>0</v>
      </c>
      <c r="I787" s="26"/>
      <c r="J787" s="26"/>
      <c r="K787" s="38" t="str">
        <f t="shared" si="39"/>
        <v/>
      </c>
      <c r="L787" s="36" t="str">
        <f t="shared" si="37"/>
        <v>否</v>
      </c>
      <c r="M787" s="36" t="str">
        <f t="shared" si="38"/>
        <v>否</v>
      </c>
    </row>
    <row r="788" ht="18.95" customHeight="1" spans="1:13">
      <c r="A788" s="17" t="s">
        <v>135</v>
      </c>
      <c r="B788" s="18" t="s">
        <v>135</v>
      </c>
      <c r="C788" s="468" t="s">
        <v>1490</v>
      </c>
      <c r="D788" s="19" t="s">
        <v>1507</v>
      </c>
      <c r="E788" s="18" t="s">
        <v>147</v>
      </c>
      <c r="F788" s="49" t="s">
        <v>1508</v>
      </c>
      <c r="G788" s="24">
        <v>0</v>
      </c>
      <c r="H788" s="26">
        <v>0</v>
      </c>
      <c r="I788" s="26"/>
      <c r="J788" s="26"/>
      <c r="K788" s="38" t="str">
        <f t="shared" si="39"/>
        <v/>
      </c>
      <c r="L788" s="36" t="str">
        <f t="shared" si="37"/>
        <v>否</v>
      </c>
      <c r="M788" s="36" t="str">
        <f t="shared" si="38"/>
        <v>否</v>
      </c>
    </row>
    <row r="789" ht="18.95" customHeight="1" spans="1:13">
      <c r="A789" s="17" t="s">
        <v>135</v>
      </c>
      <c r="B789" s="18" t="s">
        <v>135</v>
      </c>
      <c r="C789" s="468" t="s">
        <v>1490</v>
      </c>
      <c r="D789" s="19" t="s">
        <v>1509</v>
      </c>
      <c r="E789" s="18" t="s">
        <v>147</v>
      </c>
      <c r="F789" s="49" t="s">
        <v>248</v>
      </c>
      <c r="G789" s="24">
        <v>0</v>
      </c>
      <c r="H789" s="26">
        <v>1451</v>
      </c>
      <c r="I789" s="26"/>
      <c r="J789" s="26"/>
      <c r="K789" s="38" t="str">
        <f t="shared" si="39"/>
        <v/>
      </c>
      <c r="L789" s="36" t="str">
        <f t="shared" si="37"/>
        <v>是</v>
      </c>
      <c r="M789" s="36" t="str">
        <f t="shared" si="38"/>
        <v>否</v>
      </c>
    </row>
    <row r="790" ht="18.95" customHeight="1" spans="1:13">
      <c r="A790" s="17" t="s">
        <v>135</v>
      </c>
      <c r="B790" s="18" t="s">
        <v>135</v>
      </c>
      <c r="C790" s="468" t="s">
        <v>1490</v>
      </c>
      <c r="D790" s="19" t="s">
        <v>1510</v>
      </c>
      <c r="E790" s="18" t="s">
        <v>147</v>
      </c>
      <c r="F790" s="49" t="s">
        <v>1511</v>
      </c>
      <c r="G790" s="24">
        <v>0</v>
      </c>
      <c r="H790" s="26">
        <v>0</v>
      </c>
      <c r="I790" s="26"/>
      <c r="J790" s="26"/>
      <c r="K790" s="38" t="str">
        <f t="shared" si="39"/>
        <v/>
      </c>
      <c r="L790" s="36" t="str">
        <f t="shared" si="37"/>
        <v>否</v>
      </c>
      <c r="M790" s="36" t="str">
        <f t="shared" si="38"/>
        <v>否</v>
      </c>
    </row>
    <row r="791" ht="18.95" customHeight="1" spans="1:13">
      <c r="A791" s="17" t="s">
        <v>135</v>
      </c>
      <c r="B791" s="18" t="s">
        <v>135</v>
      </c>
      <c r="C791" s="468" t="s">
        <v>1490</v>
      </c>
      <c r="D791" s="19" t="s">
        <v>1512</v>
      </c>
      <c r="E791" s="18" t="s">
        <v>147</v>
      </c>
      <c r="F791" s="49" t="s">
        <v>1513</v>
      </c>
      <c r="G791" s="24">
        <v>24000</v>
      </c>
      <c r="H791" s="26">
        <v>52356</v>
      </c>
      <c r="I791" s="26"/>
      <c r="J791" s="26"/>
      <c r="K791" s="38">
        <f t="shared" si="39"/>
        <v>1.182</v>
      </c>
      <c r="L791" s="36" t="str">
        <f t="shared" si="37"/>
        <v>是</v>
      </c>
      <c r="M791" s="36" t="str">
        <f t="shared" si="38"/>
        <v>否</v>
      </c>
    </row>
    <row r="792" ht="18.95" customHeight="1" spans="1:13">
      <c r="A792" s="17"/>
      <c r="B792" s="18"/>
      <c r="C792" s="468" t="s">
        <v>1490</v>
      </c>
      <c r="D792" s="52">
        <v>2111450</v>
      </c>
      <c r="E792" s="18" t="s">
        <v>147</v>
      </c>
      <c r="F792" s="49" t="s">
        <v>160</v>
      </c>
      <c r="G792" s="24">
        <v>30</v>
      </c>
      <c r="H792" s="26">
        <v>37</v>
      </c>
      <c r="I792" s="26"/>
      <c r="J792" s="26"/>
      <c r="K792" s="38">
        <f t="shared" si="39"/>
        <v>0.233</v>
      </c>
      <c r="L792" s="36" t="str">
        <f t="shared" si="37"/>
        <v>是</v>
      </c>
      <c r="M792" s="36" t="str">
        <f t="shared" si="38"/>
        <v>否</v>
      </c>
    </row>
    <row r="793" ht="18.95" customHeight="1" spans="1:13">
      <c r="A793" s="17"/>
      <c r="B793" s="18"/>
      <c r="C793" s="468" t="s">
        <v>1490</v>
      </c>
      <c r="D793" s="52">
        <v>2111499</v>
      </c>
      <c r="E793" s="18" t="s">
        <v>147</v>
      </c>
      <c r="F793" s="49" t="s">
        <v>1514</v>
      </c>
      <c r="G793" s="24">
        <v>3372</v>
      </c>
      <c r="H793" s="26">
        <v>-20</v>
      </c>
      <c r="I793" s="26"/>
      <c r="J793" s="26"/>
      <c r="K793" s="38">
        <f t="shared" si="39"/>
        <v>-1.006</v>
      </c>
      <c r="L793" s="36" t="str">
        <f t="shared" si="37"/>
        <v>是</v>
      </c>
      <c r="M793" s="36" t="str">
        <f t="shared" si="38"/>
        <v>否</v>
      </c>
    </row>
    <row r="794" ht="18.95" customHeight="1" spans="1:13">
      <c r="A794" s="17"/>
      <c r="B794" s="468" t="s">
        <v>1379</v>
      </c>
      <c r="C794" s="18"/>
      <c r="D794" s="468" t="s">
        <v>1515</v>
      </c>
      <c r="E794" s="18"/>
      <c r="F794" s="49" t="s">
        <v>1516</v>
      </c>
      <c r="G794" s="24">
        <f>SUMIF($C793:$C2093,$D794,$G793:$G2093)</f>
        <v>0</v>
      </c>
      <c r="H794" s="25" t="e">
        <f>VLOOKUP(F794,#REF!,2,0)</f>
        <v>#REF!</v>
      </c>
      <c r="I794" s="24"/>
      <c r="J794" s="24">
        <f>VLOOKUP(F794,'数据-全省决算数!'!$B:$C,2,0)</f>
        <v>49158</v>
      </c>
      <c r="K794" s="38" t="str">
        <f t="shared" si="39"/>
        <v/>
      </c>
      <c r="L794" s="36" t="e">
        <f t="shared" si="37"/>
        <v>#REF!</v>
      </c>
      <c r="M794" s="36" t="str">
        <f t="shared" si="38"/>
        <v>是</v>
      </c>
    </row>
    <row r="795" ht="18.95" customHeight="1" spans="1:13">
      <c r="A795" s="17"/>
      <c r="B795" s="18"/>
      <c r="C795" s="469" t="s">
        <v>1515</v>
      </c>
      <c r="D795" s="464" t="s">
        <v>1517</v>
      </c>
      <c r="E795" s="18" t="s">
        <v>147</v>
      </c>
      <c r="F795" s="49" t="s">
        <v>1518</v>
      </c>
      <c r="G795" s="24">
        <v>0</v>
      </c>
      <c r="H795" s="26">
        <v>778</v>
      </c>
      <c r="I795" s="26"/>
      <c r="J795" s="26"/>
      <c r="K795" s="38" t="str">
        <f t="shared" si="39"/>
        <v/>
      </c>
      <c r="L795" s="36" t="str">
        <f t="shared" si="37"/>
        <v>是</v>
      </c>
      <c r="M795" s="36" t="str">
        <f t="shared" si="38"/>
        <v>否</v>
      </c>
    </row>
    <row r="796" ht="18.95" customHeight="1" spans="1:13">
      <c r="A796" s="17"/>
      <c r="B796" s="18"/>
      <c r="C796" s="469" t="s">
        <v>1515</v>
      </c>
      <c r="D796" s="464" t="s">
        <v>1519</v>
      </c>
      <c r="E796" s="18" t="s">
        <v>147</v>
      </c>
      <c r="F796" s="49" t="s">
        <v>1520</v>
      </c>
      <c r="G796" s="24">
        <v>0</v>
      </c>
      <c r="H796" s="26">
        <v>1436</v>
      </c>
      <c r="I796" s="26"/>
      <c r="J796" s="26"/>
      <c r="K796" s="38" t="str">
        <f t="shared" si="39"/>
        <v/>
      </c>
      <c r="L796" s="36" t="str">
        <f t="shared" si="37"/>
        <v>是</v>
      </c>
      <c r="M796" s="36" t="str">
        <f t="shared" si="38"/>
        <v>否</v>
      </c>
    </row>
    <row r="797" ht="18.95" customHeight="1" spans="1:13">
      <c r="A797" s="17"/>
      <c r="B797" s="18"/>
      <c r="C797" s="469" t="s">
        <v>1515</v>
      </c>
      <c r="D797" s="464" t="s">
        <v>1521</v>
      </c>
      <c r="E797" s="18" t="s">
        <v>147</v>
      </c>
      <c r="F797" s="49" t="s">
        <v>1522</v>
      </c>
      <c r="G797" s="24">
        <v>0</v>
      </c>
      <c r="H797" s="26">
        <v>46939</v>
      </c>
      <c r="I797" s="26"/>
      <c r="J797" s="26"/>
      <c r="K797" s="42" t="str">
        <f t="shared" si="39"/>
        <v/>
      </c>
      <c r="L797" s="36" t="str">
        <f t="shared" si="37"/>
        <v>是</v>
      </c>
      <c r="M797" s="36" t="str">
        <f t="shared" si="38"/>
        <v>否</v>
      </c>
    </row>
    <row r="798" ht="18.95" customHeight="1" spans="1:13">
      <c r="A798" s="17"/>
      <c r="B798" s="18"/>
      <c r="C798" s="469" t="s">
        <v>1515</v>
      </c>
      <c r="D798" s="464" t="s">
        <v>1523</v>
      </c>
      <c r="E798" s="18" t="s">
        <v>147</v>
      </c>
      <c r="F798" s="49" t="s">
        <v>1524</v>
      </c>
      <c r="G798" s="24">
        <v>0</v>
      </c>
      <c r="H798" s="26">
        <v>0</v>
      </c>
      <c r="I798" s="26"/>
      <c r="J798" s="26"/>
      <c r="K798" s="42" t="str">
        <f t="shared" si="39"/>
        <v/>
      </c>
      <c r="L798" s="36" t="str">
        <f t="shared" si="37"/>
        <v>否</v>
      </c>
      <c r="M798" s="36" t="str">
        <f t="shared" si="38"/>
        <v>否</v>
      </c>
    </row>
    <row r="799" ht="18.95" customHeight="1" spans="1:13">
      <c r="A799" s="17"/>
      <c r="B799" s="18"/>
      <c r="C799" s="469" t="s">
        <v>1515</v>
      </c>
      <c r="D799" s="464" t="s">
        <v>1525</v>
      </c>
      <c r="E799" s="18" t="s">
        <v>147</v>
      </c>
      <c r="F799" s="54" t="s">
        <v>1526</v>
      </c>
      <c r="G799" s="24">
        <v>0</v>
      </c>
      <c r="H799" s="26">
        <v>5</v>
      </c>
      <c r="I799" s="26"/>
      <c r="J799" s="26"/>
      <c r="K799" s="38" t="str">
        <f t="shared" si="39"/>
        <v/>
      </c>
      <c r="L799" s="36" t="str">
        <f t="shared" si="37"/>
        <v>是</v>
      </c>
      <c r="M799" s="36" t="str">
        <f t="shared" si="38"/>
        <v>否</v>
      </c>
    </row>
    <row r="800" ht="18.95" customHeight="1" spans="1:13">
      <c r="A800" s="17" t="s">
        <v>135</v>
      </c>
      <c r="B800" s="468" t="s">
        <v>1379</v>
      </c>
      <c r="C800" s="18"/>
      <c r="D800" s="19" t="s">
        <v>1527</v>
      </c>
      <c r="E800" s="18" t="s">
        <v>147</v>
      </c>
      <c r="F800" s="49" t="s">
        <v>3235</v>
      </c>
      <c r="G800" s="24">
        <v>58256</v>
      </c>
      <c r="H800" s="25" t="e">
        <f>VLOOKUP(F800,#REF!,2,0)</f>
        <v>#REF!</v>
      </c>
      <c r="I800" s="24"/>
      <c r="J800" s="24" t="e">
        <f>VLOOKUP(F800,'数据-全省决算数!'!$B:$C,2,0)</f>
        <v>#N/A</v>
      </c>
      <c r="K800" s="42" t="str">
        <f t="shared" si="39"/>
        <v/>
      </c>
      <c r="L800" s="36" t="e">
        <f t="shared" si="37"/>
        <v>#REF!</v>
      </c>
      <c r="M800" s="36" t="str">
        <f t="shared" si="38"/>
        <v>是</v>
      </c>
    </row>
    <row r="801" ht="18.95" customHeight="1" spans="1:13">
      <c r="A801" s="17" t="s">
        <v>134</v>
      </c>
      <c r="B801" s="18" t="s">
        <v>135</v>
      </c>
      <c r="C801" s="18"/>
      <c r="D801" s="19" t="s">
        <v>1529</v>
      </c>
      <c r="E801" s="18"/>
      <c r="F801" s="50" t="s">
        <v>1530</v>
      </c>
      <c r="G801" s="21">
        <f>SUMIF($B802:$B$1301,$D801,$G802:$G$1301)</f>
        <v>1822150</v>
      </c>
      <c r="H801" s="25" t="e">
        <f>VLOOKUP(F801,#REF!,2,0)</f>
        <v>#REF!</v>
      </c>
      <c r="I801" s="34"/>
      <c r="J801" s="24" t="e">
        <f>VLOOKUP(F801,'数据-全省决算数!'!$B:$C,2,0)</f>
        <v>#N/A</v>
      </c>
      <c r="K801" s="35" t="str">
        <f t="shared" si="39"/>
        <v/>
      </c>
      <c r="L801" s="36" t="e">
        <f t="shared" si="37"/>
        <v>#REF!</v>
      </c>
      <c r="M801" s="36" t="str">
        <f t="shared" si="38"/>
        <v>是</v>
      </c>
    </row>
    <row r="802" ht="18.95" customHeight="1" spans="1:13">
      <c r="A802" s="17" t="s">
        <v>135</v>
      </c>
      <c r="B802" s="468" t="s">
        <v>1529</v>
      </c>
      <c r="C802" s="18"/>
      <c r="D802" s="19" t="s">
        <v>1531</v>
      </c>
      <c r="E802" s="18"/>
      <c r="F802" s="49" t="s">
        <v>1532</v>
      </c>
      <c r="G802" s="24">
        <f>SUMIF($C801:$C2101,$D802,$G801:$G2101)</f>
        <v>271330</v>
      </c>
      <c r="H802" s="25" t="e">
        <f>VLOOKUP(F802,#REF!,2,0)</f>
        <v>#REF!</v>
      </c>
      <c r="I802" s="24"/>
      <c r="J802" s="24">
        <f>VLOOKUP(F802,'数据-全省决算数!'!$B:$C,2,0)</f>
        <v>250754</v>
      </c>
      <c r="K802" s="42" t="str">
        <f t="shared" si="39"/>
        <v/>
      </c>
      <c r="L802" s="36" t="e">
        <f t="shared" si="37"/>
        <v>#REF!</v>
      </c>
      <c r="M802" s="36" t="str">
        <f t="shared" si="38"/>
        <v>是</v>
      </c>
    </row>
    <row r="803" ht="18.95" customHeight="1" spans="1:13">
      <c r="A803" s="17" t="s">
        <v>135</v>
      </c>
      <c r="B803" s="18" t="s">
        <v>135</v>
      </c>
      <c r="C803" s="468" t="s">
        <v>1531</v>
      </c>
      <c r="D803" s="19" t="s">
        <v>1533</v>
      </c>
      <c r="E803" s="18" t="s">
        <v>147</v>
      </c>
      <c r="F803" s="49" t="s">
        <v>141</v>
      </c>
      <c r="G803" s="24">
        <v>76061</v>
      </c>
      <c r="H803" s="26">
        <v>93285</v>
      </c>
      <c r="I803" s="26"/>
      <c r="J803" s="26"/>
      <c r="K803" s="42">
        <f t="shared" si="39"/>
        <v>0.226</v>
      </c>
      <c r="L803" s="36" t="str">
        <f t="shared" si="37"/>
        <v>是</v>
      </c>
      <c r="M803" s="36" t="str">
        <f t="shared" si="38"/>
        <v>否</v>
      </c>
    </row>
    <row r="804" ht="18.95" customHeight="1" spans="1:13">
      <c r="A804" s="17"/>
      <c r="B804" s="18"/>
      <c r="C804" s="468" t="s">
        <v>1531</v>
      </c>
      <c r="D804" s="19" t="s">
        <v>1534</v>
      </c>
      <c r="E804" s="18" t="s">
        <v>147</v>
      </c>
      <c r="F804" s="49" t="s">
        <v>143</v>
      </c>
      <c r="G804" s="24">
        <v>22756</v>
      </c>
      <c r="H804" s="26">
        <v>24699</v>
      </c>
      <c r="I804" s="26"/>
      <c r="J804" s="26"/>
      <c r="K804" s="42">
        <f t="shared" si="39"/>
        <v>0.085</v>
      </c>
      <c r="L804" s="36" t="str">
        <f t="shared" si="37"/>
        <v>是</v>
      </c>
      <c r="M804" s="36" t="str">
        <f t="shared" si="38"/>
        <v>否</v>
      </c>
    </row>
    <row r="805" ht="18.95" customHeight="1" spans="1:13">
      <c r="A805" s="17"/>
      <c r="B805" s="18"/>
      <c r="C805" s="468" t="s">
        <v>1531</v>
      </c>
      <c r="D805" s="19" t="s">
        <v>1535</v>
      </c>
      <c r="E805" s="18" t="s">
        <v>147</v>
      </c>
      <c r="F805" s="27" t="s">
        <v>145</v>
      </c>
      <c r="G805" s="24">
        <v>2250</v>
      </c>
      <c r="H805" s="26">
        <v>2890</v>
      </c>
      <c r="I805" s="26"/>
      <c r="J805" s="26"/>
      <c r="K805" s="42">
        <f t="shared" si="39"/>
        <v>0.284</v>
      </c>
      <c r="L805" s="36" t="str">
        <f t="shared" si="37"/>
        <v>是</v>
      </c>
      <c r="M805" s="36" t="str">
        <f t="shared" si="38"/>
        <v>否</v>
      </c>
    </row>
    <row r="806" ht="18.95" customHeight="1" spans="1:13">
      <c r="A806" s="17"/>
      <c r="B806" s="18"/>
      <c r="C806" s="468" t="s">
        <v>1531</v>
      </c>
      <c r="D806" s="19" t="s">
        <v>1536</v>
      </c>
      <c r="E806" s="18" t="s">
        <v>147</v>
      </c>
      <c r="F806" s="49" t="s">
        <v>1537</v>
      </c>
      <c r="G806" s="24">
        <v>36391</v>
      </c>
      <c r="H806" s="26">
        <v>40770</v>
      </c>
      <c r="I806" s="26"/>
      <c r="J806" s="26"/>
      <c r="K806" s="38">
        <f t="shared" si="39"/>
        <v>0.12</v>
      </c>
      <c r="L806" s="36" t="str">
        <f t="shared" si="37"/>
        <v>是</v>
      </c>
      <c r="M806" s="36" t="str">
        <f t="shared" si="38"/>
        <v>否</v>
      </c>
    </row>
    <row r="807" ht="18.95" customHeight="1" spans="1:13">
      <c r="A807" s="17"/>
      <c r="B807" s="18"/>
      <c r="C807" s="468" t="s">
        <v>1531</v>
      </c>
      <c r="D807" s="19" t="s">
        <v>1538</v>
      </c>
      <c r="E807" s="18" t="s">
        <v>147</v>
      </c>
      <c r="F807" s="49" t="s">
        <v>1539</v>
      </c>
      <c r="G807" s="24">
        <v>1222</v>
      </c>
      <c r="H807" s="26">
        <v>755</v>
      </c>
      <c r="I807" s="26"/>
      <c r="J807" s="26"/>
      <c r="K807" s="38">
        <f t="shared" si="39"/>
        <v>-0.382</v>
      </c>
      <c r="L807" s="36" t="str">
        <f t="shared" si="37"/>
        <v>是</v>
      </c>
      <c r="M807" s="36" t="str">
        <f t="shared" si="38"/>
        <v>否</v>
      </c>
    </row>
    <row r="808" ht="18.95" customHeight="1" spans="1:13">
      <c r="A808" s="17" t="s">
        <v>135</v>
      </c>
      <c r="B808" s="18" t="s">
        <v>135</v>
      </c>
      <c r="C808" s="468" t="s">
        <v>1531</v>
      </c>
      <c r="D808" s="19" t="s">
        <v>1540</v>
      </c>
      <c r="E808" s="18" t="s">
        <v>147</v>
      </c>
      <c r="F808" s="49" t="s">
        <v>1541</v>
      </c>
      <c r="G808" s="24">
        <v>10228</v>
      </c>
      <c r="H808" s="26">
        <v>7412</v>
      </c>
      <c r="I808" s="26"/>
      <c r="J808" s="26"/>
      <c r="K808" s="38">
        <f t="shared" si="39"/>
        <v>-0.275</v>
      </c>
      <c r="L808" s="36" t="str">
        <f t="shared" si="37"/>
        <v>是</v>
      </c>
      <c r="M808" s="36" t="str">
        <f t="shared" si="38"/>
        <v>否</v>
      </c>
    </row>
    <row r="809" ht="18.95" customHeight="1" spans="1:13">
      <c r="A809" s="17" t="s">
        <v>135</v>
      </c>
      <c r="B809" s="18" t="s">
        <v>135</v>
      </c>
      <c r="C809" s="468" t="s">
        <v>1531</v>
      </c>
      <c r="D809" s="19" t="s">
        <v>1542</v>
      </c>
      <c r="E809" s="18" t="s">
        <v>147</v>
      </c>
      <c r="F809" s="49" t="s">
        <v>1543</v>
      </c>
      <c r="G809" s="24">
        <v>784</v>
      </c>
      <c r="H809" s="26">
        <v>898</v>
      </c>
      <c r="I809" s="26"/>
      <c r="J809" s="26"/>
      <c r="K809" s="35">
        <f t="shared" si="39"/>
        <v>0.145</v>
      </c>
      <c r="L809" s="36" t="str">
        <f t="shared" si="37"/>
        <v>是</v>
      </c>
      <c r="M809" s="36" t="str">
        <f t="shared" si="38"/>
        <v>否</v>
      </c>
    </row>
    <row r="810" ht="18.95" customHeight="1" spans="1:13">
      <c r="A810" s="17" t="s">
        <v>135</v>
      </c>
      <c r="B810" s="18" t="s">
        <v>135</v>
      </c>
      <c r="C810" s="468" t="s">
        <v>1531</v>
      </c>
      <c r="D810" s="19" t="s">
        <v>1544</v>
      </c>
      <c r="E810" s="18" t="s">
        <v>147</v>
      </c>
      <c r="F810" s="49" t="s">
        <v>1545</v>
      </c>
      <c r="G810" s="24">
        <v>1082</v>
      </c>
      <c r="H810" s="26">
        <v>189</v>
      </c>
      <c r="I810" s="26"/>
      <c r="J810" s="26"/>
      <c r="K810" s="38">
        <f t="shared" si="39"/>
        <v>-0.825</v>
      </c>
      <c r="L810" s="36" t="str">
        <f t="shared" si="37"/>
        <v>是</v>
      </c>
      <c r="M810" s="36" t="str">
        <f t="shared" si="38"/>
        <v>否</v>
      </c>
    </row>
    <row r="811" ht="18.95" customHeight="1" spans="1:13">
      <c r="A811" s="17" t="s">
        <v>135</v>
      </c>
      <c r="B811" s="18" t="s">
        <v>135</v>
      </c>
      <c r="C811" s="468" t="s">
        <v>1531</v>
      </c>
      <c r="D811" s="19" t="s">
        <v>1546</v>
      </c>
      <c r="E811" s="18" t="s">
        <v>147</v>
      </c>
      <c r="F811" s="49" t="s">
        <v>1547</v>
      </c>
      <c r="G811" s="24">
        <v>1887</v>
      </c>
      <c r="H811" s="26">
        <v>2532</v>
      </c>
      <c r="I811" s="26"/>
      <c r="J811" s="26"/>
      <c r="K811" s="38">
        <f t="shared" si="39"/>
        <v>0.342</v>
      </c>
      <c r="L811" s="36" t="str">
        <f t="shared" si="37"/>
        <v>是</v>
      </c>
      <c r="M811" s="36" t="str">
        <f t="shared" si="38"/>
        <v>否</v>
      </c>
    </row>
    <row r="812" ht="23.25" customHeight="1" spans="1:13">
      <c r="A812" s="17" t="s">
        <v>135</v>
      </c>
      <c r="B812" s="18" t="s">
        <v>135</v>
      </c>
      <c r="C812" s="468" t="s">
        <v>1531</v>
      </c>
      <c r="D812" s="19" t="s">
        <v>1548</v>
      </c>
      <c r="E812" s="18" t="s">
        <v>147</v>
      </c>
      <c r="F812" s="49" t="s">
        <v>1549</v>
      </c>
      <c r="G812" s="24">
        <v>25</v>
      </c>
      <c r="H812" s="26">
        <v>21</v>
      </c>
      <c r="I812" s="26"/>
      <c r="J812" s="26"/>
      <c r="K812" s="38">
        <f t="shared" si="39"/>
        <v>-0.16</v>
      </c>
      <c r="L812" s="36" t="str">
        <f t="shared" si="37"/>
        <v>是</v>
      </c>
      <c r="M812" s="36" t="str">
        <f t="shared" si="38"/>
        <v>否</v>
      </c>
    </row>
    <row r="813" ht="24" customHeight="1" spans="1:13">
      <c r="A813" s="17" t="s">
        <v>135</v>
      </c>
      <c r="B813" s="18" t="s">
        <v>135</v>
      </c>
      <c r="C813" s="468" t="s">
        <v>1531</v>
      </c>
      <c r="D813" s="19" t="s">
        <v>1550</v>
      </c>
      <c r="E813" s="18" t="s">
        <v>147</v>
      </c>
      <c r="F813" s="54" t="s">
        <v>1551</v>
      </c>
      <c r="G813" s="24">
        <v>118644</v>
      </c>
      <c r="H813" s="26">
        <v>77335</v>
      </c>
      <c r="I813" s="26"/>
      <c r="J813" s="26"/>
      <c r="K813" s="38">
        <f t="shared" si="39"/>
        <v>-0.348</v>
      </c>
      <c r="L813" s="36" t="str">
        <f t="shared" si="37"/>
        <v>是</v>
      </c>
      <c r="M813" s="36" t="str">
        <f t="shared" si="38"/>
        <v>否</v>
      </c>
    </row>
    <row r="814" ht="18.95" customHeight="1" spans="1:13">
      <c r="A814" s="17" t="s">
        <v>135</v>
      </c>
      <c r="B814" s="468" t="s">
        <v>1529</v>
      </c>
      <c r="C814" s="18"/>
      <c r="D814" s="19" t="s">
        <v>1552</v>
      </c>
      <c r="E814" s="18" t="s">
        <v>147</v>
      </c>
      <c r="F814" s="49" t="s">
        <v>4259</v>
      </c>
      <c r="G814" s="24">
        <v>45883</v>
      </c>
      <c r="H814" s="25" t="e">
        <f>VLOOKUP(F814,#REF!,2,0)</f>
        <v>#REF!</v>
      </c>
      <c r="I814" s="24"/>
      <c r="J814" s="24" t="e">
        <f>VLOOKUP(F814,'数据-全省决算数!'!$B:$C,2,0)</f>
        <v>#N/A</v>
      </c>
      <c r="K814" s="38" t="str">
        <f t="shared" si="39"/>
        <v/>
      </c>
      <c r="L814" s="36" t="e">
        <f t="shared" si="37"/>
        <v>#REF!</v>
      </c>
      <c r="M814" s="36" t="str">
        <f t="shared" si="38"/>
        <v>是</v>
      </c>
    </row>
    <row r="815" ht="18.95" customHeight="1" spans="1:13">
      <c r="A815" s="17" t="s">
        <v>135</v>
      </c>
      <c r="B815" s="468" t="s">
        <v>1529</v>
      </c>
      <c r="C815" s="18"/>
      <c r="D815" s="19" t="s">
        <v>1554</v>
      </c>
      <c r="E815" s="18"/>
      <c r="F815" s="49" t="s">
        <v>1555</v>
      </c>
      <c r="G815" s="24">
        <f>SUMIF($C814:$C2114,$D815,$G814:$G2114)</f>
        <v>1021879</v>
      </c>
      <c r="H815" s="25" t="e">
        <f>VLOOKUP(F815,#REF!,2,0)</f>
        <v>#REF!</v>
      </c>
      <c r="I815" s="24"/>
      <c r="J815" s="24">
        <f>VLOOKUP(F815,'数据-全省决算数!'!$B:$C,2,0)</f>
        <v>954649</v>
      </c>
      <c r="K815" s="38" t="str">
        <f t="shared" si="39"/>
        <v/>
      </c>
      <c r="L815" s="36" t="e">
        <f t="shared" si="37"/>
        <v>#REF!</v>
      </c>
      <c r="M815" s="36" t="str">
        <f t="shared" si="38"/>
        <v>是</v>
      </c>
    </row>
    <row r="816" ht="18.95" customHeight="1" spans="1:13">
      <c r="A816" s="17" t="s">
        <v>135</v>
      </c>
      <c r="B816" s="18" t="s">
        <v>135</v>
      </c>
      <c r="C816" s="468" t="s">
        <v>1554</v>
      </c>
      <c r="D816" s="19" t="s">
        <v>1556</v>
      </c>
      <c r="E816" s="18" t="s">
        <v>147</v>
      </c>
      <c r="F816" s="49" t="s">
        <v>1557</v>
      </c>
      <c r="G816" s="24">
        <v>344547</v>
      </c>
      <c r="H816" s="26">
        <v>391095</v>
      </c>
      <c r="I816" s="26"/>
      <c r="J816" s="26"/>
      <c r="K816" s="38">
        <f t="shared" si="39"/>
        <v>0.135</v>
      </c>
      <c r="L816" s="36" t="str">
        <f t="shared" si="37"/>
        <v>是</v>
      </c>
      <c r="M816" s="36" t="str">
        <f t="shared" si="38"/>
        <v>否</v>
      </c>
    </row>
    <row r="817" ht="18.95" customHeight="1" spans="1:13">
      <c r="A817" s="17" t="s">
        <v>135</v>
      </c>
      <c r="B817" s="18" t="s">
        <v>135</v>
      </c>
      <c r="C817" s="468" t="s">
        <v>1554</v>
      </c>
      <c r="D817" s="19" t="s">
        <v>1558</v>
      </c>
      <c r="E817" s="18" t="s">
        <v>147</v>
      </c>
      <c r="F817" s="54" t="s">
        <v>1559</v>
      </c>
      <c r="G817" s="24">
        <v>677332</v>
      </c>
      <c r="H817" s="26">
        <v>571538</v>
      </c>
      <c r="I817" s="26"/>
      <c r="J817" s="26"/>
      <c r="K817" s="38">
        <f t="shared" si="39"/>
        <v>-0.156</v>
      </c>
      <c r="L817" s="36" t="str">
        <f t="shared" si="37"/>
        <v>是</v>
      </c>
      <c r="M817" s="36" t="str">
        <f t="shared" si="38"/>
        <v>否</v>
      </c>
    </row>
    <row r="818" ht="18.95" customHeight="1" spans="1:13">
      <c r="A818" s="17" t="s">
        <v>135</v>
      </c>
      <c r="B818" s="468" t="s">
        <v>1529</v>
      </c>
      <c r="C818" s="18"/>
      <c r="D818" s="19" t="s">
        <v>1560</v>
      </c>
      <c r="E818" s="18" t="s">
        <v>147</v>
      </c>
      <c r="F818" s="49" t="s">
        <v>4262</v>
      </c>
      <c r="G818" s="24">
        <v>244867</v>
      </c>
      <c r="H818" s="25" t="e">
        <f>VLOOKUP(F818,#REF!,2,0)</f>
        <v>#REF!</v>
      </c>
      <c r="I818" s="24"/>
      <c r="J818" s="24" t="e">
        <f>VLOOKUP(F818,'数据-全省决算数!'!$B:$C,2,0)</f>
        <v>#N/A</v>
      </c>
      <c r="K818" s="38" t="str">
        <f t="shared" si="39"/>
        <v/>
      </c>
      <c r="L818" s="36" t="e">
        <f t="shared" si="37"/>
        <v>#REF!</v>
      </c>
      <c r="M818" s="36" t="str">
        <f t="shared" si="38"/>
        <v>是</v>
      </c>
    </row>
    <row r="819" ht="18.95" customHeight="1" spans="1:13">
      <c r="A819" s="17" t="s">
        <v>135</v>
      </c>
      <c r="B819" s="18" t="s">
        <v>1529</v>
      </c>
      <c r="C819" s="18" t="s">
        <v>135</v>
      </c>
      <c r="D819" s="19" t="s">
        <v>1562</v>
      </c>
      <c r="E819" s="18" t="s">
        <v>147</v>
      </c>
      <c r="F819" s="49" t="s">
        <v>4263</v>
      </c>
      <c r="G819" s="24">
        <v>4896</v>
      </c>
      <c r="H819" s="25" t="e">
        <f>VLOOKUP(F819,#REF!,2,0)</f>
        <v>#REF!</v>
      </c>
      <c r="I819" s="24"/>
      <c r="J819" s="24" t="e">
        <f>VLOOKUP(F819,'数据-全省决算数!'!$B:$C,2,0)</f>
        <v>#N/A</v>
      </c>
      <c r="K819" s="38" t="str">
        <f t="shared" si="39"/>
        <v/>
      </c>
      <c r="L819" s="36" t="e">
        <f t="shared" si="37"/>
        <v>#REF!</v>
      </c>
      <c r="M819" s="36" t="str">
        <f t="shared" si="38"/>
        <v>是</v>
      </c>
    </row>
    <row r="820" ht="18.95" customHeight="1" spans="1:13">
      <c r="A820" s="17" t="s">
        <v>135</v>
      </c>
      <c r="B820" s="18" t="s">
        <v>1529</v>
      </c>
      <c r="C820" s="18" t="s">
        <v>135</v>
      </c>
      <c r="D820" s="19" t="s">
        <v>1564</v>
      </c>
      <c r="E820" s="18" t="s">
        <v>147</v>
      </c>
      <c r="F820" s="49" t="s">
        <v>4614</v>
      </c>
      <c r="G820" s="24">
        <v>233295</v>
      </c>
      <c r="H820" s="25" t="e">
        <f>VLOOKUP(F820,#REF!,2,0)</f>
        <v>#REF!</v>
      </c>
      <c r="I820" s="24"/>
      <c r="J820" s="24" t="e">
        <f>VLOOKUP(F820,'数据-全省决算数!'!$B:$C,2,0)</f>
        <v>#N/A</v>
      </c>
      <c r="K820" s="38" t="str">
        <f t="shared" si="39"/>
        <v/>
      </c>
      <c r="L820" s="36" t="e">
        <f t="shared" si="37"/>
        <v>#REF!</v>
      </c>
      <c r="M820" s="36" t="str">
        <f t="shared" si="38"/>
        <v>是</v>
      </c>
    </row>
    <row r="821" ht="18.95" customHeight="1" spans="1:13">
      <c r="A821" s="17" t="s">
        <v>134</v>
      </c>
      <c r="B821" s="18" t="s">
        <v>135</v>
      </c>
      <c r="C821" s="18"/>
      <c r="D821" s="19" t="s">
        <v>1566</v>
      </c>
      <c r="E821" s="18"/>
      <c r="F821" s="50" t="s">
        <v>1567</v>
      </c>
      <c r="G821" s="21">
        <f>SUMIF($B822:$B$1301,$D821,$G822:$G$1301)</f>
        <v>5944511</v>
      </c>
      <c r="H821" s="25" t="e">
        <f>VLOOKUP(F821,#REF!,2,0)</f>
        <v>#REF!</v>
      </c>
      <c r="I821" s="34"/>
      <c r="J821" s="24" t="e">
        <f>VLOOKUP(F821,'数据-全省决算数!'!$B:$C,2,0)</f>
        <v>#N/A</v>
      </c>
      <c r="K821" s="35" t="str">
        <f t="shared" si="39"/>
        <v/>
      </c>
      <c r="L821" s="36" t="e">
        <f t="shared" si="37"/>
        <v>#REF!</v>
      </c>
      <c r="M821" s="36" t="str">
        <f t="shared" si="38"/>
        <v>是</v>
      </c>
    </row>
    <row r="822" ht="18.95" customHeight="1" spans="1:13">
      <c r="A822" s="17" t="s">
        <v>135</v>
      </c>
      <c r="B822" s="468" t="s">
        <v>1566</v>
      </c>
      <c r="C822" s="18"/>
      <c r="D822" s="19" t="s">
        <v>1568</v>
      </c>
      <c r="E822" s="18"/>
      <c r="F822" s="50" t="s">
        <v>1569</v>
      </c>
      <c r="G822" s="34">
        <f>SUMIF($C821:$C2121,$D822,$G821:$G2121)</f>
        <v>1953664</v>
      </c>
      <c r="H822" s="25" t="e">
        <f>VLOOKUP(F822,#REF!,2,0)</f>
        <v>#REF!</v>
      </c>
      <c r="I822" s="34"/>
      <c r="J822" s="24">
        <f>VLOOKUP(F822,'数据-全省决算数!'!$B:$C,2,0)</f>
        <v>1998868</v>
      </c>
      <c r="K822" s="35" t="str">
        <f t="shared" si="39"/>
        <v/>
      </c>
      <c r="L822" s="36" t="e">
        <f t="shared" si="37"/>
        <v>#REF!</v>
      </c>
      <c r="M822" s="36" t="str">
        <f t="shared" si="38"/>
        <v>是</v>
      </c>
    </row>
    <row r="823" ht="18.95" customHeight="1" spans="1:13">
      <c r="A823" s="17" t="s">
        <v>135</v>
      </c>
      <c r="B823" s="18"/>
      <c r="C823" s="468" t="s">
        <v>1568</v>
      </c>
      <c r="D823" s="19" t="s">
        <v>1570</v>
      </c>
      <c r="E823" s="18" t="s">
        <v>147</v>
      </c>
      <c r="F823" s="49" t="s">
        <v>141</v>
      </c>
      <c r="G823" s="24">
        <v>51568</v>
      </c>
      <c r="H823" s="25" t="e">
        <f>VLOOKUP(F823,#REF!,2,0)</f>
        <v>#REF!</v>
      </c>
      <c r="I823" s="24"/>
      <c r="J823" s="24">
        <f>VLOOKUP(F823,'数据-全省决算数!'!$B:$C,2,0)</f>
        <v>75262</v>
      </c>
      <c r="K823" s="38" t="str">
        <f t="shared" si="39"/>
        <v/>
      </c>
      <c r="L823" s="36" t="e">
        <f t="shared" si="37"/>
        <v>#REF!</v>
      </c>
      <c r="M823" s="36" t="str">
        <f t="shared" si="38"/>
        <v>是</v>
      </c>
    </row>
    <row r="824" ht="18.95" customHeight="1" spans="1:13">
      <c r="A824" s="17" t="s">
        <v>135</v>
      </c>
      <c r="B824" s="18"/>
      <c r="C824" s="468" t="s">
        <v>1568</v>
      </c>
      <c r="D824" s="19" t="s">
        <v>1571</v>
      </c>
      <c r="E824" s="18" t="s">
        <v>147</v>
      </c>
      <c r="F824" s="27" t="s">
        <v>143</v>
      </c>
      <c r="G824" s="24">
        <v>5438</v>
      </c>
      <c r="H824" s="25" t="e">
        <f>VLOOKUP(F824,#REF!,2,0)</f>
        <v>#REF!</v>
      </c>
      <c r="I824" s="24"/>
      <c r="J824" s="24">
        <f>VLOOKUP(F824,'数据-全省决算数!'!$B:$C,2,0)</f>
        <v>10673</v>
      </c>
      <c r="K824" s="38" t="str">
        <f t="shared" si="39"/>
        <v/>
      </c>
      <c r="L824" s="36" t="e">
        <f t="shared" si="37"/>
        <v>#REF!</v>
      </c>
      <c r="M824" s="36" t="str">
        <f t="shared" si="38"/>
        <v>是</v>
      </c>
    </row>
    <row r="825" ht="18.95" customHeight="1" spans="1:13">
      <c r="A825" s="17" t="s">
        <v>135</v>
      </c>
      <c r="B825" s="18"/>
      <c r="C825" s="468" t="s">
        <v>1568</v>
      </c>
      <c r="D825" s="19" t="s">
        <v>1572</v>
      </c>
      <c r="E825" s="18" t="s">
        <v>147</v>
      </c>
      <c r="F825" s="27" t="s">
        <v>145</v>
      </c>
      <c r="G825" s="24">
        <v>22</v>
      </c>
      <c r="H825" s="25" t="e">
        <f>VLOOKUP(F825,#REF!,2,0)</f>
        <v>#REF!</v>
      </c>
      <c r="I825" s="24"/>
      <c r="J825" s="24">
        <f>VLOOKUP(F825,'数据-全省决算数!'!$B:$C,2,0)</f>
        <v>802</v>
      </c>
      <c r="K825" s="38" t="str">
        <f t="shared" si="39"/>
        <v/>
      </c>
      <c r="L825" s="36" t="e">
        <f t="shared" si="37"/>
        <v>#REF!</v>
      </c>
      <c r="M825" s="36" t="str">
        <f t="shared" si="38"/>
        <v>是</v>
      </c>
    </row>
    <row r="826" ht="18.95" customHeight="1" spans="1:13">
      <c r="A826" s="17"/>
      <c r="B826" s="18"/>
      <c r="C826" s="468" t="s">
        <v>1568</v>
      </c>
      <c r="D826" s="19" t="s">
        <v>1573</v>
      </c>
      <c r="E826" s="18" t="s">
        <v>147</v>
      </c>
      <c r="F826" s="49" t="s">
        <v>160</v>
      </c>
      <c r="G826" s="24">
        <v>279762</v>
      </c>
      <c r="H826" s="25" t="e">
        <f>VLOOKUP(F826,#REF!,2,0)</f>
        <v>#REF!</v>
      </c>
      <c r="I826" s="24"/>
      <c r="J826" s="24">
        <f>VLOOKUP(F826,'数据-全省决算数!'!$B:$C,2,0)</f>
        <v>153</v>
      </c>
      <c r="K826" s="38" t="str">
        <f t="shared" si="39"/>
        <v/>
      </c>
      <c r="L826" s="36" t="e">
        <f t="shared" si="37"/>
        <v>#REF!</v>
      </c>
      <c r="M826" s="36" t="str">
        <f t="shared" si="38"/>
        <v>是</v>
      </c>
    </row>
    <row r="827" ht="18.95" customHeight="1" spans="1:13">
      <c r="A827" s="17"/>
      <c r="B827" s="18"/>
      <c r="C827" s="468" t="s">
        <v>1568</v>
      </c>
      <c r="D827" s="19" t="s">
        <v>1574</v>
      </c>
      <c r="E827" s="18" t="s">
        <v>147</v>
      </c>
      <c r="F827" s="49" t="s">
        <v>1575</v>
      </c>
      <c r="G827" s="24">
        <v>23676</v>
      </c>
      <c r="H827" s="25" t="e">
        <f>VLOOKUP(F827,#REF!,2,0)</f>
        <v>#REF!</v>
      </c>
      <c r="I827" s="24"/>
      <c r="J827" s="24">
        <f>VLOOKUP(F827,'数据-全省决算数!'!$B:$C,2,0)</f>
        <v>33281</v>
      </c>
      <c r="K827" s="38" t="str">
        <f t="shared" si="39"/>
        <v/>
      </c>
      <c r="L827" s="36" t="e">
        <f t="shared" si="37"/>
        <v>#REF!</v>
      </c>
      <c r="M827" s="36" t="str">
        <f t="shared" si="38"/>
        <v>是</v>
      </c>
    </row>
    <row r="828" ht="18.95" customHeight="1" spans="1:13">
      <c r="A828" s="17" t="s">
        <v>135</v>
      </c>
      <c r="B828" s="18" t="s">
        <v>135</v>
      </c>
      <c r="C828" s="468" t="s">
        <v>1568</v>
      </c>
      <c r="D828" s="19" t="s">
        <v>1576</v>
      </c>
      <c r="E828" s="18" t="s">
        <v>147</v>
      </c>
      <c r="F828" s="49" t="s">
        <v>1577</v>
      </c>
      <c r="G828" s="24">
        <v>156302</v>
      </c>
      <c r="H828" s="25" t="e">
        <f>VLOOKUP(F828,#REF!,2,0)</f>
        <v>#REF!</v>
      </c>
      <c r="I828" s="24"/>
      <c r="J828" s="24">
        <f>VLOOKUP(F828,'数据-全省决算数!'!$B:$C,2,0)</f>
        <v>145364</v>
      </c>
      <c r="K828" s="38" t="str">
        <f t="shared" si="39"/>
        <v/>
      </c>
      <c r="L828" s="36" t="e">
        <f t="shared" si="37"/>
        <v>#REF!</v>
      </c>
      <c r="M828" s="36" t="str">
        <f t="shared" si="38"/>
        <v>是</v>
      </c>
    </row>
    <row r="829" ht="18.95" customHeight="1" spans="1:13">
      <c r="A829" s="17" t="s">
        <v>135</v>
      </c>
      <c r="B829" s="18" t="s">
        <v>135</v>
      </c>
      <c r="C829" s="468" t="s">
        <v>1568</v>
      </c>
      <c r="D829" s="19" t="s">
        <v>1578</v>
      </c>
      <c r="E829" s="18" t="s">
        <v>147</v>
      </c>
      <c r="F829" s="49" t="s">
        <v>1579</v>
      </c>
      <c r="G829" s="24">
        <v>60769</v>
      </c>
      <c r="H829" s="25" t="e">
        <f>VLOOKUP(F829,#REF!,2,0)</f>
        <v>#REF!</v>
      </c>
      <c r="I829" s="24"/>
      <c r="J829" s="24">
        <f>VLOOKUP(F829,'数据-全省决算数!'!$B:$C,2,0)</f>
        <v>53608</v>
      </c>
      <c r="K829" s="38" t="str">
        <f t="shared" si="39"/>
        <v/>
      </c>
      <c r="L829" s="36" t="e">
        <f t="shared" si="37"/>
        <v>#REF!</v>
      </c>
      <c r="M829" s="36" t="str">
        <f t="shared" si="38"/>
        <v>是</v>
      </c>
    </row>
    <row r="830" ht="18.95" customHeight="1" spans="1:13">
      <c r="A830" s="17" t="s">
        <v>135</v>
      </c>
      <c r="B830" s="18" t="s">
        <v>135</v>
      </c>
      <c r="C830" s="468" t="s">
        <v>1568</v>
      </c>
      <c r="D830" s="19" t="s">
        <v>1580</v>
      </c>
      <c r="E830" s="18" t="s">
        <v>147</v>
      </c>
      <c r="F830" s="51" t="s">
        <v>1581</v>
      </c>
      <c r="G830" s="24">
        <v>12725</v>
      </c>
      <c r="H830" s="25" t="e">
        <f>VLOOKUP(F830,#REF!,2,0)</f>
        <v>#REF!</v>
      </c>
      <c r="I830" s="24"/>
      <c r="J830" s="24">
        <f>VLOOKUP(F830,'数据-全省决算数!'!$B:$C,2,0)</f>
        <v>10792</v>
      </c>
      <c r="K830" s="38" t="str">
        <f t="shared" si="39"/>
        <v/>
      </c>
      <c r="L830" s="36" t="e">
        <f t="shared" si="37"/>
        <v>#REF!</v>
      </c>
      <c r="M830" s="36" t="str">
        <f t="shared" si="38"/>
        <v>是</v>
      </c>
    </row>
    <row r="831" ht="18.95" customHeight="1" spans="1:13">
      <c r="A831" s="17" t="s">
        <v>135</v>
      </c>
      <c r="B831" s="18" t="s">
        <v>135</v>
      </c>
      <c r="C831" s="468" t="s">
        <v>1568</v>
      </c>
      <c r="D831" s="19" t="s">
        <v>1582</v>
      </c>
      <c r="E831" s="18" t="s">
        <v>147</v>
      </c>
      <c r="F831" s="51" t="s">
        <v>1583</v>
      </c>
      <c r="G831" s="24">
        <v>3017</v>
      </c>
      <c r="H831" s="25" t="e">
        <f>VLOOKUP(F831,#REF!,2,0)</f>
        <v>#REF!</v>
      </c>
      <c r="I831" s="24"/>
      <c r="J831" s="24">
        <f>VLOOKUP(F831,'数据-全省决算数!'!$B:$C,2,0)</f>
        <v>2666</v>
      </c>
      <c r="K831" s="38" t="str">
        <f t="shared" si="39"/>
        <v/>
      </c>
      <c r="L831" s="36" t="e">
        <f t="shared" si="37"/>
        <v>#REF!</v>
      </c>
      <c r="M831" s="36" t="str">
        <f t="shared" si="38"/>
        <v>是</v>
      </c>
    </row>
    <row r="832" ht="18.95" customHeight="1" spans="1:13">
      <c r="A832" s="17" t="s">
        <v>135</v>
      </c>
      <c r="B832" s="18" t="s">
        <v>135</v>
      </c>
      <c r="C832" s="468" t="s">
        <v>1568</v>
      </c>
      <c r="D832" s="19" t="s">
        <v>1584</v>
      </c>
      <c r="E832" s="18" t="s">
        <v>147</v>
      </c>
      <c r="F832" s="27" t="s">
        <v>1585</v>
      </c>
      <c r="G832" s="24">
        <v>2262</v>
      </c>
      <c r="H832" s="25" t="e">
        <f>VLOOKUP(F832,#REF!,2,0)</f>
        <v>#REF!</v>
      </c>
      <c r="I832" s="24"/>
      <c r="J832" s="24">
        <f>VLOOKUP(F832,'数据-全省决算数!'!$B:$C,2,0)</f>
        <v>2458</v>
      </c>
      <c r="K832" s="38" t="str">
        <f t="shared" si="39"/>
        <v/>
      </c>
      <c r="L832" s="36" t="e">
        <f t="shared" si="37"/>
        <v>#REF!</v>
      </c>
      <c r="M832" s="36" t="str">
        <f t="shared" si="38"/>
        <v>是</v>
      </c>
    </row>
    <row r="833" ht="18.95" customHeight="1" spans="1:13">
      <c r="A833" s="17" t="s">
        <v>135</v>
      </c>
      <c r="B833" s="18" t="s">
        <v>135</v>
      </c>
      <c r="C833" s="468" t="s">
        <v>1568</v>
      </c>
      <c r="D833" s="19" t="s">
        <v>1586</v>
      </c>
      <c r="E833" s="18" t="s">
        <v>147</v>
      </c>
      <c r="F833" s="49" t="s">
        <v>1587</v>
      </c>
      <c r="G833" s="24">
        <v>9273</v>
      </c>
      <c r="H833" s="25" t="e">
        <f>VLOOKUP(F833,#REF!,2,0)</f>
        <v>#REF!</v>
      </c>
      <c r="I833" s="24"/>
      <c r="J833" s="24">
        <f>VLOOKUP(F833,'数据-全省决算数!'!$B:$C,2,0)</f>
        <v>7366</v>
      </c>
      <c r="K833" s="38" t="str">
        <f t="shared" si="39"/>
        <v/>
      </c>
      <c r="L833" s="36" t="e">
        <f t="shared" si="37"/>
        <v>#REF!</v>
      </c>
      <c r="M833" s="36" t="str">
        <f t="shared" si="38"/>
        <v>是</v>
      </c>
    </row>
    <row r="834" ht="18.95" customHeight="1" spans="1:13">
      <c r="A834" s="17" t="s">
        <v>135</v>
      </c>
      <c r="B834" s="18" t="s">
        <v>135</v>
      </c>
      <c r="C834" s="468" t="s">
        <v>1568</v>
      </c>
      <c r="D834" s="19" t="s">
        <v>1588</v>
      </c>
      <c r="E834" s="18" t="s">
        <v>147</v>
      </c>
      <c r="F834" s="49" t="s">
        <v>1589</v>
      </c>
      <c r="G834" s="24">
        <v>70</v>
      </c>
      <c r="H834" s="25" t="e">
        <f>VLOOKUP(F834,#REF!,2,0)</f>
        <v>#REF!</v>
      </c>
      <c r="I834" s="24"/>
      <c r="J834" s="24">
        <f>VLOOKUP(F834,'数据-全省决算数!'!$B:$C,2,0)</f>
        <v>10</v>
      </c>
      <c r="K834" s="38" t="str">
        <f t="shared" si="39"/>
        <v/>
      </c>
      <c r="L834" s="36" t="e">
        <f t="shared" si="37"/>
        <v>#REF!</v>
      </c>
      <c r="M834" s="36" t="str">
        <f t="shared" si="38"/>
        <v>是</v>
      </c>
    </row>
    <row r="835" ht="18.95" customHeight="1" spans="1:13">
      <c r="A835" s="17" t="s">
        <v>135</v>
      </c>
      <c r="B835" s="18" t="s">
        <v>135</v>
      </c>
      <c r="C835" s="468" t="s">
        <v>1568</v>
      </c>
      <c r="D835" s="19" t="s">
        <v>1590</v>
      </c>
      <c r="E835" s="18" t="s">
        <v>147</v>
      </c>
      <c r="F835" s="49" t="s">
        <v>1591</v>
      </c>
      <c r="G835" s="24">
        <v>14514</v>
      </c>
      <c r="H835" s="25" t="e">
        <f>VLOOKUP(F835,#REF!,2,0)</f>
        <v>#REF!</v>
      </c>
      <c r="I835" s="24"/>
      <c r="J835" s="24">
        <f>VLOOKUP(F835,'数据-全省决算数!'!$B:$C,2,0)</f>
        <v>7886</v>
      </c>
      <c r="K835" s="38" t="str">
        <f t="shared" si="39"/>
        <v/>
      </c>
      <c r="L835" s="36" t="e">
        <f t="shared" si="37"/>
        <v>#REF!</v>
      </c>
      <c r="M835" s="36" t="str">
        <f t="shared" si="38"/>
        <v>是</v>
      </c>
    </row>
    <row r="836" ht="18.95" customHeight="1" spans="1:13">
      <c r="A836" s="17" t="s">
        <v>135</v>
      </c>
      <c r="B836" s="18" t="s">
        <v>135</v>
      </c>
      <c r="C836" s="468" t="s">
        <v>1568</v>
      </c>
      <c r="D836" s="19" t="s">
        <v>1592</v>
      </c>
      <c r="E836" s="18" t="s">
        <v>147</v>
      </c>
      <c r="F836" s="51" t="s">
        <v>1593</v>
      </c>
      <c r="G836" s="24">
        <v>153</v>
      </c>
      <c r="H836" s="25" t="e">
        <f>VLOOKUP(F836,#REF!,2,0)</f>
        <v>#REF!</v>
      </c>
      <c r="I836" s="24"/>
      <c r="J836" s="24">
        <f>VLOOKUP(F836,'数据-全省决算数!'!$B:$C,2,0)</f>
        <v>830</v>
      </c>
      <c r="K836" s="38" t="str">
        <f t="shared" si="39"/>
        <v/>
      </c>
      <c r="L836" s="36" t="e">
        <f t="shared" ref="L836:L899" si="40">IF(F836&lt;&gt;"",IF(SUM(G836:H836)&lt;&gt;0,"是","否"),"空")</f>
        <v>#REF!</v>
      </c>
      <c r="M836" s="36" t="str">
        <f t="shared" ref="M836:M899" si="41">IF(C836&lt;&gt;"",IF(OR(LEFT(C836,3)="205",LEFT(C836,3)="206",LEFT(C836,3)="207",LEFT(C836,3)="208",LEFT(C836,3)="210",LEFT(C836,3)="213"),"是","否"),"是")</f>
        <v>是</v>
      </c>
    </row>
    <row r="837" ht="18.95" customHeight="1" spans="1:13">
      <c r="A837" s="17" t="s">
        <v>135</v>
      </c>
      <c r="B837" s="18" t="s">
        <v>135</v>
      </c>
      <c r="C837" s="468" t="s">
        <v>1568</v>
      </c>
      <c r="D837" s="19" t="s">
        <v>1594</v>
      </c>
      <c r="E837" s="18" t="s">
        <v>147</v>
      </c>
      <c r="F837" s="51" t="s">
        <v>1595</v>
      </c>
      <c r="G837" s="24">
        <v>1954</v>
      </c>
      <c r="H837" s="25" t="e">
        <f>VLOOKUP(F837,#REF!,2,0)</f>
        <v>#REF!</v>
      </c>
      <c r="I837" s="24"/>
      <c r="J837" s="24">
        <f>VLOOKUP(F837,'数据-全省决算数!'!$B:$C,2,0)</f>
        <v>764</v>
      </c>
      <c r="K837" s="38" t="str">
        <f t="shared" si="39"/>
        <v/>
      </c>
      <c r="L837" s="36" t="e">
        <f t="shared" si="40"/>
        <v>#REF!</v>
      </c>
      <c r="M837" s="36" t="str">
        <f t="shared" si="41"/>
        <v>是</v>
      </c>
    </row>
    <row r="838" ht="18.95" customHeight="1" spans="1:13">
      <c r="A838" s="17" t="s">
        <v>135</v>
      </c>
      <c r="B838" s="18" t="s">
        <v>135</v>
      </c>
      <c r="C838" s="468" t="s">
        <v>1568</v>
      </c>
      <c r="D838" s="19" t="s">
        <v>1596</v>
      </c>
      <c r="E838" s="18" t="s">
        <v>147</v>
      </c>
      <c r="F838" s="49" t="s">
        <v>1597</v>
      </c>
      <c r="G838" s="24">
        <v>127234</v>
      </c>
      <c r="H838" s="25" t="e">
        <f>VLOOKUP(F838,#REF!,2,0)</f>
        <v>#REF!</v>
      </c>
      <c r="I838" s="24"/>
      <c r="J838" s="24">
        <f>VLOOKUP(F838,'数据-全省决算数!'!$B:$C,2,0)</f>
        <v>65618</v>
      </c>
      <c r="K838" s="38" t="str">
        <f t="shared" si="39"/>
        <v/>
      </c>
      <c r="L838" s="36" t="e">
        <f t="shared" si="40"/>
        <v>#REF!</v>
      </c>
      <c r="M838" s="36" t="str">
        <f t="shared" si="41"/>
        <v>是</v>
      </c>
    </row>
    <row r="839" ht="18.95" customHeight="1" spans="1:13">
      <c r="A839" s="17" t="s">
        <v>135</v>
      </c>
      <c r="B839" s="18" t="s">
        <v>135</v>
      </c>
      <c r="C839" s="468" t="s">
        <v>1568</v>
      </c>
      <c r="D839" s="19" t="s">
        <v>1598</v>
      </c>
      <c r="E839" s="18" t="s">
        <v>147</v>
      </c>
      <c r="F839" s="49" t="s">
        <v>1599</v>
      </c>
      <c r="G839" s="24">
        <v>62934</v>
      </c>
      <c r="H839" s="25" t="e">
        <f>VLOOKUP(F839,#REF!,2,0)</f>
        <v>#REF!</v>
      </c>
      <c r="I839" s="24"/>
      <c r="J839" s="24">
        <f>VLOOKUP(F839,'数据-全省决算数!'!$B:$C,2,0)</f>
        <v>60540</v>
      </c>
      <c r="K839" s="38" t="str">
        <f t="shared" si="39"/>
        <v/>
      </c>
      <c r="L839" s="36" t="e">
        <f t="shared" si="40"/>
        <v>#REF!</v>
      </c>
      <c r="M839" s="36" t="str">
        <f t="shared" si="41"/>
        <v>是</v>
      </c>
    </row>
    <row r="840" ht="18.95" customHeight="1" spans="1:13">
      <c r="A840" s="17" t="s">
        <v>135</v>
      </c>
      <c r="B840" s="18" t="s">
        <v>135</v>
      </c>
      <c r="C840" s="468" t="s">
        <v>1568</v>
      </c>
      <c r="D840" s="19" t="s">
        <v>1600</v>
      </c>
      <c r="E840" s="18" t="s">
        <v>147</v>
      </c>
      <c r="F840" s="49" t="s">
        <v>1601</v>
      </c>
      <c r="G840" s="24">
        <v>104353</v>
      </c>
      <c r="H840" s="25" t="e">
        <f>VLOOKUP(F840,#REF!,2,0)</f>
        <v>#REF!</v>
      </c>
      <c r="I840" s="24"/>
      <c r="J840" s="24">
        <f>VLOOKUP(F840,'数据-全省决算数!'!$B:$C,2,0)</f>
        <v>92532</v>
      </c>
      <c r="K840" s="38" t="str">
        <f t="shared" ref="K840:K903" si="42">IF(ISERROR(H840/G840-1),"",H840/G840-1)</f>
        <v/>
      </c>
      <c r="L840" s="36" t="e">
        <f t="shared" si="40"/>
        <v>#REF!</v>
      </c>
      <c r="M840" s="36" t="str">
        <f t="shared" si="41"/>
        <v>是</v>
      </c>
    </row>
    <row r="841" ht="18.95" customHeight="1" spans="1:13">
      <c r="A841" s="17" t="s">
        <v>135</v>
      </c>
      <c r="B841" s="18" t="s">
        <v>135</v>
      </c>
      <c r="C841" s="468" t="s">
        <v>1568</v>
      </c>
      <c r="D841" s="19" t="s">
        <v>1602</v>
      </c>
      <c r="E841" s="18" t="s">
        <v>147</v>
      </c>
      <c r="F841" s="49" t="s">
        <v>1603</v>
      </c>
      <c r="G841" s="24">
        <v>18627</v>
      </c>
      <c r="H841" s="25" t="e">
        <f>VLOOKUP(F841,#REF!,2,0)</f>
        <v>#REF!</v>
      </c>
      <c r="I841" s="24"/>
      <c r="J841" s="24">
        <f>VLOOKUP(F841,'数据-全省决算数!'!$B:$C,2,0)</f>
        <v>10222</v>
      </c>
      <c r="K841" s="38" t="str">
        <f t="shared" si="42"/>
        <v/>
      </c>
      <c r="L841" s="36" t="e">
        <f t="shared" si="40"/>
        <v>#REF!</v>
      </c>
      <c r="M841" s="36" t="str">
        <f t="shared" si="41"/>
        <v>是</v>
      </c>
    </row>
    <row r="842" ht="18.95" customHeight="1" spans="1:13">
      <c r="A842" s="17" t="s">
        <v>135</v>
      </c>
      <c r="B842" s="18" t="s">
        <v>135</v>
      </c>
      <c r="C842" s="468" t="s">
        <v>1568</v>
      </c>
      <c r="D842" s="19" t="s">
        <v>1604</v>
      </c>
      <c r="E842" s="18" t="s">
        <v>147</v>
      </c>
      <c r="F842" s="51" t="s">
        <v>1605</v>
      </c>
      <c r="G842" s="24">
        <v>81231</v>
      </c>
      <c r="H842" s="25" t="e">
        <f>VLOOKUP(F842,#REF!,2,0)</f>
        <v>#REF!</v>
      </c>
      <c r="I842" s="24"/>
      <c r="J842" s="24">
        <f>VLOOKUP(F842,'数据-全省决算数!'!$B:$C,2,0)</f>
        <v>50769</v>
      </c>
      <c r="K842" s="38" t="str">
        <f t="shared" si="42"/>
        <v/>
      </c>
      <c r="L842" s="36" t="e">
        <f t="shared" si="40"/>
        <v>#REF!</v>
      </c>
      <c r="M842" s="36" t="str">
        <f t="shared" si="41"/>
        <v>是</v>
      </c>
    </row>
    <row r="843" ht="18.95" customHeight="1" spans="1:13">
      <c r="A843" s="17" t="s">
        <v>135</v>
      </c>
      <c r="B843" s="18" t="s">
        <v>135</v>
      </c>
      <c r="C843" s="468" t="s">
        <v>1568</v>
      </c>
      <c r="D843" s="19" t="s">
        <v>1606</v>
      </c>
      <c r="E843" s="18" t="s">
        <v>147</v>
      </c>
      <c r="F843" s="49" t="s">
        <v>1607</v>
      </c>
      <c r="G843" s="24">
        <v>0</v>
      </c>
      <c r="H843" s="24">
        <v>0</v>
      </c>
      <c r="I843" s="24"/>
      <c r="J843" s="24"/>
      <c r="K843" s="38" t="str">
        <f t="shared" si="42"/>
        <v/>
      </c>
      <c r="L843" s="36" t="str">
        <f t="shared" si="40"/>
        <v>否</v>
      </c>
      <c r="M843" s="36" t="str">
        <f t="shared" si="41"/>
        <v>是</v>
      </c>
    </row>
    <row r="844" ht="18.95" customHeight="1" spans="1:13">
      <c r="A844" s="17" t="s">
        <v>135</v>
      </c>
      <c r="B844" s="18" t="s">
        <v>135</v>
      </c>
      <c r="C844" s="468" t="s">
        <v>1568</v>
      </c>
      <c r="D844" s="19" t="s">
        <v>1608</v>
      </c>
      <c r="E844" s="18" t="s">
        <v>147</v>
      </c>
      <c r="F844" s="51" t="s">
        <v>1609</v>
      </c>
      <c r="G844" s="24">
        <v>77760</v>
      </c>
      <c r="H844" s="25" t="e">
        <f>VLOOKUP(F844,#REF!,2,0)</f>
        <v>#REF!</v>
      </c>
      <c r="I844" s="24"/>
      <c r="J844" s="24">
        <f>VLOOKUP(F844,'数据-全省决算数!'!$B:$C,2,0)</f>
        <v>82794</v>
      </c>
      <c r="K844" s="38" t="str">
        <f t="shared" si="42"/>
        <v/>
      </c>
      <c r="L844" s="36" t="e">
        <f t="shared" si="40"/>
        <v>#REF!</v>
      </c>
      <c r="M844" s="36" t="str">
        <f t="shared" si="41"/>
        <v>是</v>
      </c>
    </row>
    <row r="845" ht="18.95" customHeight="1" spans="1:13">
      <c r="A845" s="17" t="s">
        <v>135</v>
      </c>
      <c r="B845" s="18" t="s">
        <v>135</v>
      </c>
      <c r="C845" s="468" t="s">
        <v>1568</v>
      </c>
      <c r="D845" s="19" t="s">
        <v>1610</v>
      </c>
      <c r="E845" s="18" t="s">
        <v>147</v>
      </c>
      <c r="F845" s="49" t="s">
        <v>1611</v>
      </c>
      <c r="G845" s="24">
        <v>168455</v>
      </c>
      <c r="H845" s="25" t="e">
        <f>VLOOKUP(F845,#REF!,2,0)</f>
        <v>#REF!</v>
      </c>
      <c r="I845" s="24"/>
      <c r="J845" s="24">
        <f>VLOOKUP(F845,'数据-全省决算数!'!$B:$C,2,0)</f>
        <v>225870</v>
      </c>
      <c r="K845" s="38" t="str">
        <f t="shared" si="42"/>
        <v/>
      </c>
      <c r="L845" s="36" t="e">
        <f t="shared" si="40"/>
        <v>#REF!</v>
      </c>
      <c r="M845" s="36" t="str">
        <f t="shared" si="41"/>
        <v>是</v>
      </c>
    </row>
    <row r="846" ht="18.95" customHeight="1" spans="1:13">
      <c r="A846" s="17" t="s">
        <v>135</v>
      </c>
      <c r="B846" s="18" t="s">
        <v>135</v>
      </c>
      <c r="C846" s="468" t="s">
        <v>1568</v>
      </c>
      <c r="D846" s="19" t="s">
        <v>1612</v>
      </c>
      <c r="E846" s="18" t="s">
        <v>147</v>
      </c>
      <c r="F846" s="49" t="s">
        <v>1613</v>
      </c>
      <c r="G846" s="24">
        <v>416989</v>
      </c>
      <c r="H846" s="25" t="e">
        <f>VLOOKUP(F846,#REF!,2,0)</f>
        <v>#REF!</v>
      </c>
      <c r="I846" s="24"/>
      <c r="J846" s="24">
        <f>VLOOKUP(F846,'数据-全省决算数!'!$B:$C,2,0)</f>
        <v>492846</v>
      </c>
      <c r="K846" s="38" t="str">
        <f t="shared" si="42"/>
        <v/>
      </c>
      <c r="L846" s="36" t="e">
        <f t="shared" si="40"/>
        <v>#REF!</v>
      </c>
      <c r="M846" s="36" t="str">
        <f t="shared" si="41"/>
        <v>是</v>
      </c>
    </row>
    <row r="847" ht="18.95" customHeight="1" spans="1:13">
      <c r="A847" s="17" t="s">
        <v>135</v>
      </c>
      <c r="B847" s="18" t="s">
        <v>135</v>
      </c>
      <c r="C847" s="468" t="s">
        <v>1568</v>
      </c>
      <c r="D847" s="19" t="s">
        <v>1614</v>
      </c>
      <c r="E847" s="18" t="s">
        <v>147</v>
      </c>
      <c r="F847" s="51" t="s">
        <v>1615</v>
      </c>
      <c r="G847" s="24">
        <v>664</v>
      </c>
      <c r="H847" s="25" t="e">
        <f>VLOOKUP(F847,#REF!,2,0)</f>
        <v>#REF!</v>
      </c>
      <c r="I847" s="24"/>
      <c r="J847" s="24">
        <f>VLOOKUP(F847,'数据-全省决算数!'!$B:$C,2,0)</f>
        <v>798</v>
      </c>
      <c r="K847" s="38" t="str">
        <f t="shared" si="42"/>
        <v/>
      </c>
      <c r="L847" s="36" t="e">
        <f t="shared" si="40"/>
        <v>#REF!</v>
      </c>
      <c r="M847" s="36" t="str">
        <f t="shared" si="41"/>
        <v>是</v>
      </c>
    </row>
    <row r="848" ht="18.95" customHeight="1" spans="1:13">
      <c r="A848" s="17" t="s">
        <v>135</v>
      </c>
      <c r="B848" s="18" t="s">
        <v>135</v>
      </c>
      <c r="C848" s="468" t="s">
        <v>1568</v>
      </c>
      <c r="D848" s="19" t="s">
        <v>1616</v>
      </c>
      <c r="E848" s="18" t="s">
        <v>147</v>
      </c>
      <c r="F848" s="49" t="s">
        <v>1617</v>
      </c>
      <c r="G848" s="24">
        <v>19146</v>
      </c>
      <c r="H848" s="25" t="e">
        <f>VLOOKUP(F848,#REF!,2,0)</f>
        <v>#REF!</v>
      </c>
      <c r="I848" s="24"/>
      <c r="J848" s="24">
        <f>VLOOKUP(F848,'数据-全省决算数!'!$B:$C,2,0)</f>
        <v>23695</v>
      </c>
      <c r="K848" s="38" t="str">
        <f t="shared" si="42"/>
        <v/>
      </c>
      <c r="L848" s="36" t="e">
        <f t="shared" si="40"/>
        <v>#REF!</v>
      </c>
      <c r="M848" s="36" t="str">
        <f t="shared" si="41"/>
        <v>是</v>
      </c>
    </row>
    <row r="849" ht="18.95" customHeight="1" spans="1:13">
      <c r="A849" s="17" t="s">
        <v>135</v>
      </c>
      <c r="B849" s="18" t="s">
        <v>135</v>
      </c>
      <c r="C849" s="468" t="s">
        <v>1568</v>
      </c>
      <c r="D849" s="19" t="s">
        <v>1618</v>
      </c>
      <c r="E849" s="18" t="s">
        <v>147</v>
      </c>
      <c r="F849" s="49" t="s">
        <v>1619</v>
      </c>
      <c r="G849" s="24">
        <v>33</v>
      </c>
      <c r="H849" s="25" t="e">
        <f>VLOOKUP(F849,#REF!,2,0)</f>
        <v>#REF!</v>
      </c>
      <c r="I849" s="24"/>
      <c r="J849" s="24">
        <f>VLOOKUP(F849,'数据-全省决算数!'!$B:$C,2,0)</f>
        <v>8</v>
      </c>
      <c r="K849" s="38" t="str">
        <f t="shared" si="42"/>
        <v/>
      </c>
      <c r="L849" s="36" t="e">
        <f t="shared" si="40"/>
        <v>#REF!</v>
      </c>
      <c r="M849" s="36" t="str">
        <f t="shared" si="41"/>
        <v>是</v>
      </c>
    </row>
    <row r="850" ht="22.5" customHeight="1" spans="1:13">
      <c r="A850" s="17" t="s">
        <v>135</v>
      </c>
      <c r="B850" s="18" t="s">
        <v>135</v>
      </c>
      <c r="C850" s="468" t="s">
        <v>1568</v>
      </c>
      <c r="D850" s="19" t="s">
        <v>1620</v>
      </c>
      <c r="E850" s="18" t="s">
        <v>147</v>
      </c>
      <c r="F850" s="49" t="s">
        <v>1621</v>
      </c>
      <c r="G850" s="24">
        <v>254733</v>
      </c>
      <c r="H850" s="25" t="e">
        <f>VLOOKUP(F850,#REF!,2,0)</f>
        <v>#REF!</v>
      </c>
      <c r="I850" s="24"/>
      <c r="J850" s="24">
        <f>VLOOKUP(F850,'数据-全省决算数!'!$B:$C,2,0)</f>
        <v>200666</v>
      </c>
      <c r="K850" s="38" t="str">
        <f t="shared" si="42"/>
        <v/>
      </c>
      <c r="L850" s="36" t="e">
        <f t="shared" si="40"/>
        <v>#REF!</v>
      </c>
      <c r="M850" s="36" t="str">
        <f t="shared" si="41"/>
        <v>是</v>
      </c>
    </row>
    <row r="851" ht="23.25" customHeight="1" spans="1:13">
      <c r="A851" s="17" t="s">
        <v>135</v>
      </c>
      <c r="B851" s="468" t="s">
        <v>1566</v>
      </c>
      <c r="C851" s="18"/>
      <c r="D851" s="19" t="s">
        <v>1622</v>
      </c>
      <c r="E851" s="18"/>
      <c r="F851" s="50" t="s">
        <v>1623</v>
      </c>
      <c r="G851" s="34">
        <f>SUMIF($C850:$C2150,$D851,$G850:$G2150)</f>
        <v>629463</v>
      </c>
      <c r="H851" s="25" t="e">
        <f>VLOOKUP(F851,#REF!,2,0)</f>
        <v>#REF!</v>
      </c>
      <c r="I851" s="34"/>
      <c r="J851" s="24">
        <f>VLOOKUP(F851,'数据-全省决算数!'!$B:$C,2,0)</f>
        <v>757302</v>
      </c>
      <c r="K851" s="44" t="str">
        <f t="shared" si="42"/>
        <v/>
      </c>
      <c r="L851" s="36" t="e">
        <f t="shared" si="40"/>
        <v>#REF!</v>
      </c>
      <c r="M851" s="36" t="str">
        <f t="shared" si="41"/>
        <v>是</v>
      </c>
    </row>
    <row r="852" ht="18.95" customHeight="1" spans="1:13">
      <c r="A852" s="17" t="s">
        <v>135</v>
      </c>
      <c r="B852" s="18" t="s">
        <v>135</v>
      </c>
      <c r="C852" s="468" t="s">
        <v>1622</v>
      </c>
      <c r="D852" s="19" t="s">
        <v>1624</v>
      </c>
      <c r="E852" s="18" t="s">
        <v>147</v>
      </c>
      <c r="F852" s="51" t="s">
        <v>141</v>
      </c>
      <c r="G852" s="24">
        <v>49957</v>
      </c>
      <c r="H852" s="25" t="e">
        <f>VLOOKUP(F852,#REF!,2,0)</f>
        <v>#REF!</v>
      </c>
      <c r="I852" s="24"/>
      <c r="J852" s="24">
        <f>VLOOKUP(F852,'数据-全省决算数!'!$B:$C,2,0)</f>
        <v>75262</v>
      </c>
      <c r="K852" s="38" t="str">
        <f t="shared" si="42"/>
        <v/>
      </c>
      <c r="L852" s="36" t="e">
        <f t="shared" si="40"/>
        <v>#REF!</v>
      </c>
      <c r="M852" s="36" t="str">
        <f t="shared" si="41"/>
        <v>是</v>
      </c>
    </row>
    <row r="853" ht="18.95" customHeight="1" spans="1:13">
      <c r="A853" s="17" t="s">
        <v>135</v>
      </c>
      <c r="B853" s="18" t="s">
        <v>135</v>
      </c>
      <c r="C853" s="468" t="s">
        <v>1622</v>
      </c>
      <c r="D853" s="19" t="s">
        <v>1625</v>
      </c>
      <c r="E853" s="18" t="s">
        <v>147</v>
      </c>
      <c r="F853" s="51" t="s">
        <v>143</v>
      </c>
      <c r="G853" s="24">
        <v>3164</v>
      </c>
      <c r="H853" s="25" t="e">
        <f>VLOOKUP(F853,#REF!,2,0)</f>
        <v>#REF!</v>
      </c>
      <c r="I853" s="24"/>
      <c r="J853" s="24">
        <f>VLOOKUP(F853,'数据-全省决算数!'!$B:$C,2,0)</f>
        <v>10673</v>
      </c>
      <c r="K853" s="38" t="str">
        <f t="shared" si="42"/>
        <v/>
      </c>
      <c r="L853" s="36" t="e">
        <f t="shared" si="40"/>
        <v>#REF!</v>
      </c>
      <c r="M853" s="36" t="str">
        <f t="shared" si="41"/>
        <v>是</v>
      </c>
    </row>
    <row r="854" ht="18.95" customHeight="1" spans="1:13">
      <c r="A854" s="17" t="s">
        <v>135</v>
      </c>
      <c r="B854" s="18" t="s">
        <v>135</v>
      </c>
      <c r="C854" s="468" t="s">
        <v>1622</v>
      </c>
      <c r="D854" s="19" t="s">
        <v>1626</v>
      </c>
      <c r="E854" s="18" t="s">
        <v>147</v>
      </c>
      <c r="F854" s="49" t="s">
        <v>145</v>
      </c>
      <c r="G854" s="24">
        <v>185</v>
      </c>
      <c r="H854" s="25" t="e">
        <f>VLOOKUP(F854,#REF!,2,0)</f>
        <v>#REF!</v>
      </c>
      <c r="I854" s="24"/>
      <c r="J854" s="24">
        <f>VLOOKUP(F854,'数据-全省决算数!'!$B:$C,2,0)</f>
        <v>802</v>
      </c>
      <c r="K854" s="38" t="str">
        <f t="shared" si="42"/>
        <v/>
      </c>
      <c r="L854" s="36" t="e">
        <f t="shared" si="40"/>
        <v>#REF!</v>
      </c>
      <c r="M854" s="36" t="str">
        <f t="shared" si="41"/>
        <v>是</v>
      </c>
    </row>
    <row r="855" ht="18.95" customHeight="1" spans="1:13">
      <c r="A855" s="17" t="s">
        <v>135</v>
      </c>
      <c r="B855" s="18" t="s">
        <v>135</v>
      </c>
      <c r="C855" s="468" t="s">
        <v>1622</v>
      </c>
      <c r="D855" s="19" t="s">
        <v>1627</v>
      </c>
      <c r="E855" s="18" t="s">
        <v>147</v>
      </c>
      <c r="F855" s="49" t="s">
        <v>1628</v>
      </c>
      <c r="G855" s="24">
        <v>101063</v>
      </c>
      <c r="H855" s="25" t="e">
        <f>VLOOKUP(F855,#REF!,2,0)</f>
        <v>#REF!</v>
      </c>
      <c r="I855" s="24"/>
      <c r="J855" s="24">
        <f>VLOOKUP(F855,'数据-全省决算数!'!$B:$C,2,0)</f>
        <v>130417</v>
      </c>
      <c r="K855" s="38" t="str">
        <f t="shared" si="42"/>
        <v/>
      </c>
      <c r="L855" s="36" t="e">
        <f t="shared" si="40"/>
        <v>#REF!</v>
      </c>
      <c r="M855" s="36" t="str">
        <f t="shared" si="41"/>
        <v>是</v>
      </c>
    </row>
    <row r="856" ht="18.95" customHeight="1" spans="1:13">
      <c r="A856" s="17" t="s">
        <v>135</v>
      </c>
      <c r="B856" s="18"/>
      <c r="C856" s="468" t="s">
        <v>1622</v>
      </c>
      <c r="D856" s="19" t="s">
        <v>1629</v>
      </c>
      <c r="E856" s="18" t="s">
        <v>147</v>
      </c>
      <c r="F856" s="49" t="s">
        <v>1630</v>
      </c>
      <c r="G856" s="24">
        <v>65742</v>
      </c>
      <c r="H856" s="25" t="e">
        <f>VLOOKUP(F856,#REF!,2,0)</f>
        <v>#REF!</v>
      </c>
      <c r="I856" s="24"/>
      <c r="J856" s="24">
        <f>VLOOKUP(F856,'数据-全省决算数!'!$B:$C,2,0)</f>
        <v>72319</v>
      </c>
      <c r="K856" s="38" t="str">
        <f t="shared" si="42"/>
        <v/>
      </c>
      <c r="L856" s="36" t="e">
        <f t="shared" si="40"/>
        <v>#REF!</v>
      </c>
      <c r="M856" s="36" t="str">
        <f t="shared" si="41"/>
        <v>是</v>
      </c>
    </row>
    <row r="857" ht="18.95" customHeight="1" spans="1:13">
      <c r="A857" s="17" t="s">
        <v>135</v>
      </c>
      <c r="B857" s="18" t="s">
        <v>135</v>
      </c>
      <c r="C857" s="468" t="s">
        <v>1622</v>
      </c>
      <c r="D857" s="19" t="s">
        <v>1631</v>
      </c>
      <c r="E857" s="18" t="s">
        <v>147</v>
      </c>
      <c r="F857" s="49" t="s">
        <v>1632</v>
      </c>
      <c r="G857" s="24">
        <v>5897</v>
      </c>
      <c r="H857" s="25" t="e">
        <f>VLOOKUP(F857,#REF!,2,0)</f>
        <v>#REF!</v>
      </c>
      <c r="I857" s="24"/>
      <c r="J857" s="24">
        <f>VLOOKUP(F857,'数据-全省决算数!'!$B:$C,2,0)</f>
        <v>4104</v>
      </c>
      <c r="K857" s="38" t="str">
        <f t="shared" si="42"/>
        <v/>
      </c>
      <c r="L857" s="36" t="e">
        <f t="shared" si="40"/>
        <v>#REF!</v>
      </c>
      <c r="M857" s="36" t="str">
        <f t="shared" si="41"/>
        <v>是</v>
      </c>
    </row>
    <row r="858" ht="18.95" customHeight="1" spans="1:13">
      <c r="A858" s="17" t="s">
        <v>135</v>
      </c>
      <c r="B858" s="18" t="s">
        <v>135</v>
      </c>
      <c r="C858" s="468" t="s">
        <v>1622</v>
      </c>
      <c r="D858" s="19" t="s">
        <v>1633</v>
      </c>
      <c r="E858" s="18" t="s">
        <v>147</v>
      </c>
      <c r="F858" s="49" t="s">
        <v>1634</v>
      </c>
      <c r="G858" s="24">
        <v>2710</v>
      </c>
      <c r="H858" s="25" t="e">
        <f>VLOOKUP(F858,#REF!,2,0)</f>
        <v>#REF!</v>
      </c>
      <c r="I858" s="24"/>
      <c r="J858" s="24">
        <f>VLOOKUP(F858,'数据-全省决算数!'!$B:$C,2,0)</f>
        <v>9439</v>
      </c>
      <c r="K858" s="38" t="str">
        <f t="shared" si="42"/>
        <v/>
      </c>
      <c r="L858" s="36" t="e">
        <f t="shared" si="40"/>
        <v>#REF!</v>
      </c>
      <c r="M858" s="36" t="str">
        <f t="shared" si="41"/>
        <v>是</v>
      </c>
    </row>
    <row r="859" ht="18.95" customHeight="1" spans="1:13">
      <c r="A859" s="17" t="s">
        <v>135</v>
      </c>
      <c r="B859" s="18" t="s">
        <v>135</v>
      </c>
      <c r="C859" s="468" t="s">
        <v>1622</v>
      </c>
      <c r="D859" s="19" t="s">
        <v>1635</v>
      </c>
      <c r="E859" s="18" t="s">
        <v>147</v>
      </c>
      <c r="F859" s="49" t="s">
        <v>1636</v>
      </c>
      <c r="G859" s="24">
        <v>766</v>
      </c>
      <c r="H859" s="25" t="e">
        <f>VLOOKUP(F859,#REF!,2,0)</f>
        <v>#REF!</v>
      </c>
      <c r="I859" s="24"/>
      <c r="J859" s="24">
        <f>VLOOKUP(F859,'数据-全省决算数!'!$B:$C,2,0)</f>
        <v>1664</v>
      </c>
      <c r="K859" s="38" t="str">
        <f t="shared" si="42"/>
        <v/>
      </c>
      <c r="L859" s="36" t="e">
        <f t="shared" si="40"/>
        <v>#REF!</v>
      </c>
      <c r="M859" s="36" t="str">
        <f t="shared" si="41"/>
        <v>是</v>
      </c>
    </row>
    <row r="860" ht="18.95" customHeight="1" spans="1:13">
      <c r="A860" s="17" t="s">
        <v>135</v>
      </c>
      <c r="B860" s="18" t="s">
        <v>135</v>
      </c>
      <c r="C860" s="468" t="s">
        <v>1622</v>
      </c>
      <c r="D860" s="19" t="s">
        <v>1637</v>
      </c>
      <c r="E860" s="18" t="s">
        <v>147</v>
      </c>
      <c r="F860" s="49" t="s">
        <v>1638</v>
      </c>
      <c r="G860" s="24">
        <v>182020</v>
      </c>
      <c r="H860" s="25" t="e">
        <f>VLOOKUP(F860,#REF!,2,0)</f>
        <v>#REF!</v>
      </c>
      <c r="I860" s="24"/>
      <c r="J860" s="24">
        <f>VLOOKUP(F860,'数据-全省决算数!'!$B:$C,2,0)</f>
        <v>179490</v>
      </c>
      <c r="K860" s="38" t="str">
        <f t="shared" si="42"/>
        <v/>
      </c>
      <c r="L860" s="36" t="e">
        <f t="shared" si="40"/>
        <v>#REF!</v>
      </c>
      <c r="M860" s="36" t="str">
        <f t="shared" si="41"/>
        <v>是</v>
      </c>
    </row>
    <row r="861" ht="18.95" customHeight="1" spans="1:13">
      <c r="A861" s="17" t="s">
        <v>135</v>
      </c>
      <c r="B861" s="18" t="s">
        <v>135</v>
      </c>
      <c r="C861" s="468" t="s">
        <v>1622</v>
      </c>
      <c r="D861" s="19" t="s">
        <v>1639</v>
      </c>
      <c r="E861" s="18" t="s">
        <v>147</v>
      </c>
      <c r="F861" s="49" t="s">
        <v>1640</v>
      </c>
      <c r="G861" s="24">
        <v>6223</v>
      </c>
      <c r="H861" s="25" t="e">
        <f>VLOOKUP(F861,#REF!,2,0)</f>
        <v>#REF!</v>
      </c>
      <c r="I861" s="24"/>
      <c r="J861" s="24">
        <f>VLOOKUP(F861,'数据-全省决算数!'!$B:$C,2,0)</f>
        <v>7890</v>
      </c>
      <c r="K861" s="38" t="str">
        <f t="shared" si="42"/>
        <v/>
      </c>
      <c r="L861" s="36" t="e">
        <f t="shared" si="40"/>
        <v>#REF!</v>
      </c>
      <c r="M861" s="36" t="str">
        <f t="shared" si="41"/>
        <v>是</v>
      </c>
    </row>
    <row r="862" ht="18.95" customHeight="1" spans="1:13">
      <c r="A862" s="17" t="s">
        <v>135</v>
      </c>
      <c r="B862" s="18" t="s">
        <v>135</v>
      </c>
      <c r="C862" s="468" t="s">
        <v>1622</v>
      </c>
      <c r="D862" s="19" t="s">
        <v>1641</v>
      </c>
      <c r="E862" s="18" t="s">
        <v>147</v>
      </c>
      <c r="F862" s="49" t="s">
        <v>1642</v>
      </c>
      <c r="G862" s="24">
        <v>9167</v>
      </c>
      <c r="H862" s="25" t="e">
        <f>VLOOKUP(F862,#REF!,2,0)</f>
        <v>#REF!</v>
      </c>
      <c r="I862" s="24"/>
      <c r="J862" s="24">
        <f>VLOOKUP(F862,'数据-全省决算数!'!$B:$C,2,0)</f>
        <v>7323</v>
      </c>
      <c r="K862" s="38" t="str">
        <f t="shared" si="42"/>
        <v/>
      </c>
      <c r="L862" s="36" t="e">
        <f t="shared" si="40"/>
        <v>#REF!</v>
      </c>
      <c r="M862" s="36" t="str">
        <f t="shared" si="41"/>
        <v>是</v>
      </c>
    </row>
    <row r="863" ht="18.95" customHeight="1" spans="1:13">
      <c r="A863" s="17" t="s">
        <v>135</v>
      </c>
      <c r="B863" s="18" t="s">
        <v>135</v>
      </c>
      <c r="C863" s="468" t="s">
        <v>1622</v>
      </c>
      <c r="D863" s="19" t="s">
        <v>1643</v>
      </c>
      <c r="E863" s="18" t="s">
        <v>147</v>
      </c>
      <c r="F863" s="49" t="s">
        <v>1644</v>
      </c>
      <c r="G863" s="24">
        <v>12168</v>
      </c>
      <c r="H863" s="25" t="e">
        <f>VLOOKUP(F863,#REF!,2,0)</f>
        <v>#REF!</v>
      </c>
      <c r="I863" s="24"/>
      <c r="J863" s="24">
        <f>VLOOKUP(F863,'数据-全省决算数!'!$B:$C,2,0)</f>
        <v>7248</v>
      </c>
      <c r="K863" s="38" t="str">
        <f t="shared" si="42"/>
        <v/>
      </c>
      <c r="L863" s="36" t="e">
        <f t="shared" si="40"/>
        <v>#REF!</v>
      </c>
      <c r="M863" s="36" t="str">
        <f t="shared" si="41"/>
        <v>是</v>
      </c>
    </row>
    <row r="864" ht="18.95" customHeight="1" spans="1:13">
      <c r="A864" s="17" t="s">
        <v>135</v>
      </c>
      <c r="B864" s="18" t="s">
        <v>135</v>
      </c>
      <c r="C864" s="468" t="s">
        <v>1622</v>
      </c>
      <c r="D864" s="19" t="s">
        <v>1645</v>
      </c>
      <c r="E864" s="18" t="s">
        <v>147</v>
      </c>
      <c r="F864" s="49" t="s">
        <v>1646</v>
      </c>
      <c r="G864" s="24">
        <v>27803</v>
      </c>
      <c r="H864" s="25" t="e">
        <f>VLOOKUP(F864,#REF!,2,0)</f>
        <v>#REF!</v>
      </c>
      <c r="I864" s="24"/>
      <c r="J864" s="24">
        <f>VLOOKUP(F864,'数据-全省决算数!'!$B:$C,2,0)</f>
        <v>28452</v>
      </c>
      <c r="K864" s="38" t="str">
        <f t="shared" si="42"/>
        <v/>
      </c>
      <c r="L864" s="36" t="e">
        <f t="shared" si="40"/>
        <v>#REF!</v>
      </c>
      <c r="M864" s="36" t="str">
        <f t="shared" si="41"/>
        <v>是</v>
      </c>
    </row>
    <row r="865" ht="18.95" customHeight="1" spans="1:13">
      <c r="A865" s="17" t="s">
        <v>135</v>
      </c>
      <c r="B865" s="18" t="s">
        <v>135</v>
      </c>
      <c r="C865" s="468" t="s">
        <v>1622</v>
      </c>
      <c r="D865" s="19" t="s">
        <v>1647</v>
      </c>
      <c r="E865" s="18" t="s">
        <v>147</v>
      </c>
      <c r="F865" s="49" t="s">
        <v>1648</v>
      </c>
      <c r="G865" s="24">
        <v>426</v>
      </c>
      <c r="H865" s="25" t="e">
        <f>VLOOKUP(F865,#REF!,2,0)</f>
        <v>#REF!</v>
      </c>
      <c r="I865" s="24"/>
      <c r="J865" s="24">
        <f>VLOOKUP(F865,'数据-全省决算数!'!$B:$C,2,0)</f>
        <v>201</v>
      </c>
      <c r="K865" s="38" t="str">
        <f t="shared" si="42"/>
        <v/>
      </c>
      <c r="L865" s="36" t="e">
        <f t="shared" si="40"/>
        <v>#REF!</v>
      </c>
      <c r="M865" s="36" t="str">
        <f t="shared" si="41"/>
        <v>是</v>
      </c>
    </row>
    <row r="866" ht="18.95" customHeight="1" spans="1:13">
      <c r="A866" s="17" t="s">
        <v>135</v>
      </c>
      <c r="B866" s="18" t="s">
        <v>135</v>
      </c>
      <c r="C866" s="468" t="s">
        <v>1622</v>
      </c>
      <c r="D866" s="19" t="s">
        <v>1649</v>
      </c>
      <c r="E866" s="18" t="s">
        <v>147</v>
      </c>
      <c r="F866" s="49" t="s">
        <v>1650</v>
      </c>
      <c r="G866" s="24">
        <v>53</v>
      </c>
      <c r="H866" s="25" t="e">
        <f>VLOOKUP(F866,#REF!,2,0)</f>
        <v>#REF!</v>
      </c>
      <c r="I866" s="24"/>
      <c r="J866" s="24">
        <f>VLOOKUP(F866,'数据-全省决算数!'!$B:$C,2,0)</f>
        <v>2</v>
      </c>
      <c r="K866" s="38" t="str">
        <f t="shared" si="42"/>
        <v/>
      </c>
      <c r="L866" s="36" t="e">
        <f t="shared" si="40"/>
        <v>#REF!</v>
      </c>
      <c r="M866" s="36" t="str">
        <f t="shared" si="41"/>
        <v>是</v>
      </c>
    </row>
    <row r="867" ht="18.95" customHeight="1" spans="1:13">
      <c r="A867" s="17" t="s">
        <v>135</v>
      </c>
      <c r="B867" s="18" t="s">
        <v>135</v>
      </c>
      <c r="C867" s="468" t="s">
        <v>1622</v>
      </c>
      <c r="D867" s="19" t="s">
        <v>1651</v>
      </c>
      <c r="E867" s="18" t="s">
        <v>147</v>
      </c>
      <c r="F867" s="49" t="s">
        <v>1652</v>
      </c>
      <c r="G867" s="24">
        <v>1</v>
      </c>
      <c r="H867" s="25" t="e">
        <f>VLOOKUP(F867,#REF!,2,0)</f>
        <v>#REF!</v>
      </c>
      <c r="I867" s="24"/>
      <c r="J867" s="24">
        <f>VLOOKUP(F867,'数据-全省决算数!'!$B:$C,2,0)</f>
        <v>1</v>
      </c>
      <c r="K867" s="38" t="str">
        <f t="shared" si="42"/>
        <v/>
      </c>
      <c r="L867" s="36" t="e">
        <f t="shared" si="40"/>
        <v>#REF!</v>
      </c>
      <c r="M867" s="36" t="str">
        <f t="shared" si="41"/>
        <v>是</v>
      </c>
    </row>
    <row r="868" ht="18.95" customHeight="1" spans="1:13">
      <c r="A868" s="17" t="s">
        <v>135</v>
      </c>
      <c r="B868" s="18" t="s">
        <v>135</v>
      </c>
      <c r="C868" s="468" t="s">
        <v>1622</v>
      </c>
      <c r="D868" s="19" t="s">
        <v>1653</v>
      </c>
      <c r="E868" s="18" t="s">
        <v>147</v>
      </c>
      <c r="F868" s="49" t="s">
        <v>1654</v>
      </c>
      <c r="G868" s="24">
        <v>288</v>
      </c>
      <c r="H868" s="25" t="e">
        <f>VLOOKUP(F868,#REF!,2,0)</f>
        <v>#REF!</v>
      </c>
      <c r="I868" s="24"/>
      <c r="J868" s="24">
        <f>VLOOKUP(F868,'数据-全省决算数!'!$B:$C,2,0)</f>
        <v>315</v>
      </c>
      <c r="K868" s="38" t="str">
        <f t="shared" si="42"/>
        <v/>
      </c>
      <c r="L868" s="36" t="e">
        <f t="shared" si="40"/>
        <v>#REF!</v>
      </c>
      <c r="M868" s="36" t="str">
        <f t="shared" si="41"/>
        <v>是</v>
      </c>
    </row>
    <row r="869" ht="18.95" customHeight="1" spans="1:13">
      <c r="A869" s="17" t="s">
        <v>135</v>
      </c>
      <c r="B869" s="18" t="s">
        <v>135</v>
      </c>
      <c r="C869" s="468" t="s">
        <v>1622</v>
      </c>
      <c r="D869" s="19" t="s">
        <v>1655</v>
      </c>
      <c r="E869" s="18" t="s">
        <v>147</v>
      </c>
      <c r="F869" s="49" t="s">
        <v>1656</v>
      </c>
      <c r="G869" s="24">
        <v>0</v>
      </c>
      <c r="H869" s="24">
        <v>0</v>
      </c>
      <c r="I869" s="24"/>
      <c r="J869" s="24"/>
      <c r="K869" s="38" t="str">
        <f t="shared" si="42"/>
        <v/>
      </c>
      <c r="L869" s="36" t="str">
        <f t="shared" si="40"/>
        <v>否</v>
      </c>
      <c r="M869" s="36" t="str">
        <f t="shared" si="41"/>
        <v>是</v>
      </c>
    </row>
    <row r="870" ht="18.95" customHeight="1" spans="1:13">
      <c r="A870" s="17" t="s">
        <v>135</v>
      </c>
      <c r="B870" s="18" t="s">
        <v>135</v>
      </c>
      <c r="C870" s="468" t="s">
        <v>1622</v>
      </c>
      <c r="D870" s="19" t="s">
        <v>1657</v>
      </c>
      <c r="E870" s="18" t="s">
        <v>147</v>
      </c>
      <c r="F870" s="49" t="s">
        <v>1658</v>
      </c>
      <c r="G870" s="24">
        <v>38300</v>
      </c>
      <c r="H870" s="25" t="e">
        <f>VLOOKUP(F870,#REF!,2,0)</f>
        <v>#REF!</v>
      </c>
      <c r="I870" s="24"/>
      <c r="J870" s="24">
        <f>VLOOKUP(F870,'数据-全省决算数!'!$B:$C,2,0)</f>
        <v>41346</v>
      </c>
      <c r="K870" s="38" t="str">
        <f t="shared" si="42"/>
        <v/>
      </c>
      <c r="L870" s="36" t="e">
        <f t="shared" si="40"/>
        <v>#REF!</v>
      </c>
      <c r="M870" s="36" t="str">
        <f t="shared" si="41"/>
        <v>是</v>
      </c>
    </row>
    <row r="871" ht="18.95" customHeight="1" spans="1:13">
      <c r="A871" s="17" t="s">
        <v>135</v>
      </c>
      <c r="B871" s="18" t="s">
        <v>135</v>
      </c>
      <c r="C871" s="468" t="s">
        <v>1622</v>
      </c>
      <c r="D871" s="19" t="s">
        <v>1659</v>
      </c>
      <c r="E871" s="18" t="s">
        <v>147</v>
      </c>
      <c r="F871" s="49" t="s">
        <v>1660</v>
      </c>
      <c r="G871" s="24">
        <v>200</v>
      </c>
      <c r="H871" s="25" t="e">
        <f>VLOOKUP(F871,#REF!,2,0)</f>
        <v>#REF!</v>
      </c>
      <c r="I871" s="24"/>
      <c r="J871" s="24">
        <f>VLOOKUP(F871,'数据-全省决算数!'!$B:$C,2,0)</f>
        <v>744</v>
      </c>
      <c r="K871" s="38" t="str">
        <f t="shared" si="42"/>
        <v/>
      </c>
      <c r="L871" s="36" t="e">
        <f t="shared" si="40"/>
        <v>#REF!</v>
      </c>
      <c r="M871" s="36" t="str">
        <f t="shared" si="41"/>
        <v>是</v>
      </c>
    </row>
    <row r="872" ht="18.95" customHeight="1" spans="1:13">
      <c r="A872" s="17" t="s">
        <v>135</v>
      </c>
      <c r="B872" s="18" t="s">
        <v>135</v>
      </c>
      <c r="C872" s="468" t="s">
        <v>1622</v>
      </c>
      <c r="D872" s="19" t="s">
        <v>1661</v>
      </c>
      <c r="E872" s="18" t="s">
        <v>147</v>
      </c>
      <c r="F872" s="49" t="s">
        <v>1662</v>
      </c>
      <c r="G872" s="24">
        <v>81</v>
      </c>
      <c r="H872" s="25" t="e">
        <f>VLOOKUP(F872,#REF!,2,0)</f>
        <v>#REF!</v>
      </c>
      <c r="I872" s="24"/>
      <c r="J872" s="24">
        <f>VLOOKUP(F872,'数据-全省决算数!'!$B:$C,2,0)</f>
        <v>220</v>
      </c>
      <c r="K872" s="38" t="str">
        <f t="shared" si="42"/>
        <v/>
      </c>
      <c r="L872" s="36" t="e">
        <f t="shared" si="40"/>
        <v>#REF!</v>
      </c>
      <c r="M872" s="36" t="str">
        <f t="shared" si="41"/>
        <v>是</v>
      </c>
    </row>
    <row r="873" ht="18.95" customHeight="1" spans="1:13">
      <c r="A873" s="17" t="s">
        <v>135</v>
      </c>
      <c r="B873" s="18" t="s">
        <v>135</v>
      </c>
      <c r="C873" s="468" t="s">
        <v>1622</v>
      </c>
      <c r="D873" s="19" t="s">
        <v>1663</v>
      </c>
      <c r="E873" s="18" t="s">
        <v>147</v>
      </c>
      <c r="F873" s="49" t="s">
        <v>1664</v>
      </c>
      <c r="G873" s="24">
        <v>17</v>
      </c>
      <c r="H873" s="25" t="e">
        <f>VLOOKUP(F873,#REF!,2,0)</f>
        <v>#REF!</v>
      </c>
      <c r="I873" s="24"/>
      <c r="J873" s="24">
        <f>VLOOKUP(F873,'数据-全省决算数!'!$B:$C,2,0)</f>
        <v>17</v>
      </c>
      <c r="K873" s="38" t="str">
        <f t="shared" si="42"/>
        <v/>
      </c>
      <c r="L873" s="36" t="e">
        <f t="shared" si="40"/>
        <v>#REF!</v>
      </c>
      <c r="M873" s="36" t="str">
        <f t="shared" si="41"/>
        <v>是</v>
      </c>
    </row>
    <row r="874" ht="18.95" customHeight="1" spans="1:13">
      <c r="A874" s="17" t="s">
        <v>135</v>
      </c>
      <c r="B874" s="18" t="s">
        <v>135</v>
      </c>
      <c r="C874" s="468" t="s">
        <v>1622</v>
      </c>
      <c r="D874" s="19" t="s">
        <v>1665</v>
      </c>
      <c r="E874" s="18" t="s">
        <v>147</v>
      </c>
      <c r="F874" s="49" t="s">
        <v>1666</v>
      </c>
      <c r="G874" s="24">
        <v>391</v>
      </c>
      <c r="H874" s="25" t="e">
        <f>VLOOKUP(F874,#REF!,2,0)</f>
        <v>#REF!</v>
      </c>
      <c r="I874" s="24"/>
      <c r="J874" s="24">
        <f>VLOOKUP(F874,'数据-全省决算数!'!$B:$C,2,0)</f>
        <v>50</v>
      </c>
      <c r="K874" s="38" t="str">
        <f t="shared" si="42"/>
        <v/>
      </c>
      <c r="L874" s="36" t="e">
        <f t="shared" si="40"/>
        <v>#REF!</v>
      </c>
      <c r="M874" s="36" t="str">
        <f t="shared" si="41"/>
        <v>是</v>
      </c>
    </row>
    <row r="875" ht="18.95" customHeight="1" spans="1:13">
      <c r="A875" s="17" t="s">
        <v>135</v>
      </c>
      <c r="B875" s="18" t="s">
        <v>135</v>
      </c>
      <c r="C875" s="468" t="s">
        <v>1622</v>
      </c>
      <c r="D875" s="19" t="s">
        <v>1667</v>
      </c>
      <c r="E875" s="18" t="s">
        <v>147</v>
      </c>
      <c r="F875" s="49" t="s">
        <v>1668</v>
      </c>
      <c r="G875" s="24">
        <v>15998</v>
      </c>
      <c r="H875" s="25" t="e">
        <f>VLOOKUP(F875,#REF!,2,0)</f>
        <v>#REF!</v>
      </c>
      <c r="I875" s="24"/>
      <c r="J875" s="24">
        <f>VLOOKUP(F875,'数据-全省决算数!'!$B:$C,2,0)</f>
        <v>12039</v>
      </c>
      <c r="K875" s="38" t="str">
        <f t="shared" si="42"/>
        <v/>
      </c>
      <c r="L875" s="36" t="e">
        <f t="shared" si="40"/>
        <v>#REF!</v>
      </c>
      <c r="M875" s="36" t="str">
        <f t="shared" si="41"/>
        <v>是</v>
      </c>
    </row>
    <row r="876" ht="18.95" customHeight="1" spans="1:13">
      <c r="A876" s="17" t="s">
        <v>135</v>
      </c>
      <c r="B876" s="18" t="s">
        <v>135</v>
      </c>
      <c r="C876" s="468" t="s">
        <v>1622</v>
      </c>
      <c r="D876" s="19" t="s">
        <v>1669</v>
      </c>
      <c r="E876" s="18" t="s">
        <v>147</v>
      </c>
      <c r="F876" s="49" t="s">
        <v>1670</v>
      </c>
      <c r="G876" s="24">
        <v>3026</v>
      </c>
      <c r="H876" s="25" t="e">
        <f>VLOOKUP(F876,#REF!,2,0)</f>
        <v>#REF!</v>
      </c>
      <c r="I876" s="24"/>
      <c r="J876" s="24">
        <f>VLOOKUP(F876,'数据-全省决算数!'!$B:$C,2,0)</f>
        <v>2649</v>
      </c>
      <c r="K876" s="38" t="str">
        <f t="shared" si="42"/>
        <v/>
      </c>
      <c r="L876" s="36" t="e">
        <f t="shared" si="40"/>
        <v>#REF!</v>
      </c>
      <c r="M876" s="36" t="str">
        <f t="shared" si="41"/>
        <v>是</v>
      </c>
    </row>
    <row r="877" ht="18.95" customHeight="1" spans="1:13">
      <c r="A877" s="17" t="s">
        <v>135</v>
      </c>
      <c r="B877" s="18" t="s">
        <v>135</v>
      </c>
      <c r="C877" s="468" t="s">
        <v>1622</v>
      </c>
      <c r="D877" s="19" t="s">
        <v>1671</v>
      </c>
      <c r="E877" s="18" t="s">
        <v>147</v>
      </c>
      <c r="F877" s="49" t="s">
        <v>1672</v>
      </c>
      <c r="G877" s="24">
        <v>7970</v>
      </c>
      <c r="H877" s="25" t="e">
        <f>VLOOKUP(F877,#REF!,2,0)</f>
        <v>#REF!</v>
      </c>
      <c r="I877" s="24"/>
      <c r="J877" s="24">
        <f>VLOOKUP(F877,'数据-全省决算数!'!$B:$C,2,0)</f>
        <v>11954</v>
      </c>
      <c r="K877" s="38" t="str">
        <f t="shared" si="42"/>
        <v/>
      </c>
      <c r="L877" s="36" t="e">
        <f t="shared" si="40"/>
        <v>#REF!</v>
      </c>
      <c r="M877" s="36" t="str">
        <f t="shared" si="41"/>
        <v>是</v>
      </c>
    </row>
    <row r="878" ht="18.95" customHeight="1" spans="1:13">
      <c r="A878" s="17" t="s">
        <v>135</v>
      </c>
      <c r="B878" s="18" t="s">
        <v>135</v>
      </c>
      <c r="C878" s="468" t="s">
        <v>1622</v>
      </c>
      <c r="D878" s="19" t="s">
        <v>1673</v>
      </c>
      <c r="E878" s="18" t="s">
        <v>147</v>
      </c>
      <c r="F878" s="49" t="s">
        <v>1674</v>
      </c>
      <c r="G878" s="24">
        <v>54556</v>
      </c>
      <c r="H878" s="25" t="e">
        <f>VLOOKUP(F878,#REF!,2,0)</f>
        <v>#REF!</v>
      </c>
      <c r="I878" s="24"/>
      <c r="J878" s="24">
        <f>VLOOKUP(F878,'数据-全省决算数!'!$B:$C,2,0)</f>
        <v>57213</v>
      </c>
      <c r="K878" s="38" t="str">
        <f t="shared" si="42"/>
        <v/>
      </c>
      <c r="L878" s="36" t="e">
        <f t="shared" si="40"/>
        <v>#REF!</v>
      </c>
      <c r="M878" s="36" t="str">
        <f t="shared" si="41"/>
        <v>是</v>
      </c>
    </row>
    <row r="879" ht="18.95" customHeight="1" spans="1:13">
      <c r="A879" s="17" t="s">
        <v>135</v>
      </c>
      <c r="B879" s="18" t="s">
        <v>135</v>
      </c>
      <c r="C879" s="468" t="s">
        <v>1622</v>
      </c>
      <c r="D879" s="19" t="s">
        <v>1675</v>
      </c>
      <c r="E879" s="18" t="s">
        <v>147</v>
      </c>
      <c r="F879" s="49" t="s">
        <v>1676</v>
      </c>
      <c r="G879" s="24">
        <v>41291</v>
      </c>
      <c r="H879" s="25" t="e">
        <f>VLOOKUP(F879,#REF!,2,0)</f>
        <v>#REF!</v>
      </c>
      <c r="I879" s="24"/>
      <c r="J879" s="24">
        <f>VLOOKUP(F879,'数据-全省决算数!'!$B:$C,2,0)</f>
        <v>114268</v>
      </c>
      <c r="K879" s="38" t="str">
        <f t="shared" si="42"/>
        <v/>
      </c>
      <c r="L879" s="36" t="e">
        <f t="shared" si="40"/>
        <v>#REF!</v>
      </c>
      <c r="M879" s="36" t="str">
        <f t="shared" si="41"/>
        <v>是</v>
      </c>
    </row>
    <row r="880" ht="18.95" customHeight="1" spans="1:13">
      <c r="A880" s="17" t="s">
        <v>135</v>
      </c>
      <c r="B880" s="468" t="s">
        <v>1566</v>
      </c>
      <c r="C880" s="18"/>
      <c r="D880" s="19" t="s">
        <v>1677</v>
      </c>
      <c r="E880" s="18"/>
      <c r="F880" s="50" t="s">
        <v>1678</v>
      </c>
      <c r="G880" s="34">
        <f>SUMIF($C879:$C2179,$D880,$G879:$G2179)</f>
        <v>1656853</v>
      </c>
      <c r="H880" s="25" t="e">
        <f>VLOOKUP(F880,#REF!,2,0)</f>
        <v>#REF!</v>
      </c>
      <c r="I880" s="34"/>
      <c r="J880" s="24">
        <f>VLOOKUP(F880,'数据-全省决算数!'!$B:$C,2,0)</f>
        <v>1663181</v>
      </c>
      <c r="K880" s="35" t="str">
        <f t="shared" si="42"/>
        <v/>
      </c>
      <c r="L880" s="36" t="e">
        <f t="shared" si="40"/>
        <v>#REF!</v>
      </c>
      <c r="M880" s="36" t="str">
        <f t="shared" si="41"/>
        <v>是</v>
      </c>
    </row>
    <row r="881" ht="18.95" customHeight="1" spans="1:13">
      <c r="A881" s="17" t="s">
        <v>135</v>
      </c>
      <c r="B881" s="18" t="s">
        <v>135</v>
      </c>
      <c r="C881" s="468" t="s">
        <v>1677</v>
      </c>
      <c r="D881" s="19" t="s">
        <v>1679</v>
      </c>
      <c r="E881" s="18" t="s">
        <v>147</v>
      </c>
      <c r="F881" s="49" t="s">
        <v>141</v>
      </c>
      <c r="G881" s="24">
        <v>34120</v>
      </c>
      <c r="H881" s="25" t="e">
        <f>VLOOKUP(F881,#REF!,2,0)</f>
        <v>#REF!</v>
      </c>
      <c r="I881" s="24"/>
      <c r="J881" s="24">
        <f>VLOOKUP(F881,'数据-全省决算数!'!$B:$C,2,0)</f>
        <v>75262</v>
      </c>
      <c r="K881" s="38" t="str">
        <f t="shared" si="42"/>
        <v/>
      </c>
      <c r="L881" s="36" t="e">
        <f t="shared" si="40"/>
        <v>#REF!</v>
      </c>
      <c r="M881" s="36" t="str">
        <f t="shared" si="41"/>
        <v>是</v>
      </c>
    </row>
    <row r="882" ht="18.95" customHeight="1" spans="1:13">
      <c r="A882" s="17" t="s">
        <v>135</v>
      </c>
      <c r="B882" s="18" t="s">
        <v>135</v>
      </c>
      <c r="C882" s="468" t="s">
        <v>1677</v>
      </c>
      <c r="D882" s="19" t="s">
        <v>1680</v>
      </c>
      <c r="E882" s="18" t="s">
        <v>147</v>
      </c>
      <c r="F882" s="27" t="s">
        <v>143</v>
      </c>
      <c r="G882" s="24">
        <v>6604</v>
      </c>
      <c r="H882" s="25" t="e">
        <f>VLOOKUP(F882,#REF!,2,0)</f>
        <v>#REF!</v>
      </c>
      <c r="I882" s="24"/>
      <c r="J882" s="24">
        <f>VLOOKUP(F882,'数据-全省决算数!'!$B:$C,2,0)</f>
        <v>10673</v>
      </c>
      <c r="K882" s="38" t="str">
        <f t="shared" si="42"/>
        <v/>
      </c>
      <c r="L882" s="36" t="e">
        <f t="shared" si="40"/>
        <v>#REF!</v>
      </c>
      <c r="M882" s="36" t="str">
        <f t="shared" si="41"/>
        <v>是</v>
      </c>
    </row>
    <row r="883" ht="18.95" customHeight="1" spans="1:13">
      <c r="A883" s="17" t="s">
        <v>135</v>
      </c>
      <c r="B883" s="18" t="s">
        <v>135</v>
      </c>
      <c r="C883" s="468" t="s">
        <v>1677</v>
      </c>
      <c r="D883" s="19" t="s">
        <v>1681</v>
      </c>
      <c r="E883" s="18" t="s">
        <v>147</v>
      </c>
      <c r="F883" s="49" t="s">
        <v>145</v>
      </c>
      <c r="G883" s="24">
        <v>1469</v>
      </c>
      <c r="H883" s="25" t="e">
        <f>VLOOKUP(F883,#REF!,2,0)</f>
        <v>#REF!</v>
      </c>
      <c r="I883" s="24"/>
      <c r="J883" s="24">
        <f>VLOOKUP(F883,'数据-全省决算数!'!$B:$C,2,0)</f>
        <v>802</v>
      </c>
      <c r="K883" s="38" t="str">
        <f t="shared" si="42"/>
        <v/>
      </c>
      <c r="L883" s="36" t="e">
        <f t="shared" si="40"/>
        <v>#REF!</v>
      </c>
      <c r="M883" s="36" t="str">
        <f t="shared" si="41"/>
        <v>是</v>
      </c>
    </row>
    <row r="884" ht="18.95" customHeight="1" spans="1:13">
      <c r="A884" s="17" t="s">
        <v>135</v>
      </c>
      <c r="B884" s="18" t="s">
        <v>135</v>
      </c>
      <c r="C884" s="468" t="s">
        <v>1677</v>
      </c>
      <c r="D884" s="19" t="s">
        <v>1682</v>
      </c>
      <c r="E884" s="18" t="s">
        <v>147</v>
      </c>
      <c r="F884" s="49" t="s">
        <v>1683</v>
      </c>
      <c r="G884" s="24">
        <v>13704</v>
      </c>
      <c r="H884" s="25" t="e">
        <f>VLOOKUP(F884,#REF!,2,0)</f>
        <v>#REF!</v>
      </c>
      <c r="I884" s="24"/>
      <c r="J884" s="24">
        <f>VLOOKUP(F884,'数据-全省决算数!'!$B:$C,2,0)</f>
        <v>16641</v>
      </c>
      <c r="K884" s="38" t="str">
        <f t="shared" si="42"/>
        <v/>
      </c>
      <c r="L884" s="36" t="e">
        <f t="shared" si="40"/>
        <v>#REF!</v>
      </c>
      <c r="M884" s="36" t="str">
        <f t="shared" si="41"/>
        <v>是</v>
      </c>
    </row>
    <row r="885" ht="18.95" customHeight="1" spans="1:13">
      <c r="A885" s="17" t="s">
        <v>135</v>
      </c>
      <c r="B885" s="18" t="s">
        <v>135</v>
      </c>
      <c r="C885" s="468" t="s">
        <v>1677</v>
      </c>
      <c r="D885" s="19" t="s">
        <v>1684</v>
      </c>
      <c r="E885" s="18" t="s">
        <v>147</v>
      </c>
      <c r="F885" s="49" t="s">
        <v>1685</v>
      </c>
      <c r="G885" s="24">
        <v>706504</v>
      </c>
      <c r="H885" s="25" t="e">
        <f>VLOOKUP(F885,#REF!,2,0)</f>
        <v>#REF!</v>
      </c>
      <c r="I885" s="24"/>
      <c r="J885" s="24">
        <f>VLOOKUP(F885,'数据-全省决算数!'!$B:$C,2,0)</f>
        <v>608627</v>
      </c>
      <c r="K885" s="38" t="str">
        <f t="shared" si="42"/>
        <v/>
      </c>
      <c r="L885" s="36" t="e">
        <f t="shared" si="40"/>
        <v>#REF!</v>
      </c>
      <c r="M885" s="36" t="str">
        <f t="shared" si="41"/>
        <v>是</v>
      </c>
    </row>
    <row r="886" ht="18.95" customHeight="1" spans="1:13">
      <c r="A886" s="17" t="s">
        <v>135</v>
      </c>
      <c r="B886" s="18" t="s">
        <v>135</v>
      </c>
      <c r="C886" s="468" t="s">
        <v>1677</v>
      </c>
      <c r="D886" s="462" t="s">
        <v>1686</v>
      </c>
      <c r="E886" s="18" t="s">
        <v>147</v>
      </c>
      <c r="F886" s="49" t="s">
        <v>1687</v>
      </c>
      <c r="G886" s="24">
        <v>14240</v>
      </c>
      <c r="H886" s="25" t="e">
        <f>VLOOKUP(F886,#REF!,2,0)</f>
        <v>#REF!</v>
      </c>
      <c r="I886" s="24"/>
      <c r="J886" s="24">
        <f>VLOOKUP(F886,'数据-全省决算数!'!$B:$C,2,0)</f>
        <v>19153</v>
      </c>
      <c r="K886" s="38" t="str">
        <f t="shared" si="42"/>
        <v/>
      </c>
      <c r="L886" s="36" t="e">
        <f t="shared" si="40"/>
        <v>#REF!</v>
      </c>
      <c r="M886" s="36" t="str">
        <f t="shared" si="41"/>
        <v>是</v>
      </c>
    </row>
    <row r="887" ht="18.95" customHeight="1" spans="1:13">
      <c r="A887" s="17" t="s">
        <v>135</v>
      </c>
      <c r="B887" s="18" t="s">
        <v>135</v>
      </c>
      <c r="C887" s="468" t="s">
        <v>1677</v>
      </c>
      <c r="D887" s="19" t="s">
        <v>1688</v>
      </c>
      <c r="E887" s="18" t="s">
        <v>147</v>
      </c>
      <c r="F887" s="49" t="s">
        <v>1689</v>
      </c>
      <c r="G887" s="24">
        <v>0</v>
      </c>
      <c r="H887" s="24">
        <v>0</v>
      </c>
      <c r="I887" s="24"/>
      <c r="J887" s="24"/>
      <c r="K887" s="38" t="str">
        <f t="shared" si="42"/>
        <v/>
      </c>
      <c r="L887" s="36" t="str">
        <f t="shared" si="40"/>
        <v>否</v>
      </c>
      <c r="M887" s="36" t="str">
        <f t="shared" si="41"/>
        <v>是</v>
      </c>
    </row>
    <row r="888" ht="18.95" customHeight="1" spans="1:13">
      <c r="A888" s="17" t="s">
        <v>135</v>
      </c>
      <c r="B888" s="18"/>
      <c r="C888" s="468" t="s">
        <v>1677</v>
      </c>
      <c r="D888" s="19" t="s">
        <v>1690</v>
      </c>
      <c r="E888" s="18" t="s">
        <v>147</v>
      </c>
      <c r="F888" s="49" t="s">
        <v>1691</v>
      </c>
      <c r="G888" s="24">
        <v>22088</v>
      </c>
      <c r="H888" s="25" t="e">
        <f>VLOOKUP(F888,#REF!,2,0)</f>
        <v>#REF!</v>
      </c>
      <c r="I888" s="24"/>
      <c r="J888" s="24">
        <f>VLOOKUP(F888,'数据-全省决算数!'!$B:$C,2,0)</f>
        <v>20518</v>
      </c>
      <c r="K888" s="38" t="str">
        <f t="shared" si="42"/>
        <v/>
      </c>
      <c r="L888" s="36" t="e">
        <f t="shared" si="40"/>
        <v>#REF!</v>
      </c>
      <c r="M888" s="36" t="str">
        <f t="shared" si="41"/>
        <v>是</v>
      </c>
    </row>
    <row r="889" ht="18.95" customHeight="1" spans="1:13">
      <c r="A889" s="17" t="s">
        <v>135</v>
      </c>
      <c r="B889" s="18" t="s">
        <v>135</v>
      </c>
      <c r="C889" s="468" t="s">
        <v>1677</v>
      </c>
      <c r="D889" s="19" t="s">
        <v>1692</v>
      </c>
      <c r="E889" s="18" t="s">
        <v>147</v>
      </c>
      <c r="F889" s="49" t="s">
        <v>1693</v>
      </c>
      <c r="G889" s="24">
        <v>1323</v>
      </c>
      <c r="H889" s="25" t="e">
        <f>VLOOKUP(F889,#REF!,2,0)</f>
        <v>#REF!</v>
      </c>
      <c r="I889" s="24"/>
      <c r="J889" s="24">
        <f>VLOOKUP(F889,'数据-全省决算数!'!$B:$C,2,0)</f>
        <v>1951</v>
      </c>
      <c r="K889" s="38" t="str">
        <f t="shared" si="42"/>
        <v/>
      </c>
      <c r="L889" s="36" t="e">
        <f t="shared" si="40"/>
        <v>#REF!</v>
      </c>
      <c r="M889" s="36" t="str">
        <f t="shared" si="41"/>
        <v>是</v>
      </c>
    </row>
    <row r="890" ht="18.95" customHeight="1" spans="1:13">
      <c r="A890" s="17" t="s">
        <v>135</v>
      </c>
      <c r="B890" s="18" t="s">
        <v>135</v>
      </c>
      <c r="C890" s="468" t="s">
        <v>1677</v>
      </c>
      <c r="D890" s="19" t="s">
        <v>1694</v>
      </c>
      <c r="E890" s="18" t="s">
        <v>147</v>
      </c>
      <c r="F890" s="49" t="s">
        <v>1695</v>
      </c>
      <c r="G890" s="24">
        <v>33151</v>
      </c>
      <c r="H890" s="25" t="e">
        <f>VLOOKUP(F890,#REF!,2,0)</f>
        <v>#REF!</v>
      </c>
      <c r="I890" s="24"/>
      <c r="J890" s="24">
        <f>VLOOKUP(F890,'数据-全省决算数!'!$B:$C,2,0)</f>
        <v>23197</v>
      </c>
      <c r="K890" s="38" t="str">
        <f t="shared" si="42"/>
        <v/>
      </c>
      <c r="L890" s="36" t="e">
        <f t="shared" si="40"/>
        <v>#REF!</v>
      </c>
      <c r="M890" s="36" t="str">
        <f t="shared" si="41"/>
        <v>是</v>
      </c>
    </row>
    <row r="891" ht="18.95" customHeight="1" spans="1:13">
      <c r="A891" s="17" t="s">
        <v>135</v>
      </c>
      <c r="B891" s="18" t="s">
        <v>135</v>
      </c>
      <c r="C891" s="468" t="s">
        <v>1677</v>
      </c>
      <c r="D891" s="19" t="s">
        <v>1696</v>
      </c>
      <c r="E891" s="18" t="s">
        <v>147</v>
      </c>
      <c r="F891" s="49" t="s">
        <v>1697</v>
      </c>
      <c r="G891" s="24">
        <v>18331</v>
      </c>
      <c r="H891" s="25" t="e">
        <f>VLOOKUP(F891,#REF!,2,0)</f>
        <v>#REF!</v>
      </c>
      <c r="I891" s="24"/>
      <c r="J891" s="24">
        <f>VLOOKUP(F891,'数据-全省决算数!'!$B:$C,2,0)</f>
        <v>21890</v>
      </c>
      <c r="K891" s="38" t="str">
        <f t="shared" si="42"/>
        <v/>
      </c>
      <c r="L891" s="36" t="e">
        <f t="shared" si="40"/>
        <v>#REF!</v>
      </c>
      <c r="M891" s="36" t="str">
        <f t="shared" si="41"/>
        <v>是</v>
      </c>
    </row>
    <row r="892" ht="18.95" customHeight="1" spans="1:13">
      <c r="A892" s="17" t="s">
        <v>135</v>
      </c>
      <c r="B892" s="18" t="s">
        <v>135</v>
      </c>
      <c r="C892" s="468" t="s">
        <v>1677</v>
      </c>
      <c r="D892" s="19" t="s">
        <v>1698</v>
      </c>
      <c r="E892" s="18" t="s">
        <v>147</v>
      </c>
      <c r="F892" s="49" t="s">
        <v>1699</v>
      </c>
      <c r="G892" s="24">
        <v>671</v>
      </c>
      <c r="H892" s="25" t="e">
        <f>VLOOKUP(F892,#REF!,2,0)</f>
        <v>#REF!</v>
      </c>
      <c r="I892" s="24"/>
      <c r="J892" s="24">
        <f>VLOOKUP(F892,'数据-全省决算数!'!$B:$C,2,0)</f>
        <v>9554</v>
      </c>
      <c r="K892" s="38" t="str">
        <f t="shared" si="42"/>
        <v/>
      </c>
      <c r="L892" s="36" t="e">
        <f t="shared" si="40"/>
        <v>#REF!</v>
      </c>
      <c r="M892" s="36" t="str">
        <f t="shared" si="41"/>
        <v>是</v>
      </c>
    </row>
    <row r="893" ht="18.95" customHeight="1" spans="1:13">
      <c r="A893" s="17" t="s">
        <v>135</v>
      </c>
      <c r="B893" s="18" t="s">
        <v>135</v>
      </c>
      <c r="C893" s="468" t="s">
        <v>1677</v>
      </c>
      <c r="D893" s="19" t="s">
        <v>1700</v>
      </c>
      <c r="E893" s="18" t="s">
        <v>147</v>
      </c>
      <c r="F893" s="49" t="s">
        <v>1701</v>
      </c>
      <c r="G893" s="24">
        <v>11521</v>
      </c>
      <c r="H893" s="25" t="e">
        <f>VLOOKUP(F893,#REF!,2,0)</f>
        <v>#REF!</v>
      </c>
      <c r="I893" s="24"/>
      <c r="J893" s="24">
        <f>VLOOKUP(F893,'数据-全省决算数!'!$B:$C,2,0)</f>
        <v>9462</v>
      </c>
      <c r="K893" s="38" t="str">
        <f t="shared" si="42"/>
        <v/>
      </c>
      <c r="L893" s="36" t="e">
        <f t="shared" si="40"/>
        <v>#REF!</v>
      </c>
      <c r="M893" s="36" t="str">
        <f t="shared" si="41"/>
        <v>是</v>
      </c>
    </row>
    <row r="894" ht="18.95" customHeight="1" spans="1:13">
      <c r="A894" s="17" t="s">
        <v>135</v>
      </c>
      <c r="B894" s="18" t="s">
        <v>135</v>
      </c>
      <c r="C894" s="468" t="s">
        <v>1677</v>
      </c>
      <c r="D894" s="19" t="s">
        <v>1702</v>
      </c>
      <c r="E894" s="18" t="s">
        <v>147</v>
      </c>
      <c r="F894" s="49" t="s">
        <v>1703</v>
      </c>
      <c r="G894" s="24">
        <v>80236</v>
      </c>
      <c r="H894" s="25" t="e">
        <f>VLOOKUP(F894,#REF!,2,0)</f>
        <v>#REF!</v>
      </c>
      <c r="I894" s="24"/>
      <c r="J894" s="24">
        <f>VLOOKUP(F894,'数据-全省决算数!'!$B:$C,2,0)</f>
        <v>42820</v>
      </c>
      <c r="K894" s="38" t="str">
        <f t="shared" si="42"/>
        <v/>
      </c>
      <c r="L894" s="36" t="e">
        <f t="shared" si="40"/>
        <v>#REF!</v>
      </c>
      <c r="M894" s="36" t="str">
        <f t="shared" si="41"/>
        <v>是</v>
      </c>
    </row>
    <row r="895" ht="18.95" customHeight="1" spans="1:13">
      <c r="A895" s="17" t="s">
        <v>135</v>
      </c>
      <c r="B895" s="18" t="s">
        <v>135</v>
      </c>
      <c r="C895" s="468" t="s">
        <v>1677</v>
      </c>
      <c r="D895" s="19" t="s">
        <v>1704</v>
      </c>
      <c r="E895" s="18" t="s">
        <v>147</v>
      </c>
      <c r="F895" s="49" t="s">
        <v>1705</v>
      </c>
      <c r="G895" s="24">
        <v>26971</v>
      </c>
      <c r="H895" s="25" t="e">
        <f>VLOOKUP(F895,#REF!,2,0)</f>
        <v>#REF!</v>
      </c>
      <c r="I895" s="24"/>
      <c r="J895" s="24">
        <f>VLOOKUP(F895,'数据-全省决算数!'!$B:$C,2,0)</f>
        <v>72936</v>
      </c>
      <c r="K895" s="38" t="str">
        <f t="shared" si="42"/>
        <v/>
      </c>
      <c r="L895" s="36" t="e">
        <f t="shared" si="40"/>
        <v>#REF!</v>
      </c>
      <c r="M895" s="36" t="str">
        <f t="shared" si="41"/>
        <v>是</v>
      </c>
    </row>
    <row r="896" ht="18.95" customHeight="1" spans="1:13">
      <c r="A896" s="17" t="s">
        <v>135</v>
      </c>
      <c r="B896" s="18" t="s">
        <v>135</v>
      </c>
      <c r="C896" s="468" t="s">
        <v>1677</v>
      </c>
      <c r="D896" s="19" t="s">
        <v>1706</v>
      </c>
      <c r="E896" s="18" t="s">
        <v>147</v>
      </c>
      <c r="F896" s="49" t="s">
        <v>1707</v>
      </c>
      <c r="G896" s="24">
        <v>362629</v>
      </c>
      <c r="H896" s="25" t="e">
        <f>VLOOKUP(F896,#REF!,2,0)</f>
        <v>#REF!</v>
      </c>
      <c r="I896" s="24"/>
      <c r="J896" s="24">
        <f>VLOOKUP(F896,'数据-全省决算数!'!$B:$C,2,0)</f>
        <v>314846</v>
      </c>
      <c r="K896" s="38" t="str">
        <f t="shared" si="42"/>
        <v/>
      </c>
      <c r="L896" s="36" t="e">
        <f t="shared" si="40"/>
        <v>#REF!</v>
      </c>
      <c r="M896" s="36" t="str">
        <f t="shared" si="41"/>
        <v>是</v>
      </c>
    </row>
    <row r="897" ht="18.95" customHeight="1" spans="1:13">
      <c r="A897" s="17" t="s">
        <v>135</v>
      </c>
      <c r="B897" s="18" t="s">
        <v>135</v>
      </c>
      <c r="C897" s="468" t="s">
        <v>1677</v>
      </c>
      <c r="D897" s="19" t="s">
        <v>1708</v>
      </c>
      <c r="E897" s="18" t="s">
        <v>147</v>
      </c>
      <c r="F897" s="49" t="s">
        <v>1709</v>
      </c>
      <c r="G897" s="24">
        <v>13380</v>
      </c>
      <c r="H897" s="25" t="e">
        <f>VLOOKUP(F897,#REF!,2,0)</f>
        <v>#REF!</v>
      </c>
      <c r="I897" s="24"/>
      <c r="J897" s="24">
        <f>VLOOKUP(F897,'数据-全省决算数!'!$B:$C,2,0)</f>
        <v>17999</v>
      </c>
      <c r="K897" s="42" t="str">
        <f t="shared" si="42"/>
        <v/>
      </c>
      <c r="L897" s="36" t="e">
        <f t="shared" si="40"/>
        <v>#REF!</v>
      </c>
      <c r="M897" s="36" t="str">
        <f t="shared" si="41"/>
        <v>是</v>
      </c>
    </row>
    <row r="898" ht="18.95" customHeight="1" spans="1:13">
      <c r="A898" s="17" t="s">
        <v>135</v>
      </c>
      <c r="B898" s="18" t="s">
        <v>135</v>
      </c>
      <c r="C898" s="468" t="s">
        <v>1677</v>
      </c>
      <c r="D898" s="19" t="s">
        <v>1710</v>
      </c>
      <c r="E898" s="18" t="s">
        <v>147</v>
      </c>
      <c r="F898" s="49" t="s">
        <v>1711</v>
      </c>
      <c r="G898" s="24">
        <v>0</v>
      </c>
      <c r="H898" s="24">
        <v>0</v>
      </c>
      <c r="I898" s="24"/>
      <c r="J898" s="24"/>
      <c r="K898" s="38" t="str">
        <f t="shared" si="42"/>
        <v/>
      </c>
      <c r="L898" s="36" t="str">
        <f t="shared" si="40"/>
        <v>否</v>
      </c>
      <c r="M898" s="36" t="str">
        <f t="shared" si="41"/>
        <v>是</v>
      </c>
    </row>
    <row r="899" ht="18.95" customHeight="1" spans="1:13">
      <c r="A899" s="17" t="s">
        <v>135</v>
      </c>
      <c r="B899" s="18" t="s">
        <v>135</v>
      </c>
      <c r="C899" s="468" t="s">
        <v>1677</v>
      </c>
      <c r="D899" s="19" t="s">
        <v>1712</v>
      </c>
      <c r="E899" s="18" t="s">
        <v>147</v>
      </c>
      <c r="F899" s="49" t="s">
        <v>1713</v>
      </c>
      <c r="G899" s="24">
        <v>6660</v>
      </c>
      <c r="H899" s="25" t="e">
        <f>VLOOKUP(F899,#REF!,2,0)</f>
        <v>#REF!</v>
      </c>
      <c r="I899" s="24"/>
      <c r="J899" s="24">
        <f>VLOOKUP(F899,'数据-全省决算数!'!$B:$C,2,0)</f>
        <v>11775</v>
      </c>
      <c r="K899" s="38" t="str">
        <f t="shared" si="42"/>
        <v/>
      </c>
      <c r="L899" s="36" t="e">
        <f t="shared" si="40"/>
        <v>#REF!</v>
      </c>
      <c r="M899" s="36" t="str">
        <f t="shared" si="41"/>
        <v>是</v>
      </c>
    </row>
    <row r="900" ht="18.95" customHeight="1" spans="1:13">
      <c r="A900" s="17" t="s">
        <v>135</v>
      </c>
      <c r="B900" s="18" t="s">
        <v>135</v>
      </c>
      <c r="C900" s="468" t="s">
        <v>1677</v>
      </c>
      <c r="D900" s="19" t="s">
        <v>1714</v>
      </c>
      <c r="E900" s="18" t="s">
        <v>147</v>
      </c>
      <c r="F900" s="49" t="s">
        <v>1715</v>
      </c>
      <c r="G900" s="24">
        <v>25</v>
      </c>
      <c r="H900" s="25" t="e">
        <f>VLOOKUP(F900,#REF!,2,0)</f>
        <v>#REF!</v>
      </c>
      <c r="I900" s="24"/>
      <c r="J900" s="24">
        <f>VLOOKUP(F900,'数据-全省决算数!'!$B:$C,2,0)</f>
        <v>59</v>
      </c>
      <c r="K900" s="38" t="str">
        <f t="shared" si="42"/>
        <v/>
      </c>
      <c r="L900" s="36" t="e">
        <f t="shared" ref="L900:L963" si="43">IF(F900&lt;&gt;"",IF(SUM(G900:H900)&lt;&gt;0,"是","否"),"空")</f>
        <v>#REF!</v>
      </c>
      <c r="M900" s="36" t="str">
        <f t="shared" ref="M900:M963" si="44">IF(C900&lt;&gt;"",IF(OR(LEFT(C900,3)="205",LEFT(C900,3)="206",LEFT(C900,3)="207",LEFT(C900,3)="208",LEFT(C900,3)="210",LEFT(C900,3)="213"),"是","否"),"是")</f>
        <v>是</v>
      </c>
    </row>
    <row r="901" ht="18.95" customHeight="1" spans="1:13">
      <c r="A901" s="17" t="s">
        <v>135</v>
      </c>
      <c r="B901" s="18" t="s">
        <v>135</v>
      </c>
      <c r="C901" s="468" t="s">
        <v>1677</v>
      </c>
      <c r="D901" s="19" t="s">
        <v>1716</v>
      </c>
      <c r="E901" s="18" t="s">
        <v>147</v>
      </c>
      <c r="F901" s="27" t="s">
        <v>1717</v>
      </c>
      <c r="G901" s="24">
        <v>56624</v>
      </c>
      <c r="H901" s="25" t="e">
        <f>VLOOKUP(F901,#REF!,2,0)</f>
        <v>#REF!</v>
      </c>
      <c r="I901" s="24"/>
      <c r="J901" s="24">
        <f>VLOOKUP(F901,'数据-全省决算数!'!$B:$C,2,0)</f>
        <v>55360</v>
      </c>
      <c r="K901" s="38" t="str">
        <f t="shared" si="42"/>
        <v/>
      </c>
      <c r="L901" s="36" t="e">
        <f t="shared" si="43"/>
        <v>#REF!</v>
      </c>
      <c r="M901" s="36" t="str">
        <f t="shared" si="44"/>
        <v>是</v>
      </c>
    </row>
    <row r="902" ht="18.95" customHeight="1" spans="1:13">
      <c r="A902" s="17" t="s">
        <v>135</v>
      </c>
      <c r="B902" s="18" t="s">
        <v>135</v>
      </c>
      <c r="C902" s="468" t="s">
        <v>1677</v>
      </c>
      <c r="D902" s="19" t="s">
        <v>1718</v>
      </c>
      <c r="E902" s="18" t="s">
        <v>147</v>
      </c>
      <c r="F902" s="49" t="s">
        <v>1719</v>
      </c>
      <c r="G902" s="24">
        <v>0</v>
      </c>
      <c r="H902" s="25" t="e">
        <f>VLOOKUP(F902,#REF!,2,0)</f>
        <v>#REF!</v>
      </c>
      <c r="I902" s="24"/>
      <c r="J902" s="24">
        <f>VLOOKUP(F902,'数据-全省决算数!'!$B:$C,2,0)</f>
        <v>13</v>
      </c>
      <c r="K902" s="38" t="str">
        <f t="shared" si="42"/>
        <v/>
      </c>
      <c r="L902" s="36" t="e">
        <f t="shared" si="43"/>
        <v>#REF!</v>
      </c>
      <c r="M902" s="36" t="str">
        <f t="shared" si="44"/>
        <v>是</v>
      </c>
    </row>
    <row r="903" ht="18.95" customHeight="1" spans="1:13">
      <c r="A903" s="17" t="s">
        <v>135</v>
      </c>
      <c r="B903" s="18" t="s">
        <v>135</v>
      </c>
      <c r="C903" s="468" t="s">
        <v>1677</v>
      </c>
      <c r="D903" s="19" t="s">
        <v>1720</v>
      </c>
      <c r="E903" s="18" t="s">
        <v>147</v>
      </c>
      <c r="F903" s="49" t="s">
        <v>1660</v>
      </c>
      <c r="G903" s="24">
        <v>39</v>
      </c>
      <c r="H903" s="25" t="e">
        <f>VLOOKUP(F903,#REF!,2,0)</f>
        <v>#REF!</v>
      </c>
      <c r="I903" s="24"/>
      <c r="J903" s="24">
        <f>VLOOKUP(F903,'数据-全省决算数!'!$B:$C,2,0)</f>
        <v>744</v>
      </c>
      <c r="K903" s="38" t="str">
        <f t="shared" si="42"/>
        <v/>
      </c>
      <c r="L903" s="36" t="e">
        <f t="shared" si="43"/>
        <v>#REF!</v>
      </c>
      <c r="M903" s="36" t="str">
        <f t="shared" si="44"/>
        <v>是</v>
      </c>
    </row>
    <row r="904" ht="18.95" customHeight="1" spans="1:13">
      <c r="A904" s="17" t="s">
        <v>135</v>
      </c>
      <c r="B904" s="18" t="s">
        <v>135</v>
      </c>
      <c r="C904" s="468" t="s">
        <v>1677</v>
      </c>
      <c r="D904" s="19" t="s">
        <v>1721</v>
      </c>
      <c r="E904" s="18" t="s">
        <v>147</v>
      </c>
      <c r="F904" s="49" t="s">
        <v>1722</v>
      </c>
      <c r="G904" s="24">
        <v>11460</v>
      </c>
      <c r="H904" s="25" t="e">
        <f>VLOOKUP(F904,#REF!,2,0)</f>
        <v>#REF!</v>
      </c>
      <c r="I904" s="24"/>
      <c r="J904" s="24">
        <f>VLOOKUP(F904,'数据-全省决算数!'!$B:$C,2,0)</f>
        <v>9962</v>
      </c>
      <c r="K904" s="38" t="str">
        <f t="shared" ref="K904:K927" si="45">IF(ISERROR(H904/G904-1),"",H904/G904-1)</f>
        <v/>
      </c>
      <c r="L904" s="36" t="e">
        <f t="shared" si="43"/>
        <v>#REF!</v>
      </c>
      <c r="M904" s="36" t="str">
        <f t="shared" si="44"/>
        <v>是</v>
      </c>
    </row>
    <row r="905" ht="18.95" customHeight="1" spans="1:13">
      <c r="A905" s="17" t="s">
        <v>135</v>
      </c>
      <c r="B905" s="18" t="s">
        <v>135</v>
      </c>
      <c r="C905" s="468" t="s">
        <v>1677</v>
      </c>
      <c r="D905" s="19" t="s">
        <v>1723</v>
      </c>
      <c r="E905" s="18" t="s">
        <v>147</v>
      </c>
      <c r="F905" s="49" t="s">
        <v>1724</v>
      </c>
      <c r="G905" s="24">
        <v>138222</v>
      </c>
      <c r="H905" s="25" t="e">
        <f>VLOOKUP(F905,#REF!,2,0)</f>
        <v>#REF!</v>
      </c>
      <c r="I905" s="24"/>
      <c r="J905" s="24">
        <f>VLOOKUP(F905,'数据-全省决算数!'!$B:$C,2,0)</f>
        <v>166038</v>
      </c>
      <c r="K905" s="38" t="str">
        <f t="shared" si="45"/>
        <v/>
      </c>
      <c r="L905" s="36" t="e">
        <f t="shared" si="43"/>
        <v>#REF!</v>
      </c>
      <c r="M905" s="36" t="str">
        <f t="shared" si="44"/>
        <v>是</v>
      </c>
    </row>
    <row r="906" ht="18.95" customHeight="1" spans="1:13">
      <c r="A906" s="17" t="s">
        <v>135</v>
      </c>
      <c r="B906" s="18" t="s">
        <v>135</v>
      </c>
      <c r="C906" s="468" t="s">
        <v>1677</v>
      </c>
      <c r="D906" s="19" t="s">
        <v>1725</v>
      </c>
      <c r="E906" s="18" t="s">
        <v>147</v>
      </c>
      <c r="F906" s="49" t="s">
        <v>1726</v>
      </c>
      <c r="G906" s="24">
        <v>96881</v>
      </c>
      <c r="H906" s="25" t="e">
        <f>VLOOKUP(F906,#REF!,2,0)</f>
        <v>#REF!</v>
      </c>
      <c r="I906" s="24"/>
      <c r="J906" s="24">
        <f>VLOOKUP(F906,'数据-全省决算数!'!$B:$C,2,0)</f>
        <v>190232</v>
      </c>
      <c r="K906" s="38" t="str">
        <f t="shared" si="45"/>
        <v/>
      </c>
      <c r="L906" s="36" t="e">
        <f t="shared" si="43"/>
        <v>#REF!</v>
      </c>
      <c r="M906" s="36" t="str">
        <f t="shared" si="44"/>
        <v>是</v>
      </c>
    </row>
    <row r="907" ht="18.95" customHeight="1" spans="1:13">
      <c r="A907" s="17" t="s">
        <v>135</v>
      </c>
      <c r="B907" s="468" t="s">
        <v>1566</v>
      </c>
      <c r="C907" s="18"/>
      <c r="D907" s="19" t="s">
        <v>1727</v>
      </c>
      <c r="E907" s="18"/>
      <c r="F907" s="50" t="s">
        <v>1728</v>
      </c>
      <c r="G907" s="34">
        <f>SUMIF($C906:$C2206,$D907,$G906:$G2206)</f>
        <v>0</v>
      </c>
      <c r="H907" s="34">
        <f>SUMIF($C906:$C$1301,$D907,$H906:$H$1301)</f>
        <v>0</v>
      </c>
      <c r="I907" s="34"/>
      <c r="J907" s="34"/>
      <c r="K907" s="35" t="str">
        <f t="shared" si="45"/>
        <v/>
      </c>
      <c r="L907" s="36" t="str">
        <f t="shared" si="43"/>
        <v>否</v>
      </c>
      <c r="M907" s="36" t="str">
        <f t="shared" si="44"/>
        <v>是</v>
      </c>
    </row>
    <row r="908" ht="18.95" customHeight="1" spans="1:13">
      <c r="A908" s="17" t="s">
        <v>135</v>
      </c>
      <c r="B908" s="18" t="s">
        <v>135</v>
      </c>
      <c r="C908" s="19" t="s">
        <v>1727</v>
      </c>
      <c r="D908" s="19" t="s">
        <v>1729</v>
      </c>
      <c r="E908" s="18" t="s">
        <v>147</v>
      </c>
      <c r="F908" s="49" t="s">
        <v>141</v>
      </c>
      <c r="G908" s="24">
        <v>0</v>
      </c>
      <c r="H908" s="24">
        <v>0</v>
      </c>
      <c r="I908" s="24"/>
      <c r="J908" s="24"/>
      <c r="K908" s="38" t="str">
        <f t="shared" si="45"/>
        <v/>
      </c>
      <c r="L908" s="36" t="str">
        <f t="shared" si="43"/>
        <v>否</v>
      </c>
      <c r="M908" s="36" t="str">
        <f t="shared" si="44"/>
        <v>是</v>
      </c>
    </row>
    <row r="909" ht="18.95" customHeight="1" spans="1:13">
      <c r="A909" s="17" t="s">
        <v>135</v>
      </c>
      <c r="B909" s="18" t="s">
        <v>135</v>
      </c>
      <c r="C909" s="19" t="s">
        <v>1727</v>
      </c>
      <c r="D909" s="19" t="s">
        <v>1730</v>
      </c>
      <c r="E909" s="18" t="s">
        <v>147</v>
      </c>
      <c r="F909" s="49" t="s">
        <v>143</v>
      </c>
      <c r="G909" s="24">
        <v>0</v>
      </c>
      <c r="H909" s="24">
        <v>0</v>
      </c>
      <c r="I909" s="24"/>
      <c r="J909" s="24"/>
      <c r="K909" s="38" t="str">
        <f t="shared" si="45"/>
        <v/>
      </c>
      <c r="L909" s="36" t="str">
        <f t="shared" si="43"/>
        <v>否</v>
      </c>
      <c r="M909" s="36" t="str">
        <f t="shared" si="44"/>
        <v>是</v>
      </c>
    </row>
    <row r="910" ht="18.95" customHeight="1" spans="1:13">
      <c r="A910" s="17" t="s">
        <v>135</v>
      </c>
      <c r="B910" s="18" t="s">
        <v>135</v>
      </c>
      <c r="C910" s="19" t="s">
        <v>1727</v>
      </c>
      <c r="D910" s="19" t="s">
        <v>1731</v>
      </c>
      <c r="E910" s="18" t="s">
        <v>147</v>
      </c>
      <c r="F910" s="49" t="s">
        <v>145</v>
      </c>
      <c r="G910" s="24">
        <v>0</v>
      </c>
      <c r="H910" s="24">
        <v>0</v>
      </c>
      <c r="I910" s="24"/>
      <c r="J910" s="24"/>
      <c r="K910" s="38" t="str">
        <f t="shared" si="45"/>
        <v/>
      </c>
      <c r="L910" s="36" t="str">
        <f t="shared" si="43"/>
        <v>否</v>
      </c>
      <c r="M910" s="36" t="str">
        <f t="shared" si="44"/>
        <v>是</v>
      </c>
    </row>
    <row r="911" ht="18.95" customHeight="1" spans="1:13">
      <c r="A911" s="17" t="s">
        <v>135</v>
      </c>
      <c r="B911" s="18" t="s">
        <v>135</v>
      </c>
      <c r="C911" s="19" t="s">
        <v>1727</v>
      </c>
      <c r="D911" s="19" t="s">
        <v>1732</v>
      </c>
      <c r="E911" s="18" t="s">
        <v>147</v>
      </c>
      <c r="F911" s="49" t="s">
        <v>1733</v>
      </c>
      <c r="G911" s="24">
        <v>0</v>
      </c>
      <c r="H911" s="24">
        <v>0</v>
      </c>
      <c r="I911" s="24"/>
      <c r="J911" s="24"/>
      <c r="K911" s="38" t="str">
        <f t="shared" si="45"/>
        <v/>
      </c>
      <c r="L911" s="36" t="str">
        <f t="shared" si="43"/>
        <v>否</v>
      </c>
      <c r="M911" s="36" t="str">
        <f t="shared" si="44"/>
        <v>是</v>
      </c>
    </row>
    <row r="912" ht="18.95" customHeight="1" spans="1:13">
      <c r="A912" s="17" t="s">
        <v>135</v>
      </c>
      <c r="B912" s="18" t="s">
        <v>135</v>
      </c>
      <c r="C912" s="19" t="s">
        <v>1727</v>
      </c>
      <c r="D912" s="19" t="s">
        <v>1734</v>
      </c>
      <c r="E912" s="18" t="s">
        <v>147</v>
      </c>
      <c r="F912" s="49" t="s">
        <v>1735</v>
      </c>
      <c r="G912" s="24">
        <v>0</v>
      </c>
      <c r="H912" s="24">
        <v>0</v>
      </c>
      <c r="I912" s="24"/>
      <c r="J912" s="24"/>
      <c r="K912" s="38" t="str">
        <f t="shared" si="45"/>
        <v/>
      </c>
      <c r="L912" s="36" t="str">
        <f t="shared" si="43"/>
        <v>否</v>
      </c>
      <c r="M912" s="36" t="str">
        <f t="shared" si="44"/>
        <v>是</v>
      </c>
    </row>
    <row r="913" ht="18.95" customHeight="1" spans="1:13">
      <c r="A913" s="17" t="s">
        <v>135</v>
      </c>
      <c r="B913" s="18" t="s">
        <v>135</v>
      </c>
      <c r="C913" s="19" t="s">
        <v>1727</v>
      </c>
      <c r="D913" s="19" t="s">
        <v>1736</v>
      </c>
      <c r="E913" s="18" t="s">
        <v>147</v>
      </c>
      <c r="F913" s="49" t="s">
        <v>1737</v>
      </c>
      <c r="G913" s="24">
        <v>0</v>
      </c>
      <c r="H913" s="24">
        <v>0</v>
      </c>
      <c r="I913" s="24"/>
      <c r="J913" s="24"/>
      <c r="K913" s="38" t="str">
        <f t="shared" si="45"/>
        <v/>
      </c>
      <c r="L913" s="36" t="str">
        <f t="shared" si="43"/>
        <v>否</v>
      </c>
      <c r="M913" s="36" t="str">
        <f t="shared" si="44"/>
        <v>是</v>
      </c>
    </row>
    <row r="914" ht="18.95" customHeight="1" spans="1:13">
      <c r="A914" s="17" t="s">
        <v>135</v>
      </c>
      <c r="B914" s="18" t="s">
        <v>135</v>
      </c>
      <c r="C914" s="19" t="s">
        <v>1727</v>
      </c>
      <c r="D914" s="19" t="s">
        <v>1738</v>
      </c>
      <c r="E914" s="18" t="s">
        <v>147</v>
      </c>
      <c r="F914" s="49" t="s">
        <v>1739</v>
      </c>
      <c r="G914" s="24">
        <v>0</v>
      </c>
      <c r="H914" s="24">
        <v>0</v>
      </c>
      <c r="I914" s="24"/>
      <c r="J914" s="24"/>
      <c r="K914" s="38" t="str">
        <f t="shared" si="45"/>
        <v/>
      </c>
      <c r="L914" s="36" t="str">
        <f t="shared" si="43"/>
        <v>否</v>
      </c>
      <c r="M914" s="36" t="str">
        <f t="shared" si="44"/>
        <v>是</v>
      </c>
    </row>
    <row r="915" ht="18.95" customHeight="1" spans="1:13">
      <c r="A915" s="17" t="s">
        <v>135</v>
      </c>
      <c r="B915" s="18" t="s">
        <v>135</v>
      </c>
      <c r="C915" s="19" t="s">
        <v>1727</v>
      </c>
      <c r="D915" s="19" t="s">
        <v>1740</v>
      </c>
      <c r="E915" s="18" t="s">
        <v>147</v>
      </c>
      <c r="F915" s="49" t="s">
        <v>1741</v>
      </c>
      <c r="G915" s="24">
        <v>0</v>
      </c>
      <c r="H915" s="24">
        <v>0</v>
      </c>
      <c r="I915" s="24"/>
      <c r="J915" s="24"/>
      <c r="K915" s="38" t="str">
        <f t="shared" si="45"/>
        <v/>
      </c>
      <c r="L915" s="36" t="str">
        <f t="shared" si="43"/>
        <v>否</v>
      </c>
      <c r="M915" s="36" t="str">
        <f t="shared" si="44"/>
        <v>是</v>
      </c>
    </row>
    <row r="916" ht="18.95" customHeight="1" spans="1:13">
      <c r="A916" s="17" t="s">
        <v>135</v>
      </c>
      <c r="B916" s="18"/>
      <c r="C916" s="19" t="s">
        <v>1727</v>
      </c>
      <c r="D916" s="19" t="s">
        <v>1742</v>
      </c>
      <c r="E916" s="18" t="s">
        <v>147</v>
      </c>
      <c r="F916" s="49" t="s">
        <v>1743</v>
      </c>
      <c r="G916" s="24">
        <v>0</v>
      </c>
      <c r="H916" s="24">
        <v>0</v>
      </c>
      <c r="I916" s="24"/>
      <c r="J916" s="24"/>
      <c r="K916" s="38" t="str">
        <f t="shared" si="45"/>
        <v/>
      </c>
      <c r="L916" s="36" t="str">
        <f t="shared" si="43"/>
        <v>否</v>
      </c>
      <c r="M916" s="36" t="str">
        <f t="shared" si="44"/>
        <v>是</v>
      </c>
    </row>
    <row r="917" ht="18.95" customHeight="1" spans="1:13">
      <c r="A917" s="17" t="s">
        <v>135</v>
      </c>
      <c r="B917" s="18" t="s">
        <v>135</v>
      </c>
      <c r="C917" s="19" t="s">
        <v>1727</v>
      </c>
      <c r="D917" s="19" t="s">
        <v>1744</v>
      </c>
      <c r="E917" s="18" t="s">
        <v>147</v>
      </c>
      <c r="F917" s="49" t="s">
        <v>1745</v>
      </c>
      <c r="G917" s="24">
        <v>0</v>
      </c>
      <c r="H917" s="24">
        <v>0</v>
      </c>
      <c r="I917" s="24"/>
      <c r="J917" s="24"/>
      <c r="K917" s="35" t="str">
        <f t="shared" si="45"/>
        <v/>
      </c>
      <c r="L917" s="36" t="str">
        <f t="shared" si="43"/>
        <v>否</v>
      </c>
      <c r="M917" s="36" t="str">
        <f t="shared" si="44"/>
        <v>是</v>
      </c>
    </row>
    <row r="918" ht="18.95" customHeight="1" spans="1:13">
      <c r="A918" s="17" t="s">
        <v>135</v>
      </c>
      <c r="B918" s="468" t="s">
        <v>1566</v>
      </c>
      <c r="C918" s="18"/>
      <c r="D918" s="19" t="s">
        <v>1746</v>
      </c>
      <c r="E918" s="18"/>
      <c r="F918" s="50" t="s">
        <v>1747</v>
      </c>
      <c r="G918" s="34">
        <f>SUMIF($C917:$C2217,$D918,$G917:$G2217)</f>
        <v>694802</v>
      </c>
      <c r="H918" s="25" t="e">
        <f>VLOOKUP(F918,#REF!,2,0)</f>
        <v>#REF!</v>
      </c>
      <c r="I918" s="34"/>
      <c r="J918" s="24">
        <f>VLOOKUP(F918,'数据-全省决算数!'!$B:$C,2,0)</f>
        <v>858300</v>
      </c>
      <c r="K918" s="44" t="str">
        <f t="shared" si="45"/>
        <v/>
      </c>
      <c r="L918" s="36" t="e">
        <f t="shared" si="43"/>
        <v>#REF!</v>
      </c>
      <c r="M918" s="36" t="str">
        <f t="shared" si="44"/>
        <v>是</v>
      </c>
    </row>
    <row r="919" ht="18.95" customHeight="1" spans="1:13">
      <c r="A919" s="17" t="s">
        <v>135</v>
      </c>
      <c r="B919" s="18" t="s">
        <v>135</v>
      </c>
      <c r="C919" s="468" t="s">
        <v>1746</v>
      </c>
      <c r="D919" s="19" t="s">
        <v>1748</v>
      </c>
      <c r="E919" s="18" t="s">
        <v>147</v>
      </c>
      <c r="F919" s="27" t="s">
        <v>141</v>
      </c>
      <c r="G919" s="24">
        <v>14334</v>
      </c>
      <c r="H919" s="25" t="e">
        <f>VLOOKUP(F919,#REF!,2,0)</f>
        <v>#REF!</v>
      </c>
      <c r="I919" s="24"/>
      <c r="J919" s="24">
        <f>VLOOKUP(F919,'数据-全省决算数!'!$B:$C,2,0)</f>
        <v>75262</v>
      </c>
      <c r="K919" s="42" t="str">
        <f t="shared" si="45"/>
        <v/>
      </c>
      <c r="L919" s="36" t="e">
        <f t="shared" si="43"/>
        <v>#REF!</v>
      </c>
      <c r="M919" s="36" t="str">
        <f t="shared" si="44"/>
        <v>是</v>
      </c>
    </row>
    <row r="920" ht="18.95" customHeight="1" spans="1:13">
      <c r="A920" s="17" t="s">
        <v>135</v>
      </c>
      <c r="B920" s="18" t="s">
        <v>135</v>
      </c>
      <c r="C920" s="468" t="s">
        <v>1746</v>
      </c>
      <c r="D920" s="19" t="s">
        <v>1749</v>
      </c>
      <c r="E920" s="18" t="s">
        <v>147</v>
      </c>
      <c r="F920" s="49" t="s">
        <v>143</v>
      </c>
      <c r="G920" s="24">
        <v>3197</v>
      </c>
      <c r="H920" s="25" t="e">
        <f>VLOOKUP(F920,#REF!,2,0)</f>
        <v>#REF!</v>
      </c>
      <c r="I920" s="24"/>
      <c r="J920" s="24">
        <f>VLOOKUP(F920,'数据-全省决算数!'!$B:$C,2,0)</f>
        <v>10673</v>
      </c>
      <c r="K920" s="42" t="str">
        <f t="shared" si="45"/>
        <v/>
      </c>
      <c r="L920" s="36" t="e">
        <f t="shared" si="43"/>
        <v>#REF!</v>
      </c>
      <c r="M920" s="36" t="str">
        <f t="shared" si="44"/>
        <v>是</v>
      </c>
    </row>
    <row r="921" ht="18.95" customHeight="1" spans="1:13">
      <c r="A921" s="17" t="s">
        <v>135</v>
      </c>
      <c r="B921" s="18" t="s">
        <v>135</v>
      </c>
      <c r="C921" s="468" t="s">
        <v>1746</v>
      </c>
      <c r="D921" s="19" t="s">
        <v>1750</v>
      </c>
      <c r="E921" s="18" t="s">
        <v>147</v>
      </c>
      <c r="F921" s="49" t="s">
        <v>145</v>
      </c>
      <c r="G921" s="24">
        <v>0</v>
      </c>
      <c r="H921" s="24">
        <v>0</v>
      </c>
      <c r="I921" s="24"/>
      <c r="J921" s="24"/>
      <c r="K921" s="42" t="str">
        <f t="shared" si="45"/>
        <v/>
      </c>
      <c r="L921" s="36" t="str">
        <f t="shared" si="43"/>
        <v>否</v>
      </c>
      <c r="M921" s="36" t="str">
        <f t="shared" si="44"/>
        <v>是</v>
      </c>
    </row>
    <row r="922" ht="18.95" customHeight="1" spans="1:13">
      <c r="A922" s="17" t="s">
        <v>135</v>
      </c>
      <c r="B922" s="18" t="s">
        <v>135</v>
      </c>
      <c r="C922" s="468" t="s">
        <v>1746</v>
      </c>
      <c r="D922" s="19" t="s">
        <v>1751</v>
      </c>
      <c r="E922" s="18" t="s">
        <v>147</v>
      </c>
      <c r="F922" s="49" t="s">
        <v>1752</v>
      </c>
      <c r="G922" s="24">
        <v>421159</v>
      </c>
      <c r="H922" s="25" t="e">
        <f>VLOOKUP(F922,#REF!,2,0)</f>
        <v>#REF!</v>
      </c>
      <c r="I922" s="24"/>
      <c r="J922" s="24">
        <f>VLOOKUP(F922,'数据-全省决算数!'!$B:$C,2,0)</f>
        <v>544004</v>
      </c>
      <c r="K922" s="42" t="str">
        <f t="shared" si="45"/>
        <v/>
      </c>
      <c r="L922" s="36" t="e">
        <f t="shared" si="43"/>
        <v>#REF!</v>
      </c>
      <c r="M922" s="36" t="str">
        <f t="shared" si="44"/>
        <v>是</v>
      </c>
    </row>
    <row r="923" ht="18.95" customHeight="1" spans="1:13">
      <c r="A923" s="17" t="s">
        <v>135</v>
      </c>
      <c r="B923" s="18" t="s">
        <v>135</v>
      </c>
      <c r="C923" s="468" t="s">
        <v>1746</v>
      </c>
      <c r="D923" s="19" t="s">
        <v>1753</v>
      </c>
      <c r="E923" s="18" t="s">
        <v>147</v>
      </c>
      <c r="F923" s="49" t="s">
        <v>1754</v>
      </c>
      <c r="G923" s="24">
        <v>50986</v>
      </c>
      <c r="H923" s="25" t="e">
        <f>VLOOKUP(F923,#REF!,2,0)</f>
        <v>#REF!</v>
      </c>
      <c r="I923" s="24"/>
      <c r="J923" s="24">
        <f>VLOOKUP(F923,'数据-全省决算数!'!$B:$C,2,0)</f>
        <v>24287</v>
      </c>
      <c r="K923" s="42" t="str">
        <f t="shared" si="45"/>
        <v/>
      </c>
      <c r="L923" s="36" t="e">
        <f t="shared" si="43"/>
        <v>#REF!</v>
      </c>
      <c r="M923" s="36" t="str">
        <f t="shared" si="44"/>
        <v>是</v>
      </c>
    </row>
    <row r="924" ht="18.95" customHeight="1" spans="1:13">
      <c r="A924" s="17" t="s">
        <v>135</v>
      </c>
      <c r="B924" s="18" t="s">
        <v>135</v>
      </c>
      <c r="C924" s="468" t="s">
        <v>1746</v>
      </c>
      <c r="D924" s="19" t="s">
        <v>1755</v>
      </c>
      <c r="E924" s="18" t="s">
        <v>147</v>
      </c>
      <c r="F924" s="49" t="s">
        <v>1756</v>
      </c>
      <c r="G924" s="24">
        <v>1430</v>
      </c>
      <c r="H924" s="25" t="e">
        <f>VLOOKUP(F924,#REF!,2,0)</f>
        <v>#REF!</v>
      </c>
      <c r="I924" s="24"/>
      <c r="J924" s="24">
        <f>VLOOKUP(F924,'数据-全省决算数!'!$B:$C,2,0)</f>
        <v>7213</v>
      </c>
      <c r="K924" s="38" t="str">
        <f t="shared" si="45"/>
        <v/>
      </c>
      <c r="L924" s="36" t="e">
        <f t="shared" si="43"/>
        <v>#REF!</v>
      </c>
      <c r="M924" s="36" t="str">
        <f t="shared" si="44"/>
        <v>是</v>
      </c>
    </row>
    <row r="925" ht="18.95" customHeight="1" spans="1:13">
      <c r="A925" s="17" t="s">
        <v>135</v>
      </c>
      <c r="B925" s="18" t="s">
        <v>135</v>
      </c>
      <c r="C925" s="468" t="s">
        <v>1746</v>
      </c>
      <c r="D925" s="19" t="s">
        <v>1757</v>
      </c>
      <c r="E925" s="18" t="s">
        <v>147</v>
      </c>
      <c r="F925" s="49" t="s">
        <v>1758</v>
      </c>
      <c r="G925" s="24">
        <v>36141</v>
      </c>
      <c r="H925" s="25" t="e">
        <f>VLOOKUP(F925,#REF!,2,0)</f>
        <v>#REF!</v>
      </c>
      <c r="I925" s="24"/>
      <c r="J925" s="24">
        <f>VLOOKUP(F925,'数据-全省决算数!'!$B:$C,2,0)</f>
        <v>55066</v>
      </c>
      <c r="K925" s="42" t="str">
        <f t="shared" si="45"/>
        <v/>
      </c>
      <c r="L925" s="36" t="e">
        <f t="shared" si="43"/>
        <v>#REF!</v>
      </c>
      <c r="M925" s="36" t="str">
        <f t="shared" si="44"/>
        <v>是</v>
      </c>
    </row>
    <row r="926" ht="18.95" customHeight="1" spans="1:13">
      <c r="A926" s="17" t="s">
        <v>135</v>
      </c>
      <c r="B926" s="18" t="s">
        <v>135</v>
      </c>
      <c r="C926" s="468" t="s">
        <v>1746</v>
      </c>
      <c r="D926" s="19" t="s">
        <v>1759</v>
      </c>
      <c r="E926" s="18" t="s">
        <v>147</v>
      </c>
      <c r="F926" s="49" t="s">
        <v>4634</v>
      </c>
      <c r="G926" s="24">
        <v>0</v>
      </c>
      <c r="H926" s="24">
        <v>0</v>
      </c>
      <c r="I926" s="24"/>
      <c r="J926" s="24"/>
      <c r="K926" s="42" t="str">
        <f t="shared" si="45"/>
        <v/>
      </c>
      <c r="L926" s="36" t="str">
        <f t="shared" si="43"/>
        <v>否</v>
      </c>
      <c r="M926" s="36" t="str">
        <f t="shared" si="44"/>
        <v>是</v>
      </c>
    </row>
    <row r="927" ht="18.95" customHeight="1" spans="1:13">
      <c r="A927" s="17" t="s">
        <v>135</v>
      </c>
      <c r="B927" s="18"/>
      <c r="C927" s="468" t="s">
        <v>1746</v>
      </c>
      <c r="D927" s="19" t="s">
        <v>1761</v>
      </c>
      <c r="E927" s="18" t="s">
        <v>147</v>
      </c>
      <c r="F927" s="49" t="s">
        <v>1762</v>
      </c>
      <c r="G927" s="24">
        <v>351</v>
      </c>
      <c r="H927" s="25" t="e">
        <f>VLOOKUP(F927,#REF!,2,0)</f>
        <v>#REF!</v>
      </c>
      <c r="I927" s="24"/>
      <c r="J927" s="24">
        <f>VLOOKUP(F927,'数据-全省决算数!'!$B:$C,2,0)</f>
        <v>466</v>
      </c>
      <c r="K927" s="42" t="str">
        <f t="shared" si="45"/>
        <v/>
      </c>
      <c r="L927" s="36" t="e">
        <f t="shared" si="43"/>
        <v>#REF!</v>
      </c>
      <c r="M927" s="36" t="str">
        <f t="shared" si="44"/>
        <v>是</v>
      </c>
    </row>
    <row r="928" ht="18.95" customHeight="1" spans="1:13">
      <c r="A928" s="17" t="s">
        <v>135</v>
      </c>
      <c r="B928" s="18" t="s">
        <v>135</v>
      </c>
      <c r="C928" s="468" t="s">
        <v>1746</v>
      </c>
      <c r="D928" s="19" t="s">
        <v>1763</v>
      </c>
      <c r="E928" s="18" t="s">
        <v>147</v>
      </c>
      <c r="F928" s="49" t="s">
        <v>1764</v>
      </c>
      <c r="G928" s="24">
        <v>167204</v>
      </c>
      <c r="H928" s="25" t="e">
        <f>VLOOKUP(F928,#REF!,2,0)</f>
        <v>#REF!</v>
      </c>
      <c r="I928" s="24"/>
      <c r="J928" s="24">
        <f>VLOOKUP(F928,'数据-全省决算数!'!$B:$C,2,0)</f>
        <v>205887</v>
      </c>
      <c r="K928" s="38" t="str">
        <f t="shared" ref="K928:K991" si="46">IF(ISERROR(H928/G928-1),"",H928/G928-1)</f>
        <v/>
      </c>
      <c r="L928" s="36" t="e">
        <f t="shared" si="43"/>
        <v>#REF!</v>
      </c>
      <c r="M928" s="36" t="str">
        <f t="shared" si="44"/>
        <v>是</v>
      </c>
    </row>
    <row r="929" ht="18.95" customHeight="1" spans="1:13">
      <c r="A929" s="17" t="s">
        <v>135</v>
      </c>
      <c r="B929" s="468" t="s">
        <v>1566</v>
      </c>
      <c r="C929" s="18"/>
      <c r="D929" s="19" t="s">
        <v>1765</v>
      </c>
      <c r="E929" s="18"/>
      <c r="F929" s="50" t="s">
        <v>1766</v>
      </c>
      <c r="G929" s="34">
        <f>SUMIF($C928:$C2228,$D929,$G928:$G2228)</f>
        <v>181188</v>
      </c>
      <c r="H929" s="25" t="e">
        <f>VLOOKUP(F929,#REF!,2,0)</f>
        <v>#REF!</v>
      </c>
      <c r="I929" s="34"/>
      <c r="J929" s="24">
        <f>VLOOKUP(F929,'数据-全省决算数!'!$B:$C,2,0)</f>
        <v>192641</v>
      </c>
      <c r="K929" s="35" t="str">
        <f t="shared" si="46"/>
        <v/>
      </c>
      <c r="L929" s="36" t="e">
        <f t="shared" si="43"/>
        <v>#REF!</v>
      </c>
      <c r="M929" s="36" t="str">
        <f t="shared" si="44"/>
        <v>是</v>
      </c>
    </row>
    <row r="930" ht="18.95" customHeight="1" spans="1:13">
      <c r="A930" s="17" t="s">
        <v>135</v>
      </c>
      <c r="B930" s="18" t="s">
        <v>135</v>
      </c>
      <c r="C930" s="468" t="s">
        <v>1765</v>
      </c>
      <c r="D930" s="19" t="s">
        <v>1767</v>
      </c>
      <c r="E930" s="18" t="s">
        <v>147</v>
      </c>
      <c r="F930" s="49" t="s">
        <v>862</v>
      </c>
      <c r="G930" s="24">
        <v>2204</v>
      </c>
      <c r="H930" s="25" t="e">
        <f>VLOOKUP(F930,#REF!,2,0)</f>
        <v>#REF!</v>
      </c>
      <c r="I930" s="24"/>
      <c r="J930" s="24">
        <f>VLOOKUP(F930,'数据-全省决算数!'!$B:$C,2,0)</f>
        <v>773</v>
      </c>
      <c r="K930" s="38" t="str">
        <f t="shared" si="46"/>
        <v/>
      </c>
      <c r="L930" s="36" t="e">
        <f t="shared" si="43"/>
        <v>#REF!</v>
      </c>
      <c r="M930" s="36" t="str">
        <f t="shared" si="44"/>
        <v>是</v>
      </c>
    </row>
    <row r="931" ht="18.95" customHeight="1" spans="1:13">
      <c r="A931" s="17" t="s">
        <v>135</v>
      </c>
      <c r="B931" s="18" t="s">
        <v>135</v>
      </c>
      <c r="C931" s="468" t="s">
        <v>1765</v>
      </c>
      <c r="D931" s="19" t="s">
        <v>1768</v>
      </c>
      <c r="E931" s="18" t="s">
        <v>147</v>
      </c>
      <c r="F931" s="49" t="s">
        <v>1769</v>
      </c>
      <c r="G931" s="24">
        <v>142829</v>
      </c>
      <c r="H931" s="25" t="e">
        <f>VLOOKUP(F931,#REF!,2,0)</f>
        <v>#REF!</v>
      </c>
      <c r="I931" s="24"/>
      <c r="J931" s="24">
        <f>VLOOKUP(F931,'数据-全省决算数!'!$B:$C,2,0)</f>
        <v>155448</v>
      </c>
      <c r="K931" s="42" t="str">
        <f t="shared" si="46"/>
        <v/>
      </c>
      <c r="L931" s="36" t="e">
        <f t="shared" si="43"/>
        <v>#REF!</v>
      </c>
      <c r="M931" s="36" t="str">
        <f t="shared" si="44"/>
        <v>是</v>
      </c>
    </row>
    <row r="932" ht="18.95" customHeight="1" spans="1:13">
      <c r="A932" s="17" t="s">
        <v>135</v>
      </c>
      <c r="B932" s="18" t="s">
        <v>135</v>
      </c>
      <c r="C932" s="468" t="s">
        <v>1765</v>
      </c>
      <c r="D932" s="19" t="s">
        <v>1770</v>
      </c>
      <c r="E932" s="18" t="s">
        <v>147</v>
      </c>
      <c r="F932" s="49" t="s">
        <v>1771</v>
      </c>
      <c r="G932" s="24">
        <v>27831</v>
      </c>
      <c r="H932" s="25" t="e">
        <f>VLOOKUP(F932,#REF!,2,0)</f>
        <v>#REF!</v>
      </c>
      <c r="I932" s="24"/>
      <c r="J932" s="24">
        <f>VLOOKUP(F932,'数据-全省决算数!'!$B:$C,2,0)</f>
        <v>26332</v>
      </c>
      <c r="K932" s="38" t="str">
        <f t="shared" si="46"/>
        <v/>
      </c>
      <c r="L932" s="36" t="e">
        <f t="shared" si="43"/>
        <v>#REF!</v>
      </c>
      <c r="M932" s="36" t="str">
        <f t="shared" si="44"/>
        <v>是</v>
      </c>
    </row>
    <row r="933" ht="18.95" customHeight="1" spans="1:13">
      <c r="A933" s="17" t="s">
        <v>135</v>
      </c>
      <c r="B933" s="18" t="s">
        <v>135</v>
      </c>
      <c r="C933" s="468" t="s">
        <v>1765</v>
      </c>
      <c r="D933" s="19" t="s">
        <v>1772</v>
      </c>
      <c r="E933" s="18" t="s">
        <v>147</v>
      </c>
      <c r="F933" s="49" t="s">
        <v>1773</v>
      </c>
      <c r="G933" s="24">
        <v>94</v>
      </c>
      <c r="H933" s="25" t="e">
        <f>VLOOKUP(F933,#REF!,2,0)</f>
        <v>#REF!</v>
      </c>
      <c r="I933" s="24"/>
      <c r="J933" s="24">
        <f>VLOOKUP(F933,'数据-全省决算数!'!$B:$C,2,0)</f>
        <v>348</v>
      </c>
      <c r="K933" s="38" t="str">
        <f t="shared" si="46"/>
        <v/>
      </c>
      <c r="L933" s="36" t="e">
        <f t="shared" si="43"/>
        <v>#REF!</v>
      </c>
      <c r="M933" s="36" t="str">
        <f t="shared" si="44"/>
        <v>是</v>
      </c>
    </row>
    <row r="934" ht="18.95" customHeight="1" spans="1:13">
      <c r="A934" s="17" t="s">
        <v>135</v>
      </c>
      <c r="B934" s="18" t="s">
        <v>135</v>
      </c>
      <c r="C934" s="468" t="s">
        <v>1765</v>
      </c>
      <c r="D934" s="19" t="s">
        <v>1774</v>
      </c>
      <c r="E934" s="18" t="s">
        <v>147</v>
      </c>
      <c r="F934" s="49" t="s">
        <v>1775</v>
      </c>
      <c r="G934" s="24">
        <v>8230</v>
      </c>
      <c r="H934" s="25" t="e">
        <f>VLOOKUP(F934,#REF!,2,0)</f>
        <v>#REF!</v>
      </c>
      <c r="I934" s="24"/>
      <c r="J934" s="24">
        <f>VLOOKUP(F934,'数据-全省决算数!'!$B:$C,2,0)</f>
        <v>8942</v>
      </c>
      <c r="K934" s="38" t="str">
        <f t="shared" si="46"/>
        <v/>
      </c>
      <c r="L934" s="36" t="e">
        <f t="shared" si="43"/>
        <v>#REF!</v>
      </c>
      <c r="M934" s="36" t="str">
        <f t="shared" si="44"/>
        <v>是</v>
      </c>
    </row>
    <row r="935" ht="18.95" customHeight="1" spans="1:13">
      <c r="A935" s="17" t="s">
        <v>135</v>
      </c>
      <c r="B935" s="468" t="s">
        <v>1566</v>
      </c>
      <c r="C935" s="18"/>
      <c r="D935" s="462" t="s">
        <v>1776</v>
      </c>
      <c r="E935" s="18"/>
      <c r="F935" s="50" t="s">
        <v>1777</v>
      </c>
      <c r="G935" s="34">
        <f>SUMIF($C934:$C2234,$D935,$G934:$G2234)</f>
        <v>626919</v>
      </c>
      <c r="H935" s="25" t="e">
        <f>VLOOKUP(F935,#REF!,2,0)</f>
        <v>#REF!</v>
      </c>
      <c r="I935" s="34"/>
      <c r="J935" s="24">
        <f>VLOOKUP(F935,'数据-全省决算数!'!$B:$C,2,0)</f>
        <v>646893</v>
      </c>
      <c r="K935" s="35" t="str">
        <f t="shared" si="46"/>
        <v/>
      </c>
      <c r="L935" s="36" t="e">
        <f t="shared" si="43"/>
        <v>#REF!</v>
      </c>
      <c r="M935" s="36" t="str">
        <f t="shared" si="44"/>
        <v>是</v>
      </c>
    </row>
    <row r="936" ht="18.95" customHeight="1" spans="1:13">
      <c r="A936" s="17" t="s">
        <v>135</v>
      </c>
      <c r="B936" s="18" t="s">
        <v>135</v>
      </c>
      <c r="C936" s="468" t="s">
        <v>1776</v>
      </c>
      <c r="D936" s="19" t="s">
        <v>1778</v>
      </c>
      <c r="E936" s="18" t="s">
        <v>147</v>
      </c>
      <c r="F936" s="49" t="s">
        <v>1779</v>
      </c>
      <c r="G936" s="24">
        <v>419400</v>
      </c>
      <c r="H936" s="25" t="e">
        <f>VLOOKUP(F936,#REF!,2,0)</f>
        <v>#REF!</v>
      </c>
      <c r="I936" s="24"/>
      <c r="J936" s="24">
        <f>VLOOKUP(F936,'数据-全省决算数!'!$B:$C,2,0)</f>
        <v>424096</v>
      </c>
      <c r="K936" s="42" t="str">
        <f t="shared" si="46"/>
        <v/>
      </c>
      <c r="L936" s="36" t="e">
        <f t="shared" si="43"/>
        <v>#REF!</v>
      </c>
      <c r="M936" s="36" t="str">
        <f t="shared" si="44"/>
        <v>是</v>
      </c>
    </row>
    <row r="937" ht="18.95" customHeight="1" spans="1:13">
      <c r="A937" s="17" t="s">
        <v>135</v>
      </c>
      <c r="B937" s="18" t="s">
        <v>135</v>
      </c>
      <c r="C937" s="468" t="s">
        <v>1776</v>
      </c>
      <c r="D937" s="19" t="s">
        <v>1780</v>
      </c>
      <c r="E937" s="18" t="s">
        <v>147</v>
      </c>
      <c r="F937" s="49" t="s">
        <v>1781</v>
      </c>
      <c r="G937" s="24">
        <v>56</v>
      </c>
      <c r="H937" s="25" t="e">
        <f>VLOOKUP(F937,#REF!,2,0)</f>
        <v>#REF!</v>
      </c>
      <c r="I937" s="24"/>
      <c r="J937" s="24">
        <f>VLOOKUP(F937,'数据-全省决算数!'!$B:$C,2,0)</f>
        <v>703</v>
      </c>
      <c r="K937" s="38" t="str">
        <f t="shared" si="46"/>
        <v/>
      </c>
      <c r="L937" s="36" t="e">
        <f t="shared" si="43"/>
        <v>#REF!</v>
      </c>
      <c r="M937" s="36" t="str">
        <f t="shared" si="44"/>
        <v>是</v>
      </c>
    </row>
    <row r="938" ht="18.95" customHeight="1" spans="1:13">
      <c r="A938" s="17" t="s">
        <v>135</v>
      </c>
      <c r="B938" s="18"/>
      <c r="C938" s="468" t="s">
        <v>1776</v>
      </c>
      <c r="D938" s="19" t="s">
        <v>1782</v>
      </c>
      <c r="E938" s="18" t="s">
        <v>147</v>
      </c>
      <c r="F938" s="49" t="s">
        <v>1783</v>
      </c>
      <c r="G938" s="24">
        <v>168484</v>
      </c>
      <c r="H938" s="25" t="e">
        <f>VLOOKUP(F938,#REF!,2,0)</f>
        <v>#REF!</v>
      </c>
      <c r="I938" s="24"/>
      <c r="J938" s="24">
        <f>VLOOKUP(F938,'数据-全省决算数!'!$B:$C,2,0)</f>
        <v>190027</v>
      </c>
      <c r="K938" s="38" t="str">
        <f t="shared" si="46"/>
        <v/>
      </c>
      <c r="L938" s="36" t="e">
        <f t="shared" si="43"/>
        <v>#REF!</v>
      </c>
      <c r="M938" s="36" t="str">
        <f t="shared" si="44"/>
        <v>是</v>
      </c>
    </row>
    <row r="939" ht="18.95" customHeight="1" spans="1:13">
      <c r="A939" s="17" t="s">
        <v>135</v>
      </c>
      <c r="B939" s="18" t="s">
        <v>135</v>
      </c>
      <c r="C939" s="468" t="s">
        <v>1776</v>
      </c>
      <c r="D939" s="19" t="s">
        <v>1784</v>
      </c>
      <c r="E939" s="18" t="s">
        <v>147</v>
      </c>
      <c r="F939" s="49" t="s">
        <v>1785</v>
      </c>
      <c r="G939" s="24">
        <v>4022</v>
      </c>
      <c r="H939" s="25" t="e">
        <f>VLOOKUP(F939,#REF!,2,0)</f>
        <v>#REF!</v>
      </c>
      <c r="I939" s="24"/>
      <c r="J939" s="24">
        <f>VLOOKUP(F939,'数据-全省决算数!'!$B:$C,2,0)</f>
        <v>4900</v>
      </c>
      <c r="K939" s="38" t="str">
        <f t="shared" si="46"/>
        <v/>
      </c>
      <c r="L939" s="36" t="e">
        <f t="shared" si="43"/>
        <v>#REF!</v>
      </c>
      <c r="M939" s="36" t="str">
        <f t="shared" si="44"/>
        <v>是</v>
      </c>
    </row>
    <row r="940" ht="18.95" customHeight="1" spans="1:13">
      <c r="A940" s="17" t="s">
        <v>135</v>
      </c>
      <c r="B940" s="18" t="s">
        <v>135</v>
      </c>
      <c r="C940" s="468" t="s">
        <v>1776</v>
      </c>
      <c r="D940" s="19" t="s">
        <v>1786</v>
      </c>
      <c r="E940" s="18" t="s">
        <v>147</v>
      </c>
      <c r="F940" s="49" t="s">
        <v>1787</v>
      </c>
      <c r="G940" s="24">
        <v>30659</v>
      </c>
      <c r="H940" s="25" t="e">
        <f>VLOOKUP(F940,#REF!,2,0)</f>
        <v>#REF!</v>
      </c>
      <c r="I940" s="24"/>
      <c r="J940" s="24">
        <f>VLOOKUP(F940,'数据-全省决算数!'!$B:$C,2,0)</f>
        <v>20330</v>
      </c>
      <c r="K940" s="38" t="str">
        <f t="shared" si="46"/>
        <v/>
      </c>
      <c r="L940" s="36" t="e">
        <f t="shared" si="43"/>
        <v>#REF!</v>
      </c>
      <c r="M940" s="36" t="str">
        <f t="shared" si="44"/>
        <v>是</v>
      </c>
    </row>
    <row r="941" ht="18.95" customHeight="1" spans="1:13">
      <c r="A941" s="17" t="s">
        <v>135</v>
      </c>
      <c r="B941" s="18" t="s">
        <v>135</v>
      </c>
      <c r="C941" s="468" t="s">
        <v>1776</v>
      </c>
      <c r="D941" s="19" t="s">
        <v>1788</v>
      </c>
      <c r="E941" s="18" t="s">
        <v>147</v>
      </c>
      <c r="F941" s="27" t="s">
        <v>1789</v>
      </c>
      <c r="G941" s="24">
        <v>4298</v>
      </c>
      <c r="H941" s="25" t="e">
        <f>VLOOKUP(F941,#REF!,2,0)</f>
        <v>#REF!</v>
      </c>
      <c r="I941" s="24"/>
      <c r="J941" s="24">
        <f>VLOOKUP(F941,'数据-全省决算数!'!$B:$C,2,0)</f>
        <v>6837</v>
      </c>
      <c r="K941" s="38" t="str">
        <f t="shared" si="46"/>
        <v/>
      </c>
      <c r="L941" s="36" t="e">
        <f t="shared" si="43"/>
        <v>#REF!</v>
      </c>
      <c r="M941" s="36" t="str">
        <f t="shared" si="44"/>
        <v>是</v>
      </c>
    </row>
    <row r="942" ht="18.95" customHeight="1" spans="1:13">
      <c r="A942" s="17" t="s">
        <v>135</v>
      </c>
      <c r="B942" s="468" t="s">
        <v>1566</v>
      </c>
      <c r="C942" s="18"/>
      <c r="D942" s="19" t="s">
        <v>1790</v>
      </c>
      <c r="E942" s="18"/>
      <c r="F942" s="50" t="s">
        <v>1791</v>
      </c>
      <c r="G942" s="34">
        <f>SUMIF($C941:$C2241,$D942,$G941:$G2241)</f>
        <v>26949</v>
      </c>
      <c r="H942" s="25" t="e">
        <f>VLOOKUP(F942,#REF!,2,0)</f>
        <v>#REF!</v>
      </c>
      <c r="I942" s="34"/>
      <c r="J942" s="24">
        <f>VLOOKUP(F942,'数据-全省决算数!'!$B:$C,2,0)</f>
        <v>134617</v>
      </c>
      <c r="K942" s="35" t="str">
        <f t="shared" si="46"/>
        <v/>
      </c>
      <c r="L942" s="36" t="e">
        <f t="shared" si="43"/>
        <v>#REF!</v>
      </c>
      <c r="M942" s="36" t="str">
        <f t="shared" si="44"/>
        <v>是</v>
      </c>
    </row>
    <row r="943" ht="18.95" customHeight="1" spans="1:13">
      <c r="A943" s="17" t="s">
        <v>135</v>
      </c>
      <c r="B943" s="18" t="s">
        <v>135</v>
      </c>
      <c r="C943" s="468" t="s">
        <v>1790</v>
      </c>
      <c r="D943" s="19" t="s">
        <v>1792</v>
      </c>
      <c r="E943" s="18" t="s">
        <v>147</v>
      </c>
      <c r="F943" s="51" t="s">
        <v>1793</v>
      </c>
      <c r="G943" s="24">
        <v>8815</v>
      </c>
      <c r="H943" s="25" t="e">
        <f>VLOOKUP(F943,#REF!,2,0)</f>
        <v>#REF!</v>
      </c>
      <c r="I943" s="24"/>
      <c r="J943" s="24">
        <f>VLOOKUP(F943,'数据-全省决算数!'!$B:$C,2,0)</f>
        <v>16993</v>
      </c>
      <c r="K943" s="38" t="str">
        <f t="shared" si="46"/>
        <v/>
      </c>
      <c r="L943" s="36" t="e">
        <f t="shared" si="43"/>
        <v>#REF!</v>
      </c>
      <c r="M943" s="36" t="str">
        <f t="shared" si="44"/>
        <v>是</v>
      </c>
    </row>
    <row r="944" ht="18.95" customHeight="1" spans="1:13">
      <c r="A944" s="17" t="s">
        <v>135</v>
      </c>
      <c r="B944" s="18"/>
      <c r="C944" s="468" t="s">
        <v>1790</v>
      </c>
      <c r="D944" s="19" t="s">
        <v>1794</v>
      </c>
      <c r="E944" s="18" t="s">
        <v>147</v>
      </c>
      <c r="F944" s="49" t="s">
        <v>1795</v>
      </c>
      <c r="G944" s="24">
        <v>17744</v>
      </c>
      <c r="H944" s="25" t="e">
        <f>VLOOKUP(F944,#REF!,2,0)</f>
        <v>#REF!</v>
      </c>
      <c r="I944" s="24"/>
      <c r="J944" s="24">
        <f>VLOOKUP(F944,'数据-全省决算数!'!$B:$C,2,0)</f>
        <v>11917</v>
      </c>
      <c r="K944" s="38" t="str">
        <f t="shared" si="46"/>
        <v/>
      </c>
      <c r="L944" s="36" t="e">
        <f t="shared" si="43"/>
        <v>#REF!</v>
      </c>
      <c r="M944" s="36" t="str">
        <f t="shared" si="44"/>
        <v>是</v>
      </c>
    </row>
    <row r="945" ht="18.95" customHeight="1" spans="1:13">
      <c r="A945" s="17" t="s">
        <v>135</v>
      </c>
      <c r="B945" s="18" t="s">
        <v>135</v>
      </c>
      <c r="C945" s="468" t="s">
        <v>1790</v>
      </c>
      <c r="D945" s="19" t="s">
        <v>1796</v>
      </c>
      <c r="E945" s="18" t="s">
        <v>147</v>
      </c>
      <c r="F945" s="49" t="s">
        <v>1797</v>
      </c>
      <c r="G945" s="24">
        <v>390</v>
      </c>
      <c r="H945" s="25" t="e">
        <f>VLOOKUP(F945,#REF!,2,0)</f>
        <v>#REF!</v>
      </c>
      <c r="I945" s="24"/>
      <c r="J945" s="24">
        <f>VLOOKUP(F945,'数据-全省决算数!'!$B:$C,2,0)</f>
        <v>105707</v>
      </c>
      <c r="K945" s="35" t="str">
        <f t="shared" si="46"/>
        <v/>
      </c>
      <c r="L945" s="36" t="e">
        <f t="shared" si="43"/>
        <v>#REF!</v>
      </c>
      <c r="M945" s="36" t="str">
        <f t="shared" si="44"/>
        <v>是</v>
      </c>
    </row>
    <row r="946" ht="18.95" customHeight="1" spans="1:13">
      <c r="A946" s="17" t="s">
        <v>135</v>
      </c>
      <c r="B946" s="468" t="s">
        <v>1566</v>
      </c>
      <c r="C946" s="18"/>
      <c r="D946" s="462" t="s">
        <v>1798</v>
      </c>
      <c r="E946" s="18"/>
      <c r="F946" s="48" t="s">
        <v>1799</v>
      </c>
      <c r="G946" s="34">
        <f>SUMIF($C945:$C2245,$D946,$G945:$G2245)</f>
        <v>0</v>
      </c>
      <c r="H946" s="34">
        <f>SUMIF($C945:$C$1301,$D946,$H945:$H$1301)</f>
        <v>0</v>
      </c>
      <c r="I946" s="34"/>
      <c r="J946" s="34"/>
      <c r="K946" s="35" t="str">
        <f t="shared" si="46"/>
        <v/>
      </c>
      <c r="L946" s="36" t="str">
        <f t="shared" si="43"/>
        <v>否</v>
      </c>
      <c r="M946" s="36" t="str">
        <f t="shared" si="44"/>
        <v>是</v>
      </c>
    </row>
    <row r="947" ht="18.95" customHeight="1" spans="1:13">
      <c r="A947" s="17" t="s">
        <v>135</v>
      </c>
      <c r="B947" s="18" t="s">
        <v>135</v>
      </c>
      <c r="C947" s="468" t="s">
        <v>1798</v>
      </c>
      <c r="D947" s="19" t="s">
        <v>1800</v>
      </c>
      <c r="E947" s="18" t="s">
        <v>147</v>
      </c>
      <c r="F947" s="27" t="s">
        <v>1801</v>
      </c>
      <c r="G947" s="24">
        <v>0</v>
      </c>
      <c r="H947" s="24">
        <v>0</v>
      </c>
      <c r="I947" s="24"/>
      <c r="J947" s="24"/>
      <c r="K947" s="38" t="str">
        <f t="shared" si="46"/>
        <v/>
      </c>
      <c r="L947" s="36" t="str">
        <f t="shared" si="43"/>
        <v>否</v>
      </c>
      <c r="M947" s="36" t="str">
        <f t="shared" si="44"/>
        <v>是</v>
      </c>
    </row>
    <row r="948" ht="18.95" customHeight="1" spans="1:13">
      <c r="A948" s="17" t="s">
        <v>135</v>
      </c>
      <c r="B948" s="18" t="s">
        <v>135</v>
      </c>
      <c r="C948" s="468" t="s">
        <v>1798</v>
      </c>
      <c r="D948" s="19" t="s">
        <v>1802</v>
      </c>
      <c r="E948" s="18" t="s">
        <v>147</v>
      </c>
      <c r="F948" s="27" t="s">
        <v>1803</v>
      </c>
      <c r="G948" s="24">
        <v>0</v>
      </c>
      <c r="H948" s="24">
        <v>0</v>
      </c>
      <c r="I948" s="24"/>
      <c r="J948" s="24"/>
      <c r="K948" s="38" t="str">
        <f t="shared" si="46"/>
        <v/>
      </c>
      <c r="L948" s="36" t="str">
        <f t="shared" si="43"/>
        <v>否</v>
      </c>
      <c r="M948" s="36" t="str">
        <f t="shared" si="44"/>
        <v>是</v>
      </c>
    </row>
    <row r="949" ht="18.95" customHeight="1" spans="1:13">
      <c r="A949" s="17"/>
      <c r="B949" s="53"/>
      <c r="C949" s="468" t="s">
        <v>1798</v>
      </c>
      <c r="D949" s="462" t="s">
        <v>1804</v>
      </c>
      <c r="E949" s="18" t="s">
        <v>147</v>
      </c>
      <c r="F949" s="27" t="s">
        <v>1805</v>
      </c>
      <c r="G949" s="24">
        <v>0</v>
      </c>
      <c r="H949" s="24">
        <v>0</v>
      </c>
      <c r="I949" s="24"/>
      <c r="J949" s="24"/>
      <c r="K949" s="38" t="str">
        <f t="shared" si="46"/>
        <v/>
      </c>
      <c r="L949" s="36" t="str">
        <f t="shared" si="43"/>
        <v>否</v>
      </c>
      <c r="M949" s="36" t="str">
        <f t="shared" si="44"/>
        <v>是</v>
      </c>
    </row>
    <row r="950" ht="18.95" customHeight="1" spans="1:13">
      <c r="A950" s="17"/>
      <c r="B950" s="468" t="s">
        <v>1566</v>
      </c>
      <c r="C950" s="18"/>
      <c r="D950" s="52">
        <v>21399</v>
      </c>
      <c r="E950" s="18"/>
      <c r="F950" s="56" t="s">
        <v>4635</v>
      </c>
      <c r="G950" s="34">
        <f>SUMIF($C949:$C2249,$D950,$G949:$G2249)</f>
        <v>174673</v>
      </c>
      <c r="H950" s="25" t="e">
        <f>VLOOKUP(F950,#REF!,2,0)</f>
        <v>#REF!</v>
      </c>
      <c r="I950" s="34"/>
      <c r="J950" s="24" t="e">
        <f>VLOOKUP(F950,'数据-全省决算数!'!$B:$C,2,0)</f>
        <v>#N/A</v>
      </c>
      <c r="K950" s="35" t="str">
        <f t="shared" si="46"/>
        <v/>
      </c>
      <c r="L950" s="36" t="e">
        <f t="shared" si="43"/>
        <v>#REF!</v>
      </c>
      <c r="M950" s="36" t="str">
        <f t="shared" si="44"/>
        <v>是</v>
      </c>
    </row>
    <row r="951" ht="18.95" customHeight="1" spans="1:13">
      <c r="A951" s="17"/>
      <c r="B951" s="18"/>
      <c r="C951" s="52">
        <v>21399</v>
      </c>
      <c r="D951" s="52">
        <v>2139901</v>
      </c>
      <c r="E951" s="18" t="s">
        <v>147</v>
      </c>
      <c r="F951" s="51" t="s">
        <v>1807</v>
      </c>
      <c r="G951" s="24">
        <v>1112</v>
      </c>
      <c r="H951" s="25" t="e">
        <f>VLOOKUP(F951,#REF!,2,0)</f>
        <v>#REF!</v>
      </c>
      <c r="I951" s="24"/>
      <c r="J951" s="24">
        <f>VLOOKUP(F951,'数据-全省决算数!'!$B:$C,2,0)</f>
        <v>30</v>
      </c>
      <c r="K951" s="38" t="str">
        <f t="shared" si="46"/>
        <v/>
      </c>
      <c r="L951" s="36" t="e">
        <f t="shared" si="43"/>
        <v>#REF!</v>
      </c>
      <c r="M951" s="36" t="str">
        <f t="shared" si="44"/>
        <v>是</v>
      </c>
    </row>
    <row r="952" ht="18.95" customHeight="1" spans="1:13">
      <c r="A952" s="17"/>
      <c r="B952" s="18"/>
      <c r="C952" s="52">
        <v>21399</v>
      </c>
      <c r="D952" s="52">
        <v>2139999</v>
      </c>
      <c r="E952" s="18" t="s">
        <v>147</v>
      </c>
      <c r="F952" s="51" t="s">
        <v>3368</v>
      </c>
      <c r="G952" s="24">
        <v>173561</v>
      </c>
      <c r="H952" s="25" t="e">
        <f>VLOOKUP(F952,#REF!,2,0)</f>
        <v>#REF!</v>
      </c>
      <c r="I952" s="24"/>
      <c r="J952" s="24" t="e">
        <f>VLOOKUP(F952,'数据-全省决算数!'!$B:$C,2,0)</f>
        <v>#N/A</v>
      </c>
      <c r="K952" s="38" t="str">
        <f t="shared" si="46"/>
        <v/>
      </c>
      <c r="L952" s="36" t="e">
        <f t="shared" si="43"/>
        <v>#REF!</v>
      </c>
      <c r="M952" s="36" t="str">
        <f t="shared" si="44"/>
        <v>是</v>
      </c>
    </row>
    <row r="953" ht="18.95" customHeight="1" spans="1:13">
      <c r="A953" s="17" t="s">
        <v>134</v>
      </c>
      <c r="B953" s="18" t="s">
        <v>135</v>
      </c>
      <c r="C953" s="18"/>
      <c r="D953" s="19" t="s">
        <v>1809</v>
      </c>
      <c r="E953" s="18"/>
      <c r="F953" s="48" t="s">
        <v>1810</v>
      </c>
      <c r="G953" s="21">
        <f>SUMIF($B954:$B$1301,$D953,$G954:$G$1301)</f>
        <v>6401574</v>
      </c>
      <c r="H953" s="25" t="e">
        <f>VLOOKUP(F953,#REF!,2,0)</f>
        <v>#REF!</v>
      </c>
      <c r="I953" s="34"/>
      <c r="J953" s="24" t="e">
        <f>VLOOKUP(F953,'数据-全省决算数!'!$B:$C,2,0)</f>
        <v>#N/A</v>
      </c>
      <c r="K953" s="35" t="str">
        <f t="shared" si="46"/>
        <v/>
      </c>
      <c r="L953" s="36" t="e">
        <f t="shared" si="43"/>
        <v>#REF!</v>
      </c>
      <c r="M953" s="36" t="str">
        <f t="shared" si="44"/>
        <v>是</v>
      </c>
    </row>
    <row r="954" ht="18.95" customHeight="1" spans="1:13">
      <c r="A954" s="17" t="s">
        <v>135</v>
      </c>
      <c r="B954" s="468" t="s">
        <v>1809</v>
      </c>
      <c r="C954" s="18"/>
      <c r="D954" s="462" t="s">
        <v>1811</v>
      </c>
      <c r="E954" s="18"/>
      <c r="F954" s="49" t="s">
        <v>1812</v>
      </c>
      <c r="G954" s="24">
        <f>SUMIF($C953:$C2253,$D954,$G953:$G2253)</f>
        <v>2935085</v>
      </c>
      <c r="H954" s="25" t="e">
        <f>VLOOKUP(F954,#REF!,2,0)</f>
        <v>#REF!</v>
      </c>
      <c r="I954" s="24"/>
      <c r="J954" s="24">
        <f>VLOOKUP(F954,'数据-全省决算数!'!$B:$C,2,0)</f>
        <v>2372592</v>
      </c>
      <c r="K954" s="38" t="str">
        <f t="shared" si="46"/>
        <v/>
      </c>
      <c r="L954" s="36" t="e">
        <f t="shared" si="43"/>
        <v>#REF!</v>
      </c>
      <c r="M954" s="36" t="str">
        <f t="shared" si="44"/>
        <v>是</v>
      </c>
    </row>
    <row r="955" ht="18.95" customHeight="1" spans="1:13">
      <c r="A955" s="17" t="s">
        <v>135</v>
      </c>
      <c r="B955" s="18" t="s">
        <v>135</v>
      </c>
      <c r="C955" s="468" t="s">
        <v>1811</v>
      </c>
      <c r="D955" s="19" t="s">
        <v>1813</v>
      </c>
      <c r="E955" s="18" t="s">
        <v>147</v>
      </c>
      <c r="F955" s="49" t="s">
        <v>141</v>
      </c>
      <c r="G955" s="24">
        <v>33859</v>
      </c>
      <c r="H955" s="26">
        <v>42531</v>
      </c>
      <c r="I955" s="26"/>
      <c r="J955" s="26"/>
      <c r="K955" s="38">
        <f t="shared" si="46"/>
        <v>0.256</v>
      </c>
      <c r="L955" s="36" t="str">
        <f t="shared" si="43"/>
        <v>是</v>
      </c>
      <c r="M955" s="36" t="str">
        <f t="shared" si="44"/>
        <v>否</v>
      </c>
    </row>
    <row r="956" ht="18.95" customHeight="1" spans="1:13">
      <c r="A956" s="17" t="s">
        <v>135</v>
      </c>
      <c r="B956" s="18"/>
      <c r="C956" s="468" t="s">
        <v>1811</v>
      </c>
      <c r="D956" s="19" t="s">
        <v>1814</v>
      </c>
      <c r="E956" s="18" t="s">
        <v>147</v>
      </c>
      <c r="F956" s="49" t="s">
        <v>143</v>
      </c>
      <c r="G956" s="24">
        <v>6458</v>
      </c>
      <c r="H956" s="26">
        <v>6867</v>
      </c>
      <c r="I956" s="26"/>
      <c r="J956" s="26"/>
      <c r="K956" s="35">
        <f t="shared" si="46"/>
        <v>0.063</v>
      </c>
      <c r="L956" s="36" t="str">
        <f t="shared" si="43"/>
        <v>是</v>
      </c>
      <c r="M956" s="36" t="str">
        <f t="shared" si="44"/>
        <v>否</v>
      </c>
    </row>
    <row r="957" ht="18.95" customHeight="1" spans="1:13">
      <c r="A957" s="17" t="s">
        <v>135</v>
      </c>
      <c r="B957" s="18" t="s">
        <v>135</v>
      </c>
      <c r="C957" s="468" t="s">
        <v>1811</v>
      </c>
      <c r="D957" s="19" t="s">
        <v>1815</v>
      </c>
      <c r="E957" s="18" t="s">
        <v>147</v>
      </c>
      <c r="F957" s="49" t="s">
        <v>145</v>
      </c>
      <c r="G957" s="24">
        <v>717</v>
      </c>
      <c r="H957" s="26">
        <v>902</v>
      </c>
      <c r="I957" s="26"/>
      <c r="J957" s="26"/>
      <c r="K957" s="38">
        <f t="shared" si="46"/>
        <v>0.258</v>
      </c>
      <c r="L957" s="36" t="str">
        <f t="shared" si="43"/>
        <v>是</v>
      </c>
      <c r="M957" s="36" t="str">
        <f t="shared" si="44"/>
        <v>否</v>
      </c>
    </row>
    <row r="958" ht="18.95" customHeight="1" spans="1:13">
      <c r="A958" s="17" t="s">
        <v>135</v>
      </c>
      <c r="B958" s="18" t="s">
        <v>135</v>
      </c>
      <c r="C958" s="468" t="s">
        <v>1811</v>
      </c>
      <c r="D958" s="19" t="s">
        <v>1816</v>
      </c>
      <c r="E958" s="18" t="s">
        <v>147</v>
      </c>
      <c r="F958" s="49" t="s">
        <v>1817</v>
      </c>
      <c r="G958" s="24">
        <v>684029</v>
      </c>
      <c r="H958" s="26">
        <v>740211</v>
      </c>
      <c r="I958" s="26"/>
      <c r="J958" s="26"/>
      <c r="K958" s="38">
        <f t="shared" si="46"/>
        <v>0.082</v>
      </c>
      <c r="L958" s="36" t="str">
        <f t="shared" si="43"/>
        <v>是</v>
      </c>
      <c r="M958" s="36" t="str">
        <f t="shared" si="44"/>
        <v>否</v>
      </c>
    </row>
    <row r="959" ht="18.95" customHeight="1" spans="1:13">
      <c r="A959" s="17"/>
      <c r="B959" s="18"/>
      <c r="C959" s="468" t="s">
        <v>1811</v>
      </c>
      <c r="D959" s="19" t="s">
        <v>1818</v>
      </c>
      <c r="E959" s="18" t="s">
        <v>147</v>
      </c>
      <c r="F959" s="49" t="s">
        <v>1819</v>
      </c>
      <c r="G959" s="24">
        <v>163932</v>
      </c>
      <c r="H959" s="26">
        <v>241968</v>
      </c>
      <c r="I959" s="26"/>
      <c r="J959" s="26"/>
      <c r="K959" s="35">
        <f t="shared" si="46"/>
        <v>0.476</v>
      </c>
      <c r="L959" s="36" t="str">
        <f t="shared" si="43"/>
        <v>是</v>
      </c>
      <c r="M959" s="36" t="str">
        <f t="shared" si="44"/>
        <v>否</v>
      </c>
    </row>
    <row r="960" ht="18.95" customHeight="1" spans="1:13">
      <c r="A960" s="17"/>
      <c r="B960" s="18"/>
      <c r="C960" s="468" t="s">
        <v>1811</v>
      </c>
      <c r="D960" s="19" t="s">
        <v>1820</v>
      </c>
      <c r="E960" s="18" t="s">
        <v>147</v>
      </c>
      <c r="F960" s="49" t="s">
        <v>1821</v>
      </c>
      <c r="G960" s="24">
        <v>320860</v>
      </c>
      <c r="H960" s="26">
        <v>429008</v>
      </c>
      <c r="I960" s="26"/>
      <c r="J960" s="26"/>
      <c r="K960" s="38">
        <f t="shared" si="46"/>
        <v>0.337</v>
      </c>
      <c r="L960" s="36" t="str">
        <f t="shared" si="43"/>
        <v>是</v>
      </c>
      <c r="M960" s="36" t="str">
        <f t="shared" si="44"/>
        <v>否</v>
      </c>
    </row>
    <row r="961" ht="18.95" customHeight="1" spans="1:13">
      <c r="A961" s="17" t="s">
        <v>135</v>
      </c>
      <c r="B961" s="18" t="s">
        <v>135</v>
      </c>
      <c r="C961" s="468" t="s">
        <v>1811</v>
      </c>
      <c r="D961" s="19" t="s">
        <v>1822</v>
      </c>
      <c r="E961" s="18" t="s">
        <v>147</v>
      </c>
      <c r="F961" s="49" t="s">
        <v>1823</v>
      </c>
      <c r="G961" s="24">
        <v>2600</v>
      </c>
      <c r="H961" s="26">
        <v>13507</v>
      </c>
      <c r="I961" s="26"/>
      <c r="J961" s="26"/>
      <c r="K961" s="38">
        <f t="shared" si="46"/>
        <v>4.195</v>
      </c>
      <c r="L961" s="36" t="str">
        <f t="shared" si="43"/>
        <v>是</v>
      </c>
      <c r="M961" s="36" t="str">
        <f t="shared" si="44"/>
        <v>否</v>
      </c>
    </row>
    <row r="962" ht="18.95" customHeight="1" spans="1:13">
      <c r="A962" s="17" t="s">
        <v>135</v>
      </c>
      <c r="B962" s="18" t="s">
        <v>135</v>
      </c>
      <c r="C962" s="468" t="s">
        <v>1811</v>
      </c>
      <c r="D962" s="19" t="s">
        <v>1824</v>
      </c>
      <c r="E962" s="18" t="s">
        <v>147</v>
      </c>
      <c r="F962" s="49" t="s">
        <v>1825</v>
      </c>
      <c r="G962" s="24">
        <v>49312</v>
      </c>
      <c r="H962" s="26">
        <v>49329</v>
      </c>
      <c r="I962" s="26"/>
      <c r="J962" s="26"/>
      <c r="K962" s="38">
        <f t="shared" si="46"/>
        <v>0</v>
      </c>
      <c r="L962" s="36" t="str">
        <f t="shared" si="43"/>
        <v>是</v>
      </c>
      <c r="M962" s="36" t="str">
        <f t="shared" si="44"/>
        <v>否</v>
      </c>
    </row>
    <row r="963" ht="18.95" customHeight="1" spans="1:13">
      <c r="A963" s="17" t="s">
        <v>135</v>
      </c>
      <c r="B963" s="18" t="s">
        <v>135</v>
      </c>
      <c r="C963" s="468" t="s">
        <v>1811</v>
      </c>
      <c r="D963" s="19" t="s">
        <v>1826</v>
      </c>
      <c r="E963" s="18" t="s">
        <v>147</v>
      </c>
      <c r="F963" s="49" t="s">
        <v>1827</v>
      </c>
      <c r="G963" s="24">
        <v>3335</v>
      </c>
      <c r="H963" s="26">
        <v>843</v>
      </c>
      <c r="I963" s="26"/>
      <c r="J963" s="26"/>
      <c r="K963" s="38">
        <f t="shared" si="46"/>
        <v>-0.747</v>
      </c>
      <c r="L963" s="36" t="str">
        <f t="shared" si="43"/>
        <v>是</v>
      </c>
      <c r="M963" s="36" t="str">
        <f t="shared" si="44"/>
        <v>否</v>
      </c>
    </row>
    <row r="964" ht="18.95" customHeight="1" spans="1:13">
      <c r="A964" s="17" t="s">
        <v>135</v>
      </c>
      <c r="B964" s="18" t="s">
        <v>135</v>
      </c>
      <c r="C964" s="468" t="s">
        <v>1811</v>
      </c>
      <c r="D964" s="19" t="s">
        <v>1828</v>
      </c>
      <c r="E964" s="18" t="s">
        <v>147</v>
      </c>
      <c r="F964" s="49" t="s">
        <v>1829</v>
      </c>
      <c r="G964" s="24">
        <v>7220</v>
      </c>
      <c r="H964" s="26">
        <v>8279</v>
      </c>
      <c r="I964" s="26"/>
      <c r="J964" s="26"/>
      <c r="K964" s="38">
        <f t="shared" si="46"/>
        <v>0.147</v>
      </c>
      <c r="L964" s="36" t="str">
        <f t="shared" ref="L964:L1027" si="47">IF(F964&lt;&gt;"",IF(SUM(G964:H964)&lt;&gt;0,"是","否"),"空")</f>
        <v>是</v>
      </c>
      <c r="M964" s="36" t="str">
        <f t="shared" ref="M964:M1027" si="48">IF(C964&lt;&gt;"",IF(OR(LEFT(C964,3)="205",LEFT(C964,3)="206",LEFT(C964,3)="207",LEFT(C964,3)="208",LEFT(C964,3)="210",LEFT(C964,3)="213"),"是","否"),"是")</f>
        <v>否</v>
      </c>
    </row>
    <row r="965" ht="18.95" customHeight="1" spans="1:13">
      <c r="A965" s="17" t="s">
        <v>135</v>
      </c>
      <c r="B965" s="18" t="s">
        <v>135</v>
      </c>
      <c r="C965" s="468" t="s">
        <v>1811</v>
      </c>
      <c r="D965" s="19" t="s">
        <v>1830</v>
      </c>
      <c r="E965" s="18" t="s">
        <v>147</v>
      </c>
      <c r="F965" s="49" t="s">
        <v>1831</v>
      </c>
      <c r="G965" s="24">
        <v>149086</v>
      </c>
      <c r="H965" s="26">
        <v>47044</v>
      </c>
      <c r="I965" s="26"/>
      <c r="J965" s="26"/>
      <c r="K965" s="38">
        <f t="shared" si="46"/>
        <v>-0.684</v>
      </c>
      <c r="L965" s="36" t="str">
        <f t="shared" si="47"/>
        <v>是</v>
      </c>
      <c r="M965" s="36" t="str">
        <f t="shared" si="48"/>
        <v>否</v>
      </c>
    </row>
    <row r="966" ht="18.95" customHeight="1" spans="1:13">
      <c r="A966" s="17" t="s">
        <v>135</v>
      </c>
      <c r="B966" s="18" t="s">
        <v>135</v>
      </c>
      <c r="C966" s="468" t="s">
        <v>1811</v>
      </c>
      <c r="D966" s="19" t="s">
        <v>1832</v>
      </c>
      <c r="E966" s="18" t="s">
        <v>147</v>
      </c>
      <c r="F966" s="49" t="s">
        <v>1833</v>
      </c>
      <c r="G966" s="24">
        <v>64656</v>
      </c>
      <c r="H966" s="26">
        <v>67386</v>
      </c>
      <c r="I966" s="26"/>
      <c r="J966" s="26"/>
      <c r="K966" s="38">
        <f t="shared" si="46"/>
        <v>0.042</v>
      </c>
      <c r="L966" s="36" t="str">
        <f t="shared" si="47"/>
        <v>是</v>
      </c>
      <c r="M966" s="36" t="str">
        <f t="shared" si="48"/>
        <v>否</v>
      </c>
    </row>
    <row r="967" ht="18.95" customHeight="1" spans="1:13">
      <c r="A967" s="17" t="s">
        <v>135</v>
      </c>
      <c r="B967" s="18" t="s">
        <v>135</v>
      </c>
      <c r="C967" s="468" t="s">
        <v>1811</v>
      </c>
      <c r="D967" s="19" t="s">
        <v>1834</v>
      </c>
      <c r="E967" s="18" t="s">
        <v>147</v>
      </c>
      <c r="F967" s="49" t="s">
        <v>4636</v>
      </c>
      <c r="G967" s="24">
        <v>375</v>
      </c>
      <c r="H967" s="26">
        <v>714</v>
      </c>
      <c r="I967" s="26"/>
      <c r="J967" s="26"/>
      <c r="K967" s="38">
        <f t="shared" si="46"/>
        <v>0.904</v>
      </c>
      <c r="L967" s="36" t="str">
        <f t="shared" si="47"/>
        <v>是</v>
      </c>
      <c r="M967" s="36" t="str">
        <f t="shared" si="48"/>
        <v>否</v>
      </c>
    </row>
    <row r="968" ht="18.95" customHeight="1" spans="1:13">
      <c r="A968" s="17" t="s">
        <v>135</v>
      </c>
      <c r="B968" s="18" t="s">
        <v>135</v>
      </c>
      <c r="C968" s="468" t="s">
        <v>1811</v>
      </c>
      <c r="D968" s="19" t="s">
        <v>1836</v>
      </c>
      <c r="E968" s="18" t="s">
        <v>147</v>
      </c>
      <c r="F968" s="49" t="s">
        <v>1837</v>
      </c>
      <c r="G968" s="24">
        <v>52</v>
      </c>
      <c r="H968" s="26">
        <v>81</v>
      </c>
      <c r="I968" s="26"/>
      <c r="J968" s="26"/>
      <c r="K968" s="38">
        <f t="shared" si="46"/>
        <v>0.558</v>
      </c>
      <c r="L968" s="36" t="str">
        <f t="shared" si="47"/>
        <v>是</v>
      </c>
      <c r="M968" s="36" t="str">
        <f t="shared" si="48"/>
        <v>否</v>
      </c>
    </row>
    <row r="969" ht="18.95" customHeight="1" spans="1:13">
      <c r="A969" s="17" t="s">
        <v>135</v>
      </c>
      <c r="B969" s="18" t="s">
        <v>135</v>
      </c>
      <c r="C969" s="468" t="s">
        <v>1811</v>
      </c>
      <c r="D969" s="19" t="s">
        <v>1838</v>
      </c>
      <c r="E969" s="18" t="s">
        <v>147</v>
      </c>
      <c r="F969" s="49" t="s">
        <v>1839</v>
      </c>
      <c r="G969" s="24">
        <v>3037</v>
      </c>
      <c r="H969" s="26">
        <v>6669</v>
      </c>
      <c r="I969" s="26"/>
      <c r="J969" s="26"/>
      <c r="K969" s="38">
        <f t="shared" si="46"/>
        <v>1.196</v>
      </c>
      <c r="L969" s="36" t="str">
        <f t="shared" si="47"/>
        <v>是</v>
      </c>
      <c r="M969" s="36" t="str">
        <f t="shared" si="48"/>
        <v>否</v>
      </c>
    </row>
    <row r="970" ht="18.95" customHeight="1" spans="1:13">
      <c r="A970" s="17" t="s">
        <v>135</v>
      </c>
      <c r="B970" s="18" t="s">
        <v>135</v>
      </c>
      <c r="C970" s="468" t="s">
        <v>1811</v>
      </c>
      <c r="D970" s="19" t="s">
        <v>1840</v>
      </c>
      <c r="E970" s="18" t="s">
        <v>147</v>
      </c>
      <c r="F970" s="49" t="s">
        <v>1841</v>
      </c>
      <c r="G970" s="24">
        <v>471</v>
      </c>
      <c r="H970" s="26">
        <v>1208</v>
      </c>
      <c r="I970" s="26"/>
      <c r="J970" s="26"/>
      <c r="K970" s="38">
        <f t="shared" si="46"/>
        <v>1.565</v>
      </c>
      <c r="L970" s="36" t="str">
        <f t="shared" si="47"/>
        <v>是</v>
      </c>
      <c r="M970" s="36" t="str">
        <f t="shared" si="48"/>
        <v>否</v>
      </c>
    </row>
    <row r="971" ht="18.95" customHeight="1" spans="1:13">
      <c r="A971" s="17" t="s">
        <v>135</v>
      </c>
      <c r="B971" s="18" t="s">
        <v>135</v>
      </c>
      <c r="C971" s="468" t="s">
        <v>1811</v>
      </c>
      <c r="D971" s="19" t="s">
        <v>1842</v>
      </c>
      <c r="E971" s="18" t="s">
        <v>147</v>
      </c>
      <c r="F971" s="49" t="s">
        <v>1843</v>
      </c>
      <c r="G971" s="24">
        <v>0</v>
      </c>
      <c r="H971" s="26">
        <v>0</v>
      </c>
      <c r="I971" s="26"/>
      <c r="J971" s="26"/>
      <c r="K971" s="38" t="str">
        <f t="shared" si="46"/>
        <v/>
      </c>
      <c r="L971" s="36" t="str">
        <f t="shared" si="47"/>
        <v>否</v>
      </c>
      <c r="M971" s="36" t="str">
        <f t="shared" si="48"/>
        <v>否</v>
      </c>
    </row>
    <row r="972" ht="18.95" customHeight="1" spans="1:13">
      <c r="A972" s="17" t="s">
        <v>135</v>
      </c>
      <c r="B972" s="18" t="s">
        <v>135</v>
      </c>
      <c r="C972" s="468" t="s">
        <v>1811</v>
      </c>
      <c r="D972" s="19" t="s">
        <v>1844</v>
      </c>
      <c r="E972" s="18" t="s">
        <v>147</v>
      </c>
      <c r="F972" s="49" t="s">
        <v>1845</v>
      </c>
      <c r="G972" s="24">
        <v>0</v>
      </c>
      <c r="H972" s="26">
        <v>0</v>
      </c>
      <c r="I972" s="26"/>
      <c r="J972" s="26"/>
      <c r="K972" s="38" t="str">
        <f t="shared" si="46"/>
        <v/>
      </c>
      <c r="L972" s="36" t="str">
        <f t="shared" si="47"/>
        <v>否</v>
      </c>
      <c r="M972" s="36" t="str">
        <f t="shared" si="48"/>
        <v>否</v>
      </c>
    </row>
    <row r="973" ht="18.95" customHeight="1" spans="1:13">
      <c r="A973" s="17" t="s">
        <v>135</v>
      </c>
      <c r="B973" s="18" t="s">
        <v>135</v>
      </c>
      <c r="C973" s="468" t="s">
        <v>1811</v>
      </c>
      <c r="D973" s="19" t="s">
        <v>1846</v>
      </c>
      <c r="E973" s="18" t="s">
        <v>147</v>
      </c>
      <c r="F973" s="49" t="s">
        <v>1847</v>
      </c>
      <c r="G973" s="24">
        <v>1789</v>
      </c>
      <c r="H973" s="26">
        <v>576</v>
      </c>
      <c r="I973" s="26"/>
      <c r="J973" s="26"/>
      <c r="K973" s="38">
        <f t="shared" si="46"/>
        <v>-0.678</v>
      </c>
      <c r="L973" s="36" t="str">
        <f t="shared" si="47"/>
        <v>是</v>
      </c>
      <c r="M973" s="36" t="str">
        <f t="shared" si="48"/>
        <v>否</v>
      </c>
    </row>
    <row r="974" ht="18.95" customHeight="1" spans="1:13">
      <c r="A974" s="17" t="s">
        <v>135</v>
      </c>
      <c r="B974" s="18" t="s">
        <v>135</v>
      </c>
      <c r="C974" s="468" t="s">
        <v>1811</v>
      </c>
      <c r="D974" s="19" t="s">
        <v>1848</v>
      </c>
      <c r="E974" s="18" t="s">
        <v>147</v>
      </c>
      <c r="F974" s="49" t="s">
        <v>1849</v>
      </c>
      <c r="G974" s="24">
        <v>0</v>
      </c>
      <c r="H974" s="26">
        <v>0</v>
      </c>
      <c r="I974" s="26"/>
      <c r="J974" s="26"/>
      <c r="K974" s="38" t="str">
        <f t="shared" si="46"/>
        <v/>
      </c>
      <c r="L974" s="36" t="str">
        <f t="shared" si="47"/>
        <v>否</v>
      </c>
      <c r="M974" s="36" t="str">
        <f t="shared" si="48"/>
        <v>否</v>
      </c>
    </row>
    <row r="975" ht="18.95" customHeight="1" spans="1:13">
      <c r="A975" s="17" t="s">
        <v>135</v>
      </c>
      <c r="B975" s="18" t="s">
        <v>135</v>
      </c>
      <c r="C975" s="468" t="s">
        <v>1811</v>
      </c>
      <c r="D975" s="19" t="s">
        <v>1850</v>
      </c>
      <c r="E975" s="18" t="s">
        <v>147</v>
      </c>
      <c r="F975" s="49" t="s">
        <v>1851</v>
      </c>
      <c r="G975" s="24">
        <v>100</v>
      </c>
      <c r="H975" s="26">
        <v>0</v>
      </c>
      <c r="I975" s="26"/>
      <c r="J975" s="26"/>
      <c r="K975" s="38">
        <f t="shared" si="46"/>
        <v>-1</v>
      </c>
      <c r="L975" s="36" t="str">
        <f t="shared" si="47"/>
        <v>是</v>
      </c>
      <c r="M975" s="36" t="str">
        <f t="shared" si="48"/>
        <v>否</v>
      </c>
    </row>
    <row r="976" ht="18.95" customHeight="1" spans="1:13">
      <c r="A976" s="17" t="s">
        <v>135</v>
      </c>
      <c r="B976" s="18" t="s">
        <v>135</v>
      </c>
      <c r="C976" s="468" t="s">
        <v>1811</v>
      </c>
      <c r="D976" s="19" t="s">
        <v>1852</v>
      </c>
      <c r="E976" s="18" t="s">
        <v>147</v>
      </c>
      <c r="F976" s="49" t="s">
        <v>1853</v>
      </c>
      <c r="G976" s="24">
        <v>135</v>
      </c>
      <c r="H976" s="26">
        <v>55</v>
      </c>
      <c r="I976" s="26"/>
      <c r="J976" s="26"/>
      <c r="K976" s="38">
        <f t="shared" si="46"/>
        <v>-0.593</v>
      </c>
      <c r="L976" s="36" t="str">
        <f t="shared" si="47"/>
        <v>是</v>
      </c>
      <c r="M976" s="36" t="str">
        <f t="shared" si="48"/>
        <v>否</v>
      </c>
    </row>
    <row r="977" ht="18.95" customHeight="1" spans="1:13">
      <c r="A977" s="17" t="s">
        <v>135</v>
      </c>
      <c r="B977" s="18" t="s">
        <v>135</v>
      </c>
      <c r="C977" s="468" t="s">
        <v>1811</v>
      </c>
      <c r="D977" s="19" t="s">
        <v>1854</v>
      </c>
      <c r="E977" s="18" t="s">
        <v>147</v>
      </c>
      <c r="F977" s="49" t="s">
        <v>1855</v>
      </c>
      <c r="G977" s="24">
        <v>0</v>
      </c>
      <c r="H977" s="26">
        <v>0</v>
      </c>
      <c r="I977" s="26"/>
      <c r="J977" s="26"/>
      <c r="K977" s="38" t="str">
        <f t="shared" si="46"/>
        <v/>
      </c>
      <c r="L977" s="36" t="str">
        <f t="shared" si="47"/>
        <v>否</v>
      </c>
      <c r="M977" s="36" t="str">
        <f t="shared" si="48"/>
        <v>否</v>
      </c>
    </row>
    <row r="978" ht="18.95" customHeight="1" spans="1:13">
      <c r="A978" s="17" t="s">
        <v>135</v>
      </c>
      <c r="B978" s="18" t="s">
        <v>135</v>
      </c>
      <c r="C978" s="468" t="s">
        <v>1811</v>
      </c>
      <c r="D978" s="19" t="s">
        <v>1856</v>
      </c>
      <c r="E978" s="18" t="s">
        <v>147</v>
      </c>
      <c r="F978" s="49" t="s">
        <v>1857</v>
      </c>
      <c r="G978" s="24">
        <v>926</v>
      </c>
      <c r="H978" s="26">
        <v>1251</v>
      </c>
      <c r="I978" s="26"/>
      <c r="J978" s="26"/>
      <c r="K978" s="42">
        <f t="shared" si="46"/>
        <v>0.351</v>
      </c>
      <c r="L978" s="36" t="str">
        <f t="shared" si="47"/>
        <v>是</v>
      </c>
      <c r="M978" s="36" t="str">
        <f t="shared" si="48"/>
        <v>否</v>
      </c>
    </row>
    <row r="979" ht="18.95" customHeight="1" spans="1:13">
      <c r="A979" s="17" t="s">
        <v>135</v>
      </c>
      <c r="B979" s="18" t="s">
        <v>135</v>
      </c>
      <c r="C979" s="468" t="s">
        <v>1811</v>
      </c>
      <c r="D979" s="19" t="s">
        <v>1858</v>
      </c>
      <c r="E979" s="18" t="s">
        <v>147</v>
      </c>
      <c r="F979" s="49" t="s">
        <v>1859</v>
      </c>
      <c r="G979" s="24">
        <v>0</v>
      </c>
      <c r="H979" s="26">
        <v>0</v>
      </c>
      <c r="I979" s="26"/>
      <c r="J979" s="26"/>
      <c r="K979" s="38" t="str">
        <f t="shared" si="46"/>
        <v/>
      </c>
      <c r="L979" s="36" t="str">
        <f t="shared" si="47"/>
        <v>否</v>
      </c>
      <c r="M979" s="36" t="str">
        <f t="shared" si="48"/>
        <v>否</v>
      </c>
    </row>
    <row r="980" ht="18.95" customHeight="1" spans="1:13">
      <c r="A980" s="17" t="s">
        <v>135</v>
      </c>
      <c r="B980" s="18" t="s">
        <v>135</v>
      </c>
      <c r="C980" s="468" t="s">
        <v>1811</v>
      </c>
      <c r="D980" s="19" t="s">
        <v>1860</v>
      </c>
      <c r="E980" s="18" t="s">
        <v>147</v>
      </c>
      <c r="F980" s="49" t="s">
        <v>1861</v>
      </c>
      <c r="G980" s="24">
        <v>81</v>
      </c>
      <c r="H980" s="26">
        <v>79</v>
      </c>
      <c r="I980" s="26"/>
      <c r="J980" s="26"/>
      <c r="K980" s="42">
        <f t="shared" si="46"/>
        <v>-0.025</v>
      </c>
      <c r="L980" s="36" t="str">
        <f t="shared" si="47"/>
        <v>是</v>
      </c>
      <c r="M980" s="36" t="str">
        <f t="shared" si="48"/>
        <v>否</v>
      </c>
    </row>
    <row r="981" ht="18.95" customHeight="1" spans="1:13">
      <c r="A981" s="17" t="s">
        <v>135</v>
      </c>
      <c r="B981" s="18" t="s">
        <v>135</v>
      </c>
      <c r="C981" s="468" t="s">
        <v>1811</v>
      </c>
      <c r="D981" s="19" t="s">
        <v>1862</v>
      </c>
      <c r="E981" s="18" t="s">
        <v>147</v>
      </c>
      <c r="F981" s="49" t="s">
        <v>1863</v>
      </c>
      <c r="G981" s="24">
        <v>19683</v>
      </c>
      <c r="H981" s="26">
        <v>34390</v>
      </c>
      <c r="I981" s="26"/>
      <c r="J981" s="26"/>
      <c r="K981" s="38">
        <f t="shared" si="46"/>
        <v>0.747</v>
      </c>
      <c r="L981" s="36" t="str">
        <f t="shared" si="47"/>
        <v>是</v>
      </c>
      <c r="M981" s="36" t="str">
        <f t="shared" si="48"/>
        <v>否</v>
      </c>
    </row>
    <row r="982" ht="18.95" customHeight="1" spans="1:13">
      <c r="A982" s="17" t="s">
        <v>135</v>
      </c>
      <c r="B982" s="18" t="s">
        <v>135</v>
      </c>
      <c r="C982" s="468" t="s">
        <v>1811</v>
      </c>
      <c r="D982" s="19" t="s">
        <v>1864</v>
      </c>
      <c r="E982" s="18" t="s">
        <v>147</v>
      </c>
      <c r="F982" s="49" t="s">
        <v>1865</v>
      </c>
      <c r="G982" s="24">
        <v>1077000</v>
      </c>
      <c r="H982" s="26">
        <v>431113</v>
      </c>
      <c r="I982" s="26"/>
      <c r="J982" s="26"/>
      <c r="K982" s="38">
        <f t="shared" si="46"/>
        <v>-0.6</v>
      </c>
      <c r="L982" s="36" t="str">
        <f t="shared" si="47"/>
        <v>是</v>
      </c>
      <c r="M982" s="36" t="str">
        <f t="shared" si="48"/>
        <v>否</v>
      </c>
    </row>
    <row r="983" ht="18.95" customHeight="1" spans="1:13">
      <c r="A983" s="17" t="s">
        <v>135</v>
      </c>
      <c r="B983" s="18" t="s">
        <v>135</v>
      </c>
      <c r="C983" s="468" t="s">
        <v>1811</v>
      </c>
      <c r="D983" s="19" t="s">
        <v>1866</v>
      </c>
      <c r="E983" s="18" t="s">
        <v>147</v>
      </c>
      <c r="F983" s="54" t="s">
        <v>1867</v>
      </c>
      <c r="G983" s="24">
        <v>345372</v>
      </c>
      <c r="H983" s="26">
        <v>247275</v>
      </c>
      <c r="I983" s="26"/>
      <c r="J983" s="26"/>
      <c r="K983" s="42">
        <f t="shared" si="46"/>
        <v>-0.284</v>
      </c>
      <c r="L983" s="36" t="str">
        <f t="shared" si="47"/>
        <v>是</v>
      </c>
      <c r="M983" s="36" t="str">
        <f t="shared" si="48"/>
        <v>否</v>
      </c>
    </row>
    <row r="984" ht="18.95" customHeight="1" spans="1:13">
      <c r="A984" s="17" t="s">
        <v>135</v>
      </c>
      <c r="B984" s="468" t="s">
        <v>1809</v>
      </c>
      <c r="C984" s="18"/>
      <c r="D984" s="19" t="s">
        <v>1868</v>
      </c>
      <c r="E984" s="18"/>
      <c r="F984" s="49" t="s">
        <v>1869</v>
      </c>
      <c r="G984" s="24">
        <f>SUMIF($C983:$C2283,$D984,$G983:$G2283)</f>
        <v>485751</v>
      </c>
      <c r="H984" s="25" t="e">
        <f>VLOOKUP(F984,#REF!,2,0)</f>
        <v>#REF!</v>
      </c>
      <c r="I984" s="24"/>
      <c r="J984" s="24">
        <f>VLOOKUP(F984,'数据-全省决算数!'!$B:$C,2,0)</f>
        <v>522634</v>
      </c>
      <c r="K984" s="38" t="str">
        <f t="shared" si="46"/>
        <v/>
      </c>
      <c r="L984" s="36" t="e">
        <f t="shared" si="47"/>
        <v>#REF!</v>
      </c>
      <c r="M984" s="36" t="str">
        <f t="shared" si="48"/>
        <v>是</v>
      </c>
    </row>
    <row r="985" ht="18.95" customHeight="1" spans="1:13">
      <c r="A985" s="17" t="s">
        <v>135</v>
      </c>
      <c r="B985" s="18" t="s">
        <v>135</v>
      </c>
      <c r="C985" s="468" t="s">
        <v>1868</v>
      </c>
      <c r="D985" s="19" t="s">
        <v>1870</v>
      </c>
      <c r="E985" s="18" t="s">
        <v>147</v>
      </c>
      <c r="F985" s="49" t="s">
        <v>141</v>
      </c>
      <c r="G985" s="24">
        <v>64</v>
      </c>
      <c r="H985" s="26">
        <v>94</v>
      </c>
      <c r="I985" s="26"/>
      <c r="J985" s="26"/>
      <c r="K985" s="42">
        <f t="shared" si="46"/>
        <v>0.469</v>
      </c>
      <c r="L985" s="36" t="str">
        <f t="shared" si="47"/>
        <v>是</v>
      </c>
      <c r="M985" s="36" t="str">
        <f t="shared" si="48"/>
        <v>否</v>
      </c>
    </row>
    <row r="986" ht="18.95" customHeight="1" spans="1:13">
      <c r="A986" s="17" t="s">
        <v>135</v>
      </c>
      <c r="B986" s="18" t="s">
        <v>135</v>
      </c>
      <c r="C986" s="468" t="s">
        <v>1868</v>
      </c>
      <c r="D986" s="19" t="s">
        <v>1871</v>
      </c>
      <c r="E986" s="18" t="s">
        <v>147</v>
      </c>
      <c r="F986" s="49" t="s">
        <v>143</v>
      </c>
      <c r="G986" s="24">
        <v>81</v>
      </c>
      <c r="H986" s="26">
        <v>35</v>
      </c>
      <c r="I986" s="26"/>
      <c r="J986" s="26"/>
      <c r="K986" s="38">
        <f t="shared" si="46"/>
        <v>-0.568</v>
      </c>
      <c r="L986" s="36" t="str">
        <f t="shared" si="47"/>
        <v>是</v>
      </c>
      <c r="M986" s="36" t="str">
        <f t="shared" si="48"/>
        <v>否</v>
      </c>
    </row>
    <row r="987" ht="18.95" customHeight="1" spans="1:13">
      <c r="A987" s="17" t="s">
        <v>135</v>
      </c>
      <c r="B987" s="18" t="s">
        <v>135</v>
      </c>
      <c r="C987" s="468" t="s">
        <v>1868</v>
      </c>
      <c r="D987" s="19" t="s">
        <v>1872</v>
      </c>
      <c r="E987" s="18" t="s">
        <v>147</v>
      </c>
      <c r="F987" s="49" t="s">
        <v>145</v>
      </c>
      <c r="G987" s="24">
        <v>44</v>
      </c>
      <c r="H987" s="26">
        <v>0</v>
      </c>
      <c r="I987" s="26"/>
      <c r="J987" s="26"/>
      <c r="K987" s="38">
        <f t="shared" si="46"/>
        <v>-1</v>
      </c>
      <c r="L987" s="36" t="str">
        <f t="shared" si="47"/>
        <v>是</v>
      </c>
      <c r="M987" s="36" t="str">
        <f t="shared" si="48"/>
        <v>否</v>
      </c>
    </row>
    <row r="988" ht="18.95" customHeight="1" spans="1:13">
      <c r="A988" s="17" t="s">
        <v>135</v>
      </c>
      <c r="B988" s="18" t="s">
        <v>135</v>
      </c>
      <c r="C988" s="468" t="s">
        <v>1868</v>
      </c>
      <c r="D988" s="19" t="s">
        <v>1873</v>
      </c>
      <c r="E988" s="18" t="s">
        <v>147</v>
      </c>
      <c r="F988" s="49" t="s">
        <v>1874</v>
      </c>
      <c r="G988" s="24">
        <v>393949</v>
      </c>
      <c r="H988" s="26">
        <v>478719</v>
      </c>
      <c r="I988" s="26"/>
      <c r="J988" s="26"/>
      <c r="K988" s="38">
        <f t="shared" si="46"/>
        <v>0.215</v>
      </c>
      <c r="L988" s="36" t="str">
        <f t="shared" si="47"/>
        <v>是</v>
      </c>
      <c r="M988" s="36" t="str">
        <f t="shared" si="48"/>
        <v>否</v>
      </c>
    </row>
    <row r="989" ht="18.95" customHeight="1" spans="1:13">
      <c r="A989" s="17" t="s">
        <v>135</v>
      </c>
      <c r="B989" s="18" t="s">
        <v>135</v>
      </c>
      <c r="C989" s="468" t="s">
        <v>1868</v>
      </c>
      <c r="D989" s="19" t="s">
        <v>1875</v>
      </c>
      <c r="E989" s="18" t="s">
        <v>147</v>
      </c>
      <c r="F989" s="49" t="s">
        <v>1876</v>
      </c>
      <c r="G989" s="24">
        <v>18657</v>
      </c>
      <c r="H989" s="26">
        <v>11052</v>
      </c>
      <c r="I989" s="26"/>
      <c r="J989" s="26"/>
      <c r="K989" s="38">
        <f t="shared" si="46"/>
        <v>-0.408</v>
      </c>
      <c r="L989" s="36" t="str">
        <f t="shared" si="47"/>
        <v>是</v>
      </c>
      <c r="M989" s="36" t="str">
        <f t="shared" si="48"/>
        <v>否</v>
      </c>
    </row>
    <row r="990" ht="18.95" customHeight="1" spans="1:13">
      <c r="A990" s="17" t="s">
        <v>135</v>
      </c>
      <c r="B990" s="18"/>
      <c r="C990" s="468" t="s">
        <v>1868</v>
      </c>
      <c r="D990" s="19" t="s">
        <v>1877</v>
      </c>
      <c r="E990" s="18" t="s">
        <v>147</v>
      </c>
      <c r="F990" s="49" t="s">
        <v>1878</v>
      </c>
      <c r="G990" s="24">
        <v>10</v>
      </c>
      <c r="H990" s="26">
        <v>1580</v>
      </c>
      <c r="I990" s="26"/>
      <c r="J990" s="26"/>
      <c r="K990" s="38">
        <f t="shared" si="46"/>
        <v>157</v>
      </c>
      <c r="L990" s="36" t="str">
        <f t="shared" si="47"/>
        <v>是</v>
      </c>
      <c r="M990" s="36" t="str">
        <f t="shared" si="48"/>
        <v>否</v>
      </c>
    </row>
    <row r="991" ht="18.95" customHeight="1" spans="1:13">
      <c r="A991" s="17" t="s">
        <v>135</v>
      </c>
      <c r="B991" s="18" t="s">
        <v>135</v>
      </c>
      <c r="C991" s="468" t="s">
        <v>1868</v>
      </c>
      <c r="D991" s="19" t="s">
        <v>1879</v>
      </c>
      <c r="E991" s="18" t="s">
        <v>147</v>
      </c>
      <c r="F991" s="49" t="s">
        <v>1880</v>
      </c>
      <c r="G991" s="24">
        <v>0</v>
      </c>
      <c r="H991" s="26">
        <v>0</v>
      </c>
      <c r="I991" s="26"/>
      <c r="J991" s="26"/>
      <c r="K991" s="38" t="str">
        <f t="shared" si="46"/>
        <v/>
      </c>
      <c r="L991" s="36" t="str">
        <f t="shared" si="47"/>
        <v>否</v>
      </c>
      <c r="M991" s="36" t="str">
        <f t="shared" si="48"/>
        <v>否</v>
      </c>
    </row>
    <row r="992" ht="18.95" customHeight="1" spans="1:13">
      <c r="A992" s="17" t="s">
        <v>135</v>
      </c>
      <c r="B992" s="18" t="s">
        <v>135</v>
      </c>
      <c r="C992" s="468" t="s">
        <v>1868</v>
      </c>
      <c r="D992" s="19" t="s">
        <v>1881</v>
      </c>
      <c r="E992" s="18" t="s">
        <v>147</v>
      </c>
      <c r="F992" s="49" t="s">
        <v>1882</v>
      </c>
      <c r="G992" s="24">
        <v>0</v>
      </c>
      <c r="H992" s="26">
        <v>0</v>
      </c>
      <c r="I992" s="26"/>
      <c r="J992" s="26"/>
      <c r="K992" s="38" t="str">
        <f t="shared" ref="K992:K1055" si="49">IF(ISERROR(H992/G992-1),"",H992/G992-1)</f>
        <v/>
      </c>
      <c r="L992" s="36" t="str">
        <f t="shared" si="47"/>
        <v>否</v>
      </c>
      <c r="M992" s="36" t="str">
        <f t="shared" si="48"/>
        <v>否</v>
      </c>
    </row>
    <row r="993" ht="18.95" customHeight="1" spans="1:13">
      <c r="A993" s="17"/>
      <c r="B993" s="18"/>
      <c r="C993" s="468" t="s">
        <v>1868</v>
      </c>
      <c r="D993" s="462" t="s">
        <v>1883</v>
      </c>
      <c r="E993" s="18" t="s">
        <v>147</v>
      </c>
      <c r="F993" s="54" t="s">
        <v>1884</v>
      </c>
      <c r="G993" s="24">
        <v>72946</v>
      </c>
      <c r="H993" s="26">
        <v>31974</v>
      </c>
      <c r="I993" s="26"/>
      <c r="J993" s="26"/>
      <c r="K993" s="42">
        <f t="shared" si="49"/>
        <v>-0.562</v>
      </c>
      <c r="L993" s="36" t="str">
        <f t="shared" si="47"/>
        <v>是</v>
      </c>
      <c r="M993" s="36" t="str">
        <f t="shared" si="48"/>
        <v>否</v>
      </c>
    </row>
    <row r="994" ht="18.95" customHeight="1" spans="1:13">
      <c r="A994" s="17" t="s">
        <v>135</v>
      </c>
      <c r="B994" s="468" t="s">
        <v>1809</v>
      </c>
      <c r="C994" s="18"/>
      <c r="D994" s="19" t="s">
        <v>1885</v>
      </c>
      <c r="E994" s="18"/>
      <c r="F994" s="49" t="s">
        <v>1886</v>
      </c>
      <c r="G994" s="24">
        <f>SUMIF($C993:$C2293,$D994,$G993:$G2293)</f>
        <v>76244</v>
      </c>
      <c r="H994" s="25" t="e">
        <f>VLOOKUP(F994,#REF!,2,0)</f>
        <v>#REF!</v>
      </c>
      <c r="I994" s="24"/>
      <c r="J994" s="24">
        <f>VLOOKUP(F994,'数据-全省决算数!'!$B:$C,2,0)</f>
        <v>43906</v>
      </c>
      <c r="K994" s="38" t="str">
        <f t="shared" si="49"/>
        <v/>
      </c>
      <c r="L994" s="36" t="e">
        <f t="shared" si="47"/>
        <v>#REF!</v>
      </c>
      <c r="M994" s="36" t="str">
        <f t="shared" si="48"/>
        <v>是</v>
      </c>
    </row>
    <row r="995" ht="18.95" customHeight="1" spans="1:13">
      <c r="A995" s="17" t="s">
        <v>135</v>
      </c>
      <c r="B995" s="18" t="s">
        <v>135</v>
      </c>
      <c r="C995" s="468" t="s">
        <v>1885</v>
      </c>
      <c r="D995" s="19" t="s">
        <v>1887</v>
      </c>
      <c r="E995" s="18" t="s">
        <v>147</v>
      </c>
      <c r="F995" s="49" t="s">
        <v>141</v>
      </c>
      <c r="G995" s="24">
        <v>177</v>
      </c>
      <c r="H995" s="26">
        <v>165</v>
      </c>
      <c r="I995" s="26"/>
      <c r="J995" s="26"/>
      <c r="K995" s="38">
        <f t="shared" si="49"/>
        <v>-0.068</v>
      </c>
      <c r="L995" s="36" t="str">
        <f t="shared" si="47"/>
        <v>是</v>
      </c>
      <c r="M995" s="36" t="str">
        <f t="shared" si="48"/>
        <v>否</v>
      </c>
    </row>
    <row r="996" ht="18.95" customHeight="1" spans="1:13">
      <c r="A996" s="17" t="s">
        <v>135</v>
      </c>
      <c r="B996" s="18" t="s">
        <v>135</v>
      </c>
      <c r="C996" s="468" t="s">
        <v>1885</v>
      </c>
      <c r="D996" s="19" t="s">
        <v>1888</v>
      </c>
      <c r="E996" s="18" t="s">
        <v>147</v>
      </c>
      <c r="F996" s="49" t="s">
        <v>143</v>
      </c>
      <c r="G996" s="24">
        <v>139</v>
      </c>
      <c r="H996" s="26">
        <v>240</v>
      </c>
      <c r="I996" s="26"/>
      <c r="J996" s="26"/>
      <c r="K996" s="38">
        <f t="shared" si="49"/>
        <v>0.727</v>
      </c>
      <c r="L996" s="36" t="str">
        <f t="shared" si="47"/>
        <v>是</v>
      </c>
      <c r="M996" s="36" t="str">
        <f t="shared" si="48"/>
        <v>否</v>
      </c>
    </row>
    <row r="997" ht="18.95" customHeight="1" spans="1:13">
      <c r="A997" s="17" t="s">
        <v>135</v>
      </c>
      <c r="B997" s="18" t="s">
        <v>135</v>
      </c>
      <c r="C997" s="468" t="s">
        <v>1885</v>
      </c>
      <c r="D997" s="19" t="s">
        <v>1889</v>
      </c>
      <c r="E997" s="18" t="s">
        <v>147</v>
      </c>
      <c r="F997" s="49" t="s">
        <v>145</v>
      </c>
      <c r="G997" s="24">
        <v>0</v>
      </c>
      <c r="H997" s="26">
        <v>0</v>
      </c>
      <c r="I997" s="26"/>
      <c r="J997" s="26"/>
      <c r="K997" s="38" t="str">
        <f t="shared" si="49"/>
        <v/>
      </c>
      <c r="L997" s="36" t="str">
        <f t="shared" si="47"/>
        <v>否</v>
      </c>
      <c r="M997" s="36" t="str">
        <f t="shared" si="48"/>
        <v>否</v>
      </c>
    </row>
    <row r="998" ht="18.95" customHeight="1" spans="1:13">
      <c r="A998" s="17" t="s">
        <v>135</v>
      </c>
      <c r="B998" s="18" t="s">
        <v>135</v>
      </c>
      <c r="C998" s="468" t="s">
        <v>1885</v>
      </c>
      <c r="D998" s="19" t="s">
        <v>1890</v>
      </c>
      <c r="E998" s="18" t="s">
        <v>147</v>
      </c>
      <c r="F998" s="49" t="s">
        <v>1891</v>
      </c>
      <c r="G998" s="24">
        <v>60765</v>
      </c>
      <c r="H998" s="26">
        <v>37905</v>
      </c>
      <c r="I998" s="26"/>
      <c r="J998" s="26"/>
      <c r="K998" s="38">
        <f t="shared" si="49"/>
        <v>-0.376</v>
      </c>
      <c r="L998" s="36" t="str">
        <f t="shared" si="47"/>
        <v>是</v>
      </c>
      <c r="M998" s="36" t="str">
        <f t="shared" si="48"/>
        <v>否</v>
      </c>
    </row>
    <row r="999" ht="18.95" customHeight="1" spans="1:13">
      <c r="A999" s="17" t="s">
        <v>135</v>
      </c>
      <c r="B999" s="18" t="s">
        <v>135</v>
      </c>
      <c r="C999" s="468" t="s">
        <v>1885</v>
      </c>
      <c r="D999" s="19" t="s">
        <v>1892</v>
      </c>
      <c r="E999" s="18" t="s">
        <v>147</v>
      </c>
      <c r="F999" s="49" t="s">
        <v>1893</v>
      </c>
      <c r="G999" s="24">
        <v>0</v>
      </c>
      <c r="H999" s="26">
        <v>0</v>
      </c>
      <c r="I999" s="26"/>
      <c r="J999" s="26"/>
      <c r="K999" s="38" t="str">
        <f t="shared" si="49"/>
        <v/>
      </c>
      <c r="L999" s="36" t="str">
        <f t="shared" si="47"/>
        <v>否</v>
      </c>
      <c r="M999" s="36" t="str">
        <f t="shared" si="48"/>
        <v>否</v>
      </c>
    </row>
    <row r="1000" ht="18.95" customHeight="1" spans="1:13">
      <c r="A1000" s="17" t="s">
        <v>135</v>
      </c>
      <c r="B1000" s="18"/>
      <c r="C1000" s="468" t="s">
        <v>1885</v>
      </c>
      <c r="D1000" s="19" t="s">
        <v>1894</v>
      </c>
      <c r="E1000" s="18" t="s">
        <v>147</v>
      </c>
      <c r="F1000" s="49" t="s">
        <v>1895</v>
      </c>
      <c r="G1000" s="24">
        <v>0</v>
      </c>
      <c r="H1000" s="26">
        <v>0</v>
      </c>
      <c r="I1000" s="26"/>
      <c r="J1000" s="26"/>
      <c r="K1000" s="38" t="str">
        <f t="shared" si="49"/>
        <v/>
      </c>
      <c r="L1000" s="36" t="str">
        <f t="shared" si="47"/>
        <v>否</v>
      </c>
      <c r="M1000" s="36" t="str">
        <f t="shared" si="48"/>
        <v>否</v>
      </c>
    </row>
    <row r="1001" ht="18.95" customHeight="1" spans="1:13">
      <c r="A1001" s="17" t="s">
        <v>135</v>
      </c>
      <c r="B1001" s="18" t="s">
        <v>135</v>
      </c>
      <c r="C1001" s="468" t="s">
        <v>1885</v>
      </c>
      <c r="D1001" s="19" t="s">
        <v>1896</v>
      </c>
      <c r="E1001" s="18" t="s">
        <v>147</v>
      </c>
      <c r="F1001" s="49" t="s">
        <v>1897</v>
      </c>
      <c r="G1001" s="24">
        <v>120</v>
      </c>
      <c r="H1001" s="26">
        <v>120</v>
      </c>
      <c r="I1001" s="26"/>
      <c r="J1001" s="26"/>
      <c r="K1001" s="38">
        <f t="shared" si="49"/>
        <v>0</v>
      </c>
      <c r="L1001" s="36" t="str">
        <f t="shared" si="47"/>
        <v>是</v>
      </c>
      <c r="M1001" s="36" t="str">
        <f t="shared" si="48"/>
        <v>否</v>
      </c>
    </row>
    <row r="1002" ht="18.95" customHeight="1" spans="1:13">
      <c r="A1002" s="17" t="s">
        <v>135</v>
      </c>
      <c r="B1002" s="18" t="s">
        <v>135</v>
      </c>
      <c r="C1002" s="468" t="s">
        <v>1885</v>
      </c>
      <c r="D1002" s="19" t="s">
        <v>1898</v>
      </c>
      <c r="E1002" s="18" t="s">
        <v>147</v>
      </c>
      <c r="F1002" s="49" t="s">
        <v>1899</v>
      </c>
      <c r="G1002" s="24">
        <v>0</v>
      </c>
      <c r="H1002" s="26">
        <v>0</v>
      </c>
      <c r="I1002" s="26"/>
      <c r="J1002" s="26"/>
      <c r="K1002" s="42" t="str">
        <f t="shared" si="49"/>
        <v/>
      </c>
      <c r="L1002" s="36" t="str">
        <f t="shared" si="47"/>
        <v>否</v>
      </c>
      <c r="M1002" s="36" t="str">
        <f t="shared" si="48"/>
        <v>否</v>
      </c>
    </row>
    <row r="1003" ht="18.95" customHeight="1" spans="1:13">
      <c r="A1003" s="17" t="s">
        <v>135</v>
      </c>
      <c r="B1003" s="18" t="s">
        <v>135</v>
      </c>
      <c r="C1003" s="468" t="s">
        <v>1885</v>
      </c>
      <c r="D1003" s="19" t="s">
        <v>1900</v>
      </c>
      <c r="E1003" s="18" t="s">
        <v>147</v>
      </c>
      <c r="F1003" s="54" t="s">
        <v>1901</v>
      </c>
      <c r="G1003" s="24">
        <v>15043</v>
      </c>
      <c r="H1003" s="26">
        <v>5476</v>
      </c>
      <c r="I1003" s="26"/>
      <c r="J1003" s="26"/>
      <c r="K1003" s="38">
        <f t="shared" si="49"/>
        <v>-0.636</v>
      </c>
      <c r="L1003" s="36" t="str">
        <f t="shared" si="47"/>
        <v>是</v>
      </c>
      <c r="M1003" s="36" t="str">
        <f t="shared" si="48"/>
        <v>否</v>
      </c>
    </row>
    <row r="1004" ht="18.95" customHeight="1" spans="1:13">
      <c r="A1004" s="17" t="s">
        <v>135</v>
      </c>
      <c r="B1004" s="468" t="s">
        <v>1809</v>
      </c>
      <c r="C1004" s="18"/>
      <c r="D1004" s="19" t="s">
        <v>1902</v>
      </c>
      <c r="E1004" s="18"/>
      <c r="F1004" s="49" t="s">
        <v>1903</v>
      </c>
      <c r="G1004" s="24">
        <f>SUMIF($C1003:$C2303,$D1004,$G1003:$G2303)</f>
        <v>100642</v>
      </c>
      <c r="H1004" s="25" t="e">
        <f>VLOOKUP(F1004,#REF!,2,0)</f>
        <v>#REF!</v>
      </c>
      <c r="I1004" s="24"/>
      <c r="J1004" s="24">
        <f>VLOOKUP(F1004,'数据-全省决算数!'!$B:$C,2,0)</f>
        <v>135558</v>
      </c>
      <c r="K1004" s="42" t="str">
        <f t="shared" si="49"/>
        <v/>
      </c>
      <c r="L1004" s="36" t="e">
        <f t="shared" si="47"/>
        <v>#REF!</v>
      </c>
      <c r="M1004" s="36" t="str">
        <f t="shared" si="48"/>
        <v>是</v>
      </c>
    </row>
    <row r="1005" ht="18.95" customHeight="1" spans="1:13">
      <c r="A1005" s="17" t="s">
        <v>135</v>
      </c>
      <c r="B1005" s="18" t="s">
        <v>135</v>
      </c>
      <c r="C1005" s="468" t="s">
        <v>1902</v>
      </c>
      <c r="D1005" s="19" t="s">
        <v>1904</v>
      </c>
      <c r="E1005" s="18" t="s">
        <v>147</v>
      </c>
      <c r="F1005" s="49" t="s">
        <v>1905</v>
      </c>
      <c r="G1005" s="24">
        <v>47325</v>
      </c>
      <c r="H1005" s="26">
        <v>57217</v>
      </c>
      <c r="I1005" s="26"/>
      <c r="J1005" s="26"/>
      <c r="K1005" s="42">
        <f t="shared" si="49"/>
        <v>0.209</v>
      </c>
      <c r="L1005" s="36" t="str">
        <f t="shared" si="47"/>
        <v>是</v>
      </c>
      <c r="M1005" s="36" t="str">
        <f t="shared" si="48"/>
        <v>否</v>
      </c>
    </row>
    <row r="1006" ht="18.95" customHeight="1" spans="1:13">
      <c r="A1006" s="17" t="s">
        <v>135</v>
      </c>
      <c r="B1006" s="18" t="s">
        <v>135</v>
      </c>
      <c r="C1006" s="468" t="s">
        <v>1902</v>
      </c>
      <c r="D1006" s="19" t="s">
        <v>1906</v>
      </c>
      <c r="E1006" s="18" t="s">
        <v>147</v>
      </c>
      <c r="F1006" s="49" t="s">
        <v>1907</v>
      </c>
      <c r="G1006" s="24">
        <v>29474</v>
      </c>
      <c r="H1006" s="26">
        <v>42150</v>
      </c>
      <c r="I1006" s="26"/>
      <c r="J1006" s="26"/>
      <c r="K1006" s="38">
        <f t="shared" si="49"/>
        <v>0.43</v>
      </c>
      <c r="L1006" s="36" t="str">
        <f t="shared" si="47"/>
        <v>是</v>
      </c>
      <c r="M1006" s="36" t="str">
        <f t="shared" si="48"/>
        <v>否</v>
      </c>
    </row>
    <row r="1007" ht="18.95" customHeight="1" spans="1:13">
      <c r="A1007" s="17" t="s">
        <v>135</v>
      </c>
      <c r="B1007" s="18" t="s">
        <v>135</v>
      </c>
      <c r="C1007" s="468" t="s">
        <v>1902</v>
      </c>
      <c r="D1007" s="19" t="s">
        <v>1908</v>
      </c>
      <c r="E1007" s="18" t="s">
        <v>147</v>
      </c>
      <c r="F1007" s="49" t="s">
        <v>1909</v>
      </c>
      <c r="G1007" s="24">
        <v>23385</v>
      </c>
      <c r="H1007" s="26">
        <v>35340</v>
      </c>
      <c r="I1007" s="26"/>
      <c r="J1007" s="26"/>
      <c r="K1007" s="42">
        <f t="shared" si="49"/>
        <v>0.511</v>
      </c>
      <c r="L1007" s="36" t="str">
        <f t="shared" si="47"/>
        <v>是</v>
      </c>
      <c r="M1007" s="36" t="str">
        <f t="shared" si="48"/>
        <v>否</v>
      </c>
    </row>
    <row r="1008" ht="18.95" customHeight="1" spans="1:13">
      <c r="A1008" s="17" t="s">
        <v>135</v>
      </c>
      <c r="B1008" s="18" t="s">
        <v>135</v>
      </c>
      <c r="C1008" s="468" t="s">
        <v>1902</v>
      </c>
      <c r="D1008" s="19" t="s">
        <v>1910</v>
      </c>
      <c r="E1008" s="18" t="s">
        <v>147</v>
      </c>
      <c r="F1008" s="54" t="s">
        <v>1911</v>
      </c>
      <c r="G1008" s="24">
        <v>458</v>
      </c>
      <c r="H1008" s="26">
        <v>683</v>
      </c>
      <c r="I1008" s="26"/>
      <c r="J1008" s="26"/>
      <c r="K1008" s="42">
        <f t="shared" si="49"/>
        <v>0.491</v>
      </c>
      <c r="L1008" s="36" t="str">
        <f t="shared" si="47"/>
        <v>是</v>
      </c>
      <c r="M1008" s="36" t="str">
        <f t="shared" si="48"/>
        <v>否</v>
      </c>
    </row>
    <row r="1009" ht="18.95" customHeight="1" spans="1:13">
      <c r="A1009" s="17" t="s">
        <v>135</v>
      </c>
      <c r="B1009" s="468" t="s">
        <v>1809</v>
      </c>
      <c r="C1009" s="18"/>
      <c r="D1009" s="19" t="s">
        <v>1912</v>
      </c>
      <c r="E1009" s="18"/>
      <c r="F1009" s="49" t="s">
        <v>1913</v>
      </c>
      <c r="G1009" s="24">
        <f>SUMIF($C1008:$C2308,$D1009,$G1008:$G2308)</f>
        <v>635</v>
      </c>
      <c r="H1009" s="25" t="e">
        <f>VLOOKUP(F1009,#REF!,2,0)</f>
        <v>#REF!</v>
      </c>
      <c r="I1009" s="24"/>
      <c r="J1009" s="24">
        <f>VLOOKUP(F1009,'数据-全省决算数!'!$B:$C,2,0)</f>
        <v>475</v>
      </c>
      <c r="K1009" s="38" t="str">
        <f t="shared" si="49"/>
        <v/>
      </c>
      <c r="L1009" s="36" t="e">
        <f t="shared" si="47"/>
        <v>#REF!</v>
      </c>
      <c r="M1009" s="36" t="str">
        <f t="shared" si="48"/>
        <v>是</v>
      </c>
    </row>
    <row r="1010" ht="18.95" customHeight="1" spans="1:13">
      <c r="A1010" s="17" t="s">
        <v>135</v>
      </c>
      <c r="B1010" s="18"/>
      <c r="C1010" s="468" t="s">
        <v>1912</v>
      </c>
      <c r="D1010" s="19" t="s">
        <v>1914</v>
      </c>
      <c r="E1010" s="18" t="s">
        <v>147</v>
      </c>
      <c r="F1010" s="49" t="s">
        <v>141</v>
      </c>
      <c r="G1010" s="24">
        <v>1</v>
      </c>
      <c r="H1010" s="26">
        <v>21</v>
      </c>
      <c r="I1010" s="26"/>
      <c r="J1010" s="26"/>
      <c r="K1010" s="38">
        <f t="shared" si="49"/>
        <v>20</v>
      </c>
      <c r="L1010" s="36" t="str">
        <f t="shared" si="47"/>
        <v>是</v>
      </c>
      <c r="M1010" s="36" t="str">
        <f t="shared" si="48"/>
        <v>否</v>
      </c>
    </row>
    <row r="1011" ht="18.95" customHeight="1" spans="1:13">
      <c r="A1011" s="17" t="s">
        <v>135</v>
      </c>
      <c r="B1011" s="18" t="s">
        <v>135</v>
      </c>
      <c r="C1011" s="468" t="s">
        <v>1912</v>
      </c>
      <c r="D1011" s="19" t="s">
        <v>1915</v>
      </c>
      <c r="E1011" s="18" t="s">
        <v>147</v>
      </c>
      <c r="F1011" s="49" t="s">
        <v>143</v>
      </c>
      <c r="G1011" s="24">
        <v>6</v>
      </c>
      <c r="H1011" s="26">
        <v>0</v>
      </c>
      <c r="I1011" s="26"/>
      <c r="J1011" s="26"/>
      <c r="K1011" s="38">
        <f t="shared" si="49"/>
        <v>-1</v>
      </c>
      <c r="L1011" s="36" t="str">
        <f t="shared" si="47"/>
        <v>是</v>
      </c>
      <c r="M1011" s="36" t="str">
        <f t="shared" si="48"/>
        <v>否</v>
      </c>
    </row>
    <row r="1012" ht="18.95" customHeight="1" spans="1:13">
      <c r="A1012" s="17" t="s">
        <v>135</v>
      </c>
      <c r="B1012" s="18" t="s">
        <v>135</v>
      </c>
      <c r="C1012" s="468" t="s">
        <v>1912</v>
      </c>
      <c r="D1012" s="19" t="s">
        <v>1916</v>
      </c>
      <c r="E1012" s="18" t="s">
        <v>147</v>
      </c>
      <c r="F1012" s="49" t="s">
        <v>145</v>
      </c>
      <c r="G1012" s="24">
        <v>0</v>
      </c>
      <c r="H1012" s="26">
        <v>0</v>
      </c>
      <c r="I1012" s="26"/>
      <c r="J1012" s="26"/>
      <c r="K1012" s="38" t="str">
        <f t="shared" si="49"/>
        <v/>
      </c>
      <c r="L1012" s="36" t="str">
        <f t="shared" si="47"/>
        <v>否</v>
      </c>
      <c r="M1012" s="36" t="str">
        <f t="shared" si="48"/>
        <v>否</v>
      </c>
    </row>
    <row r="1013" ht="18.95" customHeight="1" spans="1:13">
      <c r="A1013" s="17" t="s">
        <v>135</v>
      </c>
      <c r="B1013" s="18" t="s">
        <v>135</v>
      </c>
      <c r="C1013" s="468" t="s">
        <v>1912</v>
      </c>
      <c r="D1013" s="19" t="s">
        <v>1917</v>
      </c>
      <c r="E1013" s="18" t="s">
        <v>147</v>
      </c>
      <c r="F1013" s="49" t="s">
        <v>1882</v>
      </c>
      <c r="G1013" s="24">
        <v>15</v>
      </c>
      <c r="H1013" s="26">
        <v>41</v>
      </c>
      <c r="I1013" s="26"/>
      <c r="J1013" s="26"/>
      <c r="K1013" s="38">
        <f t="shared" si="49"/>
        <v>1.733</v>
      </c>
      <c r="L1013" s="36" t="str">
        <f t="shared" si="47"/>
        <v>是</v>
      </c>
      <c r="M1013" s="36" t="str">
        <f t="shared" si="48"/>
        <v>否</v>
      </c>
    </row>
    <row r="1014" ht="18.95" customHeight="1" spans="1:13">
      <c r="A1014" s="17" t="s">
        <v>135</v>
      </c>
      <c r="B1014" s="18" t="s">
        <v>135</v>
      </c>
      <c r="C1014" s="468" t="s">
        <v>1912</v>
      </c>
      <c r="D1014" s="19" t="s">
        <v>1918</v>
      </c>
      <c r="E1014" s="18" t="s">
        <v>147</v>
      </c>
      <c r="F1014" s="49" t="s">
        <v>1919</v>
      </c>
      <c r="G1014" s="24">
        <v>307</v>
      </c>
      <c r="H1014" s="26">
        <v>350</v>
      </c>
      <c r="I1014" s="26"/>
      <c r="J1014" s="26"/>
      <c r="K1014" s="38">
        <f t="shared" si="49"/>
        <v>0.14</v>
      </c>
      <c r="L1014" s="36" t="str">
        <f t="shared" si="47"/>
        <v>是</v>
      </c>
      <c r="M1014" s="36" t="str">
        <f t="shared" si="48"/>
        <v>否</v>
      </c>
    </row>
    <row r="1015" ht="18.95" customHeight="1" spans="1:13">
      <c r="A1015" s="17" t="s">
        <v>135</v>
      </c>
      <c r="B1015" s="18"/>
      <c r="C1015" s="468" t="s">
        <v>1912</v>
      </c>
      <c r="D1015" s="19" t="s">
        <v>1920</v>
      </c>
      <c r="E1015" s="18" t="s">
        <v>147</v>
      </c>
      <c r="F1015" s="54" t="s">
        <v>1921</v>
      </c>
      <c r="G1015" s="24">
        <v>306</v>
      </c>
      <c r="H1015" s="26">
        <v>77</v>
      </c>
      <c r="I1015" s="26"/>
      <c r="J1015" s="26"/>
      <c r="K1015" s="38">
        <f t="shared" si="49"/>
        <v>-0.748</v>
      </c>
      <c r="L1015" s="36" t="str">
        <f t="shared" si="47"/>
        <v>是</v>
      </c>
      <c r="M1015" s="36" t="str">
        <f t="shared" si="48"/>
        <v>否</v>
      </c>
    </row>
    <row r="1016" ht="18.95" customHeight="1" spans="1:13">
      <c r="A1016" s="17" t="s">
        <v>135</v>
      </c>
      <c r="B1016" s="468" t="s">
        <v>1809</v>
      </c>
      <c r="C1016" s="18"/>
      <c r="D1016" s="19" t="s">
        <v>1922</v>
      </c>
      <c r="E1016" s="18"/>
      <c r="F1016" s="51" t="s">
        <v>1923</v>
      </c>
      <c r="G1016" s="24">
        <f>SUMIF($C1015:$C2315,$D1016,$G1015:$G2315)</f>
        <v>2752390</v>
      </c>
      <c r="H1016" s="25" t="e">
        <f>VLOOKUP(F1016,#REF!,2,0)</f>
        <v>#REF!</v>
      </c>
      <c r="I1016" s="24"/>
      <c r="J1016" s="24">
        <f>VLOOKUP(F1016,'数据-全省决算数!'!$B:$C,2,0)</f>
        <v>2762691</v>
      </c>
      <c r="K1016" s="38" t="str">
        <f t="shared" si="49"/>
        <v/>
      </c>
      <c r="L1016" s="36" t="e">
        <f t="shared" si="47"/>
        <v>#REF!</v>
      </c>
      <c r="M1016" s="36" t="str">
        <f t="shared" si="48"/>
        <v>是</v>
      </c>
    </row>
    <row r="1017" ht="18.95" customHeight="1" spans="1:13">
      <c r="A1017" s="17" t="s">
        <v>135</v>
      </c>
      <c r="B1017" s="18" t="s">
        <v>135</v>
      </c>
      <c r="C1017" s="468" t="s">
        <v>1922</v>
      </c>
      <c r="D1017" s="19" t="s">
        <v>1924</v>
      </c>
      <c r="E1017" s="18" t="s">
        <v>147</v>
      </c>
      <c r="F1017" s="51" t="s">
        <v>1925</v>
      </c>
      <c r="G1017" s="24">
        <v>1801848</v>
      </c>
      <c r="H1017" s="26">
        <v>1623155</v>
      </c>
      <c r="I1017" s="26"/>
      <c r="J1017" s="26"/>
      <c r="K1017" s="38">
        <f t="shared" si="49"/>
        <v>-0.099</v>
      </c>
      <c r="L1017" s="36" t="str">
        <f t="shared" si="47"/>
        <v>是</v>
      </c>
      <c r="M1017" s="36" t="str">
        <f t="shared" si="48"/>
        <v>否</v>
      </c>
    </row>
    <row r="1018" ht="18.95" customHeight="1" spans="1:13">
      <c r="A1018" s="17" t="s">
        <v>135</v>
      </c>
      <c r="B1018" s="18" t="s">
        <v>135</v>
      </c>
      <c r="C1018" s="468" t="s">
        <v>1922</v>
      </c>
      <c r="D1018" s="19" t="s">
        <v>1926</v>
      </c>
      <c r="E1018" s="18" t="s">
        <v>147</v>
      </c>
      <c r="F1018" s="51" t="s">
        <v>1927</v>
      </c>
      <c r="G1018" s="24">
        <v>949379</v>
      </c>
      <c r="H1018" s="26">
        <v>1063126</v>
      </c>
      <c r="I1018" s="26"/>
      <c r="J1018" s="26"/>
      <c r="K1018" s="42">
        <f t="shared" si="49"/>
        <v>0.12</v>
      </c>
      <c r="L1018" s="36" t="str">
        <f t="shared" si="47"/>
        <v>是</v>
      </c>
      <c r="M1018" s="36" t="str">
        <f t="shared" si="48"/>
        <v>否</v>
      </c>
    </row>
    <row r="1019" ht="18.95" customHeight="1" spans="1:13">
      <c r="A1019" s="17" t="s">
        <v>135</v>
      </c>
      <c r="B1019" s="18" t="s">
        <v>135</v>
      </c>
      <c r="C1019" s="468" t="s">
        <v>1922</v>
      </c>
      <c r="D1019" s="19" t="s">
        <v>1928</v>
      </c>
      <c r="E1019" s="18" t="s">
        <v>147</v>
      </c>
      <c r="F1019" s="51" t="s">
        <v>4637</v>
      </c>
      <c r="G1019" s="24">
        <v>351</v>
      </c>
      <c r="H1019" s="26">
        <v>64</v>
      </c>
      <c r="I1019" s="26"/>
      <c r="J1019" s="26"/>
      <c r="K1019" s="38">
        <f t="shared" si="49"/>
        <v>-0.818</v>
      </c>
      <c r="L1019" s="36" t="str">
        <f t="shared" si="47"/>
        <v>是</v>
      </c>
      <c r="M1019" s="36" t="str">
        <f t="shared" si="48"/>
        <v>否</v>
      </c>
    </row>
    <row r="1020" ht="18.95" customHeight="1" spans="1:13">
      <c r="A1020" s="17" t="s">
        <v>135</v>
      </c>
      <c r="B1020" s="18" t="s">
        <v>135</v>
      </c>
      <c r="C1020" s="468" t="s">
        <v>1922</v>
      </c>
      <c r="D1020" s="19" t="s">
        <v>1930</v>
      </c>
      <c r="E1020" s="18" t="s">
        <v>147</v>
      </c>
      <c r="F1020" s="57" t="s">
        <v>1931</v>
      </c>
      <c r="G1020" s="24">
        <v>812</v>
      </c>
      <c r="H1020" s="26">
        <v>76346</v>
      </c>
      <c r="I1020" s="26"/>
      <c r="J1020" s="26"/>
      <c r="K1020" s="38">
        <f t="shared" si="49"/>
        <v>93.022</v>
      </c>
      <c r="L1020" s="36" t="str">
        <f t="shared" si="47"/>
        <v>是</v>
      </c>
      <c r="M1020" s="36" t="str">
        <f t="shared" si="48"/>
        <v>否</v>
      </c>
    </row>
    <row r="1021" ht="18.95" customHeight="1" spans="1:13">
      <c r="A1021" s="17" t="s">
        <v>135</v>
      </c>
      <c r="B1021" s="468" t="s">
        <v>1809</v>
      </c>
      <c r="C1021" s="18"/>
      <c r="D1021" s="19" t="s">
        <v>1932</v>
      </c>
      <c r="E1021" s="18"/>
      <c r="F1021" s="49" t="s">
        <v>4616</v>
      </c>
      <c r="G1021" s="24">
        <f>SUMIF($C1020:$C2320,$D1021,$G1020:$G2320)</f>
        <v>50827</v>
      </c>
      <c r="H1021" s="25" t="e">
        <f>VLOOKUP(F1021,#REF!,2,0)</f>
        <v>#REF!</v>
      </c>
      <c r="I1021" s="24"/>
      <c r="J1021" s="24" t="e">
        <f>VLOOKUP(F1021,'数据-全省决算数!'!$B:$C,2,0)</f>
        <v>#N/A</v>
      </c>
      <c r="K1021" s="38" t="str">
        <f t="shared" si="49"/>
        <v/>
      </c>
      <c r="L1021" s="36" t="e">
        <f t="shared" si="47"/>
        <v>#REF!</v>
      </c>
      <c r="M1021" s="36" t="str">
        <f t="shared" si="48"/>
        <v>是</v>
      </c>
    </row>
    <row r="1022" ht="18.95" customHeight="1" spans="1:13">
      <c r="A1022" s="17" t="s">
        <v>135</v>
      </c>
      <c r="B1022" s="18"/>
      <c r="C1022" s="468" t="s">
        <v>1932</v>
      </c>
      <c r="D1022" s="19" t="s">
        <v>1934</v>
      </c>
      <c r="E1022" s="18" t="s">
        <v>147</v>
      </c>
      <c r="F1022" s="49" t="s">
        <v>1935</v>
      </c>
      <c r="G1022" s="24">
        <v>1230</v>
      </c>
      <c r="H1022" s="26">
        <v>2841</v>
      </c>
      <c r="I1022" s="26"/>
      <c r="J1022" s="26"/>
      <c r="K1022" s="38">
        <f t="shared" si="49"/>
        <v>1.31</v>
      </c>
      <c r="L1022" s="36" t="str">
        <f t="shared" si="47"/>
        <v>是</v>
      </c>
      <c r="M1022" s="36" t="str">
        <f t="shared" si="48"/>
        <v>否</v>
      </c>
    </row>
    <row r="1023" ht="18.95" customHeight="1" spans="1:13">
      <c r="A1023" s="17" t="s">
        <v>135</v>
      </c>
      <c r="B1023" s="18" t="s">
        <v>135</v>
      </c>
      <c r="C1023" s="468" t="s">
        <v>1932</v>
      </c>
      <c r="D1023" s="19" t="s">
        <v>1936</v>
      </c>
      <c r="E1023" s="18" t="s">
        <v>147</v>
      </c>
      <c r="F1023" s="54" t="s">
        <v>3425</v>
      </c>
      <c r="G1023" s="24">
        <v>49597</v>
      </c>
      <c r="H1023" s="26">
        <v>199380</v>
      </c>
      <c r="I1023" s="26"/>
      <c r="J1023" s="26"/>
      <c r="K1023" s="38">
        <f t="shared" si="49"/>
        <v>3.02</v>
      </c>
      <c r="L1023" s="36" t="str">
        <f t="shared" si="47"/>
        <v>是</v>
      </c>
      <c r="M1023" s="36" t="str">
        <f t="shared" si="48"/>
        <v>否</v>
      </c>
    </row>
    <row r="1024" ht="18.95" customHeight="1" spans="1:13">
      <c r="A1024" s="17" t="s">
        <v>134</v>
      </c>
      <c r="B1024" s="18" t="s">
        <v>135</v>
      </c>
      <c r="C1024" s="18"/>
      <c r="D1024" s="19" t="s">
        <v>1938</v>
      </c>
      <c r="E1024" s="18"/>
      <c r="F1024" s="48" t="s">
        <v>1939</v>
      </c>
      <c r="G1024" s="21">
        <f>SUMIF($B1025:$B$1301,$D1024,$G1025:$G$1301)</f>
        <v>789173</v>
      </c>
      <c r="H1024" s="25" t="e">
        <f>VLOOKUP(F1024,#REF!,2,0)</f>
        <v>#REF!</v>
      </c>
      <c r="I1024" s="34"/>
      <c r="J1024" s="24" t="e">
        <f>VLOOKUP(F1024,'数据-全省决算数!'!$B:$C,2,0)</f>
        <v>#N/A</v>
      </c>
      <c r="K1024" s="35" t="str">
        <f t="shared" si="49"/>
        <v/>
      </c>
      <c r="L1024" s="36" t="e">
        <f t="shared" si="47"/>
        <v>#REF!</v>
      </c>
      <c r="M1024" s="36" t="str">
        <f t="shared" si="48"/>
        <v>是</v>
      </c>
    </row>
    <row r="1025" ht="18.95" customHeight="1" spans="1:13">
      <c r="A1025" s="17" t="s">
        <v>135</v>
      </c>
      <c r="B1025" s="468" t="s">
        <v>1938</v>
      </c>
      <c r="C1025" s="18"/>
      <c r="D1025" s="19" t="s">
        <v>1940</v>
      </c>
      <c r="E1025" s="18"/>
      <c r="F1025" s="27" t="s">
        <v>1941</v>
      </c>
      <c r="G1025" s="24">
        <f>SUMIF($C1024:$C2324,$D1025,$G1024:$G2324)</f>
        <v>41462</v>
      </c>
      <c r="H1025" s="25" t="e">
        <f>VLOOKUP(F1025,#REF!,2,0)</f>
        <v>#REF!</v>
      </c>
      <c r="I1025" s="24"/>
      <c r="J1025" s="24">
        <f>VLOOKUP(F1025,'数据-全省决算数!'!$B:$C,2,0)</f>
        <v>46828</v>
      </c>
      <c r="K1025" s="38" t="str">
        <f t="shared" si="49"/>
        <v/>
      </c>
      <c r="L1025" s="36" t="e">
        <f t="shared" si="47"/>
        <v>#REF!</v>
      </c>
      <c r="M1025" s="36" t="str">
        <f t="shared" si="48"/>
        <v>是</v>
      </c>
    </row>
    <row r="1026" ht="18.95" customHeight="1" spans="1:13">
      <c r="A1026" s="17" t="s">
        <v>135</v>
      </c>
      <c r="B1026" s="18" t="s">
        <v>135</v>
      </c>
      <c r="C1026" s="468" t="s">
        <v>1940</v>
      </c>
      <c r="D1026" s="19" t="s">
        <v>1942</v>
      </c>
      <c r="E1026" s="18" t="s">
        <v>147</v>
      </c>
      <c r="F1026" s="49" t="s">
        <v>141</v>
      </c>
      <c r="G1026" s="24">
        <v>3905</v>
      </c>
      <c r="H1026" s="26">
        <v>7949</v>
      </c>
      <c r="I1026" s="26"/>
      <c r="J1026" s="26"/>
      <c r="K1026" s="38">
        <f t="shared" si="49"/>
        <v>1.036</v>
      </c>
      <c r="L1026" s="36" t="str">
        <f t="shared" si="47"/>
        <v>是</v>
      </c>
      <c r="M1026" s="36" t="str">
        <f t="shared" si="48"/>
        <v>否</v>
      </c>
    </row>
    <row r="1027" ht="18.95" customHeight="1" spans="1:13">
      <c r="A1027" s="17" t="s">
        <v>135</v>
      </c>
      <c r="B1027" s="18" t="s">
        <v>135</v>
      </c>
      <c r="C1027" s="468" t="s">
        <v>1940</v>
      </c>
      <c r="D1027" s="19" t="s">
        <v>1943</v>
      </c>
      <c r="E1027" s="18" t="s">
        <v>147</v>
      </c>
      <c r="F1027" s="49" t="s">
        <v>143</v>
      </c>
      <c r="G1027" s="24">
        <v>1158</v>
      </c>
      <c r="H1027" s="26">
        <v>1420</v>
      </c>
      <c r="I1027" s="26"/>
      <c r="J1027" s="26"/>
      <c r="K1027" s="38">
        <f t="shared" si="49"/>
        <v>0.226</v>
      </c>
      <c r="L1027" s="36" t="str">
        <f t="shared" si="47"/>
        <v>是</v>
      </c>
      <c r="M1027" s="36" t="str">
        <f t="shared" si="48"/>
        <v>否</v>
      </c>
    </row>
    <row r="1028" ht="18.95" customHeight="1" spans="1:13">
      <c r="A1028" s="17" t="s">
        <v>135</v>
      </c>
      <c r="B1028" s="18"/>
      <c r="C1028" s="468" t="s">
        <v>1940</v>
      </c>
      <c r="D1028" s="19" t="s">
        <v>1944</v>
      </c>
      <c r="E1028" s="18" t="s">
        <v>147</v>
      </c>
      <c r="F1028" s="49" t="s">
        <v>145</v>
      </c>
      <c r="G1028" s="24">
        <v>0</v>
      </c>
      <c r="H1028" s="26">
        <v>0</v>
      </c>
      <c r="I1028" s="26"/>
      <c r="J1028" s="26"/>
      <c r="K1028" s="38" t="str">
        <f t="shared" si="49"/>
        <v/>
      </c>
      <c r="L1028" s="36" t="str">
        <f t="shared" ref="L1028:L1091" si="50">IF(F1028&lt;&gt;"",IF(SUM(G1028:H1028)&lt;&gt;0,"是","否"),"空")</f>
        <v>否</v>
      </c>
      <c r="M1028" s="36" t="str">
        <f t="shared" ref="M1028:M1091" si="51">IF(C1028&lt;&gt;"",IF(OR(LEFT(C1028,3)="205",LEFT(C1028,3)="206",LEFT(C1028,3)="207",LEFT(C1028,3)="208",LEFT(C1028,3)="210",LEFT(C1028,3)="213"),"是","否"),"是")</f>
        <v>否</v>
      </c>
    </row>
    <row r="1029" ht="18.95" customHeight="1" spans="1:13">
      <c r="A1029" s="17" t="s">
        <v>135</v>
      </c>
      <c r="B1029" s="18" t="s">
        <v>135</v>
      </c>
      <c r="C1029" s="468" t="s">
        <v>1940</v>
      </c>
      <c r="D1029" s="19" t="s">
        <v>1945</v>
      </c>
      <c r="E1029" s="18" t="s">
        <v>147</v>
      </c>
      <c r="F1029" s="49" t="s">
        <v>1946</v>
      </c>
      <c r="G1029" s="24">
        <v>3238</v>
      </c>
      <c r="H1029" s="26">
        <v>2225</v>
      </c>
      <c r="I1029" s="26"/>
      <c r="J1029" s="26"/>
      <c r="K1029" s="38">
        <f t="shared" si="49"/>
        <v>-0.313</v>
      </c>
      <c r="L1029" s="36" t="str">
        <f t="shared" si="50"/>
        <v>是</v>
      </c>
      <c r="M1029" s="36" t="str">
        <f t="shared" si="51"/>
        <v>否</v>
      </c>
    </row>
    <row r="1030" ht="18.95" customHeight="1" spans="1:13">
      <c r="A1030" s="17" t="s">
        <v>135</v>
      </c>
      <c r="B1030" s="18" t="s">
        <v>135</v>
      </c>
      <c r="C1030" s="468" t="s">
        <v>1940</v>
      </c>
      <c r="D1030" s="19" t="s">
        <v>1947</v>
      </c>
      <c r="E1030" s="18" t="s">
        <v>147</v>
      </c>
      <c r="F1030" s="49" t="s">
        <v>1948</v>
      </c>
      <c r="G1030" s="24">
        <v>0</v>
      </c>
      <c r="H1030" s="26">
        <v>0</v>
      </c>
      <c r="I1030" s="26"/>
      <c r="J1030" s="26"/>
      <c r="K1030" s="35" t="str">
        <f t="shared" si="49"/>
        <v/>
      </c>
      <c r="L1030" s="36" t="str">
        <f t="shared" si="50"/>
        <v>否</v>
      </c>
      <c r="M1030" s="36" t="str">
        <f t="shared" si="51"/>
        <v>否</v>
      </c>
    </row>
    <row r="1031" ht="18.95" customHeight="1" spans="1:13">
      <c r="A1031" s="17"/>
      <c r="B1031" s="18" t="s">
        <v>135</v>
      </c>
      <c r="C1031" s="468" t="s">
        <v>1940</v>
      </c>
      <c r="D1031" s="19" t="s">
        <v>1949</v>
      </c>
      <c r="E1031" s="18" t="s">
        <v>147</v>
      </c>
      <c r="F1031" s="49" t="s">
        <v>1950</v>
      </c>
      <c r="G1031" s="24">
        <v>0</v>
      </c>
      <c r="H1031" s="26">
        <v>10</v>
      </c>
      <c r="I1031" s="26"/>
      <c r="J1031" s="26"/>
      <c r="K1031" s="38" t="str">
        <f t="shared" si="49"/>
        <v/>
      </c>
      <c r="L1031" s="36" t="str">
        <f t="shared" si="50"/>
        <v>是</v>
      </c>
      <c r="M1031" s="36" t="str">
        <f t="shared" si="51"/>
        <v>否</v>
      </c>
    </row>
    <row r="1032" ht="18.95" customHeight="1" spans="1:13">
      <c r="A1032" s="17" t="s">
        <v>135</v>
      </c>
      <c r="B1032" s="18"/>
      <c r="C1032" s="468" t="s">
        <v>1940</v>
      </c>
      <c r="D1032" s="19" t="s">
        <v>1951</v>
      </c>
      <c r="E1032" s="18" t="s">
        <v>147</v>
      </c>
      <c r="F1032" s="49" t="s">
        <v>1952</v>
      </c>
      <c r="G1032" s="24">
        <v>10629</v>
      </c>
      <c r="H1032" s="26">
        <v>10823</v>
      </c>
      <c r="I1032" s="26"/>
      <c r="J1032" s="26"/>
      <c r="K1032" s="38">
        <f t="shared" si="49"/>
        <v>0.018</v>
      </c>
      <c r="L1032" s="36" t="str">
        <f t="shared" si="50"/>
        <v>是</v>
      </c>
      <c r="M1032" s="36" t="str">
        <f t="shared" si="51"/>
        <v>否</v>
      </c>
    </row>
    <row r="1033" ht="18.95" customHeight="1" spans="1:13">
      <c r="A1033" s="17" t="s">
        <v>135</v>
      </c>
      <c r="B1033" s="18" t="s">
        <v>135</v>
      </c>
      <c r="C1033" s="468" t="s">
        <v>1940</v>
      </c>
      <c r="D1033" s="19" t="s">
        <v>1953</v>
      </c>
      <c r="E1033" s="18" t="s">
        <v>147</v>
      </c>
      <c r="F1033" s="49" t="s">
        <v>1954</v>
      </c>
      <c r="G1033" s="24">
        <v>0</v>
      </c>
      <c r="H1033" s="26">
        <v>0</v>
      </c>
      <c r="I1033" s="26"/>
      <c r="J1033" s="26"/>
      <c r="K1033" s="38" t="str">
        <f t="shared" si="49"/>
        <v/>
      </c>
      <c r="L1033" s="36" t="str">
        <f t="shared" si="50"/>
        <v>否</v>
      </c>
      <c r="M1033" s="36" t="str">
        <f t="shared" si="51"/>
        <v>否</v>
      </c>
    </row>
    <row r="1034" ht="18.95" customHeight="1" spans="1:13">
      <c r="A1034" s="17" t="s">
        <v>135</v>
      </c>
      <c r="B1034" s="18" t="s">
        <v>135</v>
      </c>
      <c r="C1034" s="468" t="s">
        <v>1940</v>
      </c>
      <c r="D1034" s="19" t="s">
        <v>1955</v>
      </c>
      <c r="E1034" s="18" t="s">
        <v>147</v>
      </c>
      <c r="F1034" s="54" t="s">
        <v>1956</v>
      </c>
      <c r="G1034" s="24">
        <v>22532</v>
      </c>
      <c r="H1034" s="26">
        <v>24442</v>
      </c>
      <c r="I1034" s="26"/>
      <c r="J1034" s="26"/>
      <c r="K1034" s="42">
        <f t="shared" si="49"/>
        <v>0.085</v>
      </c>
      <c r="L1034" s="36" t="str">
        <f t="shared" si="50"/>
        <v>是</v>
      </c>
      <c r="M1034" s="36" t="str">
        <f t="shared" si="51"/>
        <v>否</v>
      </c>
    </row>
    <row r="1035" ht="18.95" customHeight="1" spans="1:13">
      <c r="A1035" s="17" t="s">
        <v>135</v>
      </c>
      <c r="B1035" s="468" t="s">
        <v>1938</v>
      </c>
      <c r="C1035" s="18"/>
      <c r="D1035" s="19" t="s">
        <v>1957</v>
      </c>
      <c r="E1035" s="18"/>
      <c r="F1035" s="49" t="s">
        <v>1958</v>
      </c>
      <c r="G1035" s="24">
        <f>SUMIF($C1034:$C2334,$D1035,$G1034:$G2334)</f>
        <v>55372</v>
      </c>
      <c r="H1035" s="25" t="e">
        <f>VLOOKUP(F1035,#REF!,2,0)</f>
        <v>#REF!</v>
      </c>
      <c r="I1035" s="24"/>
      <c r="J1035" s="24">
        <f>VLOOKUP(F1035,'数据-全省决算数!'!$B:$C,2,0)</f>
        <v>48467</v>
      </c>
      <c r="K1035" s="38" t="str">
        <f t="shared" si="49"/>
        <v/>
      </c>
      <c r="L1035" s="36" t="e">
        <f t="shared" si="50"/>
        <v>#REF!</v>
      </c>
      <c r="M1035" s="36" t="str">
        <f t="shared" si="51"/>
        <v>是</v>
      </c>
    </row>
    <row r="1036" ht="18.95" customHeight="1" spans="1:13">
      <c r="A1036" s="17" t="s">
        <v>135</v>
      </c>
      <c r="B1036" s="18" t="s">
        <v>135</v>
      </c>
      <c r="C1036" s="468" t="s">
        <v>1957</v>
      </c>
      <c r="D1036" s="19" t="s">
        <v>1959</v>
      </c>
      <c r="E1036" s="18" t="s">
        <v>147</v>
      </c>
      <c r="F1036" s="49" t="s">
        <v>141</v>
      </c>
      <c r="G1036" s="24">
        <v>1482</v>
      </c>
      <c r="H1036" s="26">
        <v>2051</v>
      </c>
      <c r="I1036" s="26"/>
      <c r="J1036" s="26"/>
      <c r="K1036" s="42">
        <f t="shared" si="49"/>
        <v>0.384</v>
      </c>
      <c r="L1036" s="36" t="str">
        <f t="shared" si="50"/>
        <v>是</v>
      </c>
      <c r="M1036" s="36" t="str">
        <f t="shared" si="51"/>
        <v>否</v>
      </c>
    </row>
    <row r="1037" ht="18.95" customHeight="1" spans="1:13">
      <c r="A1037" s="17" t="s">
        <v>135</v>
      </c>
      <c r="B1037" s="18" t="s">
        <v>135</v>
      </c>
      <c r="C1037" s="468" t="s">
        <v>1957</v>
      </c>
      <c r="D1037" s="19" t="s">
        <v>1960</v>
      </c>
      <c r="E1037" s="18" t="s">
        <v>147</v>
      </c>
      <c r="F1037" s="49" t="s">
        <v>143</v>
      </c>
      <c r="G1037" s="24">
        <v>387</v>
      </c>
      <c r="H1037" s="26">
        <v>191</v>
      </c>
      <c r="I1037" s="26"/>
      <c r="J1037" s="26"/>
      <c r="K1037" s="38">
        <f t="shared" si="49"/>
        <v>-0.506</v>
      </c>
      <c r="L1037" s="36" t="str">
        <f t="shared" si="50"/>
        <v>是</v>
      </c>
      <c r="M1037" s="36" t="str">
        <f t="shared" si="51"/>
        <v>否</v>
      </c>
    </row>
    <row r="1038" ht="18.95" customHeight="1" spans="1:13">
      <c r="A1038" s="17" t="s">
        <v>135</v>
      </c>
      <c r="B1038" s="18" t="s">
        <v>135</v>
      </c>
      <c r="C1038" s="468" t="s">
        <v>1957</v>
      </c>
      <c r="D1038" s="19" t="s">
        <v>1961</v>
      </c>
      <c r="E1038" s="18" t="s">
        <v>147</v>
      </c>
      <c r="F1038" s="49" t="s">
        <v>145</v>
      </c>
      <c r="G1038" s="24">
        <v>59</v>
      </c>
      <c r="H1038" s="26">
        <v>74</v>
      </c>
      <c r="I1038" s="26"/>
      <c r="J1038" s="26"/>
      <c r="K1038" s="38">
        <f t="shared" si="49"/>
        <v>0.254</v>
      </c>
      <c r="L1038" s="36" t="str">
        <f t="shared" si="50"/>
        <v>是</v>
      </c>
      <c r="M1038" s="36" t="str">
        <f t="shared" si="51"/>
        <v>否</v>
      </c>
    </row>
    <row r="1039" ht="18.95" customHeight="1" spans="1:13">
      <c r="A1039" s="17" t="s">
        <v>135</v>
      </c>
      <c r="B1039" s="18" t="s">
        <v>135</v>
      </c>
      <c r="C1039" s="468" t="s">
        <v>1957</v>
      </c>
      <c r="D1039" s="19" t="s">
        <v>1962</v>
      </c>
      <c r="E1039" s="18" t="s">
        <v>147</v>
      </c>
      <c r="F1039" s="49" t="s">
        <v>1963</v>
      </c>
      <c r="G1039" s="24">
        <v>85</v>
      </c>
      <c r="H1039" s="26">
        <v>110</v>
      </c>
      <c r="I1039" s="26"/>
      <c r="J1039" s="26"/>
      <c r="K1039" s="38">
        <f t="shared" si="49"/>
        <v>0.294</v>
      </c>
      <c r="L1039" s="36" t="str">
        <f t="shared" si="50"/>
        <v>是</v>
      </c>
      <c r="M1039" s="36" t="str">
        <f t="shared" si="51"/>
        <v>否</v>
      </c>
    </row>
    <row r="1040" ht="18.95" customHeight="1" spans="1:13">
      <c r="A1040" s="17" t="s">
        <v>135</v>
      </c>
      <c r="B1040" s="18" t="s">
        <v>135</v>
      </c>
      <c r="C1040" s="468" t="s">
        <v>1957</v>
      </c>
      <c r="D1040" s="19" t="s">
        <v>1964</v>
      </c>
      <c r="E1040" s="18" t="s">
        <v>147</v>
      </c>
      <c r="F1040" s="49" t="s">
        <v>1965</v>
      </c>
      <c r="G1040" s="24">
        <v>0</v>
      </c>
      <c r="H1040" s="26">
        <v>8250</v>
      </c>
      <c r="I1040" s="26"/>
      <c r="J1040" s="26"/>
      <c r="K1040" s="38" t="str">
        <f t="shared" si="49"/>
        <v/>
      </c>
      <c r="L1040" s="36" t="str">
        <f t="shared" si="50"/>
        <v>是</v>
      </c>
      <c r="M1040" s="36" t="str">
        <f t="shared" si="51"/>
        <v>否</v>
      </c>
    </row>
    <row r="1041" ht="18.95" customHeight="1" spans="1:13">
      <c r="A1041" s="17" t="s">
        <v>135</v>
      </c>
      <c r="B1041" s="18" t="s">
        <v>135</v>
      </c>
      <c r="C1041" s="468" t="s">
        <v>1957</v>
      </c>
      <c r="D1041" s="19" t="s">
        <v>1966</v>
      </c>
      <c r="E1041" s="18" t="s">
        <v>147</v>
      </c>
      <c r="F1041" s="49" t="s">
        <v>1967</v>
      </c>
      <c r="G1041" s="24">
        <v>0</v>
      </c>
      <c r="H1041" s="26">
        <v>0</v>
      </c>
      <c r="I1041" s="26"/>
      <c r="J1041" s="26"/>
      <c r="K1041" s="38" t="str">
        <f t="shared" si="49"/>
        <v/>
      </c>
      <c r="L1041" s="36" t="str">
        <f t="shared" si="50"/>
        <v>否</v>
      </c>
      <c r="M1041" s="36" t="str">
        <f t="shared" si="51"/>
        <v>否</v>
      </c>
    </row>
    <row r="1042" ht="18.95" customHeight="1" spans="1:13">
      <c r="A1042" s="17" t="s">
        <v>135</v>
      </c>
      <c r="B1042" s="18"/>
      <c r="C1042" s="468" t="s">
        <v>1957</v>
      </c>
      <c r="D1042" s="19" t="s">
        <v>1968</v>
      </c>
      <c r="E1042" s="18" t="s">
        <v>147</v>
      </c>
      <c r="F1042" s="49" t="s">
        <v>1969</v>
      </c>
      <c r="G1042" s="24">
        <v>2923</v>
      </c>
      <c r="H1042" s="26">
        <v>640</v>
      </c>
      <c r="I1042" s="26"/>
      <c r="J1042" s="26"/>
      <c r="K1042" s="38">
        <f t="shared" si="49"/>
        <v>-0.781</v>
      </c>
      <c r="L1042" s="36" t="str">
        <f t="shared" si="50"/>
        <v>是</v>
      </c>
      <c r="M1042" s="36" t="str">
        <f t="shared" si="51"/>
        <v>否</v>
      </c>
    </row>
    <row r="1043" ht="18.95" customHeight="1" spans="1:13">
      <c r="A1043" s="17" t="s">
        <v>135</v>
      </c>
      <c r="B1043" s="18" t="s">
        <v>135</v>
      </c>
      <c r="C1043" s="468" t="s">
        <v>1957</v>
      </c>
      <c r="D1043" s="19" t="s">
        <v>1970</v>
      </c>
      <c r="E1043" s="18" t="s">
        <v>147</v>
      </c>
      <c r="F1043" s="49" t="s">
        <v>1971</v>
      </c>
      <c r="G1043" s="24">
        <v>13518</v>
      </c>
      <c r="H1043" s="26">
        <v>6674</v>
      </c>
      <c r="I1043" s="26"/>
      <c r="J1043" s="26"/>
      <c r="K1043" s="38">
        <f t="shared" si="49"/>
        <v>-0.506</v>
      </c>
      <c r="L1043" s="36" t="str">
        <f t="shared" si="50"/>
        <v>是</v>
      </c>
      <c r="M1043" s="36" t="str">
        <f t="shared" si="51"/>
        <v>否</v>
      </c>
    </row>
    <row r="1044" ht="18.95" customHeight="1" spans="1:13">
      <c r="A1044" s="17" t="s">
        <v>135</v>
      </c>
      <c r="B1044" s="18" t="s">
        <v>135</v>
      </c>
      <c r="C1044" s="468" t="s">
        <v>1957</v>
      </c>
      <c r="D1044" s="19" t="s">
        <v>1972</v>
      </c>
      <c r="E1044" s="18" t="s">
        <v>147</v>
      </c>
      <c r="F1044" s="49" t="s">
        <v>1973</v>
      </c>
      <c r="G1044" s="24">
        <v>240</v>
      </c>
      <c r="H1044" s="26">
        <v>0</v>
      </c>
      <c r="I1044" s="26"/>
      <c r="J1044" s="26"/>
      <c r="K1044" s="38">
        <f t="shared" si="49"/>
        <v>-1</v>
      </c>
      <c r="L1044" s="36" t="str">
        <f t="shared" si="50"/>
        <v>是</v>
      </c>
      <c r="M1044" s="36" t="str">
        <f t="shared" si="51"/>
        <v>否</v>
      </c>
    </row>
    <row r="1045" ht="18.95" customHeight="1" spans="1:13">
      <c r="A1045" s="17" t="s">
        <v>135</v>
      </c>
      <c r="B1045" s="18" t="s">
        <v>135</v>
      </c>
      <c r="C1045" s="468" t="s">
        <v>1957</v>
      </c>
      <c r="D1045" s="19" t="s">
        <v>1974</v>
      </c>
      <c r="E1045" s="18" t="s">
        <v>147</v>
      </c>
      <c r="F1045" s="49" t="s">
        <v>1975</v>
      </c>
      <c r="G1045" s="24">
        <v>5</v>
      </c>
      <c r="H1045" s="26">
        <v>0</v>
      </c>
      <c r="I1045" s="26"/>
      <c r="J1045" s="26"/>
      <c r="K1045" s="38">
        <f t="shared" si="49"/>
        <v>-1</v>
      </c>
      <c r="L1045" s="36" t="str">
        <f t="shared" si="50"/>
        <v>是</v>
      </c>
      <c r="M1045" s="36" t="str">
        <f t="shared" si="51"/>
        <v>否</v>
      </c>
    </row>
    <row r="1046" ht="18.95" customHeight="1" spans="1:13">
      <c r="A1046" s="17" t="s">
        <v>135</v>
      </c>
      <c r="B1046" s="18" t="s">
        <v>135</v>
      </c>
      <c r="C1046" s="468" t="s">
        <v>1957</v>
      </c>
      <c r="D1046" s="19" t="s">
        <v>1976</v>
      </c>
      <c r="E1046" s="18" t="s">
        <v>147</v>
      </c>
      <c r="F1046" s="49" t="s">
        <v>1977</v>
      </c>
      <c r="G1046" s="24">
        <v>0</v>
      </c>
      <c r="H1046" s="26">
        <v>0</v>
      </c>
      <c r="I1046" s="26"/>
      <c r="J1046" s="26"/>
      <c r="K1046" s="38" t="str">
        <f t="shared" si="49"/>
        <v/>
      </c>
      <c r="L1046" s="36" t="str">
        <f t="shared" si="50"/>
        <v>否</v>
      </c>
      <c r="M1046" s="36" t="str">
        <f t="shared" si="51"/>
        <v>否</v>
      </c>
    </row>
    <row r="1047" ht="18.95" customHeight="1" spans="1:13">
      <c r="A1047" s="17" t="s">
        <v>135</v>
      </c>
      <c r="B1047" s="18" t="s">
        <v>135</v>
      </c>
      <c r="C1047" s="468" t="s">
        <v>1957</v>
      </c>
      <c r="D1047" s="19" t="s">
        <v>1978</v>
      </c>
      <c r="E1047" s="18" t="s">
        <v>147</v>
      </c>
      <c r="F1047" s="49" t="s">
        <v>1979</v>
      </c>
      <c r="G1047" s="24">
        <v>270</v>
      </c>
      <c r="H1047" s="26">
        <v>0</v>
      </c>
      <c r="I1047" s="26"/>
      <c r="J1047" s="26"/>
      <c r="K1047" s="38">
        <f t="shared" si="49"/>
        <v>-1</v>
      </c>
      <c r="L1047" s="36" t="str">
        <f t="shared" si="50"/>
        <v>是</v>
      </c>
      <c r="M1047" s="36" t="str">
        <f t="shared" si="51"/>
        <v>否</v>
      </c>
    </row>
    <row r="1048" ht="18.95" customHeight="1" spans="1:13">
      <c r="A1048" s="17" t="s">
        <v>135</v>
      </c>
      <c r="B1048" s="18" t="s">
        <v>135</v>
      </c>
      <c r="C1048" s="468" t="s">
        <v>1957</v>
      </c>
      <c r="D1048" s="19" t="s">
        <v>1980</v>
      </c>
      <c r="E1048" s="18" t="s">
        <v>147</v>
      </c>
      <c r="F1048" s="49" t="s">
        <v>1981</v>
      </c>
      <c r="G1048" s="24">
        <v>0</v>
      </c>
      <c r="H1048" s="26">
        <v>0</v>
      </c>
      <c r="I1048" s="26"/>
      <c r="J1048" s="26"/>
      <c r="K1048" s="38" t="str">
        <f t="shared" si="49"/>
        <v/>
      </c>
      <c r="L1048" s="36" t="str">
        <f t="shared" si="50"/>
        <v>否</v>
      </c>
      <c r="M1048" s="36" t="str">
        <f t="shared" si="51"/>
        <v>否</v>
      </c>
    </row>
    <row r="1049" ht="18.95" customHeight="1" spans="1:13">
      <c r="A1049" s="17" t="s">
        <v>135</v>
      </c>
      <c r="B1049" s="18" t="s">
        <v>135</v>
      </c>
      <c r="C1049" s="468" t="s">
        <v>1957</v>
      </c>
      <c r="D1049" s="19" t="s">
        <v>1982</v>
      </c>
      <c r="E1049" s="18" t="s">
        <v>147</v>
      </c>
      <c r="F1049" s="49" t="s">
        <v>1983</v>
      </c>
      <c r="G1049" s="24">
        <v>599</v>
      </c>
      <c r="H1049" s="26">
        <v>412</v>
      </c>
      <c r="I1049" s="26"/>
      <c r="J1049" s="26"/>
      <c r="K1049" s="38">
        <f t="shared" si="49"/>
        <v>-0.312</v>
      </c>
      <c r="L1049" s="36" t="str">
        <f t="shared" si="50"/>
        <v>是</v>
      </c>
      <c r="M1049" s="36" t="str">
        <f t="shared" si="51"/>
        <v>否</v>
      </c>
    </row>
    <row r="1050" ht="18.95" customHeight="1" spans="1:13">
      <c r="A1050" s="17" t="s">
        <v>135</v>
      </c>
      <c r="B1050" s="18" t="s">
        <v>135</v>
      </c>
      <c r="C1050" s="468" t="s">
        <v>1957</v>
      </c>
      <c r="D1050" s="19" t="s">
        <v>1984</v>
      </c>
      <c r="E1050" s="18" t="s">
        <v>147</v>
      </c>
      <c r="F1050" s="54" t="s">
        <v>1985</v>
      </c>
      <c r="G1050" s="24">
        <v>35804</v>
      </c>
      <c r="H1050" s="26">
        <v>30065</v>
      </c>
      <c r="I1050" s="26"/>
      <c r="J1050" s="26"/>
      <c r="K1050" s="38">
        <f t="shared" si="49"/>
        <v>-0.16</v>
      </c>
      <c r="L1050" s="36" t="str">
        <f t="shared" si="50"/>
        <v>是</v>
      </c>
      <c r="M1050" s="36" t="str">
        <f t="shared" si="51"/>
        <v>否</v>
      </c>
    </row>
    <row r="1051" ht="18.95" customHeight="1" spans="1:13">
      <c r="A1051" s="17" t="s">
        <v>135</v>
      </c>
      <c r="B1051" s="468" t="s">
        <v>1938</v>
      </c>
      <c r="C1051" s="18"/>
      <c r="D1051" s="19" t="s">
        <v>1986</v>
      </c>
      <c r="E1051" s="18"/>
      <c r="F1051" s="49" t="s">
        <v>1987</v>
      </c>
      <c r="G1051" s="24">
        <f>SUMIF($C1050:$C2350,$D1051,$G1050:$G2350)</f>
        <v>71</v>
      </c>
      <c r="H1051" s="25" t="e">
        <f>VLOOKUP(F1051,#REF!,2,0)</f>
        <v>#REF!</v>
      </c>
      <c r="I1051" s="24"/>
      <c r="J1051" s="24">
        <f>VLOOKUP(F1051,'数据-全省决算数!'!$B:$C,2,0)</f>
        <v>90</v>
      </c>
      <c r="K1051" s="38" t="str">
        <f t="shared" si="49"/>
        <v/>
      </c>
      <c r="L1051" s="36" t="e">
        <f t="shared" si="50"/>
        <v>#REF!</v>
      </c>
      <c r="M1051" s="36" t="str">
        <f t="shared" si="51"/>
        <v>是</v>
      </c>
    </row>
    <row r="1052" ht="18.95" customHeight="1" spans="1:13">
      <c r="A1052" s="17" t="s">
        <v>135</v>
      </c>
      <c r="B1052" s="18" t="s">
        <v>135</v>
      </c>
      <c r="C1052" s="468" t="s">
        <v>1986</v>
      </c>
      <c r="D1052" s="19" t="s">
        <v>1988</v>
      </c>
      <c r="E1052" s="18" t="s">
        <v>147</v>
      </c>
      <c r="F1052" s="49" t="s">
        <v>141</v>
      </c>
      <c r="G1052" s="24">
        <v>56</v>
      </c>
      <c r="H1052" s="26">
        <v>60</v>
      </c>
      <c r="I1052" s="26"/>
      <c r="J1052" s="26"/>
      <c r="K1052" s="42">
        <f t="shared" si="49"/>
        <v>0.071</v>
      </c>
      <c r="L1052" s="36" t="str">
        <f t="shared" si="50"/>
        <v>是</v>
      </c>
      <c r="M1052" s="36" t="str">
        <f t="shared" si="51"/>
        <v>否</v>
      </c>
    </row>
    <row r="1053" ht="18.95" customHeight="1" spans="1:13">
      <c r="A1053" s="17" t="s">
        <v>135</v>
      </c>
      <c r="B1053" s="18" t="s">
        <v>135</v>
      </c>
      <c r="C1053" s="468" t="s">
        <v>1986</v>
      </c>
      <c r="D1053" s="19" t="s">
        <v>1989</v>
      </c>
      <c r="E1053" s="18" t="s">
        <v>147</v>
      </c>
      <c r="F1053" s="49" t="s">
        <v>143</v>
      </c>
      <c r="G1053" s="24">
        <v>0</v>
      </c>
      <c r="H1053" s="26">
        <v>0</v>
      </c>
      <c r="I1053" s="26"/>
      <c r="J1053" s="26"/>
      <c r="K1053" s="38" t="str">
        <f t="shared" si="49"/>
        <v/>
      </c>
      <c r="L1053" s="36" t="str">
        <f t="shared" si="50"/>
        <v>否</v>
      </c>
      <c r="M1053" s="36" t="str">
        <f t="shared" si="51"/>
        <v>否</v>
      </c>
    </row>
    <row r="1054" ht="18.95" customHeight="1" spans="1:13">
      <c r="A1054" s="17" t="s">
        <v>135</v>
      </c>
      <c r="B1054" s="18" t="s">
        <v>135</v>
      </c>
      <c r="C1054" s="468" t="s">
        <v>1986</v>
      </c>
      <c r="D1054" s="19" t="s">
        <v>1990</v>
      </c>
      <c r="E1054" s="18" t="s">
        <v>147</v>
      </c>
      <c r="F1054" s="49" t="s">
        <v>145</v>
      </c>
      <c r="G1054" s="24">
        <v>0</v>
      </c>
      <c r="H1054" s="26">
        <v>30</v>
      </c>
      <c r="I1054" s="26"/>
      <c r="J1054" s="26"/>
      <c r="K1054" s="38" t="str">
        <f t="shared" si="49"/>
        <v/>
      </c>
      <c r="L1054" s="36" t="str">
        <f t="shared" si="50"/>
        <v>是</v>
      </c>
      <c r="M1054" s="36" t="str">
        <f t="shared" si="51"/>
        <v>否</v>
      </c>
    </row>
    <row r="1055" ht="18.95" customHeight="1" spans="1:13">
      <c r="A1055" s="17" t="s">
        <v>135</v>
      </c>
      <c r="B1055" s="18" t="s">
        <v>135</v>
      </c>
      <c r="C1055" s="468" t="s">
        <v>1986</v>
      </c>
      <c r="D1055" s="19" t="s">
        <v>1991</v>
      </c>
      <c r="E1055" s="18" t="s">
        <v>147</v>
      </c>
      <c r="F1055" s="54" t="s">
        <v>1992</v>
      </c>
      <c r="G1055" s="24">
        <v>15</v>
      </c>
      <c r="H1055" s="26">
        <v>0</v>
      </c>
      <c r="I1055" s="26"/>
      <c r="J1055" s="26"/>
      <c r="K1055" s="38">
        <f t="shared" si="49"/>
        <v>-1</v>
      </c>
      <c r="L1055" s="36" t="str">
        <f t="shared" si="50"/>
        <v>是</v>
      </c>
      <c r="M1055" s="36" t="str">
        <f t="shared" si="51"/>
        <v>否</v>
      </c>
    </row>
    <row r="1056" ht="18.95" customHeight="1" spans="1:13">
      <c r="A1056" s="17" t="s">
        <v>135</v>
      </c>
      <c r="B1056" s="468" t="s">
        <v>1938</v>
      </c>
      <c r="C1056" s="18"/>
      <c r="D1056" s="462" t="s">
        <v>1993</v>
      </c>
      <c r="E1056" s="18"/>
      <c r="F1056" s="27" t="s">
        <v>1994</v>
      </c>
      <c r="G1056" s="24">
        <f>SUMIF($C1055:$C2355,$D1056,$G1055:$G2355)</f>
        <v>193743</v>
      </c>
      <c r="H1056" s="25" t="e">
        <f>VLOOKUP(F1056,#REF!,2,0)</f>
        <v>#REF!</v>
      </c>
      <c r="I1056" s="24"/>
      <c r="J1056" s="24">
        <f>VLOOKUP(F1056,'数据-全省决算数!'!$B:$C,2,0)</f>
        <v>198316</v>
      </c>
      <c r="K1056" s="38" t="str">
        <f t="shared" ref="K1056:K1119" si="52">IF(ISERROR(H1056/G1056-1),"",H1056/G1056-1)</f>
        <v/>
      </c>
      <c r="L1056" s="36" t="e">
        <f t="shared" si="50"/>
        <v>#REF!</v>
      </c>
      <c r="M1056" s="36" t="str">
        <f t="shared" si="51"/>
        <v>是</v>
      </c>
    </row>
    <row r="1057" ht="18.95" customHeight="1" spans="1:13">
      <c r="A1057" s="17" t="s">
        <v>135</v>
      </c>
      <c r="B1057" s="18" t="s">
        <v>135</v>
      </c>
      <c r="C1057" s="468" t="s">
        <v>1993</v>
      </c>
      <c r="D1057" s="462" t="s">
        <v>1995</v>
      </c>
      <c r="E1057" s="18" t="s">
        <v>147</v>
      </c>
      <c r="F1057" s="49" t="s">
        <v>141</v>
      </c>
      <c r="G1057" s="24">
        <v>13184</v>
      </c>
      <c r="H1057" s="26">
        <v>15949</v>
      </c>
      <c r="I1057" s="26"/>
      <c r="J1057" s="26"/>
      <c r="K1057" s="38">
        <f t="shared" si="52"/>
        <v>0.21</v>
      </c>
      <c r="L1057" s="36" t="str">
        <f t="shared" si="50"/>
        <v>是</v>
      </c>
      <c r="M1057" s="36" t="str">
        <f t="shared" si="51"/>
        <v>否</v>
      </c>
    </row>
    <row r="1058" ht="18.95" customHeight="1" spans="1:13">
      <c r="A1058" s="17" t="s">
        <v>135</v>
      </c>
      <c r="B1058" s="18"/>
      <c r="C1058" s="468" t="s">
        <v>1993</v>
      </c>
      <c r="D1058" s="462" t="s">
        <v>1996</v>
      </c>
      <c r="E1058" s="18" t="s">
        <v>147</v>
      </c>
      <c r="F1058" s="49" t="s">
        <v>143</v>
      </c>
      <c r="G1058" s="24">
        <v>2684</v>
      </c>
      <c r="H1058" s="26">
        <v>2218</v>
      </c>
      <c r="I1058" s="26"/>
      <c r="J1058" s="26"/>
      <c r="K1058" s="38">
        <f t="shared" si="52"/>
        <v>-0.174</v>
      </c>
      <c r="L1058" s="36" t="str">
        <f t="shared" si="50"/>
        <v>是</v>
      </c>
      <c r="M1058" s="36" t="str">
        <f t="shared" si="51"/>
        <v>否</v>
      </c>
    </row>
    <row r="1059" ht="18.95" customHeight="1" spans="1:13">
      <c r="A1059" s="17" t="s">
        <v>135</v>
      </c>
      <c r="B1059" s="18"/>
      <c r="C1059" s="468" t="s">
        <v>1993</v>
      </c>
      <c r="D1059" s="462" t="s">
        <v>1997</v>
      </c>
      <c r="E1059" s="18" t="s">
        <v>147</v>
      </c>
      <c r="F1059" s="49" t="s">
        <v>145</v>
      </c>
      <c r="G1059" s="24">
        <v>298</v>
      </c>
      <c r="H1059" s="26">
        <v>330</v>
      </c>
      <c r="I1059" s="26"/>
      <c r="J1059" s="26"/>
      <c r="K1059" s="42">
        <f t="shared" si="52"/>
        <v>0.107</v>
      </c>
      <c r="L1059" s="36" t="str">
        <f t="shared" si="50"/>
        <v>是</v>
      </c>
      <c r="M1059" s="36" t="str">
        <f t="shared" si="51"/>
        <v>否</v>
      </c>
    </row>
    <row r="1060" ht="18.95" customHeight="1" spans="1:13">
      <c r="A1060" s="17" t="s">
        <v>135</v>
      </c>
      <c r="B1060" s="18"/>
      <c r="C1060" s="468" t="s">
        <v>1993</v>
      </c>
      <c r="D1060" s="462" t="s">
        <v>1998</v>
      </c>
      <c r="E1060" s="18" t="s">
        <v>147</v>
      </c>
      <c r="F1060" s="49" t="s">
        <v>1999</v>
      </c>
      <c r="G1060" s="24">
        <v>25</v>
      </c>
      <c r="H1060" s="26">
        <v>0</v>
      </c>
      <c r="I1060" s="26"/>
      <c r="J1060" s="26"/>
      <c r="K1060" s="42">
        <f t="shared" si="52"/>
        <v>-1</v>
      </c>
      <c r="L1060" s="36" t="str">
        <f t="shared" si="50"/>
        <v>是</v>
      </c>
      <c r="M1060" s="36" t="str">
        <f t="shared" si="51"/>
        <v>否</v>
      </c>
    </row>
    <row r="1061" ht="18.95" customHeight="1" spans="1:13">
      <c r="A1061" s="17" t="s">
        <v>135</v>
      </c>
      <c r="B1061" s="18"/>
      <c r="C1061" s="468" t="s">
        <v>1993</v>
      </c>
      <c r="D1061" s="462" t="s">
        <v>2000</v>
      </c>
      <c r="E1061" s="18" t="s">
        <v>147</v>
      </c>
      <c r="F1061" s="49" t="s">
        <v>2001</v>
      </c>
      <c r="G1061" s="24">
        <v>1529</v>
      </c>
      <c r="H1061" s="26">
        <v>291</v>
      </c>
      <c r="I1061" s="26"/>
      <c r="J1061" s="26"/>
      <c r="K1061" s="38">
        <f t="shared" si="52"/>
        <v>-0.81</v>
      </c>
      <c r="L1061" s="36" t="str">
        <f t="shared" si="50"/>
        <v>是</v>
      </c>
      <c r="M1061" s="36" t="str">
        <f t="shared" si="51"/>
        <v>否</v>
      </c>
    </row>
    <row r="1062" ht="18.95" customHeight="1" spans="1:13">
      <c r="A1062" s="17" t="s">
        <v>135</v>
      </c>
      <c r="B1062" s="18"/>
      <c r="C1062" s="468" t="s">
        <v>1993</v>
      </c>
      <c r="D1062" s="462" t="s">
        <v>2002</v>
      </c>
      <c r="E1062" s="18" t="s">
        <v>147</v>
      </c>
      <c r="F1062" s="49" t="s">
        <v>2003</v>
      </c>
      <c r="G1062" s="24">
        <v>765</v>
      </c>
      <c r="H1062" s="26">
        <v>1395</v>
      </c>
      <c r="I1062" s="26"/>
      <c r="J1062" s="26"/>
      <c r="K1062" s="38">
        <f t="shared" si="52"/>
        <v>0.824</v>
      </c>
      <c r="L1062" s="36" t="str">
        <f t="shared" si="50"/>
        <v>是</v>
      </c>
      <c r="M1062" s="36" t="str">
        <f t="shared" si="51"/>
        <v>否</v>
      </c>
    </row>
    <row r="1063" ht="18.95" customHeight="1" spans="1:13">
      <c r="A1063" s="17" t="s">
        <v>135</v>
      </c>
      <c r="B1063" s="18"/>
      <c r="C1063" s="468" t="s">
        <v>1993</v>
      </c>
      <c r="D1063" s="462" t="s">
        <v>2004</v>
      </c>
      <c r="E1063" s="18" t="s">
        <v>147</v>
      </c>
      <c r="F1063" s="49" t="s">
        <v>2005</v>
      </c>
      <c r="G1063" s="24">
        <v>313</v>
      </c>
      <c r="H1063" s="26">
        <v>258</v>
      </c>
      <c r="I1063" s="26"/>
      <c r="J1063" s="26"/>
      <c r="K1063" s="42">
        <f t="shared" si="52"/>
        <v>-0.176</v>
      </c>
      <c r="L1063" s="36" t="str">
        <f t="shared" si="50"/>
        <v>是</v>
      </c>
      <c r="M1063" s="36" t="str">
        <f t="shared" si="51"/>
        <v>否</v>
      </c>
    </row>
    <row r="1064" ht="18.95" customHeight="1" spans="1:13">
      <c r="A1064" s="17" t="s">
        <v>135</v>
      </c>
      <c r="B1064" s="18" t="s">
        <v>135</v>
      </c>
      <c r="C1064" s="468" t="s">
        <v>1993</v>
      </c>
      <c r="D1064" s="462" t="s">
        <v>2006</v>
      </c>
      <c r="E1064" s="18" t="s">
        <v>147</v>
      </c>
      <c r="F1064" s="49" t="s">
        <v>2007</v>
      </c>
      <c r="G1064" s="24">
        <v>0</v>
      </c>
      <c r="H1064" s="26">
        <v>0</v>
      </c>
      <c r="I1064" s="26"/>
      <c r="J1064" s="26"/>
      <c r="K1064" s="38" t="str">
        <f t="shared" si="52"/>
        <v/>
      </c>
      <c r="L1064" s="36" t="str">
        <f t="shared" si="50"/>
        <v>否</v>
      </c>
      <c r="M1064" s="36" t="str">
        <f t="shared" si="51"/>
        <v>否</v>
      </c>
    </row>
    <row r="1065" ht="18.95" customHeight="1" spans="1:13">
      <c r="A1065" s="17" t="s">
        <v>135</v>
      </c>
      <c r="B1065" s="18" t="s">
        <v>135</v>
      </c>
      <c r="C1065" s="468" t="s">
        <v>1993</v>
      </c>
      <c r="D1065" s="462" t="s">
        <v>2008</v>
      </c>
      <c r="E1065" s="18" t="s">
        <v>147</v>
      </c>
      <c r="F1065" s="49" t="s">
        <v>2009</v>
      </c>
      <c r="G1065" s="24">
        <v>151731</v>
      </c>
      <c r="H1065" s="26">
        <v>161380</v>
      </c>
      <c r="I1065" s="26"/>
      <c r="J1065" s="26"/>
      <c r="K1065" s="42">
        <f t="shared" si="52"/>
        <v>0.064</v>
      </c>
      <c r="L1065" s="36" t="str">
        <f t="shared" si="50"/>
        <v>是</v>
      </c>
      <c r="M1065" s="36" t="str">
        <f t="shared" si="51"/>
        <v>否</v>
      </c>
    </row>
    <row r="1066" ht="18.95" customHeight="1" spans="1:13">
      <c r="A1066" s="17" t="s">
        <v>135</v>
      </c>
      <c r="B1066" s="18" t="s">
        <v>135</v>
      </c>
      <c r="C1066" s="468" t="s">
        <v>1993</v>
      </c>
      <c r="D1066" s="462" t="s">
        <v>2010</v>
      </c>
      <c r="E1066" s="18" t="s">
        <v>147</v>
      </c>
      <c r="F1066" s="49" t="s">
        <v>2011</v>
      </c>
      <c r="G1066" s="24">
        <v>1328</v>
      </c>
      <c r="H1066" s="26">
        <v>2986</v>
      </c>
      <c r="I1066" s="26"/>
      <c r="J1066" s="26"/>
      <c r="K1066" s="42">
        <f t="shared" si="52"/>
        <v>1.248</v>
      </c>
      <c r="L1066" s="36" t="str">
        <f t="shared" si="50"/>
        <v>是</v>
      </c>
      <c r="M1066" s="36" t="str">
        <f t="shared" si="51"/>
        <v>否</v>
      </c>
    </row>
    <row r="1067" ht="18.95" customHeight="1" spans="1:13">
      <c r="A1067" s="17" t="s">
        <v>135</v>
      </c>
      <c r="B1067" s="18" t="s">
        <v>135</v>
      </c>
      <c r="C1067" s="468" t="s">
        <v>1993</v>
      </c>
      <c r="D1067" s="462" t="s">
        <v>2012</v>
      </c>
      <c r="E1067" s="18" t="s">
        <v>147</v>
      </c>
      <c r="F1067" s="49" t="s">
        <v>1882</v>
      </c>
      <c r="G1067" s="24">
        <v>25</v>
      </c>
      <c r="H1067" s="26">
        <v>2</v>
      </c>
      <c r="I1067" s="26"/>
      <c r="J1067" s="26"/>
      <c r="K1067" s="42">
        <f t="shared" si="52"/>
        <v>-0.92</v>
      </c>
      <c r="L1067" s="36" t="str">
        <f t="shared" si="50"/>
        <v>是</v>
      </c>
      <c r="M1067" s="36" t="str">
        <f t="shared" si="51"/>
        <v>否</v>
      </c>
    </row>
    <row r="1068" ht="18.95" customHeight="1" spans="1:13">
      <c r="A1068" s="17" t="s">
        <v>135</v>
      </c>
      <c r="B1068" s="18" t="s">
        <v>135</v>
      </c>
      <c r="C1068" s="468" t="s">
        <v>1993</v>
      </c>
      <c r="D1068" s="462" t="s">
        <v>2013</v>
      </c>
      <c r="E1068" s="18" t="s">
        <v>147</v>
      </c>
      <c r="F1068" s="49" t="s">
        <v>2014</v>
      </c>
      <c r="G1068" s="24">
        <v>0</v>
      </c>
      <c r="H1068" s="26">
        <v>0</v>
      </c>
      <c r="I1068" s="26"/>
      <c r="J1068" s="26"/>
      <c r="K1068" s="42" t="str">
        <f t="shared" si="52"/>
        <v/>
      </c>
      <c r="L1068" s="36" t="str">
        <f t="shared" si="50"/>
        <v>否</v>
      </c>
      <c r="M1068" s="36" t="str">
        <f t="shared" si="51"/>
        <v>否</v>
      </c>
    </row>
    <row r="1069" ht="18.95" customHeight="1" spans="1:13">
      <c r="A1069" s="17" t="s">
        <v>135</v>
      </c>
      <c r="B1069" s="18" t="s">
        <v>135</v>
      </c>
      <c r="C1069" s="468" t="s">
        <v>1993</v>
      </c>
      <c r="D1069" s="462" t="s">
        <v>2015</v>
      </c>
      <c r="E1069" s="18" t="s">
        <v>147</v>
      </c>
      <c r="F1069" s="54" t="s">
        <v>2016</v>
      </c>
      <c r="G1069" s="24">
        <v>21861</v>
      </c>
      <c r="H1069" s="26">
        <v>13410</v>
      </c>
      <c r="I1069" s="26"/>
      <c r="J1069" s="26"/>
      <c r="K1069" s="42">
        <f t="shared" si="52"/>
        <v>-0.387</v>
      </c>
      <c r="L1069" s="36" t="str">
        <f t="shared" si="50"/>
        <v>是</v>
      </c>
      <c r="M1069" s="36" t="str">
        <f t="shared" si="51"/>
        <v>否</v>
      </c>
    </row>
    <row r="1070" ht="18.95" customHeight="1" spans="1:13">
      <c r="A1070" s="17" t="s">
        <v>135</v>
      </c>
      <c r="B1070" s="468" t="s">
        <v>1938</v>
      </c>
      <c r="C1070" s="18"/>
      <c r="D1070" s="19" t="s">
        <v>2017</v>
      </c>
      <c r="E1070" s="18"/>
      <c r="F1070" s="49" t="s">
        <v>2018</v>
      </c>
      <c r="G1070" s="24">
        <f>SUMIF($C1069:$C2369,$D1070,$G1069:$G2369)</f>
        <v>78676</v>
      </c>
      <c r="H1070" s="25" t="e">
        <f>VLOOKUP(F1070,#REF!,2,0)</f>
        <v>#REF!</v>
      </c>
      <c r="I1070" s="24"/>
      <c r="J1070" s="24">
        <f>VLOOKUP(F1070,'数据-全省决算数!'!$B:$C,2,0)</f>
        <v>95048</v>
      </c>
      <c r="K1070" s="42" t="str">
        <f t="shared" si="52"/>
        <v/>
      </c>
      <c r="L1070" s="36" t="e">
        <f t="shared" si="50"/>
        <v>#REF!</v>
      </c>
      <c r="M1070" s="36" t="str">
        <f t="shared" si="51"/>
        <v>是</v>
      </c>
    </row>
    <row r="1071" ht="18.95" customHeight="1" spans="1:13">
      <c r="A1071" s="17" t="s">
        <v>135</v>
      </c>
      <c r="B1071" s="18" t="s">
        <v>135</v>
      </c>
      <c r="C1071" s="468" t="s">
        <v>2017</v>
      </c>
      <c r="D1071" s="19" t="s">
        <v>2019</v>
      </c>
      <c r="E1071" s="18" t="s">
        <v>147</v>
      </c>
      <c r="F1071" s="27" t="s">
        <v>141</v>
      </c>
      <c r="G1071" s="24">
        <v>21079</v>
      </c>
      <c r="H1071" s="26">
        <v>26889</v>
      </c>
      <c r="I1071" s="26"/>
      <c r="J1071" s="26"/>
      <c r="K1071" s="42">
        <f t="shared" si="52"/>
        <v>0.276</v>
      </c>
      <c r="L1071" s="36" t="str">
        <f t="shared" si="50"/>
        <v>是</v>
      </c>
      <c r="M1071" s="36" t="str">
        <f t="shared" si="51"/>
        <v>否</v>
      </c>
    </row>
    <row r="1072" ht="18.95" customHeight="1" spans="1:13">
      <c r="A1072" s="17" t="s">
        <v>135</v>
      </c>
      <c r="B1072" s="18" t="s">
        <v>135</v>
      </c>
      <c r="C1072" s="468" t="s">
        <v>2017</v>
      </c>
      <c r="D1072" s="19" t="s">
        <v>2020</v>
      </c>
      <c r="E1072" s="18" t="s">
        <v>147</v>
      </c>
      <c r="F1072" s="49" t="s">
        <v>143</v>
      </c>
      <c r="G1072" s="24">
        <v>3997</v>
      </c>
      <c r="H1072" s="26">
        <v>4830</v>
      </c>
      <c r="I1072" s="26"/>
      <c r="J1072" s="26"/>
      <c r="K1072" s="42">
        <f t="shared" si="52"/>
        <v>0.208</v>
      </c>
      <c r="L1072" s="36" t="str">
        <f t="shared" si="50"/>
        <v>是</v>
      </c>
      <c r="M1072" s="36" t="str">
        <f t="shared" si="51"/>
        <v>否</v>
      </c>
    </row>
    <row r="1073" ht="18.95" customHeight="1" spans="1:13">
      <c r="A1073" s="17" t="s">
        <v>135</v>
      </c>
      <c r="B1073" s="18" t="s">
        <v>135</v>
      </c>
      <c r="C1073" s="468" t="s">
        <v>2017</v>
      </c>
      <c r="D1073" s="19" t="s">
        <v>2021</v>
      </c>
      <c r="E1073" s="18" t="s">
        <v>147</v>
      </c>
      <c r="F1073" s="49" t="s">
        <v>145</v>
      </c>
      <c r="G1073" s="24">
        <v>179</v>
      </c>
      <c r="H1073" s="26">
        <v>309</v>
      </c>
      <c r="I1073" s="26"/>
      <c r="J1073" s="26"/>
      <c r="K1073" s="42">
        <f t="shared" si="52"/>
        <v>0.726</v>
      </c>
      <c r="L1073" s="36" t="str">
        <f t="shared" si="50"/>
        <v>是</v>
      </c>
      <c r="M1073" s="36" t="str">
        <f t="shared" si="51"/>
        <v>否</v>
      </c>
    </row>
    <row r="1074" ht="18.95" customHeight="1" spans="1:13">
      <c r="A1074" s="17" t="s">
        <v>135</v>
      </c>
      <c r="B1074" s="18" t="s">
        <v>135</v>
      </c>
      <c r="C1074" s="468" t="s">
        <v>2017</v>
      </c>
      <c r="D1074" s="462" t="s">
        <v>2022</v>
      </c>
      <c r="E1074" s="18" t="s">
        <v>147</v>
      </c>
      <c r="F1074" s="49" t="s">
        <v>2023</v>
      </c>
      <c r="G1074" s="24">
        <v>21848</v>
      </c>
      <c r="H1074" s="26">
        <v>12908</v>
      </c>
      <c r="I1074" s="26"/>
      <c r="J1074" s="26"/>
      <c r="K1074" s="38">
        <f t="shared" si="52"/>
        <v>-0.409</v>
      </c>
      <c r="L1074" s="36" t="str">
        <f t="shared" si="50"/>
        <v>是</v>
      </c>
      <c r="M1074" s="36" t="str">
        <f t="shared" si="51"/>
        <v>否</v>
      </c>
    </row>
    <row r="1075" ht="18.95" customHeight="1" spans="1:13">
      <c r="A1075" s="17" t="s">
        <v>135</v>
      </c>
      <c r="B1075" s="18" t="s">
        <v>135</v>
      </c>
      <c r="C1075" s="468" t="s">
        <v>2017</v>
      </c>
      <c r="D1075" s="462" t="s">
        <v>2024</v>
      </c>
      <c r="E1075" s="18" t="s">
        <v>147</v>
      </c>
      <c r="F1075" s="49" t="s">
        <v>2025</v>
      </c>
      <c r="G1075" s="24">
        <v>782</v>
      </c>
      <c r="H1075" s="26">
        <v>1969</v>
      </c>
      <c r="I1075" s="26"/>
      <c r="J1075" s="26"/>
      <c r="K1075" s="38">
        <f t="shared" si="52"/>
        <v>1.518</v>
      </c>
      <c r="L1075" s="36" t="str">
        <f t="shared" si="50"/>
        <v>是</v>
      </c>
      <c r="M1075" s="36" t="str">
        <f t="shared" si="51"/>
        <v>否</v>
      </c>
    </row>
    <row r="1076" ht="18.95" customHeight="1" spans="1:13">
      <c r="A1076" s="17" t="s">
        <v>135</v>
      </c>
      <c r="B1076" s="18" t="s">
        <v>135</v>
      </c>
      <c r="C1076" s="468" t="s">
        <v>2017</v>
      </c>
      <c r="D1076" s="462" t="s">
        <v>2026</v>
      </c>
      <c r="E1076" s="18" t="s">
        <v>147</v>
      </c>
      <c r="F1076" s="49" t="s">
        <v>2027</v>
      </c>
      <c r="G1076" s="24">
        <v>20381</v>
      </c>
      <c r="H1076" s="26">
        <v>36446</v>
      </c>
      <c r="I1076" s="26"/>
      <c r="J1076" s="26"/>
      <c r="K1076" s="38">
        <f t="shared" si="52"/>
        <v>0.788</v>
      </c>
      <c r="L1076" s="36" t="str">
        <f t="shared" si="50"/>
        <v>是</v>
      </c>
      <c r="M1076" s="36" t="str">
        <f t="shared" si="51"/>
        <v>否</v>
      </c>
    </row>
    <row r="1077" ht="18.95" customHeight="1" spans="1:13">
      <c r="A1077" s="17" t="s">
        <v>135</v>
      </c>
      <c r="B1077" s="18" t="s">
        <v>135</v>
      </c>
      <c r="C1077" s="468" t="s">
        <v>2017</v>
      </c>
      <c r="D1077" s="19" t="s">
        <v>2028</v>
      </c>
      <c r="E1077" s="18" t="s">
        <v>147</v>
      </c>
      <c r="F1077" s="54" t="s">
        <v>2029</v>
      </c>
      <c r="G1077" s="24">
        <v>10410</v>
      </c>
      <c r="H1077" s="26">
        <v>11467</v>
      </c>
      <c r="I1077" s="26"/>
      <c r="J1077" s="26"/>
      <c r="K1077" s="38">
        <f t="shared" si="52"/>
        <v>0.102</v>
      </c>
      <c r="L1077" s="36" t="str">
        <f t="shared" si="50"/>
        <v>是</v>
      </c>
      <c r="M1077" s="36" t="str">
        <f t="shared" si="51"/>
        <v>否</v>
      </c>
    </row>
    <row r="1078" ht="18.95" customHeight="1" spans="1:13">
      <c r="A1078" s="17" t="s">
        <v>135</v>
      </c>
      <c r="B1078" s="468" t="s">
        <v>1938</v>
      </c>
      <c r="C1078" s="18"/>
      <c r="D1078" s="19" t="s">
        <v>2030</v>
      </c>
      <c r="E1078" s="18"/>
      <c r="F1078" s="49" t="s">
        <v>2031</v>
      </c>
      <c r="G1078" s="24">
        <f>SUMIF($C1077:$C2377,$D1078,$G1077:$G2377)</f>
        <v>7198</v>
      </c>
      <c r="H1078" s="25" t="e">
        <f>VLOOKUP(F1078,#REF!,2,0)</f>
        <v>#REF!</v>
      </c>
      <c r="I1078" s="24"/>
      <c r="J1078" s="24">
        <f>VLOOKUP(F1078,'数据-全省决算数!'!$B:$C,2,0)</f>
        <v>13498</v>
      </c>
      <c r="K1078" s="38" t="str">
        <f t="shared" si="52"/>
        <v/>
      </c>
      <c r="L1078" s="36" t="e">
        <f t="shared" si="50"/>
        <v>#REF!</v>
      </c>
      <c r="M1078" s="36" t="str">
        <f t="shared" si="51"/>
        <v>是</v>
      </c>
    </row>
    <row r="1079" ht="18.95" customHeight="1" spans="1:13">
      <c r="A1079" s="17" t="s">
        <v>135</v>
      </c>
      <c r="B1079" s="18" t="s">
        <v>135</v>
      </c>
      <c r="C1079" s="468" t="s">
        <v>2030</v>
      </c>
      <c r="D1079" s="19" t="s">
        <v>2032</v>
      </c>
      <c r="E1079" s="18" t="s">
        <v>147</v>
      </c>
      <c r="F1079" s="49" t="s">
        <v>141</v>
      </c>
      <c r="G1079" s="24">
        <v>4775</v>
      </c>
      <c r="H1079" s="26">
        <v>5675</v>
      </c>
      <c r="I1079" s="26"/>
      <c r="J1079" s="26"/>
      <c r="K1079" s="38">
        <f t="shared" si="52"/>
        <v>0.188</v>
      </c>
      <c r="L1079" s="36" t="str">
        <f t="shared" si="50"/>
        <v>是</v>
      </c>
      <c r="M1079" s="36" t="str">
        <f t="shared" si="51"/>
        <v>否</v>
      </c>
    </row>
    <row r="1080" ht="18.95" customHeight="1" spans="1:13">
      <c r="A1080" s="17" t="s">
        <v>135</v>
      </c>
      <c r="B1080" s="18" t="s">
        <v>135</v>
      </c>
      <c r="C1080" s="468" t="s">
        <v>2030</v>
      </c>
      <c r="D1080" s="19" t="s">
        <v>2033</v>
      </c>
      <c r="E1080" s="18" t="s">
        <v>147</v>
      </c>
      <c r="F1080" s="49" t="s">
        <v>143</v>
      </c>
      <c r="G1080" s="24">
        <v>1083</v>
      </c>
      <c r="H1080" s="26">
        <v>808</v>
      </c>
      <c r="I1080" s="26"/>
      <c r="J1080" s="26"/>
      <c r="K1080" s="38">
        <f t="shared" si="52"/>
        <v>-0.254</v>
      </c>
      <c r="L1080" s="36" t="str">
        <f t="shared" si="50"/>
        <v>是</v>
      </c>
      <c r="M1080" s="36" t="str">
        <f t="shared" si="51"/>
        <v>否</v>
      </c>
    </row>
    <row r="1081" ht="18.95" customHeight="1" spans="1:13">
      <c r="A1081" s="17" t="s">
        <v>135</v>
      </c>
      <c r="B1081" s="18" t="s">
        <v>135</v>
      </c>
      <c r="C1081" s="468" t="s">
        <v>2030</v>
      </c>
      <c r="D1081" s="19" t="s">
        <v>2034</v>
      </c>
      <c r="E1081" s="18" t="s">
        <v>147</v>
      </c>
      <c r="F1081" s="49" t="s">
        <v>145</v>
      </c>
      <c r="G1081" s="24">
        <v>56</v>
      </c>
      <c r="H1081" s="26">
        <v>92</v>
      </c>
      <c r="I1081" s="26"/>
      <c r="J1081" s="26"/>
      <c r="K1081" s="38">
        <f t="shared" si="52"/>
        <v>0.643</v>
      </c>
      <c r="L1081" s="36" t="str">
        <f t="shared" si="50"/>
        <v>是</v>
      </c>
      <c r="M1081" s="36" t="str">
        <f t="shared" si="51"/>
        <v>否</v>
      </c>
    </row>
    <row r="1082" ht="18.95" customHeight="1" spans="1:13">
      <c r="A1082" s="17" t="s">
        <v>135</v>
      </c>
      <c r="B1082" s="18" t="s">
        <v>135</v>
      </c>
      <c r="C1082" s="468" t="s">
        <v>2030</v>
      </c>
      <c r="D1082" s="19" t="s">
        <v>2035</v>
      </c>
      <c r="E1082" s="18" t="s">
        <v>147</v>
      </c>
      <c r="F1082" s="49" t="s">
        <v>2036</v>
      </c>
      <c r="G1082" s="24">
        <v>0</v>
      </c>
      <c r="H1082" s="26">
        <v>20</v>
      </c>
      <c r="I1082" s="26"/>
      <c r="J1082" s="26"/>
      <c r="K1082" s="38" t="str">
        <f t="shared" si="52"/>
        <v/>
      </c>
      <c r="L1082" s="36" t="str">
        <f t="shared" si="50"/>
        <v>是</v>
      </c>
      <c r="M1082" s="36" t="str">
        <f t="shared" si="51"/>
        <v>否</v>
      </c>
    </row>
    <row r="1083" ht="18.95" customHeight="1" spans="1:13">
      <c r="A1083" s="17" t="s">
        <v>135</v>
      </c>
      <c r="B1083" s="18" t="s">
        <v>135</v>
      </c>
      <c r="C1083" s="468" t="s">
        <v>2030</v>
      </c>
      <c r="D1083" s="19" t="s">
        <v>2037</v>
      </c>
      <c r="E1083" s="18" t="s">
        <v>147</v>
      </c>
      <c r="F1083" s="54" t="s">
        <v>2038</v>
      </c>
      <c r="G1083" s="24">
        <v>1284</v>
      </c>
      <c r="H1083" s="26">
        <v>6903</v>
      </c>
      <c r="I1083" s="26"/>
      <c r="J1083" s="26"/>
      <c r="K1083" s="38">
        <f t="shared" si="52"/>
        <v>4.376</v>
      </c>
      <c r="L1083" s="36" t="str">
        <f t="shared" si="50"/>
        <v>是</v>
      </c>
      <c r="M1083" s="36" t="str">
        <f t="shared" si="51"/>
        <v>否</v>
      </c>
    </row>
    <row r="1084" ht="18.95" customHeight="1" spans="1:13">
      <c r="A1084" s="17" t="s">
        <v>135</v>
      </c>
      <c r="B1084" s="468" t="s">
        <v>1938</v>
      </c>
      <c r="C1084" s="18"/>
      <c r="D1084" s="19" t="s">
        <v>2039</v>
      </c>
      <c r="E1084" s="18"/>
      <c r="F1084" s="49" t="s">
        <v>2040</v>
      </c>
      <c r="G1084" s="24">
        <f>SUMIF($C1083:$C2383,$D1084,$G1083:$G2383)</f>
        <v>280039</v>
      </c>
      <c r="H1084" s="25" t="e">
        <f>VLOOKUP(F1084,#REF!,2,0)</f>
        <v>#REF!</v>
      </c>
      <c r="I1084" s="24"/>
      <c r="J1084" s="24">
        <f>VLOOKUP(F1084,'数据-全省决算数!'!$B:$C,2,0)</f>
        <v>456713</v>
      </c>
      <c r="K1084" s="38" t="str">
        <f t="shared" si="52"/>
        <v/>
      </c>
      <c r="L1084" s="36" t="e">
        <f t="shared" si="50"/>
        <v>#REF!</v>
      </c>
      <c r="M1084" s="36" t="str">
        <f t="shared" si="51"/>
        <v>是</v>
      </c>
    </row>
    <row r="1085" ht="18.95" customHeight="1" spans="1:13">
      <c r="A1085" s="17" t="s">
        <v>135</v>
      </c>
      <c r="B1085" s="18"/>
      <c r="C1085" s="468" t="s">
        <v>2039</v>
      </c>
      <c r="D1085" s="19" t="s">
        <v>2041</v>
      </c>
      <c r="E1085" s="18" t="s">
        <v>147</v>
      </c>
      <c r="F1085" s="49" t="s">
        <v>141</v>
      </c>
      <c r="G1085" s="24">
        <v>1702</v>
      </c>
      <c r="H1085" s="26">
        <v>2202</v>
      </c>
      <c r="I1085" s="26"/>
      <c r="J1085" s="26"/>
      <c r="K1085" s="42">
        <f t="shared" si="52"/>
        <v>0.294</v>
      </c>
      <c r="L1085" s="36" t="str">
        <f t="shared" si="50"/>
        <v>是</v>
      </c>
      <c r="M1085" s="36" t="str">
        <f t="shared" si="51"/>
        <v>否</v>
      </c>
    </row>
    <row r="1086" ht="22.5" customHeight="1" spans="1:13">
      <c r="A1086" s="17" t="s">
        <v>135</v>
      </c>
      <c r="B1086" s="18" t="s">
        <v>135</v>
      </c>
      <c r="C1086" s="468" t="s">
        <v>2039</v>
      </c>
      <c r="D1086" s="19" t="s">
        <v>2042</v>
      </c>
      <c r="E1086" s="18" t="s">
        <v>147</v>
      </c>
      <c r="F1086" s="49" t="s">
        <v>143</v>
      </c>
      <c r="G1086" s="24">
        <v>76</v>
      </c>
      <c r="H1086" s="26">
        <v>128</v>
      </c>
      <c r="I1086" s="26"/>
      <c r="J1086" s="26"/>
      <c r="K1086" s="38">
        <f t="shared" si="52"/>
        <v>0.684</v>
      </c>
      <c r="L1086" s="36" t="str">
        <f t="shared" si="50"/>
        <v>是</v>
      </c>
      <c r="M1086" s="36" t="str">
        <f t="shared" si="51"/>
        <v>否</v>
      </c>
    </row>
    <row r="1087" ht="18.95" customHeight="1" spans="1:13">
      <c r="A1087" s="17" t="s">
        <v>135</v>
      </c>
      <c r="B1087" s="18" t="s">
        <v>135</v>
      </c>
      <c r="C1087" s="468" t="s">
        <v>2039</v>
      </c>
      <c r="D1087" s="19" t="s">
        <v>2043</v>
      </c>
      <c r="E1087" s="18" t="s">
        <v>147</v>
      </c>
      <c r="F1087" s="49" t="s">
        <v>145</v>
      </c>
      <c r="G1087" s="24">
        <v>121</v>
      </c>
      <c r="H1087" s="26">
        <v>151</v>
      </c>
      <c r="I1087" s="26"/>
      <c r="J1087" s="26"/>
      <c r="K1087" s="38">
        <f t="shared" si="52"/>
        <v>0.248</v>
      </c>
      <c r="L1087" s="36" t="str">
        <f t="shared" si="50"/>
        <v>是</v>
      </c>
      <c r="M1087" s="36" t="str">
        <f t="shared" si="51"/>
        <v>否</v>
      </c>
    </row>
    <row r="1088" ht="18.95" customHeight="1" spans="1:13">
      <c r="A1088" s="17" t="s">
        <v>135</v>
      </c>
      <c r="B1088" s="18" t="s">
        <v>135</v>
      </c>
      <c r="C1088" s="468" t="s">
        <v>2039</v>
      </c>
      <c r="D1088" s="19" t="s">
        <v>2044</v>
      </c>
      <c r="E1088" s="18" t="s">
        <v>147</v>
      </c>
      <c r="F1088" s="49" t="s">
        <v>2045</v>
      </c>
      <c r="G1088" s="24">
        <v>728</v>
      </c>
      <c r="H1088" s="26">
        <v>2895</v>
      </c>
      <c r="I1088" s="26"/>
      <c r="J1088" s="26"/>
      <c r="K1088" s="38">
        <f t="shared" si="52"/>
        <v>2.977</v>
      </c>
      <c r="L1088" s="36" t="str">
        <f t="shared" si="50"/>
        <v>是</v>
      </c>
      <c r="M1088" s="36" t="str">
        <f t="shared" si="51"/>
        <v>否</v>
      </c>
    </row>
    <row r="1089" ht="18.95" customHeight="1" spans="1:13">
      <c r="A1089" s="17" t="s">
        <v>135</v>
      </c>
      <c r="B1089" s="18" t="s">
        <v>135</v>
      </c>
      <c r="C1089" s="468" t="s">
        <v>2039</v>
      </c>
      <c r="D1089" s="19" t="s">
        <v>2046</v>
      </c>
      <c r="E1089" s="18" t="s">
        <v>147</v>
      </c>
      <c r="F1089" s="49" t="s">
        <v>2047</v>
      </c>
      <c r="G1089" s="24">
        <v>161192</v>
      </c>
      <c r="H1089" s="26">
        <v>248875</v>
      </c>
      <c r="I1089" s="26"/>
      <c r="J1089" s="26"/>
      <c r="K1089" s="42">
        <f t="shared" si="52"/>
        <v>0.544</v>
      </c>
      <c r="L1089" s="36" t="str">
        <f t="shared" si="50"/>
        <v>是</v>
      </c>
      <c r="M1089" s="36" t="str">
        <f t="shared" si="51"/>
        <v>否</v>
      </c>
    </row>
    <row r="1090" ht="18.95" customHeight="1" spans="1:13">
      <c r="A1090" s="17" t="s">
        <v>135</v>
      </c>
      <c r="B1090" s="18" t="s">
        <v>135</v>
      </c>
      <c r="C1090" s="468" t="s">
        <v>2039</v>
      </c>
      <c r="D1090" s="19" t="s">
        <v>2048</v>
      </c>
      <c r="E1090" s="18" t="s">
        <v>147</v>
      </c>
      <c r="F1090" s="54" t="s">
        <v>2049</v>
      </c>
      <c r="G1090" s="24">
        <v>116220</v>
      </c>
      <c r="H1090" s="26">
        <v>202484</v>
      </c>
      <c r="I1090" s="26"/>
      <c r="J1090" s="26"/>
      <c r="K1090" s="42">
        <f t="shared" si="52"/>
        <v>0.742</v>
      </c>
      <c r="L1090" s="36" t="str">
        <f t="shared" si="50"/>
        <v>是</v>
      </c>
      <c r="M1090" s="36" t="str">
        <f t="shared" si="51"/>
        <v>否</v>
      </c>
    </row>
    <row r="1091" ht="18.95" customHeight="1" spans="1:13">
      <c r="A1091" s="17" t="s">
        <v>135</v>
      </c>
      <c r="B1091" s="18" t="s">
        <v>1938</v>
      </c>
      <c r="C1091" s="18" t="s">
        <v>135</v>
      </c>
      <c r="D1091" s="19" t="s">
        <v>2050</v>
      </c>
      <c r="E1091" s="18"/>
      <c r="F1091" s="49" t="s">
        <v>4617</v>
      </c>
      <c r="G1091" s="24">
        <f>SUMIF($C1090:$C2390,$D1091,$G1090:$G2390)</f>
        <v>132612</v>
      </c>
      <c r="H1091" s="25" t="e">
        <f>VLOOKUP(F1091,#REF!,2,0)</f>
        <v>#REF!</v>
      </c>
      <c r="I1091" s="24"/>
      <c r="J1091" s="24" t="e">
        <f>VLOOKUP(F1091,'数据-全省决算数!'!$B:$C,2,0)</f>
        <v>#N/A</v>
      </c>
      <c r="K1091" s="38" t="str">
        <f t="shared" si="52"/>
        <v/>
      </c>
      <c r="L1091" s="36" t="e">
        <f t="shared" si="50"/>
        <v>#REF!</v>
      </c>
      <c r="M1091" s="36" t="str">
        <f t="shared" si="51"/>
        <v>是</v>
      </c>
    </row>
    <row r="1092" ht="20.25" customHeight="1" spans="1:13">
      <c r="A1092" s="17" t="s">
        <v>135</v>
      </c>
      <c r="B1092" s="18" t="s">
        <v>135</v>
      </c>
      <c r="C1092" s="468" t="s">
        <v>2050</v>
      </c>
      <c r="D1092" s="19" t="s">
        <v>2052</v>
      </c>
      <c r="E1092" s="18" t="s">
        <v>147</v>
      </c>
      <c r="F1092" s="49" t="s">
        <v>2053</v>
      </c>
      <c r="G1092" s="24">
        <v>0</v>
      </c>
      <c r="H1092" s="26">
        <v>0</v>
      </c>
      <c r="I1092" s="26"/>
      <c r="J1092" s="26"/>
      <c r="K1092" s="38" t="str">
        <f t="shared" si="52"/>
        <v/>
      </c>
      <c r="L1092" s="36" t="str">
        <f t="shared" ref="L1092:L1155" si="53">IF(F1092&lt;&gt;"",IF(SUM(G1092:H1092)&lt;&gt;0,"是","否"),"空")</f>
        <v>否</v>
      </c>
      <c r="M1092" s="36" t="str">
        <f t="shared" ref="M1092:M1155" si="54">IF(C1092&lt;&gt;"",IF(OR(LEFT(C1092,3)="205",LEFT(C1092,3)="206",LEFT(C1092,3)="207",LEFT(C1092,3)="208",LEFT(C1092,3)="210",LEFT(C1092,3)="213"),"是","否"),"是")</f>
        <v>否</v>
      </c>
    </row>
    <row r="1093" ht="18.95" customHeight="1" spans="1:13">
      <c r="A1093" s="17" t="s">
        <v>135</v>
      </c>
      <c r="B1093" s="18" t="s">
        <v>135</v>
      </c>
      <c r="C1093" s="468" t="s">
        <v>2050</v>
      </c>
      <c r="D1093" s="19" t="s">
        <v>2054</v>
      </c>
      <c r="E1093" s="18" t="s">
        <v>147</v>
      </c>
      <c r="F1093" s="49" t="s">
        <v>2055</v>
      </c>
      <c r="G1093" s="24">
        <v>28556</v>
      </c>
      <c r="H1093" s="26">
        <v>18124</v>
      </c>
      <c r="I1093" s="26"/>
      <c r="J1093" s="26"/>
      <c r="K1093" s="38">
        <f t="shared" si="52"/>
        <v>-0.365</v>
      </c>
      <c r="L1093" s="36" t="str">
        <f t="shared" si="53"/>
        <v>是</v>
      </c>
      <c r="M1093" s="36" t="str">
        <f t="shared" si="54"/>
        <v>否</v>
      </c>
    </row>
    <row r="1094" ht="18.95" customHeight="1" spans="1:13">
      <c r="A1094" s="17" t="s">
        <v>135</v>
      </c>
      <c r="B1094" s="18" t="s">
        <v>135</v>
      </c>
      <c r="C1094" s="468" t="s">
        <v>2050</v>
      </c>
      <c r="D1094" s="462" t="s">
        <v>2056</v>
      </c>
      <c r="E1094" s="18" t="s">
        <v>147</v>
      </c>
      <c r="F1094" s="49" t="s">
        <v>2057</v>
      </c>
      <c r="G1094" s="24">
        <v>0</v>
      </c>
      <c r="H1094" s="26">
        <v>27667</v>
      </c>
      <c r="I1094" s="26"/>
      <c r="J1094" s="26"/>
      <c r="K1094" s="38" t="str">
        <f t="shared" si="52"/>
        <v/>
      </c>
      <c r="L1094" s="36" t="str">
        <f t="shared" si="53"/>
        <v>是</v>
      </c>
      <c r="M1094" s="36" t="str">
        <f t="shared" si="54"/>
        <v>否</v>
      </c>
    </row>
    <row r="1095" ht="18.95" customHeight="1" spans="1:13">
      <c r="A1095" s="17" t="s">
        <v>135</v>
      </c>
      <c r="B1095" s="18" t="s">
        <v>135</v>
      </c>
      <c r="C1095" s="468" t="s">
        <v>2050</v>
      </c>
      <c r="D1095" s="462" t="s">
        <v>2058</v>
      </c>
      <c r="E1095" s="18" t="s">
        <v>147</v>
      </c>
      <c r="F1095" s="49" t="s">
        <v>2059</v>
      </c>
      <c r="G1095" s="24">
        <v>315</v>
      </c>
      <c r="H1095" s="26">
        <v>10</v>
      </c>
      <c r="I1095" s="26"/>
      <c r="J1095" s="26"/>
      <c r="K1095" s="38">
        <f t="shared" si="52"/>
        <v>-0.968</v>
      </c>
      <c r="L1095" s="36" t="str">
        <f t="shared" si="53"/>
        <v>是</v>
      </c>
      <c r="M1095" s="36" t="str">
        <f t="shared" si="54"/>
        <v>否</v>
      </c>
    </row>
    <row r="1096" ht="18.95" customHeight="1" spans="1:13">
      <c r="A1096" s="17" t="s">
        <v>135</v>
      </c>
      <c r="B1096" s="18" t="s">
        <v>135</v>
      </c>
      <c r="C1096" s="468" t="s">
        <v>2050</v>
      </c>
      <c r="D1096" s="464" t="s">
        <v>2060</v>
      </c>
      <c r="E1096" s="18" t="s">
        <v>147</v>
      </c>
      <c r="F1096" s="49" t="s">
        <v>2061</v>
      </c>
      <c r="G1096" s="24">
        <v>0</v>
      </c>
      <c r="H1096" s="26">
        <v>100</v>
      </c>
      <c r="I1096" s="26"/>
      <c r="J1096" s="26"/>
      <c r="K1096" s="42" t="str">
        <f t="shared" si="52"/>
        <v/>
      </c>
      <c r="L1096" s="36" t="str">
        <f t="shared" si="53"/>
        <v>是</v>
      </c>
      <c r="M1096" s="36" t="str">
        <f t="shared" si="54"/>
        <v>否</v>
      </c>
    </row>
    <row r="1097" ht="18.95" customHeight="1" spans="1:13">
      <c r="A1097" s="17" t="s">
        <v>135</v>
      </c>
      <c r="B1097" s="18" t="s">
        <v>135</v>
      </c>
      <c r="C1097" s="468" t="s">
        <v>2050</v>
      </c>
      <c r="D1097" s="19" t="s">
        <v>2062</v>
      </c>
      <c r="E1097" s="18" t="s">
        <v>147</v>
      </c>
      <c r="F1097" s="54" t="s">
        <v>3473</v>
      </c>
      <c r="G1097" s="24">
        <v>103741</v>
      </c>
      <c r="H1097" s="26">
        <v>197091</v>
      </c>
      <c r="I1097" s="26"/>
      <c r="J1097" s="26"/>
      <c r="K1097" s="38">
        <f t="shared" si="52"/>
        <v>0.9</v>
      </c>
      <c r="L1097" s="36" t="str">
        <f t="shared" si="53"/>
        <v>是</v>
      </c>
      <c r="M1097" s="36" t="str">
        <f t="shared" si="54"/>
        <v>否</v>
      </c>
    </row>
    <row r="1098" ht="19.5" customHeight="1" spans="1:13">
      <c r="A1098" s="17" t="s">
        <v>134</v>
      </c>
      <c r="B1098" s="18"/>
      <c r="C1098" s="18" t="s">
        <v>135</v>
      </c>
      <c r="D1098" s="19" t="s">
        <v>2064</v>
      </c>
      <c r="E1098" s="18"/>
      <c r="F1098" s="50" t="s">
        <v>2065</v>
      </c>
      <c r="G1098" s="21">
        <f>SUMIF($B1099:$B$1301,$D1098,$G1099:$G$1301)</f>
        <v>297382</v>
      </c>
      <c r="H1098" s="25" t="e">
        <f>VLOOKUP(F1098,#REF!,2,0)</f>
        <v>#REF!</v>
      </c>
      <c r="I1098" s="34"/>
      <c r="J1098" s="24" t="e">
        <f>VLOOKUP(F1098,'数据-全省决算数!'!$B:$C,2,0)</f>
        <v>#N/A</v>
      </c>
      <c r="K1098" s="35" t="str">
        <f t="shared" si="52"/>
        <v/>
      </c>
      <c r="L1098" s="36" t="e">
        <f t="shared" si="53"/>
        <v>#REF!</v>
      </c>
      <c r="M1098" s="36" t="str">
        <f t="shared" si="54"/>
        <v>是</v>
      </c>
    </row>
    <row r="1099" ht="18.95" customHeight="1" spans="1:13">
      <c r="A1099" s="17" t="s">
        <v>135</v>
      </c>
      <c r="B1099" s="468" t="s">
        <v>2064</v>
      </c>
      <c r="C1099" s="18"/>
      <c r="D1099" s="19" t="s">
        <v>2066</v>
      </c>
      <c r="E1099" s="18"/>
      <c r="F1099" s="49" t="s">
        <v>2067</v>
      </c>
      <c r="G1099" s="24">
        <f>SUMIF($C1098:$C2398,$D1099,$G1098:$G2398)</f>
        <v>62731</v>
      </c>
      <c r="H1099" s="25" t="e">
        <f>VLOOKUP(F1099,#REF!,2,0)</f>
        <v>#REF!</v>
      </c>
      <c r="I1099" s="24"/>
      <c r="J1099" s="24">
        <f>VLOOKUP(F1099,'数据-全省决算数!'!$B:$C,2,0)</f>
        <v>103184</v>
      </c>
      <c r="K1099" s="38" t="str">
        <f t="shared" si="52"/>
        <v/>
      </c>
      <c r="L1099" s="36" t="e">
        <f t="shared" si="53"/>
        <v>#REF!</v>
      </c>
      <c r="M1099" s="36" t="str">
        <f t="shared" si="54"/>
        <v>是</v>
      </c>
    </row>
    <row r="1100" ht="18.95" customHeight="1" spans="1:13">
      <c r="A1100" s="17" t="s">
        <v>135</v>
      </c>
      <c r="B1100" s="18" t="s">
        <v>135</v>
      </c>
      <c r="C1100" s="468" t="s">
        <v>2066</v>
      </c>
      <c r="D1100" s="19" t="s">
        <v>2068</v>
      </c>
      <c r="E1100" s="18" t="s">
        <v>147</v>
      </c>
      <c r="F1100" s="49" t="s">
        <v>141</v>
      </c>
      <c r="G1100" s="24">
        <v>12199</v>
      </c>
      <c r="H1100" s="26">
        <v>14970</v>
      </c>
      <c r="I1100" s="26"/>
      <c r="J1100" s="26"/>
      <c r="K1100" s="38">
        <f t="shared" si="52"/>
        <v>0.227</v>
      </c>
      <c r="L1100" s="36" t="str">
        <f t="shared" si="53"/>
        <v>是</v>
      </c>
      <c r="M1100" s="36" t="str">
        <f t="shared" si="54"/>
        <v>否</v>
      </c>
    </row>
    <row r="1101" ht="18.95" customHeight="1" spans="1:13">
      <c r="A1101" s="17" t="s">
        <v>135</v>
      </c>
      <c r="B1101" s="18" t="s">
        <v>135</v>
      </c>
      <c r="C1101" s="468" t="s">
        <v>2066</v>
      </c>
      <c r="D1101" s="19" t="s">
        <v>2069</v>
      </c>
      <c r="E1101" s="18" t="s">
        <v>147</v>
      </c>
      <c r="F1101" s="49" t="s">
        <v>143</v>
      </c>
      <c r="G1101" s="24">
        <v>1410</v>
      </c>
      <c r="H1101" s="26">
        <v>917</v>
      </c>
      <c r="I1101" s="26"/>
      <c r="J1101" s="26"/>
      <c r="K1101" s="38">
        <f t="shared" si="52"/>
        <v>-0.35</v>
      </c>
      <c r="L1101" s="36" t="str">
        <f t="shared" si="53"/>
        <v>是</v>
      </c>
      <c r="M1101" s="36" t="str">
        <f t="shared" si="54"/>
        <v>否</v>
      </c>
    </row>
    <row r="1102" ht="18.95" customHeight="1" spans="1:13">
      <c r="A1102" s="17" t="s">
        <v>135</v>
      </c>
      <c r="B1102" s="18" t="s">
        <v>135</v>
      </c>
      <c r="C1102" s="468" t="s">
        <v>2066</v>
      </c>
      <c r="D1102" s="19" t="s">
        <v>2070</v>
      </c>
      <c r="E1102" s="18" t="s">
        <v>147</v>
      </c>
      <c r="F1102" s="49" t="s">
        <v>145</v>
      </c>
      <c r="G1102" s="24">
        <v>0</v>
      </c>
      <c r="H1102" s="26">
        <v>3</v>
      </c>
      <c r="I1102" s="26"/>
      <c r="J1102" s="26"/>
      <c r="K1102" s="38" t="str">
        <f t="shared" si="52"/>
        <v/>
      </c>
      <c r="L1102" s="36" t="str">
        <f t="shared" si="53"/>
        <v>是</v>
      </c>
      <c r="M1102" s="36" t="str">
        <f t="shared" si="54"/>
        <v>否</v>
      </c>
    </row>
    <row r="1103" ht="18.95" customHeight="1" spans="1:13">
      <c r="A1103" s="17" t="s">
        <v>135</v>
      </c>
      <c r="B1103" s="18" t="s">
        <v>135</v>
      </c>
      <c r="C1103" s="468" t="s">
        <v>2066</v>
      </c>
      <c r="D1103" s="19" t="s">
        <v>2071</v>
      </c>
      <c r="E1103" s="18" t="s">
        <v>147</v>
      </c>
      <c r="F1103" s="49" t="s">
        <v>2072</v>
      </c>
      <c r="G1103" s="24">
        <v>139</v>
      </c>
      <c r="H1103" s="26">
        <v>3</v>
      </c>
      <c r="I1103" s="26"/>
      <c r="J1103" s="26"/>
      <c r="K1103" s="38">
        <f t="shared" si="52"/>
        <v>-0.978</v>
      </c>
      <c r="L1103" s="36" t="str">
        <f t="shared" si="53"/>
        <v>是</v>
      </c>
      <c r="M1103" s="36" t="str">
        <f t="shared" si="54"/>
        <v>否</v>
      </c>
    </row>
    <row r="1104" ht="18.95" customHeight="1" spans="1:13">
      <c r="A1104" s="17" t="s">
        <v>135</v>
      </c>
      <c r="B1104" s="18" t="s">
        <v>135</v>
      </c>
      <c r="C1104" s="468" t="s">
        <v>2066</v>
      </c>
      <c r="D1104" s="19" t="s">
        <v>2073</v>
      </c>
      <c r="E1104" s="18" t="s">
        <v>147</v>
      </c>
      <c r="F1104" s="49" t="s">
        <v>2074</v>
      </c>
      <c r="G1104" s="24">
        <v>48</v>
      </c>
      <c r="H1104" s="26">
        <v>486</v>
      </c>
      <c r="I1104" s="26"/>
      <c r="J1104" s="26"/>
      <c r="K1104" s="38">
        <f t="shared" si="52"/>
        <v>9.125</v>
      </c>
      <c r="L1104" s="36" t="str">
        <f t="shared" si="53"/>
        <v>是</v>
      </c>
      <c r="M1104" s="36" t="str">
        <f t="shared" si="54"/>
        <v>否</v>
      </c>
    </row>
    <row r="1105" ht="18.95" customHeight="1" spans="1:13">
      <c r="A1105" s="17"/>
      <c r="B1105" s="18" t="s">
        <v>135</v>
      </c>
      <c r="C1105" s="468" t="s">
        <v>2066</v>
      </c>
      <c r="D1105" s="19" t="s">
        <v>2075</v>
      </c>
      <c r="E1105" s="18" t="s">
        <v>147</v>
      </c>
      <c r="F1105" s="49" t="s">
        <v>2076</v>
      </c>
      <c r="G1105" s="24">
        <v>544</v>
      </c>
      <c r="H1105" s="26">
        <v>1009</v>
      </c>
      <c r="I1105" s="26"/>
      <c r="J1105" s="26"/>
      <c r="K1105" s="42">
        <f t="shared" si="52"/>
        <v>0.855</v>
      </c>
      <c r="L1105" s="36" t="str">
        <f t="shared" si="53"/>
        <v>是</v>
      </c>
      <c r="M1105" s="36" t="str">
        <f t="shared" si="54"/>
        <v>否</v>
      </c>
    </row>
    <row r="1106" ht="18.95" customHeight="1" spans="1:13">
      <c r="A1106" s="17" t="s">
        <v>135</v>
      </c>
      <c r="B1106" s="18"/>
      <c r="C1106" s="468" t="s">
        <v>2066</v>
      </c>
      <c r="D1106" s="19" t="s">
        <v>2077</v>
      </c>
      <c r="E1106" s="18" t="s">
        <v>147</v>
      </c>
      <c r="F1106" s="49" t="s">
        <v>2078</v>
      </c>
      <c r="G1106" s="24">
        <v>633</v>
      </c>
      <c r="H1106" s="26">
        <v>10595</v>
      </c>
      <c r="I1106" s="26"/>
      <c r="J1106" s="26"/>
      <c r="K1106" s="38">
        <f t="shared" si="52"/>
        <v>15.738</v>
      </c>
      <c r="L1106" s="36" t="str">
        <f t="shared" si="53"/>
        <v>是</v>
      </c>
      <c r="M1106" s="36" t="str">
        <f t="shared" si="54"/>
        <v>否</v>
      </c>
    </row>
    <row r="1107" ht="18.95" customHeight="1" spans="1:13">
      <c r="A1107" s="17" t="s">
        <v>135</v>
      </c>
      <c r="B1107" s="18" t="s">
        <v>135</v>
      </c>
      <c r="C1107" s="468" t="s">
        <v>2066</v>
      </c>
      <c r="D1107" s="19" t="s">
        <v>2079</v>
      </c>
      <c r="E1107" s="18" t="s">
        <v>147</v>
      </c>
      <c r="F1107" s="49" t="s">
        <v>160</v>
      </c>
      <c r="G1107" s="24">
        <v>440</v>
      </c>
      <c r="H1107" s="26">
        <v>701</v>
      </c>
      <c r="I1107" s="26"/>
      <c r="J1107" s="26"/>
      <c r="K1107" s="38">
        <f t="shared" si="52"/>
        <v>0.593</v>
      </c>
      <c r="L1107" s="36" t="str">
        <f t="shared" si="53"/>
        <v>是</v>
      </c>
      <c r="M1107" s="36" t="str">
        <f t="shared" si="54"/>
        <v>否</v>
      </c>
    </row>
    <row r="1108" ht="18.95" customHeight="1" spans="1:13">
      <c r="A1108" s="17" t="s">
        <v>135</v>
      </c>
      <c r="B1108" s="18" t="s">
        <v>135</v>
      </c>
      <c r="C1108" s="468" t="s">
        <v>2066</v>
      </c>
      <c r="D1108" s="19" t="s">
        <v>2080</v>
      </c>
      <c r="E1108" s="18" t="s">
        <v>147</v>
      </c>
      <c r="F1108" s="57" t="s">
        <v>2081</v>
      </c>
      <c r="G1108" s="24">
        <v>47318</v>
      </c>
      <c r="H1108" s="26">
        <v>75002</v>
      </c>
      <c r="I1108" s="26"/>
      <c r="J1108" s="26"/>
      <c r="K1108" s="38">
        <f t="shared" si="52"/>
        <v>0.585</v>
      </c>
      <c r="L1108" s="36" t="str">
        <f t="shared" si="53"/>
        <v>是</v>
      </c>
      <c r="M1108" s="36" t="str">
        <f t="shared" si="54"/>
        <v>否</v>
      </c>
    </row>
    <row r="1109" ht="18.95" customHeight="1" spans="1:13">
      <c r="A1109" s="17" t="s">
        <v>135</v>
      </c>
      <c r="B1109" s="468" t="s">
        <v>2064</v>
      </c>
      <c r="C1109" s="18"/>
      <c r="D1109" s="19" t="s">
        <v>2082</v>
      </c>
      <c r="E1109" s="18"/>
      <c r="F1109" s="51" t="s">
        <v>2083</v>
      </c>
      <c r="G1109" s="24">
        <f>SUMIF($C1108:$C2408,$D1109,$G1108:$G2408)</f>
        <v>162661</v>
      </c>
      <c r="H1109" s="25" t="e">
        <f>VLOOKUP(F1109,#REF!,2,0)</f>
        <v>#REF!</v>
      </c>
      <c r="I1109" s="24"/>
      <c r="J1109" s="24">
        <f>VLOOKUP(F1109,'数据-全省决算数!'!$B:$C,2,0)</f>
        <v>156674</v>
      </c>
      <c r="K1109" s="38" t="str">
        <f t="shared" si="52"/>
        <v/>
      </c>
      <c r="L1109" s="36" t="e">
        <f t="shared" si="53"/>
        <v>#REF!</v>
      </c>
      <c r="M1109" s="36" t="str">
        <f t="shared" si="54"/>
        <v>是</v>
      </c>
    </row>
    <row r="1110" ht="18.95" customHeight="1" spans="1:13">
      <c r="A1110" s="17" t="s">
        <v>135</v>
      </c>
      <c r="B1110" s="18" t="s">
        <v>135</v>
      </c>
      <c r="C1110" s="468" t="s">
        <v>2082</v>
      </c>
      <c r="D1110" s="19" t="s">
        <v>2084</v>
      </c>
      <c r="E1110" s="18" t="s">
        <v>147</v>
      </c>
      <c r="F1110" s="51" t="s">
        <v>141</v>
      </c>
      <c r="G1110" s="24">
        <v>11860</v>
      </c>
      <c r="H1110" s="26">
        <v>14716</v>
      </c>
      <c r="I1110" s="26"/>
      <c r="J1110" s="26"/>
      <c r="K1110" s="38">
        <f t="shared" si="52"/>
        <v>0.241</v>
      </c>
      <c r="L1110" s="36" t="str">
        <f t="shared" si="53"/>
        <v>是</v>
      </c>
      <c r="M1110" s="36" t="str">
        <f t="shared" si="54"/>
        <v>否</v>
      </c>
    </row>
    <row r="1111" ht="18.95" customHeight="1" spans="1:13">
      <c r="A1111" s="17" t="s">
        <v>135</v>
      </c>
      <c r="B1111" s="18" t="s">
        <v>135</v>
      </c>
      <c r="C1111" s="468" t="s">
        <v>2082</v>
      </c>
      <c r="D1111" s="19" t="s">
        <v>2085</v>
      </c>
      <c r="E1111" s="18" t="s">
        <v>147</v>
      </c>
      <c r="F1111" s="51" t="s">
        <v>143</v>
      </c>
      <c r="G1111" s="24">
        <v>3253</v>
      </c>
      <c r="H1111" s="26">
        <v>1552</v>
      </c>
      <c r="I1111" s="26"/>
      <c r="J1111" s="26"/>
      <c r="K1111" s="38">
        <f t="shared" si="52"/>
        <v>-0.523</v>
      </c>
      <c r="L1111" s="36" t="str">
        <f t="shared" si="53"/>
        <v>是</v>
      </c>
      <c r="M1111" s="36" t="str">
        <f t="shared" si="54"/>
        <v>否</v>
      </c>
    </row>
    <row r="1112" ht="18.95" customHeight="1" spans="1:13">
      <c r="A1112" s="17" t="s">
        <v>135</v>
      </c>
      <c r="B1112" s="18" t="s">
        <v>135</v>
      </c>
      <c r="C1112" s="468" t="s">
        <v>2082</v>
      </c>
      <c r="D1112" s="19" t="s">
        <v>2086</v>
      </c>
      <c r="E1112" s="18" t="s">
        <v>147</v>
      </c>
      <c r="F1112" s="51" t="s">
        <v>145</v>
      </c>
      <c r="G1112" s="24">
        <v>241</v>
      </c>
      <c r="H1112" s="26">
        <v>3217</v>
      </c>
      <c r="I1112" s="26"/>
      <c r="J1112" s="26"/>
      <c r="K1112" s="38">
        <f t="shared" si="52"/>
        <v>12.349</v>
      </c>
      <c r="L1112" s="36" t="str">
        <f t="shared" si="53"/>
        <v>是</v>
      </c>
      <c r="M1112" s="36" t="str">
        <f t="shared" si="54"/>
        <v>否</v>
      </c>
    </row>
    <row r="1113" ht="18.95" customHeight="1" spans="1:13">
      <c r="A1113" s="17" t="s">
        <v>135</v>
      </c>
      <c r="B1113" s="18" t="s">
        <v>135</v>
      </c>
      <c r="C1113" s="468" t="s">
        <v>2082</v>
      </c>
      <c r="D1113" s="19" t="s">
        <v>2087</v>
      </c>
      <c r="E1113" s="18" t="s">
        <v>147</v>
      </c>
      <c r="F1113" s="51" t="s">
        <v>2088</v>
      </c>
      <c r="G1113" s="24">
        <v>29347</v>
      </c>
      <c r="H1113" s="26">
        <v>27738</v>
      </c>
      <c r="I1113" s="26"/>
      <c r="J1113" s="26"/>
      <c r="K1113" s="38">
        <f t="shared" si="52"/>
        <v>-0.055</v>
      </c>
      <c r="L1113" s="36" t="str">
        <f t="shared" si="53"/>
        <v>是</v>
      </c>
      <c r="M1113" s="36" t="str">
        <f t="shared" si="54"/>
        <v>否</v>
      </c>
    </row>
    <row r="1114" ht="18.95" customHeight="1" spans="1:13">
      <c r="A1114" s="17" t="s">
        <v>135</v>
      </c>
      <c r="B1114" s="18" t="s">
        <v>135</v>
      </c>
      <c r="C1114" s="468" t="s">
        <v>2082</v>
      </c>
      <c r="D1114" s="19" t="s">
        <v>2089</v>
      </c>
      <c r="E1114" s="18" t="s">
        <v>147</v>
      </c>
      <c r="F1114" s="51" t="s">
        <v>2090</v>
      </c>
      <c r="G1114" s="24">
        <v>4146</v>
      </c>
      <c r="H1114" s="26">
        <v>5662</v>
      </c>
      <c r="I1114" s="26"/>
      <c r="J1114" s="26"/>
      <c r="K1114" s="38">
        <f t="shared" si="52"/>
        <v>0.366</v>
      </c>
      <c r="L1114" s="36" t="str">
        <f t="shared" si="53"/>
        <v>是</v>
      </c>
      <c r="M1114" s="36" t="str">
        <f t="shared" si="54"/>
        <v>否</v>
      </c>
    </row>
    <row r="1115" ht="18.95" customHeight="1" spans="1:13">
      <c r="A1115" s="17" t="s">
        <v>135</v>
      </c>
      <c r="B1115" s="18"/>
      <c r="C1115" s="468" t="s">
        <v>2082</v>
      </c>
      <c r="D1115" s="19" t="s">
        <v>2091</v>
      </c>
      <c r="E1115" s="18" t="s">
        <v>147</v>
      </c>
      <c r="F1115" s="58" t="s">
        <v>2092</v>
      </c>
      <c r="G1115" s="24">
        <v>113814</v>
      </c>
      <c r="H1115" s="26">
        <v>122842</v>
      </c>
      <c r="I1115" s="26"/>
      <c r="J1115" s="26"/>
      <c r="K1115" s="42">
        <f t="shared" si="52"/>
        <v>0.079</v>
      </c>
      <c r="L1115" s="36" t="str">
        <f t="shared" si="53"/>
        <v>是</v>
      </c>
      <c r="M1115" s="36" t="str">
        <f t="shared" si="54"/>
        <v>否</v>
      </c>
    </row>
    <row r="1116" ht="18.95" customHeight="1" spans="1:13">
      <c r="A1116" s="17" t="s">
        <v>135</v>
      </c>
      <c r="B1116" s="468" t="s">
        <v>2064</v>
      </c>
      <c r="C1116" s="18"/>
      <c r="D1116" s="19" t="s">
        <v>2093</v>
      </c>
      <c r="E1116" s="18"/>
      <c r="F1116" s="49" t="s">
        <v>2094</v>
      </c>
      <c r="G1116" s="24">
        <f>SUMIF($C1115:$C2415,$D1116,$G1115:$G2415)</f>
        <v>54701</v>
      </c>
      <c r="H1116" s="25" t="e">
        <f>VLOOKUP(F1116,#REF!,2,0)</f>
        <v>#REF!</v>
      </c>
      <c r="I1116" s="24"/>
      <c r="J1116" s="24">
        <f>VLOOKUP(F1116,'数据-全省决算数!'!$B:$C,2,0)</f>
        <v>47721</v>
      </c>
      <c r="K1116" s="38" t="str">
        <f t="shared" si="52"/>
        <v/>
      </c>
      <c r="L1116" s="36" t="e">
        <f t="shared" si="53"/>
        <v>#REF!</v>
      </c>
      <c r="M1116" s="36" t="str">
        <f t="shared" si="54"/>
        <v>是</v>
      </c>
    </row>
    <row r="1117" ht="18.95" customHeight="1" spans="1:13">
      <c r="A1117" s="17" t="s">
        <v>135</v>
      </c>
      <c r="B1117" s="18" t="s">
        <v>135</v>
      </c>
      <c r="C1117" s="468" t="s">
        <v>2093</v>
      </c>
      <c r="D1117" s="19" t="s">
        <v>2095</v>
      </c>
      <c r="E1117" s="18" t="s">
        <v>147</v>
      </c>
      <c r="F1117" s="49" t="s">
        <v>141</v>
      </c>
      <c r="G1117" s="24">
        <v>456</v>
      </c>
      <c r="H1117" s="26">
        <v>590</v>
      </c>
      <c r="I1117" s="26"/>
      <c r="J1117" s="26"/>
      <c r="K1117" s="38">
        <f t="shared" si="52"/>
        <v>0.294</v>
      </c>
      <c r="L1117" s="36" t="str">
        <f t="shared" si="53"/>
        <v>是</v>
      </c>
      <c r="M1117" s="36" t="str">
        <f t="shared" si="54"/>
        <v>否</v>
      </c>
    </row>
    <row r="1118" ht="18.95" customHeight="1" spans="1:13">
      <c r="A1118" s="17" t="s">
        <v>135</v>
      </c>
      <c r="B1118" s="18" t="s">
        <v>135</v>
      </c>
      <c r="C1118" s="468" t="s">
        <v>2093</v>
      </c>
      <c r="D1118" s="19" t="s">
        <v>2096</v>
      </c>
      <c r="E1118" s="18" t="s">
        <v>147</v>
      </c>
      <c r="F1118" s="49" t="s">
        <v>143</v>
      </c>
      <c r="G1118" s="24">
        <v>360</v>
      </c>
      <c r="H1118" s="26">
        <v>352</v>
      </c>
      <c r="I1118" s="26"/>
      <c r="J1118" s="26"/>
      <c r="K1118" s="38">
        <f t="shared" si="52"/>
        <v>-0.022</v>
      </c>
      <c r="L1118" s="36" t="str">
        <f t="shared" si="53"/>
        <v>是</v>
      </c>
      <c r="M1118" s="36" t="str">
        <f t="shared" si="54"/>
        <v>否</v>
      </c>
    </row>
    <row r="1119" ht="18.95" customHeight="1" spans="1:13">
      <c r="A1119" s="17" t="s">
        <v>135</v>
      </c>
      <c r="B1119" s="18" t="s">
        <v>135</v>
      </c>
      <c r="C1119" s="468" t="s">
        <v>2093</v>
      </c>
      <c r="D1119" s="19" t="s">
        <v>2097</v>
      </c>
      <c r="E1119" s="18" t="s">
        <v>147</v>
      </c>
      <c r="F1119" s="49" t="s">
        <v>145</v>
      </c>
      <c r="G1119" s="24">
        <v>19</v>
      </c>
      <c r="H1119" s="26">
        <v>23</v>
      </c>
      <c r="I1119" s="26"/>
      <c r="J1119" s="26"/>
      <c r="K1119" s="38">
        <f t="shared" si="52"/>
        <v>0.211</v>
      </c>
      <c r="L1119" s="36" t="str">
        <f t="shared" si="53"/>
        <v>是</v>
      </c>
      <c r="M1119" s="36" t="str">
        <f t="shared" si="54"/>
        <v>否</v>
      </c>
    </row>
    <row r="1120" ht="18.95" customHeight="1" spans="1:13">
      <c r="A1120" s="17" t="s">
        <v>135</v>
      </c>
      <c r="B1120" s="18" t="s">
        <v>135</v>
      </c>
      <c r="C1120" s="468" t="s">
        <v>2093</v>
      </c>
      <c r="D1120" s="19" t="s">
        <v>2098</v>
      </c>
      <c r="E1120" s="18" t="s">
        <v>147</v>
      </c>
      <c r="F1120" s="49" t="s">
        <v>2099</v>
      </c>
      <c r="G1120" s="24">
        <v>0</v>
      </c>
      <c r="H1120" s="26">
        <v>10</v>
      </c>
      <c r="I1120" s="26"/>
      <c r="J1120" s="26"/>
      <c r="K1120" s="38" t="str">
        <f t="shared" ref="K1120:K1155" si="55">IF(ISERROR(H1120/G1120-1),"",H1120/G1120-1)</f>
        <v/>
      </c>
      <c r="L1120" s="36" t="str">
        <f t="shared" si="53"/>
        <v>是</v>
      </c>
      <c r="M1120" s="36" t="str">
        <f t="shared" si="54"/>
        <v>否</v>
      </c>
    </row>
    <row r="1121" ht="18.95" customHeight="1" spans="1:13">
      <c r="A1121" s="17" t="s">
        <v>135</v>
      </c>
      <c r="B1121" s="18" t="s">
        <v>135</v>
      </c>
      <c r="C1121" s="468" t="s">
        <v>2093</v>
      </c>
      <c r="D1121" s="19" t="s">
        <v>2100</v>
      </c>
      <c r="E1121" s="18" t="s">
        <v>147</v>
      </c>
      <c r="F1121" s="54" t="s">
        <v>2101</v>
      </c>
      <c r="G1121" s="24">
        <v>53866</v>
      </c>
      <c r="H1121" s="26">
        <v>46731</v>
      </c>
      <c r="I1121" s="26"/>
      <c r="J1121" s="26"/>
      <c r="K1121" s="35">
        <f t="shared" si="55"/>
        <v>-0.132</v>
      </c>
      <c r="L1121" s="36" t="str">
        <f t="shared" si="53"/>
        <v>是</v>
      </c>
      <c r="M1121" s="36" t="str">
        <f t="shared" si="54"/>
        <v>否</v>
      </c>
    </row>
    <row r="1122" ht="18.95" customHeight="1" spans="1:13">
      <c r="A1122" s="17" t="s">
        <v>135</v>
      </c>
      <c r="B1122" s="18" t="s">
        <v>2064</v>
      </c>
      <c r="C1122" s="18" t="s">
        <v>135</v>
      </c>
      <c r="D1122" s="19" t="s">
        <v>2102</v>
      </c>
      <c r="E1122" s="18"/>
      <c r="F1122" s="49" t="s">
        <v>4618</v>
      </c>
      <c r="G1122" s="24">
        <f>SUMIF($C1121:$C2421,$D1122,$G1121:$G2421)</f>
        <v>17289</v>
      </c>
      <c r="H1122" s="25" t="e">
        <f>VLOOKUP(F1122,#REF!,2,0)</f>
        <v>#REF!</v>
      </c>
      <c r="I1122" s="24"/>
      <c r="J1122" s="24" t="e">
        <f>VLOOKUP(F1122,'数据-全省决算数!'!$B:$C,2,0)</f>
        <v>#N/A</v>
      </c>
      <c r="K1122" s="38" t="str">
        <f t="shared" si="55"/>
        <v/>
      </c>
      <c r="L1122" s="36" t="e">
        <f t="shared" si="53"/>
        <v>#REF!</v>
      </c>
      <c r="M1122" s="36" t="str">
        <f t="shared" si="54"/>
        <v>是</v>
      </c>
    </row>
    <row r="1123" ht="18.95" customHeight="1" spans="1:13">
      <c r="A1123" s="17" t="s">
        <v>135</v>
      </c>
      <c r="B1123" s="18" t="s">
        <v>135</v>
      </c>
      <c r="C1123" s="468" t="s">
        <v>2102</v>
      </c>
      <c r="D1123" s="19" t="s">
        <v>2104</v>
      </c>
      <c r="E1123" s="18" t="s">
        <v>147</v>
      </c>
      <c r="F1123" s="27" t="s">
        <v>2105</v>
      </c>
      <c r="G1123" s="24">
        <v>6441</v>
      </c>
      <c r="H1123" s="26">
        <v>7864</v>
      </c>
      <c r="I1123" s="26"/>
      <c r="J1123" s="26"/>
      <c r="K1123" s="38">
        <f t="shared" si="55"/>
        <v>0.221</v>
      </c>
      <c r="L1123" s="36" t="str">
        <f t="shared" si="53"/>
        <v>是</v>
      </c>
      <c r="M1123" s="36" t="str">
        <f t="shared" si="54"/>
        <v>否</v>
      </c>
    </row>
    <row r="1124" ht="18.95" customHeight="1" spans="1:13">
      <c r="A1124" s="17" t="s">
        <v>135</v>
      </c>
      <c r="B1124" s="18" t="s">
        <v>135</v>
      </c>
      <c r="C1124" s="468" t="s">
        <v>2102</v>
      </c>
      <c r="D1124" s="19" t="s">
        <v>2106</v>
      </c>
      <c r="E1124" s="18" t="s">
        <v>147</v>
      </c>
      <c r="F1124" s="54" t="s">
        <v>3492</v>
      </c>
      <c r="G1124" s="24">
        <v>10848</v>
      </c>
      <c r="H1124" s="26">
        <v>21909</v>
      </c>
      <c r="I1124" s="26"/>
      <c r="J1124" s="26"/>
      <c r="K1124" s="38">
        <f t="shared" si="55"/>
        <v>1.02</v>
      </c>
      <c r="L1124" s="36" t="str">
        <f t="shared" si="53"/>
        <v>是</v>
      </c>
      <c r="M1124" s="36" t="str">
        <f t="shared" si="54"/>
        <v>否</v>
      </c>
    </row>
    <row r="1125" ht="18.95" customHeight="1" spans="1:13">
      <c r="A1125" s="17" t="s">
        <v>134</v>
      </c>
      <c r="B1125" s="18" t="s">
        <v>135</v>
      </c>
      <c r="C1125" s="18"/>
      <c r="D1125" s="470" t="s">
        <v>2108</v>
      </c>
      <c r="E1125" s="18"/>
      <c r="F1125" s="50" t="s">
        <v>2109</v>
      </c>
      <c r="G1125" s="21">
        <f>SUMIF($B1126:$B$1301,$D1125,$G1126:$G$1301)</f>
        <v>47286</v>
      </c>
      <c r="H1125" s="25" t="e">
        <f>VLOOKUP(F1125,#REF!,2,0)</f>
        <v>#REF!</v>
      </c>
      <c r="I1125" s="34"/>
      <c r="J1125" s="24" t="e">
        <f>VLOOKUP(F1125,'数据-全省决算数!'!$B:$C,2,0)</f>
        <v>#N/A</v>
      </c>
      <c r="K1125" s="44" t="str">
        <f t="shared" si="55"/>
        <v/>
      </c>
      <c r="L1125" s="36" t="e">
        <f t="shared" si="53"/>
        <v>#REF!</v>
      </c>
      <c r="M1125" s="36" t="str">
        <f t="shared" si="54"/>
        <v>是</v>
      </c>
    </row>
    <row r="1126" ht="18.95" customHeight="1" spans="1:13">
      <c r="A1126" s="17"/>
      <c r="B1126" s="19" t="s">
        <v>2108</v>
      </c>
      <c r="C1126" s="18"/>
      <c r="D1126" s="52">
        <v>21701</v>
      </c>
      <c r="E1126" s="18" t="s">
        <v>147</v>
      </c>
      <c r="F1126" s="49" t="s">
        <v>2110</v>
      </c>
      <c r="G1126" s="24">
        <v>1680</v>
      </c>
      <c r="H1126" s="25" t="e">
        <f>VLOOKUP(F1126,#REF!,2,0)</f>
        <v>#REF!</v>
      </c>
      <c r="I1126" s="24"/>
      <c r="J1126" s="24">
        <f>VLOOKUP(F1126,'数据-全省决算数!'!$B:$C,2,0)</f>
        <v>1422</v>
      </c>
      <c r="K1126" s="38" t="str">
        <f t="shared" si="55"/>
        <v/>
      </c>
      <c r="L1126" s="36" t="e">
        <f t="shared" si="53"/>
        <v>#REF!</v>
      </c>
      <c r="M1126" s="36" t="str">
        <f t="shared" si="54"/>
        <v>是</v>
      </c>
    </row>
    <row r="1127" ht="18.95" customHeight="1" spans="1:13">
      <c r="A1127" s="17"/>
      <c r="B1127" s="19" t="s">
        <v>2108</v>
      </c>
      <c r="C1127" s="18"/>
      <c r="D1127" s="52">
        <v>21703</v>
      </c>
      <c r="E1127" s="18" t="s">
        <v>147</v>
      </c>
      <c r="F1127" s="49" t="s">
        <v>2111</v>
      </c>
      <c r="G1127" s="24">
        <v>13072</v>
      </c>
      <c r="H1127" s="25" t="e">
        <f>VLOOKUP(F1127,#REF!,2,0)</f>
        <v>#REF!</v>
      </c>
      <c r="I1127" s="24"/>
      <c r="J1127" s="24">
        <f>VLOOKUP(F1127,'数据-全省决算数!'!$B:$C,2,0)</f>
        <v>12082</v>
      </c>
      <c r="K1127" s="38" t="str">
        <f t="shared" si="55"/>
        <v/>
      </c>
      <c r="L1127" s="36" t="e">
        <f t="shared" si="53"/>
        <v>#REF!</v>
      </c>
      <c r="M1127" s="36" t="str">
        <f t="shared" si="54"/>
        <v>是</v>
      </c>
    </row>
    <row r="1128" ht="18.95" customHeight="1" spans="1:13">
      <c r="A1128" s="17" t="s">
        <v>135</v>
      </c>
      <c r="B1128" s="19" t="s">
        <v>2108</v>
      </c>
      <c r="C1128" s="18"/>
      <c r="D1128" s="19" t="s">
        <v>2112</v>
      </c>
      <c r="E1128" s="18" t="s">
        <v>147</v>
      </c>
      <c r="F1128" s="49" t="s">
        <v>4621</v>
      </c>
      <c r="G1128" s="24">
        <v>32534</v>
      </c>
      <c r="H1128" s="25" t="e">
        <f>VLOOKUP(F1128,#REF!,2,0)</f>
        <v>#REF!</v>
      </c>
      <c r="I1128" s="24"/>
      <c r="J1128" s="24" t="e">
        <f>VLOOKUP(F1128,'数据-全省决算数!'!$B:$C,2,0)</f>
        <v>#N/A</v>
      </c>
      <c r="K1128" s="38" t="str">
        <f t="shared" si="55"/>
        <v/>
      </c>
      <c r="L1128" s="36" t="e">
        <f t="shared" si="53"/>
        <v>#REF!</v>
      </c>
      <c r="M1128" s="36" t="str">
        <f t="shared" si="54"/>
        <v>是</v>
      </c>
    </row>
    <row r="1129" ht="18.95" customHeight="1" spans="1:13">
      <c r="A1129" s="17" t="s">
        <v>134</v>
      </c>
      <c r="B1129" s="18" t="s">
        <v>135</v>
      </c>
      <c r="C1129" s="18"/>
      <c r="D1129" s="19" t="s">
        <v>2114</v>
      </c>
      <c r="E1129" s="18"/>
      <c r="F1129" s="50" t="s">
        <v>2115</v>
      </c>
      <c r="G1129" s="21">
        <f>SUMIF($B1130:$B$1301,$D1129,$G1130:$G$1301)</f>
        <v>790</v>
      </c>
      <c r="H1129" s="25" t="e">
        <f>VLOOKUP(F1129,#REF!,2,0)</f>
        <v>#REF!</v>
      </c>
      <c r="I1129" s="34"/>
      <c r="J1129" s="24" t="e">
        <f>VLOOKUP(F1129,'数据-全省决算数!'!$B:$C,2,0)</f>
        <v>#N/A</v>
      </c>
      <c r="K1129" s="35" t="str">
        <f t="shared" si="55"/>
        <v/>
      </c>
      <c r="L1129" s="36" t="e">
        <f t="shared" si="53"/>
        <v>#REF!</v>
      </c>
      <c r="M1129" s="36" t="str">
        <f t="shared" si="54"/>
        <v>是</v>
      </c>
    </row>
    <row r="1130" ht="18.95" customHeight="1" spans="1:13">
      <c r="A1130" s="17"/>
      <c r="B1130" s="468" t="s">
        <v>2114</v>
      </c>
      <c r="C1130" s="18"/>
      <c r="D1130" s="19" t="s">
        <v>2116</v>
      </c>
      <c r="E1130" s="18" t="s">
        <v>147</v>
      </c>
      <c r="F1130" s="49" t="s">
        <v>2117</v>
      </c>
      <c r="G1130" s="24">
        <v>0</v>
      </c>
      <c r="H1130" s="24">
        <v>0</v>
      </c>
      <c r="I1130" s="24"/>
      <c r="J1130" s="24"/>
      <c r="K1130" s="38" t="str">
        <f t="shared" si="55"/>
        <v/>
      </c>
      <c r="L1130" s="36" t="str">
        <f t="shared" si="53"/>
        <v>否</v>
      </c>
      <c r="M1130" s="36" t="str">
        <f t="shared" si="54"/>
        <v>是</v>
      </c>
    </row>
    <row r="1131" ht="18.95" customHeight="1" spans="1:13">
      <c r="A1131" s="17"/>
      <c r="B1131" s="468" t="s">
        <v>2114</v>
      </c>
      <c r="C1131" s="18"/>
      <c r="D1131" s="19" t="s">
        <v>2118</v>
      </c>
      <c r="E1131" s="18" t="s">
        <v>147</v>
      </c>
      <c r="F1131" s="49" t="s">
        <v>2119</v>
      </c>
      <c r="G1131" s="24">
        <v>250</v>
      </c>
      <c r="H1131" s="25" t="e">
        <f>VLOOKUP(F1131,#REF!,2,0)</f>
        <v>#REF!</v>
      </c>
      <c r="I1131" s="24"/>
      <c r="J1131" s="24">
        <f>VLOOKUP(F1131,'数据-全省决算数!'!$B:$C,2,0)</f>
        <v>0</v>
      </c>
      <c r="K1131" s="38" t="str">
        <f t="shared" si="55"/>
        <v/>
      </c>
      <c r="L1131" s="36" t="e">
        <f t="shared" si="53"/>
        <v>#REF!</v>
      </c>
      <c r="M1131" s="36" t="str">
        <f t="shared" si="54"/>
        <v>是</v>
      </c>
    </row>
    <row r="1132" ht="18.95" customHeight="1" spans="1:13">
      <c r="A1132" s="17"/>
      <c r="B1132" s="468" t="s">
        <v>2114</v>
      </c>
      <c r="C1132" s="18"/>
      <c r="D1132" s="19" t="s">
        <v>2120</v>
      </c>
      <c r="E1132" s="18" t="s">
        <v>147</v>
      </c>
      <c r="F1132" s="49" t="s">
        <v>2121</v>
      </c>
      <c r="G1132" s="24">
        <v>0</v>
      </c>
      <c r="H1132" s="24">
        <v>0</v>
      </c>
      <c r="I1132" s="24"/>
      <c r="J1132" s="24"/>
      <c r="K1132" s="38" t="str">
        <f t="shared" si="55"/>
        <v/>
      </c>
      <c r="L1132" s="36" t="str">
        <f t="shared" si="53"/>
        <v>否</v>
      </c>
      <c r="M1132" s="36" t="str">
        <f t="shared" si="54"/>
        <v>是</v>
      </c>
    </row>
    <row r="1133" ht="18.95" customHeight="1" spans="1:13">
      <c r="A1133" s="17"/>
      <c r="B1133" s="468" t="s">
        <v>2114</v>
      </c>
      <c r="C1133" s="18"/>
      <c r="D1133" s="19" t="s">
        <v>2122</v>
      </c>
      <c r="E1133" s="18" t="s">
        <v>147</v>
      </c>
      <c r="F1133" s="49" t="s">
        <v>2123</v>
      </c>
      <c r="G1133" s="24">
        <v>0</v>
      </c>
      <c r="H1133" s="24">
        <v>0</v>
      </c>
      <c r="I1133" s="24"/>
      <c r="J1133" s="24"/>
      <c r="K1133" s="38" t="str">
        <f t="shared" si="55"/>
        <v/>
      </c>
      <c r="L1133" s="36" t="str">
        <f t="shared" si="53"/>
        <v>否</v>
      </c>
      <c r="M1133" s="36" t="str">
        <f t="shared" si="54"/>
        <v>是</v>
      </c>
    </row>
    <row r="1134" ht="18.95" customHeight="1" spans="1:13">
      <c r="A1134" s="17"/>
      <c r="B1134" s="468" t="s">
        <v>2114</v>
      </c>
      <c r="C1134" s="18" t="s">
        <v>135</v>
      </c>
      <c r="D1134" s="462" t="s">
        <v>2124</v>
      </c>
      <c r="E1134" s="18" t="s">
        <v>147</v>
      </c>
      <c r="F1134" s="49" t="s">
        <v>2125</v>
      </c>
      <c r="G1134" s="24">
        <v>0</v>
      </c>
      <c r="H1134" s="24">
        <v>0</v>
      </c>
      <c r="I1134" s="24"/>
      <c r="J1134" s="24"/>
      <c r="K1134" s="38" t="str">
        <f t="shared" si="55"/>
        <v/>
      </c>
      <c r="L1134" s="36" t="str">
        <f t="shared" si="53"/>
        <v>否</v>
      </c>
      <c r="M1134" s="36" t="str">
        <f t="shared" si="54"/>
        <v>是</v>
      </c>
    </row>
    <row r="1135" ht="18.95" customHeight="1" spans="1:13">
      <c r="A1135" s="17"/>
      <c r="B1135" s="468" t="s">
        <v>2114</v>
      </c>
      <c r="C1135" s="18" t="s">
        <v>135</v>
      </c>
      <c r="D1135" s="19" t="s">
        <v>2126</v>
      </c>
      <c r="E1135" s="18" t="s">
        <v>147</v>
      </c>
      <c r="F1135" s="49" t="s">
        <v>1569</v>
      </c>
      <c r="G1135" s="24">
        <v>0</v>
      </c>
      <c r="H1135" s="24">
        <v>0</v>
      </c>
      <c r="I1135" s="24"/>
      <c r="J1135" s="24"/>
      <c r="K1135" s="38" t="str">
        <f t="shared" si="55"/>
        <v/>
      </c>
      <c r="L1135" s="36" t="str">
        <f t="shared" si="53"/>
        <v>否</v>
      </c>
      <c r="M1135" s="36" t="str">
        <f t="shared" si="54"/>
        <v>是</v>
      </c>
    </row>
    <row r="1136" ht="18.95" customHeight="1" spans="1:13">
      <c r="A1136" s="17"/>
      <c r="B1136" s="468" t="s">
        <v>2114</v>
      </c>
      <c r="C1136" s="18" t="s">
        <v>135</v>
      </c>
      <c r="D1136" s="19" t="s">
        <v>2128</v>
      </c>
      <c r="E1136" s="18" t="s">
        <v>147</v>
      </c>
      <c r="F1136" s="49" t="s">
        <v>2129</v>
      </c>
      <c r="G1136" s="24">
        <v>0</v>
      </c>
      <c r="H1136" s="24">
        <v>0</v>
      </c>
      <c r="I1136" s="24"/>
      <c r="J1136" s="24"/>
      <c r="K1136" s="38" t="str">
        <f t="shared" si="55"/>
        <v/>
      </c>
      <c r="L1136" s="36" t="str">
        <f t="shared" si="53"/>
        <v>否</v>
      </c>
      <c r="M1136" s="36" t="str">
        <f t="shared" si="54"/>
        <v>是</v>
      </c>
    </row>
    <row r="1137" ht="18.95" customHeight="1" spans="1:13">
      <c r="A1137" s="17" t="s">
        <v>135</v>
      </c>
      <c r="B1137" s="468" t="s">
        <v>2114</v>
      </c>
      <c r="C1137" s="18" t="s">
        <v>135</v>
      </c>
      <c r="D1137" s="19" t="s">
        <v>2130</v>
      </c>
      <c r="E1137" s="18" t="s">
        <v>147</v>
      </c>
      <c r="F1137" s="49" t="s">
        <v>2131</v>
      </c>
      <c r="G1137" s="24">
        <v>0</v>
      </c>
      <c r="H1137" s="24">
        <v>0</v>
      </c>
      <c r="I1137" s="24"/>
      <c r="J1137" s="24"/>
      <c r="K1137" s="38" t="str">
        <f t="shared" si="55"/>
        <v/>
      </c>
      <c r="L1137" s="36" t="str">
        <f t="shared" si="53"/>
        <v>否</v>
      </c>
      <c r="M1137" s="36" t="str">
        <f t="shared" si="54"/>
        <v>是</v>
      </c>
    </row>
    <row r="1138" ht="18.95" customHeight="1" spans="1:13">
      <c r="A1138" s="17" t="s">
        <v>135</v>
      </c>
      <c r="B1138" s="468" t="s">
        <v>2114</v>
      </c>
      <c r="C1138" s="18"/>
      <c r="D1138" s="19" t="s">
        <v>2132</v>
      </c>
      <c r="E1138" s="18" t="s">
        <v>147</v>
      </c>
      <c r="F1138" s="49" t="s">
        <v>2133</v>
      </c>
      <c r="G1138" s="24">
        <v>540</v>
      </c>
      <c r="H1138" s="25" t="e">
        <f>VLOOKUP(F1138,#REF!,2,0)</f>
        <v>#REF!</v>
      </c>
      <c r="I1138" s="24"/>
      <c r="J1138" s="24">
        <f>VLOOKUP(F1138,'数据-全省决算数!'!$B:$C,2,0)</f>
        <v>400</v>
      </c>
      <c r="K1138" s="38" t="str">
        <f t="shared" si="55"/>
        <v/>
      </c>
      <c r="L1138" s="36" t="e">
        <f t="shared" si="53"/>
        <v>#REF!</v>
      </c>
      <c r="M1138" s="36" t="str">
        <f t="shared" si="54"/>
        <v>是</v>
      </c>
    </row>
    <row r="1139" ht="18.95" customHeight="1" spans="1:13">
      <c r="A1139" s="17" t="s">
        <v>134</v>
      </c>
      <c r="B1139" s="18" t="s">
        <v>135</v>
      </c>
      <c r="C1139" s="18"/>
      <c r="D1139" s="19" t="s">
        <v>2134</v>
      </c>
      <c r="E1139" s="18"/>
      <c r="F1139" s="48" t="s">
        <v>2135</v>
      </c>
      <c r="G1139" s="21">
        <f>SUMIF($B1140:$B$1301,$D1139,$G1140:$G$1301)</f>
        <v>986480</v>
      </c>
      <c r="H1139" s="25" t="e">
        <f>VLOOKUP(F1139,#REF!,2,0)</f>
        <v>#REF!</v>
      </c>
      <c r="I1139" s="34"/>
      <c r="J1139" s="24" t="e">
        <f>VLOOKUP(F1139,'数据-全省决算数!'!$B:$C,2,0)</f>
        <v>#N/A</v>
      </c>
      <c r="K1139" s="35" t="str">
        <f t="shared" si="55"/>
        <v/>
      </c>
      <c r="L1139" s="36" t="e">
        <f t="shared" si="53"/>
        <v>#REF!</v>
      </c>
      <c r="M1139" s="36" t="str">
        <f t="shared" si="54"/>
        <v>是</v>
      </c>
    </row>
    <row r="1140" ht="18.95" customHeight="1" spans="1:13">
      <c r="A1140" s="17" t="s">
        <v>135</v>
      </c>
      <c r="B1140" s="468" t="s">
        <v>2134</v>
      </c>
      <c r="C1140" s="18" t="s">
        <v>135</v>
      </c>
      <c r="D1140" s="19" t="s">
        <v>2136</v>
      </c>
      <c r="E1140" s="18"/>
      <c r="F1140" s="49" t="s">
        <v>2137</v>
      </c>
      <c r="G1140" s="24">
        <f>SUMIF($C1139:$C2439,$D1140,$G1139:$G2439)</f>
        <v>899490</v>
      </c>
      <c r="H1140" s="25" t="e">
        <f>VLOOKUP(F1140,#REF!,2,0)</f>
        <v>#REF!</v>
      </c>
      <c r="I1140" s="24"/>
      <c r="J1140" s="24">
        <f>VLOOKUP(F1140,'数据-全省决算数!'!$B:$C,2,0)</f>
        <v>727677</v>
      </c>
      <c r="K1140" s="38" t="str">
        <f t="shared" si="55"/>
        <v/>
      </c>
      <c r="L1140" s="36" t="e">
        <f t="shared" si="53"/>
        <v>#REF!</v>
      </c>
      <c r="M1140" s="36" t="str">
        <f t="shared" si="54"/>
        <v>是</v>
      </c>
    </row>
    <row r="1141" ht="18.95" customHeight="1" spans="1:13">
      <c r="A1141" s="17" t="s">
        <v>135</v>
      </c>
      <c r="B1141" s="18" t="s">
        <v>135</v>
      </c>
      <c r="C1141" s="468" t="s">
        <v>2136</v>
      </c>
      <c r="D1141" s="19" t="s">
        <v>2138</v>
      </c>
      <c r="E1141" s="18" t="s">
        <v>147</v>
      </c>
      <c r="F1141" s="27" t="s">
        <v>141</v>
      </c>
      <c r="G1141" s="24">
        <v>62196</v>
      </c>
      <c r="H1141" s="26">
        <v>77917</v>
      </c>
      <c r="I1141" s="26"/>
      <c r="J1141" s="26"/>
      <c r="K1141" s="38">
        <f t="shared" si="55"/>
        <v>0.253</v>
      </c>
      <c r="L1141" s="36" t="str">
        <f t="shared" si="53"/>
        <v>是</v>
      </c>
      <c r="M1141" s="36" t="str">
        <f t="shared" si="54"/>
        <v>否</v>
      </c>
    </row>
    <row r="1142" ht="18.95" customHeight="1" spans="1:13">
      <c r="A1142" s="17" t="s">
        <v>135</v>
      </c>
      <c r="B1142" s="18" t="s">
        <v>135</v>
      </c>
      <c r="C1142" s="468" t="s">
        <v>2136</v>
      </c>
      <c r="D1142" s="19" t="s">
        <v>2139</v>
      </c>
      <c r="E1142" s="18" t="s">
        <v>147</v>
      </c>
      <c r="F1142" s="27" t="s">
        <v>143</v>
      </c>
      <c r="G1142" s="24">
        <v>10934</v>
      </c>
      <c r="H1142" s="26">
        <v>11575</v>
      </c>
      <c r="I1142" s="26"/>
      <c r="J1142" s="26"/>
      <c r="K1142" s="38">
        <f t="shared" si="55"/>
        <v>0.059</v>
      </c>
      <c r="L1142" s="36" t="str">
        <f t="shared" si="53"/>
        <v>是</v>
      </c>
      <c r="M1142" s="36" t="str">
        <f t="shared" si="54"/>
        <v>否</v>
      </c>
    </row>
    <row r="1143" ht="18.95" customHeight="1" spans="1:13">
      <c r="A1143" s="17" t="s">
        <v>135</v>
      </c>
      <c r="B1143" s="18" t="s">
        <v>135</v>
      </c>
      <c r="C1143" s="468" t="s">
        <v>2136</v>
      </c>
      <c r="D1143" s="19" t="s">
        <v>2140</v>
      </c>
      <c r="E1143" s="18" t="s">
        <v>147</v>
      </c>
      <c r="F1143" s="27" t="s">
        <v>145</v>
      </c>
      <c r="G1143" s="24">
        <v>169</v>
      </c>
      <c r="H1143" s="26">
        <v>240</v>
      </c>
      <c r="I1143" s="26"/>
      <c r="J1143" s="26"/>
      <c r="K1143" s="42">
        <f t="shared" si="55"/>
        <v>0.42</v>
      </c>
      <c r="L1143" s="36" t="str">
        <f t="shared" si="53"/>
        <v>是</v>
      </c>
      <c r="M1143" s="36" t="str">
        <f t="shared" si="54"/>
        <v>否</v>
      </c>
    </row>
    <row r="1144" ht="18.95" customHeight="1" spans="1:13">
      <c r="A1144" s="17" t="s">
        <v>135</v>
      </c>
      <c r="B1144" s="18" t="s">
        <v>135</v>
      </c>
      <c r="C1144" s="468" t="s">
        <v>2136</v>
      </c>
      <c r="D1144" s="19" t="s">
        <v>2141</v>
      </c>
      <c r="E1144" s="18" t="s">
        <v>147</v>
      </c>
      <c r="F1144" s="27" t="s">
        <v>2142</v>
      </c>
      <c r="G1144" s="24">
        <v>5407</v>
      </c>
      <c r="H1144" s="26">
        <v>3605</v>
      </c>
      <c r="I1144" s="26"/>
      <c r="J1144" s="26"/>
      <c r="K1144" s="38">
        <f t="shared" si="55"/>
        <v>-0.333</v>
      </c>
      <c r="L1144" s="36" t="str">
        <f t="shared" si="53"/>
        <v>是</v>
      </c>
      <c r="M1144" s="36" t="str">
        <f t="shared" si="54"/>
        <v>否</v>
      </c>
    </row>
    <row r="1145" ht="18.95" customHeight="1" spans="1:13">
      <c r="A1145" s="17" t="s">
        <v>135</v>
      </c>
      <c r="B1145" s="18" t="s">
        <v>135</v>
      </c>
      <c r="C1145" s="468" t="s">
        <v>2136</v>
      </c>
      <c r="D1145" s="19" t="s">
        <v>2143</v>
      </c>
      <c r="E1145" s="18" t="s">
        <v>147</v>
      </c>
      <c r="F1145" s="49" t="s">
        <v>2144</v>
      </c>
      <c r="G1145" s="24">
        <v>3327</v>
      </c>
      <c r="H1145" s="26">
        <v>2424</v>
      </c>
      <c r="I1145" s="26"/>
      <c r="J1145" s="26"/>
      <c r="K1145" s="38">
        <f t="shared" si="55"/>
        <v>-0.271</v>
      </c>
      <c r="L1145" s="36" t="str">
        <f t="shared" si="53"/>
        <v>是</v>
      </c>
      <c r="M1145" s="36" t="str">
        <f t="shared" si="54"/>
        <v>否</v>
      </c>
    </row>
    <row r="1146" ht="18.95" customHeight="1" spans="1:13">
      <c r="A1146" s="17" t="s">
        <v>135</v>
      </c>
      <c r="B1146" s="18" t="s">
        <v>135</v>
      </c>
      <c r="C1146" s="468" t="s">
        <v>2136</v>
      </c>
      <c r="D1146" s="19" t="s">
        <v>2145</v>
      </c>
      <c r="E1146" s="18" t="s">
        <v>147</v>
      </c>
      <c r="F1146" s="49" t="s">
        <v>2146</v>
      </c>
      <c r="G1146" s="24">
        <v>184805</v>
      </c>
      <c r="H1146" s="26">
        <v>109608</v>
      </c>
      <c r="I1146" s="26"/>
      <c r="J1146" s="26"/>
      <c r="K1146" s="38">
        <f t="shared" si="55"/>
        <v>-0.407</v>
      </c>
      <c r="L1146" s="36" t="str">
        <f t="shared" si="53"/>
        <v>是</v>
      </c>
      <c r="M1146" s="36" t="str">
        <f t="shared" si="54"/>
        <v>否</v>
      </c>
    </row>
    <row r="1147" ht="18.95" customHeight="1" spans="1:13">
      <c r="A1147" s="17" t="s">
        <v>135</v>
      </c>
      <c r="B1147" s="18" t="s">
        <v>135</v>
      </c>
      <c r="C1147" s="468" t="s">
        <v>2136</v>
      </c>
      <c r="D1147" s="19" t="s">
        <v>2147</v>
      </c>
      <c r="E1147" s="18" t="s">
        <v>147</v>
      </c>
      <c r="F1147" s="49" t="s">
        <v>2148</v>
      </c>
      <c r="G1147" s="24">
        <v>318</v>
      </c>
      <c r="H1147" s="26">
        <v>275</v>
      </c>
      <c r="I1147" s="26"/>
      <c r="J1147" s="26"/>
      <c r="K1147" s="38">
        <f t="shared" si="55"/>
        <v>-0.135</v>
      </c>
      <c r="L1147" s="36" t="str">
        <f t="shared" si="53"/>
        <v>是</v>
      </c>
      <c r="M1147" s="36" t="str">
        <f t="shared" si="54"/>
        <v>否</v>
      </c>
    </row>
    <row r="1148" ht="18.95" customHeight="1" spans="1:13">
      <c r="A1148" s="17" t="s">
        <v>135</v>
      </c>
      <c r="B1148" s="18" t="s">
        <v>135</v>
      </c>
      <c r="C1148" s="468" t="s">
        <v>2136</v>
      </c>
      <c r="D1148" s="19" t="s">
        <v>2149</v>
      </c>
      <c r="E1148" s="18" t="s">
        <v>147</v>
      </c>
      <c r="F1148" s="49" t="s">
        <v>2150</v>
      </c>
      <c r="G1148" s="24">
        <v>958</v>
      </c>
      <c r="H1148" s="26">
        <v>760</v>
      </c>
      <c r="I1148" s="26"/>
      <c r="J1148" s="26"/>
      <c r="K1148" s="35">
        <f t="shared" si="55"/>
        <v>-0.207</v>
      </c>
      <c r="L1148" s="36" t="str">
        <f t="shared" si="53"/>
        <v>是</v>
      </c>
      <c r="M1148" s="36" t="str">
        <f t="shared" si="54"/>
        <v>否</v>
      </c>
    </row>
    <row r="1149" ht="18.95" customHeight="1" spans="1:13">
      <c r="A1149" s="17" t="s">
        <v>135</v>
      </c>
      <c r="B1149" s="18" t="s">
        <v>135</v>
      </c>
      <c r="C1149" s="468" t="s">
        <v>2136</v>
      </c>
      <c r="D1149" s="19" t="s">
        <v>2151</v>
      </c>
      <c r="E1149" s="18" t="s">
        <v>147</v>
      </c>
      <c r="F1149" s="49" t="s">
        <v>2152</v>
      </c>
      <c r="G1149" s="24">
        <v>1746</v>
      </c>
      <c r="H1149" s="26">
        <v>1324</v>
      </c>
      <c r="I1149" s="26"/>
      <c r="J1149" s="26"/>
      <c r="K1149" s="38">
        <f t="shared" si="55"/>
        <v>-0.242</v>
      </c>
      <c r="L1149" s="36" t="str">
        <f t="shared" si="53"/>
        <v>是</v>
      </c>
      <c r="M1149" s="36" t="str">
        <f t="shared" si="54"/>
        <v>否</v>
      </c>
    </row>
    <row r="1150" ht="18.95" customHeight="1" spans="1:13">
      <c r="A1150" s="17" t="s">
        <v>135</v>
      </c>
      <c r="B1150" s="18" t="s">
        <v>135</v>
      </c>
      <c r="C1150" s="468" t="s">
        <v>2136</v>
      </c>
      <c r="D1150" s="19" t="s">
        <v>2153</v>
      </c>
      <c r="E1150" s="18" t="s">
        <v>147</v>
      </c>
      <c r="F1150" s="49" t="s">
        <v>2154</v>
      </c>
      <c r="G1150" s="24">
        <v>43550</v>
      </c>
      <c r="H1150" s="26">
        <v>43458</v>
      </c>
      <c r="I1150" s="26"/>
      <c r="J1150" s="26"/>
      <c r="K1150" s="38">
        <f t="shared" si="55"/>
        <v>-0.002</v>
      </c>
      <c r="L1150" s="36" t="str">
        <f t="shared" si="53"/>
        <v>是</v>
      </c>
      <c r="M1150" s="36" t="str">
        <f t="shared" si="54"/>
        <v>否</v>
      </c>
    </row>
    <row r="1151" ht="18.95" customHeight="1" spans="1:13">
      <c r="A1151" s="17" t="s">
        <v>135</v>
      </c>
      <c r="B1151" s="18" t="s">
        <v>135</v>
      </c>
      <c r="C1151" s="468" t="s">
        <v>2136</v>
      </c>
      <c r="D1151" s="19" t="s">
        <v>2155</v>
      </c>
      <c r="E1151" s="18" t="s">
        <v>147</v>
      </c>
      <c r="F1151" s="49" t="s">
        <v>2156</v>
      </c>
      <c r="G1151" s="24">
        <v>197892</v>
      </c>
      <c r="H1151" s="26">
        <v>232497</v>
      </c>
      <c r="I1151" s="26"/>
      <c r="J1151" s="26"/>
      <c r="K1151" s="38">
        <f t="shared" si="55"/>
        <v>0.175</v>
      </c>
      <c r="L1151" s="36" t="str">
        <f t="shared" si="53"/>
        <v>是</v>
      </c>
      <c r="M1151" s="36" t="str">
        <f t="shared" si="54"/>
        <v>否</v>
      </c>
    </row>
    <row r="1152" ht="18.95" customHeight="1" spans="1:13">
      <c r="A1152" s="17" t="s">
        <v>135</v>
      </c>
      <c r="B1152" s="18" t="s">
        <v>135</v>
      </c>
      <c r="C1152" s="468" t="s">
        <v>2136</v>
      </c>
      <c r="D1152" s="19" t="s">
        <v>2157</v>
      </c>
      <c r="E1152" s="18" t="s">
        <v>147</v>
      </c>
      <c r="F1152" s="49" t="s">
        <v>2158</v>
      </c>
      <c r="G1152" s="24">
        <v>15068</v>
      </c>
      <c r="H1152" s="26">
        <v>87025</v>
      </c>
      <c r="I1152" s="26"/>
      <c r="J1152" s="26"/>
      <c r="K1152" s="42">
        <f t="shared" si="55"/>
        <v>4.775</v>
      </c>
      <c r="L1152" s="36" t="str">
        <f t="shared" si="53"/>
        <v>是</v>
      </c>
      <c r="M1152" s="36" t="str">
        <f t="shared" si="54"/>
        <v>否</v>
      </c>
    </row>
    <row r="1153" ht="18.95" customHeight="1" spans="1:13">
      <c r="A1153" s="17" t="s">
        <v>135</v>
      </c>
      <c r="B1153" s="18" t="s">
        <v>135</v>
      </c>
      <c r="C1153" s="468" t="s">
        <v>2136</v>
      </c>
      <c r="D1153" s="19" t="s">
        <v>2159</v>
      </c>
      <c r="E1153" s="18" t="s">
        <v>147</v>
      </c>
      <c r="F1153" s="49" t="s">
        <v>2160</v>
      </c>
      <c r="G1153" s="24">
        <v>258</v>
      </c>
      <c r="H1153" s="26">
        <v>-71</v>
      </c>
      <c r="I1153" s="26"/>
      <c r="J1153" s="26"/>
      <c r="K1153" s="42">
        <f t="shared" si="55"/>
        <v>-1.275</v>
      </c>
      <c r="L1153" s="36" t="str">
        <f t="shared" si="53"/>
        <v>是</v>
      </c>
      <c r="M1153" s="36" t="str">
        <f t="shared" si="54"/>
        <v>否</v>
      </c>
    </row>
    <row r="1154" ht="18.95" customHeight="1" spans="1:13">
      <c r="A1154" s="17" t="s">
        <v>135</v>
      </c>
      <c r="B1154" s="18" t="s">
        <v>135</v>
      </c>
      <c r="C1154" s="468" t="s">
        <v>2136</v>
      </c>
      <c r="D1154" s="19" t="s">
        <v>2161</v>
      </c>
      <c r="E1154" s="18" t="s">
        <v>147</v>
      </c>
      <c r="F1154" s="27" t="s">
        <v>2162</v>
      </c>
      <c r="G1154" s="24">
        <v>1973</v>
      </c>
      <c r="H1154" s="26">
        <v>1443</v>
      </c>
      <c r="I1154" s="26"/>
      <c r="J1154" s="26"/>
      <c r="K1154" s="38">
        <f t="shared" si="55"/>
        <v>-0.269</v>
      </c>
      <c r="L1154" s="36" t="str">
        <f t="shared" si="53"/>
        <v>是</v>
      </c>
      <c r="M1154" s="36" t="str">
        <f t="shared" si="54"/>
        <v>否</v>
      </c>
    </row>
    <row r="1155" ht="18.95" customHeight="1" spans="1:13">
      <c r="A1155" s="17" t="s">
        <v>135</v>
      </c>
      <c r="B1155" s="18" t="s">
        <v>135</v>
      </c>
      <c r="C1155" s="468" t="s">
        <v>2136</v>
      </c>
      <c r="D1155" s="19" t="s">
        <v>2163</v>
      </c>
      <c r="E1155" s="18" t="s">
        <v>147</v>
      </c>
      <c r="F1155" s="49" t="s">
        <v>2164</v>
      </c>
      <c r="G1155" s="24">
        <v>0</v>
      </c>
      <c r="H1155" s="26">
        <v>0</v>
      </c>
      <c r="I1155" s="26"/>
      <c r="J1155" s="26"/>
      <c r="K1155" s="35" t="str">
        <f t="shared" si="55"/>
        <v/>
      </c>
      <c r="L1155" s="36" t="str">
        <f t="shared" si="53"/>
        <v>否</v>
      </c>
      <c r="M1155" s="36" t="str">
        <f t="shared" si="54"/>
        <v>否</v>
      </c>
    </row>
    <row r="1156" ht="18.95" customHeight="1" spans="1:13">
      <c r="A1156" s="17" t="s">
        <v>135</v>
      </c>
      <c r="B1156" s="18"/>
      <c r="C1156" s="468" t="s">
        <v>2136</v>
      </c>
      <c r="D1156" s="19" t="s">
        <v>2165</v>
      </c>
      <c r="E1156" s="18" t="s">
        <v>147</v>
      </c>
      <c r="F1156" s="49" t="s">
        <v>2166</v>
      </c>
      <c r="G1156" s="24">
        <v>0</v>
      </c>
      <c r="H1156" s="26">
        <v>-724</v>
      </c>
      <c r="I1156" s="26"/>
      <c r="J1156" s="26"/>
      <c r="K1156" s="42" t="str">
        <f t="shared" ref="K1156:K1219" si="56">IF(ISERROR(H1156/G1156-1),"",H1156/G1156-1)</f>
        <v/>
      </c>
      <c r="L1156" s="36" t="str">
        <f t="shared" ref="L1156:L1219" si="57">IF(F1156&lt;&gt;"",IF(SUM(G1156:H1156)&lt;&gt;0,"是","否"),"空")</f>
        <v>是</v>
      </c>
      <c r="M1156" s="36" t="str">
        <f t="shared" ref="M1156:M1219" si="58">IF(C1156&lt;&gt;"",IF(OR(LEFT(C1156,3)="205",LEFT(C1156,3)="206",LEFT(C1156,3)="207",LEFT(C1156,3)="208",LEFT(C1156,3)="210",LEFT(C1156,3)="213"),"是","否"),"是")</f>
        <v>否</v>
      </c>
    </row>
    <row r="1157" ht="18.95" customHeight="1" spans="1:13">
      <c r="A1157" s="17" t="s">
        <v>135</v>
      </c>
      <c r="B1157" s="18" t="s">
        <v>135</v>
      </c>
      <c r="C1157" s="468" t="s">
        <v>2136</v>
      </c>
      <c r="D1157" s="19" t="s">
        <v>2167</v>
      </c>
      <c r="E1157" s="18" t="s">
        <v>147</v>
      </c>
      <c r="F1157" s="49" t="s">
        <v>4638</v>
      </c>
      <c r="G1157" s="24">
        <v>14784</v>
      </c>
      <c r="H1157" s="26">
        <v>5493</v>
      </c>
      <c r="I1157" s="26"/>
      <c r="J1157" s="26"/>
      <c r="K1157" s="38">
        <f t="shared" si="56"/>
        <v>-0.628</v>
      </c>
      <c r="L1157" s="36" t="str">
        <f t="shared" si="57"/>
        <v>是</v>
      </c>
      <c r="M1157" s="36" t="str">
        <f t="shared" si="58"/>
        <v>否</v>
      </c>
    </row>
    <row r="1158" ht="18.95" customHeight="1" spans="1:13">
      <c r="A1158" s="17" t="s">
        <v>135</v>
      </c>
      <c r="B1158" s="18" t="s">
        <v>135</v>
      </c>
      <c r="C1158" s="468" t="s">
        <v>2136</v>
      </c>
      <c r="D1158" s="19" t="s">
        <v>2169</v>
      </c>
      <c r="E1158" s="18" t="s">
        <v>147</v>
      </c>
      <c r="F1158" s="49" t="s">
        <v>2170</v>
      </c>
      <c r="G1158" s="24">
        <v>197364</v>
      </c>
      <c r="H1158" s="26">
        <v>81097</v>
      </c>
      <c r="I1158" s="26"/>
      <c r="J1158" s="26"/>
      <c r="K1158" s="38">
        <f t="shared" si="56"/>
        <v>-0.589</v>
      </c>
      <c r="L1158" s="36" t="str">
        <f t="shared" si="57"/>
        <v>是</v>
      </c>
      <c r="M1158" s="36" t="str">
        <f t="shared" si="58"/>
        <v>否</v>
      </c>
    </row>
    <row r="1159" ht="18.95" customHeight="1" spans="1:13">
      <c r="A1159" s="17" t="s">
        <v>135</v>
      </c>
      <c r="B1159" s="18" t="s">
        <v>135</v>
      </c>
      <c r="C1159" s="468" t="s">
        <v>2136</v>
      </c>
      <c r="D1159" s="19" t="s">
        <v>2171</v>
      </c>
      <c r="E1159" s="18" t="s">
        <v>147</v>
      </c>
      <c r="F1159" s="49" t="s">
        <v>160</v>
      </c>
      <c r="G1159" s="24">
        <v>8155</v>
      </c>
      <c r="H1159" s="26">
        <v>12051</v>
      </c>
      <c r="I1159" s="26"/>
      <c r="J1159" s="26"/>
      <c r="K1159" s="42">
        <f t="shared" si="56"/>
        <v>0.478</v>
      </c>
      <c r="L1159" s="36" t="str">
        <f t="shared" si="57"/>
        <v>是</v>
      </c>
      <c r="M1159" s="36" t="str">
        <f t="shared" si="58"/>
        <v>否</v>
      </c>
    </row>
    <row r="1160" ht="18.95" customHeight="1" spans="1:13">
      <c r="A1160" s="17" t="s">
        <v>135</v>
      </c>
      <c r="B1160" s="18" t="s">
        <v>135</v>
      </c>
      <c r="C1160" s="468" t="s">
        <v>2136</v>
      </c>
      <c r="D1160" s="19" t="s">
        <v>2172</v>
      </c>
      <c r="E1160" s="18" t="s">
        <v>147</v>
      </c>
      <c r="F1160" s="54" t="s">
        <v>2173</v>
      </c>
      <c r="G1160" s="24">
        <v>150586</v>
      </c>
      <c r="H1160" s="26">
        <v>56931</v>
      </c>
      <c r="I1160" s="26"/>
      <c r="J1160" s="26"/>
      <c r="K1160" s="42">
        <f t="shared" si="56"/>
        <v>-0.622</v>
      </c>
      <c r="L1160" s="36" t="str">
        <f t="shared" si="57"/>
        <v>是</v>
      </c>
      <c r="M1160" s="36" t="str">
        <f t="shared" si="58"/>
        <v>否</v>
      </c>
    </row>
    <row r="1161" ht="18.95" customHeight="1" spans="1:13">
      <c r="A1161" s="17" t="s">
        <v>135</v>
      </c>
      <c r="B1161" s="468" t="s">
        <v>2134</v>
      </c>
      <c r="C1161" s="18"/>
      <c r="D1161" s="19" t="s">
        <v>2174</v>
      </c>
      <c r="E1161" s="18"/>
      <c r="F1161" s="49" t="s">
        <v>2175</v>
      </c>
      <c r="G1161" s="24">
        <f>SUMIF($C1160:$C2460,$D1161,$G1160:$G2460)</f>
        <v>0</v>
      </c>
      <c r="H1161" s="25" t="e">
        <f>VLOOKUP(F1161,#REF!,2,0)</f>
        <v>#REF!</v>
      </c>
      <c r="I1161" s="24"/>
      <c r="J1161" s="24">
        <f>VLOOKUP(F1161,'数据-全省决算数!'!$B:$C,2,0)</f>
        <v>0</v>
      </c>
      <c r="K1161" s="42" t="str">
        <f t="shared" si="56"/>
        <v/>
      </c>
      <c r="L1161" s="36" t="e">
        <f t="shared" si="57"/>
        <v>#REF!</v>
      </c>
      <c r="M1161" s="36" t="str">
        <f t="shared" si="58"/>
        <v>是</v>
      </c>
    </row>
    <row r="1162" ht="18.95" customHeight="1" spans="1:13">
      <c r="A1162" s="17" t="s">
        <v>135</v>
      </c>
      <c r="B1162" s="18" t="s">
        <v>135</v>
      </c>
      <c r="C1162" s="468" t="s">
        <v>2174</v>
      </c>
      <c r="D1162" s="19" t="s">
        <v>2176</v>
      </c>
      <c r="E1162" s="18" t="s">
        <v>147</v>
      </c>
      <c r="F1162" s="49" t="s">
        <v>141</v>
      </c>
      <c r="G1162" s="24">
        <v>0</v>
      </c>
      <c r="H1162" s="26">
        <v>0</v>
      </c>
      <c r="I1162" s="26"/>
      <c r="J1162" s="26"/>
      <c r="K1162" s="42" t="str">
        <f t="shared" si="56"/>
        <v/>
      </c>
      <c r="L1162" s="36" t="str">
        <f t="shared" si="57"/>
        <v>否</v>
      </c>
      <c r="M1162" s="36" t="str">
        <f t="shared" si="58"/>
        <v>否</v>
      </c>
    </row>
    <row r="1163" ht="18.95" customHeight="1" spans="1:13">
      <c r="A1163" s="17" t="s">
        <v>135</v>
      </c>
      <c r="B1163" s="18" t="s">
        <v>135</v>
      </c>
      <c r="C1163" s="468" t="s">
        <v>2174</v>
      </c>
      <c r="D1163" s="19" t="s">
        <v>2177</v>
      </c>
      <c r="E1163" s="18" t="s">
        <v>147</v>
      </c>
      <c r="F1163" s="49" t="s">
        <v>143</v>
      </c>
      <c r="G1163" s="24">
        <v>0</v>
      </c>
      <c r="H1163" s="26">
        <v>0</v>
      </c>
      <c r="I1163" s="26"/>
      <c r="J1163" s="26"/>
      <c r="K1163" s="42" t="str">
        <f t="shared" si="56"/>
        <v/>
      </c>
      <c r="L1163" s="36" t="str">
        <f t="shared" si="57"/>
        <v>否</v>
      </c>
      <c r="M1163" s="36" t="str">
        <f t="shared" si="58"/>
        <v>否</v>
      </c>
    </row>
    <row r="1164" ht="18.95" customHeight="1" spans="1:13">
      <c r="A1164" s="17" t="s">
        <v>135</v>
      </c>
      <c r="B1164" s="18" t="s">
        <v>135</v>
      </c>
      <c r="C1164" s="468" t="s">
        <v>2174</v>
      </c>
      <c r="D1164" s="19" t="s">
        <v>2178</v>
      </c>
      <c r="E1164" s="18" t="s">
        <v>147</v>
      </c>
      <c r="F1164" s="49" t="s">
        <v>145</v>
      </c>
      <c r="G1164" s="24">
        <v>0</v>
      </c>
      <c r="H1164" s="26">
        <v>0</v>
      </c>
      <c r="I1164" s="26"/>
      <c r="J1164" s="26"/>
      <c r="K1164" s="38" t="str">
        <f t="shared" si="56"/>
        <v/>
      </c>
      <c r="L1164" s="36" t="str">
        <f t="shared" si="57"/>
        <v>否</v>
      </c>
      <c r="M1164" s="36" t="str">
        <f t="shared" si="58"/>
        <v>否</v>
      </c>
    </row>
    <row r="1165" ht="18.95" customHeight="1" spans="1:13">
      <c r="A1165" s="17" t="s">
        <v>135</v>
      </c>
      <c r="B1165" s="18" t="s">
        <v>135</v>
      </c>
      <c r="C1165" s="468" t="s">
        <v>2174</v>
      </c>
      <c r="D1165" s="19" t="s">
        <v>2179</v>
      </c>
      <c r="E1165" s="18" t="s">
        <v>147</v>
      </c>
      <c r="F1165" s="49" t="s">
        <v>2180</v>
      </c>
      <c r="G1165" s="24">
        <v>0</v>
      </c>
      <c r="H1165" s="26">
        <v>0</v>
      </c>
      <c r="I1165" s="26"/>
      <c r="J1165" s="26"/>
      <c r="K1165" s="35" t="str">
        <f t="shared" si="56"/>
        <v/>
      </c>
      <c r="L1165" s="36" t="str">
        <f t="shared" si="57"/>
        <v>否</v>
      </c>
      <c r="M1165" s="36" t="str">
        <f t="shared" si="58"/>
        <v>否</v>
      </c>
    </row>
    <row r="1166" ht="18.95" customHeight="1" spans="1:13">
      <c r="A1166" s="17" t="s">
        <v>135</v>
      </c>
      <c r="B1166" s="18" t="s">
        <v>135</v>
      </c>
      <c r="C1166" s="468" t="s">
        <v>2174</v>
      </c>
      <c r="D1166" s="19" t="s">
        <v>2181</v>
      </c>
      <c r="E1166" s="18" t="s">
        <v>147</v>
      </c>
      <c r="F1166" s="49" t="s">
        <v>2182</v>
      </c>
      <c r="G1166" s="24">
        <v>0</v>
      </c>
      <c r="H1166" s="26">
        <v>0</v>
      </c>
      <c r="I1166" s="26"/>
      <c r="J1166" s="26"/>
      <c r="K1166" s="38" t="str">
        <f t="shared" si="56"/>
        <v/>
      </c>
      <c r="L1166" s="36" t="str">
        <f t="shared" si="57"/>
        <v>否</v>
      </c>
      <c r="M1166" s="36" t="str">
        <f t="shared" si="58"/>
        <v>否</v>
      </c>
    </row>
    <row r="1167" ht="18.95" customHeight="1" spans="1:13">
      <c r="A1167" s="17" t="s">
        <v>135</v>
      </c>
      <c r="B1167" s="18" t="s">
        <v>135</v>
      </c>
      <c r="C1167" s="468" t="s">
        <v>2174</v>
      </c>
      <c r="D1167" s="19" t="s">
        <v>2183</v>
      </c>
      <c r="E1167" s="18" t="s">
        <v>147</v>
      </c>
      <c r="F1167" s="49" t="s">
        <v>2184</v>
      </c>
      <c r="G1167" s="24">
        <v>0</v>
      </c>
      <c r="H1167" s="26">
        <v>0</v>
      </c>
      <c r="I1167" s="26"/>
      <c r="J1167" s="26"/>
      <c r="K1167" s="38" t="str">
        <f t="shared" si="56"/>
        <v/>
      </c>
      <c r="L1167" s="36" t="str">
        <f t="shared" si="57"/>
        <v>否</v>
      </c>
      <c r="M1167" s="36" t="str">
        <f t="shared" si="58"/>
        <v>否</v>
      </c>
    </row>
    <row r="1168" ht="18.95" customHeight="1" spans="1:13">
      <c r="A1168" s="17" t="s">
        <v>135</v>
      </c>
      <c r="B1168" s="18" t="s">
        <v>135</v>
      </c>
      <c r="C1168" s="468" t="s">
        <v>2174</v>
      </c>
      <c r="D1168" s="19" t="s">
        <v>2185</v>
      </c>
      <c r="E1168" s="18" t="s">
        <v>147</v>
      </c>
      <c r="F1168" s="49" t="s">
        <v>2186</v>
      </c>
      <c r="G1168" s="24">
        <v>0</v>
      </c>
      <c r="H1168" s="26">
        <v>0</v>
      </c>
      <c r="I1168" s="26"/>
      <c r="J1168" s="26"/>
      <c r="K1168" s="38" t="str">
        <f t="shared" si="56"/>
        <v/>
      </c>
      <c r="L1168" s="36" t="str">
        <f t="shared" si="57"/>
        <v>否</v>
      </c>
      <c r="M1168" s="36" t="str">
        <f t="shared" si="58"/>
        <v>否</v>
      </c>
    </row>
    <row r="1169" ht="18.95" customHeight="1" spans="1:13">
      <c r="A1169" s="17" t="s">
        <v>135</v>
      </c>
      <c r="B1169" s="18" t="s">
        <v>135</v>
      </c>
      <c r="C1169" s="468" t="s">
        <v>2174</v>
      </c>
      <c r="D1169" s="19" t="s">
        <v>2187</v>
      </c>
      <c r="E1169" s="18" t="s">
        <v>147</v>
      </c>
      <c r="F1169" s="49" t="s">
        <v>2188</v>
      </c>
      <c r="G1169" s="24">
        <v>0</v>
      </c>
      <c r="H1169" s="26">
        <v>0</v>
      </c>
      <c r="I1169" s="26"/>
      <c r="J1169" s="26"/>
      <c r="K1169" s="38" t="str">
        <f t="shared" si="56"/>
        <v/>
      </c>
      <c r="L1169" s="36" t="str">
        <f t="shared" si="57"/>
        <v>否</v>
      </c>
      <c r="M1169" s="36" t="str">
        <f t="shared" si="58"/>
        <v>否</v>
      </c>
    </row>
    <row r="1170" ht="18.95" customHeight="1" spans="1:13">
      <c r="A1170" s="17" t="s">
        <v>135</v>
      </c>
      <c r="B1170" s="18"/>
      <c r="C1170" s="468" t="s">
        <v>2174</v>
      </c>
      <c r="D1170" s="19" t="s">
        <v>2189</v>
      </c>
      <c r="E1170" s="18" t="s">
        <v>147</v>
      </c>
      <c r="F1170" s="49" t="s">
        <v>2190</v>
      </c>
      <c r="G1170" s="24">
        <v>0</v>
      </c>
      <c r="H1170" s="26">
        <v>20</v>
      </c>
      <c r="I1170" s="26"/>
      <c r="J1170" s="26"/>
      <c r="K1170" s="38" t="str">
        <f t="shared" si="56"/>
        <v/>
      </c>
      <c r="L1170" s="36" t="str">
        <f t="shared" si="57"/>
        <v>是</v>
      </c>
      <c r="M1170" s="36" t="str">
        <f t="shared" si="58"/>
        <v>否</v>
      </c>
    </row>
    <row r="1171" ht="18.95" customHeight="1" spans="1:13">
      <c r="A1171" s="17" t="s">
        <v>135</v>
      </c>
      <c r="B1171" s="18" t="s">
        <v>135</v>
      </c>
      <c r="C1171" s="468" t="s">
        <v>2174</v>
      </c>
      <c r="D1171" s="19" t="s">
        <v>2191</v>
      </c>
      <c r="E1171" s="18" t="s">
        <v>147</v>
      </c>
      <c r="F1171" s="49" t="s">
        <v>2192</v>
      </c>
      <c r="G1171" s="24">
        <v>0</v>
      </c>
      <c r="H1171" s="26">
        <v>0</v>
      </c>
      <c r="I1171" s="26"/>
      <c r="J1171" s="26"/>
      <c r="K1171" s="38" t="str">
        <f t="shared" si="56"/>
        <v/>
      </c>
      <c r="L1171" s="36" t="str">
        <f t="shared" si="57"/>
        <v>否</v>
      </c>
      <c r="M1171" s="36" t="str">
        <f t="shared" si="58"/>
        <v>否</v>
      </c>
    </row>
    <row r="1172" ht="18.95" customHeight="1" spans="1:13">
      <c r="A1172" s="17" t="s">
        <v>135</v>
      </c>
      <c r="B1172" s="18" t="s">
        <v>135</v>
      </c>
      <c r="C1172" s="468" t="s">
        <v>2174</v>
      </c>
      <c r="D1172" s="19" t="s">
        <v>2193</v>
      </c>
      <c r="E1172" s="18" t="s">
        <v>147</v>
      </c>
      <c r="F1172" s="49" t="s">
        <v>2194</v>
      </c>
      <c r="G1172" s="24">
        <v>0</v>
      </c>
      <c r="H1172" s="26">
        <v>0</v>
      </c>
      <c r="I1172" s="26"/>
      <c r="J1172" s="26"/>
      <c r="K1172" s="38" t="str">
        <f t="shared" si="56"/>
        <v/>
      </c>
      <c r="L1172" s="36" t="str">
        <f t="shared" si="57"/>
        <v>否</v>
      </c>
      <c r="M1172" s="36" t="str">
        <f t="shared" si="58"/>
        <v>否</v>
      </c>
    </row>
    <row r="1173" ht="18.95" customHeight="1" spans="1:13">
      <c r="A1173" s="17" t="s">
        <v>135</v>
      </c>
      <c r="B1173" s="18" t="s">
        <v>135</v>
      </c>
      <c r="C1173" s="468" t="s">
        <v>2174</v>
      </c>
      <c r="D1173" s="19" t="s">
        <v>2195</v>
      </c>
      <c r="E1173" s="18" t="s">
        <v>147</v>
      </c>
      <c r="F1173" s="49" t="s">
        <v>2196</v>
      </c>
      <c r="G1173" s="24">
        <v>0</v>
      </c>
      <c r="H1173" s="26">
        <v>0</v>
      </c>
      <c r="I1173" s="26"/>
      <c r="J1173" s="26"/>
      <c r="K1173" s="38" t="str">
        <f t="shared" si="56"/>
        <v/>
      </c>
      <c r="L1173" s="36" t="str">
        <f t="shared" si="57"/>
        <v>否</v>
      </c>
      <c r="M1173" s="36" t="str">
        <f t="shared" si="58"/>
        <v>否</v>
      </c>
    </row>
    <row r="1174" ht="18.95" customHeight="1" spans="1:13">
      <c r="A1174" s="17" t="s">
        <v>135</v>
      </c>
      <c r="B1174" s="18" t="s">
        <v>135</v>
      </c>
      <c r="C1174" s="468" t="s">
        <v>2174</v>
      </c>
      <c r="D1174" s="19" t="s">
        <v>2197</v>
      </c>
      <c r="E1174" s="18" t="s">
        <v>147</v>
      </c>
      <c r="F1174" s="49" t="s">
        <v>2198</v>
      </c>
      <c r="G1174" s="24">
        <v>0</v>
      </c>
      <c r="H1174" s="26">
        <v>0</v>
      </c>
      <c r="I1174" s="26"/>
      <c r="J1174" s="26"/>
      <c r="K1174" s="38" t="str">
        <f t="shared" si="56"/>
        <v/>
      </c>
      <c r="L1174" s="36" t="str">
        <f t="shared" si="57"/>
        <v>否</v>
      </c>
      <c r="M1174" s="36" t="str">
        <f t="shared" si="58"/>
        <v>否</v>
      </c>
    </row>
    <row r="1175" ht="18.95" customHeight="1" spans="1:13">
      <c r="A1175" s="17" t="s">
        <v>135</v>
      </c>
      <c r="B1175" s="18" t="s">
        <v>135</v>
      </c>
      <c r="C1175" s="468" t="s">
        <v>2174</v>
      </c>
      <c r="D1175" s="19" t="s">
        <v>2199</v>
      </c>
      <c r="E1175" s="18" t="s">
        <v>147</v>
      </c>
      <c r="F1175" s="49" t="s">
        <v>2200</v>
      </c>
      <c r="G1175" s="24">
        <v>0</v>
      </c>
      <c r="H1175" s="26">
        <v>0</v>
      </c>
      <c r="I1175" s="26"/>
      <c r="J1175" s="26"/>
      <c r="K1175" s="38" t="str">
        <f t="shared" si="56"/>
        <v/>
      </c>
      <c r="L1175" s="36" t="str">
        <f t="shared" si="57"/>
        <v>否</v>
      </c>
      <c r="M1175" s="36" t="str">
        <f t="shared" si="58"/>
        <v>否</v>
      </c>
    </row>
    <row r="1176" ht="18.95" customHeight="1" spans="1:13">
      <c r="A1176" s="17" t="s">
        <v>135</v>
      </c>
      <c r="B1176" s="18" t="s">
        <v>135</v>
      </c>
      <c r="C1176" s="468" t="s">
        <v>2174</v>
      </c>
      <c r="D1176" s="19" t="s">
        <v>2201</v>
      </c>
      <c r="E1176" s="18" t="s">
        <v>147</v>
      </c>
      <c r="F1176" s="49" t="s">
        <v>2202</v>
      </c>
      <c r="G1176" s="24">
        <v>0</v>
      </c>
      <c r="H1176" s="26">
        <v>0</v>
      </c>
      <c r="I1176" s="26"/>
      <c r="J1176" s="26"/>
      <c r="K1176" s="38" t="str">
        <f t="shared" si="56"/>
        <v/>
      </c>
      <c r="L1176" s="36" t="str">
        <f t="shared" si="57"/>
        <v>否</v>
      </c>
      <c r="M1176" s="36" t="str">
        <f t="shared" si="58"/>
        <v>否</v>
      </c>
    </row>
    <row r="1177" ht="18.95" customHeight="1" spans="1:13">
      <c r="A1177" s="17" t="s">
        <v>135</v>
      </c>
      <c r="B1177" s="18" t="s">
        <v>135</v>
      </c>
      <c r="C1177" s="468" t="s">
        <v>2174</v>
      </c>
      <c r="D1177" s="19" t="s">
        <v>2203</v>
      </c>
      <c r="E1177" s="18" t="s">
        <v>147</v>
      </c>
      <c r="F1177" s="49" t="s">
        <v>2204</v>
      </c>
      <c r="G1177" s="24">
        <v>0</v>
      </c>
      <c r="H1177" s="26">
        <v>0</v>
      </c>
      <c r="I1177" s="26"/>
      <c r="J1177" s="26"/>
      <c r="K1177" s="38" t="str">
        <f t="shared" si="56"/>
        <v/>
      </c>
      <c r="L1177" s="36" t="str">
        <f t="shared" si="57"/>
        <v>否</v>
      </c>
      <c r="M1177" s="36" t="str">
        <f t="shared" si="58"/>
        <v>否</v>
      </c>
    </row>
    <row r="1178" ht="24" customHeight="1" spans="1:13">
      <c r="A1178" s="17" t="s">
        <v>135</v>
      </c>
      <c r="B1178" s="18" t="s">
        <v>135</v>
      </c>
      <c r="C1178" s="468" t="s">
        <v>2174</v>
      </c>
      <c r="D1178" s="19" t="s">
        <v>2205</v>
      </c>
      <c r="E1178" s="18" t="s">
        <v>147</v>
      </c>
      <c r="F1178" s="49" t="s">
        <v>2206</v>
      </c>
      <c r="G1178" s="24">
        <v>0</v>
      </c>
      <c r="H1178" s="26">
        <v>0</v>
      </c>
      <c r="I1178" s="26"/>
      <c r="J1178" s="26"/>
      <c r="K1178" s="38" t="str">
        <f t="shared" si="56"/>
        <v/>
      </c>
      <c r="L1178" s="36" t="str">
        <f t="shared" si="57"/>
        <v>否</v>
      </c>
      <c r="M1178" s="36" t="str">
        <f t="shared" si="58"/>
        <v>否</v>
      </c>
    </row>
    <row r="1179" ht="19.5" customHeight="1" spans="1:13">
      <c r="A1179" s="17" t="s">
        <v>135</v>
      </c>
      <c r="B1179" s="18" t="s">
        <v>135</v>
      </c>
      <c r="C1179" s="468" t="s">
        <v>2174</v>
      </c>
      <c r="D1179" s="19" t="s">
        <v>2207</v>
      </c>
      <c r="E1179" s="18" t="s">
        <v>147</v>
      </c>
      <c r="F1179" s="49" t="s">
        <v>160</v>
      </c>
      <c r="G1179" s="24">
        <v>0</v>
      </c>
      <c r="H1179" s="26">
        <v>0</v>
      </c>
      <c r="I1179" s="26"/>
      <c r="J1179" s="26"/>
      <c r="K1179" s="38" t="str">
        <f t="shared" si="56"/>
        <v/>
      </c>
      <c r="L1179" s="36" t="str">
        <f t="shared" si="57"/>
        <v>否</v>
      </c>
      <c r="M1179" s="36" t="str">
        <f t="shared" si="58"/>
        <v>否</v>
      </c>
    </row>
    <row r="1180" ht="19.5" customHeight="1" spans="1:13">
      <c r="A1180" s="17" t="s">
        <v>135</v>
      </c>
      <c r="B1180" s="18"/>
      <c r="C1180" s="468" t="s">
        <v>2174</v>
      </c>
      <c r="D1180" s="19" t="s">
        <v>2208</v>
      </c>
      <c r="E1180" s="18" t="s">
        <v>147</v>
      </c>
      <c r="F1180" s="54" t="s">
        <v>2209</v>
      </c>
      <c r="G1180" s="24">
        <v>0</v>
      </c>
      <c r="H1180" s="26">
        <v>0</v>
      </c>
      <c r="I1180" s="26"/>
      <c r="J1180" s="26"/>
      <c r="K1180" s="38" t="str">
        <f t="shared" si="56"/>
        <v/>
      </c>
      <c r="L1180" s="36" t="str">
        <f t="shared" si="57"/>
        <v>否</v>
      </c>
      <c r="M1180" s="36" t="str">
        <f t="shared" si="58"/>
        <v>否</v>
      </c>
    </row>
    <row r="1181" ht="19.5" customHeight="1" spans="1:13">
      <c r="A1181" s="17" t="s">
        <v>135</v>
      </c>
      <c r="B1181" s="468" t="s">
        <v>2134</v>
      </c>
      <c r="C1181" s="18"/>
      <c r="D1181" s="19" t="s">
        <v>2210</v>
      </c>
      <c r="E1181" s="18"/>
      <c r="F1181" s="49" t="s">
        <v>2211</v>
      </c>
      <c r="G1181" s="24">
        <f>SUMIF($C1180:$C2480,$D1181,$G1180:$G2480)</f>
        <v>28705</v>
      </c>
      <c r="H1181" s="25" t="e">
        <f>VLOOKUP(F1181,#REF!,2,0)</f>
        <v>#REF!</v>
      </c>
      <c r="I1181" s="24"/>
      <c r="J1181" s="24">
        <f>VLOOKUP(F1181,'数据-全省决算数!'!$B:$C,2,0)</f>
        <v>15086</v>
      </c>
      <c r="K1181" s="38" t="str">
        <f t="shared" si="56"/>
        <v/>
      </c>
      <c r="L1181" s="36" t="e">
        <f t="shared" si="57"/>
        <v>#REF!</v>
      </c>
      <c r="M1181" s="36" t="str">
        <f t="shared" si="58"/>
        <v>是</v>
      </c>
    </row>
    <row r="1182" ht="19.5" customHeight="1" spans="1:13">
      <c r="A1182" s="17" t="s">
        <v>135</v>
      </c>
      <c r="B1182" s="18" t="s">
        <v>135</v>
      </c>
      <c r="C1182" s="468" t="s">
        <v>2210</v>
      </c>
      <c r="D1182" s="19" t="s">
        <v>2212</v>
      </c>
      <c r="E1182" s="18" t="s">
        <v>147</v>
      </c>
      <c r="F1182" s="49" t="s">
        <v>141</v>
      </c>
      <c r="G1182" s="24">
        <v>352</v>
      </c>
      <c r="H1182" s="26">
        <v>360</v>
      </c>
      <c r="I1182" s="26"/>
      <c r="J1182" s="26"/>
      <c r="K1182" s="42">
        <f t="shared" si="56"/>
        <v>0.023</v>
      </c>
      <c r="L1182" s="36" t="str">
        <f t="shared" si="57"/>
        <v>是</v>
      </c>
      <c r="M1182" s="36" t="str">
        <f t="shared" si="58"/>
        <v>否</v>
      </c>
    </row>
    <row r="1183" ht="19.5" customHeight="1" spans="1:13">
      <c r="A1183" s="17" t="s">
        <v>135</v>
      </c>
      <c r="B1183" s="18" t="s">
        <v>135</v>
      </c>
      <c r="C1183" s="468" t="s">
        <v>2210</v>
      </c>
      <c r="D1183" s="19" t="s">
        <v>2213</v>
      </c>
      <c r="E1183" s="18" t="s">
        <v>147</v>
      </c>
      <c r="F1183" s="49" t="s">
        <v>143</v>
      </c>
      <c r="G1183" s="24">
        <v>72</v>
      </c>
      <c r="H1183" s="26">
        <v>65</v>
      </c>
      <c r="I1183" s="26"/>
      <c r="J1183" s="26"/>
      <c r="K1183" s="38">
        <f t="shared" si="56"/>
        <v>-0.097</v>
      </c>
      <c r="L1183" s="36" t="str">
        <f t="shared" si="57"/>
        <v>是</v>
      </c>
      <c r="M1183" s="36" t="str">
        <f t="shared" si="58"/>
        <v>否</v>
      </c>
    </row>
    <row r="1184" ht="19.5" customHeight="1" spans="1:13">
      <c r="A1184" s="17" t="s">
        <v>135</v>
      </c>
      <c r="B1184" s="18" t="s">
        <v>135</v>
      </c>
      <c r="C1184" s="468" t="s">
        <v>2210</v>
      </c>
      <c r="D1184" s="19" t="s">
        <v>2214</v>
      </c>
      <c r="E1184" s="18" t="s">
        <v>147</v>
      </c>
      <c r="F1184" s="49" t="s">
        <v>145</v>
      </c>
      <c r="G1184" s="24">
        <v>37</v>
      </c>
      <c r="H1184" s="26">
        <v>37</v>
      </c>
      <c r="I1184" s="26"/>
      <c r="J1184" s="26"/>
      <c r="K1184" s="38">
        <f t="shared" si="56"/>
        <v>0</v>
      </c>
      <c r="L1184" s="36" t="str">
        <f t="shared" si="57"/>
        <v>是</v>
      </c>
      <c r="M1184" s="36" t="str">
        <f t="shared" si="58"/>
        <v>否</v>
      </c>
    </row>
    <row r="1185" ht="19.5" customHeight="1" spans="1:13">
      <c r="A1185" s="17" t="s">
        <v>135</v>
      </c>
      <c r="B1185" s="18"/>
      <c r="C1185" s="468" t="s">
        <v>2210</v>
      </c>
      <c r="D1185" s="19" t="s">
        <v>2215</v>
      </c>
      <c r="E1185" s="18" t="s">
        <v>147</v>
      </c>
      <c r="F1185" s="49" t="s">
        <v>2216</v>
      </c>
      <c r="G1185" s="24">
        <v>4573</v>
      </c>
      <c r="H1185" s="26">
        <v>5049</v>
      </c>
      <c r="I1185" s="26"/>
      <c r="J1185" s="26"/>
      <c r="K1185" s="38">
        <f t="shared" si="56"/>
        <v>0.104</v>
      </c>
      <c r="L1185" s="36" t="str">
        <f t="shared" si="57"/>
        <v>是</v>
      </c>
      <c r="M1185" s="36" t="str">
        <f t="shared" si="58"/>
        <v>否</v>
      </c>
    </row>
    <row r="1186" ht="19.5" customHeight="1" spans="1:13">
      <c r="A1186" s="17" t="s">
        <v>135</v>
      </c>
      <c r="B1186" s="18" t="s">
        <v>135</v>
      </c>
      <c r="C1186" s="468" t="s">
        <v>2210</v>
      </c>
      <c r="D1186" s="19" t="s">
        <v>2217</v>
      </c>
      <c r="E1186" s="18" t="s">
        <v>147</v>
      </c>
      <c r="F1186" s="49" t="s">
        <v>2218</v>
      </c>
      <c r="G1186" s="24">
        <v>0</v>
      </c>
      <c r="H1186" s="26">
        <v>0</v>
      </c>
      <c r="I1186" s="26"/>
      <c r="J1186" s="26"/>
      <c r="K1186" s="38" t="str">
        <f t="shared" si="56"/>
        <v/>
      </c>
      <c r="L1186" s="36" t="str">
        <f t="shared" si="57"/>
        <v>否</v>
      </c>
      <c r="M1186" s="36" t="str">
        <f t="shared" si="58"/>
        <v>否</v>
      </c>
    </row>
    <row r="1187" ht="19.5" customHeight="1" spans="1:13">
      <c r="A1187" s="17" t="s">
        <v>135</v>
      </c>
      <c r="B1187" s="18" t="s">
        <v>135</v>
      </c>
      <c r="C1187" s="468" t="s">
        <v>2210</v>
      </c>
      <c r="D1187" s="19" t="s">
        <v>2219</v>
      </c>
      <c r="E1187" s="18" t="s">
        <v>147</v>
      </c>
      <c r="F1187" s="49" t="s">
        <v>2220</v>
      </c>
      <c r="G1187" s="24">
        <v>0</v>
      </c>
      <c r="H1187" s="26">
        <v>22</v>
      </c>
      <c r="I1187" s="26"/>
      <c r="J1187" s="26"/>
      <c r="K1187" s="38" t="str">
        <f t="shared" si="56"/>
        <v/>
      </c>
      <c r="L1187" s="36" t="str">
        <f t="shared" si="57"/>
        <v>是</v>
      </c>
      <c r="M1187" s="36" t="str">
        <f t="shared" si="58"/>
        <v>否</v>
      </c>
    </row>
    <row r="1188" ht="19.5" customHeight="1" spans="1:13">
      <c r="A1188" s="17" t="s">
        <v>135</v>
      </c>
      <c r="B1188" s="18" t="s">
        <v>135</v>
      </c>
      <c r="C1188" s="468" t="s">
        <v>2210</v>
      </c>
      <c r="D1188" s="19" t="s">
        <v>2221</v>
      </c>
      <c r="E1188" s="18" t="s">
        <v>147</v>
      </c>
      <c r="F1188" s="49" t="s">
        <v>160</v>
      </c>
      <c r="G1188" s="24">
        <v>2294</v>
      </c>
      <c r="H1188" s="26">
        <v>2878</v>
      </c>
      <c r="I1188" s="26"/>
      <c r="J1188" s="26"/>
      <c r="K1188" s="38">
        <f t="shared" si="56"/>
        <v>0.255</v>
      </c>
      <c r="L1188" s="36" t="str">
        <f t="shared" si="57"/>
        <v>是</v>
      </c>
      <c r="M1188" s="36" t="str">
        <f t="shared" si="58"/>
        <v>否</v>
      </c>
    </row>
    <row r="1189" ht="19.5" customHeight="1" spans="1:13">
      <c r="A1189" s="17" t="s">
        <v>135</v>
      </c>
      <c r="B1189" s="18" t="s">
        <v>135</v>
      </c>
      <c r="C1189" s="468" t="s">
        <v>2210</v>
      </c>
      <c r="D1189" s="19" t="s">
        <v>2222</v>
      </c>
      <c r="E1189" s="18" t="s">
        <v>147</v>
      </c>
      <c r="F1189" s="54" t="s">
        <v>2223</v>
      </c>
      <c r="G1189" s="24">
        <v>21377</v>
      </c>
      <c r="H1189" s="26">
        <v>6674</v>
      </c>
      <c r="I1189" s="26"/>
      <c r="J1189" s="26"/>
      <c r="K1189" s="42">
        <f t="shared" si="56"/>
        <v>-0.688</v>
      </c>
      <c r="L1189" s="36" t="str">
        <f t="shared" si="57"/>
        <v>是</v>
      </c>
      <c r="M1189" s="36" t="str">
        <f t="shared" si="58"/>
        <v>否</v>
      </c>
    </row>
    <row r="1190" ht="19.5" customHeight="1" spans="1:13">
      <c r="A1190" s="17" t="s">
        <v>135</v>
      </c>
      <c r="B1190" s="468" t="s">
        <v>2134</v>
      </c>
      <c r="C1190" s="18"/>
      <c r="D1190" s="19" t="s">
        <v>2224</v>
      </c>
      <c r="E1190" s="18"/>
      <c r="F1190" s="49" t="s">
        <v>2225</v>
      </c>
      <c r="G1190" s="24">
        <f>SUMIF($C1189:$C2489,$D1190,$G1189:$G2489)</f>
        <v>39849</v>
      </c>
      <c r="H1190" s="25" t="e">
        <f>VLOOKUP(F1190,#REF!,2,0)</f>
        <v>#REF!</v>
      </c>
      <c r="I1190" s="24"/>
      <c r="J1190" s="24">
        <f>VLOOKUP(F1190,'数据-全省决算数!'!$B:$C,2,0)</f>
        <v>34011</v>
      </c>
      <c r="K1190" s="42" t="str">
        <f t="shared" si="56"/>
        <v/>
      </c>
      <c r="L1190" s="36" t="e">
        <f t="shared" si="57"/>
        <v>#REF!</v>
      </c>
      <c r="M1190" s="36" t="str">
        <f t="shared" si="58"/>
        <v>是</v>
      </c>
    </row>
    <row r="1191" ht="19.5" customHeight="1" spans="1:13">
      <c r="A1191" s="17" t="s">
        <v>135</v>
      </c>
      <c r="B1191" s="18" t="s">
        <v>135</v>
      </c>
      <c r="C1191" s="468" t="s">
        <v>2224</v>
      </c>
      <c r="D1191" s="39" t="s">
        <v>2226</v>
      </c>
      <c r="E1191" s="18" t="s">
        <v>147</v>
      </c>
      <c r="F1191" s="49" t="s">
        <v>141</v>
      </c>
      <c r="G1191" s="24">
        <v>5028</v>
      </c>
      <c r="H1191" s="26">
        <v>6325</v>
      </c>
      <c r="I1191" s="26"/>
      <c r="J1191" s="26"/>
      <c r="K1191" s="42">
        <f t="shared" si="56"/>
        <v>0.258</v>
      </c>
      <c r="L1191" s="36" t="str">
        <f t="shared" si="57"/>
        <v>是</v>
      </c>
      <c r="M1191" s="36" t="str">
        <f t="shared" si="58"/>
        <v>否</v>
      </c>
    </row>
    <row r="1192" ht="19.5" customHeight="1" spans="1:13">
      <c r="A1192" s="17" t="s">
        <v>135</v>
      </c>
      <c r="B1192" s="18" t="s">
        <v>135</v>
      </c>
      <c r="C1192" s="468" t="s">
        <v>2224</v>
      </c>
      <c r="D1192" s="39" t="s">
        <v>2227</v>
      </c>
      <c r="E1192" s="18" t="s">
        <v>147</v>
      </c>
      <c r="F1192" s="49" t="s">
        <v>143</v>
      </c>
      <c r="G1192" s="24">
        <v>498</v>
      </c>
      <c r="H1192" s="26">
        <v>413</v>
      </c>
      <c r="I1192" s="26"/>
      <c r="J1192" s="26"/>
      <c r="K1192" s="42">
        <f t="shared" si="56"/>
        <v>-0.171</v>
      </c>
      <c r="L1192" s="36" t="str">
        <f t="shared" si="57"/>
        <v>是</v>
      </c>
      <c r="M1192" s="36" t="str">
        <f t="shared" si="58"/>
        <v>否</v>
      </c>
    </row>
    <row r="1193" ht="19.5" customHeight="1" spans="1:13">
      <c r="A1193" s="17" t="s">
        <v>135</v>
      </c>
      <c r="B1193" s="18" t="s">
        <v>135</v>
      </c>
      <c r="C1193" s="468" t="s">
        <v>2224</v>
      </c>
      <c r="D1193" s="39" t="s">
        <v>2228</v>
      </c>
      <c r="E1193" s="18" t="s">
        <v>147</v>
      </c>
      <c r="F1193" s="49" t="s">
        <v>145</v>
      </c>
      <c r="G1193" s="24">
        <v>22</v>
      </c>
      <c r="H1193" s="26">
        <v>43</v>
      </c>
      <c r="I1193" s="26"/>
      <c r="J1193" s="26"/>
      <c r="K1193" s="42">
        <f t="shared" si="56"/>
        <v>0.955</v>
      </c>
      <c r="L1193" s="36" t="str">
        <f t="shared" si="57"/>
        <v>是</v>
      </c>
      <c r="M1193" s="36" t="str">
        <f t="shared" si="58"/>
        <v>否</v>
      </c>
    </row>
    <row r="1194" ht="19.5" customHeight="1" spans="1:13">
      <c r="A1194" s="17" t="s">
        <v>135</v>
      </c>
      <c r="B1194" s="18"/>
      <c r="C1194" s="468" t="s">
        <v>2224</v>
      </c>
      <c r="D1194" s="39" t="s">
        <v>2229</v>
      </c>
      <c r="E1194" s="18" t="s">
        <v>147</v>
      </c>
      <c r="F1194" s="49" t="s">
        <v>2230</v>
      </c>
      <c r="G1194" s="24">
        <v>928</v>
      </c>
      <c r="H1194" s="26">
        <v>1615</v>
      </c>
      <c r="I1194" s="26"/>
      <c r="J1194" s="26"/>
      <c r="K1194" s="42">
        <f t="shared" si="56"/>
        <v>0.74</v>
      </c>
      <c r="L1194" s="36" t="str">
        <f t="shared" si="57"/>
        <v>是</v>
      </c>
      <c r="M1194" s="36" t="str">
        <f t="shared" si="58"/>
        <v>否</v>
      </c>
    </row>
    <row r="1195" ht="19.5" customHeight="1" spans="1:13">
      <c r="A1195" s="17" t="s">
        <v>135</v>
      </c>
      <c r="B1195" s="18"/>
      <c r="C1195" s="468" t="s">
        <v>2224</v>
      </c>
      <c r="D1195" s="39" t="s">
        <v>2231</v>
      </c>
      <c r="E1195" s="18" t="s">
        <v>147</v>
      </c>
      <c r="F1195" s="49" t="s">
        <v>2232</v>
      </c>
      <c r="G1195" s="24">
        <v>1292</v>
      </c>
      <c r="H1195" s="26">
        <v>903</v>
      </c>
      <c r="I1195" s="26"/>
      <c r="J1195" s="26"/>
      <c r="K1195" s="42">
        <f t="shared" si="56"/>
        <v>-0.301</v>
      </c>
      <c r="L1195" s="36" t="str">
        <f t="shared" si="57"/>
        <v>是</v>
      </c>
      <c r="M1195" s="36" t="str">
        <f t="shared" si="58"/>
        <v>否</v>
      </c>
    </row>
    <row r="1196" ht="19.5" customHeight="1" spans="1:13">
      <c r="A1196" s="17" t="s">
        <v>135</v>
      </c>
      <c r="B1196" s="18"/>
      <c r="C1196" s="468" t="s">
        <v>2224</v>
      </c>
      <c r="D1196" s="39" t="s">
        <v>2233</v>
      </c>
      <c r="E1196" s="18" t="s">
        <v>147</v>
      </c>
      <c r="F1196" s="49" t="s">
        <v>2234</v>
      </c>
      <c r="G1196" s="24">
        <v>505</v>
      </c>
      <c r="H1196" s="26">
        <v>625</v>
      </c>
      <c r="I1196" s="26"/>
      <c r="J1196" s="26"/>
      <c r="K1196" s="42">
        <f t="shared" si="56"/>
        <v>0.238</v>
      </c>
      <c r="L1196" s="36" t="str">
        <f t="shared" si="57"/>
        <v>是</v>
      </c>
      <c r="M1196" s="36" t="str">
        <f t="shared" si="58"/>
        <v>否</v>
      </c>
    </row>
    <row r="1197" ht="19.5" customHeight="1" spans="1:13">
      <c r="A1197" s="17" t="s">
        <v>135</v>
      </c>
      <c r="B1197" s="18"/>
      <c r="C1197" s="468" t="s">
        <v>2224</v>
      </c>
      <c r="D1197" s="39" t="s">
        <v>2235</v>
      </c>
      <c r="E1197" s="18" t="s">
        <v>147</v>
      </c>
      <c r="F1197" s="49" t="s">
        <v>2236</v>
      </c>
      <c r="G1197" s="24">
        <v>27102</v>
      </c>
      <c r="H1197" s="26">
        <v>20206</v>
      </c>
      <c r="I1197" s="26"/>
      <c r="J1197" s="26"/>
      <c r="K1197" s="42">
        <f t="shared" si="56"/>
        <v>-0.254</v>
      </c>
      <c r="L1197" s="36" t="str">
        <f t="shared" si="57"/>
        <v>是</v>
      </c>
      <c r="M1197" s="36" t="str">
        <f t="shared" si="58"/>
        <v>否</v>
      </c>
    </row>
    <row r="1198" ht="19.5" customHeight="1" spans="1:13">
      <c r="A1198" s="17" t="s">
        <v>135</v>
      </c>
      <c r="B1198" s="18"/>
      <c r="C1198" s="468" t="s">
        <v>2224</v>
      </c>
      <c r="D1198" s="39" t="s">
        <v>2237</v>
      </c>
      <c r="E1198" s="18" t="s">
        <v>147</v>
      </c>
      <c r="F1198" s="49" t="s">
        <v>2238</v>
      </c>
      <c r="G1198" s="24">
        <v>90</v>
      </c>
      <c r="H1198" s="26">
        <v>-148</v>
      </c>
      <c r="I1198" s="26"/>
      <c r="J1198" s="26"/>
      <c r="K1198" s="42">
        <f t="shared" si="56"/>
        <v>-2.644</v>
      </c>
      <c r="L1198" s="36" t="str">
        <f t="shared" si="57"/>
        <v>是</v>
      </c>
      <c r="M1198" s="36" t="str">
        <f t="shared" si="58"/>
        <v>否</v>
      </c>
    </row>
    <row r="1199" ht="19.5" customHeight="1" spans="1:13">
      <c r="A1199" s="17" t="s">
        <v>135</v>
      </c>
      <c r="B1199" s="18"/>
      <c r="C1199" s="468" t="s">
        <v>2224</v>
      </c>
      <c r="D1199" s="39" t="s">
        <v>2239</v>
      </c>
      <c r="E1199" s="18" t="s">
        <v>147</v>
      </c>
      <c r="F1199" s="49" t="s">
        <v>2240</v>
      </c>
      <c r="G1199" s="24">
        <v>415</v>
      </c>
      <c r="H1199" s="26">
        <v>318</v>
      </c>
      <c r="I1199" s="26"/>
      <c r="J1199" s="26"/>
      <c r="K1199" s="42">
        <f t="shared" si="56"/>
        <v>-0.234</v>
      </c>
      <c r="L1199" s="36" t="str">
        <f t="shared" si="57"/>
        <v>是</v>
      </c>
      <c r="M1199" s="36" t="str">
        <f t="shared" si="58"/>
        <v>否</v>
      </c>
    </row>
    <row r="1200" ht="19.5" customHeight="1" spans="1:13">
      <c r="A1200" s="17" t="s">
        <v>135</v>
      </c>
      <c r="B1200" s="18" t="s">
        <v>135</v>
      </c>
      <c r="C1200" s="468" t="s">
        <v>2224</v>
      </c>
      <c r="D1200" s="39" t="s">
        <v>2241</v>
      </c>
      <c r="E1200" s="18" t="s">
        <v>147</v>
      </c>
      <c r="F1200" s="49" t="s">
        <v>2242</v>
      </c>
      <c r="G1200" s="24">
        <v>488</v>
      </c>
      <c r="H1200" s="26">
        <v>16</v>
      </c>
      <c r="I1200" s="26"/>
      <c r="J1200" s="26"/>
      <c r="K1200" s="42">
        <f t="shared" si="56"/>
        <v>-0.967</v>
      </c>
      <c r="L1200" s="36" t="str">
        <f t="shared" si="57"/>
        <v>是</v>
      </c>
      <c r="M1200" s="36" t="str">
        <f t="shared" si="58"/>
        <v>否</v>
      </c>
    </row>
    <row r="1201" ht="19.5" customHeight="1" spans="1:13">
      <c r="A1201" s="17"/>
      <c r="B1201" s="18"/>
      <c r="C1201" s="468" t="s">
        <v>2224</v>
      </c>
      <c r="D1201" s="462" t="s">
        <v>2243</v>
      </c>
      <c r="E1201" s="18" t="s">
        <v>147</v>
      </c>
      <c r="F1201" s="49" t="s">
        <v>2244</v>
      </c>
      <c r="G1201" s="24">
        <v>2550</v>
      </c>
      <c r="H1201" s="26">
        <v>3019</v>
      </c>
      <c r="I1201" s="26"/>
      <c r="J1201" s="26"/>
      <c r="K1201" s="42">
        <f t="shared" si="56"/>
        <v>0.184</v>
      </c>
      <c r="L1201" s="36" t="str">
        <f t="shared" si="57"/>
        <v>是</v>
      </c>
      <c r="M1201" s="36" t="str">
        <f t="shared" si="58"/>
        <v>否</v>
      </c>
    </row>
    <row r="1202" ht="19.5" customHeight="1" spans="1:13">
      <c r="A1202" s="17" t="s">
        <v>135</v>
      </c>
      <c r="B1202" s="18"/>
      <c r="C1202" s="468" t="s">
        <v>2224</v>
      </c>
      <c r="D1202" s="462" t="s">
        <v>2245</v>
      </c>
      <c r="E1202" s="18" t="s">
        <v>147</v>
      </c>
      <c r="F1202" s="54" t="s">
        <v>2246</v>
      </c>
      <c r="G1202" s="24">
        <v>931</v>
      </c>
      <c r="H1202" s="26">
        <v>638</v>
      </c>
      <c r="I1202" s="26"/>
      <c r="J1202" s="26"/>
      <c r="K1202" s="42">
        <f t="shared" si="56"/>
        <v>-0.315</v>
      </c>
      <c r="L1202" s="36" t="str">
        <f t="shared" si="57"/>
        <v>是</v>
      </c>
      <c r="M1202" s="36" t="str">
        <f t="shared" si="58"/>
        <v>否</v>
      </c>
    </row>
    <row r="1203" ht="19.5" customHeight="1" spans="1:13">
      <c r="A1203" s="17" t="s">
        <v>135</v>
      </c>
      <c r="B1203" s="468" t="s">
        <v>2134</v>
      </c>
      <c r="C1203" s="18" t="s">
        <v>135</v>
      </c>
      <c r="D1203" s="462" t="s">
        <v>2247</v>
      </c>
      <c r="E1203" s="18"/>
      <c r="F1203" s="49" t="s">
        <v>2248</v>
      </c>
      <c r="G1203" s="24">
        <f>SUMIF($C1202:$C2502,$D1203,$G1202:$G2502)</f>
        <v>18416</v>
      </c>
      <c r="H1203" s="25" t="e">
        <f>VLOOKUP(F1203,#REF!,2,0)</f>
        <v>#REF!</v>
      </c>
      <c r="I1203" s="24"/>
      <c r="J1203" s="24">
        <f>VLOOKUP(F1203,'数据-全省决算数!'!$B:$C,2,0)</f>
        <v>19790</v>
      </c>
      <c r="K1203" s="42" t="str">
        <f t="shared" si="56"/>
        <v/>
      </c>
      <c r="L1203" s="36" t="e">
        <f t="shared" si="57"/>
        <v>#REF!</v>
      </c>
      <c r="M1203" s="36" t="str">
        <f t="shared" si="58"/>
        <v>是</v>
      </c>
    </row>
    <row r="1204" ht="19.5" customHeight="1" spans="1:13">
      <c r="A1204" s="17" t="s">
        <v>135</v>
      </c>
      <c r="B1204" s="18"/>
      <c r="C1204" s="468" t="s">
        <v>2247</v>
      </c>
      <c r="D1204" s="462" t="s">
        <v>2249</v>
      </c>
      <c r="E1204" s="18" t="s">
        <v>147</v>
      </c>
      <c r="F1204" s="49" t="s">
        <v>141</v>
      </c>
      <c r="G1204" s="24">
        <v>2109</v>
      </c>
      <c r="H1204" s="26">
        <v>2165</v>
      </c>
      <c r="I1204" s="26"/>
      <c r="J1204" s="26"/>
      <c r="K1204" s="42">
        <f t="shared" si="56"/>
        <v>0.027</v>
      </c>
      <c r="L1204" s="36" t="str">
        <f t="shared" si="57"/>
        <v>是</v>
      </c>
      <c r="M1204" s="36" t="str">
        <f t="shared" si="58"/>
        <v>否</v>
      </c>
    </row>
    <row r="1205" ht="19.5" customHeight="1" spans="1:13">
      <c r="A1205" s="17" t="s">
        <v>135</v>
      </c>
      <c r="B1205" s="18"/>
      <c r="C1205" s="468" t="s">
        <v>2247</v>
      </c>
      <c r="D1205" s="462" t="s">
        <v>2250</v>
      </c>
      <c r="E1205" s="18" t="s">
        <v>147</v>
      </c>
      <c r="F1205" s="49" t="s">
        <v>143</v>
      </c>
      <c r="G1205" s="24">
        <v>292</v>
      </c>
      <c r="H1205" s="26">
        <v>118</v>
      </c>
      <c r="I1205" s="26"/>
      <c r="J1205" s="26"/>
      <c r="K1205" s="42">
        <f t="shared" si="56"/>
        <v>-0.596</v>
      </c>
      <c r="L1205" s="36" t="str">
        <f t="shared" si="57"/>
        <v>是</v>
      </c>
      <c r="M1205" s="36" t="str">
        <f t="shared" si="58"/>
        <v>否</v>
      </c>
    </row>
    <row r="1206" ht="19.5" customHeight="1" spans="1:13">
      <c r="A1206" s="17" t="s">
        <v>135</v>
      </c>
      <c r="B1206" s="18"/>
      <c r="C1206" s="468" t="s">
        <v>2247</v>
      </c>
      <c r="D1206" s="462" t="s">
        <v>2251</v>
      </c>
      <c r="E1206" s="18" t="s">
        <v>147</v>
      </c>
      <c r="F1206" s="49" t="s">
        <v>145</v>
      </c>
      <c r="G1206" s="24">
        <v>3</v>
      </c>
      <c r="H1206" s="26">
        <v>0</v>
      </c>
      <c r="I1206" s="26"/>
      <c r="J1206" s="26"/>
      <c r="K1206" s="42">
        <f t="shared" si="56"/>
        <v>-1</v>
      </c>
      <c r="L1206" s="36" t="str">
        <f t="shared" si="57"/>
        <v>是</v>
      </c>
      <c r="M1206" s="36" t="str">
        <f t="shared" si="58"/>
        <v>否</v>
      </c>
    </row>
    <row r="1207" ht="19.5" customHeight="1" spans="1:13">
      <c r="A1207" s="17" t="s">
        <v>135</v>
      </c>
      <c r="B1207" s="18"/>
      <c r="C1207" s="468" t="s">
        <v>2247</v>
      </c>
      <c r="D1207" s="462" t="s">
        <v>2252</v>
      </c>
      <c r="E1207" s="18" t="s">
        <v>147</v>
      </c>
      <c r="F1207" s="49" t="s">
        <v>2253</v>
      </c>
      <c r="G1207" s="24">
        <v>3186</v>
      </c>
      <c r="H1207" s="26">
        <v>3139</v>
      </c>
      <c r="I1207" s="26"/>
      <c r="J1207" s="26"/>
      <c r="K1207" s="38">
        <f t="shared" si="56"/>
        <v>-0.015</v>
      </c>
      <c r="L1207" s="36" t="str">
        <f t="shared" si="57"/>
        <v>是</v>
      </c>
      <c r="M1207" s="36" t="str">
        <f t="shared" si="58"/>
        <v>否</v>
      </c>
    </row>
    <row r="1208" ht="19.5" customHeight="1" spans="1:13">
      <c r="A1208" s="17" t="s">
        <v>135</v>
      </c>
      <c r="B1208" s="18"/>
      <c r="C1208" s="468" t="s">
        <v>2247</v>
      </c>
      <c r="D1208" s="462" t="s">
        <v>2254</v>
      </c>
      <c r="E1208" s="18" t="s">
        <v>147</v>
      </c>
      <c r="F1208" s="49" t="s">
        <v>2255</v>
      </c>
      <c r="G1208" s="24">
        <v>0</v>
      </c>
      <c r="H1208" s="26">
        <v>0</v>
      </c>
      <c r="I1208" s="26"/>
      <c r="J1208" s="26"/>
      <c r="K1208" s="38" t="str">
        <f t="shared" si="56"/>
        <v/>
      </c>
      <c r="L1208" s="36" t="str">
        <f t="shared" si="57"/>
        <v>否</v>
      </c>
      <c r="M1208" s="36" t="str">
        <f t="shared" si="58"/>
        <v>否</v>
      </c>
    </row>
    <row r="1209" ht="19.5" customHeight="1" spans="1:13">
      <c r="A1209" s="17"/>
      <c r="B1209" s="18"/>
      <c r="C1209" s="468" t="s">
        <v>2247</v>
      </c>
      <c r="D1209" s="462" t="s">
        <v>2256</v>
      </c>
      <c r="E1209" s="18" t="s">
        <v>147</v>
      </c>
      <c r="F1209" s="27" t="s">
        <v>2257</v>
      </c>
      <c r="G1209" s="24">
        <v>26</v>
      </c>
      <c r="H1209" s="26">
        <v>27</v>
      </c>
      <c r="I1209" s="26"/>
      <c r="J1209" s="26"/>
      <c r="K1209" s="38">
        <f t="shared" si="56"/>
        <v>0.038</v>
      </c>
      <c r="L1209" s="36" t="str">
        <f t="shared" si="57"/>
        <v>是</v>
      </c>
      <c r="M1209" s="36" t="str">
        <f t="shared" si="58"/>
        <v>否</v>
      </c>
    </row>
    <row r="1210" ht="19.5" customHeight="1" spans="1:13">
      <c r="A1210" s="17"/>
      <c r="B1210" s="18"/>
      <c r="C1210" s="468" t="s">
        <v>2247</v>
      </c>
      <c r="D1210" s="462" t="s">
        <v>2258</v>
      </c>
      <c r="E1210" s="18" t="s">
        <v>147</v>
      </c>
      <c r="F1210" s="27" t="s">
        <v>2259</v>
      </c>
      <c r="G1210" s="24">
        <v>416</v>
      </c>
      <c r="H1210" s="26">
        <v>83</v>
      </c>
      <c r="I1210" s="26"/>
      <c r="J1210" s="26"/>
      <c r="K1210" s="38">
        <f t="shared" si="56"/>
        <v>-0.8</v>
      </c>
      <c r="L1210" s="36" t="str">
        <f t="shared" si="57"/>
        <v>是</v>
      </c>
      <c r="M1210" s="36" t="str">
        <f t="shared" si="58"/>
        <v>否</v>
      </c>
    </row>
    <row r="1211" ht="19.5" customHeight="1" spans="1:13">
      <c r="A1211" s="17"/>
      <c r="B1211" s="18"/>
      <c r="C1211" s="468" t="s">
        <v>2247</v>
      </c>
      <c r="D1211" s="19" t="s">
        <v>2260</v>
      </c>
      <c r="E1211" s="18" t="s">
        <v>147</v>
      </c>
      <c r="F1211" s="27" t="s">
        <v>2261</v>
      </c>
      <c r="G1211" s="24">
        <v>293</v>
      </c>
      <c r="H1211" s="26">
        <v>477</v>
      </c>
      <c r="I1211" s="26"/>
      <c r="J1211" s="26"/>
      <c r="K1211" s="38">
        <f t="shared" si="56"/>
        <v>0.628</v>
      </c>
      <c r="L1211" s="36" t="str">
        <f t="shared" si="57"/>
        <v>是</v>
      </c>
      <c r="M1211" s="36" t="str">
        <f t="shared" si="58"/>
        <v>否</v>
      </c>
    </row>
    <row r="1212" ht="19.5" customHeight="1" spans="1:13">
      <c r="A1212" s="17"/>
      <c r="B1212" s="18"/>
      <c r="C1212" s="468" t="s">
        <v>2247</v>
      </c>
      <c r="D1212" s="19" t="s">
        <v>2262</v>
      </c>
      <c r="E1212" s="18" t="s">
        <v>147</v>
      </c>
      <c r="F1212" s="27" t="s">
        <v>2263</v>
      </c>
      <c r="G1212" s="24">
        <v>8016</v>
      </c>
      <c r="H1212" s="26">
        <v>9176</v>
      </c>
      <c r="I1212" s="26"/>
      <c r="J1212" s="26"/>
      <c r="K1212" s="38">
        <f t="shared" si="56"/>
        <v>0.145</v>
      </c>
      <c r="L1212" s="36" t="str">
        <f t="shared" si="57"/>
        <v>是</v>
      </c>
      <c r="M1212" s="36" t="str">
        <f t="shared" si="58"/>
        <v>否</v>
      </c>
    </row>
    <row r="1213" ht="19.5" customHeight="1" spans="1:13">
      <c r="A1213" s="17" t="s">
        <v>135</v>
      </c>
      <c r="B1213" s="18" t="s">
        <v>135</v>
      </c>
      <c r="C1213" s="468" t="s">
        <v>2247</v>
      </c>
      <c r="D1213" s="19" t="s">
        <v>2264</v>
      </c>
      <c r="E1213" s="18" t="s">
        <v>147</v>
      </c>
      <c r="F1213" s="27" t="s">
        <v>2265</v>
      </c>
      <c r="G1213" s="24">
        <v>405</v>
      </c>
      <c r="H1213" s="26">
        <v>448</v>
      </c>
      <c r="I1213" s="26"/>
      <c r="J1213" s="26"/>
      <c r="K1213" s="42">
        <f t="shared" si="56"/>
        <v>0.106</v>
      </c>
      <c r="L1213" s="36" t="str">
        <f t="shared" si="57"/>
        <v>是</v>
      </c>
      <c r="M1213" s="36" t="str">
        <f t="shared" si="58"/>
        <v>否</v>
      </c>
    </row>
    <row r="1214" ht="19.5" customHeight="1" spans="1:13">
      <c r="A1214" s="17" t="s">
        <v>135</v>
      </c>
      <c r="B1214" s="18" t="s">
        <v>135</v>
      </c>
      <c r="C1214" s="468" t="s">
        <v>2247</v>
      </c>
      <c r="D1214" s="19" t="s">
        <v>2266</v>
      </c>
      <c r="E1214" s="18" t="s">
        <v>147</v>
      </c>
      <c r="F1214" s="27" t="s">
        <v>2267</v>
      </c>
      <c r="G1214" s="24">
        <v>724</v>
      </c>
      <c r="H1214" s="26">
        <v>1546</v>
      </c>
      <c r="I1214" s="26"/>
      <c r="J1214" s="26"/>
      <c r="K1214" s="38">
        <f t="shared" si="56"/>
        <v>1.135</v>
      </c>
      <c r="L1214" s="36" t="str">
        <f t="shared" si="57"/>
        <v>是</v>
      </c>
      <c r="M1214" s="36" t="str">
        <f t="shared" si="58"/>
        <v>否</v>
      </c>
    </row>
    <row r="1215" ht="19.5" customHeight="1" spans="1:13">
      <c r="A1215" s="17" t="s">
        <v>135</v>
      </c>
      <c r="B1215" s="18" t="s">
        <v>135</v>
      </c>
      <c r="C1215" s="468" t="s">
        <v>2247</v>
      </c>
      <c r="D1215" s="19" t="s">
        <v>2268</v>
      </c>
      <c r="E1215" s="18" t="s">
        <v>147</v>
      </c>
      <c r="F1215" s="27" t="s">
        <v>2269</v>
      </c>
      <c r="G1215" s="24">
        <v>0</v>
      </c>
      <c r="H1215" s="26">
        <v>0</v>
      </c>
      <c r="I1215" s="26"/>
      <c r="J1215" s="26"/>
      <c r="K1215" s="38" t="str">
        <f t="shared" si="56"/>
        <v/>
      </c>
      <c r="L1215" s="36" t="str">
        <f t="shared" si="57"/>
        <v>否</v>
      </c>
      <c r="M1215" s="36" t="str">
        <f t="shared" si="58"/>
        <v>否</v>
      </c>
    </row>
    <row r="1216" ht="19.5" customHeight="1" spans="1:13">
      <c r="A1216" s="17" t="s">
        <v>135</v>
      </c>
      <c r="B1216" s="18" t="s">
        <v>135</v>
      </c>
      <c r="C1216" s="468" t="s">
        <v>2247</v>
      </c>
      <c r="D1216" s="19" t="s">
        <v>2270</v>
      </c>
      <c r="E1216" s="18" t="s">
        <v>147</v>
      </c>
      <c r="F1216" s="49" t="s">
        <v>2271</v>
      </c>
      <c r="G1216" s="24">
        <v>0</v>
      </c>
      <c r="H1216" s="26">
        <v>30</v>
      </c>
      <c r="I1216" s="26"/>
      <c r="J1216" s="26"/>
      <c r="K1216" s="38" t="str">
        <f t="shared" si="56"/>
        <v/>
      </c>
      <c r="L1216" s="36" t="str">
        <f t="shared" si="57"/>
        <v>是</v>
      </c>
      <c r="M1216" s="36" t="str">
        <f t="shared" si="58"/>
        <v>否</v>
      </c>
    </row>
    <row r="1217" ht="19.5" customHeight="1" spans="1:13">
      <c r="A1217" s="17" t="s">
        <v>135</v>
      </c>
      <c r="B1217" s="18" t="s">
        <v>135</v>
      </c>
      <c r="C1217" s="468" t="s">
        <v>2247</v>
      </c>
      <c r="D1217" s="19" t="s">
        <v>2272</v>
      </c>
      <c r="E1217" s="18" t="s">
        <v>147</v>
      </c>
      <c r="F1217" s="49" t="s">
        <v>2273</v>
      </c>
      <c r="G1217" s="24">
        <v>0</v>
      </c>
      <c r="H1217" s="26">
        <v>0</v>
      </c>
      <c r="I1217" s="26"/>
      <c r="J1217" s="26"/>
      <c r="K1217" s="38" t="str">
        <f t="shared" si="56"/>
        <v/>
      </c>
      <c r="L1217" s="36" t="str">
        <f t="shared" si="57"/>
        <v>否</v>
      </c>
      <c r="M1217" s="36" t="str">
        <f t="shared" si="58"/>
        <v>否</v>
      </c>
    </row>
    <row r="1218" ht="19.5" customHeight="1" spans="1:13">
      <c r="A1218" s="17" t="s">
        <v>135</v>
      </c>
      <c r="B1218" s="18" t="s">
        <v>135</v>
      </c>
      <c r="C1218" s="468" t="s">
        <v>2247</v>
      </c>
      <c r="D1218" s="19" t="s">
        <v>2274</v>
      </c>
      <c r="E1218" s="18" t="s">
        <v>147</v>
      </c>
      <c r="F1218" s="54" t="s">
        <v>2275</v>
      </c>
      <c r="G1218" s="24">
        <v>2946</v>
      </c>
      <c r="H1218" s="26">
        <v>2590</v>
      </c>
      <c r="I1218" s="26"/>
      <c r="J1218" s="26"/>
      <c r="K1218" s="38">
        <f t="shared" si="56"/>
        <v>-0.121</v>
      </c>
      <c r="L1218" s="36" t="str">
        <f t="shared" si="57"/>
        <v>是</v>
      </c>
      <c r="M1218" s="36" t="str">
        <f t="shared" si="58"/>
        <v>否</v>
      </c>
    </row>
    <row r="1219" ht="19.5" customHeight="1" spans="1:13">
      <c r="A1219" s="17" t="s">
        <v>135</v>
      </c>
      <c r="B1219" s="468" t="s">
        <v>2134</v>
      </c>
      <c r="C1219" s="18"/>
      <c r="D1219" s="19" t="s">
        <v>2276</v>
      </c>
      <c r="E1219" s="18" t="s">
        <v>147</v>
      </c>
      <c r="F1219" s="49" t="s">
        <v>2277</v>
      </c>
      <c r="G1219" s="24">
        <v>20</v>
      </c>
      <c r="H1219" s="25" t="e">
        <f>VLOOKUP(F1219,#REF!,2,0)</f>
        <v>#REF!</v>
      </c>
      <c r="I1219" s="24"/>
      <c r="J1219" s="24">
        <f>VLOOKUP(F1219,'数据-全省决算数!'!$B:$C,2,0)</f>
        <v>113</v>
      </c>
      <c r="K1219" s="38" t="str">
        <f t="shared" si="56"/>
        <v/>
      </c>
      <c r="L1219" s="36" t="e">
        <f t="shared" si="57"/>
        <v>#REF!</v>
      </c>
      <c r="M1219" s="36" t="str">
        <f t="shared" si="58"/>
        <v>是</v>
      </c>
    </row>
    <row r="1220" ht="19.5" customHeight="1" spans="1:13">
      <c r="A1220" s="17" t="s">
        <v>134</v>
      </c>
      <c r="B1220" s="18" t="s">
        <v>135</v>
      </c>
      <c r="C1220" s="18"/>
      <c r="D1220" s="19" t="s">
        <v>2278</v>
      </c>
      <c r="E1220" s="18"/>
      <c r="F1220" s="50" t="s">
        <v>2279</v>
      </c>
      <c r="G1220" s="21">
        <f>SUMIF($B1221:$B$1301,$D1220,$G1221:$G$1301)</f>
        <v>1648358</v>
      </c>
      <c r="H1220" s="25" t="e">
        <f>VLOOKUP(F1220,#REF!,2,0)</f>
        <v>#REF!</v>
      </c>
      <c r="I1220" s="34"/>
      <c r="J1220" s="24" t="e">
        <f>VLOOKUP(F1220,'数据-全省决算数!'!$B:$C,2,0)</f>
        <v>#N/A</v>
      </c>
      <c r="K1220" s="35" t="str">
        <f t="shared" ref="K1220:K1283" si="59">IF(ISERROR(H1220/G1220-1),"",H1220/G1220-1)</f>
        <v/>
      </c>
      <c r="L1220" s="36" t="e">
        <f t="shared" ref="L1220:L1283" si="60">IF(F1220&lt;&gt;"",IF(SUM(G1220:H1220)&lt;&gt;0,"是","否"),"空")</f>
        <v>#REF!</v>
      </c>
      <c r="M1220" s="36" t="str">
        <f t="shared" ref="M1220:M1283" si="61">IF(C1220&lt;&gt;"",IF(OR(LEFT(C1220,3)="205",LEFT(C1220,3)="206",LEFT(C1220,3)="207",LEFT(C1220,3)="208",LEFT(C1220,3)="210",LEFT(C1220,3)="213"),"是","否"),"是")</f>
        <v>是</v>
      </c>
    </row>
    <row r="1221" ht="19.5" customHeight="1" spans="1:13">
      <c r="A1221" s="17" t="s">
        <v>135</v>
      </c>
      <c r="B1221" s="468" t="s">
        <v>2278</v>
      </c>
      <c r="C1221" s="18"/>
      <c r="D1221" s="19" t="s">
        <v>2280</v>
      </c>
      <c r="E1221" s="18"/>
      <c r="F1221" s="49" t="s">
        <v>2281</v>
      </c>
      <c r="G1221" s="24">
        <f>SUMIF($C1220:$C2520,$D1221,$G1220:$G2520)</f>
        <v>1068210</v>
      </c>
      <c r="H1221" s="25" t="e">
        <f>VLOOKUP(F1221,#REF!,2,0)</f>
        <v>#REF!</v>
      </c>
      <c r="I1221" s="24"/>
      <c r="J1221" s="24">
        <f>VLOOKUP(F1221,'数据-全省决算数!'!$B:$C,2,0)</f>
        <v>1444908</v>
      </c>
      <c r="K1221" s="38" t="str">
        <f t="shared" si="59"/>
        <v/>
      </c>
      <c r="L1221" s="36" t="e">
        <f t="shared" si="60"/>
        <v>#REF!</v>
      </c>
      <c r="M1221" s="36" t="str">
        <f t="shared" si="61"/>
        <v>是</v>
      </c>
    </row>
    <row r="1222" ht="19.5" customHeight="1" spans="1:13">
      <c r="A1222" s="17" t="s">
        <v>135</v>
      </c>
      <c r="B1222" s="18" t="s">
        <v>135</v>
      </c>
      <c r="C1222" s="468" t="s">
        <v>2280</v>
      </c>
      <c r="D1222" s="19" t="s">
        <v>2282</v>
      </c>
      <c r="E1222" s="18" t="s">
        <v>147</v>
      </c>
      <c r="F1222" s="49" t="s">
        <v>2283</v>
      </c>
      <c r="G1222" s="24">
        <v>52779</v>
      </c>
      <c r="H1222" s="26">
        <v>20481</v>
      </c>
      <c r="I1222" s="26"/>
      <c r="J1222" s="26"/>
      <c r="K1222" s="38">
        <f t="shared" si="59"/>
        <v>-0.612</v>
      </c>
      <c r="L1222" s="36" t="str">
        <f t="shared" si="60"/>
        <v>是</v>
      </c>
      <c r="M1222" s="36" t="str">
        <f t="shared" si="61"/>
        <v>否</v>
      </c>
    </row>
    <row r="1223" ht="19.5" customHeight="1" spans="1:13">
      <c r="A1223" s="17" t="s">
        <v>135</v>
      </c>
      <c r="B1223" s="18" t="s">
        <v>135</v>
      </c>
      <c r="C1223" s="468" t="s">
        <v>2280</v>
      </c>
      <c r="D1223" s="19" t="s">
        <v>2284</v>
      </c>
      <c r="E1223" s="18" t="s">
        <v>147</v>
      </c>
      <c r="F1223" s="27" t="s">
        <v>2285</v>
      </c>
      <c r="G1223" s="24">
        <v>0</v>
      </c>
      <c r="H1223" s="26">
        <v>0</v>
      </c>
      <c r="I1223" s="26"/>
      <c r="J1223" s="26"/>
      <c r="K1223" s="38" t="str">
        <f t="shared" si="59"/>
        <v/>
      </c>
      <c r="L1223" s="36" t="str">
        <f t="shared" si="60"/>
        <v>否</v>
      </c>
      <c r="M1223" s="36" t="str">
        <f t="shared" si="61"/>
        <v>否</v>
      </c>
    </row>
    <row r="1224" ht="19.5" customHeight="1" spans="1:13">
      <c r="A1224" s="17" t="s">
        <v>135</v>
      </c>
      <c r="B1224" s="18" t="s">
        <v>135</v>
      </c>
      <c r="C1224" s="468" t="s">
        <v>2280</v>
      </c>
      <c r="D1224" s="19" t="s">
        <v>2286</v>
      </c>
      <c r="E1224" s="18" t="s">
        <v>147</v>
      </c>
      <c r="F1224" s="49" t="s">
        <v>2287</v>
      </c>
      <c r="G1224" s="24">
        <v>163473</v>
      </c>
      <c r="H1224" s="26">
        <v>266755</v>
      </c>
      <c r="I1224" s="26"/>
      <c r="J1224" s="26"/>
      <c r="K1224" s="38">
        <f t="shared" si="59"/>
        <v>0.632</v>
      </c>
      <c r="L1224" s="36" t="str">
        <f t="shared" si="60"/>
        <v>是</v>
      </c>
      <c r="M1224" s="36" t="str">
        <f t="shared" si="61"/>
        <v>否</v>
      </c>
    </row>
    <row r="1225" ht="19.5" customHeight="1" spans="1:13">
      <c r="A1225" s="17" t="s">
        <v>135</v>
      </c>
      <c r="B1225" s="18" t="s">
        <v>135</v>
      </c>
      <c r="C1225" s="468" t="s">
        <v>2280</v>
      </c>
      <c r="D1225" s="19" t="s">
        <v>2288</v>
      </c>
      <c r="E1225" s="18" t="s">
        <v>147</v>
      </c>
      <c r="F1225" s="49" t="s">
        <v>2289</v>
      </c>
      <c r="G1225" s="24">
        <v>0</v>
      </c>
      <c r="H1225" s="26">
        <v>0</v>
      </c>
      <c r="I1225" s="26"/>
      <c r="J1225" s="26"/>
      <c r="K1225" s="38" t="str">
        <f t="shared" si="59"/>
        <v/>
      </c>
      <c r="L1225" s="36" t="str">
        <f t="shared" si="60"/>
        <v>否</v>
      </c>
      <c r="M1225" s="36" t="str">
        <f t="shared" si="61"/>
        <v>否</v>
      </c>
    </row>
    <row r="1226" ht="19.5" customHeight="1" spans="1:13">
      <c r="A1226" s="17" t="s">
        <v>135</v>
      </c>
      <c r="B1226" s="18" t="s">
        <v>135</v>
      </c>
      <c r="C1226" s="468" t="s">
        <v>2280</v>
      </c>
      <c r="D1226" s="19" t="s">
        <v>2290</v>
      </c>
      <c r="E1226" s="18" t="s">
        <v>147</v>
      </c>
      <c r="F1226" s="49" t="s">
        <v>2291</v>
      </c>
      <c r="G1226" s="24">
        <v>289168</v>
      </c>
      <c r="H1226" s="26">
        <v>601405</v>
      </c>
      <c r="I1226" s="26"/>
      <c r="J1226" s="26"/>
      <c r="K1226" s="38">
        <f t="shared" si="59"/>
        <v>1.08</v>
      </c>
      <c r="L1226" s="36" t="str">
        <f t="shared" si="60"/>
        <v>是</v>
      </c>
      <c r="M1226" s="36" t="str">
        <f t="shared" si="61"/>
        <v>否</v>
      </c>
    </row>
    <row r="1227" ht="19.5" customHeight="1" spans="1:13">
      <c r="A1227" s="17" t="s">
        <v>135</v>
      </c>
      <c r="B1227" s="18" t="s">
        <v>135</v>
      </c>
      <c r="C1227" s="468" t="s">
        <v>2280</v>
      </c>
      <c r="D1227" s="19" t="s">
        <v>2292</v>
      </c>
      <c r="E1227" s="18" t="s">
        <v>147</v>
      </c>
      <c r="F1227" s="49" t="s">
        <v>2293</v>
      </c>
      <c r="G1227" s="24">
        <v>172875</v>
      </c>
      <c r="H1227" s="26">
        <v>192185</v>
      </c>
      <c r="I1227" s="26"/>
      <c r="J1227" s="26"/>
      <c r="K1227" s="38">
        <f t="shared" si="59"/>
        <v>0.112</v>
      </c>
      <c r="L1227" s="36" t="str">
        <f t="shared" si="60"/>
        <v>是</v>
      </c>
      <c r="M1227" s="36" t="str">
        <f t="shared" si="61"/>
        <v>否</v>
      </c>
    </row>
    <row r="1228" ht="19.5" customHeight="1" spans="1:13">
      <c r="A1228" s="17" t="s">
        <v>135</v>
      </c>
      <c r="B1228" s="18" t="s">
        <v>135</v>
      </c>
      <c r="C1228" s="468" t="s">
        <v>2280</v>
      </c>
      <c r="D1228" s="19" t="s">
        <v>2294</v>
      </c>
      <c r="E1228" s="18" t="s">
        <v>147</v>
      </c>
      <c r="F1228" s="49" t="s">
        <v>2295</v>
      </c>
      <c r="G1228" s="24">
        <v>18700</v>
      </c>
      <c r="H1228" s="26">
        <v>15079</v>
      </c>
      <c r="I1228" s="26"/>
      <c r="J1228" s="26"/>
      <c r="K1228" s="42">
        <f t="shared" si="59"/>
        <v>-0.194</v>
      </c>
      <c r="L1228" s="36" t="str">
        <f t="shared" si="60"/>
        <v>是</v>
      </c>
      <c r="M1228" s="36" t="str">
        <f t="shared" si="61"/>
        <v>否</v>
      </c>
    </row>
    <row r="1229" ht="19.5" customHeight="1" spans="1:13">
      <c r="A1229" s="17" t="s">
        <v>135</v>
      </c>
      <c r="B1229" s="18" t="s">
        <v>135</v>
      </c>
      <c r="C1229" s="468" t="s">
        <v>2280</v>
      </c>
      <c r="D1229" s="19" t="s">
        <v>2296</v>
      </c>
      <c r="E1229" s="18" t="s">
        <v>147</v>
      </c>
      <c r="F1229" s="58" t="s">
        <v>2297</v>
      </c>
      <c r="G1229" s="24">
        <v>371215</v>
      </c>
      <c r="H1229" s="26">
        <v>372085</v>
      </c>
      <c r="I1229" s="26"/>
      <c r="J1229" s="26"/>
      <c r="K1229" s="42">
        <f t="shared" si="59"/>
        <v>0.002</v>
      </c>
      <c r="L1229" s="36" t="str">
        <f t="shared" si="60"/>
        <v>是</v>
      </c>
      <c r="M1229" s="36" t="str">
        <f t="shared" si="61"/>
        <v>否</v>
      </c>
    </row>
    <row r="1230" ht="19.5" customHeight="1" spans="1:13">
      <c r="A1230" s="17" t="s">
        <v>135</v>
      </c>
      <c r="B1230" s="468" t="s">
        <v>2278</v>
      </c>
      <c r="C1230" s="18"/>
      <c r="D1230" s="19" t="s">
        <v>2298</v>
      </c>
      <c r="E1230" s="18"/>
      <c r="F1230" s="49" t="s">
        <v>2299</v>
      </c>
      <c r="G1230" s="24">
        <f>SUMIF($C1229:$C2529,$D1230,$G1229:$G2529)</f>
        <v>572612</v>
      </c>
      <c r="H1230" s="25" t="e">
        <f>VLOOKUP(F1230,#REF!,2,0)</f>
        <v>#REF!</v>
      </c>
      <c r="I1230" s="24"/>
      <c r="J1230" s="24">
        <f>VLOOKUP(F1230,'数据-全省决算数!'!$B:$C,2,0)</f>
        <v>657365</v>
      </c>
      <c r="K1230" s="38" t="str">
        <f t="shared" si="59"/>
        <v/>
      </c>
      <c r="L1230" s="36" t="e">
        <f t="shared" si="60"/>
        <v>#REF!</v>
      </c>
      <c r="M1230" s="36" t="str">
        <f t="shared" si="61"/>
        <v>是</v>
      </c>
    </row>
    <row r="1231" ht="19.5" customHeight="1" spans="1:13">
      <c r="A1231" s="17" t="s">
        <v>135</v>
      </c>
      <c r="B1231" s="18" t="s">
        <v>135</v>
      </c>
      <c r="C1231" s="468" t="s">
        <v>2298</v>
      </c>
      <c r="D1231" s="19" t="s">
        <v>2300</v>
      </c>
      <c r="E1231" s="18" t="s">
        <v>147</v>
      </c>
      <c r="F1231" s="49" t="s">
        <v>2301</v>
      </c>
      <c r="G1231" s="24">
        <v>512254</v>
      </c>
      <c r="H1231" s="26">
        <v>601663</v>
      </c>
      <c r="I1231" s="26"/>
      <c r="J1231" s="26"/>
      <c r="K1231" s="38">
        <f t="shared" si="59"/>
        <v>0.175</v>
      </c>
      <c r="L1231" s="36" t="str">
        <f t="shared" si="60"/>
        <v>是</v>
      </c>
      <c r="M1231" s="36" t="str">
        <f t="shared" si="61"/>
        <v>否</v>
      </c>
    </row>
    <row r="1232" ht="19.5" customHeight="1" spans="1:13">
      <c r="A1232" s="17" t="s">
        <v>135</v>
      </c>
      <c r="B1232" s="18" t="s">
        <v>135</v>
      </c>
      <c r="C1232" s="468" t="s">
        <v>2298</v>
      </c>
      <c r="D1232" s="19" t="s">
        <v>2302</v>
      </c>
      <c r="E1232" s="18" t="s">
        <v>147</v>
      </c>
      <c r="F1232" s="51" t="s">
        <v>2303</v>
      </c>
      <c r="G1232" s="24">
        <v>0</v>
      </c>
      <c r="H1232" s="26">
        <v>3134</v>
      </c>
      <c r="I1232" s="26"/>
      <c r="J1232" s="26"/>
      <c r="K1232" s="38" t="str">
        <f t="shared" si="59"/>
        <v/>
      </c>
      <c r="L1232" s="36" t="str">
        <f t="shared" si="60"/>
        <v>是</v>
      </c>
      <c r="M1232" s="36" t="str">
        <f t="shared" si="61"/>
        <v>否</v>
      </c>
    </row>
    <row r="1233" ht="19.5" customHeight="1" spans="1:13">
      <c r="A1233" s="17" t="s">
        <v>135</v>
      </c>
      <c r="B1233" s="18"/>
      <c r="C1233" s="468" t="s">
        <v>2298</v>
      </c>
      <c r="D1233" s="19" t="s">
        <v>2304</v>
      </c>
      <c r="E1233" s="18" t="s">
        <v>147</v>
      </c>
      <c r="F1233" s="54" t="s">
        <v>2305</v>
      </c>
      <c r="G1233" s="24">
        <v>60358</v>
      </c>
      <c r="H1233" s="26">
        <v>52476</v>
      </c>
      <c r="I1233" s="26"/>
      <c r="J1233" s="26"/>
      <c r="K1233" s="38">
        <f t="shared" si="59"/>
        <v>-0.131</v>
      </c>
      <c r="L1233" s="36" t="str">
        <f t="shared" si="60"/>
        <v>是</v>
      </c>
      <c r="M1233" s="36" t="str">
        <f t="shared" si="61"/>
        <v>否</v>
      </c>
    </row>
    <row r="1234" ht="19.5" customHeight="1" spans="1:13">
      <c r="A1234" s="17" t="s">
        <v>135</v>
      </c>
      <c r="B1234" s="468" t="s">
        <v>2278</v>
      </c>
      <c r="C1234" s="18"/>
      <c r="D1234" s="19" t="s">
        <v>2306</v>
      </c>
      <c r="E1234" s="18"/>
      <c r="F1234" s="27" t="s">
        <v>2307</v>
      </c>
      <c r="G1234" s="24">
        <f>SUMIF($C1233:$C2533,$D1234,$G1233:$G2533)</f>
        <v>7536</v>
      </c>
      <c r="H1234" s="25" t="e">
        <f>VLOOKUP(F1234,#REF!,2,0)</f>
        <v>#REF!</v>
      </c>
      <c r="I1234" s="24"/>
      <c r="J1234" s="24">
        <f>VLOOKUP(F1234,'数据-全省决算数!'!$B:$C,2,0)</f>
        <v>6975</v>
      </c>
      <c r="K1234" s="38" t="str">
        <f t="shared" si="59"/>
        <v/>
      </c>
      <c r="L1234" s="36" t="e">
        <f t="shared" si="60"/>
        <v>#REF!</v>
      </c>
      <c r="M1234" s="36" t="str">
        <f t="shared" si="61"/>
        <v>是</v>
      </c>
    </row>
    <row r="1235" ht="19.5" customHeight="1" spans="1:13">
      <c r="A1235" s="17" t="s">
        <v>135</v>
      </c>
      <c r="B1235" s="18" t="s">
        <v>135</v>
      </c>
      <c r="C1235" s="468" t="s">
        <v>2306</v>
      </c>
      <c r="D1235" s="19" t="s">
        <v>2308</v>
      </c>
      <c r="E1235" s="18" t="s">
        <v>147</v>
      </c>
      <c r="F1235" s="27" t="s">
        <v>2309</v>
      </c>
      <c r="G1235" s="24">
        <v>1834</v>
      </c>
      <c r="H1235" s="26">
        <v>2832</v>
      </c>
      <c r="I1235" s="26"/>
      <c r="J1235" s="26"/>
      <c r="K1235" s="38">
        <f t="shared" si="59"/>
        <v>0.544</v>
      </c>
      <c r="L1235" s="36" t="str">
        <f t="shared" si="60"/>
        <v>是</v>
      </c>
      <c r="M1235" s="36" t="str">
        <f t="shared" si="61"/>
        <v>否</v>
      </c>
    </row>
    <row r="1236" ht="19.5" customHeight="1" spans="1:13">
      <c r="A1236" s="17" t="s">
        <v>135</v>
      </c>
      <c r="B1236" s="18" t="s">
        <v>135</v>
      </c>
      <c r="C1236" s="468" t="s">
        <v>2306</v>
      </c>
      <c r="D1236" s="19" t="s">
        <v>2310</v>
      </c>
      <c r="E1236" s="18" t="s">
        <v>147</v>
      </c>
      <c r="F1236" s="57" t="s">
        <v>2311</v>
      </c>
      <c r="G1236" s="24">
        <v>5702</v>
      </c>
      <c r="H1236" s="26">
        <v>4143</v>
      </c>
      <c r="I1236" s="26"/>
      <c r="J1236" s="26"/>
      <c r="K1236" s="38">
        <f t="shared" si="59"/>
        <v>-0.273</v>
      </c>
      <c r="L1236" s="36" t="str">
        <f t="shared" si="60"/>
        <v>是</v>
      </c>
      <c r="M1236" s="36" t="str">
        <f t="shared" si="61"/>
        <v>否</v>
      </c>
    </row>
    <row r="1237" ht="19.5" customHeight="1" spans="1:13">
      <c r="A1237" s="17" t="s">
        <v>134</v>
      </c>
      <c r="B1237" s="18" t="s">
        <v>135</v>
      </c>
      <c r="C1237" s="18"/>
      <c r="D1237" s="19" t="s">
        <v>2312</v>
      </c>
      <c r="E1237" s="18"/>
      <c r="F1237" s="56" t="s">
        <v>2313</v>
      </c>
      <c r="G1237" s="21">
        <f>SUMIF($B1238:$B$1301,$D1237,$G1238:$G$1301)</f>
        <v>119313</v>
      </c>
      <c r="H1237" s="25" t="e">
        <f>VLOOKUP(F1237,#REF!,2,0)</f>
        <v>#REF!</v>
      </c>
      <c r="I1237" s="34"/>
      <c r="J1237" s="24" t="e">
        <f>VLOOKUP(F1237,'数据-全省决算数!'!$B:$C,2,0)</f>
        <v>#N/A</v>
      </c>
      <c r="K1237" s="35" t="str">
        <f t="shared" si="59"/>
        <v/>
      </c>
      <c r="L1237" s="36" t="e">
        <f t="shared" si="60"/>
        <v>#REF!</v>
      </c>
      <c r="M1237" s="36" t="str">
        <f t="shared" si="61"/>
        <v>是</v>
      </c>
    </row>
    <row r="1238" ht="19.5" customHeight="1" spans="1:13">
      <c r="A1238" s="17" t="s">
        <v>135</v>
      </c>
      <c r="B1238" s="468" t="s">
        <v>2312</v>
      </c>
      <c r="C1238" s="18"/>
      <c r="D1238" s="19" t="s">
        <v>2314</v>
      </c>
      <c r="E1238" s="18"/>
      <c r="F1238" s="51" t="s">
        <v>2315</v>
      </c>
      <c r="G1238" s="24">
        <f>SUMIF($C1237:$C2537,$D1238,$G1237:$G2537)</f>
        <v>92720</v>
      </c>
      <c r="H1238" s="25" t="e">
        <f>VLOOKUP(F1238,#REF!,2,0)</f>
        <v>#REF!</v>
      </c>
      <c r="I1238" s="24"/>
      <c r="J1238" s="24">
        <f>VLOOKUP(F1238,'数据-全省决算数!'!$B:$C,2,0)</f>
        <v>122586</v>
      </c>
      <c r="K1238" s="38" t="str">
        <f t="shared" si="59"/>
        <v/>
      </c>
      <c r="L1238" s="36" t="e">
        <f t="shared" si="60"/>
        <v>#REF!</v>
      </c>
      <c r="M1238" s="36" t="str">
        <f t="shared" si="61"/>
        <v>是</v>
      </c>
    </row>
    <row r="1239" ht="19.5" customHeight="1" spans="1:13">
      <c r="A1239" s="17" t="s">
        <v>135</v>
      </c>
      <c r="B1239" s="18" t="s">
        <v>135</v>
      </c>
      <c r="C1239" s="468" t="s">
        <v>2314</v>
      </c>
      <c r="D1239" s="19" t="s">
        <v>2316</v>
      </c>
      <c r="E1239" s="18" t="s">
        <v>147</v>
      </c>
      <c r="F1239" s="51" t="s">
        <v>141</v>
      </c>
      <c r="G1239" s="24">
        <v>11613</v>
      </c>
      <c r="H1239" s="26">
        <v>13998</v>
      </c>
      <c r="I1239" s="26"/>
      <c r="J1239" s="26"/>
      <c r="K1239" s="38">
        <f t="shared" si="59"/>
        <v>0.205</v>
      </c>
      <c r="L1239" s="36" t="str">
        <f t="shared" si="60"/>
        <v>是</v>
      </c>
      <c r="M1239" s="36" t="str">
        <f t="shared" si="61"/>
        <v>否</v>
      </c>
    </row>
    <row r="1240" ht="19.5" customHeight="1" spans="1:13">
      <c r="A1240" s="17" t="s">
        <v>135</v>
      </c>
      <c r="B1240" s="18" t="s">
        <v>135</v>
      </c>
      <c r="C1240" s="468" t="s">
        <v>2314</v>
      </c>
      <c r="D1240" s="19" t="s">
        <v>2317</v>
      </c>
      <c r="E1240" s="18" t="s">
        <v>147</v>
      </c>
      <c r="F1240" s="51" t="s">
        <v>143</v>
      </c>
      <c r="G1240" s="24">
        <v>2793</v>
      </c>
      <c r="H1240" s="26">
        <v>1260</v>
      </c>
      <c r="I1240" s="26"/>
      <c r="J1240" s="26"/>
      <c r="K1240" s="38">
        <f t="shared" si="59"/>
        <v>-0.549</v>
      </c>
      <c r="L1240" s="36" t="str">
        <f t="shared" si="60"/>
        <v>是</v>
      </c>
      <c r="M1240" s="36" t="str">
        <f t="shared" si="61"/>
        <v>否</v>
      </c>
    </row>
    <row r="1241" ht="19.5" customHeight="1" spans="1:13">
      <c r="A1241" s="17" t="s">
        <v>135</v>
      </c>
      <c r="B1241" s="18" t="s">
        <v>135</v>
      </c>
      <c r="C1241" s="468" t="s">
        <v>2314</v>
      </c>
      <c r="D1241" s="19" t="s">
        <v>2318</v>
      </c>
      <c r="E1241" s="18" t="s">
        <v>147</v>
      </c>
      <c r="F1241" s="51" t="s">
        <v>145</v>
      </c>
      <c r="G1241" s="24">
        <v>199</v>
      </c>
      <c r="H1241" s="26">
        <v>296</v>
      </c>
      <c r="I1241" s="26"/>
      <c r="J1241" s="26"/>
      <c r="K1241" s="38">
        <f t="shared" si="59"/>
        <v>0.487</v>
      </c>
      <c r="L1241" s="36" t="str">
        <f t="shared" si="60"/>
        <v>是</v>
      </c>
      <c r="M1241" s="36" t="str">
        <f t="shared" si="61"/>
        <v>否</v>
      </c>
    </row>
    <row r="1242" ht="19.5" customHeight="1" spans="1:13">
      <c r="A1242" s="17" t="s">
        <v>135</v>
      </c>
      <c r="B1242" s="18" t="s">
        <v>135</v>
      </c>
      <c r="C1242" s="468" t="s">
        <v>2314</v>
      </c>
      <c r="D1242" s="19" t="s">
        <v>2319</v>
      </c>
      <c r="E1242" s="18" t="s">
        <v>147</v>
      </c>
      <c r="F1242" s="51" t="s">
        <v>2320</v>
      </c>
      <c r="G1242" s="24">
        <v>20</v>
      </c>
      <c r="H1242" s="26">
        <v>5</v>
      </c>
      <c r="I1242" s="26"/>
      <c r="J1242" s="26"/>
      <c r="K1242" s="38">
        <f t="shared" si="59"/>
        <v>-0.75</v>
      </c>
      <c r="L1242" s="36" t="str">
        <f t="shared" si="60"/>
        <v>是</v>
      </c>
      <c r="M1242" s="36" t="str">
        <f t="shared" si="61"/>
        <v>否</v>
      </c>
    </row>
    <row r="1243" ht="19.5" customHeight="1" spans="1:13">
      <c r="A1243" s="17" t="s">
        <v>135</v>
      </c>
      <c r="B1243" s="18" t="s">
        <v>135</v>
      </c>
      <c r="C1243" s="468" t="s">
        <v>2314</v>
      </c>
      <c r="D1243" s="19" t="s">
        <v>2321</v>
      </c>
      <c r="E1243" s="18" t="s">
        <v>147</v>
      </c>
      <c r="F1243" s="51" t="s">
        <v>2322</v>
      </c>
      <c r="G1243" s="24">
        <v>262</v>
      </c>
      <c r="H1243" s="26">
        <v>191</v>
      </c>
      <c r="I1243" s="26"/>
      <c r="J1243" s="26"/>
      <c r="K1243" s="38">
        <f t="shared" si="59"/>
        <v>-0.271</v>
      </c>
      <c r="L1243" s="36" t="str">
        <f t="shared" si="60"/>
        <v>是</v>
      </c>
      <c r="M1243" s="36" t="str">
        <f t="shared" si="61"/>
        <v>否</v>
      </c>
    </row>
    <row r="1244" ht="19.5" customHeight="1" spans="1:13">
      <c r="A1244" s="17" t="s">
        <v>135</v>
      </c>
      <c r="B1244" s="18" t="s">
        <v>135</v>
      </c>
      <c r="C1244" s="468" t="s">
        <v>2314</v>
      </c>
      <c r="D1244" s="19" t="s">
        <v>2323</v>
      </c>
      <c r="E1244" s="18" t="s">
        <v>147</v>
      </c>
      <c r="F1244" s="51" t="s">
        <v>2324</v>
      </c>
      <c r="G1244" s="24">
        <v>697</v>
      </c>
      <c r="H1244" s="26">
        <v>989</v>
      </c>
      <c r="I1244" s="26"/>
      <c r="J1244" s="26"/>
      <c r="K1244" s="42">
        <f t="shared" si="59"/>
        <v>0.419</v>
      </c>
      <c r="L1244" s="36" t="str">
        <f t="shared" si="60"/>
        <v>是</v>
      </c>
      <c r="M1244" s="36" t="str">
        <f t="shared" si="61"/>
        <v>否</v>
      </c>
    </row>
    <row r="1245" ht="19.5" customHeight="1" spans="1:13">
      <c r="A1245" s="17" t="s">
        <v>135</v>
      </c>
      <c r="B1245" s="18" t="s">
        <v>135</v>
      </c>
      <c r="C1245" s="468" t="s">
        <v>2314</v>
      </c>
      <c r="D1245" s="19" t="s">
        <v>2325</v>
      </c>
      <c r="E1245" s="18" t="s">
        <v>147</v>
      </c>
      <c r="F1245" s="51" t="s">
        <v>2326</v>
      </c>
      <c r="G1245" s="24">
        <v>48</v>
      </c>
      <c r="H1245" s="26">
        <v>225</v>
      </c>
      <c r="I1245" s="26"/>
      <c r="J1245" s="26"/>
      <c r="K1245" s="42">
        <f t="shared" si="59"/>
        <v>3.688</v>
      </c>
      <c r="L1245" s="36" t="str">
        <f t="shared" si="60"/>
        <v>是</v>
      </c>
      <c r="M1245" s="36" t="str">
        <f t="shared" si="61"/>
        <v>否</v>
      </c>
    </row>
    <row r="1246" ht="19.5" customHeight="1" spans="1:13">
      <c r="A1246" s="17" t="s">
        <v>135</v>
      </c>
      <c r="B1246" s="18" t="s">
        <v>135</v>
      </c>
      <c r="C1246" s="468" t="s">
        <v>2314</v>
      </c>
      <c r="D1246" s="19" t="s">
        <v>2327</v>
      </c>
      <c r="E1246" s="18" t="s">
        <v>147</v>
      </c>
      <c r="F1246" s="51" t="s">
        <v>2328</v>
      </c>
      <c r="G1246" s="24">
        <v>5352</v>
      </c>
      <c r="H1246" s="26">
        <v>4704</v>
      </c>
      <c r="I1246" s="26"/>
      <c r="J1246" s="26"/>
      <c r="K1246" s="42">
        <f t="shared" si="59"/>
        <v>-0.121</v>
      </c>
      <c r="L1246" s="36" t="str">
        <f t="shared" si="60"/>
        <v>是</v>
      </c>
      <c r="M1246" s="36" t="str">
        <f t="shared" si="61"/>
        <v>否</v>
      </c>
    </row>
    <row r="1247" ht="19.5" customHeight="1" spans="1:13">
      <c r="A1247" s="17" t="s">
        <v>135</v>
      </c>
      <c r="B1247" s="18" t="s">
        <v>135</v>
      </c>
      <c r="C1247" s="468" t="s">
        <v>2314</v>
      </c>
      <c r="D1247" s="19" t="s">
        <v>2329</v>
      </c>
      <c r="E1247" s="18" t="s">
        <v>147</v>
      </c>
      <c r="F1247" s="51" t="s">
        <v>2330</v>
      </c>
      <c r="G1247" s="24">
        <v>0</v>
      </c>
      <c r="H1247" s="26">
        <v>1093</v>
      </c>
      <c r="I1247" s="26"/>
      <c r="J1247" s="26"/>
      <c r="K1247" s="38" t="str">
        <f t="shared" si="59"/>
        <v/>
      </c>
      <c r="L1247" s="36" t="str">
        <f t="shared" si="60"/>
        <v>是</v>
      </c>
      <c r="M1247" s="36" t="str">
        <f t="shared" si="61"/>
        <v>否</v>
      </c>
    </row>
    <row r="1248" ht="19.5" customHeight="1" spans="1:13">
      <c r="A1248" s="17" t="s">
        <v>135</v>
      </c>
      <c r="B1248" s="18" t="s">
        <v>135</v>
      </c>
      <c r="C1248" s="468" t="s">
        <v>2314</v>
      </c>
      <c r="D1248" s="19" t="s">
        <v>2331</v>
      </c>
      <c r="E1248" s="18" t="s">
        <v>147</v>
      </c>
      <c r="F1248" s="51" t="s">
        <v>2332</v>
      </c>
      <c r="G1248" s="24">
        <v>110</v>
      </c>
      <c r="H1248" s="26">
        <v>155</v>
      </c>
      <c r="I1248" s="26"/>
      <c r="J1248" s="26"/>
      <c r="K1248" s="38">
        <f t="shared" si="59"/>
        <v>0.409</v>
      </c>
      <c r="L1248" s="36" t="str">
        <f t="shared" si="60"/>
        <v>是</v>
      </c>
      <c r="M1248" s="36" t="str">
        <f t="shared" si="61"/>
        <v>否</v>
      </c>
    </row>
    <row r="1249" ht="19.5" customHeight="1" spans="1:13">
      <c r="A1249" s="17" t="s">
        <v>135</v>
      </c>
      <c r="B1249" s="18" t="s">
        <v>135</v>
      </c>
      <c r="C1249" s="468" t="s">
        <v>2314</v>
      </c>
      <c r="D1249" s="19" t="s">
        <v>2333</v>
      </c>
      <c r="E1249" s="18" t="s">
        <v>147</v>
      </c>
      <c r="F1249" s="51" t="s">
        <v>2334</v>
      </c>
      <c r="G1249" s="24">
        <v>56690</v>
      </c>
      <c r="H1249" s="26">
        <v>65986</v>
      </c>
      <c r="I1249" s="26"/>
      <c r="J1249" s="26"/>
      <c r="K1249" s="35">
        <f t="shared" si="59"/>
        <v>0.164</v>
      </c>
      <c r="L1249" s="36" t="str">
        <f t="shared" si="60"/>
        <v>是</v>
      </c>
      <c r="M1249" s="36" t="str">
        <f t="shared" si="61"/>
        <v>否</v>
      </c>
    </row>
    <row r="1250" ht="19.5" customHeight="1" spans="1:13">
      <c r="A1250" s="17" t="s">
        <v>135</v>
      </c>
      <c r="B1250" s="18" t="s">
        <v>135</v>
      </c>
      <c r="C1250" s="468" t="s">
        <v>2314</v>
      </c>
      <c r="D1250" s="19" t="s">
        <v>2335</v>
      </c>
      <c r="E1250" s="18" t="s">
        <v>147</v>
      </c>
      <c r="F1250" s="51" t="s">
        <v>2336</v>
      </c>
      <c r="G1250" s="24">
        <v>0</v>
      </c>
      <c r="H1250" s="26">
        <v>3035</v>
      </c>
      <c r="I1250" s="26"/>
      <c r="J1250" s="26"/>
      <c r="K1250" s="38" t="str">
        <f t="shared" si="59"/>
        <v/>
      </c>
      <c r="L1250" s="36" t="str">
        <f t="shared" si="60"/>
        <v>是</v>
      </c>
      <c r="M1250" s="36" t="str">
        <f t="shared" si="61"/>
        <v>否</v>
      </c>
    </row>
    <row r="1251" ht="19.5" customHeight="1" spans="1:13">
      <c r="A1251" s="17" t="s">
        <v>135</v>
      </c>
      <c r="B1251" s="18" t="s">
        <v>135</v>
      </c>
      <c r="C1251" s="468" t="s">
        <v>2314</v>
      </c>
      <c r="D1251" s="19" t="s">
        <v>2337</v>
      </c>
      <c r="E1251" s="18" t="s">
        <v>147</v>
      </c>
      <c r="F1251" s="51" t="s">
        <v>160</v>
      </c>
      <c r="G1251" s="24">
        <v>361</v>
      </c>
      <c r="H1251" s="26">
        <v>520</v>
      </c>
      <c r="I1251" s="26"/>
      <c r="J1251" s="26"/>
      <c r="K1251" s="38">
        <f t="shared" si="59"/>
        <v>0.44</v>
      </c>
      <c r="L1251" s="36" t="str">
        <f t="shared" si="60"/>
        <v>是</v>
      </c>
      <c r="M1251" s="36" t="str">
        <f t="shared" si="61"/>
        <v>否</v>
      </c>
    </row>
    <row r="1252" ht="19.5" customHeight="1" spans="1:13">
      <c r="A1252" s="17" t="s">
        <v>135</v>
      </c>
      <c r="B1252" s="18" t="s">
        <v>135</v>
      </c>
      <c r="C1252" s="468" t="s">
        <v>2314</v>
      </c>
      <c r="D1252" s="19" t="s">
        <v>2338</v>
      </c>
      <c r="E1252" s="18" t="s">
        <v>147</v>
      </c>
      <c r="F1252" s="58" t="s">
        <v>2339</v>
      </c>
      <c r="G1252" s="24">
        <v>14575</v>
      </c>
      <c r="H1252" s="26">
        <v>30138</v>
      </c>
      <c r="I1252" s="26"/>
      <c r="J1252" s="26"/>
      <c r="K1252" s="42">
        <f t="shared" si="59"/>
        <v>1.068</v>
      </c>
      <c r="L1252" s="36" t="str">
        <f t="shared" si="60"/>
        <v>是</v>
      </c>
      <c r="M1252" s="36" t="str">
        <f t="shared" si="61"/>
        <v>否</v>
      </c>
    </row>
    <row r="1253" ht="19.5" customHeight="1" spans="1:13">
      <c r="A1253" s="17" t="s">
        <v>135</v>
      </c>
      <c r="B1253" s="468" t="s">
        <v>2312</v>
      </c>
      <c r="C1253" s="18" t="s">
        <v>135</v>
      </c>
      <c r="D1253" s="19" t="s">
        <v>2340</v>
      </c>
      <c r="E1253" s="18"/>
      <c r="F1253" s="51" t="s">
        <v>2341</v>
      </c>
      <c r="G1253" s="24">
        <f>SUMIF($C1252:$C2552,$D1253,$G1252:$G2552)</f>
        <v>489</v>
      </c>
      <c r="H1253" s="25" t="e">
        <f>VLOOKUP(F1253,#REF!,2,0)</f>
        <v>#REF!</v>
      </c>
      <c r="I1253" s="24"/>
      <c r="J1253" s="24">
        <f>VLOOKUP(F1253,'数据-全省决算数!'!$B:$C,2,0)</f>
        <v>1140</v>
      </c>
      <c r="K1253" s="38" t="str">
        <f t="shared" si="59"/>
        <v/>
      </c>
      <c r="L1253" s="36" t="e">
        <f t="shared" si="60"/>
        <v>#REF!</v>
      </c>
      <c r="M1253" s="36" t="str">
        <f t="shared" si="61"/>
        <v>是</v>
      </c>
    </row>
    <row r="1254" ht="19.5" customHeight="1" spans="1:13">
      <c r="A1254" s="17" t="s">
        <v>135</v>
      </c>
      <c r="B1254" s="18" t="s">
        <v>135</v>
      </c>
      <c r="C1254" s="468" t="s">
        <v>2340</v>
      </c>
      <c r="D1254" s="19" t="s">
        <v>2342</v>
      </c>
      <c r="E1254" s="18" t="s">
        <v>147</v>
      </c>
      <c r="F1254" s="51" t="s">
        <v>141</v>
      </c>
      <c r="G1254" s="24">
        <v>330</v>
      </c>
      <c r="H1254" s="26">
        <v>524</v>
      </c>
      <c r="I1254" s="26"/>
      <c r="J1254" s="26"/>
      <c r="K1254" s="42">
        <f t="shared" si="59"/>
        <v>0.588</v>
      </c>
      <c r="L1254" s="36" t="str">
        <f t="shared" si="60"/>
        <v>是</v>
      </c>
      <c r="M1254" s="36" t="str">
        <f t="shared" si="61"/>
        <v>否</v>
      </c>
    </row>
    <row r="1255" ht="19.5" customHeight="1" spans="1:13">
      <c r="A1255" s="17" t="s">
        <v>135</v>
      </c>
      <c r="B1255" s="18" t="s">
        <v>135</v>
      </c>
      <c r="C1255" s="468" t="s">
        <v>2340</v>
      </c>
      <c r="D1255" s="19" t="s">
        <v>2343</v>
      </c>
      <c r="E1255" s="18" t="s">
        <v>147</v>
      </c>
      <c r="F1255" s="51" t="s">
        <v>143</v>
      </c>
      <c r="G1255" s="24">
        <v>50</v>
      </c>
      <c r="H1255" s="26">
        <v>118</v>
      </c>
      <c r="I1255" s="26"/>
      <c r="J1255" s="26"/>
      <c r="K1255" s="38">
        <f t="shared" si="59"/>
        <v>1.36</v>
      </c>
      <c r="L1255" s="36" t="str">
        <f t="shared" si="60"/>
        <v>是</v>
      </c>
      <c r="M1255" s="36" t="str">
        <f t="shared" si="61"/>
        <v>否</v>
      </c>
    </row>
    <row r="1256" ht="19.5" customHeight="1" spans="1:13">
      <c r="A1256" s="17" t="s">
        <v>135</v>
      </c>
      <c r="B1256" s="18" t="s">
        <v>135</v>
      </c>
      <c r="C1256" s="468" t="s">
        <v>2340</v>
      </c>
      <c r="D1256" s="19" t="s">
        <v>2344</v>
      </c>
      <c r="E1256" s="18" t="s">
        <v>147</v>
      </c>
      <c r="F1256" s="51" t="s">
        <v>145</v>
      </c>
      <c r="G1256" s="24">
        <v>0</v>
      </c>
      <c r="H1256" s="26">
        <v>0</v>
      </c>
      <c r="I1256" s="26"/>
      <c r="J1256" s="26"/>
      <c r="K1256" s="38" t="str">
        <f t="shared" si="59"/>
        <v/>
      </c>
      <c r="L1256" s="36" t="str">
        <f t="shared" si="60"/>
        <v>否</v>
      </c>
      <c r="M1256" s="36" t="str">
        <f t="shared" si="61"/>
        <v>否</v>
      </c>
    </row>
    <row r="1257" ht="19.5" customHeight="1" spans="1:13">
      <c r="A1257" s="17" t="s">
        <v>135</v>
      </c>
      <c r="B1257" s="18" t="s">
        <v>135</v>
      </c>
      <c r="C1257" s="468" t="s">
        <v>2340</v>
      </c>
      <c r="D1257" s="19" t="s">
        <v>2345</v>
      </c>
      <c r="E1257" s="18" t="s">
        <v>147</v>
      </c>
      <c r="F1257" s="51" t="s">
        <v>2346</v>
      </c>
      <c r="G1257" s="24">
        <v>0</v>
      </c>
      <c r="H1257" s="26">
        <v>0</v>
      </c>
      <c r="I1257" s="26"/>
      <c r="J1257" s="26"/>
      <c r="K1257" s="38" t="str">
        <f t="shared" si="59"/>
        <v/>
      </c>
      <c r="L1257" s="36" t="str">
        <f t="shared" si="60"/>
        <v>否</v>
      </c>
      <c r="M1257" s="36" t="str">
        <f t="shared" si="61"/>
        <v>否</v>
      </c>
    </row>
    <row r="1258" ht="19.5" customHeight="1" spans="1:13">
      <c r="A1258" s="17" t="s">
        <v>135</v>
      </c>
      <c r="B1258" s="18" t="s">
        <v>135</v>
      </c>
      <c r="C1258" s="468" t="s">
        <v>2340</v>
      </c>
      <c r="D1258" s="19" t="s">
        <v>2347</v>
      </c>
      <c r="E1258" s="18" t="s">
        <v>147</v>
      </c>
      <c r="F1258" s="51" t="s">
        <v>2348</v>
      </c>
      <c r="G1258" s="24">
        <v>0</v>
      </c>
      <c r="H1258" s="26">
        <v>0</v>
      </c>
      <c r="I1258" s="26"/>
      <c r="J1258" s="26"/>
      <c r="K1258" s="38" t="str">
        <f t="shared" si="59"/>
        <v/>
      </c>
      <c r="L1258" s="36" t="str">
        <f t="shared" si="60"/>
        <v>否</v>
      </c>
      <c r="M1258" s="36" t="str">
        <f t="shared" si="61"/>
        <v>否</v>
      </c>
    </row>
    <row r="1259" ht="19.5" customHeight="1" spans="1:13">
      <c r="A1259" s="17" t="s">
        <v>135</v>
      </c>
      <c r="B1259" s="18" t="s">
        <v>135</v>
      </c>
      <c r="C1259" s="468" t="s">
        <v>2340</v>
      </c>
      <c r="D1259" s="19" t="s">
        <v>2349</v>
      </c>
      <c r="E1259" s="18" t="s">
        <v>147</v>
      </c>
      <c r="F1259" s="51" t="s">
        <v>2350</v>
      </c>
      <c r="G1259" s="24">
        <v>0</v>
      </c>
      <c r="H1259" s="26">
        <v>0</v>
      </c>
      <c r="I1259" s="26"/>
      <c r="J1259" s="26"/>
      <c r="K1259" s="38" t="str">
        <f t="shared" si="59"/>
        <v/>
      </c>
      <c r="L1259" s="36" t="str">
        <f t="shared" si="60"/>
        <v>否</v>
      </c>
      <c r="M1259" s="36" t="str">
        <f t="shared" si="61"/>
        <v>否</v>
      </c>
    </row>
    <row r="1260" ht="19.5" customHeight="1" spans="1:13">
      <c r="A1260" s="17" t="s">
        <v>135</v>
      </c>
      <c r="B1260" s="18" t="s">
        <v>135</v>
      </c>
      <c r="C1260" s="468" t="s">
        <v>2340</v>
      </c>
      <c r="D1260" s="19" t="s">
        <v>2351</v>
      </c>
      <c r="E1260" s="18" t="s">
        <v>147</v>
      </c>
      <c r="F1260" s="51" t="s">
        <v>2352</v>
      </c>
      <c r="G1260" s="24">
        <v>0</v>
      </c>
      <c r="H1260" s="26">
        <v>0</v>
      </c>
      <c r="I1260" s="26"/>
      <c r="J1260" s="26"/>
      <c r="K1260" s="38" t="str">
        <f t="shared" si="59"/>
        <v/>
      </c>
      <c r="L1260" s="36" t="str">
        <f t="shared" si="60"/>
        <v>否</v>
      </c>
      <c r="M1260" s="36" t="str">
        <f t="shared" si="61"/>
        <v>否</v>
      </c>
    </row>
    <row r="1261" ht="19.5" customHeight="1" spans="1:13">
      <c r="A1261" s="17" t="s">
        <v>135</v>
      </c>
      <c r="B1261" s="18" t="s">
        <v>135</v>
      </c>
      <c r="C1261" s="468" t="s">
        <v>2340</v>
      </c>
      <c r="D1261" s="19" t="s">
        <v>2353</v>
      </c>
      <c r="E1261" s="18" t="s">
        <v>147</v>
      </c>
      <c r="F1261" s="51" t="s">
        <v>2354</v>
      </c>
      <c r="G1261" s="24">
        <v>0</v>
      </c>
      <c r="H1261" s="26">
        <v>0</v>
      </c>
      <c r="I1261" s="26"/>
      <c r="J1261" s="26"/>
      <c r="K1261" s="42" t="str">
        <f t="shared" si="59"/>
        <v/>
      </c>
      <c r="L1261" s="36" t="str">
        <f t="shared" si="60"/>
        <v>否</v>
      </c>
      <c r="M1261" s="36" t="str">
        <f t="shared" si="61"/>
        <v>否</v>
      </c>
    </row>
    <row r="1262" ht="19.5" customHeight="1" spans="1:13">
      <c r="A1262" s="17" t="s">
        <v>135</v>
      </c>
      <c r="B1262" s="18"/>
      <c r="C1262" s="468" t="s">
        <v>2340</v>
      </c>
      <c r="D1262" s="19" t="s">
        <v>2355</v>
      </c>
      <c r="E1262" s="18" t="s">
        <v>147</v>
      </c>
      <c r="F1262" s="51" t="s">
        <v>2356</v>
      </c>
      <c r="G1262" s="24">
        <v>0</v>
      </c>
      <c r="H1262" s="26">
        <v>0</v>
      </c>
      <c r="I1262" s="26"/>
      <c r="J1262" s="26"/>
      <c r="K1262" s="38" t="str">
        <f t="shared" si="59"/>
        <v/>
      </c>
      <c r="L1262" s="36" t="str">
        <f t="shared" si="60"/>
        <v>否</v>
      </c>
      <c r="M1262" s="36" t="str">
        <f t="shared" si="61"/>
        <v>否</v>
      </c>
    </row>
    <row r="1263" ht="19.5" customHeight="1" spans="1:13">
      <c r="A1263" s="17" t="s">
        <v>135</v>
      </c>
      <c r="B1263" s="18" t="s">
        <v>135</v>
      </c>
      <c r="C1263" s="468" t="s">
        <v>2340</v>
      </c>
      <c r="D1263" s="19" t="s">
        <v>2357</v>
      </c>
      <c r="E1263" s="18" t="s">
        <v>147</v>
      </c>
      <c r="F1263" s="51" t="s">
        <v>2358</v>
      </c>
      <c r="G1263" s="24">
        <v>4</v>
      </c>
      <c r="H1263" s="26">
        <v>494</v>
      </c>
      <c r="I1263" s="26"/>
      <c r="J1263" s="26"/>
      <c r="K1263" s="38">
        <f t="shared" si="59"/>
        <v>122.5</v>
      </c>
      <c r="L1263" s="36" t="str">
        <f t="shared" si="60"/>
        <v>是</v>
      </c>
      <c r="M1263" s="36" t="str">
        <f t="shared" si="61"/>
        <v>否</v>
      </c>
    </row>
    <row r="1264" ht="19.5" customHeight="1" spans="1:13">
      <c r="A1264" s="17" t="s">
        <v>135</v>
      </c>
      <c r="B1264" s="18" t="s">
        <v>135</v>
      </c>
      <c r="C1264" s="468" t="s">
        <v>2340</v>
      </c>
      <c r="D1264" s="19" t="s">
        <v>2359</v>
      </c>
      <c r="E1264" s="18" t="s">
        <v>147</v>
      </c>
      <c r="F1264" s="51" t="s">
        <v>2360</v>
      </c>
      <c r="G1264" s="24">
        <v>0</v>
      </c>
      <c r="H1264" s="26">
        <v>0</v>
      </c>
      <c r="I1264" s="26"/>
      <c r="J1264" s="26"/>
      <c r="K1264" s="38" t="str">
        <f t="shared" si="59"/>
        <v/>
      </c>
      <c r="L1264" s="36" t="str">
        <f t="shared" si="60"/>
        <v>否</v>
      </c>
      <c r="M1264" s="36" t="str">
        <f t="shared" si="61"/>
        <v>否</v>
      </c>
    </row>
    <row r="1265" ht="19.5" customHeight="1" spans="1:13">
      <c r="A1265" s="17" t="s">
        <v>135</v>
      </c>
      <c r="B1265" s="18" t="s">
        <v>135</v>
      </c>
      <c r="C1265" s="468" t="s">
        <v>2340</v>
      </c>
      <c r="D1265" s="19" t="s">
        <v>2361</v>
      </c>
      <c r="E1265" s="18" t="s">
        <v>147</v>
      </c>
      <c r="F1265" s="51" t="s">
        <v>160</v>
      </c>
      <c r="G1265" s="24">
        <v>0</v>
      </c>
      <c r="H1265" s="26">
        <v>0</v>
      </c>
      <c r="I1265" s="26"/>
      <c r="J1265" s="26"/>
      <c r="K1265" s="38" t="str">
        <f t="shared" si="59"/>
        <v/>
      </c>
      <c r="L1265" s="36" t="str">
        <f t="shared" si="60"/>
        <v>否</v>
      </c>
      <c r="M1265" s="36" t="str">
        <f t="shared" si="61"/>
        <v>否</v>
      </c>
    </row>
    <row r="1266" ht="19.5" customHeight="1" spans="1:13">
      <c r="A1266" s="17" t="s">
        <v>135</v>
      </c>
      <c r="B1266" s="18" t="s">
        <v>135</v>
      </c>
      <c r="C1266" s="468" t="s">
        <v>2340</v>
      </c>
      <c r="D1266" s="19" t="s">
        <v>2362</v>
      </c>
      <c r="E1266" s="18" t="s">
        <v>147</v>
      </c>
      <c r="F1266" s="57" t="s">
        <v>2363</v>
      </c>
      <c r="G1266" s="24">
        <v>105</v>
      </c>
      <c r="H1266" s="26">
        <v>4</v>
      </c>
      <c r="I1266" s="26"/>
      <c r="J1266" s="26"/>
      <c r="K1266" s="38">
        <f t="shared" si="59"/>
        <v>-0.962</v>
      </c>
      <c r="L1266" s="36" t="str">
        <f t="shared" si="60"/>
        <v>是</v>
      </c>
      <c r="M1266" s="36" t="str">
        <f t="shared" si="61"/>
        <v>否</v>
      </c>
    </row>
    <row r="1267" ht="19.5" customHeight="1" spans="1:13">
      <c r="A1267" s="17" t="s">
        <v>135</v>
      </c>
      <c r="B1267" s="469" t="s">
        <v>2312</v>
      </c>
      <c r="C1267" s="55"/>
      <c r="D1267" s="464" t="s">
        <v>2364</v>
      </c>
      <c r="E1267" s="18"/>
      <c r="F1267" s="56" t="s">
        <v>2365</v>
      </c>
      <c r="G1267" s="34">
        <f>SUMIF($C1266:$C2566,$D1267,$G1266:$G2566)</f>
        <v>0</v>
      </c>
      <c r="H1267" s="34">
        <f>SUMIF($C1266:$C$1301,$D1267,$H1266:$H$1301)</f>
        <v>0</v>
      </c>
      <c r="I1267" s="34"/>
      <c r="J1267" s="34"/>
      <c r="K1267" s="35" t="str">
        <f t="shared" si="59"/>
        <v/>
      </c>
      <c r="L1267" s="36" t="str">
        <f t="shared" si="60"/>
        <v>否</v>
      </c>
      <c r="M1267" s="36" t="str">
        <f t="shared" si="61"/>
        <v>是</v>
      </c>
    </row>
    <row r="1268" ht="19.5" customHeight="1" spans="1:13">
      <c r="A1268" s="17" t="s">
        <v>135</v>
      </c>
      <c r="B1268" s="55" t="s">
        <v>135</v>
      </c>
      <c r="C1268" s="464" t="s">
        <v>2364</v>
      </c>
      <c r="D1268" s="464" t="s">
        <v>2366</v>
      </c>
      <c r="E1268" s="18" t="s">
        <v>147</v>
      </c>
      <c r="F1268" s="51" t="s">
        <v>2367</v>
      </c>
      <c r="G1268" s="24">
        <v>0</v>
      </c>
      <c r="H1268" s="26">
        <v>0</v>
      </c>
      <c r="I1268" s="26"/>
      <c r="J1268" s="26"/>
      <c r="K1268" s="38" t="str">
        <f t="shared" si="59"/>
        <v/>
      </c>
      <c r="L1268" s="36" t="str">
        <f t="shared" si="60"/>
        <v>否</v>
      </c>
      <c r="M1268" s="36" t="str">
        <f t="shared" si="61"/>
        <v>否</v>
      </c>
    </row>
    <row r="1269" ht="19.5" customHeight="1" spans="1:13">
      <c r="A1269" s="17" t="s">
        <v>135</v>
      </c>
      <c r="B1269" s="55" t="s">
        <v>135</v>
      </c>
      <c r="C1269" s="464" t="s">
        <v>2364</v>
      </c>
      <c r="D1269" s="464" t="s">
        <v>2368</v>
      </c>
      <c r="E1269" s="18" t="s">
        <v>147</v>
      </c>
      <c r="F1269" s="51" t="s">
        <v>2369</v>
      </c>
      <c r="G1269" s="24">
        <v>0</v>
      </c>
      <c r="H1269" s="26">
        <v>0</v>
      </c>
      <c r="I1269" s="26"/>
      <c r="J1269" s="26"/>
      <c r="K1269" s="38" t="str">
        <f t="shared" si="59"/>
        <v/>
      </c>
      <c r="L1269" s="36" t="str">
        <f t="shared" si="60"/>
        <v>否</v>
      </c>
      <c r="M1269" s="36" t="str">
        <f t="shared" si="61"/>
        <v>否</v>
      </c>
    </row>
    <row r="1270" ht="19.5" customHeight="1" spans="1:13">
      <c r="A1270" s="17" t="s">
        <v>135</v>
      </c>
      <c r="B1270" s="55" t="s">
        <v>135</v>
      </c>
      <c r="C1270" s="464" t="s">
        <v>2364</v>
      </c>
      <c r="D1270" s="464" t="s">
        <v>2370</v>
      </c>
      <c r="E1270" s="18" t="s">
        <v>147</v>
      </c>
      <c r="F1270" s="51" t="s">
        <v>2371</v>
      </c>
      <c r="G1270" s="24">
        <v>0</v>
      </c>
      <c r="H1270" s="26">
        <v>0</v>
      </c>
      <c r="I1270" s="26"/>
      <c r="J1270" s="26"/>
      <c r="K1270" s="38" t="str">
        <f t="shared" si="59"/>
        <v/>
      </c>
      <c r="L1270" s="36" t="str">
        <f t="shared" si="60"/>
        <v>否</v>
      </c>
      <c r="M1270" s="36" t="str">
        <f t="shared" si="61"/>
        <v>否</v>
      </c>
    </row>
    <row r="1271" ht="19.5" customHeight="1" spans="1:13">
      <c r="A1271" s="17" t="s">
        <v>135</v>
      </c>
      <c r="B1271" s="55" t="s">
        <v>135</v>
      </c>
      <c r="C1271" s="464" t="s">
        <v>2364</v>
      </c>
      <c r="D1271" s="464" t="s">
        <v>2372</v>
      </c>
      <c r="E1271" s="18" t="s">
        <v>147</v>
      </c>
      <c r="F1271" s="51" t="s">
        <v>2373</v>
      </c>
      <c r="G1271" s="24">
        <v>0</v>
      </c>
      <c r="H1271" s="26">
        <v>0</v>
      </c>
      <c r="I1271" s="26"/>
      <c r="J1271" s="26"/>
      <c r="K1271" s="38" t="str">
        <f t="shared" si="59"/>
        <v/>
      </c>
      <c r="L1271" s="36" t="str">
        <f t="shared" si="60"/>
        <v>否</v>
      </c>
      <c r="M1271" s="36" t="str">
        <f t="shared" si="61"/>
        <v>否</v>
      </c>
    </row>
    <row r="1272" ht="19.5" customHeight="1" spans="1:13">
      <c r="A1272" s="17" t="s">
        <v>135</v>
      </c>
      <c r="B1272" s="55" t="s">
        <v>135</v>
      </c>
      <c r="C1272" s="464" t="s">
        <v>2364</v>
      </c>
      <c r="D1272" s="464" t="s">
        <v>2374</v>
      </c>
      <c r="E1272" s="18" t="s">
        <v>147</v>
      </c>
      <c r="F1272" s="57" t="s">
        <v>2375</v>
      </c>
      <c r="G1272" s="24">
        <v>0</v>
      </c>
      <c r="H1272" s="26">
        <v>0</v>
      </c>
      <c r="I1272" s="26"/>
      <c r="J1272" s="26"/>
      <c r="K1272" s="38" t="str">
        <f t="shared" si="59"/>
        <v/>
      </c>
      <c r="L1272" s="36" t="str">
        <f t="shared" si="60"/>
        <v>否</v>
      </c>
      <c r="M1272" s="36" t="str">
        <f t="shared" si="61"/>
        <v>否</v>
      </c>
    </row>
    <row r="1273" ht="19.5" customHeight="1" spans="1:13">
      <c r="A1273" s="17" t="s">
        <v>135</v>
      </c>
      <c r="B1273" s="469" t="s">
        <v>2312</v>
      </c>
      <c r="C1273" s="55"/>
      <c r="D1273" s="464" t="s">
        <v>2376</v>
      </c>
      <c r="E1273" s="18"/>
      <c r="F1273" s="51" t="s">
        <v>2377</v>
      </c>
      <c r="G1273" s="24">
        <f>SUMIF($C1272:$C2572,$D1273,$G1272:$G2572)</f>
        <v>16067</v>
      </c>
      <c r="H1273" s="25" t="e">
        <f>VLOOKUP(F1273,#REF!,2,0)</f>
        <v>#REF!</v>
      </c>
      <c r="I1273" s="24"/>
      <c r="J1273" s="24">
        <f>VLOOKUP(F1273,'数据-全省决算数!'!$B:$C,2,0)</f>
        <v>35792</v>
      </c>
      <c r="K1273" s="38" t="str">
        <f t="shared" si="59"/>
        <v/>
      </c>
      <c r="L1273" s="36" t="e">
        <f t="shared" si="60"/>
        <v>#REF!</v>
      </c>
      <c r="M1273" s="36" t="str">
        <f t="shared" si="61"/>
        <v>是</v>
      </c>
    </row>
    <row r="1274" ht="19.5" customHeight="1" spans="1:13">
      <c r="A1274" s="17" t="s">
        <v>135</v>
      </c>
      <c r="B1274" s="55" t="s">
        <v>135</v>
      </c>
      <c r="C1274" s="464" t="s">
        <v>2376</v>
      </c>
      <c r="D1274" s="464" t="s">
        <v>2378</v>
      </c>
      <c r="E1274" s="18" t="s">
        <v>147</v>
      </c>
      <c r="F1274" s="51" t="s">
        <v>4639</v>
      </c>
      <c r="G1274" s="24">
        <v>5150</v>
      </c>
      <c r="H1274" s="26">
        <v>3594</v>
      </c>
      <c r="I1274" s="26"/>
      <c r="J1274" s="26"/>
      <c r="K1274" s="38">
        <f t="shared" si="59"/>
        <v>-0.302</v>
      </c>
      <c r="L1274" s="36" t="str">
        <f t="shared" si="60"/>
        <v>是</v>
      </c>
      <c r="M1274" s="36" t="str">
        <f t="shared" si="61"/>
        <v>否</v>
      </c>
    </row>
    <row r="1275" ht="19.5" customHeight="1" spans="1:13">
      <c r="A1275" s="17" t="s">
        <v>135</v>
      </c>
      <c r="B1275" s="55" t="s">
        <v>135</v>
      </c>
      <c r="C1275" s="464" t="s">
        <v>2376</v>
      </c>
      <c r="D1275" s="464" t="s">
        <v>2380</v>
      </c>
      <c r="E1275" s="18" t="s">
        <v>147</v>
      </c>
      <c r="F1275" s="51" t="s">
        <v>2381</v>
      </c>
      <c r="G1275" s="24">
        <v>647</v>
      </c>
      <c r="H1275" s="26">
        <v>3085</v>
      </c>
      <c r="I1275" s="26"/>
      <c r="J1275" s="26"/>
      <c r="K1275" s="38">
        <f t="shared" si="59"/>
        <v>3.768</v>
      </c>
      <c r="L1275" s="36" t="str">
        <f t="shared" si="60"/>
        <v>是</v>
      </c>
      <c r="M1275" s="36" t="str">
        <f t="shared" si="61"/>
        <v>否</v>
      </c>
    </row>
    <row r="1276" ht="19.5" customHeight="1" spans="1:13">
      <c r="A1276" s="17" t="s">
        <v>135</v>
      </c>
      <c r="B1276" s="55"/>
      <c r="C1276" s="464" t="s">
        <v>2376</v>
      </c>
      <c r="D1276" s="464" t="s">
        <v>2382</v>
      </c>
      <c r="E1276" s="18" t="s">
        <v>147</v>
      </c>
      <c r="F1276" s="51" t="s">
        <v>4640</v>
      </c>
      <c r="G1276" s="24">
        <v>8044</v>
      </c>
      <c r="H1276" s="26">
        <v>25099</v>
      </c>
      <c r="I1276" s="26"/>
      <c r="J1276" s="26"/>
      <c r="K1276" s="42">
        <f t="shared" si="59"/>
        <v>2.12</v>
      </c>
      <c r="L1276" s="36" t="str">
        <f t="shared" si="60"/>
        <v>是</v>
      </c>
      <c r="M1276" s="36" t="str">
        <f t="shared" si="61"/>
        <v>否</v>
      </c>
    </row>
    <row r="1277" ht="19.5" customHeight="1" spans="1:13">
      <c r="A1277" s="17" t="s">
        <v>135</v>
      </c>
      <c r="B1277" s="55" t="s">
        <v>135</v>
      </c>
      <c r="C1277" s="464" t="s">
        <v>2376</v>
      </c>
      <c r="D1277" s="464" t="s">
        <v>2384</v>
      </c>
      <c r="E1277" s="18" t="s">
        <v>147</v>
      </c>
      <c r="F1277" s="51" t="s">
        <v>2385</v>
      </c>
      <c r="G1277" s="24">
        <v>0</v>
      </c>
      <c r="H1277" s="26">
        <v>0</v>
      </c>
      <c r="I1277" s="26"/>
      <c r="J1277" s="26"/>
      <c r="K1277" s="38" t="str">
        <f t="shared" si="59"/>
        <v/>
      </c>
      <c r="L1277" s="36" t="str">
        <f t="shared" si="60"/>
        <v>否</v>
      </c>
      <c r="M1277" s="36" t="str">
        <f t="shared" si="61"/>
        <v>否</v>
      </c>
    </row>
    <row r="1278" ht="19.5" customHeight="1" spans="1:13">
      <c r="A1278" s="17" t="s">
        <v>135</v>
      </c>
      <c r="B1278" s="55" t="s">
        <v>135</v>
      </c>
      <c r="C1278" s="464" t="s">
        <v>2376</v>
      </c>
      <c r="D1278" s="464" t="s">
        <v>2386</v>
      </c>
      <c r="E1278" s="18" t="s">
        <v>147</v>
      </c>
      <c r="F1278" s="57" t="s">
        <v>2387</v>
      </c>
      <c r="G1278" s="24">
        <v>2226</v>
      </c>
      <c r="H1278" s="26">
        <v>4014</v>
      </c>
      <c r="I1278" s="26"/>
      <c r="J1278" s="26"/>
      <c r="K1278" s="38">
        <f t="shared" si="59"/>
        <v>0.803</v>
      </c>
      <c r="L1278" s="36" t="str">
        <f t="shared" si="60"/>
        <v>是</v>
      </c>
      <c r="M1278" s="36" t="str">
        <f t="shared" si="61"/>
        <v>否</v>
      </c>
    </row>
    <row r="1279" ht="19.5" customHeight="1" spans="1:13">
      <c r="A1279" s="17" t="s">
        <v>135</v>
      </c>
      <c r="B1279" s="469" t="s">
        <v>2312</v>
      </c>
      <c r="C1279" s="55"/>
      <c r="D1279" s="464" t="s">
        <v>2388</v>
      </c>
      <c r="E1279" s="18"/>
      <c r="F1279" s="51" t="s">
        <v>2389</v>
      </c>
      <c r="G1279" s="24">
        <f>SUMIF($C1278:$C2578,$D1279,$G1278:$G2578)</f>
        <v>10037</v>
      </c>
      <c r="H1279" s="25" t="e">
        <f>VLOOKUP(F1279,#REF!,2,0)</f>
        <v>#REF!</v>
      </c>
      <c r="I1279" s="24"/>
      <c r="J1279" s="24">
        <f>VLOOKUP(F1279,'数据-全省决算数!'!$B:$C,2,0)</f>
        <v>16661</v>
      </c>
      <c r="K1279" s="42" t="str">
        <f t="shared" si="59"/>
        <v/>
      </c>
      <c r="L1279" s="36" t="e">
        <f t="shared" si="60"/>
        <v>#REF!</v>
      </c>
      <c r="M1279" s="36" t="str">
        <f t="shared" si="61"/>
        <v>是</v>
      </c>
    </row>
    <row r="1280" ht="19.5" customHeight="1" spans="1:13">
      <c r="A1280" s="17" t="s">
        <v>135</v>
      </c>
      <c r="B1280" s="55" t="s">
        <v>135</v>
      </c>
      <c r="C1280" s="464" t="s">
        <v>2388</v>
      </c>
      <c r="D1280" s="464" t="s">
        <v>2390</v>
      </c>
      <c r="E1280" s="18" t="s">
        <v>147</v>
      </c>
      <c r="F1280" s="51" t="s">
        <v>2391</v>
      </c>
      <c r="G1280" s="24">
        <v>0</v>
      </c>
      <c r="H1280" s="26">
        <v>0</v>
      </c>
      <c r="I1280" s="26"/>
      <c r="J1280" s="26"/>
      <c r="K1280" s="38" t="str">
        <f t="shared" si="59"/>
        <v/>
      </c>
      <c r="L1280" s="36" t="str">
        <f t="shared" si="60"/>
        <v>否</v>
      </c>
      <c r="M1280" s="36" t="str">
        <f t="shared" si="61"/>
        <v>否</v>
      </c>
    </row>
    <row r="1281" ht="19.5" customHeight="1" spans="1:13">
      <c r="A1281" s="17" t="s">
        <v>135</v>
      </c>
      <c r="B1281" s="55" t="s">
        <v>135</v>
      </c>
      <c r="C1281" s="464" t="s">
        <v>2388</v>
      </c>
      <c r="D1281" s="464" t="s">
        <v>2392</v>
      </c>
      <c r="E1281" s="18" t="s">
        <v>147</v>
      </c>
      <c r="F1281" s="51" t="s">
        <v>2393</v>
      </c>
      <c r="G1281" s="24">
        <v>5691</v>
      </c>
      <c r="H1281" s="26">
        <v>9063</v>
      </c>
      <c r="I1281" s="26"/>
      <c r="J1281" s="26"/>
      <c r="K1281" s="38">
        <f t="shared" si="59"/>
        <v>0.593</v>
      </c>
      <c r="L1281" s="36" t="str">
        <f t="shared" si="60"/>
        <v>是</v>
      </c>
      <c r="M1281" s="36" t="str">
        <f t="shared" si="61"/>
        <v>否</v>
      </c>
    </row>
    <row r="1282" ht="19.5" customHeight="1" spans="1:13">
      <c r="A1282" s="17" t="s">
        <v>135</v>
      </c>
      <c r="B1282" s="55" t="s">
        <v>135</v>
      </c>
      <c r="C1282" s="464" t="s">
        <v>2388</v>
      </c>
      <c r="D1282" s="464" t="s">
        <v>2394</v>
      </c>
      <c r="E1282" s="18" t="s">
        <v>147</v>
      </c>
      <c r="F1282" s="51" t="s">
        <v>2395</v>
      </c>
      <c r="G1282" s="24">
        <v>1055</v>
      </c>
      <c r="H1282" s="26">
        <v>673</v>
      </c>
      <c r="I1282" s="26"/>
      <c r="J1282" s="26"/>
      <c r="K1282" s="38">
        <f t="shared" si="59"/>
        <v>-0.362</v>
      </c>
      <c r="L1282" s="36" t="str">
        <f t="shared" si="60"/>
        <v>是</v>
      </c>
      <c r="M1282" s="36" t="str">
        <f t="shared" si="61"/>
        <v>否</v>
      </c>
    </row>
    <row r="1283" ht="19.5" customHeight="1" spans="1:13">
      <c r="A1283" s="17" t="s">
        <v>135</v>
      </c>
      <c r="B1283" s="55" t="s">
        <v>135</v>
      </c>
      <c r="C1283" s="464" t="s">
        <v>2388</v>
      </c>
      <c r="D1283" s="464" t="s">
        <v>2396</v>
      </c>
      <c r="E1283" s="18" t="s">
        <v>147</v>
      </c>
      <c r="F1283" s="27" t="s">
        <v>2397</v>
      </c>
      <c r="G1283" s="24">
        <v>3204</v>
      </c>
      <c r="H1283" s="26">
        <v>6676</v>
      </c>
      <c r="I1283" s="26"/>
      <c r="J1283" s="26"/>
      <c r="K1283" s="38">
        <f t="shared" si="59"/>
        <v>1.084</v>
      </c>
      <c r="L1283" s="36" t="str">
        <f t="shared" si="60"/>
        <v>是</v>
      </c>
      <c r="M1283" s="36" t="str">
        <f t="shared" si="61"/>
        <v>否</v>
      </c>
    </row>
    <row r="1284" ht="19.5" customHeight="1" spans="1:13">
      <c r="A1284" s="17" t="s">
        <v>135</v>
      </c>
      <c r="B1284" s="55" t="s">
        <v>135</v>
      </c>
      <c r="C1284" s="464" t="s">
        <v>2388</v>
      </c>
      <c r="D1284" s="464" t="s">
        <v>2398</v>
      </c>
      <c r="E1284" s="18" t="s">
        <v>147</v>
      </c>
      <c r="F1284" s="51" t="s">
        <v>2399</v>
      </c>
      <c r="G1284" s="24">
        <v>0</v>
      </c>
      <c r="H1284" s="26">
        <v>0</v>
      </c>
      <c r="I1284" s="26"/>
      <c r="J1284" s="26"/>
      <c r="K1284" s="38" t="str">
        <f t="shared" ref="K1284:K1301" si="62">IF(ISERROR(H1284/G1284-1),"",H1284/G1284-1)</f>
        <v/>
      </c>
      <c r="L1284" s="36" t="str">
        <f t="shared" ref="L1284:L1303" si="63">IF(F1284&lt;&gt;"",IF(SUM(G1284:H1284)&lt;&gt;0,"是","否"),"空")</f>
        <v>否</v>
      </c>
      <c r="M1284" s="36" t="str">
        <f t="shared" ref="M1284:M1317" si="64">IF(C1284&lt;&gt;"",IF(OR(LEFT(C1284,3)="205",LEFT(C1284,3)="206",LEFT(C1284,3)="207",LEFT(C1284,3)="208",LEFT(C1284,3)="210",LEFT(C1284,3)="213"),"是","否"),"是")</f>
        <v>否</v>
      </c>
    </row>
    <row r="1285" ht="19.5" customHeight="1" spans="1:13">
      <c r="A1285" s="17" t="s">
        <v>135</v>
      </c>
      <c r="B1285" s="55" t="s">
        <v>135</v>
      </c>
      <c r="C1285" s="464" t="s">
        <v>2388</v>
      </c>
      <c r="D1285" s="464" t="s">
        <v>2400</v>
      </c>
      <c r="E1285" s="18" t="s">
        <v>147</v>
      </c>
      <c r="F1285" s="51" t="s">
        <v>2401</v>
      </c>
      <c r="G1285" s="24">
        <v>0</v>
      </c>
      <c r="H1285" s="26">
        <v>0</v>
      </c>
      <c r="I1285" s="26"/>
      <c r="J1285" s="26"/>
      <c r="K1285" s="42" t="str">
        <f t="shared" si="62"/>
        <v/>
      </c>
      <c r="L1285" s="36" t="str">
        <f t="shared" si="63"/>
        <v>否</v>
      </c>
      <c r="M1285" s="36" t="str">
        <f t="shared" si="64"/>
        <v>否</v>
      </c>
    </row>
    <row r="1286" ht="19.5" customHeight="1" spans="1:13">
      <c r="A1286" s="17" t="s">
        <v>135</v>
      </c>
      <c r="B1286" s="55" t="s">
        <v>135</v>
      </c>
      <c r="C1286" s="464" t="s">
        <v>2388</v>
      </c>
      <c r="D1286" s="464" t="s">
        <v>2402</v>
      </c>
      <c r="E1286" s="18" t="s">
        <v>147</v>
      </c>
      <c r="F1286" s="51" t="s">
        <v>2403</v>
      </c>
      <c r="G1286" s="24">
        <v>0</v>
      </c>
      <c r="H1286" s="26">
        <v>0</v>
      </c>
      <c r="I1286" s="26"/>
      <c r="J1286" s="26"/>
      <c r="K1286" s="42" t="str">
        <f t="shared" si="62"/>
        <v/>
      </c>
      <c r="L1286" s="36" t="str">
        <f t="shared" si="63"/>
        <v>否</v>
      </c>
      <c r="M1286" s="36" t="str">
        <f t="shared" si="64"/>
        <v>否</v>
      </c>
    </row>
    <row r="1287" ht="19.5" customHeight="1" spans="1:13">
      <c r="A1287" s="17" t="s">
        <v>135</v>
      </c>
      <c r="B1287" s="55" t="s">
        <v>135</v>
      </c>
      <c r="C1287" s="464" t="s">
        <v>2388</v>
      </c>
      <c r="D1287" s="464" t="s">
        <v>2404</v>
      </c>
      <c r="E1287" s="18" t="s">
        <v>147</v>
      </c>
      <c r="F1287" s="51" t="s">
        <v>2405</v>
      </c>
      <c r="G1287" s="24">
        <v>67</v>
      </c>
      <c r="H1287" s="26">
        <v>68</v>
      </c>
      <c r="I1287" s="26"/>
      <c r="J1287" s="26"/>
      <c r="K1287" s="42">
        <f t="shared" si="62"/>
        <v>0.015</v>
      </c>
      <c r="L1287" s="36" t="str">
        <f t="shared" si="63"/>
        <v>是</v>
      </c>
      <c r="M1287" s="36" t="str">
        <f t="shared" si="64"/>
        <v>否</v>
      </c>
    </row>
    <row r="1288" ht="19.5" customHeight="1" spans="1:13">
      <c r="A1288" s="17" t="s">
        <v>135</v>
      </c>
      <c r="B1288" s="55" t="s">
        <v>135</v>
      </c>
      <c r="C1288" s="464" t="s">
        <v>2388</v>
      </c>
      <c r="D1288" s="464" t="s">
        <v>2406</v>
      </c>
      <c r="E1288" s="18" t="s">
        <v>147</v>
      </c>
      <c r="F1288" s="51" t="s">
        <v>2407</v>
      </c>
      <c r="G1288" s="24">
        <v>20</v>
      </c>
      <c r="H1288" s="26">
        <v>10</v>
      </c>
      <c r="I1288" s="26"/>
      <c r="J1288" s="26"/>
      <c r="K1288" s="42">
        <f t="shared" si="62"/>
        <v>-0.5</v>
      </c>
      <c r="L1288" s="36" t="str">
        <f t="shared" si="63"/>
        <v>是</v>
      </c>
      <c r="M1288" s="36" t="str">
        <f t="shared" si="64"/>
        <v>否</v>
      </c>
    </row>
    <row r="1289" ht="19.5" customHeight="1" spans="1:13">
      <c r="A1289" s="17" t="s">
        <v>135</v>
      </c>
      <c r="B1289" s="55" t="s">
        <v>135</v>
      </c>
      <c r="C1289" s="464" t="s">
        <v>2388</v>
      </c>
      <c r="D1289" s="464" t="s">
        <v>2408</v>
      </c>
      <c r="E1289" s="18" t="s">
        <v>147</v>
      </c>
      <c r="F1289" s="51" t="s">
        <v>2409</v>
      </c>
      <c r="G1289" s="24">
        <v>0</v>
      </c>
      <c r="H1289" s="26">
        <v>0</v>
      </c>
      <c r="I1289" s="26"/>
      <c r="J1289" s="26"/>
      <c r="K1289" s="38" t="str">
        <f t="shared" si="62"/>
        <v/>
      </c>
      <c r="L1289" s="36" t="str">
        <f t="shared" si="63"/>
        <v>否</v>
      </c>
      <c r="M1289" s="36" t="str">
        <f t="shared" si="64"/>
        <v>否</v>
      </c>
    </row>
    <row r="1290" ht="19.5" customHeight="1" spans="1:13">
      <c r="A1290" s="17" t="s">
        <v>135</v>
      </c>
      <c r="B1290" s="55" t="s">
        <v>135</v>
      </c>
      <c r="C1290" s="464" t="s">
        <v>2388</v>
      </c>
      <c r="D1290" s="464" t="s">
        <v>2410</v>
      </c>
      <c r="E1290" s="18" t="s">
        <v>147</v>
      </c>
      <c r="F1290" s="51" t="s">
        <v>2411</v>
      </c>
      <c r="G1290" s="24">
        <v>0</v>
      </c>
      <c r="H1290" s="26">
        <v>0</v>
      </c>
      <c r="I1290" s="26"/>
      <c r="J1290" s="26"/>
      <c r="K1290" s="42" t="str">
        <f t="shared" si="62"/>
        <v/>
      </c>
      <c r="L1290" s="36" t="str">
        <f t="shared" si="63"/>
        <v>否</v>
      </c>
      <c r="M1290" s="36" t="str">
        <f t="shared" si="64"/>
        <v>否</v>
      </c>
    </row>
    <row r="1291" ht="19.5" customHeight="1" spans="1:13">
      <c r="A1291" s="17" t="s">
        <v>134</v>
      </c>
      <c r="B1291" s="18" t="s">
        <v>135</v>
      </c>
      <c r="C1291" s="18"/>
      <c r="D1291" s="19" t="s">
        <v>2412</v>
      </c>
      <c r="E1291" s="18" t="s">
        <v>147</v>
      </c>
      <c r="F1291" s="56" t="s">
        <v>2413</v>
      </c>
      <c r="G1291" s="24">
        <v>0</v>
      </c>
      <c r="H1291" s="24">
        <v>0</v>
      </c>
      <c r="I1291" s="24"/>
      <c r="J1291" s="24"/>
      <c r="K1291" s="44" t="str">
        <f t="shared" si="62"/>
        <v/>
      </c>
      <c r="L1291" s="36" t="str">
        <f t="shared" si="63"/>
        <v>否</v>
      </c>
      <c r="M1291" s="36" t="str">
        <f t="shared" si="64"/>
        <v>是</v>
      </c>
    </row>
    <row r="1292" ht="19.5" customHeight="1" spans="1:13">
      <c r="A1292" s="17" t="s">
        <v>134</v>
      </c>
      <c r="B1292" s="18"/>
      <c r="C1292" s="18"/>
      <c r="D1292" s="462" t="s">
        <v>2414</v>
      </c>
      <c r="E1292" s="18"/>
      <c r="F1292" s="56" t="s">
        <v>2415</v>
      </c>
      <c r="G1292" s="21">
        <f>SUMIF($B1293:$B$1301,$D1292,$G1293:$G$1301)</f>
        <v>1165603</v>
      </c>
      <c r="H1292" s="25" t="e">
        <f>VLOOKUP(F1292,#REF!,2,0)</f>
        <v>#REF!</v>
      </c>
      <c r="I1292" s="34"/>
      <c r="J1292" s="24" t="e">
        <f>VLOOKUP(F1292,'数据-全省决算数!'!$B:$C,2,0)</f>
        <v>#N/A</v>
      </c>
      <c r="K1292" s="35" t="str">
        <f t="shared" si="62"/>
        <v/>
      </c>
      <c r="L1292" s="36" t="e">
        <f t="shared" si="63"/>
        <v>#REF!</v>
      </c>
      <c r="M1292" s="36" t="str">
        <f t="shared" si="64"/>
        <v>是</v>
      </c>
    </row>
    <row r="1293" ht="19.5" customHeight="1" spans="1:13">
      <c r="A1293" s="17"/>
      <c r="B1293" s="468" t="s">
        <v>2414</v>
      </c>
      <c r="C1293" s="18"/>
      <c r="D1293" s="19" t="s">
        <v>2416</v>
      </c>
      <c r="E1293" s="18" t="s">
        <v>147</v>
      </c>
      <c r="F1293" s="56" t="s">
        <v>2417</v>
      </c>
      <c r="G1293" s="24">
        <v>0</v>
      </c>
      <c r="H1293" s="24">
        <v>0</v>
      </c>
      <c r="I1293" s="24"/>
      <c r="J1293" s="24"/>
      <c r="K1293" s="44" t="str">
        <f t="shared" si="62"/>
        <v/>
      </c>
      <c r="L1293" s="36" t="str">
        <f t="shared" si="63"/>
        <v>否</v>
      </c>
      <c r="M1293" s="36" t="str">
        <f t="shared" si="64"/>
        <v>是</v>
      </c>
    </row>
    <row r="1294" ht="19.5" customHeight="1" spans="1:13">
      <c r="A1294" s="17" t="s">
        <v>135</v>
      </c>
      <c r="B1294" s="468" t="s">
        <v>2414</v>
      </c>
      <c r="C1294" s="18"/>
      <c r="D1294" s="19" t="s">
        <v>2416</v>
      </c>
      <c r="E1294" s="18" t="s">
        <v>147</v>
      </c>
      <c r="F1294" s="51" t="s">
        <v>2418</v>
      </c>
      <c r="G1294" s="24">
        <v>206990</v>
      </c>
      <c r="H1294" s="25" t="e">
        <f>VLOOKUP(F1294,#REF!,2,0)</f>
        <v>#REF!</v>
      </c>
      <c r="I1294" s="24"/>
      <c r="J1294" s="24" t="e">
        <f>VLOOKUP(F1294,'数据-全省决算数!'!$B:$C,2,0)</f>
        <v>#N/A</v>
      </c>
      <c r="K1294" s="42" t="str">
        <f t="shared" si="62"/>
        <v/>
      </c>
      <c r="L1294" s="36" t="e">
        <f t="shared" si="63"/>
        <v>#REF!</v>
      </c>
      <c r="M1294" s="36" t="str">
        <f t="shared" si="64"/>
        <v>是</v>
      </c>
    </row>
    <row r="1295" ht="19.5" customHeight="1" spans="1:13">
      <c r="A1295" s="17" t="s">
        <v>135</v>
      </c>
      <c r="B1295" s="468" t="s">
        <v>2414</v>
      </c>
      <c r="C1295" s="18"/>
      <c r="D1295" s="60">
        <v>2280101</v>
      </c>
      <c r="E1295" s="18" t="s">
        <v>147</v>
      </c>
      <c r="F1295" s="51" t="s">
        <v>2419</v>
      </c>
      <c r="G1295" s="24">
        <v>1359</v>
      </c>
      <c r="H1295" s="25" t="e">
        <f>VLOOKUP(F1295,#REF!,2,0)</f>
        <v>#REF!</v>
      </c>
      <c r="I1295" s="24"/>
      <c r="J1295" s="24" t="e">
        <f>VLOOKUP(F1295,'数据-全省决算数!'!$B:$C,2,0)</f>
        <v>#N/A</v>
      </c>
      <c r="K1295" s="38" t="str">
        <f t="shared" si="62"/>
        <v/>
      </c>
      <c r="L1295" s="36" t="e">
        <f t="shared" si="63"/>
        <v>#REF!</v>
      </c>
      <c r="M1295" s="36" t="str">
        <f t="shared" si="64"/>
        <v>是</v>
      </c>
    </row>
    <row r="1296" ht="19.5" customHeight="1" spans="1:13">
      <c r="A1296" s="17" t="s">
        <v>135</v>
      </c>
      <c r="B1296" s="468" t="s">
        <v>2414</v>
      </c>
      <c r="C1296" s="18"/>
      <c r="D1296" s="60">
        <v>2280102</v>
      </c>
      <c r="E1296" s="18" t="s">
        <v>147</v>
      </c>
      <c r="F1296" s="51" t="s">
        <v>2420</v>
      </c>
      <c r="G1296" s="24">
        <v>1545</v>
      </c>
      <c r="H1296" s="25" t="e">
        <f>VLOOKUP(F1296,#REF!,2,0)</f>
        <v>#REF!</v>
      </c>
      <c r="I1296" s="24"/>
      <c r="J1296" s="24" t="e">
        <f>VLOOKUP(F1296,'数据-全省决算数!'!$B:$C,2,0)</f>
        <v>#N/A</v>
      </c>
      <c r="K1296" s="42" t="str">
        <f t="shared" si="62"/>
        <v/>
      </c>
      <c r="L1296" s="36" t="e">
        <f t="shared" si="63"/>
        <v>#REF!</v>
      </c>
      <c r="M1296" s="36" t="str">
        <f t="shared" si="64"/>
        <v>是</v>
      </c>
    </row>
    <row r="1297" ht="19.5" customHeight="1" spans="1:13">
      <c r="A1297" s="17" t="s">
        <v>135</v>
      </c>
      <c r="B1297" s="468" t="s">
        <v>2414</v>
      </c>
      <c r="C1297" s="18"/>
      <c r="D1297" s="60">
        <v>2280103</v>
      </c>
      <c r="E1297" s="18" t="s">
        <v>147</v>
      </c>
      <c r="F1297" s="51" t="s">
        <v>2422</v>
      </c>
      <c r="G1297" s="24">
        <v>950791</v>
      </c>
      <c r="H1297" s="25" t="e">
        <f>VLOOKUP(F1297,#REF!,2,0)</f>
        <v>#REF!</v>
      </c>
      <c r="I1297" s="24"/>
      <c r="J1297" s="24" t="e">
        <f>VLOOKUP(F1297,'数据-全省决算数!'!$B:$C,2,0)</f>
        <v>#N/A</v>
      </c>
      <c r="K1297" s="42" t="str">
        <f t="shared" si="62"/>
        <v/>
      </c>
      <c r="L1297" s="36" t="e">
        <f t="shared" si="63"/>
        <v>#REF!</v>
      </c>
      <c r="M1297" s="36" t="str">
        <f t="shared" si="64"/>
        <v>是</v>
      </c>
    </row>
    <row r="1298" ht="19.5" customHeight="1" spans="1:13">
      <c r="A1298" s="17" t="s">
        <v>135</v>
      </c>
      <c r="B1298" s="468" t="s">
        <v>2414</v>
      </c>
      <c r="C1298" s="18"/>
      <c r="D1298" s="19" t="s">
        <v>2421</v>
      </c>
      <c r="E1298" s="18" t="s">
        <v>147</v>
      </c>
      <c r="F1298" s="51" t="s">
        <v>2423</v>
      </c>
      <c r="G1298" s="24">
        <v>4918</v>
      </c>
      <c r="H1298" s="25" t="e">
        <f>VLOOKUP(F1298,#REF!,2,0)</f>
        <v>#REF!</v>
      </c>
      <c r="I1298" s="24"/>
      <c r="J1298" s="24" t="e">
        <f>VLOOKUP(F1298,'数据-全省决算数!'!$B:$C,2,0)</f>
        <v>#N/A</v>
      </c>
      <c r="K1298" s="42" t="str">
        <f t="shared" si="62"/>
        <v/>
      </c>
      <c r="L1298" s="36" t="e">
        <f t="shared" si="63"/>
        <v>#REF!</v>
      </c>
      <c r="M1298" s="36" t="str">
        <f t="shared" si="64"/>
        <v>是</v>
      </c>
    </row>
    <row r="1299" ht="19.5" customHeight="1" spans="1:13">
      <c r="A1299" s="17" t="s">
        <v>134</v>
      </c>
      <c r="B1299" s="18" t="s">
        <v>135</v>
      </c>
      <c r="C1299" s="18"/>
      <c r="D1299" s="60">
        <v>2280104</v>
      </c>
      <c r="E1299" s="18" t="s">
        <v>135</v>
      </c>
      <c r="F1299" s="56" t="s">
        <v>2427</v>
      </c>
      <c r="G1299" s="21">
        <f>SUMIF($B1300:$B$1301,$D1299,$G1300:$G$1301)</f>
        <v>0</v>
      </c>
      <c r="H1299" s="25" t="e">
        <f>VLOOKUP(F1299,#REF!,2,0)</f>
        <v>#REF!</v>
      </c>
      <c r="I1299" s="34"/>
      <c r="J1299" s="24" t="e">
        <f>VLOOKUP(F1299,'数据-全省决算数!'!$B:$C,2,0)</f>
        <v>#N/A</v>
      </c>
      <c r="K1299" s="44" t="str">
        <f t="shared" si="62"/>
        <v/>
      </c>
      <c r="L1299" s="36" t="e">
        <f t="shared" si="63"/>
        <v>#REF!</v>
      </c>
      <c r="M1299" s="36" t="str">
        <f t="shared" si="64"/>
        <v>是</v>
      </c>
    </row>
    <row r="1300" ht="19.5" customHeight="1" spans="1:13">
      <c r="A1300" s="17" t="s">
        <v>135</v>
      </c>
      <c r="B1300" s="468" t="s">
        <v>2426</v>
      </c>
      <c r="C1300" s="18"/>
      <c r="D1300" s="19" t="s">
        <v>2428</v>
      </c>
      <c r="E1300" s="18" t="s">
        <v>147</v>
      </c>
      <c r="F1300" s="56" t="s">
        <v>2429</v>
      </c>
      <c r="G1300" s="34">
        <v>0</v>
      </c>
      <c r="H1300" s="34">
        <v>0</v>
      </c>
      <c r="I1300" s="34"/>
      <c r="J1300" s="34"/>
      <c r="K1300" s="44" t="str">
        <f t="shared" si="62"/>
        <v/>
      </c>
      <c r="L1300" s="36" t="str">
        <f t="shared" si="63"/>
        <v>否</v>
      </c>
      <c r="M1300" s="36" t="str">
        <f t="shared" si="64"/>
        <v>是</v>
      </c>
    </row>
    <row r="1301" ht="21" customHeight="1" spans="1:13">
      <c r="A1301" s="17" t="s">
        <v>135</v>
      </c>
      <c r="B1301" s="468" t="s">
        <v>2426</v>
      </c>
      <c r="C1301" s="18"/>
      <c r="D1301" s="462" t="s">
        <v>2430</v>
      </c>
      <c r="E1301" s="18" t="s">
        <v>147</v>
      </c>
      <c r="F1301" s="51" t="s">
        <v>2133</v>
      </c>
      <c r="G1301" s="24">
        <v>674631</v>
      </c>
      <c r="H1301" s="25" t="e">
        <f>VLOOKUP(F1301,#REF!,2,0)</f>
        <v>#REF!</v>
      </c>
      <c r="I1301" s="24"/>
      <c r="J1301" s="24">
        <f>VLOOKUP(F1301,'数据-全省决算数!'!$B:$C,2,0)</f>
        <v>400</v>
      </c>
      <c r="K1301" s="42" t="str">
        <f t="shared" si="62"/>
        <v/>
      </c>
      <c r="L1301" s="36" t="e">
        <f t="shared" si="63"/>
        <v>#REF!</v>
      </c>
      <c r="M1301" s="36" t="str">
        <f t="shared" si="64"/>
        <v>是</v>
      </c>
    </row>
    <row r="1302" ht="21" customHeight="1" spans="6:13">
      <c r="F1302" s="61"/>
      <c r="G1302" s="62"/>
      <c r="H1302" s="62"/>
      <c r="I1302" s="62"/>
      <c r="J1302" s="62"/>
      <c r="K1302" s="72"/>
      <c r="L1302" s="36" t="str">
        <f t="shared" si="63"/>
        <v>空</v>
      </c>
      <c r="M1302" s="36" t="str">
        <f t="shared" si="64"/>
        <v>是</v>
      </c>
    </row>
    <row r="1303" ht="21" customHeight="1" spans="6:14">
      <c r="F1303" s="63" t="s">
        <v>4641</v>
      </c>
      <c r="G1303" s="64">
        <f>SUMIF(A4:A1302,"类",G4:G1302)</f>
        <v>43705140</v>
      </c>
      <c r="H1303" s="64" t="e">
        <f>SUMIF(A4:A1302,"类",H4:H1302)</f>
        <v>#REF!</v>
      </c>
      <c r="I1303" s="64"/>
      <c r="J1303" s="24" t="e">
        <f>VLOOKUP(F1303,'数据-全省决算数!'!$B:$C,2,0)</f>
        <v>#N/A</v>
      </c>
      <c r="K1303" s="35" t="str">
        <f>IF(ISERROR(H1303/G1303-1),"",H1303/G1303-1)</f>
        <v/>
      </c>
      <c r="L1303" s="36" t="e">
        <f t="shared" si="63"/>
        <v>#REF!</v>
      </c>
      <c r="M1303" s="36" t="str">
        <f t="shared" si="64"/>
        <v>是</v>
      </c>
      <c r="N1303" s="36"/>
    </row>
    <row r="1304" ht="21" customHeight="1" spans="6:14">
      <c r="F1304" s="65" t="s">
        <v>2433</v>
      </c>
      <c r="G1304" s="64">
        <f>SUM(G1305:G1306)</f>
        <v>390000</v>
      </c>
      <c r="H1304" s="64">
        <f>SUM(H1305:H1306)</f>
        <v>8284000</v>
      </c>
      <c r="I1304" s="64"/>
      <c r="J1304" s="24" t="e">
        <f>VLOOKUP(F1304,'数据-全省决算数!'!$B:$C,2,0)</f>
        <v>#N/A</v>
      </c>
      <c r="K1304" s="73"/>
      <c r="L1304" s="36" t="str">
        <f t="shared" ref="L1304:L1306" si="65">IF(G1304&lt;&gt;"",IF(SUM(G1304:H1304)&lt;&gt;0,"是","否"),"空")</f>
        <v>是</v>
      </c>
      <c r="M1304" s="36" t="str">
        <f t="shared" si="64"/>
        <v>是</v>
      </c>
      <c r="N1304" s="36"/>
    </row>
    <row r="1305" ht="21" customHeight="1" spans="6:13">
      <c r="F1305" s="66" t="s">
        <v>2434</v>
      </c>
      <c r="G1305" s="67"/>
      <c r="H1305" s="67">
        <v>8284000</v>
      </c>
      <c r="I1305" s="67"/>
      <c r="J1305" s="67"/>
      <c r="K1305" s="74"/>
      <c r="L1305" s="36" t="str">
        <f t="shared" si="65"/>
        <v>空</v>
      </c>
      <c r="M1305" s="36" t="str">
        <f t="shared" si="64"/>
        <v>是</v>
      </c>
    </row>
    <row r="1306" ht="21" customHeight="1" spans="6:14">
      <c r="F1306" s="66" t="s">
        <v>2435</v>
      </c>
      <c r="G1306" s="67">
        <v>390000</v>
      </c>
      <c r="H1306" s="67"/>
      <c r="I1306" s="67"/>
      <c r="J1306" s="24" t="e">
        <f>VLOOKUP(F1306,'数据-全省决算数!'!$B:$C,2,0)</f>
        <v>#N/A</v>
      </c>
      <c r="K1306" s="74"/>
      <c r="L1306" s="36" t="str">
        <f t="shared" si="65"/>
        <v>是</v>
      </c>
      <c r="M1306" s="36" t="str">
        <f t="shared" si="64"/>
        <v>是</v>
      </c>
      <c r="N1306" s="36"/>
    </row>
    <row r="1307" ht="21" customHeight="1" spans="6:14">
      <c r="F1307" s="68" t="s">
        <v>2439</v>
      </c>
      <c r="G1307" s="34">
        <f>SUM(G1308:G1312,G1314:G1315)</f>
        <v>3506985</v>
      </c>
      <c r="H1307" s="34">
        <f>SUM(H1308:H1312,H1315)</f>
        <v>3978029</v>
      </c>
      <c r="I1307" s="34"/>
      <c r="J1307" s="24" t="e">
        <f>VLOOKUP(F1307,'数据-全省决算数!'!$B:$C,2,0)</f>
        <v>#N/A</v>
      </c>
      <c r="K1307" s="73"/>
      <c r="L1307" s="36" t="str">
        <f t="shared" ref="L1307:L1318" si="66">IF(G1307&lt;&gt;"",IF(SUM(G1307:H1307)&lt;&gt;0,"是","否"),"空")</f>
        <v>是</v>
      </c>
      <c r="M1307" s="36" t="str">
        <f t="shared" si="64"/>
        <v>是</v>
      </c>
      <c r="N1307" s="36"/>
    </row>
    <row r="1308" ht="21" customHeight="1" spans="6:13">
      <c r="F1308" s="61" t="s">
        <v>3661</v>
      </c>
      <c r="G1308" s="24"/>
      <c r="H1308" s="24"/>
      <c r="I1308" s="24"/>
      <c r="J1308" s="24"/>
      <c r="K1308" s="75"/>
      <c r="L1308" s="36" t="str">
        <f t="shared" si="66"/>
        <v>空</v>
      </c>
      <c r="M1308" s="36" t="str">
        <f t="shared" si="64"/>
        <v>是</v>
      </c>
    </row>
    <row r="1309" ht="21" customHeight="1" spans="6:14">
      <c r="F1309" s="69" t="s">
        <v>3662</v>
      </c>
      <c r="G1309" s="24">
        <v>13027</v>
      </c>
      <c r="H1309" s="24">
        <v>22000</v>
      </c>
      <c r="I1309" s="24"/>
      <c r="J1309" s="24" t="e">
        <f>VLOOKUP(F1309,'数据-全省决算数!'!$B:$C,2,0)</f>
        <v>#N/A</v>
      </c>
      <c r="K1309" s="74"/>
      <c r="L1309" s="36" t="str">
        <f t="shared" si="66"/>
        <v>是</v>
      </c>
      <c r="M1309" s="36" t="str">
        <f t="shared" si="64"/>
        <v>是</v>
      </c>
      <c r="N1309" s="36"/>
    </row>
    <row r="1310" ht="21" customHeight="1" spans="6:13">
      <c r="F1310" s="69" t="s">
        <v>3665</v>
      </c>
      <c r="G1310" s="24">
        <v>45735</v>
      </c>
      <c r="H1310" s="24">
        <v>69298</v>
      </c>
      <c r="I1310" s="24"/>
      <c r="J1310" s="24" t="e">
        <f>VLOOKUP(F1310,'数据-全省决算数!'!$B:$C,2,0)</f>
        <v>#N/A</v>
      </c>
      <c r="K1310" s="74"/>
      <c r="L1310" s="36" t="str">
        <f t="shared" si="66"/>
        <v>是</v>
      </c>
      <c r="M1310" s="36" t="str">
        <f t="shared" si="64"/>
        <v>是</v>
      </c>
    </row>
    <row r="1311" ht="21" customHeight="1" spans="6:13">
      <c r="F1311" s="69" t="s">
        <v>2447</v>
      </c>
      <c r="G1311" s="24">
        <v>146755</v>
      </c>
      <c r="H1311" s="24">
        <v>69512</v>
      </c>
      <c r="I1311" s="24"/>
      <c r="J1311" s="24" t="e">
        <f>VLOOKUP(F1311,'数据-全省决算数!'!$B:$C,2,0)</f>
        <v>#N/A</v>
      </c>
      <c r="K1311" s="74"/>
      <c r="L1311" s="36" t="str">
        <f t="shared" si="66"/>
        <v>是</v>
      </c>
      <c r="M1311" s="36" t="str">
        <f t="shared" si="64"/>
        <v>是</v>
      </c>
    </row>
    <row r="1312" ht="21" customHeight="1" spans="6:13">
      <c r="F1312" s="69" t="s">
        <v>3669</v>
      </c>
      <c r="G1312" s="24">
        <v>3116907</v>
      </c>
      <c r="H1312" s="24">
        <v>2153560</v>
      </c>
      <c r="I1312" s="24"/>
      <c r="J1312" s="24" t="e">
        <f>VLOOKUP(F1312,'数据-全省决算数!'!$B:$C,2,0)</f>
        <v>#N/A</v>
      </c>
      <c r="K1312" s="74"/>
      <c r="L1312" s="36" t="str">
        <f t="shared" si="66"/>
        <v>是</v>
      </c>
      <c r="M1312" s="36" t="str">
        <f t="shared" si="64"/>
        <v>是</v>
      </c>
    </row>
    <row r="1313" ht="21" customHeight="1" spans="6:13">
      <c r="F1313" s="70" t="s">
        <v>4642</v>
      </c>
      <c r="G1313" s="24">
        <v>2911711</v>
      </c>
      <c r="H1313" s="24">
        <v>2153560</v>
      </c>
      <c r="I1313" s="24"/>
      <c r="J1313" s="24" t="e">
        <f>VLOOKUP(F1313,'数据-全省决算数!'!$B:$C,2,0)</f>
        <v>#N/A</v>
      </c>
      <c r="K1313" s="74"/>
      <c r="L1313" s="36" t="str">
        <f t="shared" si="66"/>
        <v>是</v>
      </c>
      <c r="M1313" s="36" t="str">
        <f t="shared" si="64"/>
        <v>是</v>
      </c>
    </row>
    <row r="1314" ht="21" customHeight="1" spans="6:13">
      <c r="F1314" s="69" t="s">
        <v>4643</v>
      </c>
      <c r="G1314" s="24">
        <v>-18613</v>
      </c>
      <c r="H1314" s="24"/>
      <c r="I1314" s="24"/>
      <c r="J1314" s="24" t="e">
        <f>VLOOKUP(F1314,'数据-全省决算数!'!$B:$C,2,0)</f>
        <v>#N/A</v>
      </c>
      <c r="K1314" s="74"/>
      <c r="L1314" s="36" t="str">
        <f t="shared" si="66"/>
        <v>是</v>
      </c>
      <c r="M1314" s="36" t="str">
        <f t="shared" si="64"/>
        <v>是</v>
      </c>
    </row>
    <row r="1315" ht="21" customHeight="1" spans="6:13">
      <c r="F1315" s="69" t="s">
        <v>2452</v>
      </c>
      <c r="G1315" s="24">
        <v>203174</v>
      </c>
      <c r="H1315" s="24">
        <v>1663659</v>
      </c>
      <c r="I1315" s="24"/>
      <c r="J1315" s="24" t="e">
        <f>VLOOKUP(F1315,'数据-全省决算数!'!$B:$C,2,0)</f>
        <v>#N/A</v>
      </c>
      <c r="K1315" s="74"/>
      <c r="L1315" s="36" t="str">
        <f t="shared" si="66"/>
        <v>是</v>
      </c>
      <c r="M1315" s="36" t="str">
        <f t="shared" si="64"/>
        <v>是</v>
      </c>
    </row>
    <row r="1316" ht="21" customHeight="1" spans="6:13">
      <c r="F1316" s="61" t="s">
        <v>2453</v>
      </c>
      <c r="G1316" s="24"/>
      <c r="H1316" s="24"/>
      <c r="I1316" s="24"/>
      <c r="J1316" s="24"/>
      <c r="K1316" s="75"/>
      <c r="L1316" s="36" t="str">
        <f t="shared" si="66"/>
        <v>空</v>
      </c>
      <c r="M1316" s="36" t="str">
        <f t="shared" si="64"/>
        <v>是</v>
      </c>
    </row>
    <row r="1317" ht="21" customHeight="1" spans="6:13">
      <c r="F1317" s="69" t="s">
        <v>2454</v>
      </c>
      <c r="G1317" s="24">
        <v>146</v>
      </c>
      <c r="H1317" s="24"/>
      <c r="I1317" s="24"/>
      <c r="J1317" s="24" t="e">
        <f>VLOOKUP(F1317,'数据-全省决算数!'!$B:$C,2,0)</f>
        <v>#N/A</v>
      </c>
      <c r="K1317" s="74"/>
      <c r="L1317" s="36" t="str">
        <f t="shared" si="66"/>
        <v>是</v>
      </c>
      <c r="M1317" s="36" t="str">
        <f t="shared" si="64"/>
        <v>是</v>
      </c>
    </row>
    <row r="1318" ht="21" customHeight="1" spans="6:13">
      <c r="F1318" s="71" t="s">
        <v>2455</v>
      </c>
      <c r="G1318" s="64">
        <f>SUM(G1303:G1304,G1307,G1317)</f>
        <v>47602271</v>
      </c>
      <c r="H1318" s="64" t="e">
        <f>SUM(H1303:H1304,H1307,H1317)</f>
        <v>#REF!</v>
      </c>
      <c r="I1318" s="64"/>
      <c r="J1318" s="64"/>
      <c r="K1318" s="76"/>
      <c r="L1318" s="36" t="e">
        <f t="shared" si="66"/>
        <v>#REF!</v>
      </c>
      <c r="M1318" s="36" t="str">
        <f>IF(E1318&lt;&gt;"",IF(OR(LEFT(E1318,3)="205",LEFT(E1318,3)="206",LEFT(E1318,3)="207",LEFT(E1318,3)="208",LEFT(E1318,3)="210",LEFT(E1318,3)="213"),"是","否"),"是")</f>
        <v>是</v>
      </c>
    </row>
  </sheetData>
  <autoFilter ref="A3:M1318">
    <extLst/>
  </autoFilter>
  <mergeCells count="1">
    <mergeCell ref="A1:K1"/>
  </mergeCells>
  <conditionalFormatting sqref="K4">
    <cfRule type="cellIs" dxfId="2" priority="2" stopIfTrue="1" operator="greaterThan">
      <formula>20</formula>
    </cfRule>
    <cfRule type="cellIs" dxfId="2" priority="3" stopIfTrue="1" operator="lessThanOrEqual">
      <formula>-1</formula>
    </cfRule>
  </conditionalFormatting>
  <conditionalFormatting sqref="K256">
    <cfRule type="cellIs" dxfId="2" priority="20" stopIfTrue="1" operator="greaterThan">
      <formula>20</formula>
    </cfRule>
    <cfRule type="cellIs" dxfId="2" priority="21" stopIfTrue="1" operator="lessThanOrEqual">
      <formula>-1</formula>
    </cfRule>
  </conditionalFormatting>
  <conditionalFormatting sqref="K257">
    <cfRule type="cellIs" dxfId="2" priority="16" stopIfTrue="1" operator="greaterThan">
      <formula>20</formula>
    </cfRule>
    <cfRule type="cellIs" dxfId="2" priority="17" stopIfTrue="1" operator="lessThanOrEqual">
      <formula>-1</formula>
    </cfRule>
  </conditionalFormatting>
  <conditionalFormatting sqref="K506">
    <cfRule type="cellIs" dxfId="2" priority="14" stopIfTrue="1" operator="greaterThan">
      <formula>20</formula>
    </cfRule>
    <cfRule type="cellIs" dxfId="2" priority="15" stopIfTrue="1" operator="lessThanOrEqual">
      <formula>-1</formula>
    </cfRule>
  </conditionalFormatting>
  <conditionalFormatting sqref="K527">
    <cfRule type="cellIs" dxfId="2" priority="18" stopIfTrue="1" operator="greaterThan">
      <formula>20</formula>
    </cfRule>
    <cfRule type="cellIs" dxfId="2" priority="19" stopIfTrue="1" operator="lessThanOrEqual">
      <formula>-1</formula>
    </cfRule>
  </conditionalFormatting>
  <conditionalFormatting sqref="K549">
    <cfRule type="cellIs" dxfId="2" priority="12" stopIfTrue="1" operator="greaterThan">
      <formula>20</formula>
    </cfRule>
    <cfRule type="cellIs" dxfId="2" priority="13" stopIfTrue="1" operator="lessThanOrEqual">
      <formula>-1</formula>
    </cfRule>
  </conditionalFormatting>
  <conditionalFormatting sqref="K557">
    <cfRule type="cellIs" dxfId="2" priority="10" stopIfTrue="1" operator="greaterThan">
      <formula>20</formula>
    </cfRule>
    <cfRule type="cellIs" dxfId="2" priority="11" stopIfTrue="1" operator="lessThanOrEqual">
      <formula>-1</formula>
    </cfRule>
  </conditionalFormatting>
  <conditionalFormatting sqref="K563">
    <cfRule type="cellIs" dxfId="2" priority="8" stopIfTrue="1" operator="greaterThan">
      <formula>20</formula>
    </cfRule>
    <cfRule type="cellIs" dxfId="2" priority="9" stopIfTrue="1" operator="lessThanOrEqual">
      <formula>-1</formula>
    </cfRule>
  </conditionalFormatting>
  <conditionalFormatting sqref="K647">
    <cfRule type="cellIs" dxfId="2" priority="4" stopIfTrue="1" operator="greaterThan">
      <formula>20</formula>
    </cfRule>
    <cfRule type="cellIs" dxfId="2" priority="5" stopIfTrue="1" operator="lessThanOrEqual">
      <formula>-1</formula>
    </cfRule>
  </conditionalFormatting>
  <conditionalFormatting sqref="K650">
    <cfRule type="cellIs" dxfId="2" priority="6" stopIfTrue="1" operator="greaterThan">
      <formula>20</formula>
    </cfRule>
    <cfRule type="cellIs" dxfId="2" priority="7" stopIfTrue="1" operator="lessThanOrEqual">
      <formula>-1</formula>
    </cfRule>
  </conditionalFormatting>
  <conditionalFormatting sqref="K1155">
    <cfRule type="cellIs" dxfId="2" priority="22" stopIfTrue="1" operator="greaterThan">
      <formula>20</formula>
    </cfRule>
    <cfRule type="cellIs" dxfId="2" priority="23" stopIfTrue="1" operator="lessThanOrEqual">
      <formula>-1</formula>
    </cfRule>
  </conditionalFormatting>
  <conditionalFormatting sqref="K1302">
    <cfRule type="cellIs" dxfId="2" priority="28" stopIfTrue="1" operator="greaterThan">
      <formula>20</formula>
    </cfRule>
    <cfRule type="cellIs" dxfId="2" priority="29" stopIfTrue="1" operator="lessThanOrEqual">
      <formula>-1</formula>
    </cfRule>
  </conditionalFormatting>
  <conditionalFormatting sqref="K1303">
    <cfRule type="cellIs" dxfId="2" priority="26" stopIfTrue="1" operator="greaterThan">
      <formula>20</formula>
    </cfRule>
    <cfRule type="cellIs" dxfId="2" priority="27" stopIfTrue="1" operator="lessThanOrEqual">
      <formula>-1</formula>
    </cfRule>
  </conditionalFormatting>
  <conditionalFormatting sqref="F1305:F1306">
    <cfRule type="expression" dxfId="0" priority="1" stopIfTrue="1">
      <formula>"len($A:$A)=3"</formula>
    </cfRule>
  </conditionalFormatting>
  <conditionalFormatting sqref="K507:K526 K550:K556 K558:K562 K528:K548 K5:K255 K258:K505 K564:K646 K648:K649 K1156:K1301 K651:K1154">
    <cfRule type="cellIs" dxfId="2" priority="24" stopIfTrue="1" operator="greaterThan">
      <formula>20</formula>
    </cfRule>
    <cfRule type="cellIs" dxfId="2" priority="25" stopIfTrue="1" operator="lessThanOrEqual">
      <formula>-1</formula>
    </cfRule>
  </conditionalFormatting>
  <dataValidations count="1">
    <dataValidation type="textLength" operator="lessThanOrEqual" allowBlank="1" showInputMessage="1" showErrorMessage="1" errorTitle="提示" error="此处最多只能输入 [20] 个字符。" sqref="D651 D1298 B1126:B1128 C908:C917 C1268:C1272 C1274:C1278 C1280:C1290 D4:D649 D653:D718 D721:D791 D795:D949 D953:D1124 D1128:D1294 D1300:D1301">
      <formula1>20</formula1>
    </dataValidation>
  </dataValidations>
  <printOptions horizontalCentered="1"/>
  <pageMargins left="0.432638888888889" right="0.432638888888889" top="0.786805555555556" bottom="0.590277777777778" header="0.393055555555556" footer="0.393055555555556"/>
  <pageSetup paperSize="9" scale="81" orientation="portrait"/>
  <headerFooter alignWithMargins="0">
    <oddFooter>&amp;C— &amp;P —</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pageSetUpPr fitToPage="1"/>
  </sheetPr>
  <dimension ref="A1:B73"/>
  <sheetViews>
    <sheetView showGridLines="0" showZeros="0" zoomScale="85" zoomScaleNormal="85" workbookViewId="0">
      <selection activeCell="A37" sqref="A37"/>
    </sheetView>
  </sheetViews>
  <sheetFormatPr defaultColWidth="9.125" defaultRowHeight="15" outlineLevelCol="1"/>
  <cols>
    <col min="1" max="1" width="50.625" customWidth="1"/>
    <col min="2" max="2" width="12.625" customWidth="1"/>
    <col min="247" max="247" width="50.625" customWidth="1"/>
    <col min="248" max="258" width="12.625" customWidth="1"/>
    <col min="503" max="503" width="50.625" customWidth="1"/>
    <col min="504" max="514" width="12.625" customWidth="1"/>
    <col min="759" max="759" width="50.625" customWidth="1"/>
    <col min="760" max="770" width="12.625" customWidth="1"/>
    <col min="1015" max="1015" width="50.625" customWidth="1"/>
    <col min="1016" max="1026" width="12.625" customWidth="1"/>
    <col min="1271" max="1271" width="50.625" customWidth="1"/>
    <col min="1272" max="1282" width="12.625" customWidth="1"/>
    <col min="1527" max="1527" width="50.625" customWidth="1"/>
    <col min="1528" max="1538" width="12.625" customWidth="1"/>
    <col min="1783" max="1783" width="50.625" customWidth="1"/>
    <col min="1784" max="1794" width="12.625" customWidth="1"/>
    <col min="2039" max="2039" width="50.625" customWidth="1"/>
    <col min="2040" max="2050" width="12.625" customWidth="1"/>
    <col min="2295" max="2295" width="50.625" customWidth="1"/>
    <col min="2296" max="2306" width="12.625" customWidth="1"/>
    <col min="2551" max="2551" width="50.625" customWidth="1"/>
    <col min="2552" max="2562" width="12.625" customWidth="1"/>
    <col min="2807" max="2807" width="50.625" customWidth="1"/>
    <col min="2808" max="2818" width="12.625" customWidth="1"/>
    <col min="3063" max="3063" width="50.625" customWidth="1"/>
    <col min="3064" max="3074" width="12.625" customWidth="1"/>
    <col min="3319" max="3319" width="50.625" customWidth="1"/>
    <col min="3320" max="3330" width="12.625" customWidth="1"/>
    <col min="3575" max="3575" width="50.625" customWidth="1"/>
    <col min="3576" max="3586" width="12.625" customWidth="1"/>
    <col min="3831" max="3831" width="50.625" customWidth="1"/>
    <col min="3832" max="3842" width="12.625" customWidth="1"/>
    <col min="4087" max="4087" width="50.625" customWidth="1"/>
    <col min="4088" max="4098" width="12.625" customWidth="1"/>
    <col min="4343" max="4343" width="50.625" customWidth="1"/>
    <col min="4344" max="4354" width="12.625" customWidth="1"/>
    <col min="4599" max="4599" width="50.625" customWidth="1"/>
    <col min="4600" max="4610" width="12.625" customWidth="1"/>
    <col min="4855" max="4855" width="50.625" customWidth="1"/>
    <col min="4856" max="4866" width="12.625" customWidth="1"/>
    <col min="5111" max="5111" width="50.625" customWidth="1"/>
    <col min="5112" max="5122" width="12.625" customWidth="1"/>
    <col min="5367" max="5367" width="50.625" customWidth="1"/>
    <col min="5368" max="5378" width="12.625" customWidth="1"/>
    <col min="5623" max="5623" width="50.625" customWidth="1"/>
    <col min="5624" max="5634" width="12.625" customWidth="1"/>
    <col min="5879" max="5879" width="50.625" customWidth="1"/>
    <col min="5880" max="5890" width="12.625" customWidth="1"/>
    <col min="6135" max="6135" width="50.625" customWidth="1"/>
    <col min="6136" max="6146" width="12.625" customWidth="1"/>
    <col min="6391" max="6391" width="50.625" customWidth="1"/>
    <col min="6392" max="6402" width="12.625" customWidth="1"/>
    <col min="6647" max="6647" width="50.625" customWidth="1"/>
    <col min="6648" max="6658" width="12.625" customWidth="1"/>
    <col min="6903" max="6903" width="50.625" customWidth="1"/>
    <col min="6904" max="6914" width="12.625" customWidth="1"/>
    <col min="7159" max="7159" width="50.625" customWidth="1"/>
    <col min="7160" max="7170" width="12.625" customWidth="1"/>
    <col min="7415" max="7415" width="50.625" customWidth="1"/>
    <col min="7416" max="7426" width="12.625" customWidth="1"/>
    <col min="7671" max="7671" width="50.625" customWidth="1"/>
    <col min="7672" max="7682" width="12.625" customWidth="1"/>
    <col min="7927" max="7927" width="50.625" customWidth="1"/>
    <col min="7928" max="7938" width="12.625" customWidth="1"/>
    <col min="8183" max="8183" width="50.625" customWidth="1"/>
    <col min="8184" max="8194" width="12.625" customWidth="1"/>
    <col min="8439" max="8439" width="50.625" customWidth="1"/>
    <col min="8440" max="8450" width="12.625" customWidth="1"/>
    <col min="8695" max="8695" width="50.625" customWidth="1"/>
    <col min="8696" max="8706" width="12.625" customWidth="1"/>
    <col min="8951" max="8951" width="50.625" customWidth="1"/>
    <col min="8952" max="8962" width="12.625" customWidth="1"/>
    <col min="9207" max="9207" width="50.625" customWidth="1"/>
    <col min="9208" max="9218" width="12.625" customWidth="1"/>
    <col min="9463" max="9463" width="50.625" customWidth="1"/>
    <col min="9464" max="9474" width="12.625" customWidth="1"/>
    <col min="9719" max="9719" width="50.625" customWidth="1"/>
    <col min="9720" max="9730" width="12.625" customWidth="1"/>
    <col min="9975" max="9975" width="50.625" customWidth="1"/>
    <col min="9976" max="9986" width="12.625" customWidth="1"/>
    <col min="10231" max="10231" width="50.625" customWidth="1"/>
    <col min="10232" max="10242" width="12.625" customWidth="1"/>
    <col min="10487" max="10487" width="50.625" customWidth="1"/>
    <col min="10488" max="10498" width="12.625" customWidth="1"/>
    <col min="10743" max="10743" width="50.625" customWidth="1"/>
    <col min="10744" max="10754" width="12.625" customWidth="1"/>
    <col min="10999" max="10999" width="50.625" customWidth="1"/>
    <col min="11000" max="11010" width="12.625" customWidth="1"/>
    <col min="11255" max="11255" width="50.625" customWidth="1"/>
    <col min="11256" max="11266" width="12.625" customWidth="1"/>
    <col min="11511" max="11511" width="50.625" customWidth="1"/>
    <col min="11512" max="11522" width="12.625" customWidth="1"/>
    <col min="11767" max="11767" width="50.625" customWidth="1"/>
    <col min="11768" max="11778" width="12.625" customWidth="1"/>
    <col min="12023" max="12023" width="50.625" customWidth="1"/>
    <col min="12024" max="12034" width="12.625" customWidth="1"/>
    <col min="12279" max="12279" width="50.625" customWidth="1"/>
    <col min="12280" max="12290" width="12.625" customWidth="1"/>
    <col min="12535" max="12535" width="50.625" customWidth="1"/>
    <col min="12536" max="12546" width="12.625" customWidth="1"/>
    <col min="12791" max="12791" width="50.625" customWidth="1"/>
    <col min="12792" max="12802" width="12.625" customWidth="1"/>
    <col min="13047" max="13047" width="50.625" customWidth="1"/>
    <col min="13048" max="13058" width="12.625" customWidth="1"/>
    <col min="13303" max="13303" width="50.625" customWidth="1"/>
    <col min="13304" max="13314" width="12.625" customWidth="1"/>
    <col min="13559" max="13559" width="50.625" customWidth="1"/>
    <col min="13560" max="13570" width="12.625" customWidth="1"/>
    <col min="13815" max="13815" width="50.625" customWidth="1"/>
    <col min="13816" max="13826" width="12.625" customWidth="1"/>
    <col min="14071" max="14071" width="50.625" customWidth="1"/>
    <col min="14072" max="14082" width="12.625" customWidth="1"/>
    <col min="14327" max="14327" width="50.625" customWidth="1"/>
    <col min="14328" max="14338" width="12.625" customWidth="1"/>
    <col min="14583" max="14583" width="50.625" customWidth="1"/>
    <col min="14584" max="14594" width="12.625" customWidth="1"/>
    <col min="14839" max="14839" width="50.625" customWidth="1"/>
    <col min="14840" max="14850" width="12.625" customWidth="1"/>
    <col min="15095" max="15095" width="50.625" customWidth="1"/>
    <col min="15096" max="15106" width="12.625" customWidth="1"/>
    <col min="15351" max="15351" width="50.625" customWidth="1"/>
    <col min="15352" max="15362" width="12.625" customWidth="1"/>
    <col min="15607" max="15607" width="50.625" customWidth="1"/>
    <col min="15608" max="15618" width="12.625" customWidth="1"/>
    <col min="15863" max="15863" width="50.625" customWidth="1"/>
    <col min="15864" max="15874" width="12.625" customWidth="1"/>
    <col min="16119" max="16119" width="50.625" customWidth="1"/>
    <col min="16120" max="16130" width="12.625" customWidth="1"/>
  </cols>
  <sheetData>
    <row r="1" ht="39.95" customHeight="1" spans="1:2">
      <c r="A1" s="1" t="s">
        <v>3979</v>
      </c>
      <c r="B1" s="1"/>
    </row>
    <row r="2" ht="17.65" customHeight="1" spans="1:2">
      <c r="A2" s="2" t="s">
        <v>3980</v>
      </c>
      <c r="B2" s="2"/>
    </row>
    <row r="3" ht="17.65" customHeight="1" spans="1:2">
      <c r="A3" s="2" t="s">
        <v>2607</v>
      </c>
      <c r="B3" s="2"/>
    </row>
    <row r="4" ht="17.25" customHeight="1" spans="1:2">
      <c r="A4" s="3" t="s">
        <v>3672</v>
      </c>
      <c r="B4" s="3" t="s">
        <v>129</v>
      </c>
    </row>
    <row r="5" ht="33.75" customHeight="1" spans="1:2">
      <c r="A5" s="3"/>
      <c r="B5" s="3"/>
    </row>
    <row r="6" ht="17.25" customHeight="1" spans="1:2">
      <c r="A6" s="4" t="s">
        <v>3683</v>
      </c>
      <c r="B6" s="5">
        <v>8193</v>
      </c>
    </row>
    <row r="7" ht="17.25" customHeight="1" spans="1:2">
      <c r="A7" s="4" t="s">
        <v>4644</v>
      </c>
      <c r="B7" s="5">
        <v>8193</v>
      </c>
    </row>
    <row r="8" ht="17.25" customHeight="1" spans="1:2">
      <c r="A8" s="4" t="s">
        <v>3684</v>
      </c>
      <c r="B8" s="5">
        <v>103301</v>
      </c>
    </row>
    <row r="9" ht="17.25" customHeight="1" spans="1:2">
      <c r="A9" s="4" t="s">
        <v>4645</v>
      </c>
      <c r="B9" s="5">
        <v>96748</v>
      </c>
    </row>
    <row r="10" ht="17.25" customHeight="1" spans="1:2">
      <c r="A10" s="4" t="s">
        <v>4646</v>
      </c>
      <c r="B10" s="5">
        <v>6553</v>
      </c>
    </row>
    <row r="11" ht="17.25" customHeight="1" spans="1:2">
      <c r="A11" s="4" t="s">
        <v>3687</v>
      </c>
      <c r="B11" s="5">
        <v>0</v>
      </c>
    </row>
    <row r="12" ht="17.25" customHeight="1" spans="1:2">
      <c r="A12" s="4" t="s">
        <v>3998</v>
      </c>
      <c r="B12" s="5">
        <v>0</v>
      </c>
    </row>
    <row r="13" ht="17.25" customHeight="1" spans="1:2">
      <c r="A13" s="4" t="s">
        <v>3689</v>
      </c>
      <c r="B13" s="5">
        <v>3554616</v>
      </c>
    </row>
    <row r="14" ht="17.25" customHeight="1" spans="1:2">
      <c r="A14" s="4" t="s">
        <v>4647</v>
      </c>
      <c r="B14" s="5">
        <v>112326</v>
      </c>
    </row>
    <row r="15" ht="17.25" customHeight="1" spans="1:2">
      <c r="A15" s="4" t="s">
        <v>4648</v>
      </c>
      <c r="B15" s="5">
        <v>3064171</v>
      </c>
    </row>
    <row r="16" ht="17.25" customHeight="1" spans="1:2">
      <c r="A16" s="4" t="s">
        <v>4649</v>
      </c>
      <c r="B16" s="5">
        <v>0</v>
      </c>
    </row>
    <row r="17" ht="17.25" customHeight="1" spans="1:2">
      <c r="A17" s="4" t="s">
        <v>4650</v>
      </c>
      <c r="B17" s="5">
        <v>10360</v>
      </c>
    </row>
    <row r="18" ht="17.25" customHeight="1" spans="1:2">
      <c r="A18" s="4" t="s">
        <v>4651</v>
      </c>
      <c r="B18" s="5">
        <v>22694</v>
      </c>
    </row>
    <row r="19" ht="17.25" customHeight="1" spans="1:2">
      <c r="A19" s="4" t="s">
        <v>4652</v>
      </c>
      <c r="B19" s="5">
        <v>156196</v>
      </c>
    </row>
    <row r="20" ht="17.25" customHeight="1" spans="1:2">
      <c r="A20" s="4" t="s">
        <v>4653</v>
      </c>
      <c r="B20" s="5">
        <v>181347</v>
      </c>
    </row>
    <row r="21" ht="17.1" customHeight="1" spans="1:2">
      <c r="A21" s="4" t="s">
        <v>3999</v>
      </c>
      <c r="B21" s="5">
        <v>7522</v>
      </c>
    </row>
    <row r="22" ht="17.25" customHeight="1" spans="1:2">
      <c r="A22" s="4" t="s">
        <v>3690</v>
      </c>
      <c r="B22" s="5">
        <v>171854</v>
      </c>
    </row>
    <row r="23" ht="17.1" customHeight="1" spans="1:2">
      <c r="A23" s="4" t="s">
        <v>4654</v>
      </c>
      <c r="B23" s="5">
        <v>1000</v>
      </c>
    </row>
    <row r="24" ht="17.25" customHeight="1" spans="1:2">
      <c r="A24" s="4" t="s">
        <v>4655</v>
      </c>
      <c r="B24" s="5">
        <v>114796</v>
      </c>
    </row>
    <row r="25" ht="17.25" customHeight="1" spans="1:2">
      <c r="A25" s="4" t="s">
        <v>4656</v>
      </c>
      <c r="B25" s="5">
        <v>0</v>
      </c>
    </row>
    <row r="26" ht="17.25" customHeight="1" spans="1:2">
      <c r="A26" s="4" t="s">
        <v>4657</v>
      </c>
      <c r="B26" s="5">
        <v>0</v>
      </c>
    </row>
    <row r="27" ht="17.25" customHeight="1" spans="1:2">
      <c r="A27" s="4" t="s">
        <v>4658</v>
      </c>
      <c r="B27" s="5">
        <v>54798</v>
      </c>
    </row>
    <row r="28" ht="17.25" customHeight="1" spans="1:2">
      <c r="A28" s="4" t="s">
        <v>4659</v>
      </c>
      <c r="B28" s="5">
        <v>1260</v>
      </c>
    </row>
    <row r="29" ht="17.25" customHeight="1" spans="1:2">
      <c r="A29" s="4" t="s">
        <v>3692</v>
      </c>
      <c r="B29" s="5">
        <v>126169</v>
      </c>
    </row>
    <row r="30" ht="17.25" customHeight="1" spans="1:2">
      <c r="A30" s="4" t="s">
        <v>3982</v>
      </c>
      <c r="B30" s="5">
        <v>0</v>
      </c>
    </row>
    <row r="31" ht="17.25" customHeight="1" spans="1:2">
      <c r="A31" s="4" t="s">
        <v>4660</v>
      </c>
      <c r="B31" s="5">
        <v>3768</v>
      </c>
    </row>
    <row r="32" ht="17.25" customHeight="1" spans="1:2">
      <c r="A32" s="4" t="s">
        <v>4661</v>
      </c>
      <c r="B32" s="5">
        <v>9592</v>
      </c>
    </row>
    <row r="33" ht="17.25" customHeight="1" spans="1:2">
      <c r="A33" s="4" t="s">
        <v>4662</v>
      </c>
      <c r="B33" s="5">
        <v>112809</v>
      </c>
    </row>
    <row r="34" ht="17.25" customHeight="1" spans="1:2">
      <c r="A34" s="4" t="s">
        <v>3693</v>
      </c>
      <c r="B34" s="5">
        <v>22541</v>
      </c>
    </row>
    <row r="35" ht="17.25" customHeight="1" spans="1:2">
      <c r="A35" s="4" t="s">
        <v>1994</v>
      </c>
      <c r="B35" s="5">
        <v>8461</v>
      </c>
    </row>
    <row r="36" ht="17.25" customHeight="1" spans="1:2">
      <c r="A36" s="4" t="s">
        <v>3983</v>
      </c>
      <c r="B36" s="5">
        <v>8461</v>
      </c>
    </row>
    <row r="37" ht="17.25" customHeight="1" spans="1:2">
      <c r="A37" s="4" t="s">
        <v>4663</v>
      </c>
      <c r="B37" s="5">
        <v>1846</v>
      </c>
    </row>
    <row r="38" ht="17.25" customHeight="1" spans="1:2">
      <c r="A38" s="4" t="s">
        <v>4664</v>
      </c>
      <c r="B38" s="5">
        <v>5031</v>
      </c>
    </row>
    <row r="39" ht="17.25" customHeight="1" spans="1:2">
      <c r="A39" s="4" t="s">
        <v>4665</v>
      </c>
      <c r="B39" s="5">
        <v>7203</v>
      </c>
    </row>
    <row r="40" ht="17.25" customHeight="1" spans="1:2">
      <c r="A40" s="4" t="s">
        <v>3694</v>
      </c>
      <c r="B40" s="5">
        <v>3203</v>
      </c>
    </row>
    <row r="41" ht="17.25" customHeight="1" spans="1:2">
      <c r="A41" s="4" t="s">
        <v>4666</v>
      </c>
      <c r="B41" s="5">
        <v>3203</v>
      </c>
    </row>
    <row r="42" ht="17.25" customHeight="1" spans="1:2">
      <c r="A42" s="4" t="s">
        <v>2568</v>
      </c>
      <c r="B42" s="5">
        <v>473189</v>
      </c>
    </row>
    <row r="43" ht="17.1" customHeight="1" spans="1:2">
      <c r="A43" s="4" t="s">
        <v>4667</v>
      </c>
      <c r="B43" s="5">
        <v>13020</v>
      </c>
    </row>
    <row r="44" ht="17.25" customHeight="1" spans="1:2">
      <c r="A44" s="4" t="s">
        <v>4668</v>
      </c>
      <c r="B44" s="5">
        <v>323287</v>
      </c>
    </row>
    <row r="45" ht="17.25" customHeight="1" spans="1:2">
      <c r="A45" s="4" t="s">
        <v>4669</v>
      </c>
      <c r="B45" s="5">
        <v>136882</v>
      </c>
    </row>
    <row r="46" ht="17.25" customHeight="1" spans="1:2">
      <c r="A46" s="4" t="s">
        <v>3784</v>
      </c>
      <c r="B46" s="5">
        <v>294</v>
      </c>
    </row>
    <row r="47" ht="17.25" customHeight="1" spans="1:2">
      <c r="A47" s="4" t="s">
        <v>3704</v>
      </c>
      <c r="B47" s="5">
        <v>1809</v>
      </c>
    </row>
    <row r="48" ht="14.25" hidden="1" customHeight="1" spans="1:2">
      <c r="A48" s="4"/>
      <c r="B48" s="6"/>
    </row>
    <row r="49" ht="14.25" hidden="1" customHeight="1" spans="1:2">
      <c r="A49" s="4"/>
      <c r="B49" s="6"/>
    </row>
    <row r="50" ht="14.25" hidden="1" customHeight="1" spans="1:2">
      <c r="A50" s="4"/>
      <c r="B50" s="6"/>
    </row>
    <row r="51" ht="14.25" hidden="1" customHeight="1" spans="1:2">
      <c r="A51" s="4"/>
      <c r="B51" s="6"/>
    </row>
    <row r="52" ht="14.25" hidden="1" customHeight="1" spans="1:2">
      <c r="A52" s="4"/>
      <c r="B52" s="6"/>
    </row>
    <row r="53" ht="14.25" hidden="1" customHeight="1" spans="1:2">
      <c r="A53" s="4"/>
      <c r="B53" s="6"/>
    </row>
    <row r="54" ht="14.25" hidden="1" customHeight="1" spans="1:2">
      <c r="A54" s="4"/>
      <c r="B54" s="6"/>
    </row>
    <row r="55" ht="14.25" hidden="1" customHeight="1" spans="1:2">
      <c r="A55" s="4"/>
      <c r="B55" s="6"/>
    </row>
    <row r="56" ht="14.25" hidden="1" customHeight="1" spans="1:2">
      <c r="A56" s="4"/>
      <c r="B56" s="6"/>
    </row>
    <row r="57" ht="14.25" hidden="1" customHeight="1" spans="1:2">
      <c r="A57" s="4"/>
      <c r="B57" s="6"/>
    </row>
    <row r="58" ht="14.25" hidden="1" customHeight="1" spans="1:2">
      <c r="A58" s="4"/>
      <c r="B58" s="6"/>
    </row>
    <row r="59" ht="14.25" hidden="1" customHeight="1" spans="1:2">
      <c r="A59" s="4"/>
      <c r="B59" s="6"/>
    </row>
    <row r="60" ht="14.25" hidden="1" customHeight="1" spans="1:2">
      <c r="A60" s="4" t="s">
        <v>18</v>
      </c>
      <c r="B60" s="6"/>
    </row>
    <row r="61" ht="14.25" hidden="1" customHeight="1" spans="1:2">
      <c r="A61" s="4"/>
      <c r="B61" s="6"/>
    </row>
    <row r="62" ht="14.25" hidden="1" customHeight="1" spans="1:2">
      <c r="A62" s="4"/>
      <c r="B62" s="6"/>
    </row>
    <row r="63" ht="14.25" hidden="1" customHeight="1" spans="1:2">
      <c r="A63" s="4"/>
      <c r="B63" s="6"/>
    </row>
    <row r="64" ht="14.25" hidden="1" customHeight="1" spans="1:2">
      <c r="A64" s="4"/>
      <c r="B64" s="6"/>
    </row>
    <row r="65" ht="14.25" hidden="1" customHeight="1" spans="1:2">
      <c r="A65" s="4"/>
      <c r="B65" s="6"/>
    </row>
    <row r="66" ht="14.25" hidden="1" customHeight="1" spans="1:2">
      <c r="A66" s="4"/>
      <c r="B66" s="6"/>
    </row>
    <row r="67" ht="14.25" hidden="1" customHeight="1" spans="1:2">
      <c r="A67" s="4"/>
      <c r="B67" s="6"/>
    </row>
    <row r="68" ht="14.25" hidden="1" customHeight="1" spans="1:2">
      <c r="A68" s="4"/>
      <c r="B68" s="6"/>
    </row>
    <row r="69" ht="14.25" hidden="1" customHeight="1" spans="1:2">
      <c r="A69" s="4"/>
      <c r="B69" s="6"/>
    </row>
    <row r="70" ht="14.25" hidden="1" customHeight="1" spans="1:2">
      <c r="A70" s="4"/>
      <c r="B70" s="6"/>
    </row>
    <row r="71" ht="14.25" hidden="1" customHeight="1" spans="1:2">
      <c r="A71" s="4"/>
      <c r="B71" s="6"/>
    </row>
    <row r="72" ht="14.25" hidden="1" customHeight="1" spans="1:2">
      <c r="A72" s="4"/>
      <c r="B72" s="6"/>
    </row>
    <row r="73" ht="17.25" customHeight="1" spans="1:2">
      <c r="A73" s="3" t="s">
        <v>3986</v>
      </c>
      <c r="B73" s="5">
        <v>4465169</v>
      </c>
    </row>
  </sheetData>
  <mergeCells count="5">
    <mergeCell ref="A1:B1"/>
    <mergeCell ref="A2:B2"/>
    <mergeCell ref="A3:B3"/>
    <mergeCell ref="A4:A5"/>
    <mergeCell ref="B4:B5"/>
  </mergeCells>
  <printOptions horizontalCentered="1" verticalCentered="1" gridLines="1"/>
  <pageMargins left="3" right="2" top="1" bottom="1" header="0" footer="0"/>
  <pageSetup paperSize="1" scale="81" orientation="landscape" blackAndWhite="1"/>
  <headerFooter alignWithMargins="0">
    <oddHeader>&amp;C@$</oddHeader>
    <oddFooter>&amp;C@&amp;- &amp;P&amp;-$</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pageSetUpPr fitToPage="1"/>
  </sheetPr>
  <dimension ref="A1:A1243"/>
  <sheetViews>
    <sheetView workbookViewId="0">
      <selection activeCell="A15" sqref="A15"/>
    </sheetView>
  </sheetViews>
  <sheetFormatPr defaultColWidth="9" defaultRowHeight="15.5"/>
  <cols>
    <col min="1" max="1" width="71.325" style="444" customWidth="1"/>
  </cols>
  <sheetData>
    <row r="1" ht="37.5" customHeight="1" spans="1:1">
      <c r="A1" s="445" t="s">
        <v>20</v>
      </c>
    </row>
    <row r="2" ht="19.5" customHeight="1"/>
    <row r="3" ht="30" customHeight="1" spans="1:1">
      <c r="A3" s="446" t="s">
        <v>21</v>
      </c>
    </row>
    <row r="4" ht="30" customHeight="1" spans="1:1">
      <c r="A4" s="446" t="s">
        <v>22</v>
      </c>
    </row>
    <row r="5" ht="30" customHeight="1" spans="1:1">
      <c r="A5" s="447" t="s">
        <v>23</v>
      </c>
    </row>
    <row r="6" ht="30" customHeight="1" spans="1:1">
      <c r="A6" s="446" t="s">
        <v>24</v>
      </c>
    </row>
    <row r="7" ht="30" customHeight="1" spans="1:1">
      <c r="A7" s="446" t="s">
        <v>25</v>
      </c>
    </row>
    <row r="8" ht="30" customHeight="1" spans="1:1">
      <c r="A8" s="446" t="s">
        <v>26</v>
      </c>
    </row>
    <row r="9" ht="20" customHeight="1" spans="1:1">
      <c r="A9" s="446" t="s">
        <v>27</v>
      </c>
    </row>
    <row r="12" ht="23.25" customHeight="1"/>
    <row r="51" hidden="1"/>
    <row r="52" hidden="1"/>
    <row r="53" hidden="1"/>
    <row r="54" hidden="1"/>
    <row r="55" hidden="1"/>
    <row r="56" hidden="1"/>
    <row r="57" hidden="1"/>
    <row r="1200" ht="18" customHeight="1"/>
    <row r="1201" ht="18" customHeight="1"/>
    <row r="1202" ht="18" customHeight="1"/>
    <row r="1203" ht="18" customHeight="1"/>
    <row r="1204" ht="18" customHeight="1"/>
    <row r="1205" ht="18" customHeight="1"/>
    <row r="1206" ht="18" customHeight="1"/>
    <row r="1207" ht="18" customHeight="1"/>
    <row r="1208" ht="18" customHeight="1"/>
    <row r="1209" ht="18" customHeight="1"/>
    <row r="1210" ht="18" customHeight="1"/>
    <row r="1211" ht="18" customHeight="1"/>
    <row r="1212" ht="18" customHeight="1"/>
    <row r="1213" ht="18" customHeight="1"/>
    <row r="1214" ht="18" customHeight="1"/>
    <row r="1215" ht="18" customHeight="1"/>
    <row r="1216" ht="18" customHeight="1"/>
    <row r="1217" ht="18" customHeight="1"/>
    <row r="1218" ht="18" customHeight="1"/>
    <row r="1219" ht="18" customHeight="1"/>
    <row r="1220" ht="18" customHeight="1"/>
    <row r="1221" ht="18" customHeight="1"/>
    <row r="1222" ht="18" customHeight="1"/>
    <row r="1223" ht="18" customHeight="1"/>
    <row r="1224" ht="18" customHeight="1"/>
    <row r="1225" ht="18" customHeight="1"/>
    <row r="1226" ht="18" customHeight="1"/>
    <row r="1227" ht="18" customHeight="1"/>
    <row r="1228" ht="18" customHeight="1"/>
    <row r="1229" ht="18" customHeight="1"/>
    <row r="1230" ht="18" customHeight="1"/>
    <row r="1231" ht="18" customHeight="1"/>
    <row r="1232" ht="18" customHeight="1"/>
    <row r="1233" ht="18" customHeight="1"/>
    <row r="1234" ht="18" customHeight="1"/>
    <row r="1235" ht="18" customHeight="1"/>
    <row r="1236" ht="18" customHeight="1"/>
    <row r="1237" ht="18" customHeight="1"/>
    <row r="1238" ht="18" customHeight="1"/>
    <row r="1239" ht="18" customHeight="1"/>
    <row r="1240" ht="18" customHeight="1"/>
    <row r="1241" ht="18" customHeight="1"/>
    <row r="1242" ht="18" customHeight="1"/>
    <row r="1243" ht="18" customHeight="1"/>
  </sheetData>
  <printOptions horizontalCentered="1"/>
  <pageMargins left="0.55" right="0.55" top="0.786805555555556" bottom="0.786805555555556" header="0.511805555555556" footer="0.511805555555556"/>
  <pageSetup paperSize="9" fitToHeight="2" orientation="portrait"/>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pageSetUpPr fitToPage="1"/>
  </sheetPr>
  <dimension ref="A1:H1344"/>
  <sheetViews>
    <sheetView showZeros="0" workbookViewId="0">
      <pane xSplit="1" ySplit="4" topLeftCell="B5" activePane="bottomRight" state="frozen"/>
      <selection/>
      <selection pane="topRight"/>
      <selection pane="bottomLeft"/>
      <selection pane="bottomRight" activeCell="B5" sqref="B5"/>
    </sheetView>
  </sheetViews>
  <sheetFormatPr defaultColWidth="9" defaultRowHeight="15" outlineLevelCol="7"/>
  <cols>
    <col min="1" max="1" width="21.75" style="413" customWidth="1"/>
    <col min="2" max="2" width="15.375" style="414" customWidth="1"/>
    <col min="3" max="3" width="17.75" style="414" customWidth="1"/>
    <col min="4" max="4" width="13.375" style="414" customWidth="1"/>
    <col min="5" max="5" width="14.5" style="414" customWidth="1"/>
    <col min="6" max="6" width="12.5" style="414" customWidth="1"/>
    <col min="7" max="7" width="13.875" style="414" customWidth="1"/>
    <col min="8" max="8" width="14.875" style="414" customWidth="1"/>
    <col min="9" max="16384" width="9" style="413"/>
  </cols>
  <sheetData>
    <row r="1" s="412" customFormat="1" ht="26.25" customHeight="1" spans="1:8">
      <c r="A1" s="415" t="s">
        <v>28</v>
      </c>
      <c r="B1" s="416"/>
      <c r="C1" s="416"/>
      <c r="D1" s="416"/>
      <c r="E1" s="416"/>
      <c r="F1" s="416"/>
      <c r="G1" s="416"/>
      <c r="H1" s="416"/>
    </row>
    <row r="2" s="412" customFormat="1" ht="19.5" customHeight="1" spans="1:8">
      <c r="A2" s="417" t="s">
        <v>29</v>
      </c>
      <c r="B2" s="418"/>
      <c r="C2" s="418"/>
      <c r="D2" s="418"/>
      <c r="E2" s="418"/>
      <c r="F2" s="388"/>
      <c r="G2" s="388"/>
      <c r="H2" s="388" t="s">
        <v>30</v>
      </c>
    </row>
    <row r="3" s="412" customFormat="1" ht="30" customHeight="1" spans="1:8">
      <c r="A3" s="343" t="s">
        <v>31</v>
      </c>
      <c r="B3" s="392" t="s">
        <v>32</v>
      </c>
      <c r="C3" s="392" t="s">
        <v>33</v>
      </c>
      <c r="D3" s="392" t="s">
        <v>34</v>
      </c>
      <c r="E3" s="392" t="s">
        <v>35</v>
      </c>
      <c r="F3" s="392" t="s">
        <v>36</v>
      </c>
      <c r="G3" s="392" t="s">
        <v>37</v>
      </c>
      <c r="H3" s="392" t="s">
        <v>38</v>
      </c>
    </row>
    <row r="4" s="412" customFormat="1" ht="30" customHeight="1" spans="1:8">
      <c r="A4" s="419" t="s">
        <v>39</v>
      </c>
      <c r="B4" s="400">
        <f>SUM(B5:B21)</f>
        <v>0</v>
      </c>
      <c r="C4" s="400">
        <f>SUM(C5:C21)</f>
        <v>0</v>
      </c>
      <c r="D4" s="400">
        <f>SUM(D5:D21)</f>
        <v>0</v>
      </c>
      <c r="E4" s="400">
        <f>SUM(E5:E21)</f>
        <v>0</v>
      </c>
      <c r="F4" s="420"/>
      <c r="G4" s="420"/>
      <c r="H4" s="420"/>
    </row>
    <row r="5" ht="30" customHeight="1" spans="1:8">
      <c r="A5" s="421" t="s">
        <v>40</v>
      </c>
      <c r="B5" s="401"/>
      <c r="C5" s="401"/>
      <c r="D5" s="401"/>
      <c r="E5" s="401"/>
      <c r="F5" s="422"/>
      <c r="G5" s="422"/>
      <c r="H5" s="422"/>
    </row>
    <row r="6" ht="30" customHeight="1" spans="1:8">
      <c r="A6" s="421" t="s">
        <v>41</v>
      </c>
      <c r="B6" s="401"/>
      <c r="C6" s="401"/>
      <c r="D6" s="401"/>
      <c r="E6" s="401"/>
      <c r="F6" s="422"/>
      <c r="G6" s="422"/>
      <c r="H6" s="422"/>
    </row>
    <row r="7" ht="30" customHeight="1" spans="1:8">
      <c r="A7" s="421" t="s">
        <v>42</v>
      </c>
      <c r="B7" s="401"/>
      <c r="C7" s="423"/>
      <c r="D7" s="401"/>
      <c r="E7" s="401"/>
      <c r="F7" s="422"/>
      <c r="G7" s="422"/>
      <c r="H7" s="422"/>
    </row>
    <row r="8" ht="30" customHeight="1" spans="1:8">
      <c r="A8" s="421" t="s">
        <v>43</v>
      </c>
      <c r="B8" s="401"/>
      <c r="C8" s="424"/>
      <c r="D8" s="401"/>
      <c r="E8" s="401"/>
      <c r="F8" s="422"/>
      <c r="G8" s="422"/>
      <c r="H8" s="422"/>
    </row>
    <row r="9" ht="30" customHeight="1" spans="1:8">
      <c r="A9" s="421" t="s">
        <v>44</v>
      </c>
      <c r="B9" s="401"/>
      <c r="C9" s="423"/>
      <c r="D9" s="401"/>
      <c r="E9" s="401"/>
      <c r="F9" s="422"/>
      <c r="G9" s="422"/>
      <c r="H9" s="422"/>
    </row>
    <row r="10" ht="30" customHeight="1" spans="1:8">
      <c r="A10" s="421" t="s">
        <v>45</v>
      </c>
      <c r="B10" s="401"/>
      <c r="C10" s="423"/>
      <c r="D10" s="401"/>
      <c r="E10" s="401"/>
      <c r="F10" s="422"/>
      <c r="G10" s="422"/>
      <c r="H10" s="422"/>
    </row>
    <row r="11" ht="30" customHeight="1" spans="1:8">
      <c r="A11" s="421" t="s">
        <v>46</v>
      </c>
      <c r="B11" s="401"/>
      <c r="C11" s="423"/>
      <c r="D11" s="401"/>
      <c r="E11" s="401"/>
      <c r="F11" s="422"/>
      <c r="G11" s="422"/>
      <c r="H11" s="422"/>
    </row>
    <row r="12" ht="30" customHeight="1" spans="1:8">
      <c r="A12" s="421" t="s">
        <v>47</v>
      </c>
      <c r="B12" s="401"/>
      <c r="C12" s="423"/>
      <c r="D12" s="401"/>
      <c r="E12" s="401"/>
      <c r="F12" s="422"/>
      <c r="G12" s="422"/>
      <c r="H12" s="422"/>
    </row>
    <row r="13" ht="30" customHeight="1" spans="1:8">
      <c r="A13" s="421" t="s">
        <v>48</v>
      </c>
      <c r="B13" s="401"/>
      <c r="C13" s="423"/>
      <c r="D13" s="401"/>
      <c r="E13" s="401"/>
      <c r="F13" s="422"/>
      <c r="G13" s="422"/>
      <c r="H13" s="422"/>
    </row>
    <row r="14" ht="30" customHeight="1" spans="1:8">
      <c r="A14" s="421" t="s">
        <v>49</v>
      </c>
      <c r="B14" s="401"/>
      <c r="C14" s="423"/>
      <c r="D14" s="401"/>
      <c r="E14" s="401"/>
      <c r="F14" s="422"/>
      <c r="G14" s="422"/>
      <c r="H14" s="422"/>
    </row>
    <row r="15" ht="30" customHeight="1" spans="1:8">
      <c r="A15" s="421" t="s">
        <v>50</v>
      </c>
      <c r="B15" s="401"/>
      <c r="C15" s="423"/>
      <c r="D15" s="401"/>
      <c r="E15" s="401"/>
      <c r="F15" s="422"/>
      <c r="G15" s="422"/>
      <c r="H15" s="422"/>
    </row>
    <row r="16" ht="30" customHeight="1" spans="1:8">
      <c r="A16" s="421" t="s">
        <v>51</v>
      </c>
      <c r="B16" s="401"/>
      <c r="C16" s="423"/>
      <c r="D16" s="401"/>
      <c r="E16" s="401"/>
      <c r="F16" s="422"/>
      <c r="G16" s="422"/>
      <c r="H16" s="422"/>
    </row>
    <row r="17" ht="30" customHeight="1" spans="1:8">
      <c r="A17" s="421" t="s">
        <v>52</v>
      </c>
      <c r="B17" s="401"/>
      <c r="C17" s="423"/>
      <c r="D17" s="401"/>
      <c r="E17" s="401"/>
      <c r="F17" s="422"/>
      <c r="G17" s="422"/>
      <c r="H17" s="422"/>
    </row>
    <row r="18" ht="30" customHeight="1" spans="1:8">
      <c r="A18" s="421" t="s">
        <v>53</v>
      </c>
      <c r="B18" s="401"/>
      <c r="C18" s="423"/>
      <c r="D18" s="401"/>
      <c r="E18" s="401"/>
      <c r="F18" s="422"/>
      <c r="G18" s="422"/>
      <c r="H18" s="422"/>
    </row>
    <row r="19" ht="30" customHeight="1" spans="1:8">
      <c r="A19" s="421" t="s">
        <v>54</v>
      </c>
      <c r="B19" s="401"/>
      <c r="C19" s="423"/>
      <c r="D19" s="401"/>
      <c r="E19" s="401"/>
      <c r="F19" s="422"/>
      <c r="G19" s="422"/>
      <c r="H19" s="422"/>
    </row>
    <row r="20" ht="30" customHeight="1" spans="1:8">
      <c r="A20" s="421" t="s">
        <v>55</v>
      </c>
      <c r="B20" s="425"/>
      <c r="C20" s="423"/>
      <c r="D20" s="401"/>
      <c r="E20" s="425"/>
      <c r="F20" s="422"/>
      <c r="G20" s="422"/>
      <c r="H20" s="422"/>
    </row>
    <row r="21" ht="30" customHeight="1" spans="1:8">
      <c r="A21" s="426" t="s">
        <v>56</v>
      </c>
      <c r="B21" s="427"/>
      <c r="C21" s="424"/>
      <c r="D21" s="398"/>
      <c r="E21" s="427"/>
      <c r="F21" s="422"/>
      <c r="G21" s="422"/>
      <c r="H21" s="422"/>
    </row>
    <row r="22" s="412" customFormat="1" ht="30" customHeight="1" spans="1:8">
      <c r="A22" s="428" t="s">
        <v>57</v>
      </c>
      <c r="B22" s="400">
        <f>SUM(B23:B30)</f>
        <v>0</v>
      </c>
      <c r="C22" s="400">
        <f>SUM(C23:C30)</f>
        <v>0</v>
      </c>
      <c r="D22" s="400">
        <f>SUM(D23:D30)</f>
        <v>0</v>
      </c>
      <c r="E22" s="400">
        <f>SUM(E23:E30)</f>
        <v>0</v>
      </c>
      <c r="F22" s="422"/>
      <c r="G22" s="422"/>
      <c r="H22" s="422"/>
    </row>
    <row r="23" ht="30" customHeight="1" spans="1:8">
      <c r="A23" s="421" t="s">
        <v>58</v>
      </c>
      <c r="B23" s="401"/>
      <c r="C23" s="423"/>
      <c r="D23" s="401"/>
      <c r="E23" s="401"/>
      <c r="F23" s="422"/>
      <c r="G23" s="422"/>
      <c r="H23" s="422"/>
    </row>
    <row r="24" ht="30" customHeight="1" spans="1:8">
      <c r="A24" s="421" t="s">
        <v>59</v>
      </c>
      <c r="B24" s="401"/>
      <c r="C24" s="423"/>
      <c r="D24" s="401"/>
      <c r="E24" s="401"/>
      <c r="F24" s="422"/>
      <c r="G24" s="422"/>
      <c r="H24" s="422"/>
    </row>
    <row r="25" ht="30" customHeight="1" spans="1:8">
      <c r="A25" s="421" t="s">
        <v>60</v>
      </c>
      <c r="B25" s="401"/>
      <c r="C25" s="423"/>
      <c r="D25" s="401"/>
      <c r="E25" s="401"/>
      <c r="F25" s="422"/>
      <c r="G25" s="422"/>
      <c r="H25" s="422"/>
    </row>
    <row r="26" ht="30" customHeight="1" spans="1:8">
      <c r="A26" s="421" t="s">
        <v>61</v>
      </c>
      <c r="B26" s="401"/>
      <c r="C26" s="423"/>
      <c r="D26" s="401"/>
      <c r="E26" s="401"/>
      <c r="F26" s="422"/>
      <c r="G26" s="422"/>
      <c r="H26" s="422"/>
    </row>
    <row r="27" ht="30" customHeight="1" spans="1:8">
      <c r="A27" s="421" t="s">
        <v>62</v>
      </c>
      <c r="B27" s="401"/>
      <c r="C27" s="423"/>
      <c r="D27" s="401"/>
      <c r="E27" s="401"/>
      <c r="F27" s="422"/>
      <c r="G27" s="422"/>
      <c r="H27" s="422"/>
    </row>
    <row r="28" ht="30" customHeight="1" spans="1:8">
      <c r="A28" s="421" t="s">
        <v>63</v>
      </c>
      <c r="B28" s="401"/>
      <c r="C28" s="423"/>
      <c r="D28" s="401"/>
      <c r="E28" s="401"/>
      <c r="F28" s="422"/>
      <c r="G28" s="422"/>
      <c r="H28" s="422"/>
    </row>
    <row r="29" ht="30" customHeight="1" spans="1:8">
      <c r="A29" s="421" t="s">
        <v>64</v>
      </c>
      <c r="B29" s="401"/>
      <c r="C29" s="423"/>
      <c r="D29" s="401"/>
      <c r="E29" s="401"/>
      <c r="F29" s="422"/>
      <c r="G29" s="422"/>
      <c r="H29" s="422"/>
    </row>
    <row r="30" ht="30" customHeight="1" spans="1:8">
      <c r="A30" s="421" t="s">
        <v>65</v>
      </c>
      <c r="B30" s="401"/>
      <c r="C30" s="423"/>
      <c r="D30" s="401"/>
      <c r="E30" s="401"/>
      <c r="F30" s="422"/>
      <c r="G30" s="422"/>
      <c r="H30" s="422"/>
    </row>
    <row r="31" s="412" customFormat="1" ht="30" customHeight="1" spans="1:8">
      <c r="A31" s="429" t="s">
        <v>66</v>
      </c>
      <c r="B31" s="400">
        <f>B4+B22</f>
        <v>0</v>
      </c>
      <c r="C31" s="400">
        <f>C4+C22</f>
        <v>0</v>
      </c>
      <c r="D31" s="400">
        <f>D4+D22</f>
        <v>0</v>
      </c>
      <c r="E31" s="400">
        <f>E4+E22</f>
        <v>0</v>
      </c>
      <c r="F31" s="422"/>
      <c r="G31" s="422"/>
      <c r="H31" s="422"/>
    </row>
    <row r="32" s="412" customFormat="1" ht="30" customHeight="1" spans="1:8">
      <c r="A32" s="419" t="s">
        <v>67</v>
      </c>
      <c r="B32" s="400">
        <f>B33+B39+B72+B73+B74+B75+B80+B81</f>
        <v>4415.18</v>
      </c>
      <c r="C32" s="400">
        <f>C33+C39+C72+C73+C74+C75+C80+C81</f>
        <v>1735.8</v>
      </c>
      <c r="D32" s="400">
        <f>D33+D39+D72+D73+D74+D75+D80+D81</f>
        <v>0</v>
      </c>
      <c r="E32" s="400">
        <f>E33+E39+E72+E73+E74+E75+E80+E81</f>
        <v>1789.62</v>
      </c>
      <c r="F32" s="420">
        <f>IF(B32=0,"",E32/B32)-1</f>
        <v>-0.59</v>
      </c>
      <c r="G32" s="420">
        <f>E32/C32</f>
        <v>1.03</v>
      </c>
      <c r="H32" s="420"/>
    </row>
    <row r="33" s="412" customFormat="1" ht="30" customHeight="1" spans="1:8">
      <c r="A33" s="428" t="s">
        <v>68</v>
      </c>
      <c r="B33" s="400">
        <f>SUM(B34:B38)</f>
        <v>0</v>
      </c>
      <c r="C33" s="400">
        <f>SUM(C34:C38)</f>
        <v>0</v>
      </c>
      <c r="D33" s="400">
        <f>SUM(D34:D38)</f>
        <v>0</v>
      </c>
      <c r="E33" s="400">
        <f>SUM(E34:E38)</f>
        <v>0</v>
      </c>
      <c r="F33" s="420"/>
      <c r="G33" s="420"/>
      <c r="H33" s="420"/>
    </row>
    <row r="34" ht="30" customHeight="1" spans="1:8">
      <c r="A34" s="421" t="s">
        <v>69</v>
      </c>
      <c r="B34" s="401"/>
      <c r="C34" s="401"/>
      <c r="D34" s="401"/>
      <c r="E34" s="401"/>
      <c r="F34" s="420"/>
      <c r="G34" s="420"/>
      <c r="H34" s="420"/>
    </row>
    <row r="35" ht="30" customHeight="1" spans="1:8">
      <c r="A35" s="421" t="s">
        <v>70</v>
      </c>
      <c r="B35" s="401"/>
      <c r="C35" s="401"/>
      <c r="D35" s="401"/>
      <c r="E35" s="401"/>
      <c r="F35" s="420"/>
      <c r="G35" s="420"/>
      <c r="H35" s="420"/>
    </row>
    <row r="36" ht="30" customHeight="1" spans="1:8">
      <c r="A36" s="421" t="s">
        <v>71</v>
      </c>
      <c r="B36" s="401"/>
      <c r="C36" s="401"/>
      <c r="D36" s="401"/>
      <c r="E36" s="401"/>
      <c r="F36" s="420"/>
      <c r="G36" s="420"/>
      <c r="H36" s="420"/>
    </row>
    <row r="37" ht="30" customHeight="1" spans="1:8">
      <c r="A37" s="430" t="s">
        <v>72</v>
      </c>
      <c r="B37" s="401"/>
      <c r="C37" s="401"/>
      <c r="D37" s="401"/>
      <c r="E37" s="401"/>
      <c r="F37" s="420"/>
      <c r="G37" s="420"/>
      <c r="H37" s="420"/>
    </row>
    <row r="38" ht="30" customHeight="1" spans="1:8">
      <c r="A38" s="430" t="s">
        <v>73</v>
      </c>
      <c r="B38" s="401"/>
      <c r="C38" s="431"/>
      <c r="D38" s="432"/>
      <c r="E38" s="401"/>
      <c r="F38" s="420"/>
      <c r="G38" s="420"/>
      <c r="H38" s="420"/>
    </row>
    <row r="39" s="412" customFormat="1" ht="30" customHeight="1" spans="1:8">
      <c r="A39" s="428" t="s">
        <v>74</v>
      </c>
      <c r="B39" s="400">
        <f>SUM(B40:B71)</f>
        <v>4300.45</v>
      </c>
      <c r="C39" s="400">
        <f>SUM(C40:C71)</f>
        <v>1735.8</v>
      </c>
      <c r="D39" s="400">
        <f>SUM(D40:D71)</f>
        <v>0</v>
      </c>
      <c r="E39" s="400">
        <f>SUM(E40:E71)</f>
        <v>1627.77</v>
      </c>
      <c r="F39" s="420">
        <f>IF(B39=0,"",E39/B39)-1</f>
        <v>-0.62</v>
      </c>
      <c r="G39" s="420">
        <f>E39/C39</f>
        <v>0.94</v>
      </c>
      <c r="H39" s="420"/>
    </row>
    <row r="40" ht="30" customHeight="1" spans="1:8">
      <c r="A40" s="421" t="s">
        <v>75</v>
      </c>
      <c r="B40" s="401"/>
      <c r="C40" s="401"/>
      <c r="D40" s="433"/>
      <c r="E40" s="401"/>
      <c r="F40" s="422"/>
      <c r="G40" s="422"/>
      <c r="H40" s="422"/>
    </row>
    <row r="41" ht="30" customHeight="1" spans="1:8">
      <c r="A41" s="421" t="s">
        <v>76</v>
      </c>
      <c r="B41" s="401"/>
      <c r="C41" s="401"/>
      <c r="D41" s="434"/>
      <c r="E41" s="401"/>
      <c r="F41" s="422"/>
      <c r="G41" s="422"/>
      <c r="H41" s="422"/>
    </row>
    <row r="42" ht="30" customHeight="1" spans="1:8">
      <c r="A42" s="428" t="s">
        <v>77</v>
      </c>
      <c r="B42" s="401">
        <v>4300.45</v>
      </c>
      <c r="C42" s="401">
        <v>1735.8</v>
      </c>
      <c r="D42" s="434"/>
      <c r="E42" s="401">
        <v>1627.77</v>
      </c>
      <c r="F42" s="422">
        <f>IF(B42=0,"",E42/B42)-1</f>
        <v>-0.62</v>
      </c>
      <c r="G42" s="422">
        <f>E42/C42</f>
        <v>0.94</v>
      </c>
      <c r="H42" s="422"/>
    </row>
    <row r="43" ht="30" customHeight="1" spans="1:8">
      <c r="A43" s="421" t="s">
        <v>78</v>
      </c>
      <c r="B43" s="401"/>
      <c r="C43" s="401"/>
      <c r="D43" s="435"/>
      <c r="E43" s="401"/>
      <c r="F43" s="422"/>
      <c r="G43" s="422"/>
      <c r="H43" s="422"/>
    </row>
    <row r="44" ht="30" customHeight="1" spans="1:8">
      <c r="A44" s="421" t="s">
        <v>79</v>
      </c>
      <c r="B44" s="401"/>
      <c r="C44" s="401"/>
      <c r="D44" s="434"/>
      <c r="E44" s="401"/>
      <c r="F44" s="422"/>
      <c r="G44" s="422"/>
      <c r="H44" s="422"/>
    </row>
    <row r="45" ht="30" customHeight="1" spans="1:8">
      <c r="A45" s="421" t="s">
        <v>80</v>
      </c>
      <c r="B45" s="401"/>
      <c r="D45" s="401"/>
      <c r="E45" s="401"/>
      <c r="F45" s="422"/>
      <c r="G45" s="422"/>
      <c r="H45" s="422"/>
    </row>
    <row r="46" ht="30" customHeight="1" spans="1:8">
      <c r="A46" s="421" t="s">
        <v>81</v>
      </c>
      <c r="B46" s="401"/>
      <c r="C46" s="401"/>
      <c r="D46" s="401"/>
      <c r="E46" s="401"/>
      <c r="F46" s="422"/>
      <c r="G46" s="422"/>
      <c r="H46" s="422"/>
    </row>
    <row r="47" ht="30" customHeight="1" spans="1:8">
      <c r="A47" s="421" t="s">
        <v>82</v>
      </c>
      <c r="B47" s="401"/>
      <c r="C47" s="401"/>
      <c r="D47" s="401"/>
      <c r="E47" s="401"/>
      <c r="F47" s="422"/>
      <c r="G47" s="422"/>
      <c r="H47" s="422"/>
    </row>
    <row r="48" ht="30" customHeight="1" spans="1:8">
      <c r="A48" s="421" t="s">
        <v>83</v>
      </c>
      <c r="B48" s="401"/>
      <c r="C48" s="401"/>
      <c r="D48" s="401"/>
      <c r="E48" s="401"/>
      <c r="F48" s="422"/>
      <c r="G48" s="422"/>
      <c r="H48" s="422"/>
    </row>
    <row r="49" ht="30" customHeight="1" spans="1:8">
      <c r="A49" s="421" t="s">
        <v>84</v>
      </c>
      <c r="B49" s="401"/>
      <c r="C49" s="401"/>
      <c r="D49" s="401"/>
      <c r="E49" s="401"/>
      <c r="F49" s="422"/>
      <c r="G49" s="422"/>
      <c r="H49" s="422"/>
    </row>
    <row r="50" ht="30" customHeight="1" spans="1:8">
      <c r="A50" s="421" t="s">
        <v>85</v>
      </c>
      <c r="B50" s="401"/>
      <c r="C50" s="401"/>
      <c r="D50" s="401"/>
      <c r="E50" s="401"/>
      <c r="F50" s="422"/>
      <c r="G50" s="422"/>
      <c r="H50" s="422"/>
    </row>
    <row r="51" ht="30" customHeight="1" spans="1:8">
      <c r="A51" s="421" t="s">
        <v>86</v>
      </c>
      <c r="B51" s="401"/>
      <c r="C51" s="401"/>
      <c r="D51" s="401"/>
      <c r="E51" s="401"/>
      <c r="G51" s="422"/>
      <c r="H51" s="422"/>
    </row>
    <row r="52" ht="30" customHeight="1" spans="1:8">
      <c r="A52" s="421" t="s">
        <v>87</v>
      </c>
      <c r="B52" s="401"/>
      <c r="C52" s="401"/>
      <c r="D52" s="401"/>
      <c r="E52" s="401"/>
      <c r="G52" s="422"/>
      <c r="H52" s="422"/>
    </row>
    <row r="53" ht="30" customHeight="1" spans="1:8">
      <c r="A53" s="421" t="s">
        <v>88</v>
      </c>
      <c r="B53" s="401"/>
      <c r="C53" s="401"/>
      <c r="D53" s="401"/>
      <c r="E53" s="401"/>
      <c r="G53" s="422"/>
      <c r="H53" s="422"/>
    </row>
    <row r="54" ht="30" customHeight="1" spans="1:8">
      <c r="A54" s="421" t="s">
        <v>89</v>
      </c>
      <c r="B54" s="401"/>
      <c r="C54" s="401"/>
      <c r="D54" s="401"/>
      <c r="E54" s="401"/>
      <c r="G54" s="422"/>
      <c r="H54" s="422"/>
    </row>
    <row r="55" ht="30" customHeight="1" spans="1:8">
      <c r="A55" s="421" t="s">
        <v>90</v>
      </c>
      <c r="B55" s="401"/>
      <c r="C55" s="401"/>
      <c r="D55" s="401"/>
      <c r="E55" s="401"/>
      <c r="F55" s="422"/>
      <c r="G55" s="422"/>
      <c r="H55" s="422"/>
    </row>
    <row r="56" ht="30" customHeight="1" spans="1:8">
      <c r="A56" s="421" t="s">
        <v>91</v>
      </c>
      <c r="B56" s="401"/>
      <c r="C56" s="401"/>
      <c r="D56" s="401"/>
      <c r="E56" s="401"/>
      <c r="F56" s="422"/>
      <c r="G56" s="422"/>
      <c r="H56" s="422"/>
    </row>
    <row r="57" ht="30" customHeight="1" spans="1:8">
      <c r="A57" s="421" t="s">
        <v>92</v>
      </c>
      <c r="B57" s="401"/>
      <c r="C57" s="401"/>
      <c r="D57" s="401"/>
      <c r="E57" s="401"/>
      <c r="F57" s="422"/>
      <c r="G57" s="422"/>
      <c r="H57" s="422"/>
    </row>
    <row r="58" ht="30" customHeight="1" spans="1:8">
      <c r="A58" s="421" t="s">
        <v>93</v>
      </c>
      <c r="B58" s="401"/>
      <c r="C58" s="401"/>
      <c r="D58" s="401"/>
      <c r="E58" s="401"/>
      <c r="F58" s="422"/>
      <c r="G58" s="422"/>
      <c r="H58" s="422"/>
    </row>
    <row r="59" ht="30" customHeight="1" spans="1:8">
      <c r="A59" s="421" t="s">
        <v>94</v>
      </c>
      <c r="B59" s="401"/>
      <c r="C59" s="401"/>
      <c r="D59" s="401"/>
      <c r="E59" s="401"/>
      <c r="F59" s="422"/>
      <c r="G59" s="422"/>
      <c r="H59" s="422"/>
    </row>
    <row r="60" ht="30" customHeight="1" spans="1:8">
      <c r="A60" s="421" t="s">
        <v>95</v>
      </c>
      <c r="B60" s="401"/>
      <c r="C60" s="401"/>
      <c r="D60" s="434"/>
      <c r="E60" s="401"/>
      <c r="F60" s="422"/>
      <c r="G60" s="422"/>
      <c r="H60" s="422"/>
    </row>
    <row r="61" ht="30" customHeight="1" spans="1:8">
      <c r="A61" s="421" t="s">
        <v>96</v>
      </c>
      <c r="B61" s="401"/>
      <c r="C61" s="401"/>
      <c r="D61" s="434"/>
      <c r="E61" s="401"/>
      <c r="F61" s="422"/>
      <c r="G61" s="422"/>
      <c r="H61" s="422"/>
    </row>
    <row r="62" ht="30" customHeight="1" spans="1:8">
      <c r="A62" s="421" t="s">
        <v>97</v>
      </c>
      <c r="B62" s="401"/>
      <c r="C62" s="401"/>
      <c r="D62" s="434"/>
      <c r="E62" s="401"/>
      <c r="F62" s="422"/>
      <c r="G62" s="422"/>
      <c r="H62" s="422"/>
    </row>
    <row r="63" ht="30" customHeight="1" spans="1:8">
      <c r="A63" s="421" t="s">
        <v>98</v>
      </c>
      <c r="B63" s="401"/>
      <c r="C63" s="401"/>
      <c r="D63" s="434"/>
      <c r="E63" s="401"/>
      <c r="F63" s="422"/>
      <c r="G63" s="422"/>
      <c r="H63" s="422"/>
    </row>
    <row r="64" ht="30" customHeight="1" spans="1:8">
      <c r="A64" s="421" t="s">
        <v>99</v>
      </c>
      <c r="B64" s="401"/>
      <c r="C64" s="401"/>
      <c r="D64" s="434"/>
      <c r="E64" s="401"/>
      <c r="F64" s="422"/>
      <c r="G64" s="422"/>
      <c r="H64" s="422"/>
    </row>
    <row r="65" ht="30" customHeight="1" spans="1:8">
      <c r="A65" s="421" t="s">
        <v>100</v>
      </c>
      <c r="B65" s="401"/>
      <c r="C65" s="401"/>
      <c r="D65" s="434"/>
      <c r="E65" s="401"/>
      <c r="F65" s="422"/>
      <c r="G65" s="422"/>
      <c r="H65" s="422"/>
    </row>
    <row r="66" ht="30" customHeight="1" spans="1:8">
      <c r="A66" s="421" t="s">
        <v>101</v>
      </c>
      <c r="B66" s="401"/>
      <c r="C66" s="401"/>
      <c r="D66" s="401"/>
      <c r="E66" s="401"/>
      <c r="F66" s="422"/>
      <c r="G66" s="422"/>
      <c r="H66" s="422"/>
    </row>
    <row r="67" ht="30" customHeight="1" spans="1:8">
      <c r="A67" s="421" t="s">
        <v>102</v>
      </c>
      <c r="B67" s="401"/>
      <c r="C67" s="401"/>
      <c r="D67" s="434"/>
      <c r="E67" s="401"/>
      <c r="F67" s="422"/>
      <c r="G67" s="422"/>
      <c r="H67" s="422"/>
    </row>
    <row r="68" ht="30" customHeight="1" spans="1:8">
      <c r="A68" s="421" t="s">
        <v>103</v>
      </c>
      <c r="B68" s="401"/>
      <c r="C68" s="401"/>
      <c r="D68" s="434"/>
      <c r="E68" s="401"/>
      <c r="F68" s="422"/>
      <c r="G68" s="422"/>
      <c r="H68" s="422"/>
    </row>
    <row r="69" ht="30" customHeight="1" spans="1:8">
      <c r="A69" s="421" t="s">
        <v>104</v>
      </c>
      <c r="B69" s="401"/>
      <c r="C69" s="401"/>
      <c r="D69" s="434"/>
      <c r="E69" s="401"/>
      <c r="F69" s="422"/>
      <c r="G69" s="422"/>
      <c r="H69" s="422"/>
    </row>
    <row r="70" ht="30" customHeight="1" spans="1:8">
      <c r="A70" s="421" t="s">
        <v>105</v>
      </c>
      <c r="B70" s="401"/>
      <c r="C70" s="401"/>
      <c r="D70" s="401"/>
      <c r="E70" s="401"/>
      <c r="F70" s="422"/>
      <c r="G70" s="422"/>
      <c r="H70" s="422"/>
    </row>
    <row r="71" ht="30" customHeight="1" spans="1:8">
      <c r="A71" s="421" t="s">
        <v>106</v>
      </c>
      <c r="B71" s="401"/>
      <c r="C71" s="401"/>
      <c r="D71" s="401"/>
      <c r="E71" s="401"/>
      <c r="F71" s="422"/>
      <c r="G71" s="422"/>
      <c r="H71" s="422"/>
    </row>
    <row r="72" s="412" customFormat="1" ht="30" customHeight="1" spans="1:8">
      <c r="A72" s="436" t="s">
        <v>107</v>
      </c>
      <c r="B72" s="400">
        <v>114.73</v>
      </c>
      <c r="C72" s="400"/>
      <c r="D72" s="400"/>
      <c r="E72" s="400">
        <v>161.85</v>
      </c>
      <c r="F72" s="420">
        <f>IF(B72=0,"",E72/B72)-1</f>
        <v>0.41</v>
      </c>
      <c r="G72" s="420"/>
      <c r="H72" s="420"/>
    </row>
    <row r="73" ht="30" customHeight="1" spans="1:8">
      <c r="A73" s="437" t="s">
        <v>108</v>
      </c>
      <c r="B73" s="401"/>
      <c r="C73" s="432"/>
      <c r="D73" s="432"/>
      <c r="E73" s="401"/>
      <c r="F73" s="422"/>
      <c r="G73" s="422"/>
      <c r="H73" s="422"/>
    </row>
    <row r="74" ht="30" customHeight="1" spans="1:8">
      <c r="A74" s="421" t="s">
        <v>109</v>
      </c>
      <c r="B74" s="401"/>
      <c r="C74" s="432"/>
      <c r="D74" s="432"/>
      <c r="E74" s="401"/>
      <c r="F74" s="422"/>
      <c r="G74" s="422"/>
      <c r="H74" s="422"/>
    </row>
    <row r="75" s="412" customFormat="1" ht="30" customHeight="1" spans="1:8">
      <c r="A75" s="428" t="s">
        <v>110</v>
      </c>
      <c r="B75" s="400">
        <f>B76+B77+B78+B79</f>
        <v>0</v>
      </c>
      <c r="C75" s="400">
        <f>C76+C77+C78+C79</f>
        <v>0</v>
      </c>
      <c r="D75" s="400">
        <f>D76+D77+D78+D79</f>
        <v>0</v>
      </c>
      <c r="E75" s="400">
        <f>E76+E77+E78+E79</f>
        <v>0</v>
      </c>
      <c r="F75" s="420"/>
      <c r="G75" s="420"/>
      <c r="H75" s="420"/>
    </row>
    <row r="76" ht="30" customHeight="1" spans="1:8">
      <c r="A76" s="421" t="s">
        <v>111</v>
      </c>
      <c r="B76" s="401"/>
      <c r="C76" s="438"/>
      <c r="D76" s="438"/>
      <c r="E76" s="401"/>
      <c r="F76" s="422"/>
      <c r="G76" s="422"/>
      <c r="H76" s="422"/>
    </row>
    <row r="77" ht="30" customHeight="1" spans="1:8">
      <c r="A77" s="421" t="s">
        <v>112</v>
      </c>
      <c r="B77" s="401"/>
      <c r="C77" s="439"/>
      <c r="D77" s="438"/>
      <c r="E77" s="401"/>
      <c r="F77" s="422"/>
      <c r="G77" s="422"/>
      <c r="H77" s="422"/>
    </row>
    <row r="78" ht="30" customHeight="1" spans="1:8">
      <c r="A78" s="421" t="s">
        <v>113</v>
      </c>
      <c r="B78" s="401"/>
      <c r="C78" s="439"/>
      <c r="D78" s="438"/>
      <c r="E78" s="401"/>
      <c r="F78" s="422"/>
      <c r="G78" s="422"/>
      <c r="H78" s="422"/>
    </row>
    <row r="79" ht="30" customHeight="1" spans="1:8">
      <c r="A79" s="421" t="s">
        <v>114</v>
      </c>
      <c r="B79" s="401"/>
      <c r="C79" s="439"/>
      <c r="D79" s="438"/>
      <c r="E79" s="401"/>
      <c r="F79" s="422"/>
      <c r="G79" s="422"/>
      <c r="H79" s="422"/>
    </row>
    <row r="80" s="412" customFormat="1" ht="30" customHeight="1" spans="1:8">
      <c r="A80" s="428" t="s">
        <v>115</v>
      </c>
      <c r="B80" s="400"/>
      <c r="C80" s="400"/>
      <c r="D80" s="400"/>
      <c r="E80" s="400"/>
      <c r="F80" s="420"/>
      <c r="G80" s="420"/>
      <c r="H80" s="420"/>
    </row>
    <row r="81" s="412" customFormat="1" ht="30" customHeight="1" spans="1:8">
      <c r="A81" s="428" t="s">
        <v>116</v>
      </c>
      <c r="B81" s="400"/>
      <c r="C81" s="400"/>
      <c r="D81" s="440"/>
      <c r="E81" s="400"/>
      <c r="F81" s="420"/>
      <c r="G81" s="420"/>
      <c r="H81" s="420"/>
    </row>
    <row r="82" s="412" customFormat="1" ht="30" customHeight="1" spans="1:8">
      <c r="A82" s="441" t="s">
        <v>117</v>
      </c>
      <c r="B82" s="400">
        <f>SUM(B31,B32)</f>
        <v>4415.18</v>
      </c>
      <c r="C82" s="400">
        <f>SUM(C31,C32)</f>
        <v>1735.8</v>
      </c>
      <c r="D82" s="400">
        <f>SUM(D31,D32)</f>
        <v>0</v>
      </c>
      <c r="E82" s="400">
        <f>SUM(E31,E32)</f>
        <v>1789.62</v>
      </c>
      <c r="F82" s="420">
        <f>IF(B82=0,"",E82/B82)-1</f>
        <v>-0.59</v>
      </c>
      <c r="G82" s="420">
        <f>E82/C82</f>
        <v>1.03</v>
      </c>
      <c r="H82" s="420"/>
    </row>
    <row r="83" ht="27.75" customHeight="1" spans="1:8">
      <c r="A83" s="442"/>
      <c r="B83" s="443"/>
      <c r="C83" s="443"/>
      <c r="D83" s="443"/>
      <c r="E83" s="443"/>
      <c r="F83" s="443"/>
      <c r="G83" s="443"/>
      <c r="H83" s="443"/>
    </row>
    <row r="84" ht="24" customHeight="1"/>
    <row r="85" ht="24" customHeight="1"/>
    <row r="86" ht="24" customHeight="1"/>
    <row r="87" ht="23.25" customHeight="1"/>
    <row r="88" ht="15.75" customHeight="1"/>
    <row r="152" hidden="1"/>
    <row r="153" hidden="1"/>
    <row r="154" hidden="1"/>
    <row r="155" hidden="1"/>
    <row r="156" hidden="1"/>
    <row r="157" hidden="1"/>
    <row r="158" hidden="1"/>
    <row r="1301" ht="18" customHeight="1"/>
    <row r="1302" ht="18" customHeight="1"/>
    <row r="1303" ht="18" customHeight="1"/>
    <row r="1304" ht="18" customHeight="1"/>
    <row r="1305" ht="18" customHeight="1"/>
    <row r="1306" ht="18" customHeight="1"/>
    <row r="1307" ht="18" customHeight="1"/>
    <row r="1308" ht="18" customHeight="1"/>
    <row r="1309" ht="18" customHeight="1"/>
    <row r="1310" ht="18" customHeight="1"/>
    <row r="1311" ht="18" customHeight="1"/>
    <row r="1312" ht="18" customHeight="1"/>
    <row r="1313" ht="18" customHeight="1"/>
    <row r="1314" ht="18" customHeight="1"/>
    <row r="1315" ht="18" customHeight="1"/>
    <row r="1316" ht="18" customHeight="1"/>
    <row r="1317" ht="18" customHeight="1"/>
    <row r="1318" ht="18" customHeight="1"/>
    <row r="1319" ht="18" customHeight="1"/>
    <row r="1320" ht="18" customHeight="1"/>
    <row r="1321" ht="18" customHeight="1"/>
    <row r="1322" ht="18" customHeight="1"/>
    <row r="1323" ht="18" customHeight="1"/>
    <row r="1324" ht="18" customHeight="1"/>
    <row r="1325" ht="18" customHeight="1"/>
    <row r="1326" ht="18" customHeight="1"/>
    <row r="1327" ht="18" customHeight="1"/>
    <row r="1328" ht="18" customHeight="1"/>
    <row r="1329" ht="18" customHeight="1"/>
    <row r="1330" ht="18" customHeight="1"/>
    <row r="1331" ht="18" customHeight="1"/>
    <row r="1332" ht="18" customHeight="1"/>
    <row r="1333" ht="18" customHeight="1"/>
    <row r="1334" ht="18" customHeight="1"/>
    <row r="1335" ht="18" customHeight="1"/>
    <row r="1336" ht="18" customHeight="1"/>
    <row r="1337" ht="18" customHeight="1"/>
    <row r="1338" ht="18" customHeight="1"/>
    <row r="1339" ht="18" customHeight="1"/>
    <row r="1340" ht="18" customHeight="1"/>
    <row r="1341" ht="18" customHeight="1"/>
    <row r="1342" ht="18" customHeight="1"/>
    <row r="1343" ht="18" customHeight="1"/>
    <row r="1344" ht="18" customHeight="1"/>
  </sheetData>
  <mergeCells count="2">
    <mergeCell ref="A1:H1"/>
    <mergeCell ref="A83:H83"/>
  </mergeCells>
  <conditionalFormatting sqref="C38">
    <cfRule type="expression" dxfId="0" priority="29" stopIfTrue="1">
      <formula>"len($A:$A)=3"</formula>
    </cfRule>
    <cfRule type="expression" dxfId="0" priority="28" stopIfTrue="1">
      <formula>"len($A:$A)=3"</formula>
    </cfRule>
  </conditionalFormatting>
  <conditionalFormatting sqref="D40">
    <cfRule type="expression" dxfId="0" priority="1" stopIfTrue="1">
      <formula>"len($A:$A)=3"</formula>
    </cfRule>
  </conditionalFormatting>
  <dataValidations count="1">
    <dataValidation type="custom" allowBlank="1" showInputMessage="1" showErrorMessage="1" errorTitle="提示" error="对不起，此处只能输入数字。" sqref="D23 D24 D28 D29 D30 D25:D27">
      <formula1>OR(D23="",ISNUMBER(D23))</formula1>
    </dataValidation>
  </dataValidations>
  <printOptions horizontalCentered="1"/>
  <pageMargins left="0.590277777777778" right="0.393055555555556" top="0.984027777777778" bottom="0.984027777777778" header="0" footer="0"/>
  <pageSetup paperSize="9" scale="70" fitToHeight="0" orientation="portrait" blackAndWhite="1" useFirstPageNumber="1" errors="blank" horizontalDpi="600"/>
  <headerFooter alignWithMargins="0" scaleWithDoc="0">
    <oddFooter>&amp;C- &amp;P -</oddFooter>
  </headerFooter>
  <rowBreaks count="1" manualBreakCount="1">
    <brk id="65" max="7" man="1"/>
  </rowBreaks>
  <colBreaks count="1" manualBreakCount="1">
    <brk id="8" max="83" man="1"/>
  </col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5"/>
  <dimension ref="A1:S1327"/>
  <sheetViews>
    <sheetView showZeros="0" view="pageBreakPreview" zoomScaleNormal="85" workbookViewId="0">
      <pane ySplit="3" topLeftCell="A187" activePane="bottomLeft" state="frozen"/>
      <selection/>
      <selection pane="bottomLeft" activeCell="S260" sqref="S260"/>
    </sheetView>
  </sheetViews>
  <sheetFormatPr defaultColWidth="9" defaultRowHeight="15"/>
  <cols>
    <col min="1" max="2" width="13.75" hidden="1" customWidth="1" outlineLevel="1"/>
    <col min="3" max="4" width="15.625" hidden="1" customWidth="1" outlineLevel="1"/>
    <col min="5" max="5" width="11.75" hidden="1" customWidth="1" outlineLevel="1"/>
    <col min="6" max="6" width="40.125" customWidth="1" collapsed="1"/>
    <col min="7" max="7" width="13.5" customWidth="1"/>
    <col min="8" max="8" width="13.75" customWidth="1"/>
    <col min="9" max="9" width="13.375" hidden="1" customWidth="1"/>
    <col min="10" max="10" width="14.375" customWidth="1"/>
    <col min="11" max="11" width="12.875" customWidth="1"/>
    <col min="12" max="12" width="11" customWidth="1"/>
    <col min="13" max="13" width="9.25" hidden="1" customWidth="1"/>
    <col min="14" max="14" width="9" hidden="1" customWidth="1"/>
    <col min="15" max="15" width="6.875" customWidth="1"/>
    <col min="16" max="16" width="3.875" customWidth="1"/>
    <col min="17" max="17" width="6.375" customWidth="1"/>
    <col min="18" max="19" width="9.5" customWidth="1"/>
  </cols>
  <sheetData>
    <row r="1" ht="42" customHeight="1" spans="6:14">
      <c r="F1" s="161" t="s">
        <v>118</v>
      </c>
      <c r="G1" s="161"/>
      <c r="H1" s="161"/>
      <c r="I1" s="161"/>
      <c r="J1" s="161"/>
      <c r="K1" s="161"/>
      <c r="L1" s="161"/>
      <c r="M1" s="161"/>
      <c r="N1" s="161"/>
    </row>
    <row r="2" ht="19.5" customHeight="1" spans="1:14">
      <c r="A2" s="162" t="s">
        <v>119</v>
      </c>
      <c r="F2" s="163" t="s">
        <v>119</v>
      </c>
      <c r="G2" s="163"/>
      <c r="H2" s="163"/>
      <c r="I2" s="163"/>
      <c r="J2" s="171"/>
      <c r="K2" s="171"/>
      <c r="L2" s="171" t="s">
        <v>30</v>
      </c>
      <c r="M2" s="171"/>
      <c r="N2" s="173" t="s">
        <v>120</v>
      </c>
    </row>
    <row r="3" ht="30.75" customHeight="1" spans="1:14">
      <c r="A3" s="164" t="s">
        <v>121</v>
      </c>
      <c r="B3" s="164" t="s">
        <v>122</v>
      </c>
      <c r="C3" s="164" t="s">
        <v>123</v>
      </c>
      <c r="D3" s="164" t="s">
        <v>124</v>
      </c>
      <c r="E3" s="402" t="s">
        <v>124</v>
      </c>
      <c r="F3" s="403" t="s">
        <v>125</v>
      </c>
      <c r="G3" s="404" t="s">
        <v>126</v>
      </c>
      <c r="H3" s="404" t="s">
        <v>127</v>
      </c>
      <c r="I3" s="166" t="s">
        <v>128</v>
      </c>
      <c r="J3" s="166" t="s">
        <v>129</v>
      </c>
      <c r="K3" s="174" t="s">
        <v>130</v>
      </c>
      <c r="L3" s="174" t="s">
        <v>131</v>
      </c>
      <c r="M3" s="174" t="s">
        <v>132</v>
      </c>
      <c r="N3" s="31" t="s">
        <v>133</v>
      </c>
    </row>
    <row r="4" ht="21.95" customHeight="1" spans="1:17">
      <c r="A4" s="167" t="s">
        <v>134</v>
      </c>
      <c r="B4" s="168" t="s">
        <v>135</v>
      </c>
      <c r="C4" s="168" t="s">
        <v>135</v>
      </c>
      <c r="D4" s="169" t="s">
        <v>136</v>
      </c>
      <c r="E4" s="168" t="s">
        <v>135</v>
      </c>
      <c r="F4" s="20" t="s">
        <v>137</v>
      </c>
      <c r="G4" s="170">
        <f>SUMIF($B5:$B$1301,$D4,$G5:$G$1301)</f>
        <v>3994841</v>
      </c>
      <c r="H4" s="170">
        <f>SUMIF($B5:$B$1301,$D4,$H5:$H$1301)</f>
        <v>4158800</v>
      </c>
      <c r="I4" s="170">
        <f>SUMIF($B5:$B$1301,$D4,$I5:$I$1301)</f>
        <v>4024756</v>
      </c>
      <c r="J4" s="170">
        <f>VLOOKUP(F4,全省决算数!$B:$C,2,0)</f>
        <v>3885069</v>
      </c>
      <c r="K4" s="405">
        <f>J4/G4</f>
        <v>0.973</v>
      </c>
      <c r="L4" s="406">
        <f>J4/H4</f>
        <v>0.934</v>
      </c>
      <c r="M4" s="405">
        <f>IFERROR(J4/I4,0)</f>
        <v>0.965</v>
      </c>
      <c r="N4" s="133">
        <f t="shared" ref="N4:N35" si="0">IF(ISERROR(J4/G4-1),"",J4/G4-1)</f>
        <v>-0.027</v>
      </c>
      <c r="O4" s="176" t="str">
        <f>IF(F4&lt;&gt;"",IF(SUM(G4:J4)&lt;&gt;0,"是","否"),"空")</f>
        <v>是</v>
      </c>
      <c r="P4" s="176" t="str">
        <f>IF(C4&lt;&gt;"","否","是")</f>
        <v>是</v>
      </c>
      <c r="Q4" s="176" t="str">
        <f>IF(C4&lt;&gt;"",IF(OR(LEFT(D4,3)="205",LEFT(D4,3)="206",LEFT(D4,3)="207",LEFT(D4,3)="208",LEFT(D4,3)="210",LEFT(D4,3)="213"),"是","否"),"是")</f>
        <v>是</v>
      </c>
    </row>
    <row r="5" ht="21.95" customHeight="1" spans="1:16">
      <c r="A5" s="167" t="s">
        <v>135</v>
      </c>
      <c r="B5" s="168" t="s">
        <v>136</v>
      </c>
      <c r="C5" s="168" t="s">
        <v>135</v>
      </c>
      <c r="D5" s="169" t="s">
        <v>138</v>
      </c>
      <c r="E5" s="168" t="s">
        <v>135</v>
      </c>
      <c r="F5" s="23" t="s">
        <v>139</v>
      </c>
      <c r="G5" s="26">
        <f>SUMIF($C6:$C$1301,$D5,$G6:$G$1301)</f>
        <v>108529</v>
      </c>
      <c r="H5" s="26">
        <f>VLOOKUP(F5,全省预算!$F:$H,3,0)</f>
        <v>114100</v>
      </c>
      <c r="I5" s="26">
        <f>VLOOKUP(D5,全省调整!A:I,3,0)</f>
        <v>119351</v>
      </c>
      <c r="J5" s="26">
        <f>VLOOKUP(F5,全省决算数!$B:$C,2,0)</f>
        <v>116631</v>
      </c>
      <c r="K5" s="407">
        <f t="shared" ref="K5:K68" si="1">J5/G5</f>
        <v>1.075</v>
      </c>
      <c r="L5" s="407">
        <f t="shared" ref="L5:L68" si="2">J5/H5</f>
        <v>1.022</v>
      </c>
      <c r="M5" s="407">
        <f t="shared" ref="M5:M68" si="3">IFERROR(J5/I5,0)</f>
        <v>0.977</v>
      </c>
      <c r="N5" s="135">
        <f t="shared" si="0"/>
        <v>0.075</v>
      </c>
      <c r="O5" s="176" t="str">
        <f t="shared" ref="O5:O67" si="4">IF(F5&lt;&gt;"",IF(SUM(G5:J5)&lt;&gt;0,"是","否"),"空")</f>
        <v>是</v>
      </c>
      <c r="P5" s="176" t="str">
        <f t="shared" ref="P5:P68" si="5">IF(C5&lt;&gt;"","否","是")</f>
        <v>是</v>
      </c>
    </row>
    <row r="6" hidden="1" spans="1:16">
      <c r="A6" s="167" t="s">
        <v>135</v>
      </c>
      <c r="B6" s="168" t="s">
        <v>135</v>
      </c>
      <c r="C6" s="168" t="s">
        <v>138</v>
      </c>
      <c r="D6" s="169" t="s">
        <v>140</v>
      </c>
      <c r="E6" s="168">
        <v>7</v>
      </c>
      <c r="F6" s="23" t="s">
        <v>141</v>
      </c>
      <c r="G6" s="26">
        <f>VLOOKUP(D6,全省上年决算数!$D$4:$G$1301,4)</f>
        <v>62157</v>
      </c>
      <c r="H6" s="26">
        <f>IFERROR(VLOOKUP(D6,全省预算!D:I,5,0),)</f>
        <v>65500</v>
      </c>
      <c r="I6" s="26"/>
      <c r="J6" s="26">
        <f>SUMIF(全省决算数!A5:A1385,D6:D1302,全省决算数!C5:C1385)</f>
        <v>75262</v>
      </c>
      <c r="K6" s="407">
        <f t="shared" si="1"/>
        <v>1.211</v>
      </c>
      <c r="L6" s="407">
        <f t="shared" si="2"/>
        <v>1.149</v>
      </c>
      <c r="M6" s="407">
        <f t="shared" si="3"/>
        <v>0</v>
      </c>
      <c r="N6" s="135">
        <f t="shared" si="0"/>
        <v>0.211</v>
      </c>
      <c r="O6" s="176" t="str">
        <f t="shared" si="4"/>
        <v>是</v>
      </c>
      <c r="P6" s="176" t="str">
        <f t="shared" si="5"/>
        <v>否</v>
      </c>
    </row>
    <row r="7" hidden="1" spans="1:16">
      <c r="A7" s="167" t="s">
        <v>135</v>
      </c>
      <c r="B7" s="168" t="s">
        <v>135</v>
      </c>
      <c r="C7" s="168" t="s">
        <v>138</v>
      </c>
      <c r="D7" s="169" t="s">
        <v>142</v>
      </c>
      <c r="E7" s="168">
        <v>8</v>
      </c>
      <c r="F7" s="23" t="s">
        <v>143</v>
      </c>
      <c r="G7" s="26">
        <f>VLOOKUP(D7,全省上年决算数!$D$4:$G$1301,4)</f>
        <v>13142</v>
      </c>
      <c r="H7" s="26">
        <f>IFERROR(VLOOKUP(D7,全省预算!D:I,5,0),)</f>
        <v>13500</v>
      </c>
      <c r="I7" s="26"/>
      <c r="J7" s="26">
        <f>SUMIF(全省决算数!A6:A1386,D7:D1303,全省决算数!C6:C1386)</f>
        <v>10673</v>
      </c>
      <c r="K7" s="407">
        <f t="shared" si="1"/>
        <v>0.812</v>
      </c>
      <c r="L7" s="408">
        <f t="shared" si="2"/>
        <v>0.791</v>
      </c>
      <c r="M7" s="407">
        <f t="shared" si="3"/>
        <v>0</v>
      </c>
      <c r="N7" s="135">
        <f t="shared" si="0"/>
        <v>-0.188</v>
      </c>
      <c r="O7" s="176" t="str">
        <f t="shared" si="4"/>
        <v>是</v>
      </c>
      <c r="P7" s="176" t="str">
        <f t="shared" si="5"/>
        <v>否</v>
      </c>
    </row>
    <row r="8" hidden="1" spans="1:16">
      <c r="A8" s="167" t="s">
        <v>135</v>
      </c>
      <c r="B8" s="168" t="s">
        <v>135</v>
      </c>
      <c r="C8" s="168" t="s">
        <v>138</v>
      </c>
      <c r="D8" s="169" t="s">
        <v>144</v>
      </c>
      <c r="E8" s="168">
        <v>9</v>
      </c>
      <c r="F8" s="23" t="s">
        <v>145</v>
      </c>
      <c r="G8" s="26">
        <f>VLOOKUP(D8,全省上年决算数!$D$4:$G$1301,4)</f>
        <v>479</v>
      </c>
      <c r="H8" s="26">
        <f>IFERROR(VLOOKUP(D8,全省预算!D:I,5,0),)</f>
        <v>500</v>
      </c>
      <c r="I8" s="26"/>
      <c r="J8" s="26">
        <f>SUMIF(全省决算数!A7:A1387,D8:D1304,全省决算数!C7:C1387)</f>
        <v>802</v>
      </c>
      <c r="K8" s="407">
        <f t="shared" si="1"/>
        <v>1.674</v>
      </c>
      <c r="L8" s="408">
        <f t="shared" si="2"/>
        <v>1.604</v>
      </c>
      <c r="M8" s="407">
        <f t="shared" si="3"/>
        <v>0</v>
      </c>
      <c r="N8" s="135">
        <f t="shared" si="0"/>
        <v>0.674</v>
      </c>
      <c r="O8" s="176" t="str">
        <f t="shared" si="4"/>
        <v>是</v>
      </c>
      <c r="P8" s="176" t="str">
        <f t="shared" si="5"/>
        <v>否</v>
      </c>
    </row>
    <row r="9" hidden="1" spans="1:16">
      <c r="A9" s="167" t="s">
        <v>135</v>
      </c>
      <c r="B9" s="168" t="s">
        <v>135</v>
      </c>
      <c r="C9" s="168" t="s">
        <v>138</v>
      </c>
      <c r="D9" s="169" t="s">
        <v>146</v>
      </c>
      <c r="E9" s="168" t="s">
        <v>147</v>
      </c>
      <c r="F9" s="23" t="s">
        <v>148</v>
      </c>
      <c r="G9" s="26">
        <f>VLOOKUP(D9,全省上年决算数!$D$4:$G$1301,4)</f>
        <v>10837</v>
      </c>
      <c r="H9" s="26">
        <f>IFERROR(VLOOKUP(D9,全省预算!D:I,5,0),)</f>
        <v>11500</v>
      </c>
      <c r="I9" s="26"/>
      <c r="J9" s="26">
        <f>SUMIF(全省决算数!A8:A1388,D9:D1305,全省决算数!C8:C1388)</f>
        <v>10770</v>
      </c>
      <c r="K9" s="407">
        <f t="shared" si="1"/>
        <v>0.994</v>
      </c>
      <c r="L9" s="408"/>
      <c r="M9" s="407">
        <f t="shared" si="3"/>
        <v>0</v>
      </c>
      <c r="N9" s="135">
        <f t="shared" si="0"/>
        <v>-0.006</v>
      </c>
      <c r="O9" s="176" t="str">
        <f t="shared" si="4"/>
        <v>是</v>
      </c>
      <c r="P9" s="176" t="str">
        <f t="shared" si="5"/>
        <v>否</v>
      </c>
    </row>
    <row r="10" hidden="1" spans="1:16">
      <c r="A10" s="167" t="s">
        <v>135</v>
      </c>
      <c r="B10" s="129" t="s">
        <v>135</v>
      </c>
      <c r="C10" s="168" t="s">
        <v>138</v>
      </c>
      <c r="D10" s="169" t="s">
        <v>149</v>
      </c>
      <c r="E10" s="168" t="s">
        <v>147</v>
      </c>
      <c r="F10" s="23" t="s">
        <v>150</v>
      </c>
      <c r="G10" s="26">
        <f>VLOOKUP(D10,全省上年决算数!$D$4:$G$1301,4)</f>
        <v>1161</v>
      </c>
      <c r="H10" s="26">
        <f>IFERROR(VLOOKUP(D10,全省预算!D:I,5,0),)</f>
        <v>1250</v>
      </c>
      <c r="I10" s="26"/>
      <c r="J10" s="26">
        <f>SUMIF(全省决算数!A9:A1389,D10:D1306,全省决算数!C9:C1389)</f>
        <v>1148</v>
      </c>
      <c r="K10" s="407">
        <f t="shared" si="1"/>
        <v>0.989</v>
      </c>
      <c r="L10" s="407">
        <f t="shared" si="2"/>
        <v>0.918</v>
      </c>
      <c r="M10" s="407">
        <f t="shared" si="3"/>
        <v>0</v>
      </c>
      <c r="N10" s="135">
        <f t="shared" si="0"/>
        <v>-0.011</v>
      </c>
      <c r="O10" s="176" t="str">
        <f t="shared" si="4"/>
        <v>是</v>
      </c>
      <c r="P10" s="176" t="str">
        <f t="shared" si="5"/>
        <v>否</v>
      </c>
    </row>
    <row r="11" hidden="1" spans="1:16">
      <c r="A11" s="167" t="s">
        <v>135</v>
      </c>
      <c r="B11" s="168" t="s">
        <v>135</v>
      </c>
      <c r="C11" s="168" t="s">
        <v>138</v>
      </c>
      <c r="D11" s="169" t="s">
        <v>151</v>
      </c>
      <c r="E11" s="168" t="s">
        <v>147</v>
      </c>
      <c r="F11" s="23" t="s">
        <v>152</v>
      </c>
      <c r="G11" s="26">
        <f>VLOOKUP(D11,全省上年决算数!$D$4:$G$1301,4)</f>
        <v>1163</v>
      </c>
      <c r="H11" s="26">
        <f>IFERROR(VLOOKUP(D11,全省预算!D:I,5,0),)</f>
        <v>1210</v>
      </c>
      <c r="I11" s="26"/>
      <c r="J11" s="26">
        <f>SUMIF(全省决算数!A10:A1390,D11:D1307,全省决算数!C10:C1390)</f>
        <v>923</v>
      </c>
      <c r="K11" s="407">
        <f t="shared" si="1"/>
        <v>0.794</v>
      </c>
      <c r="L11" s="407">
        <f t="shared" si="2"/>
        <v>0.763</v>
      </c>
      <c r="M11" s="407">
        <f t="shared" si="3"/>
        <v>0</v>
      </c>
      <c r="N11" s="135">
        <f t="shared" si="0"/>
        <v>-0.206</v>
      </c>
      <c r="O11" s="176" t="str">
        <f t="shared" si="4"/>
        <v>是</v>
      </c>
      <c r="P11" s="176" t="str">
        <f t="shared" si="5"/>
        <v>否</v>
      </c>
    </row>
    <row r="12" hidden="1" spans="1:16">
      <c r="A12" s="167" t="s">
        <v>135</v>
      </c>
      <c r="B12" s="168" t="s">
        <v>135</v>
      </c>
      <c r="C12" s="168" t="s">
        <v>138</v>
      </c>
      <c r="D12" s="169" t="s">
        <v>153</v>
      </c>
      <c r="E12" s="168" t="s">
        <v>147</v>
      </c>
      <c r="F12" s="27" t="s">
        <v>154</v>
      </c>
      <c r="G12" s="26">
        <f>VLOOKUP(D12,全省上年决算数!$D$4:$G$1301,4)</f>
        <v>1075</v>
      </c>
      <c r="H12" s="26">
        <f>IFERROR(VLOOKUP(D12,全省预算!D:I,5,0),)</f>
        <v>1120</v>
      </c>
      <c r="I12" s="26"/>
      <c r="J12" s="26">
        <f>SUMIF(全省决算数!A11:A1391,D12:D1308,全省决算数!C11:C1391)</f>
        <v>1397</v>
      </c>
      <c r="K12" s="407"/>
      <c r="L12" s="407">
        <f t="shared" si="2"/>
        <v>1.247</v>
      </c>
      <c r="M12" s="407">
        <f t="shared" si="3"/>
        <v>0</v>
      </c>
      <c r="N12" s="135">
        <f t="shared" si="0"/>
        <v>0.3</v>
      </c>
      <c r="O12" s="176" t="str">
        <f t="shared" si="4"/>
        <v>是</v>
      </c>
      <c r="P12" s="176" t="str">
        <f t="shared" si="5"/>
        <v>否</v>
      </c>
    </row>
    <row r="13" hidden="1" spans="1:16">
      <c r="A13" s="167" t="s">
        <v>135</v>
      </c>
      <c r="B13" s="168" t="s">
        <v>135</v>
      </c>
      <c r="C13" s="168" t="s">
        <v>138</v>
      </c>
      <c r="D13" s="169" t="s">
        <v>155</v>
      </c>
      <c r="E13" s="168" t="s">
        <v>147</v>
      </c>
      <c r="F13" s="23" t="s">
        <v>156</v>
      </c>
      <c r="G13" s="26">
        <f>VLOOKUP(D13,全省上年决算数!$D$4:$G$1301,4)</f>
        <v>7329</v>
      </c>
      <c r="H13" s="26">
        <f>IFERROR(VLOOKUP(D13,全省预算!D:I,5,0),)</f>
        <v>7600</v>
      </c>
      <c r="I13" s="26"/>
      <c r="J13" s="26">
        <f>SUMIF(全省决算数!A12:A1392,D13:D1309,全省决算数!C12:C1392)</f>
        <v>7578</v>
      </c>
      <c r="K13" s="407">
        <f t="shared" si="1"/>
        <v>1.034</v>
      </c>
      <c r="L13" s="407">
        <f t="shared" si="2"/>
        <v>0.997</v>
      </c>
      <c r="M13" s="407">
        <f t="shared" si="3"/>
        <v>0</v>
      </c>
      <c r="N13" s="135">
        <f t="shared" si="0"/>
        <v>0.034</v>
      </c>
      <c r="O13" s="176" t="str">
        <f t="shared" si="4"/>
        <v>是</v>
      </c>
      <c r="P13" s="176" t="str">
        <f t="shared" si="5"/>
        <v>否</v>
      </c>
    </row>
    <row r="14" hidden="1" spans="1:16">
      <c r="A14" s="167" t="s">
        <v>135</v>
      </c>
      <c r="B14" s="168" t="s">
        <v>135</v>
      </c>
      <c r="C14" s="168" t="s">
        <v>138</v>
      </c>
      <c r="D14" s="169" t="s">
        <v>157</v>
      </c>
      <c r="E14" s="168" t="s">
        <v>147</v>
      </c>
      <c r="F14" s="23" t="s">
        <v>158</v>
      </c>
      <c r="G14" s="26">
        <f>VLOOKUP(D14,全省上年决算数!$D$4:$G$1301,4)</f>
        <v>319</v>
      </c>
      <c r="H14" s="26">
        <f>IFERROR(VLOOKUP(D14,全省预算!D:I,5,0),)</f>
        <v>190</v>
      </c>
      <c r="I14" s="26"/>
      <c r="J14" s="26">
        <f>SUMIF(全省决算数!A13:A1393,D14:D1310,全省决算数!C13:C1393)</f>
        <v>167</v>
      </c>
      <c r="K14" s="407">
        <f t="shared" si="1"/>
        <v>0.524</v>
      </c>
      <c r="L14" s="407">
        <f t="shared" si="2"/>
        <v>0.879</v>
      </c>
      <c r="M14" s="407">
        <f t="shared" si="3"/>
        <v>0</v>
      </c>
      <c r="N14" s="135">
        <f t="shared" si="0"/>
        <v>-0.476</v>
      </c>
      <c r="O14" s="176" t="str">
        <f t="shared" si="4"/>
        <v>是</v>
      </c>
      <c r="P14" s="176" t="str">
        <f t="shared" si="5"/>
        <v>否</v>
      </c>
    </row>
    <row r="15" hidden="1" spans="1:16">
      <c r="A15" s="167" t="s">
        <v>135</v>
      </c>
      <c r="B15" s="168" t="s">
        <v>135</v>
      </c>
      <c r="C15" s="168" t="s">
        <v>138</v>
      </c>
      <c r="D15" s="169" t="s">
        <v>159</v>
      </c>
      <c r="E15" s="168" t="s">
        <v>147</v>
      </c>
      <c r="F15" s="23" t="s">
        <v>160</v>
      </c>
      <c r="G15" s="26">
        <f>VLOOKUP(D15,全省上年决算数!$D$4:$G$1301,4)</f>
        <v>91</v>
      </c>
      <c r="H15" s="26">
        <f>IFERROR(VLOOKUP(D15,全省预算!D:I,5,0),)</f>
        <v>100</v>
      </c>
      <c r="I15" s="26"/>
      <c r="J15" s="26">
        <f>SUMIF(全省决算数!A14:A1394,D15:D1311,全省决算数!C14:C1394)</f>
        <v>153</v>
      </c>
      <c r="K15" s="407">
        <f t="shared" si="1"/>
        <v>1.681</v>
      </c>
      <c r="L15" s="407">
        <f t="shared" si="2"/>
        <v>1.53</v>
      </c>
      <c r="M15" s="407">
        <f t="shared" si="3"/>
        <v>0</v>
      </c>
      <c r="N15" s="135">
        <f t="shared" si="0"/>
        <v>0.681</v>
      </c>
      <c r="O15" s="176" t="str">
        <f t="shared" si="4"/>
        <v>是</v>
      </c>
      <c r="P15" s="176" t="str">
        <f t="shared" si="5"/>
        <v>否</v>
      </c>
    </row>
    <row r="16" hidden="1" spans="1:16">
      <c r="A16" s="167" t="s">
        <v>135</v>
      </c>
      <c r="B16" s="168" t="s">
        <v>135</v>
      </c>
      <c r="C16" s="168" t="s">
        <v>138</v>
      </c>
      <c r="D16" s="169" t="s">
        <v>161</v>
      </c>
      <c r="E16" s="168" t="s">
        <v>147</v>
      </c>
      <c r="F16" s="23" t="s">
        <v>162</v>
      </c>
      <c r="G16" s="26">
        <f>VLOOKUP(D16,全省上年决算数!$D$4:$G$1301,4)</f>
        <v>10776</v>
      </c>
      <c r="H16" s="26">
        <f>IFERROR(VLOOKUP(D16,全省预算!D:I,5,0),)</f>
        <v>11630</v>
      </c>
      <c r="I16" s="26"/>
      <c r="J16" s="26">
        <f>SUMIF(全省决算数!A15:A1395,D16:D1312,全省决算数!C15:C1395)</f>
        <v>7758</v>
      </c>
      <c r="K16" s="407">
        <f t="shared" si="1"/>
        <v>0.72</v>
      </c>
      <c r="L16" s="407">
        <f t="shared" si="2"/>
        <v>0.667</v>
      </c>
      <c r="M16" s="407">
        <f t="shared" si="3"/>
        <v>0</v>
      </c>
      <c r="N16" s="135">
        <f t="shared" si="0"/>
        <v>-0.28</v>
      </c>
      <c r="O16" s="176" t="str">
        <f t="shared" si="4"/>
        <v>是</v>
      </c>
      <c r="P16" s="176" t="str">
        <f t="shared" si="5"/>
        <v>否</v>
      </c>
    </row>
    <row r="17" ht="21.95" customHeight="1" spans="1:16">
      <c r="A17" s="167" t="s">
        <v>135</v>
      </c>
      <c r="B17" s="168" t="s">
        <v>136</v>
      </c>
      <c r="C17" s="168" t="s">
        <v>135</v>
      </c>
      <c r="D17" s="169" t="s">
        <v>163</v>
      </c>
      <c r="E17" s="168"/>
      <c r="F17" s="23" t="s">
        <v>164</v>
      </c>
      <c r="G17" s="26">
        <f>SUMIF($C18:$C$1301,$D17,$G18:$G$1301)</f>
        <v>82251</v>
      </c>
      <c r="H17" s="26">
        <f>VLOOKUP(F17,全省预算!$F:$H,3,0)</f>
        <v>86400</v>
      </c>
      <c r="I17" s="26">
        <f>VLOOKUP(D17,全省调整!A:I,3,0)</f>
        <v>91073</v>
      </c>
      <c r="J17" s="26">
        <f>VLOOKUP(F17,全省决算数!$B:$C,2,0)</f>
        <v>90754</v>
      </c>
      <c r="K17" s="407">
        <f t="shared" si="1"/>
        <v>1.103</v>
      </c>
      <c r="L17" s="407">
        <f t="shared" si="2"/>
        <v>1.05</v>
      </c>
      <c r="M17" s="407">
        <f t="shared" si="3"/>
        <v>0.996</v>
      </c>
      <c r="N17" s="135">
        <f t="shared" si="0"/>
        <v>0.103</v>
      </c>
      <c r="O17" s="176" t="str">
        <f t="shared" si="4"/>
        <v>是</v>
      </c>
      <c r="P17" s="176" t="str">
        <f t="shared" si="5"/>
        <v>是</v>
      </c>
    </row>
    <row r="18" hidden="1" spans="1:16">
      <c r="A18" s="167" t="s">
        <v>135</v>
      </c>
      <c r="B18" s="168" t="s">
        <v>135</v>
      </c>
      <c r="C18" s="168" t="s">
        <v>163</v>
      </c>
      <c r="D18" s="169" t="s">
        <v>165</v>
      </c>
      <c r="E18" s="168" t="s">
        <v>147</v>
      </c>
      <c r="F18" s="23" t="s">
        <v>141</v>
      </c>
      <c r="G18" s="26">
        <f>VLOOKUP(D18,全省上年决算数!$D$4:$G$1301,4)</f>
        <v>46862</v>
      </c>
      <c r="H18" s="26">
        <f>IFERROR(VLOOKUP(D18,全省预算!D:I,5,0),)</f>
        <v>49200</v>
      </c>
      <c r="I18" s="26"/>
      <c r="J18" s="26">
        <f>SUMIF(全省决算数!A17:A1397,D18:D1314,全省决算数!C17:C1397)</f>
        <v>57789</v>
      </c>
      <c r="K18" s="407">
        <f t="shared" si="1"/>
        <v>1.233</v>
      </c>
      <c r="L18" s="407">
        <f t="shared" si="2"/>
        <v>1.175</v>
      </c>
      <c r="M18" s="407">
        <f t="shared" si="3"/>
        <v>0</v>
      </c>
      <c r="N18" s="135">
        <f t="shared" si="0"/>
        <v>0.233</v>
      </c>
      <c r="O18" s="176" t="str">
        <f t="shared" si="4"/>
        <v>是</v>
      </c>
      <c r="P18" s="176" t="str">
        <f t="shared" si="5"/>
        <v>否</v>
      </c>
    </row>
    <row r="19" hidden="1" spans="1:16">
      <c r="A19" s="167" t="s">
        <v>135</v>
      </c>
      <c r="B19" s="168" t="s">
        <v>135</v>
      </c>
      <c r="C19" s="168" t="s">
        <v>163</v>
      </c>
      <c r="D19" s="169" t="s">
        <v>166</v>
      </c>
      <c r="E19" s="168" t="s">
        <v>147</v>
      </c>
      <c r="F19" s="23" t="s">
        <v>143</v>
      </c>
      <c r="G19" s="26">
        <f>VLOOKUP(D19,全省上年决算数!$D$4:$G$1301,4)</f>
        <v>13024</v>
      </c>
      <c r="H19" s="26">
        <f>IFERROR(VLOOKUP(D19,全省预算!D:I,5,0),)</f>
        <v>13700</v>
      </c>
      <c r="I19" s="26"/>
      <c r="J19" s="26">
        <f>SUMIF(全省决算数!A18:A1398,D19:D1315,全省决算数!C18:C1398)</f>
        <v>11464</v>
      </c>
      <c r="K19" s="407">
        <f t="shared" si="1"/>
        <v>0.88</v>
      </c>
      <c r="L19" s="407">
        <f t="shared" si="2"/>
        <v>0.837</v>
      </c>
      <c r="M19" s="407">
        <f t="shared" si="3"/>
        <v>0</v>
      </c>
      <c r="N19" s="135">
        <f t="shared" si="0"/>
        <v>-0.12</v>
      </c>
      <c r="O19" s="176" t="str">
        <f t="shared" si="4"/>
        <v>是</v>
      </c>
      <c r="P19" s="176" t="str">
        <f t="shared" si="5"/>
        <v>否</v>
      </c>
    </row>
    <row r="20" hidden="1" spans="1:16">
      <c r="A20" s="167" t="s">
        <v>135</v>
      </c>
      <c r="B20" s="168" t="s">
        <v>135</v>
      </c>
      <c r="C20" s="168" t="s">
        <v>163</v>
      </c>
      <c r="D20" s="169" t="s">
        <v>167</v>
      </c>
      <c r="E20" s="168" t="s">
        <v>147</v>
      </c>
      <c r="F20" s="23" t="s">
        <v>145</v>
      </c>
      <c r="G20" s="26">
        <f>VLOOKUP(D20,全省上年决算数!$D$4:$G$1301,4)</f>
        <v>445</v>
      </c>
      <c r="H20" s="26">
        <f>IFERROR(VLOOKUP(D20,全省预算!D:I,5,0),)</f>
        <v>460</v>
      </c>
      <c r="I20" s="26"/>
      <c r="J20" s="26">
        <f>SUMIF(全省决算数!A19:A1399,D20:D1316,全省决算数!C19:C1399)</f>
        <v>281</v>
      </c>
      <c r="K20" s="407">
        <f t="shared" si="1"/>
        <v>0.631</v>
      </c>
      <c r="L20" s="407">
        <f t="shared" si="2"/>
        <v>0.611</v>
      </c>
      <c r="M20" s="407">
        <f t="shared" si="3"/>
        <v>0</v>
      </c>
      <c r="N20" s="135">
        <f t="shared" si="0"/>
        <v>-0.369</v>
      </c>
      <c r="O20" s="176" t="str">
        <f t="shared" si="4"/>
        <v>是</v>
      </c>
      <c r="P20" s="176" t="str">
        <f t="shared" si="5"/>
        <v>否</v>
      </c>
    </row>
    <row r="21" hidden="1" spans="1:16">
      <c r="A21" s="167" t="s">
        <v>135</v>
      </c>
      <c r="B21" s="168" t="s">
        <v>135</v>
      </c>
      <c r="C21" s="168" t="s">
        <v>163</v>
      </c>
      <c r="D21" s="169" t="s">
        <v>168</v>
      </c>
      <c r="E21" s="168" t="s">
        <v>147</v>
      </c>
      <c r="F21" s="23" t="s">
        <v>169</v>
      </c>
      <c r="G21" s="26">
        <f>VLOOKUP(D21,全省上年决算数!$D$4:$G$1301,4)</f>
        <v>7645</v>
      </c>
      <c r="H21" s="26">
        <f>IFERROR(VLOOKUP(D21,全省预算!D:I,5,0),)</f>
        <v>8000</v>
      </c>
      <c r="I21" s="26"/>
      <c r="J21" s="26">
        <f>SUMIF(全省决算数!A20:A1400,D21:D1317,全省决算数!C20:C1400)</f>
        <v>7702</v>
      </c>
      <c r="K21" s="407">
        <f t="shared" si="1"/>
        <v>1.007</v>
      </c>
      <c r="L21" s="407"/>
      <c r="M21" s="407">
        <f t="shared" si="3"/>
        <v>0</v>
      </c>
      <c r="N21" s="135">
        <f t="shared" si="0"/>
        <v>0.007</v>
      </c>
      <c r="O21" s="176" t="str">
        <f t="shared" si="4"/>
        <v>是</v>
      </c>
      <c r="P21" s="176" t="str">
        <f t="shared" si="5"/>
        <v>否</v>
      </c>
    </row>
    <row r="22" hidden="1" spans="1:16">
      <c r="A22" s="167" t="s">
        <v>135</v>
      </c>
      <c r="B22" s="168" t="s">
        <v>135</v>
      </c>
      <c r="C22" s="168" t="s">
        <v>163</v>
      </c>
      <c r="D22" s="169" t="s">
        <v>170</v>
      </c>
      <c r="E22" s="168" t="s">
        <v>147</v>
      </c>
      <c r="F22" s="23" t="s">
        <v>171</v>
      </c>
      <c r="G22" s="26">
        <f>VLOOKUP(D22,全省上年决算数!$D$4:$G$1301,4)</f>
        <v>3195</v>
      </c>
      <c r="H22" s="26">
        <f>IFERROR(VLOOKUP(D22,全省预算!D:I,5,0),)</f>
        <v>3350</v>
      </c>
      <c r="I22" s="26"/>
      <c r="J22" s="26">
        <f>SUMIF(全省决算数!A21:A1401,D22:D1318,全省决算数!C21:C1401)</f>
        <v>3081</v>
      </c>
      <c r="K22" s="407">
        <f t="shared" si="1"/>
        <v>0.964</v>
      </c>
      <c r="L22" s="407">
        <f t="shared" si="2"/>
        <v>0.92</v>
      </c>
      <c r="M22" s="407">
        <f t="shared" si="3"/>
        <v>0</v>
      </c>
      <c r="N22" s="135">
        <f t="shared" si="0"/>
        <v>-0.036</v>
      </c>
      <c r="O22" s="176" t="str">
        <f t="shared" si="4"/>
        <v>是</v>
      </c>
      <c r="P22" s="176" t="str">
        <f t="shared" si="5"/>
        <v>否</v>
      </c>
    </row>
    <row r="23" hidden="1" spans="1:16">
      <c r="A23" s="167" t="s">
        <v>135</v>
      </c>
      <c r="B23" s="168" t="s">
        <v>135</v>
      </c>
      <c r="C23" s="168" t="s">
        <v>163</v>
      </c>
      <c r="D23" s="169" t="s">
        <v>172</v>
      </c>
      <c r="E23" s="168" t="s">
        <v>147</v>
      </c>
      <c r="F23" s="23" t="s">
        <v>173</v>
      </c>
      <c r="G23" s="26">
        <f>VLOOKUP(D23,全省上年决算数!$D$4:$G$1301,4)</f>
        <v>1826</v>
      </c>
      <c r="H23" s="26">
        <f>IFERROR(VLOOKUP(D23,全省预算!D:I,5,0),)</f>
        <v>1900</v>
      </c>
      <c r="I23" s="26"/>
      <c r="J23" s="26">
        <f>SUMIF(全省决算数!A22:A1402,D23:D1319,全省决算数!C22:C1402)</f>
        <v>1875</v>
      </c>
      <c r="K23" s="407">
        <f t="shared" si="1"/>
        <v>1.027</v>
      </c>
      <c r="L23" s="407">
        <f t="shared" si="2"/>
        <v>0.987</v>
      </c>
      <c r="M23" s="407">
        <f t="shared" si="3"/>
        <v>0</v>
      </c>
      <c r="N23" s="135">
        <f t="shared" si="0"/>
        <v>0.027</v>
      </c>
      <c r="O23" s="176" t="str">
        <f t="shared" si="4"/>
        <v>是</v>
      </c>
      <c r="P23" s="176" t="str">
        <f t="shared" si="5"/>
        <v>否</v>
      </c>
    </row>
    <row r="24" hidden="1" spans="1:16">
      <c r="A24" s="167" t="s">
        <v>135</v>
      </c>
      <c r="B24" s="168" t="s">
        <v>135</v>
      </c>
      <c r="C24" s="168" t="s">
        <v>163</v>
      </c>
      <c r="D24" s="169" t="s">
        <v>174</v>
      </c>
      <c r="E24" s="168" t="s">
        <v>147</v>
      </c>
      <c r="F24" s="23" t="s">
        <v>160</v>
      </c>
      <c r="G24" s="26">
        <f>VLOOKUP(D24,全省上年决算数!$D$4:$G$1301,4)</f>
        <v>272</v>
      </c>
      <c r="H24" s="26">
        <f>IFERROR(VLOOKUP(D24,全省预算!D:I,5,0),)</f>
        <v>290</v>
      </c>
      <c r="I24" s="26"/>
      <c r="J24" s="26">
        <f>SUMIF(全省决算数!A23:A1403,D24:D1320,全省决算数!C23:C1403)</f>
        <v>217</v>
      </c>
      <c r="K24" s="407">
        <f t="shared" si="1"/>
        <v>0.798</v>
      </c>
      <c r="L24" s="407">
        <f t="shared" si="2"/>
        <v>0.748</v>
      </c>
      <c r="M24" s="407">
        <f t="shared" si="3"/>
        <v>0</v>
      </c>
      <c r="N24" s="135">
        <f t="shared" si="0"/>
        <v>-0.202</v>
      </c>
      <c r="O24" s="176" t="str">
        <f t="shared" si="4"/>
        <v>是</v>
      </c>
      <c r="P24" s="176" t="str">
        <f t="shared" si="5"/>
        <v>否</v>
      </c>
    </row>
    <row r="25" hidden="1" spans="1:16">
      <c r="A25" s="167" t="s">
        <v>135</v>
      </c>
      <c r="B25" s="168" t="s">
        <v>135</v>
      </c>
      <c r="C25" s="168" t="s">
        <v>163</v>
      </c>
      <c r="D25" s="169" t="s">
        <v>175</v>
      </c>
      <c r="E25" s="168" t="s">
        <v>147</v>
      </c>
      <c r="F25" s="23" t="s">
        <v>176</v>
      </c>
      <c r="G25" s="26">
        <f>VLOOKUP(D25,全省上年决算数!$D$4:$G$1301,4)</f>
        <v>8982</v>
      </c>
      <c r="H25" s="26">
        <f>IFERROR(VLOOKUP(D25,全省预算!D:I,5,0),)</f>
        <v>9500</v>
      </c>
      <c r="I25" s="26"/>
      <c r="J25" s="26">
        <f>SUMIF(全省决算数!A24:A1404,D25:D1321,全省决算数!C24:C1404)</f>
        <v>8345</v>
      </c>
      <c r="K25" s="407">
        <f t="shared" si="1"/>
        <v>0.929</v>
      </c>
      <c r="L25" s="407">
        <f t="shared" si="2"/>
        <v>0.878</v>
      </c>
      <c r="M25" s="407">
        <f t="shared" si="3"/>
        <v>0</v>
      </c>
      <c r="N25" s="135">
        <f t="shared" si="0"/>
        <v>-0.071</v>
      </c>
      <c r="O25" s="176" t="str">
        <f t="shared" si="4"/>
        <v>是</v>
      </c>
      <c r="P25" s="176" t="str">
        <f t="shared" si="5"/>
        <v>否</v>
      </c>
    </row>
    <row r="26" ht="21.95" customHeight="1" spans="1:16">
      <c r="A26" s="167" t="s">
        <v>135</v>
      </c>
      <c r="B26" s="168" t="s">
        <v>136</v>
      </c>
      <c r="C26" s="168" t="s">
        <v>135</v>
      </c>
      <c r="D26" s="455" t="s">
        <v>177</v>
      </c>
      <c r="E26" s="168"/>
      <c r="F26" s="23" t="s">
        <v>178</v>
      </c>
      <c r="G26" s="26">
        <f>SUMIF($C27:$C$1301,$D26,$G27:$G$1301)</f>
        <v>1072680</v>
      </c>
      <c r="H26" s="26">
        <f>VLOOKUP(F26,全省预算!$F:$H,3,0)</f>
        <v>1128000</v>
      </c>
      <c r="I26" s="26">
        <f>VLOOKUP(D26,全省调整!A:I,3,0)</f>
        <v>1092925</v>
      </c>
      <c r="J26" s="26">
        <f>VLOOKUP(F26,全省决算数!$B:$C,2,0)</f>
        <v>1043025</v>
      </c>
      <c r="K26" s="407">
        <f t="shared" si="1"/>
        <v>0.972</v>
      </c>
      <c r="L26" s="407">
        <f t="shared" si="2"/>
        <v>0.925</v>
      </c>
      <c r="M26" s="407">
        <f t="shared" si="3"/>
        <v>0.954</v>
      </c>
      <c r="N26" s="135">
        <f t="shared" si="0"/>
        <v>-0.028</v>
      </c>
      <c r="O26" s="176" t="str">
        <f t="shared" si="4"/>
        <v>是</v>
      </c>
      <c r="P26" s="176" t="str">
        <f t="shared" si="5"/>
        <v>是</v>
      </c>
    </row>
    <row r="27" hidden="1" spans="1:16">
      <c r="A27" s="167" t="s">
        <v>135</v>
      </c>
      <c r="B27" s="168" t="s">
        <v>135</v>
      </c>
      <c r="C27" s="168" t="s">
        <v>177</v>
      </c>
      <c r="D27" s="169" t="s">
        <v>179</v>
      </c>
      <c r="E27" s="168" t="s">
        <v>147</v>
      </c>
      <c r="F27" s="23" t="s">
        <v>141</v>
      </c>
      <c r="G27" s="26">
        <f>VLOOKUP(D27,全省上年决算数!$D$4:$G$1301,4)</f>
        <v>530371</v>
      </c>
      <c r="H27" s="26">
        <f>IFERROR(VLOOKUP(D27,全省预算!D:I,5,0),)</f>
        <v>560500</v>
      </c>
      <c r="I27" s="26"/>
      <c r="J27" s="26">
        <f>SUMIF(全省决算数!A26:A1406,D27:D1323,全省决算数!C26:C1406)</f>
        <v>621266</v>
      </c>
      <c r="K27" s="407">
        <f t="shared" si="1"/>
        <v>1.171</v>
      </c>
      <c r="L27" s="407">
        <f t="shared" si="2"/>
        <v>1.108</v>
      </c>
      <c r="M27" s="407">
        <f t="shared" si="3"/>
        <v>0</v>
      </c>
      <c r="N27" s="135">
        <f t="shared" si="0"/>
        <v>0.171</v>
      </c>
      <c r="O27" s="176" t="str">
        <f t="shared" si="4"/>
        <v>是</v>
      </c>
      <c r="P27" s="176" t="str">
        <f t="shared" si="5"/>
        <v>否</v>
      </c>
    </row>
    <row r="28" hidden="1" spans="1:16">
      <c r="A28" s="167" t="s">
        <v>135</v>
      </c>
      <c r="B28" s="168" t="s">
        <v>135</v>
      </c>
      <c r="C28" s="168" t="s">
        <v>177</v>
      </c>
      <c r="D28" s="169" t="s">
        <v>180</v>
      </c>
      <c r="E28" s="168" t="s">
        <v>147</v>
      </c>
      <c r="F28" s="23" t="s">
        <v>143</v>
      </c>
      <c r="G28" s="26">
        <f>VLOOKUP(D28,全省上年决算数!$D$4:$G$1301,4)</f>
        <v>185092</v>
      </c>
      <c r="H28" s="26">
        <f>IFERROR(VLOOKUP(D28,全省预算!D:I,5,0),)</f>
        <v>194000</v>
      </c>
      <c r="I28" s="26"/>
      <c r="J28" s="26">
        <f>SUMIF(全省决算数!A27:A1407,D28:D1324,全省决算数!C27:C1407)</f>
        <v>150477</v>
      </c>
      <c r="K28" s="407">
        <f t="shared" si="1"/>
        <v>0.813</v>
      </c>
      <c r="L28" s="407">
        <f t="shared" si="2"/>
        <v>0.776</v>
      </c>
      <c r="M28" s="407">
        <f t="shared" si="3"/>
        <v>0</v>
      </c>
      <c r="N28" s="135">
        <f t="shared" si="0"/>
        <v>-0.187</v>
      </c>
      <c r="O28" s="176" t="str">
        <f t="shared" si="4"/>
        <v>是</v>
      </c>
      <c r="P28" s="176" t="str">
        <f t="shared" si="5"/>
        <v>否</v>
      </c>
    </row>
    <row r="29" hidden="1" spans="1:16">
      <c r="A29" s="167" t="s">
        <v>135</v>
      </c>
      <c r="B29" s="168" t="s">
        <v>135</v>
      </c>
      <c r="C29" s="168" t="s">
        <v>177</v>
      </c>
      <c r="D29" s="169" t="s">
        <v>181</v>
      </c>
      <c r="E29" s="168" t="s">
        <v>147</v>
      </c>
      <c r="F29" s="23" t="s">
        <v>145</v>
      </c>
      <c r="G29" s="26">
        <f>VLOOKUP(D29,全省上年决算数!$D$4:$G$1301,4)</f>
        <v>20066</v>
      </c>
      <c r="H29" s="26">
        <f>IFERROR(VLOOKUP(D29,全省预算!D:I,5,0),)</f>
        <v>21000</v>
      </c>
      <c r="I29" s="26"/>
      <c r="J29" s="26">
        <f>SUMIF(全省决算数!A28:A1408,D29:D1325,全省决算数!C28:C1408)</f>
        <v>17332</v>
      </c>
      <c r="K29" s="407">
        <f t="shared" si="1"/>
        <v>0.864</v>
      </c>
      <c r="L29" s="407">
        <f t="shared" si="2"/>
        <v>0.825</v>
      </c>
      <c r="M29" s="407">
        <f t="shared" si="3"/>
        <v>0</v>
      </c>
      <c r="N29" s="135">
        <f t="shared" si="0"/>
        <v>-0.136</v>
      </c>
      <c r="O29" s="176" t="str">
        <f t="shared" si="4"/>
        <v>是</v>
      </c>
      <c r="P29" s="176" t="str">
        <f t="shared" si="5"/>
        <v>否</v>
      </c>
    </row>
    <row r="30" hidden="1" spans="1:16">
      <c r="A30" s="167" t="s">
        <v>135</v>
      </c>
      <c r="B30" s="168" t="s">
        <v>135</v>
      </c>
      <c r="C30" s="168" t="s">
        <v>177</v>
      </c>
      <c r="D30" s="169" t="s">
        <v>182</v>
      </c>
      <c r="E30" s="168" t="s">
        <v>147</v>
      </c>
      <c r="F30" s="23" t="s">
        <v>183</v>
      </c>
      <c r="G30" s="26">
        <f>VLOOKUP(D30,全省上年决算数!$D$4:$G$1301,4)</f>
        <v>465</v>
      </c>
      <c r="H30" s="26">
        <f>IFERROR(VLOOKUP(D30,全省预算!D:I,5,0),)</f>
        <v>500</v>
      </c>
      <c r="I30" s="26"/>
      <c r="J30" s="26">
        <f>SUMIF(全省决算数!A29:A1409,D30:D1326,全省决算数!C29:C1409)</f>
        <v>534</v>
      </c>
      <c r="K30" s="407">
        <f t="shared" si="1"/>
        <v>1.148</v>
      </c>
      <c r="L30" s="407">
        <f t="shared" si="2"/>
        <v>1.068</v>
      </c>
      <c r="M30" s="407">
        <f t="shared" si="3"/>
        <v>0</v>
      </c>
      <c r="N30" s="135">
        <f t="shared" si="0"/>
        <v>0.148</v>
      </c>
      <c r="O30" s="176" t="str">
        <f t="shared" si="4"/>
        <v>是</v>
      </c>
      <c r="P30" s="176" t="str">
        <f t="shared" si="5"/>
        <v>否</v>
      </c>
    </row>
    <row r="31" hidden="1" spans="1:16">
      <c r="A31" s="167" t="s">
        <v>135</v>
      </c>
      <c r="B31" s="168" t="s">
        <v>135</v>
      </c>
      <c r="C31" s="168" t="s">
        <v>177</v>
      </c>
      <c r="D31" s="169" t="s">
        <v>184</v>
      </c>
      <c r="E31" s="168" t="s">
        <v>147</v>
      </c>
      <c r="F31" s="23" t="s">
        <v>185</v>
      </c>
      <c r="G31" s="26">
        <f>VLOOKUP(D31,全省上年决算数!$D$4:$G$1301,4)</f>
        <v>4519</v>
      </c>
      <c r="H31" s="26">
        <f>IFERROR(VLOOKUP(D31,全省预算!D:I,5,0),)</f>
        <v>5000</v>
      </c>
      <c r="I31" s="26"/>
      <c r="J31" s="26">
        <f>SUMIF(全省决算数!A30:A1410,D31:D1327,全省决算数!C30:C1410)</f>
        <v>3076</v>
      </c>
      <c r="K31" s="407"/>
      <c r="L31" s="407"/>
      <c r="M31" s="407">
        <f t="shared" si="3"/>
        <v>0</v>
      </c>
      <c r="N31" s="135">
        <f t="shared" si="0"/>
        <v>-0.319</v>
      </c>
      <c r="O31" s="176" t="str">
        <f t="shared" si="4"/>
        <v>是</v>
      </c>
      <c r="P31" s="176" t="str">
        <f t="shared" si="5"/>
        <v>否</v>
      </c>
    </row>
    <row r="32" hidden="1" spans="1:16">
      <c r="A32" s="167" t="s">
        <v>135</v>
      </c>
      <c r="B32" s="168" t="s">
        <v>135</v>
      </c>
      <c r="C32" s="168" t="s">
        <v>177</v>
      </c>
      <c r="D32" s="169" t="s">
        <v>186</v>
      </c>
      <c r="E32" s="168" t="s">
        <v>147</v>
      </c>
      <c r="F32" s="23" t="s">
        <v>187</v>
      </c>
      <c r="G32" s="26">
        <f>VLOOKUP(D32,全省上年决算数!$D$4:$G$1301,4)</f>
        <v>746</v>
      </c>
      <c r="H32" s="26">
        <f>IFERROR(VLOOKUP(D32,全省预算!D:I,5,0),)</f>
        <v>800</v>
      </c>
      <c r="I32" s="26"/>
      <c r="J32" s="26">
        <f>SUMIF(全省决算数!A31:A1411,D32:D1328,全省决算数!C31:C1411)</f>
        <v>1279</v>
      </c>
      <c r="K32" s="407"/>
      <c r="L32" s="407"/>
      <c r="M32" s="407">
        <f t="shared" si="3"/>
        <v>0</v>
      </c>
      <c r="N32" s="135">
        <f t="shared" si="0"/>
        <v>0.714</v>
      </c>
      <c r="O32" s="176" t="str">
        <f t="shared" si="4"/>
        <v>是</v>
      </c>
      <c r="P32" s="176" t="str">
        <f t="shared" si="5"/>
        <v>否</v>
      </c>
    </row>
    <row r="33" hidden="1" spans="1:16">
      <c r="A33" s="167" t="s">
        <v>135</v>
      </c>
      <c r="B33" s="168" t="s">
        <v>135</v>
      </c>
      <c r="C33" s="168" t="s">
        <v>177</v>
      </c>
      <c r="D33" s="169" t="s">
        <v>188</v>
      </c>
      <c r="E33" s="168" t="s">
        <v>147</v>
      </c>
      <c r="F33" s="23" t="s">
        <v>189</v>
      </c>
      <c r="G33" s="26">
        <f>VLOOKUP(D33,全省上年决算数!$D$4:$G$1301,4)</f>
        <v>2037</v>
      </c>
      <c r="H33" s="26">
        <f>IFERROR(VLOOKUP(D33,全省预算!D:I,5,0),)</f>
        <v>2120</v>
      </c>
      <c r="I33" s="26"/>
      <c r="J33" s="26">
        <f>SUMIF(全省决算数!A32:A1412,D33:D1329,全省决算数!C32:C1412)</f>
        <v>2387</v>
      </c>
      <c r="K33" s="407">
        <f t="shared" si="1"/>
        <v>1.172</v>
      </c>
      <c r="L33" s="407">
        <f t="shared" si="2"/>
        <v>1.126</v>
      </c>
      <c r="M33" s="407">
        <f t="shared" si="3"/>
        <v>0</v>
      </c>
      <c r="N33" s="135">
        <f t="shared" si="0"/>
        <v>0.172</v>
      </c>
      <c r="O33" s="176" t="str">
        <f t="shared" si="4"/>
        <v>是</v>
      </c>
      <c r="P33" s="176" t="str">
        <f t="shared" si="5"/>
        <v>否</v>
      </c>
    </row>
    <row r="34" hidden="1" spans="1:16">
      <c r="A34" s="167" t="s">
        <v>135</v>
      </c>
      <c r="B34" s="168" t="s">
        <v>135</v>
      </c>
      <c r="C34" s="168" t="s">
        <v>177</v>
      </c>
      <c r="D34" s="169" t="s">
        <v>190</v>
      </c>
      <c r="E34" s="168" t="s">
        <v>147</v>
      </c>
      <c r="F34" s="23" t="s">
        <v>191</v>
      </c>
      <c r="G34" s="26">
        <f>VLOOKUP(D34,全省上年决算数!$D$4:$G$1301,4)</f>
        <v>18445</v>
      </c>
      <c r="H34" s="26">
        <f>IFERROR(VLOOKUP(D34,全省预算!D:I,5,0),)</f>
        <v>19000</v>
      </c>
      <c r="I34" s="26"/>
      <c r="J34" s="26">
        <f>SUMIF(全省决算数!A33:A1413,D34:D1330,全省决算数!C33:C1413)</f>
        <v>12240</v>
      </c>
      <c r="K34" s="407">
        <f t="shared" si="1"/>
        <v>0.664</v>
      </c>
      <c r="L34" s="407">
        <f t="shared" si="2"/>
        <v>0.644</v>
      </c>
      <c r="M34" s="407">
        <f t="shared" si="3"/>
        <v>0</v>
      </c>
      <c r="N34" s="135">
        <f t="shared" si="0"/>
        <v>-0.336</v>
      </c>
      <c r="O34" s="176" t="str">
        <f t="shared" si="4"/>
        <v>是</v>
      </c>
      <c r="P34" s="176" t="str">
        <f t="shared" si="5"/>
        <v>否</v>
      </c>
    </row>
    <row r="35" hidden="1" spans="1:16">
      <c r="A35" s="167" t="s">
        <v>135</v>
      </c>
      <c r="B35" s="168" t="s">
        <v>135</v>
      </c>
      <c r="C35" s="168" t="s">
        <v>177</v>
      </c>
      <c r="D35" s="169" t="s">
        <v>192</v>
      </c>
      <c r="E35" s="168" t="s">
        <v>147</v>
      </c>
      <c r="F35" s="27" t="s">
        <v>193</v>
      </c>
      <c r="G35" s="26">
        <f>VLOOKUP(D35,全省上年决算数!$D$4:$G$1301,4)</f>
        <v>1387</v>
      </c>
      <c r="H35" s="26">
        <f>IFERROR(VLOOKUP(D35,全省预算!D:I,5,0),)</f>
        <v>1450</v>
      </c>
      <c r="I35" s="26"/>
      <c r="J35" s="26">
        <f>SUMIF(全省决算数!A34:A1414,D35:D1331,全省决算数!C34:C1414)</f>
        <v>1712</v>
      </c>
      <c r="K35" s="407">
        <f t="shared" si="1"/>
        <v>1.234</v>
      </c>
      <c r="L35" s="407">
        <f t="shared" si="2"/>
        <v>1.181</v>
      </c>
      <c r="M35" s="407">
        <f t="shared" si="3"/>
        <v>0</v>
      </c>
      <c r="N35" s="135">
        <f t="shared" si="0"/>
        <v>0.234</v>
      </c>
      <c r="O35" s="176" t="str">
        <f t="shared" si="4"/>
        <v>是</v>
      </c>
      <c r="P35" s="176" t="str">
        <f t="shared" si="5"/>
        <v>否</v>
      </c>
    </row>
    <row r="36" hidden="1" spans="1:16">
      <c r="A36" s="167" t="s">
        <v>135</v>
      </c>
      <c r="B36" s="168" t="s">
        <v>135</v>
      </c>
      <c r="C36" s="168" t="s">
        <v>177</v>
      </c>
      <c r="D36" s="169" t="s">
        <v>194</v>
      </c>
      <c r="E36" s="168" t="s">
        <v>147</v>
      </c>
      <c r="F36" s="27" t="s">
        <v>160</v>
      </c>
      <c r="G36" s="26">
        <f>VLOOKUP(D36,全省上年决算数!$D$4:$G$1301,4)</f>
        <v>16065</v>
      </c>
      <c r="H36" s="26">
        <f>IFERROR(VLOOKUP(D36,全省预算!D:I,5,0),)</f>
        <v>16000</v>
      </c>
      <c r="I36" s="26"/>
      <c r="J36" s="26">
        <f>SUMIF(全省决算数!A35:A1415,D36:D1332,全省决算数!C35:C1415)</f>
        <v>19030</v>
      </c>
      <c r="K36" s="407">
        <f t="shared" si="1"/>
        <v>1.185</v>
      </c>
      <c r="L36" s="407">
        <f t="shared" si="2"/>
        <v>1.189</v>
      </c>
      <c r="M36" s="407">
        <f t="shared" si="3"/>
        <v>0</v>
      </c>
      <c r="N36" s="26">
        <f>SUM(N37:N38,N41,N44:N45,N48:N49)</f>
        <v>0</v>
      </c>
      <c r="O36" s="176" t="str">
        <f t="shared" si="4"/>
        <v>是</v>
      </c>
      <c r="P36" s="176" t="str">
        <f t="shared" si="5"/>
        <v>否</v>
      </c>
    </row>
    <row r="37" hidden="1" spans="1:16">
      <c r="A37" s="167" t="s">
        <v>135</v>
      </c>
      <c r="B37" s="168" t="s">
        <v>135</v>
      </c>
      <c r="C37" s="168" t="s">
        <v>177</v>
      </c>
      <c r="D37" s="169" t="s">
        <v>195</v>
      </c>
      <c r="E37" s="168" t="s">
        <v>147</v>
      </c>
      <c r="F37" s="23" t="s">
        <v>196</v>
      </c>
      <c r="G37" s="26">
        <f>VLOOKUP(D37,全省上年决算数!$D$4:$G$1301,4)</f>
        <v>293487</v>
      </c>
      <c r="H37" s="26">
        <f>IFERROR(VLOOKUP(D37,全省预算!D:I,5,0),)</f>
        <v>307630</v>
      </c>
      <c r="I37" s="26"/>
      <c r="J37" s="26">
        <f>SUMIF(全省决算数!A36:A1416,D37:D1333,全省决算数!C36:C1416)</f>
        <v>213692</v>
      </c>
      <c r="K37" s="407">
        <f t="shared" si="1"/>
        <v>0.728</v>
      </c>
      <c r="L37" s="407">
        <f t="shared" si="2"/>
        <v>0.695</v>
      </c>
      <c r="M37" s="407">
        <f t="shared" si="3"/>
        <v>0</v>
      </c>
      <c r="N37" s="135">
        <f t="shared" ref="N37:N44" si="6">IF(ISERROR(J37/G37-1),"",J37/G37-1)</f>
        <v>-0.272</v>
      </c>
      <c r="O37" s="176" t="str">
        <f t="shared" si="4"/>
        <v>是</v>
      </c>
      <c r="P37" s="176" t="str">
        <f t="shared" si="5"/>
        <v>否</v>
      </c>
    </row>
    <row r="38" ht="21.95" customHeight="1" spans="1:16">
      <c r="A38" s="167" t="s">
        <v>135</v>
      </c>
      <c r="B38" s="168" t="s">
        <v>136</v>
      </c>
      <c r="C38" s="168" t="s">
        <v>135</v>
      </c>
      <c r="D38" s="169" t="s">
        <v>197</v>
      </c>
      <c r="E38" s="168"/>
      <c r="F38" s="23" t="s">
        <v>198</v>
      </c>
      <c r="G38" s="26">
        <f>SUMIF($C39:$C$1301,$D38,$G39:$G$1301)</f>
        <v>238950</v>
      </c>
      <c r="H38" s="26">
        <f>VLOOKUP(F38,全省预算!$F:$H,3,0)</f>
        <v>250800</v>
      </c>
      <c r="I38" s="26">
        <f>VLOOKUP(D38,全省调整!A:I,3,0)</f>
        <v>253068</v>
      </c>
      <c r="J38" s="26">
        <f>VLOOKUP(F38,全省决算数!$B:$C,2,0)</f>
        <v>246725</v>
      </c>
      <c r="K38" s="407">
        <f t="shared" si="1"/>
        <v>1.033</v>
      </c>
      <c r="L38" s="407">
        <f t="shared" si="2"/>
        <v>0.984</v>
      </c>
      <c r="M38" s="407">
        <f t="shared" si="3"/>
        <v>0.975</v>
      </c>
      <c r="N38" s="135">
        <f t="shared" si="6"/>
        <v>0.033</v>
      </c>
      <c r="O38" s="176" t="str">
        <f t="shared" si="4"/>
        <v>是</v>
      </c>
      <c r="P38" s="176" t="str">
        <f t="shared" si="5"/>
        <v>是</v>
      </c>
    </row>
    <row r="39" hidden="1" spans="1:16">
      <c r="A39" s="167" t="s">
        <v>135</v>
      </c>
      <c r="B39" s="168" t="s">
        <v>135</v>
      </c>
      <c r="C39" s="168" t="s">
        <v>197</v>
      </c>
      <c r="D39" s="169" t="s">
        <v>199</v>
      </c>
      <c r="E39" s="168" t="s">
        <v>147</v>
      </c>
      <c r="F39" s="23" t="s">
        <v>141</v>
      </c>
      <c r="G39" s="26">
        <f>VLOOKUP(D39,全省上年决算数!$D$4:$G$1301,4)</f>
        <v>47263</v>
      </c>
      <c r="H39" s="26">
        <f>IFERROR(VLOOKUP(D39,全省预算!D:I,5,0),)</f>
        <v>49600</v>
      </c>
      <c r="I39" s="26"/>
      <c r="J39" s="26">
        <f>SUMIF(全省决算数!A38:A1418,D39:D1335,全省决算数!C38:C1418)</f>
        <v>58684</v>
      </c>
      <c r="K39" s="407">
        <f t="shared" si="1"/>
        <v>1.242</v>
      </c>
      <c r="L39" s="407">
        <f t="shared" si="2"/>
        <v>1.183</v>
      </c>
      <c r="M39" s="407">
        <f t="shared" si="3"/>
        <v>0</v>
      </c>
      <c r="N39" s="135">
        <f t="shared" si="6"/>
        <v>0.242</v>
      </c>
      <c r="O39" s="176" t="str">
        <f t="shared" si="4"/>
        <v>是</v>
      </c>
      <c r="P39" s="176" t="str">
        <f t="shared" si="5"/>
        <v>否</v>
      </c>
    </row>
    <row r="40" hidden="1" spans="1:16">
      <c r="A40" s="167" t="s">
        <v>135</v>
      </c>
      <c r="B40" s="168" t="s">
        <v>135</v>
      </c>
      <c r="C40" s="168" t="s">
        <v>197</v>
      </c>
      <c r="D40" s="169" t="s">
        <v>200</v>
      </c>
      <c r="E40" s="168" t="s">
        <v>147</v>
      </c>
      <c r="F40" s="23" t="s">
        <v>143</v>
      </c>
      <c r="G40" s="26">
        <f>VLOOKUP(D40,全省上年决算数!$D$4:$G$1301,4)</f>
        <v>22926</v>
      </c>
      <c r="H40" s="26">
        <f>IFERROR(VLOOKUP(D40,全省预算!D:I,5,0),)</f>
        <v>24000</v>
      </c>
      <c r="I40" s="26"/>
      <c r="J40" s="26">
        <f>SUMIF(全省决算数!A39:A1419,D40:D1336,全省决算数!C39:C1419)</f>
        <v>19171</v>
      </c>
      <c r="K40" s="407">
        <f t="shared" si="1"/>
        <v>0.836</v>
      </c>
      <c r="L40" s="407">
        <f t="shared" si="2"/>
        <v>0.799</v>
      </c>
      <c r="M40" s="407">
        <f t="shared" si="3"/>
        <v>0</v>
      </c>
      <c r="N40" s="135">
        <f t="shared" si="6"/>
        <v>-0.164</v>
      </c>
      <c r="O40" s="176" t="str">
        <f t="shared" si="4"/>
        <v>是</v>
      </c>
      <c r="P40" s="176" t="str">
        <f t="shared" si="5"/>
        <v>否</v>
      </c>
    </row>
    <row r="41" hidden="1" spans="1:16">
      <c r="A41" s="167" t="s">
        <v>135</v>
      </c>
      <c r="B41" s="168" t="s">
        <v>135</v>
      </c>
      <c r="C41" s="168" t="s">
        <v>197</v>
      </c>
      <c r="D41" s="169" t="s">
        <v>201</v>
      </c>
      <c r="E41" s="168" t="s">
        <v>147</v>
      </c>
      <c r="F41" s="23" t="s">
        <v>145</v>
      </c>
      <c r="G41" s="26">
        <f>VLOOKUP(D41,全省上年决算数!$D$4:$G$1301,4)</f>
        <v>426</v>
      </c>
      <c r="H41" s="26">
        <f>IFERROR(VLOOKUP(D41,全省预算!D:I,5,0),)</f>
        <v>450</v>
      </c>
      <c r="I41" s="26"/>
      <c r="J41" s="26">
        <f>SUMIF(全省决算数!A40:A1420,D41:D1337,全省决算数!C40:C1420)</f>
        <v>329</v>
      </c>
      <c r="K41" s="407">
        <f t="shared" si="1"/>
        <v>0.772</v>
      </c>
      <c r="L41" s="407">
        <f t="shared" si="2"/>
        <v>0.731</v>
      </c>
      <c r="M41" s="407">
        <f t="shared" si="3"/>
        <v>0</v>
      </c>
      <c r="N41" s="135">
        <f t="shared" si="6"/>
        <v>-0.228</v>
      </c>
      <c r="O41" s="176" t="str">
        <f t="shared" si="4"/>
        <v>是</v>
      </c>
      <c r="P41" s="176" t="str">
        <f t="shared" si="5"/>
        <v>否</v>
      </c>
    </row>
    <row r="42" hidden="1" spans="1:16">
      <c r="A42" s="167" t="s">
        <v>135</v>
      </c>
      <c r="B42" s="168" t="s">
        <v>135</v>
      </c>
      <c r="C42" s="168" t="s">
        <v>197</v>
      </c>
      <c r="D42" s="169" t="s">
        <v>202</v>
      </c>
      <c r="E42" s="168" t="s">
        <v>147</v>
      </c>
      <c r="F42" s="23" t="s">
        <v>203</v>
      </c>
      <c r="G42" s="26">
        <f>VLOOKUP(D42,全省上年决算数!$D$4:$G$1301,4)</f>
        <v>91893</v>
      </c>
      <c r="H42" s="26">
        <f>IFERROR(VLOOKUP(D42,全省预算!D:I,5,0),)</f>
        <v>96300</v>
      </c>
      <c r="I42" s="26"/>
      <c r="J42" s="26">
        <f>SUMIF(全省决算数!A41:A1421,D42:D1338,全省决算数!C41:C1421)</f>
        <v>85483</v>
      </c>
      <c r="K42" s="407"/>
      <c r="L42" s="407">
        <f t="shared" si="2"/>
        <v>0.888</v>
      </c>
      <c r="M42" s="407">
        <f t="shared" si="3"/>
        <v>0</v>
      </c>
      <c r="N42" s="135">
        <f t="shared" si="6"/>
        <v>-0.07</v>
      </c>
      <c r="O42" s="176" t="str">
        <f t="shared" si="4"/>
        <v>是</v>
      </c>
      <c r="P42" s="176" t="str">
        <f t="shared" si="5"/>
        <v>否</v>
      </c>
    </row>
    <row r="43" hidden="1" spans="1:16">
      <c r="A43" s="167" t="s">
        <v>135</v>
      </c>
      <c r="B43" s="168" t="s">
        <v>135</v>
      </c>
      <c r="C43" s="168" t="s">
        <v>197</v>
      </c>
      <c r="D43" s="169" t="s">
        <v>204</v>
      </c>
      <c r="E43" s="168" t="s">
        <v>147</v>
      </c>
      <c r="F43" s="23" t="s">
        <v>205</v>
      </c>
      <c r="G43" s="26">
        <f>VLOOKUP(D43,全省上年决算数!$D$4:$G$1301,4)</f>
        <v>671</v>
      </c>
      <c r="H43" s="26">
        <f>IFERROR(VLOOKUP(D43,全省预算!D:I,5,0),)</f>
        <v>700</v>
      </c>
      <c r="I43" s="26"/>
      <c r="J43" s="26">
        <f>SUMIF(全省决算数!A42:A1422,D43:D1339,全省决算数!C42:C1422)</f>
        <v>586</v>
      </c>
      <c r="K43" s="407">
        <f t="shared" si="1"/>
        <v>0.873</v>
      </c>
      <c r="L43" s="407"/>
      <c r="M43" s="407">
        <f t="shared" si="3"/>
        <v>0</v>
      </c>
      <c r="N43" s="135">
        <f t="shared" si="6"/>
        <v>-0.127</v>
      </c>
      <c r="O43" s="176" t="str">
        <f t="shared" si="4"/>
        <v>是</v>
      </c>
      <c r="P43" s="176" t="str">
        <f t="shared" si="5"/>
        <v>否</v>
      </c>
    </row>
    <row r="44" hidden="1" spans="1:16">
      <c r="A44" s="167" t="s">
        <v>135</v>
      </c>
      <c r="B44" s="168" t="s">
        <v>135</v>
      </c>
      <c r="C44" s="168" t="s">
        <v>197</v>
      </c>
      <c r="D44" s="169" t="s">
        <v>206</v>
      </c>
      <c r="E44" s="168" t="s">
        <v>147</v>
      </c>
      <c r="F44" s="23" t="s">
        <v>207</v>
      </c>
      <c r="G44" s="26">
        <f>VLOOKUP(D44,全省上年决算数!$D$4:$G$1301,4)</f>
        <v>10660</v>
      </c>
      <c r="H44" s="26">
        <f>IFERROR(VLOOKUP(D44,全省预算!D:I,5,0),)</f>
        <v>11600</v>
      </c>
      <c r="I44" s="26"/>
      <c r="J44" s="26">
        <f>SUMIF(全省决算数!A43:A1423,D44:D1340,全省决算数!C43:C1423)</f>
        <v>9215</v>
      </c>
      <c r="K44" s="407">
        <f t="shared" si="1"/>
        <v>0.864</v>
      </c>
      <c r="L44" s="407"/>
      <c r="M44" s="407">
        <f t="shared" si="3"/>
        <v>0</v>
      </c>
      <c r="N44" s="135">
        <f t="shared" si="6"/>
        <v>-0.136</v>
      </c>
      <c r="O44" s="176" t="str">
        <f t="shared" si="4"/>
        <v>是</v>
      </c>
      <c r="P44" s="176" t="str">
        <f t="shared" si="5"/>
        <v>否</v>
      </c>
    </row>
    <row r="45" hidden="1" spans="1:16">
      <c r="A45" s="167" t="s">
        <v>135</v>
      </c>
      <c r="B45" s="168" t="s">
        <v>135</v>
      </c>
      <c r="C45" s="168" t="s">
        <v>197</v>
      </c>
      <c r="D45" s="169" t="s">
        <v>208</v>
      </c>
      <c r="E45" s="168" t="s">
        <v>147</v>
      </c>
      <c r="F45" s="23" t="s">
        <v>209</v>
      </c>
      <c r="G45" s="26">
        <f>VLOOKUP(D45,全省上年决算数!$D$4:$G$1301,4)</f>
        <v>704</v>
      </c>
      <c r="H45" s="26">
        <f>IFERROR(VLOOKUP(D45,全省预算!D:I,5,0),)</f>
        <v>750</v>
      </c>
      <c r="I45" s="26"/>
      <c r="J45" s="26">
        <f>SUMIF(全省决算数!A44:A1424,D45:D1341,全省决算数!C44:C1424)</f>
        <v>590</v>
      </c>
      <c r="K45" s="407"/>
      <c r="L45" s="407"/>
      <c r="M45" s="407">
        <f t="shared" si="3"/>
        <v>0</v>
      </c>
      <c r="N45" s="26">
        <f>SUM(D29:D30,D33)-SUM(N29:N30,N33,N37:N38,N41,N44,N48:N49)</f>
        <v>0</v>
      </c>
      <c r="O45" s="176" t="str">
        <f t="shared" si="4"/>
        <v>是</v>
      </c>
      <c r="P45" s="176" t="str">
        <f t="shared" si="5"/>
        <v>否</v>
      </c>
    </row>
    <row r="46" hidden="1" spans="1:16">
      <c r="A46" s="167" t="s">
        <v>210</v>
      </c>
      <c r="B46" s="168" t="s">
        <v>135</v>
      </c>
      <c r="C46" s="168" t="s">
        <v>197</v>
      </c>
      <c r="D46" s="169" t="s">
        <v>211</v>
      </c>
      <c r="E46" s="168" t="s">
        <v>147</v>
      </c>
      <c r="F46" s="23" t="s">
        <v>212</v>
      </c>
      <c r="G46" s="26">
        <f>VLOOKUP(D46,全省上年决算数!$D$4:$G$1301,4)</f>
        <v>2835</v>
      </c>
      <c r="H46" s="26">
        <f>IFERROR(VLOOKUP(D46,全省预算!D:I,5,0),)</f>
        <v>3000</v>
      </c>
      <c r="I46" s="26"/>
      <c r="J46" s="26">
        <f>SUMIF(全省决算数!A45:A1425,D46:D1342,全省决算数!C45:C1425)</f>
        <v>2909</v>
      </c>
      <c r="K46" s="407">
        <f t="shared" si="1"/>
        <v>1.026</v>
      </c>
      <c r="L46" s="407">
        <f t="shared" si="2"/>
        <v>0.97</v>
      </c>
      <c r="M46" s="407">
        <f t="shared" si="3"/>
        <v>0</v>
      </c>
      <c r="N46" s="135">
        <f t="shared" ref="N46:N51" si="7">IF(ISERROR(J46/G46-1),"",J46/G46-1)</f>
        <v>0.026</v>
      </c>
      <c r="O46" s="176" t="str">
        <f t="shared" si="4"/>
        <v>是</v>
      </c>
      <c r="P46" s="176" t="str">
        <f t="shared" si="5"/>
        <v>否</v>
      </c>
    </row>
    <row r="47" hidden="1" spans="1:16">
      <c r="A47" s="167" t="s">
        <v>135</v>
      </c>
      <c r="B47" s="168" t="s">
        <v>135</v>
      </c>
      <c r="C47" s="168" t="s">
        <v>197</v>
      </c>
      <c r="D47" s="455" t="s">
        <v>213</v>
      </c>
      <c r="E47" s="168" t="s">
        <v>147</v>
      </c>
      <c r="F47" s="23" t="s">
        <v>214</v>
      </c>
      <c r="G47" s="26">
        <f>VLOOKUP(D47,全省上年决算数!$D$4:$G$1301,4)</f>
        <v>0</v>
      </c>
      <c r="H47" s="26">
        <f>IFERROR(VLOOKUP(D47,全省预算!D:I,5,0),)</f>
        <v>0</v>
      </c>
      <c r="I47" s="26"/>
      <c r="J47" s="26">
        <f>SUMIF(全省决算数!A46:A1426,D47:D1343,全省决算数!C46:C1426)</f>
        <v>9</v>
      </c>
      <c r="K47" s="407"/>
      <c r="L47" s="407"/>
      <c r="M47" s="407">
        <f t="shared" si="3"/>
        <v>0</v>
      </c>
      <c r="N47" s="135" t="str">
        <f t="shared" si="7"/>
        <v/>
      </c>
      <c r="O47" s="176" t="str">
        <f t="shared" si="4"/>
        <v>是</v>
      </c>
      <c r="P47" s="176" t="str">
        <f t="shared" si="5"/>
        <v>否</v>
      </c>
    </row>
    <row r="48" hidden="1" spans="1:16">
      <c r="A48" s="167" t="s">
        <v>135</v>
      </c>
      <c r="B48" s="168" t="s">
        <v>135</v>
      </c>
      <c r="C48" s="168" t="s">
        <v>197</v>
      </c>
      <c r="D48" s="169" t="s">
        <v>215</v>
      </c>
      <c r="E48" s="168" t="s">
        <v>147</v>
      </c>
      <c r="F48" s="23" t="s">
        <v>160</v>
      </c>
      <c r="G48" s="26">
        <f>VLOOKUP(D48,全省上年决算数!$D$4:$G$1301,4)</f>
        <v>3720</v>
      </c>
      <c r="H48" s="26">
        <f>IFERROR(VLOOKUP(D48,全省预算!D:I,5,0),)</f>
        <v>4000</v>
      </c>
      <c r="I48" s="26"/>
      <c r="J48" s="26">
        <f>SUMIF(全省决算数!A47:A1427,D48:D1344,全省决算数!C47:C1427)</f>
        <v>4576</v>
      </c>
      <c r="K48" s="407">
        <f t="shared" si="1"/>
        <v>1.23</v>
      </c>
      <c r="L48" s="407">
        <f t="shared" si="2"/>
        <v>1.144</v>
      </c>
      <c r="M48" s="407">
        <f t="shared" si="3"/>
        <v>0</v>
      </c>
      <c r="N48" s="135">
        <f t="shared" si="7"/>
        <v>0.23</v>
      </c>
      <c r="O48" s="176" t="str">
        <f t="shared" si="4"/>
        <v>是</v>
      </c>
      <c r="P48" s="176" t="str">
        <f t="shared" si="5"/>
        <v>否</v>
      </c>
    </row>
    <row r="49" hidden="1" spans="1:16">
      <c r="A49" s="167" t="s">
        <v>135</v>
      </c>
      <c r="B49" s="168" t="s">
        <v>135</v>
      </c>
      <c r="C49" s="168" t="s">
        <v>197</v>
      </c>
      <c r="D49" s="169" t="s">
        <v>216</v>
      </c>
      <c r="E49" s="168" t="s">
        <v>147</v>
      </c>
      <c r="F49" s="23" t="s">
        <v>217</v>
      </c>
      <c r="G49" s="26">
        <f>VLOOKUP(D49,全省上年决算数!$D$4:$G$1301,4)</f>
        <v>57852</v>
      </c>
      <c r="H49" s="26">
        <f>IFERROR(VLOOKUP(D49,全省预算!D:I,5,0),)</f>
        <v>60400</v>
      </c>
      <c r="I49" s="26"/>
      <c r="J49" s="26">
        <f>SUMIF(全省决算数!A48:A1428,D49:D1345,全省决算数!C48:C1428)</f>
        <v>65173</v>
      </c>
      <c r="K49" s="407">
        <f t="shared" si="1"/>
        <v>1.127</v>
      </c>
      <c r="L49" s="407">
        <f t="shared" si="2"/>
        <v>1.079</v>
      </c>
      <c r="M49" s="407">
        <f t="shared" si="3"/>
        <v>0</v>
      </c>
      <c r="N49" s="135">
        <f t="shared" si="7"/>
        <v>0.127</v>
      </c>
      <c r="O49" s="176" t="str">
        <f t="shared" si="4"/>
        <v>是</v>
      </c>
      <c r="P49" s="176" t="str">
        <f t="shared" si="5"/>
        <v>否</v>
      </c>
    </row>
    <row r="50" ht="21.95" customHeight="1" spans="1:16">
      <c r="A50" s="167" t="s">
        <v>135</v>
      </c>
      <c r="B50" s="168" t="s">
        <v>136</v>
      </c>
      <c r="C50" s="168" t="s">
        <v>135</v>
      </c>
      <c r="D50" s="169" t="s">
        <v>218</v>
      </c>
      <c r="E50" s="168" t="s">
        <v>135</v>
      </c>
      <c r="F50" s="23" t="s">
        <v>219</v>
      </c>
      <c r="G50" s="26">
        <f>SUMIF($C51:$C$1301,$D50,$G51:$G$1301)</f>
        <v>46713</v>
      </c>
      <c r="H50" s="26">
        <f>VLOOKUP(F50,全省预算!$F:$H,3,0)</f>
        <v>49000</v>
      </c>
      <c r="I50" s="26">
        <f>VLOOKUP(D50,全省调整!A:I,3,0)</f>
        <v>53295</v>
      </c>
      <c r="J50" s="26">
        <f>VLOOKUP(F50,全省决算数!$B:$C,2,0)</f>
        <v>52757</v>
      </c>
      <c r="K50" s="407">
        <f t="shared" si="1"/>
        <v>1.129</v>
      </c>
      <c r="L50" s="407">
        <f t="shared" si="2"/>
        <v>1.077</v>
      </c>
      <c r="M50" s="407">
        <f t="shared" si="3"/>
        <v>0.99</v>
      </c>
      <c r="N50" s="135">
        <f t="shared" si="7"/>
        <v>0.129</v>
      </c>
      <c r="O50" s="176" t="str">
        <f t="shared" si="4"/>
        <v>是</v>
      </c>
      <c r="P50" s="176" t="str">
        <f t="shared" si="5"/>
        <v>是</v>
      </c>
    </row>
    <row r="51" hidden="1" spans="1:16">
      <c r="A51" s="167" t="s">
        <v>135</v>
      </c>
      <c r="B51" s="168" t="s">
        <v>135</v>
      </c>
      <c r="C51" s="168" t="s">
        <v>218</v>
      </c>
      <c r="D51" s="169" t="s">
        <v>220</v>
      </c>
      <c r="E51" s="168" t="s">
        <v>147</v>
      </c>
      <c r="F51" s="23" t="s">
        <v>141</v>
      </c>
      <c r="G51" s="26">
        <f>VLOOKUP(D51,全省上年决算数!$D$4:$G$1301,4)</f>
        <v>21984</v>
      </c>
      <c r="H51" s="26">
        <f>IFERROR(VLOOKUP(D51,全省预算!D:I,5,0),)</f>
        <v>23400</v>
      </c>
      <c r="I51" s="26"/>
      <c r="J51" s="26">
        <f>SUMIF(全省决算数!A50:A1430,D51:D1347,全省决算数!C50:C1430)</f>
        <v>28158</v>
      </c>
      <c r="K51" s="407">
        <f t="shared" si="1"/>
        <v>1.281</v>
      </c>
      <c r="L51" s="407">
        <f t="shared" si="2"/>
        <v>1.203</v>
      </c>
      <c r="M51" s="407">
        <f t="shared" si="3"/>
        <v>0</v>
      </c>
      <c r="N51" s="135">
        <f t="shared" si="7"/>
        <v>0.281</v>
      </c>
      <c r="O51" s="176" t="str">
        <f t="shared" si="4"/>
        <v>是</v>
      </c>
      <c r="P51" s="176" t="str">
        <f t="shared" si="5"/>
        <v>否</v>
      </c>
    </row>
    <row r="52" hidden="1" spans="1:16">
      <c r="A52" s="167" t="s">
        <v>135</v>
      </c>
      <c r="B52" s="168" t="s">
        <v>135</v>
      </c>
      <c r="C52" s="168" t="s">
        <v>218</v>
      </c>
      <c r="D52" s="169" t="s">
        <v>221</v>
      </c>
      <c r="E52" s="168" t="s">
        <v>147</v>
      </c>
      <c r="F52" s="23" t="s">
        <v>143</v>
      </c>
      <c r="G52" s="26">
        <f>VLOOKUP(D52,全省上年决算数!$D$4:$G$1301,4)</f>
        <v>2313</v>
      </c>
      <c r="H52" s="26">
        <f>IFERROR(VLOOKUP(D52,全省预算!D:I,5,0),)</f>
        <v>2400</v>
      </c>
      <c r="I52" s="26"/>
      <c r="J52" s="26">
        <f>SUMIF(全省决算数!A51:A1431,D52:D1348,全省决算数!C51:C1431)</f>
        <v>1854</v>
      </c>
      <c r="K52" s="407"/>
      <c r="L52" s="407"/>
      <c r="M52" s="407">
        <f t="shared" si="3"/>
        <v>0</v>
      </c>
      <c r="N52" s="135">
        <f>SUM(N29:N30,N33,N36,N51)</f>
        <v>0.465</v>
      </c>
      <c r="O52" s="176" t="str">
        <f t="shared" si="4"/>
        <v>是</v>
      </c>
      <c r="P52" s="176" t="str">
        <f t="shared" si="5"/>
        <v>否</v>
      </c>
    </row>
    <row r="53" hidden="1" spans="1:16">
      <c r="A53" s="167" t="s">
        <v>135</v>
      </c>
      <c r="B53" s="168" t="s">
        <v>135</v>
      </c>
      <c r="C53" s="168" t="s">
        <v>218</v>
      </c>
      <c r="D53" s="169" t="s">
        <v>222</v>
      </c>
      <c r="E53" s="168" t="s">
        <v>147</v>
      </c>
      <c r="F53" s="23" t="s">
        <v>145</v>
      </c>
      <c r="G53" s="26">
        <f>VLOOKUP(D53,全省上年决算数!$D$4:$G$1301,4)</f>
        <v>149</v>
      </c>
      <c r="H53" s="26">
        <f>IFERROR(VLOOKUP(D53,全省预算!D:I,5,0),)</f>
        <v>155</v>
      </c>
      <c r="I53" s="26"/>
      <c r="J53" s="26">
        <f>SUMIF(全省决算数!A52:A1432,D53:D1349,全省决算数!C52:C1432)</f>
        <v>187</v>
      </c>
      <c r="K53" s="407">
        <f t="shared" si="1"/>
        <v>1.255</v>
      </c>
      <c r="L53" s="407">
        <f t="shared" si="2"/>
        <v>1.206</v>
      </c>
      <c r="M53" s="407">
        <f t="shared" si="3"/>
        <v>0</v>
      </c>
      <c r="N53" s="135">
        <f t="shared" ref="N53:N116" si="8">IF(ISERROR(J53/G53-1),"",J53/G53-1)</f>
        <v>0.255</v>
      </c>
      <c r="O53" s="176" t="str">
        <f t="shared" si="4"/>
        <v>是</v>
      </c>
      <c r="P53" s="176" t="str">
        <f t="shared" si="5"/>
        <v>否</v>
      </c>
    </row>
    <row r="54" hidden="1" spans="1:16">
      <c r="A54" s="167" t="s">
        <v>135</v>
      </c>
      <c r="B54" s="168" t="s">
        <v>135</v>
      </c>
      <c r="C54" s="168" t="s">
        <v>218</v>
      </c>
      <c r="D54" s="169" t="s">
        <v>223</v>
      </c>
      <c r="E54" s="168" t="s">
        <v>147</v>
      </c>
      <c r="F54" s="23" t="s">
        <v>224</v>
      </c>
      <c r="G54" s="26">
        <f>VLOOKUP(D54,全省上年决算数!$D$4:$G$1301,4)</f>
        <v>949</v>
      </c>
      <c r="H54" s="26">
        <f>IFERROR(VLOOKUP(D54,全省预算!D:I,5,0),)</f>
        <v>980</v>
      </c>
      <c r="I54" s="26"/>
      <c r="J54" s="26">
        <f>SUMIF(全省决算数!A53:A1433,D54:D1350,全省决算数!C53:C1433)</f>
        <v>1195</v>
      </c>
      <c r="K54" s="407"/>
      <c r="L54" s="407"/>
      <c r="M54" s="407">
        <f t="shared" si="3"/>
        <v>0</v>
      </c>
      <c r="N54" s="135">
        <f t="shared" si="8"/>
        <v>0.259</v>
      </c>
      <c r="O54" s="176" t="str">
        <f t="shared" si="4"/>
        <v>是</v>
      </c>
      <c r="P54" s="176" t="str">
        <f t="shared" si="5"/>
        <v>否</v>
      </c>
    </row>
    <row r="55" hidden="1" spans="1:16">
      <c r="A55" s="167" t="s">
        <v>135</v>
      </c>
      <c r="B55" s="168" t="s">
        <v>135</v>
      </c>
      <c r="C55" s="168" t="s">
        <v>218</v>
      </c>
      <c r="D55" s="169" t="s">
        <v>225</v>
      </c>
      <c r="E55" s="168" t="s">
        <v>147</v>
      </c>
      <c r="F55" s="23" t="s">
        <v>226</v>
      </c>
      <c r="G55" s="26">
        <f>VLOOKUP(D55,全省上年决算数!$D$4:$G$1301,4)</f>
        <v>4297</v>
      </c>
      <c r="H55" s="26">
        <f>IFERROR(VLOOKUP(D55,全省预算!D:I,5,0),)</f>
        <v>4500</v>
      </c>
      <c r="I55" s="26"/>
      <c r="J55" s="26">
        <f>SUMIF(全省决算数!A54:A1434,D55:D1351,全省决算数!C54:C1434)</f>
        <v>4225</v>
      </c>
      <c r="K55" s="407">
        <f t="shared" si="1"/>
        <v>0.983</v>
      </c>
      <c r="L55" s="407">
        <f t="shared" si="2"/>
        <v>0.939</v>
      </c>
      <c r="M55" s="407">
        <f t="shared" si="3"/>
        <v>0</v>
      </c>
      <c r="N55" s="135">
        <f t="shared" si="8"/>
        <v>-0.017</v>
      </c>
      <c r="O55" s="176" t="str">
        <f t="shared" si="4"/>
        <v>是</v>
      </c>
      <c r="P55" s="176" t="str">
        <f t="shared" si="5"/>
        <v>否</v>
      </c>
    </row>
    <row r="56" hidden="1" spans="1:16">
      <c r="A56" s="167" t="s">
        <v>135</v>
      </c>
      <c r="B56" s="168" t="s">
        <v>135</v>
      </c>
      <c r="C56" s="168" t="s">
        <v>218</v>
      </c>
      <c r="D56" s="169" t="s">
        <v>227</v>
      </c>
      <c r="E56" s="168" t="s">
        <v>147</v>
      </c>
      <c r="F56" s="23" t="s">
        <v>228</v>
      </c>
      <c r="G56" s="26">
        <f>VLOOKUP(D56,全省上年决算数!$D$4:$G$1301,4)</f>
        <v>932</v>
      </c>
      <c r="H56" s="26">
        <f>IFERROR(VLOOKUP(D56,全省预算!D:I,5,0),)</f>
        <v>1000</v>
      </c>
      <c r="I56" s="26"/>
      <c r="J56" s="26">
        <f>SUMIF(全省决算数!A55:A1435,D56:D1352,全省决算数!C55:C1435)</f>
        <v>1007</v>
      </c>
      <c r="K56" s="407">
        <f t="shared" si="1"/>
        <v>1.08</v>
      </c>
      <c r="L56" s="407"/>
      <c r="M56" s="407">
        <f t="shared" si="3"/>
        <v>0</v>
      </c>
      <c r="N56" s="135">
        <f t="shared" si="8"/>
        <v>0.08</v>
      </c>
      <c r="O56" s="176" t="str">
        <f t="shared" si="4"/>
        <v>是</v>
      </c>
      <c r="P56" s="176" t="str">
        <f t="shared" si="5"/>
        <v>否</v>
      </c>
    </row>
    <row r="57" hidden="1" spans="1:16">
      <c r="A57" s="167" t="s">
        <v>135</v>
      </c>
      <c r="B57" s="168" t="s">
        <v>135</v>
      </c>
      <c r="C57" s="168" t="s">
        <v>218</v>
      </c>
      <c r="D57" s="169" t="s">
        <v>229</v>
      </c>
      <c r="E57" s="168" t="s">
        <v>147</v>
      </c>
      <c r="F57" s="23" t="s">
        <v>230</v>
      </c>
      <c r="G57" s="26">
        <f>VLOOKUP(D57,全省上年决算数!$D$4:$G$1301,4)</f>
        <v>7061</v>
      </c>
      <c r="H57" s="26">
        <f>IFERROR(VLOOKUP(D57,全省预算!D:I,5,0),)</f>
        <v>7200</v>
      </c>
      <c r="I57" s="26"/>
      <c r="J57" s="26">
        <f>SUMIF(全省决算数!A56:A1436,D57:D1353,全省决算数!C56:C1436)</f>
        <v>2306</v>
      </c>
      <c r="K57" s="407">
        <f t="shared" si="1"/>
        <v>0.327</v>
      </c>
      <c r="L57" s="407">
        <f t="shared" si="2"/>
        <v>0.32</v>
      </c>
      <c r="M57" s="407">
        <f t="shared" si="3"/>
        <v>0</v>
      </c>
      <c r="N57" s="135">
        <f t="shared" si="8"/>
        <v>-0.673</v>
      </c>
      <c r="O57" s="176" t="str">
        <f t="shared" si="4"/>
        <v>是</v>
      </c>
      <c r="P57" s="176" t="str">
        <f t="shared" si="5"/>
        <v>否</v>
      </c>
    </row>
    <row r="58" hidden="1" spans="1:16">
      <c r="A58" s="167" t="s">
        <v>135</v>
      </c>
      <c r="B58" s="168" t="s">
        <v>135</v>
      </c>
      <c r="C58" s="168" t="s">
        <v>218</v>
      </c>
      <c r="D58" s="169" t="s">
        <v>231</v>
      </c>
      <c r="E58" s="168" t="s">
        <v>147</v>
      </c>
      <c r="F58" s="23" t="s">
        <v>232</v>
      </c>
      <c r="G58" s="26">
        <f>VLOOKUP(D58,全省上年决算数!$D$4:$G$1301,4)</f>
        <v>3985</v>
      </c>
      <c r="H58" s="26">
        <f>IFERROR(VLOOKUP(D58,全省预算!D:I,5,0),)</f>
        <v>4100</v>
      </c>
      <c r="I58" s="26"/>
      <c r="J58" s="26">
        <f>SUMIF(全省决算数!A57:A1437,D58:D1354,全省决算数!C57:C1437)</f>
        <v>5266</v>
      </c>
      <c r="K58" s="407">
        <f t="shared" si="1"/>
        <v>1.321</v>
      </c>
      <c r="L58" s="407">
        <f t="shared" si="2"/>
        <v>1.284</v>
      </c>
      <c r="M58" s="407">
        <f t="shared" si="3"/>
        <v>0</v>
      </c>
      <c r="N58" s="135">
        <f t="shared" si="8"/>
        <v>0.321</v>
      </c>
      <c r="O58" s="176" t="str">
        <f t="shared" si="4"/>
        <v>是</v>
      </c>
      <c r="P58" s="176" t="str">
        <f t="shared" si="5"/>
        <v>否</v>
      </c>
    </row>
    <row r="59" hidden="1" spans="1:16">
      <c r="A59" s="167" t="s">
        <v>135</v>
      </c>
      <c r="B59" s="168" t="s">
        <v>135</v>
      </c>
      <c r="C59" s="168" t="s">
        <v>218</v>
      </c>
      <c r="D59" s="169" t="s">
        <v>233</v>
      </c>
      <c r="E59" s="168" t="s">
        <v>147</v>
      </c>
      <c r="F59" s="23" t="s">
        <v>160</v>
      </c>
      <c r="G59" s="26">
        <f>VLOOKUP(D59,全省上年决算数!$D$4:$G$1301,4)</f>
        <v>2654</v>
      </c>
      <c r="H59" s="26">
        <f>IFERROR(VLOOKUP(D59,全省预算!D:I,5,0),)</f>
        <v>2840</v>
      </c>
      <c r="I59" s="26"/>
      <c r="J59" s="26">
        <f>SUMIF(全省决算数!A58:A1438,D59:D1355,全省决算数!C58:C1438)</f>
        <v>3624</v>
      </c>
      <c r="K59" s="407">
        <f t="shared" si="1"/>
        <v>1.365</v>
      </c>
      <c r="L59" s="407">
        <f t="shared" si="2"/>
        <v>1.276</v>
      </c>
      <c r="M59" s="407">
        <f t="shared" si="3"/>
        <v>0</v>
      </c>
      <c r="N59" s="135">
        <f t="shared" si="8"/>
        <v>0.365</v>
      </c>
      <c r="O59" s="176" t="str">
        <f t="shared" si="4"/>
        <v>是</v>
      </c>
      <c r="P59" s="176" t="str">
        <f t="shared" si="5"/>
        <v>否</v>
      </c>
    </row>
    <row r="60" hidden="1" spans="1:16">
      <c r="A60" s="167" t="s">
        <v>135</v>
      </c>
      <c r="B60" s="168" t="s">
        <v>135</v>
      </c>
      <c r="C60" s="168" t="s">
        <v>218</v>
      </c>
      <c r="D60" s="169" t="s">
        <v>234</v>
      </c>
      <c r="E60" s="168" t="s">
        <v>147</v>
      </c>
      <c r="F60" s="23" t="s">
        <v>235</v>
      </c>
      <c r="G60" s="26">
        <f>VLOOKUP(D60,全省上年决算数!$D$4:$G$1301,4)</f>
        <v>2389</v>
      </c>
      <c r="H60" s="26">
        <f>IFERROR(VLOOKUP(D60,全省预算!D:I,5,0),)</f>
        <v>2425</v>
      </c>
      <c r="I60" s="26"/>
      <c r="J60" s="26">
        <f>SUMIF(全省决算数!A59:A1439,D60:D1356,全省决算数!C59:C1439)</f>
        <v>4935</v>
      </c>
      <c r="K60" s="407">
        <f t="shared" si="1"/>
        <v>2.066</v>
      </c>
      <c r="L60" s="407">
        <f t="shared" si="2"/>
        <v>2.035</v>
      </c>
      <c r="M60" s="407">
        <f t="shared" si="3"/>
        <v>0</v>
      </c>
      <c r="N60" s="135">
        <f t="shared" si="8"/>
        <v>1.066</v>
      </c>
      <c r="O60" s="176" t="str">
        <f t="shared" si="4"/>
        <v>是</v>
      </c>
      <c r="P60" s="176" t="str">
        <f t="shared" si="5"/>
        <v>否</v>
      </c>
    </row>
    <row r="61" ht="21.95" customHeight="1" spans="1:16">
      <c r="A61" s="167" t="s">
        <v>135</v>
      </c>
      <c r="B61" s="168" t="s">
        <v>136</v>
      </c>
      <c r="C61" s="168" t="s">
        <v>135</v>
      </c>
      <c r="D61" s="169" t="s">
        <v>236</v>
      </c>
      <c r="E61" s="168" t="s">
        <v>135</v>
      </c>
      <c r="F61" s="23" t="s">
        <v>237</v>
      </c>
      <c r="G61" s="26">
        <f>SUMIF($C62:$C$1301,$D61,$G62:$G$1301)</f>
        <v>194287</v>
      </c>
      <c r="H61" s="26">
        <f>VLOOKUP(F61,全省预算!$F:$H,3,0)</f>
        <v>203000</v>
      </c>
      <c r="I61" s="26">
        <f>VLOOKUP(D61,全省调整!A:I,3,0)</f>
        <v>212474</v>
      </c>
      <c r="J61" s="26">
        <f>VLOOKUP(F61,全省决算数!$B:$C,2,0)</f>
        <v>206340</v>
      </c>
      <c r="K61" s="407">
        <f t="shared" si="1"/>
        <v>1.062</v>
      </c>
      <c r="L61" s="407">
        <f t="shared" si="2"/>
        <v>1.016</v>
      </c>
      <c r="M61" s="407">
        <f t="shared" si="3"/>
        <v>0.971</v>
      </c>
      <c r="N61" s="135">
        <f t="shared" si="8"/>
        <v>0.062</v>
      </c>
      <c r="O61" s="176" t="str">
        <f t="shared" si="4"/>
        <v>是</v>
      </c>
      <c r="P61" s="176" t="str">
        <f t="shared" si="5"/>
        <v>是</v>
      </c>
    </row>
    <row r="62" hidden="1" spans="1:16">
      <c r="A62" s="167" t="s">
        <v>135</v>
      </c>
      <c r="B62" s="168" t="s">
        <v>135</v>
      </c>
      <c r="C62" s="168" t="s">
        <v>236</v>
      </c>
      <c r="D62" s="169" t="s">
        <v>238</v>
      </c>
      <c r="E62" s="168" t="s">
        <v>147</v>
      </c>
      <c r="F62" s="23" t="s">
        <v>141</v>
      </c>
      <c r="G62" s="26">
        <f>VLOOKUP(D62,全省上年决算数!$D$4:$G$1301,4)</f>
        <v>94586</v>
      </c>
      <c r="H62" s="26">
        <f>IFERROR(VLOOKUP(D62,全省预算!D:I,5,0),)</f>
        <v>99300</v>
      </c>
      <c r="I62" s="26"/>
      <c r="J62" s="26">
        <f>SUMIF(全省决算数!A61:A1441,D62:D1358,全省决算数!C61:C1441)</f>
        <v>122671</v>
      </c>
      <c r="K62" s="175">
        <f t="shared" si="1"/>
        <v>1.3</v>
      </c>
      <c r="L62" s="175">
        <f t="shared" si="2"/>
        <v>1.24</v>
      </c>
      <c r="M62" s="175">
        <f t="shared" si="3"/>
        <v>0</v>
      </c>
      <c r="N62" s="135">
        <f t="shared" si="8"/>
        <v>0.297</v>
      </c>
      <c r="O62" s="176" t="str">
        <f t="shared" si="4"/>
        <v>是</v>
      </c>
      <c r="P62" s="176" t="str">
        <f t="shared" si="5"/>
        <v>否</v>
      </c>
    </row>
    <row r="63" hidden="1" spans="1:16">
      <c r="A63" s="167" t="s">
        <v>135</v>
      </c>
      <c r="B63" s="168" t="s">
        <v>135</v>
      </c>
      <c r="C63" s="168" t="s">
        <v>236</v>
      </c>
      <c r="D63" s="169" t="s">
        <v>239</v>
      </c>
      <c r="E63" s="168" t="s">
        <v>147</v>
      </c>
      <c r="F63" s="23" t="s">
        <v>143</v>
      </c>
      <c r="G63" s="26">
        <f>VLOOKUP(D63,全省上年决算数!$D$4:$G$1301,4)</f>
        <v>20425</v>
      </c>
      <c r="H63" s="26">
        <f>IFERROR(VLOOKUP(D63,全省预算!D:I,5,0),)</f>
        <v>21500</v>
      </c>
      <c r="I63" s="26"/>
      <c r="J63" s="26">
        <f>SUMIF(全省决算数!A62:A1442,D63:D1359,全省决算数!C62:C1442)</f>
        <v>17223</v>
      </c>
      <c r="K63" s="175"/>
      <c r="L63" s="175"/>
      <c r="M63" s="175">
        <f t="shared" si="3"/>
        <v>0</v>
      </c>
      <c r="N63" s="135">
        <f t="shared" si="8"/>
        <v>-0.157</v>
      </c>
      <c r="O63" s="176" t="str">
        <f t="shared" si="4"/>
        <v>是</v>
      </c>
      <c r="P63" s="176" t="str">
        <f t="shared" si="5"/>
        <v>否</v>
      </c>
    </row>
    <row r="64" hidden="1" spans="1:16">
      <c r="A64" s="167" t="s">
        <v>135</v>
      </c>
      <c r="B64" s="168" t="s">
        <v>135</v>
      </c>
      <c r="C64" s="168" t="s">
        <v>236</v>
      </c>
      <c r="D64" s="169" t="s">
        <v>240</v>
      </c>
      <c r="E64" s="168" t="s">
        <v>147</v>
      </c>
      <c r="F64" s="23" t="s">
        <v>145</v>
      </c>
      <c r="G64" s="26">
        <f>VLOOKUP(D64,全省上年决算数!$D$4:$G$1301,4)</f>
        <v>192</v>
      </c>
      <c r="H64" s="26">
        <f>IFERROR(VLOOKUP(D64,全省预算!D:I,5,0),)</f>
        <v>200</v>
      </c>
      <c r="I64" s="26"/>
      <c r="J64" s="26">
        <f>SUMIF(全省决算数!A63:A1443,D64:D1360,全省决算数!C63:C1443)</f>
        <v>204</v>
      </c>
      <c r="K64" s="175">
        <f t="shared" si="1"/>
        <v>1.06</v>
      </c>
      <c r="L64" s="175">
        <f t="shared" si="2"/>
        <v>1.02</v>
      </c>
      <c r="M64" s="175">
        <f t="shared" si="3"/>
        <v>0</v>
      </c>
      <c r="N64" s="135">
        <f t="shared" si="8"/>
        <v>0.063</v>
      </c>
      <c r="O64" s="176" t="str">
        <f t="shared" si="4"/>
        <v>是</v>
      </c>
      <c r="P64" s="176" t="str">
        <f t="shared" si="5"/>
        <v>否</v>
      </c>
    </row>
    <row r="65" hidden="1" spans="1:16">
      <c r="A65" s="167" t="s">
        <v>135</v>
      </c>
      <c r="B65" s="168" t="s">
        <v>135</v>
      </c>
      <c r="C65" s="168" t="s">
        <v>236</v>
      </c>
      <c r="D65" s="169" t="s">
        <v>241</v>
      </c>
      <c r="E65" s="168" t="s">
        <v>147</v>
      </c>
      <c r="F65" s="23" t="s">
        <v>242</v>
      </c>
      <c r="G65" s="26">
        <f>VLOOKUP(D65,全省上年决算数!$D$4:$G$1301,4)</f>
        <v>2826</v>
      </c>
      <c r="H65" s="26">
        <f>IFERROR(VLOOKUP(D65,全省预算!D:I,5,0),)</f>
        <v>3100</v>
      </c>
      <c r="I65" s="26"/>
      <c r="J65" s="26">
        <f>SUMIF(全省决算数!A64:A1444,D65:D1361,全省决算数!C64:C1444)</f>
        <v>1398</v>
      </c>
      <c r="K65" s="175">
        <f t="shared" si="1"/>
        <v>0.49</v>
      </c>
      <c r="L65" s="175">
        <f t="shared" si="2"/>
        <v>0.45</v>
      </c>
      <c r="M65" s="175">
        <f t="shared" si="3"/>
        <v>0</v>
      </c>
      <c r="N65" s="135">
        <f t="shared" si="8"/>
        <v>-0.505</v>
      </c>
      <c r="O65" s="176" t="str">
        <f t="shared" si="4"/>
        <v>是</v>
      </c>
      <c r="P65" s="176" t="str">
        <f t="shared" si="5"/>
        <v>否</v>
      </c>
    </row>
    <row r="66" hidden="1" spans="1:16">
      <c r="A66" s="167" t="s">
        <v>135</v>
      </c>
      <c r="B66" s="168" t="s">
        <v>135</v>
      </c>
      <c r="C66" s="168" t="s">
        <v>236</v>
      </c>
      <c r="D66" s="169" t="s">
        <v>243</v>
      </c>
      <c r="E66" s="168" t="s">
        <v>147</v>
      </c>
      <c r="F66" s="23" t="s">
        <v>244</v>
      </c>
      <c r="G66" s="26">
        <f>VLOOKUP(D66,全省上年决算数!$D$4:$G$1301,4)</f>
        <v>5583</v>
      </c>
      <c r="H66" s="26">
        <f>IFERROR(VLOOKUP(D66,全省预算!D:I,5,0),)</f>
        <v>5900</v>
      </c>
      <c r="I66" s="26"/>
      <c r="J66" s="26">
        <f>SUMIF(全省决算数!A65:A1445,D66:D1362,全省决算数!C65:C1445)</f>
        <v>4737</v>
      </c>
      <c r="K66" s="175">
        <f t="shared" si="1"/>
        <v>0.85</v>
      </c>
      <c r="L66" s="175">
        <f t="shared" si="2"/>
        <v>0.8</v>
      </c>
      <c r="M66" s="175">
        <f t="shared" si="3"/>
        <v>0</v>
      </c>
      <c r="N66" s="135">
        <f t="shared" si="8"/>
        <v>-0.152</v>
      </c>
      <c r="O66" s="176" t="str">
        <f t="shared" si="4"/>
        <v>是</v>
      </c>
      <c r="P66" s="176" t="str">
        <f t="shared" si="5"/>
        <v>否</v>
      </c>
    </row>
    <row r="67" hidden="1" spans="1:16">
      <c r="A67" s="167" t="s">
        <v>135</v>
      </c>
      <c r="B67" s="168" t="s">
        <v>135</v>
      </c>
      <c r="C67" s="168" t="s">
        <v>236</v>
      </c>
      <c r="D67" s="169" t="s">
        <v>245</v>
      </c>
      <c r="E67" s="168" t="s">
        <v>147</v>
      </c>
      <c r="F67" s="23" t="s">
        <v>246</v>
      </c>
      <c r="G67" s="26">
        <f>VLOOKUP(D67,全省上年决算数!$D$4:$G$1301,4)</f>
        <v>125</v>
      </c>
      <c r="H67" s="26">
        <f>IFERROR(VLOOKUP(D67,全省预算!D:I,5,0),)</f>
        <v>130</v>
      </c>
      <c r="I67" s="26"/>
      <c r="J67" s="26">
        <f>SUMIF(全省决算数!A66:A1446,D67:D1363,全省决算数!C66:C1446)</f>
        <v>130</v>
      </c>
      <c r="K67" s="175">
        <f t="shared" si="1"/>
        <v>1.04</v>
      </c>
      <c r="L67" s="175"/>
      <c r="M67" s="175">
        <f t="shared" si="3"/>
        <v>0</v>
      </c>
      <c r="N67" s="135">
        <f t="shared" si="8"/>
        <v>0.04</v>
      </c>
      <c r="O67" s="176" t="str">
        <f t="shared" si="4"/>
        <v>是</v>
      </c>
      <c r="P67" s="176" t="str">
        <f t="shared" si="5"/>
        <v>否</v>
      </c>
    </row>
    <row r="68" hidden="1" spans="1:16">
      <c r="A68" s="167" t="s">
        <v>135</v>
      </c>
      <c r="B68" s="168" t="s">
        <v>135</v>
      </c>
      <c r="C68" s="168" t="s">
        <v>236</v>
      </c>
      <c r="D68" s="169" t="s">
        <v>247</v>
      </c>
      <c r="E68" s="168" t="s">
        <v>147</v>
      </c>
      <c r="F68" s="23" t="s">
        <v>248</v>
      </c>
      <c r="G68" s="26">
        <f>VLOOKUP(D68,全省上年决算数!$D$4:$G$1301,4)</f>
        <v>4561</v>
      </c>
      <c r="H68" s="26">
        <f>IFERROR(VLOOKUP(D68,全省预算!D:I,5,0),)</f>
        <v>4800</v>
      </c>
      <c r="I68" s="26"/>
      <c r="J68" s="26">
        <f>SUMIF(全省决算数!A67:A1447,D68:D1364,全省决算数!C67:C1447)</f>
        <v>5267</v>
      </c>
      <c r="K68" s="175">
        <f t="shared" si="1"/>
        <v>1.15</v>
      </c>
      <c r="L68" s="175">
        <f t="shared" si="2"/>
        <v>1.1</v>
      </c>
      <c r="M68" s="175">
        <f t="shared" si="3"/>
        <v>0</v>
      </c>
      <c r="N68" s="135">
        <f t="shared" si="8"/>
        <v>0.155</v>
      </c>
      <c r="O68" s="176" t="str">
        <f t="shared" ref="O68:O131" si="9">IF(F68&lt;&gt;"",IF(SUM(G68:J68)&lt;&gt;0,"是","否"),"空")</f>
        <v>是</v>
      </c>
      <c r="P68" s="176" t="str">
        <f t="shared" si="5"/>
        <v>否</v>
      </c>
    </row>
    <row r="69" hidden="1" spans="1:16">
      <c r="A69" s="167" t="s">
        <v>135</v>
      </c>
      <c r="B69" s="168" t="s">
        <v>135</v>
      </c>
      <c r="C69" s="168" t="s">
        <v>236</v>
      </c>
      <c r="D69" s="169" t="s">
        <v>249</v>
      </c>
      <c r="E69" s="168" t="s">
        <v>147</v>
      </c>
      <c r="F69" s="23" t="s">
        <v>250</v>
      </c>
      <c r="G69" s="26">
        <f>VLOOKUP(D69,全省上年决算数!$D$4:$G$1301,4)</f>
        <v>5049</v>
      </c>
      <c r="H69" s="26">
        <f>IFERROR(VLOOKUP(D69,全省预算!D:I,5,0),)</f>
        <v>5200</v>
      </c>
      <c r="I69" s="26"/>
      <c r="J69" s="26">
        <f>SUMIF(全省决算数!A68:A1448,D69:D1365,全省决算数!C68:C1448)</f>
        <v>2477</v>
      </c>
      <c r="K69" s="175">
        <f t="shared" ref="K69:K132" si="10">J69/G69</f>
        <v>0.49</v>
      </c>
      <c r="L69" s="175"/>
      <c r="M69" s="175">
        <f t="shared" ref="M69:M132" si="11">IFERROR(J69/I69,0)</f>
        <v>0</v>
      </c>
      <c r="N69" s="135">
        <f t="shared" si="8"/>
        <v>-0.509</v>
      </c>
      <c r="O69" s="176" t="str">
        <f t="shared" si="9"/>
        <v>是</v>
      </c>
      <c r="P69" s="176" t="str">
        <f t="shared" ref="P69:P132" si="12">IF(C69&lt;&gt;"","否","是")</f>
        <v>否</v>
      </c>
    </row>
    <row r="70" hidden="1" spans="1:16">
      <c r="A70" s="167" t="s">
        <v>135</v>
      </c>
      <c r="B70" s="168" t="s">
        <v>135</v>
      </c>
      <c r="C70" s="168" t="s">
        <v>236</v>
      </c>
      <c r="D70" s="169" t="s">
        <v>251</v>
      </c>
      <c r="E70" s="168" t="s">
        <v>147</v>
      </c>
      <c r="F70" s="23" t="s">
        <v>160</v>
      </c>
      <c r="G70" s="26">
        <f>VLOOKUP(D70,全省上年决算数!$D$4:$G$1301,4)</f>
        <v>5843</v>
      </c>
      <c r="H70" s="26">
        <f>IFERROR(VLOOKUP(D70,全省预算!D:I,5,0),)</f>
        <v>5800</v>
      </c>
      <c r="I70" s="26"/>
      <c r="J70" s="26">
        <f>SUMIF(全省决算数!A69:A1449,D70:D1366,全省决算数!C69:C1449)</f>
        <v>6837</v>
      </c>
      <c r="K70" s="175">
        <f t="shared" si="10"/>
        <v>1.17</v>
      </c>
      <c r="L70" s="175">
        <f t="shared" ref="L70:L133" si="13">J70/H70</f>
        <v>1.18</v>
      </c>
      <c r="M70" s="175">
        <f t="shared" si="11"/>
        <v>0</v>
      </c>
      <c r="N70" s="135">
        <f t="shared" si="8"/>
        <v>0.17</v>
      </c>
      <c r="O70" s="176" t="str">
        <f t="shared" si="9"/>
        <v>是</v>
      </c>
      <c r="P70" s="176" t="str">
        <f t="shared" si="12"/>
        <v>否</v>
      </c>
    </row>
    <row r="71" hidden="1" spans="1:16">
      <c r="A71" s="167" t="s">
        <v>135</v>
      </c>
      <c r="B71" s="168" t="s">
        <v>135</v>
      </c>
      <c r="C71" s="168" t="s">
        <v>236</v>
      </c>
      <c r="D71" s="169" t="s">
        <v>252</v>
      </c>
      <c r="E71" s="168" t="s">
        <v>147</v>
      </c>
      <c r="F71" s="23" t="s">
        <v>253</v>
      </c>
      <c r="G71" s="26">
        <f>VLOOKUP(D71,全省上年决算数!$D$4:$G$1301,4)</f>
        <v>55097</v>
      </c>
      <c r="H71" s="26">
        <f>IFERROR(VLOOKUP(D71,全省预算!D:I,5,0),)</f>
        <v>57070</v>
      </c>
      <c r="I71" s="26"/>
      <c r="J71" s="26">
        <f>SUMIF(全省决算数!A70:A1450,D71:D1367,全省决算数!C70:C1450)</f>
        <v>45396</v>
      </c>
      <c r="K71" s="175">
        <f t="shared" si="10"/>
        <v>0.82</v>
      </c>
      <c r="L71" s="175">
        <f t="shared" si="13"/>
        <v>0.8</v>
      </c>
      <c r="M71" s="175">
        <f t="shared" si="11"/>
        <v>0</v>
      </c>
      <c r="N71" s="135">
        <f t="shared" si="8"/>
        <v>-0.176</v>
      </c>
      <c r="O71" s="176" t="str">
        <f t="shared" si="9"/>
        <v>是</v>
      </c>
      <c r="P71" s="176" t="str">
        <f t="shared" si="12"/>
        <v>否</v>
      </c>
    </row>
    <row r="72" ht="21.95" customHeight="1" spans="1:16">
      <c r="A72" s="167" t="s">
        <v>135</v>
      </c>
      <c r="B72" s="168" t="s">
        <v>136</v>
      </c>
      <c r="C72" s="168" t="s">
        <v>135</v>
      </c>
      <c r="D72" s="169" t="s">
        <v>254</v>
      </c>
      <c r="E72" s="168" t="s">
        <v>135</v>
      </c>
      <c r="F72" s="23" t="s">
        <v>255</v>
      </c>
      <c r="G72" s="26">
        <f>SUMIF($C73:$C$1301,$D72,$G73:$G$1301)</f>
        <v>297006</v>
      </c>
      <c r="H72" s="26">
        <f>VLOOKUP(F72,全省预算!$F:$H,3,0)</f>
        <v>310000</v>
      </c>
      <c r="I72" s="26">
        <f>VLOOKUP(D72,全省调整!A:I,3,0)</f>
        <v>306219</v>
      </c>
      <c r="J72" s="26">
        <f>VLOOKUP(F72,全省决算数!$B:$C,2,0)</f>
        <v>305379</v>
      </c>
      <c r="K72" s="407">
        <f t="shared" si="10"/>
        <v>1.028</v>
      </c>
      <c r="L72" s="407">
        <f t="shared" si="13"/>
        <v>0.985</v>
      </c>
      <c r="M72" s="407">
        <f t="shared" si="11"/>
        <v>0.997</v>
      </c>
      <c r="N72" s="135">
        <f t="shared" si="8"/>
        <v>0.028</v>
      </c>
      <c r="O72" s="176" t="str">
        <f t="shared" si="9"/>
        <v>是</v>
      </c>
      <c r="P72" s="176" t="str">
        <f t="shared" si="12"/>
        <v>是</v>
      </c>
    </row>
    <row r="73" hidden="1" spans="1:16">
      <c r="A73" s="167" t="s">
        <v>135</v>
      </c>
      <c r="B73" s="168" t="s">
        <v>135</v>
      </c>
      <c r="C73" s="168" t="s">
        <v>254</v>
      </c>
      <c r="D73" s="169" t="s">
        <v>256</v>
      </c>
      <c r="E73" s="168" t="s">
        <v>147</v>
      </c>
      <c r="F73" s="23" t="s">
        <v>141</v>
      </c>
      <c r="G73" s="26">
        <f>VLOOKUP(D73,全省上年决算数!$D$4:$G$1301,4)</f>
        <v>110793</v>
      </c>
      <c r="H73" s="26">
        <f>IFERROR(VLOOKUP(D73,全省预算!D:I,5,0),)</f>
        <v>117000</v>
      </c>
      <c r="I73" s="26"/>
      <c r="J73" s="26">
        <f>SUMIF(全省决算数!A72:A1452,D73:D1369,全省决算数!C72:C1452)</f>
        <v>130972</v>
      </c>
      <c r="K73" s="175">
        <f t="shared" si="10"/>
        <v>1.18</v>
      </c>
      <c r="L73" s="175">
        <f t="shared" si="13"/>
        <v>1.12</v>
      </c>
      <c r="M73" s="175">
        <f t="shared" si="11"/>
        <v>0</v>
      </c>
      <c r="N73" s="135">
        <f t="shared" si="8"/>
        <v>0.182</v>
      </c>
      <c r="O73" s="176" t="str">
        <f t="shared" si="9"/>
        <v>是</v>
      </c>
      <c r="P73" s="176" t="str">
        <f t="shared" si="12"/>
        <v>否</v>
      </c>
    </row>
    <row r="74" hidden="1" spans="1:16">
      <c r="A74" s="167" t="s">
        <v>135</v>
      </c>
      <c r="B74" s="168" t="s">
        <v>135</v>
      </c>
      <c r="C74" s="168" t="s">
        <v>254</v>
      </c>
      <c r="D74" s="169" t="s">
        <v>257</v>
      </c>
      <c r="E74" s="168" t="s">
        <v>147</v>
      </c>
      <c r="F74" s="23" t="s">
        <v>143</v>
      </c>
      <c r="G74" s="26">
        <f>VLOOKUP(D74,全省上年决算数!$D$4:$G$1301,4)</f>
        <v>52276</v>
      </c>
      <c r="H74" s="26">
        <f>IFERROR(VLOOKUP(D74,全省预算!D:I,5,0),)</f>
        <v>55000</v>
      </c>
      <c r="I74" s="26"/>
      <c r="J74" s="26">
        <f>SUMIF(全省决算数!A73:A1453,D74:D1370,全省决算数!C73:C1453)</f>
        <v>31034</v>
      </c>
      <c r="K74" s="175">
        <f t="shared" si="10"/>
        <v>0.59</v>
      </c>
      <c r="L74" s="175">
        <f t="shared" si="13"/>
        <v>0.56</v>
      </c>
      <c r="M74" s="175">
        <f t="shared" si="11"/>
        <v>0</v>
      </c>
      <c r="N74" s="135">
        <f t="shared" si="8"/>
        <v>-0.406</v>
      </c>
      <c r="O74" s="176" t="str">
        <f t="shared" si="9"/>
        <v>是</v>
      </c>
      <c r="P74" s="176" t="str">
        <f t="shared" si="12"/>
        <v>否</v>
      </c>
    </row>
    <row r="75" hidden="1" spans="1:16">
      <c r="A75" s="167" t="s">
        <v>135</v>
      </c>
      <c r="B75" s="168" t="s">
        <v>135</v>
      </c>
      <c r="C75" s="168" t="s">
        <v>254</v>
      </c>
      <c r="D75" s="169" t="s">
        <v>258</v>
      </c>
      <c r="E75" s="168" t="s">
        <v>147</v>
      </c>
      <c r="F75" s="23" t="s">
        <v>145</v>
      </c>
      <c r="G75" s="26">
        <f>VLOOKUP(D75,全省上年决算数!$D$4:$G$1301,4)</f>
        <v>61</v>
      </c>
      <c r="H75" s="26">
        <f>IFERROR(VLOOKUP(D75,全省预算!D:I,5,0),)</f>
        <v>65</v>
      </c>
      <c r="I75" s="26"/>
      <c r="J75" s="26">
        <f>SUMIF(全省决算数!A74:A1454,D75:D1371,全省决算数!C74:C1454)</f>
        <v>58</v>
      </c>
      <c r="K75" s="175">
        <f t="shared" si="10"/>
        <v>0.95</v>
      </c>
      <c r="L75" s="175">
        <f t="shared" si="13"/>
        <v>0.89</v>
      </c>
      <c r="M75" s="175">
        <f t="shared" si="11"/>
        <v>0</v>
      </c>
      <c r="N75" s="135">
        <f t="shared" si="8"/>
        <v>-0.049</v>
      </c>
      <c r="O75" s="176" t="str">
        <f t="shared" si="9"/>
        <v>是</v>
      </c>
      <c r="P75" s="176" t="str">
        <f t="shared" si="12"/>
        <v>否</v>
      </c>
    </row>
    <row r="76" hidden="1" spans="1:16">
      <c r="A76" s="167" t="s">
        <v>135</v>
      </c>
      <c r="B76" s="168" t="s">
        <v>135</v>
      </c>
      <c r="C76" s="168" t="s">
        <v>254</v>
      </c>
      <c r="D76" s="169" t="s">
        <v>259</v>
      </c>
      <c r="E76" s="168" t="s">
        <v>147</v>
      </c>
      <c r="F76" s="23" t="s">
        <v>260</v>
      </c>
      <c r="G76" s="26">
        <f>VLOOKUP(D76,全省上年决算数!$D$4:$G$1301,4)</f>
        <v>4641</v>
      </c>
      <c r="H76" s="26">
        <f>IFERROR(VLOOKUP(D76,全省预算!D:I,5,0),)</f>
        <v>4800</v>
      </c>
      <c r="I76" s="26"/>
      <c r="J76" s="26">
        <f>SUMIF(全省决算数!A75:A1455,D76:D1372,全省决算数!C75:C1455)</f>
        <v>5032</v>
      </c>
      <c r="K76" s="175">
        <f t="shared" si="10"/>
        <v>1.08</v>
      </c>
      <c r="L76" s="175">
        <f t="shared" si="13"/>
        <v>1.05</v>
      </c>
      <c r="M76" s="175">
        <f t="shared" si="11"/>
        <v>0</v>
      </c>
      <c r="N76" s="135">
        <f t="shared" si="8"/>
        <v>0.084</v>
      </c>
      <c r="O76" s="176" t="str">
        <f t="shared" si="9"/>
        <v>是</v>
      </c>
      <c r="P76" s="176" t="str">
        <f t="shared" si="12"/>
        <v>否</v>
      </c>
    </row>
    <row r="77" hidden="1" spans="1:16">
      <c r="A77" s="167" t="s">
        <v>135</v>
      </c>
      <c r="B77" s="168" t="s">
        <v>135</v>
      </c>
      <c r="C77" s="168" t="s">
        <v>254</v>
      </c>
      <c r="D77" s="169" t="s">
        <v>261</v>
      </c>
      <c r="E77" s="168" t="s">
        <v>147</v>
      </c>
      <c r="F77" s="23" t="s">
        <v>262</v>
      </c>
      <c r="G77" s="26">
        <f>VLOOKUP(D77,全省上年决算数!$D$4:$G$1301,4)</f>
        <v>3257</v>
      </c>
      <c r="H77" s="26">
        <f>IFERROR(VLOOKUP(D77,全省预算!D:I,5,0),)</f>
        <v>3400</v>
      </c>
      <c r="I77" s="26"/>
      <c r="J77" s="26">
        <f>SUMIF(全省决算数!A76:A1456,D77:D1373,全省决算数!C76:C1456)</f>
        <v>2583</v>
      </c>
      <c r="K77" s="175">
        <f t="shared" si="10"/>
        <v>0.79</v>
      </c>
      <c r="L77" s="175">
        <f t="shared" si="13"/>
        <v>0.76</v>
      </c>
      <c r="M77" s="175">
        <f t="shared" si="11"/>
        <v>0</v>
      </c>
      <c r="N77" s="135">
        <f t="shared" si="8"/>
        <v>-0.207</v>
      </c>
      <c r="O77" s="176" t="str">
        <f t="shared" si="9"/>
        <v>是</v>
      </c>
      <c r="P77" s="176" t="str">
        <f t="shared" si="12"/>
        <v>否</v>
      </c>
    </row>
    <row r="78" hidden="1" spans="1:16">
      <c r="A78" s="167" t="s">
        <v>135</v>
      </c>
      <c r="B78" s="168" t="s">
        <v>135</v>
      </c>
      <c r="C78" s="168" t="s">
        <v>254</v>
      </c>
      <c r="D78" s="169" t="s">
        <v>263</v>
      </c>
      <c r="E78" s="168" t="s">
        <v>147</v>
      </c>
      <c r="F78" s="23" t="s">
        <v>264</v>
      </c>
      <c r="G78" s="26">
        <f>VLOOKUP(D78,全省上年决算数!$D$4:$G$1301,4)</f>
        <v>40326</v>
      </c>
      <c r="H78" s="26">
        <f>IFERROR(VLOOKUP(D78,全省预算!D:I,5,0),)</f>
        <v>42200</v>
      </c>
      <c r="I78" s="26"/>
      <c r="J78" s="26">
        <f>SUMIF(全省决算数!A77:A1457,D78:D1374,全省决算数!C77:C1457)</f>
        <v>38144</v>
      </c>
      <c r="K78" s="175">
        <f t="shared" si="10"/>
        <v>0.95</v>
      </c>
      <c r="L78" s="175">
        <f t="shared" si="13"/>
        <v>0.9</v>
      </c>
      <c r="M78" s="175">
        <f t="shared" si="11"/>
        <v>0</v>
      </c>
      <c r="N78" s="135">
        <f t="shared" si="8"/>
        <v>-0.054</v>
      </c>
      <c r="O78" s="176" t="str">
        <f t="shared" si="9"/>
        <v>是</v>
      </c>
      <c r="P78" s="176" t="str">
        <f t="shared" si="12"/>
        <v>否</v>
      </c>
    </row>
    <row r="79" hidden="1" spans="1:16">
      <c r="A79" s="167" t="s">
        <v>135</v>
      </c>
      <c r="B79" s="168" t="s">
        <v>135</v>
      </c>
      <c r="C79" s="168" t="s">
        <v>254</v>
      </c>
      <c r="D79" s="169" t="s">
        <v>265</v>
      </c>
      <c r="E79" s="168" t="s">
        <v>147</v>
      </c>
      <c r="F79" s="23" t="s">
        <v>266</v>
      </c>
      <c r="G79" s="26">
        <f>VLOOKUP(D79,全省上年决算数!$D$4:$G$1301,4)</f>
        <v>5820</v>
      </c>
      <c r="H79" s="26">
        <f>IFERROR(VLOOKUP(D79,全省预算!D:I,5,0),)</f>
        <v>6000</v>
      </c>
      <c r="I79" s="26"/>
      <c r="J79" s="26">
        <f>SUMIF(全省决算数!A78:A1458,D79:D1375,全省决算数!C78:C1458)</f>
        <v>3424</v>
      </c>
      <c r="K79" s="175">
        <f t="shared" si="10"/>
        <v>0.59</v>
      </c>
      <c r="L79" s="175">
        <f t="shared" si="13"/>
        <v>0.57</v>
      </c>
      <c r="M79" s="175">
        <f t="shared" si="11"/>
        <v>0</v>
      </c>
      <c r="N79" s="135">
        <f t="shared" si="8"/>
        <v>-0.412</v>
      </c>
      <c r="O79" s="176" t="str">
        <f t="shared" si="9"/>
        <v>是</v>
      </c>
      <c r="P79" s="176" t="str">
        <f t="shared" si="12"/>
        <v>否</v>
      </c>
    </row>
    <row r="80" hidden="1" spans="1:16">
      <c r="A80" s="167" t="s">
        <v>135</v>
      </c>
      <c r="B80" s="168" t="s">
        <v>135</v>
      </c>
      <c r="C80" s="168" t="s">
        <v>254</v>
      </c>
      <c r="D80" s="169" t="s">
        <v>267</v>
      </c>
      <c r="E80" s="168" t="s">
        <v>147</v>
      </c>
      <c r="F80" s="23" t="s">
        <v>268</v>
      </c>
      <c r="G80" s="26">
        <f>VLOOKUP(D80,全省上年决算数!$D$4:$G$1301,4)</f>
        <v>13109</v>
      </c>
      <c r="H80" s="26">
        <f>IFERROR(VLOOKUP(D80,全省预算!D:I,5,0),)</f>
        <v>13500</v>
      </c>
      <c r="I80" s="26"/>
      <c r="J80" s="26">
        <f>SUMIF(全省决算数!A79:A1459,D80:D1376,全省决算数!C79:C1459)</f>
        <v>11079</v>
      </c>
      <c r="K80" s="175">
        <f t="shared" si="10"/>
        <v>0.85</v>
      </c>
      <c r="L80" s="175">
        <f t="shared" si="13"/>
        <v>0.82</v>
      </c>
      <c r="M80" s="175">
        <f t="shared" si="11"/>
        <v>0</v>
      </c>
      <c r="N80" s="135">
        <f t="shared" si="8"/>
        <v>-0.155</v>
      </c>
      <c r="O80" s="176" t="str">
        <f t="shared" si="9"/>
        <v>是</v>
      </c>
      <c r="P80" s="176" t="str">
        <f t="shared" si="12"/>
        <v>否</v>
      </c>
    </row>
    <row r="81" hidden="1" spans="1:16">
      <c r="A81" s="167" t="s">
        <v>135</v>
      </c>
      <c r="B81" s="168" t="s">
        <v>135</v>
      </c>
      <c r="C81" s="168" t="s">
        <v>254</v>
      </c>
      <c r="D81" s="169" t="s">
        <v>269</v>
      </c>
      <c r="E81" s="168" t="s">
        <v>147</v>
      </c>
      <c r="F81" s="23" t="s">
        <v>248</v>
      </c>
      <c r="G81" s="26">
        <f>VLOOKUP(D81,全省上年决算数!$D$4:$G$1301,4)</f>
        <v>5029</v>
      </c>
      <c r="H81" s="26">
        <f>IFERROR(VLOOKUP(D81,全省预算!D:I,5,0),)</f>
        <v>5900</v>
      </c>
      <c r="I81" s="26"/>
      <c r="J81" s="26">
        <f>SUMIF(全省决算数!A80:A1460,D81:D1377,全省决算数!C80:C1460)</f>
        <v>5819</v>
      </c>
      <c r="K81" s="175">
        <f t="shared" si="10"/>
        <v>1.16</v>
      </c>
      <c r="L81" s="175">
        <f t="shared" si="13"/>
        <v>0.99</v>
      </c>
      <c r="M81" s="175">
        <f t="shared" si="11"/>
        <v>0</v>
      </c>
      <c r="N81" s="135">
        <f t="shared" si="8"/>
        <v>0.157</v>
      </c>
      <c r="O81" s="176" t="str">
        <f t="shared" si="9"/>
        <v>是</v>
      </c>
      <c r="P81" s="176" t="str">
        <f t="shared" si="12"/>
        <v>否</v>
      </c>
    </row>
    <row r="82" hidden="1" spans="1:16">
      <c r="A82" s="167" t="s">
        <v>135</v>
      </c>
      <c r="B82" s="168" t="s">
        <v>135</v>
      </c>
      <c r="C82" s="168" t="s">
        <v>254</v>
      </c>
      <c r="D82" s="169" t="s">
        <v>270</v>
      </c>
      <c r="E82" s="168" t="s">
        <v>147</v>
      </c>
      <c r="F82" s="23" t="s">
        <v>160</v>
      </c>
      <c r="G82" s="26">
        <f>VLOOKUP(D82,全省上年决算数!$D$4:$G$1301,4)</f>
        <v>125</v>
      </c>
      <c r="H82" s="26">
        <f>IFERROR(VLOOKUP(D82,全省预算!D:I,5,0),)</f>
        <v>130</v>
      </c>
      <c r="I82" s="26"/>
      <c r="J82" s="26">
        <f>SUMIF(全省决算数!A81:A1461,D82:D1378,全省决算数!C81:C1461)</f>
        <v>140</v>
      </c>
      <c r="K82" s="175">
        <f t="shared" si="10"/>
        <v>1.12</v>
      </c>
      <c r="L82" s="175">
        <f t="shared" si="13"/>
        <v>1.08</v>
      </c>
      <c r="M82" s="175">
        <f t="shared" si="11"/>
        <v>0</v>
      </c>
      <c r="N82" s="135">
        <f t="shared" si="8"/>
        <v>0.12</v>
      </c>
      <c r="O82" s="176" t="str">
        <f t="shared" si="9"/>
        <v>是</v>
      </c>
      <c r="P82" s="176" t="str">
        <f t="shared" si="12"/>
        <v>否</v>
      </c>
    </row>
    <row r="83" hidden="1" spans="1:16">
      <c r="A83" s="167" t="s">
        <v>135</v>
      </c>
      <c r="B83" s="168" t="s">
        <v>135</v>
      </c>
      <c r="C83" s="168" t="s">
        <v>254</v>
      </c>
      <c r="D83" s="169" t="s">
        <v>271</v>
      </c>
      <c r="E83" s="168" t="s">
        <v>147</v>
      </c>
      <c r="F83" s="23" t="s">
        <v>272</v>
      </c>
      <c r="G83" s="26">
        <f>VLOOKUP(D83,全省上年决算数!$D$4:$G$1301,4)</f>
        <v>61569</v>
      </c>
      <c r="H83" s="26">
        <f>IFERROR(VLOOKUP(D83,全省预算!D:I,5,0),)</f>
        <v>62005</v>
      </c>
      <c r="I83" s="26"/>
      <c r="J83" s="26">
        <f>SUMIF(全省决算数!A82:A1462,D83:D1379,全省决算数!C82:C1462)</f>
        <v>77094</v>
      </c>
      <c r="K83" s="175">
        <f t="shared" si="10"/>
        <v>1.25</v>
      </c>
      <c r="L83" s="175">
        <f t="shared" si="13"/>
        <v>1.24</v>
      </c>
      <c r="M83" s="175">
        <f t="shared" si="11"/>
        <v>0</v>
      </c>
      <c r="N83" s="135">
        <f t="shared" si="8"/>
        <v>0.252</v>
      </c>
      <c r="O83" s="176" t="str">
        <f t="shared" si="9"/>
        <v>是</v>
      </c>
      <c r="P83" s="176" t="str">
        <f t="shared" si="12"/>
        <v>否</v>
      </c>
    </row>
    <row r="84" ht="21.95" customHeight="1" spans="1:16">
      <c r="A84" s="167" t="s">
        <v>135</v>
      </c>
      <c r="B84" s="168" t="s">
        <v>136</v>
      </c>
      <c r="C84" s="168" t="s">
        <v>135</v>
      </c>
      <c r="D84" s="169" t="s">
        <v>273</v>
      </c>
      <c r="E84" s="168" t="s">
        <v>135</v>
      </c>
      <c r="F84" s="23" t="s">
        <v>274</v>
      </c>
      <c r="G84" s="26">
        <f>SUMIF($C85:$C$1301,$D84,$G85:$G$1301)</f>
        <v>54575</v>
      </c>
      <c r="H84" s="26">
        <f>VLOOKUP(F84,全省预算!$F:$H,3,0)</f>
        <v>57300</v>
      </c>
      <c r="I84" s="26">
        <f>VLOOKUP(D84,全省调整!A:I,3,0)</f>
        <v>62763</v>
      </c>
      <c r="J84" s="26">
        <f>VLOOKUP(F84,全省决算数!$B:$C,2,0)</f>
        <v>62089</v>
      </c>
      <c r="K84" s="407">
        <f t="shared" si="10"/>
        <v>1.138</v>
      </c>
      <c r="L84" s="407">
        <f t="shared" si="13"/>
        <v>1.084</v>
      </c>
      <c r="M84" s="407">
        <f t="shared" si="11"/>
        <v>0.989</v>
      </c>
      <c r="N84" s="135">
        <f t="shared" si="8"/>
        <v>0.138</v>
      </c>
      <c r="O84" s="176" t="str">
        <f t="shared" si="9"/>
        <v>是</v>
      </c>
      <c r="P84" s="176" t="str">
        <f t="shared" si="12"/>
        <v>是</v>
      </c>
    </row>
    <row r="85" hidden="1" spans="1:16">
      <c r="A85" s="167" t="s">
        <v>135</v>
      </c>
      <c r="B85" s="168" t="s">
        <v>135</v>
      </c>
      <c r="C85" s="168" t="s">
        <v>273</v>
      </c>
      <c r="D85" s="169" t="s">
        <v>275</v>
      </c>
      <c r="E85" s="168" t="s">
        <v>147</v>
      </c>
      <c r="F85" s="23" t="s">
        <v>141</v>
      </c>
      <c r="G85" s="26">
        <f>VLOOKUP(D85,全省上年决算数!$D$4:$G$1301,4)</f>
        <v>25592</v>
      </c>
      <c r="H85" s="26">
        <f>IFERROR(VLOOKUP(D85,全省预算!D:I,5,0),)</f>
        <v>27020</v>
      </c>
      <c r="I85" s="26"/>
      <c r="J85" s="26">
        <f>SUMIF(全省决算数!A84:A1464,D85:D1381,全省决算数!C84:C1464)</f>
        <v>32209</v>
      </c>
      <c r="K85" s="175">
        <f t="shared" si="10"/>
        <v>1.26</v>
      </c>
      <c r="L85" s="175">
        <f t="shared" si="13"/>
        <v>1.19</v>
      </c>
      <c r="M85" s="175">
        <f t="shared" si="11"/>
        <v>0</v>
      </c>
      <c r="N85" s="135">
        <f t="shared" si="8"/>
        <v>0.259</v>
      </c>
      <c r="O85" s="176" t="str">
        <f t="shared" si="9"/>
        <v>是</v>
      </c>
      <c r="P85" s="176" t="str">
        <f t="shared" si="12"/>
        <v>否</v>
      </c>
    </row>
    <row r="86" hidden="1" spans="1:16">
      <c r="A86" s="167" t="s">
        <v>135</v>
      </c>
      <c r="B86" s="168" t="s">
        <v>135</v>
      </c>
      <c r="C86" s="168" t="s">
        <v>273</v>
      </c>
      <c r="D86" s="169" t="s">
        <v>276</v>
      </c>
      <c r="E86" s="168" t="s">
        <v>147</v>
      </c>
      <c r="F86" s="23" t="s">
        <v>143</v>
      </c>
      <c r="G86" s="26">
        <f>VLOOKUP(D86,全省上年决算数!$D$4:$G$1301,4)</f>
        <v>4720</v>
      </c>
      <c r="H86" s="26">
        <f>IFERROR(VLOOKUP(D86,全省预算!D:I,5,0),)</f>
        <v>4900</v>
      </c>
      <c r="I86" s="26"/>
      <c r="J86" s="26">
        <f>SUMIF(全省决算数!A85:A1465,D86:D1382,全省决算数!C85:C1465)</f>
        <v>4301</v>
      </c>
      <c r="K86" s="175">
        <f t="shared" si="10"/>
        <v>0.91</v>
      </c>
      <c r="L86" s="175">
        <f t="shared" si="13"/>
        <v>0.88</v>
      </c>
      <c r="M86" s="175">
        <f t="shared" si="11"/>
        <v>0</v>
      </c>
      <c r="N86" s="135">
        <f t="shared" si="8"/>
        <v>-0.089</v>
      </c>
      <c r="O86" s="176" t="str">
        <f t="shared" si="9"/>
        <v>是</v>
      </c>
      <c r="P86" s="176" t="str">
        <f t="shared" si="12"/>
        <v>否</v>
      </c>
    </row>
    <row r="87" hidden="1" spans="1:16">
      <c r="A87" s="167" t="s">
        <v>135</v>
      </c>
      <c r="B87" s="168" t="s">
        <v>135</v>
      </c>
      <c r="C87" s="168" t="s">
        <v>273</v>
      </c>
      <c r="D87" s="169" t="s">
        <v>277</v>
      </c>
      <c r="E87" s="168" t="s">
        <v>147</v>
      </c>
      <c r="F87" s="23" t="s">
        <v>145</v>
      </c>
      <c r="G87" s="26">
        <f>VLOOKUP(D87,全省上年决算数!$D$4:$G$1301,4)</f>
        <v>204</v>
      </c>
      <c r="H87" s="26">
        <f>IFERROR(VLOOKUP(D87,全省预算!D:I,5,0),)</f>
        <v>210</v>
      </c>
      <c r="I87" s="26"/>
      <c r="J87" s="26">
        <f>SUMIF(全省决算数!A86:A1466,D87:D1383,全省决算数!C86:C1466)</f>
        <v>199</v>
      </c>
      <c r="K87" s="175">
        <f t="shared" si="10"/>
        <v>0.98</v>
      </c>
      <c r="L87" s="175">
        <f t="shared" si="13"/>
        <v>0.95</v>
      </c>
      <c r="M87" s="175">
        <f t="shared" si="11"/>
        <v>0</v>
      </c>
      <c r="N87" s="135">
        <f t="shared" si="8"/>
        <v>-0.025</v>
      </c>
      <c r="O87" s="176" t="str">
        <f t="shared" si="9"/>
        <v>是</v>
      </c>
      <c r="P87" s="176" t="str">
        <f t="shared" si="12"/>
        <v>否</v>
      </c>
    </row>
    <row r="88" hidden="1" spans="1:16">
      <c r="A88" s="167" t="s">
        <v>135</v>
      </c>
      <c r="B88" s="168" t="s">
        <v>135</v>
      </c>
      <c r="C88" s="168" t="s">
        <v>273</v>
      </c>
      <c r="D88" s="169" t="s">
        <v>278</v>
      </c>
      <c r="E88" s="168" t="s">
        <v>147</v>
      </c>
      <c r="F88" s="23" t="s">
        <v>279</v>
      </c>
      <c r="G88" s="26">
        <f>VLOOKUP(D88,全省上年决算数!$D$4:$G$1301,4)</f>
        <v>16079</v>
      </c>
      <c r="H88" s="26">
        <f>IFERROR(VLOOKUP(D88,全省预算!D:I,5,0),)</f>
        <v>16970</v>
      </c>
      <c r="I88" s="26"/>
      <c r="J88" s="26">
        <f>SUMIF(全省决算数!A87:A1467,D88:D1384,全省决算数!C87:C1467)</f>
        <v>16148</v>
      </c>
      <c r="K88" s="175">
        <f t="shared" si="10"/>
        <v>1</v>
      </c>
      <c r="L88" s="175">
        <f t="shared" si="13"/>
        <v>0.95</v>
      </c>
      <c r="M88" s="175">
        <f t="shared" si="11"/>
        <v>0</v>
      </c>
      <c r="N88" s="135">
        <f t="shared" si="8"/>
        <v>0.004</v>
      </c>
      <c r="O88" s="176" t="str">
        <f t="shared" si="9"/>
        <v>是</v>
      </c>
      <c r="P88" s="176" t="str">
        <f t="shared" si="12"/>
        <v>否</v>
      </c>
    </row>
    <row r="89" hidden="1" spans="1:16">
      <c r="A89" s="167" t="s">
        <v>135</v>
      </c>
      <c r="B89" s="168" t="s">
        <v>135</v>
      </c>
      <c r="C89" s="168" t="s">
        <v>273</v>
      </c>
      <c r="D89" s="169" t="s">
        <v>280</v>
      </c>
      <c r="E89" s="168" t="s">
        <v>147</v>
      </c>
      <c r="F89" s="23" t="s">
        <v>281</v>
      </c>
      <c r="G89" s="26">
        <f>VLOOKUP(D89,全省上年决算数!$D$4:$G$1301,4)</f>
        <v>1068</v>
      </c>
      <c r="H89" s="26">
        <f>IFERROR(VLOOKUP(D89,全省预算!D:I,5,0),)</f>
        <v>1110</v>
      </c>
      <c r="I89" s="26"/>
      <c r="J89" s="26">
        <f>SUMIF(全省决算数!A88:A1468,D89:D1385,全省决算数!C88:C1468)</f>
        <v>953</v>
      </c>
      <c r="K89" s="175">
        <f t="shared" si="10"/>
        <v>0.89</v>
      </c>
      <c r="L89" s="175">
        <f t="shared" si="13"/>
        <v>0.86</v>
      </c>
      <c r="M89" s="175">
        <f t="shared" si="11"/>
        <v>0</v>
      </c>
      <c r="N89" s="135">
        <f t="shared" si="8"/>
        <v>-0.108</v>
      </c>
      <c r="O89" s="176" t="str">
        <f t="shared" si="9"/>
        <v>是</v>
      </c>
      <c r="P89" s="176" t="str">
        <f t="shared" si="12"/>
        <v>否</v>
      </c>
    </row>
    <row r="90" hidden="1" spans="1:16">
      <c r="A90" s="167" t="s">
        <v>135</v>
      </c>
      <c r="B90" s="168" t="s">
        <v>135</v>
      </c>
      <c r="C90" s="168" t="s">
        <v>273</v>
      </c>
      <c r="D90" s="169" t="s">
        <v>282</v>
      </c>
      <c r="E90" s="168" t="s">
        <v>147</v>
      </c>
      <c r="F90" s="23" t="s">
        <v>248</v>
      </c>
      <c r="G90" s="26">
        <f>VLOOKUP(D90,全省上年决算数!$D$4:$G$1301,4)</f>
        <v>1167</v>
      </c>
      <c r="H90" s="26">
        <f>IFERROR(VLOOKUP(D90,全省预算!D:I,5,0),)</f>
        <v>1220</v>
      </c>
      <c r="I90" s="26"/>
      <c r="J90" s="26">
        <f>SUMIF(全省决算数!A89:A1469,D90:D1386,全省决算数!C89:C1469)</f>
        <v>1846</v>
      </c>
      <c r="K90" s="175">
        <f t="shared" si="10"/>
        <v>1.58</v>
      </c>
      <c r="L90" s="175">
        <f t="shared" si="13"/>
        <v>1.51</v>
      </c>
      <c r="M90" s="175">
        <f t="shared" si="11"/>
        <v>0</v>
      </c>
      <c r="N90" s="135">
        <f t="shared" si="8"/>
        <v>0.582</v>
      </c>
      <c r="O90" s="176" t="str">
        <f t="shared" si="9"/>
        <v>是</v>
      </c>
      <c r="P90" s="176" t="str">
        <f t="shared" si="12"/>
        <v>否</v>
      </c>
    </row>
    <row r="91" hidden="1" spans="1:16">
      <c r="A91" s="167" t="s">
        <v>135</v>
      </c>
      <c r="B91" s="168" t="s">
        <v>135</v>
      </c>
      <c r="C91" s="168" t="s">
        <v>273</v>
      </c>
      <c r="D91" s="169" t="s">
        <v>283</v>
      </c>
      <c r="E91" s="168" t="s">
        <v>147</v>
      </c>
      <c r="F91" s="23" t="s">
        <v>160</v>
      </c>
      <c r="G91" s="26">
        <f>VLOOKUP(D91,全省上年决算数!$D$4:$G$1301,4)</f>
        <v>1215</v>
      </c>
      <c r="H91" s="26">
        <f>IFERROR(VLOOKUP(D91,全省预算!D:I,5,0),)</f>
        <v>1250</v>
      </c>
      <c r="I91" s="26"/>
      <c r="J91" s="26">
        <f>SUMIF(全省决算数!A90:A1470,D91:D1387,全省决算数!C90:C1470)</f>
        <v>1818</v>
      </c>
      <c r="K91" s="175">
        <f t="shared" si="10"/>
        <v>1.5</v>
      </c>
      <c r="L91" s="175">
        <f t="shared" si="13"/>
        <v>1.45</v>
      </c>
      <c r="M91" s="175">
        <f t="shared" si="11"/>
        <v>0</v>
      </c>
      <c r="N91" s="135">
        <f t="shared" si="8"/>
        <v>0.496</v>
      </c>
      <c r="O91" s="176" t="str">
        <f t="shared" si="9"/>
        <v>是</v>
      </c>
      <c r="P91" s="176" t="str">
        <f t="shared" si="12"/>
        <v>否</v>
      </c>
    </row>
    <row r="92" hidden="1" spans="1:16">
      <c r="A92" s="167" t="s">
        <v>135</v>
      </c>
      <c r="B92" s="168" t="s">
        <v>135</v>
      </c>
      <c r="C92" s="168" t="s">
        <v>273</v>
      </c>
      <c r="D92" s="169" t="s">
        <v>284</v>
      </c>
      <c r="E92" s="168" t="s">
        <v>147</v>
      </c>
      <c r="F92" s="23" t="s">
        <v>285</v>
      </c>
      <c r="G92" s="26">
        <f>VLOOKUP(D92,全省上年决算数!$D$4:$G$1301,4)</f>
        <v>4530</v>
      </c>
      <c r="H92" s="26">
        <f>IFERROR(VLOOKUP(D92,全省预算!D:I,5,0),)</f>
        <v>4620</v>
      </c>
      <c r="I92" s="26"/>
      <c r="J92" s="26">
        <f>SUMIF(全省决算数!A91:A1471,D92:D1388,全省决算数!C91:C1471)</f>
        <v>4615</v>
      </c>
      <c r="K92" s="175">
        <f t="shared" si="10"/>
        <v>1.02</v>
      </c>
      <c r="L92" s="175">
        <f t="shared" si="13"/>
        <v>1</v>
      </c>
      <c r="M92" s="175">
        <f t="shared" si="11"/>
        <v>0</v>
      </c>
      <c r="N92" s="135">
        <f t="shared" si="8"/>
        <v>0.019</v>
      </c>
      <c r="O92" s="176" t="str">
        <f t="shared" si="9"/>
        <v>是</v>
      </c>
      <c r="P92" s="176" t="str">
        <f t="shared" si="12"/>
        <v>否</v>
      </c>
    </row>
    <row r="93" ht="21.95" customHeight="1" spans="1:16">
      <c r="A93" s="167" t="s">
        <v>135</v>
      </c>
      <c r="B93" s="168" t="s">
        <v>136</v>
      </c>
      <c r="C93" s="168" t="s">
        <v>135</v>
      </c>
      <c r="D93" s="169" t="s">
        <v>286</v>
      </c>
      <c r="E93" s="168" t="s">
        <v>135</v>
      </c>
      <c r="F93" s="23" t="s">
        <v>287</v>
      </c>
      <c r="G93" s="26">
        <f>SUMIF($C94:$C$1301,$D93,$G94:$G$1301)</f>
        <v>2191</v>
      </c>
      <c r="H93" s="26">
        <f>VLOOKUP(F93,全省预算!$F:$H,3,0)</f>
        <v>2300</v>
      </c>
      <c r="I93" s="26">
        <f>VLOOKUP(D93,全省调整!A:I,3,0)</f>
        <v>2170</v>
      </c>
      <c r="J93" s="26">
        <f>VLOOKUP(F93,全省决算数!$B:$C,2,0)</f>
        <v>2136</v>
      </c>
      <c r="K93" s="407">
        <f t="shared" si="10"/>
        <v>0.975</v>
      </c>
      <c r="L93" s="407">
        <f t="shared" si="13"/>
        <v>0.929</v>
      </c>
      <c r="M93" s="407">
        <f t="shared" si="11"/>
        <v>0.984</v>
      </c>
      <c r="N93" s="135">
        <f t="shared" si="8"/>
        <v>-0.025</v>
      </c>
      <c r="O93" s="176" t="str">
        <f t="shared" si="9"/>
        <v>是</v>
      </c>
      <c r="P93" s="176" t="str">
        <f t="shared" si="12"/>
        <v>是</v>
      </c>
    </row>
    <row r="94" hidden="1" spans="1:16">
      <c r="A94" s="167" t="s">
        <v>135</v>
      </c>
      <c r="B94" s="168" t="s">
        <v>135</v>
      </c>
      <c r="C94" s="168" t="s">
        <v>286</v>
      </c>
      <c r="D94" s="169" t="s">
        <v>288</v>
      </c>
      <c r="E94" s="168" t="s">
        <v>147</v>
      </c>
      <c r="F94" s="23" t="s">
        <v>141</v>
      </c>
      <c r="G94" s="26">
        <f>VLOOKUP(D94,全省上年决算数!$D$4:$G$1301,4)</f>
        <v>87</v>
      </c>
      <c r="H94" s="26">
        <f>IFERROR(VLOOKUP(D94,全省预算!D:I,5,0),)</f>
        <v>93</v>
      </c>
      <c r="I94" s="26"/>
      <c r="J94" s="26">
        <f>SUMIF(全省决算数!A93:A1473,D94:D1390,全省决算数!C93:C1473)</f>
        <v>243</v>
      </c>
      <c r="K94" s="175"/>
      <c r="L94" s="175"/>
      <c r="M94" s="175">
        <f t="shared" si="11"/>
        <v>0</v>
      </c>
      <c r="N94" s="135">
        <f t="shared" si="8"/>
        <v>1.793</v>
      </c>
      <c r="O94" s="176" t="str">
        <f t="shared" si="9"/>
        <v>是</v>
      </c>
      <c r="P94" s="176" t="str">
        <f t="shared" si="12"/>
        <v>否</v>
      </c>
    </row>
    <row r="95" hidden="1" spans="1:16">
      <c r="A95" s="167" t="s">
        <v>135</v>
      </c>
      <c r="B95" s="168" t="s">
        <v>135</v>
      </c>
      <c r="C95" s="168" t="s">
        <v>286</v>
      </c>
      <c r="D95" s="169" t="s">
        <v>289</v>
      </c>
      <c r="E95" s="168" t="s">
        <v>147</v>
      </c>
      <c r="F95" s="23" t="s">
        <v>143</v>
      </c>
      <c r="G95" s="26">
        <f>VLOOKUP(D95,全省上年决算数!$D$4:$G$1301,4)</f>
        <v>600</v>
      </c>
      <c r="H95" s="26">
        <f>IFERROR(VLOOKUP(D95,全省预算!D:I,5,0),)</f>
        <v>630</v>
      </c>
      <c r="I95" s="26"/>
      <c r="J95" s="26">
        <f>SUMIF(全省决算数!A94:A1474,D95:D1391,全省决算数!C94:C1474)</f>
        <v>466</v>
      </c>
      <c r="K95" s="175"/>
      <c r="L95" s="175"/>
      <c r="M95" s="175">
        <f t="shared" si="11"/>
        <v>0</v>
      </c>
      <c r="N95" s="135">
        <f t="shared" si="8"/>
        <v>-0.223</v>
      </c>
      <c r="O95" s="176" t="str">
        <f t="shared" si="9"/>
        <v>是</v>
      </c>
      <c r="P95" s="176" t="str">
        <f t="shared" si="12"/>
        <v>否</v>
      </c>
    </row>
    <row r="96" hidden="1" spans="1:16">
      <c r="A96" s="167" t="s">
        <v>135</v>
      </c>
      <c r="B96" s="168" t="s">
        <v>135</v>
      </c>
      <c r="C96" s="168" t="s">
        <v>286</v>
      </c>
      <c r="D96" s="169" t="s">
        <v>290</v>
      </c>
      <c r="E96" s="168" t="s">
        <v>147</v>
      </c>
      <c r="F96" s="23" t="s">
        <v>145</v>
      </c>
      <c r="G96" s="26">
        <f>VLOOKUP(D96,全省上年决算数!$D$4:$G$1301,4)</f>
        <v>0</v>
      </c>
      <c r="H96" s="26">
        <f>IFERROR(VLOOKUP(D96,全省预算!D:I,5,0),)</f>
        <v>0</v>
      </c>
      <c r="I96" s="26"/>
      <c r="J96" s="26">
        <f>SUMIF(全省决算数!A95:A1475,D96:D1392,全省决算数!C95:C1475)</f>
        <v>0</v>
      </c>
      <c r="K96" s="175"/>
      <c r="L96" s="175"/>
      <c r="M96" s="175">
        <f t="shared" si="11"/>
        <v>0</v>
      </c>
      <c r="N96" s="135" t="str">
        <f t="shared" si="8"/>
        <v/>
      </c>
      <c r="O96" s="176" t="str">
        <f t="shared" si="9"/>
        <v>否</v>
      </c>
      <c r="P96" s="176" t="str">
        <f t="shared" si="12"/>
        <v>否</v>
      </c>
    </row>
    <row r="97" hidden="1" spans="1:16">
      <c r="A97" s="167" t="s">
        <v>135</v>
      </c>
      <c r="B97" s="168" t="s">
        <v>135</v>
      </c>
      <c r="C97" s="168" t="s">
        <v>286</v>
      </c>
      <c r="D97" s="169" t="s">
        <v>291</v>
      </c>
      <c r="E97" s="168" t="s">
        <v>147</v>
      </c>
      <c r="F97" s="23" t="s">
        <v>292</v>
      </c>
      <c r="G97" s="26">
        <f>VLOOKUP(D97,全省上年决算数!$D$4:$G$1301,4)</f>
        <v>0</v>
      </c>
      <c r="H97" s="26">
        <f>IFERROR(VLOOKUP(D97,全省预算!D:I,5,0),)</f>
        <v>0</v>
      </c>
      <c r="I97" s="26"/>
      <c r="J97" s="26">
        <f>SUMIF(全省决算数!A96:A1476,D97:D1393,全省决算数!C96:C1476)</f>
        <v>0</v>
      </c>
      <c r="K97" s="175"/>
      <c r="L97" s="175"/>
      <c r="M97" s="175">
        <f t="shared" si="11"/>
        <v>0</v>
      </c>
      <c r="N97" s="135" t="str">
        <f t="shared" si="8"/>
        <v/>
      </c>
      <c r="O97" s="176" t="str">
        <f t="shared" si="9"/>
        <v>否</v>
      </c>
      <c r="P97" s="176" t="str">
        <f t="shared" si="12"/>
        <v>否</v>
      </c>
    </row>
    <row r="98" hidden="1" spans="1:16">
      <c r="A98" s="167" t="s">
        <v>135</v>
      </c>
      <c r="B98" s="168" t="s">
        <v>135</v>
      </c>
      <c r="C98" s="168" t="s">
        <v>286</v>
      </c>
      <c r="D98" s="169" t="s">
        <v>293</v>
      </c>
      <c r="E98" s="168" t="s">
        <v>147</v>
      </c>
      <c r="F98" s="23" t="s">
        <v>294</v>
      </c>
      <c r="G98" s="26">
        <f>VLOOKUP(D98,全省上年决算数!$D$4:$G$1301,4)</f>
        <v>934</v>
      </c>
      <c r="H98" s="26">
        <f>IFERROR(VLOOKUP(D98,全省预算!D:I,5,0),)</f>
        <v>980</v>
      </c>
      <c r="I98" s="26"/>
      <c r="J98" s="26">
        <f>SUMIF(全省决算数!A97:A1477,D98:D1394,全省决算数!C97:C1477)</f>
        <v>1073</v>
      </c>
      <c r="K98" s="175">
        <f t="shared" si="10"/>
        <v>1.15</v>
      </c>
      <c r="L98" s="175">
        <f t="shared" si="13"/>
        <v>1.09</v>
      </c>
      <c r="M98" s="175">
        <f t="shared" si="11"/>
        <v>0</v>
      </c>
      <c r="N98" s="135">
        <f t="shared" si="8"/>
        <v>0.149</v>
      </c>
      <c r="O98" s="176" t="str">
        <f t="shared" si="9"/>
        <v>是</v>
      </c>
      <c r="P98" s="176" t="str">
        <f t="shared" si="12"/>
        <v>否</v>
      </c>
    </row>
    <row r="99" hidden="1" spans="1:16">
      <c r="A99" s="167" t="s">
        <v>135</v>
      </c>
      <c r="B99" s="168" t="s">
        <v>135</v>
      </c>
      <c r="C99" s="168" t="s">
        <v>286</v>
      </c>
      <c r="D99" s="455" t="s">
        <v>295</v>
      </c>
      <c r="E99" s="168" t="s">
        <v>147</v>
      </c>
      <c r="F99" s="23" t="s">
        <v>296</v>
      </c>
      <c r="G99" s="26">
        <f>VLOOKUP(D99,全省上年决算数!$D$4:$G$1301,4)</f>
        <v>460</v>
      </c>
      <c r="H99" s="26">
        <f>IFERROR(VLOOKUP(D99,全省预算!D:I,5,0),)</f>
        <v>0</v>
      </c>
      <c r="I99" s="26"/>
      <c r="J99" s="26">
        <f>SUMIF(全省决算数!A98:A1478,D99:D1395,全省决算数!C98:C1478)</f>
        <v>0</v>
      </c>
      <c r="K99" s="175">
        <f t="shared" si="10"/>
        <v>0</v>
      </c>
      <c r="L99" s="175"/>
      <c r="M99" s="175">
        <f t="shared" si="11"/>
        <v>0</v>
      </c>
      <c r="N99" s="135">
        <f t="shared" si="8"/>
        <v>-1</v>
      </c>
      <c r="O99" s="176" t="str">
        <f t="shared" si="9"/>
        <v>是</v>
      </c>
      <c r="P99" s="176" t="str">
        <f t="shared" si="12"/>
        <v>否</v>
      </c>
    </row>
    <row r="100" hidden="1" spans="1:16">
      <c r="A100" s="167" t="s">
        <v>135</v>
      </c>
      <c r="B100" s="168" t="s">
        <v>135</v>
      </c>
      <c r="C100" s="168" t="s">
        <v>286</v>
      </c>
      <c r="D100" s="455" t="s">
        <v>297</v>
      </c>
      <c r="E100" s="168" t="s">
        <v>147</v>
      </c>
      <c r="F100" s="23" t="s">
        <v>248</v>
      </c>
      <c r="G100" s="26">
        <f>VLOOKUP(D100,全省上年决算数!$D$4:$G$1301,4)</f>
        <v>0</v>
      </c>
      <c r="H100" s="26">
        <f>IFERROR(VLOOKUP(D100,全省预算!D:I,5,0),)</f>
        <v>0</v>
      </c>
      <c r="I100" s="26"/>
      <c r="J100" s="26">
        <f>SUMIF(全省决算数!A99:A1479,D100:D1396,全省决算数!C99:C1479)</f>
        <v>129</v>
      </c>
      <c r="K100" s="175"/>
      <c r="L100" s="175"/>
      <c r="M100" s="175">
        <f t="shared" si="11"/>
        <v>0</v>
      </c>
      <c r="N100" s="135" t="str">
        <f t="shared" si="8"/>
        <v/>
      </c>
      <c r="O100" s="176" t="str">
        <f t="shared" si="9"/>
        <v>是</v>
      </c>
      <c r="P100" s="176" t="str">
        <f t="shared" si="12"/>
        <v>否</v>
      </c>
    </row>
    <row r="101" hidden="1" spans="1:16">
      <c r="A101" s="167" t="s">
        <v>135</v>
      </c>
      <c r="B101" s="168" t="s">
        <v>135</v>
      </c>
      <c r="C101" s="168" t="s">
        <v>286</v>
      </c>
      <c r="D101" s="455" t="s">
        <v>298</v>
      </c>
      <c r="E101" s="168" t="s">
        <v>147</v>
      </c>
      <c r="F101" s="23" t="s">
        <v>160</v>
      </c>
      <c r="G101" s="26">
        <f>VLOOKUP(D101,全省上年决算数!$D$4:$G$1301,4)</f>
        <v>0</v>
      </c>
      <c r="H101" s="26">
        <f>IFERROR(VLOOKUP(D101,全省预算!D:I,5,0),)</f>
        <v>0</v>
      </c>
      <c r="I101" s="26"/>
      <c r="J101" s="26">
        <f>SUMIF(全省决算数!A100:A1480,D101:D1397,全省决算数!C100:C1480)</f>
        <v>0</v>
      </c>
      <c r="K101" s="175"/>
      <c r="L101" s="175"/>
      <c r="M101" s="175">
        <f t="shared" si="11"/>
        <v>0</v>
      </c>
      <c r="N101" s="135" t="str">
        <f t="shared" si="8"/>
        <v/>
      </c>
      <c r="O101" s="176" t="str">
        <f t="shared" si="9"/>
        <v>否</v>
      </c>
      <c r="P101" s="176" t="str">
        <f t="shared" si="12"/>
        <v>否</v>
      </c>
    </row>
    <row r="102" hidden="1" spans="1:16">
      <c r="A102" s="167" t="s">
        <v>135</v>
      </c>
      <c r="B102" s="168" t="s">
        <v>135</v>
      </c>
      <c r="C102" s="168" t="s">
        <v>286</v>
      </c>
      <c r="D102" s="169" t="s">
        <v>299</v>
      </c>
      <c r="E102" s="168" t="s">
        <v>147</v>
      </c>
      <c r="F102" s="23" t="s">
        <v>300</v>
      </c>
      <c r="G102" s="26">
        <f>VLOOKUP(D102,全省上年决算数!$D$4:$G$1301,4)</f>
        <v>110</v>
      </c>
      <c r="H102" s="26">
        <f>IFERROR(VLOOKUP(D102,全省预算!D:I,5,0),)</f>
        <v>592</v>
      </c>
      <c r="I102" s="26"/>
      <c r="J102" s="26">
        <f>SUMIF(全省决算数!A101:A1481,D102:D1398,全省决算数!C101:C1481)</f>
        <v>225</v>
      </c>
      <c r="K102" s="175">
        <f t="shared" si="10"/>
        <v>2.05</v>
      </c>
      <c r="L102" s="175">
        <f t="shared" si="13"/>
        <v>0.38</v>
      </c>
      <c r="M102" s="175">
        <f t="shared" si="11"/>
        <v>0</v>
      </c>
      <c r="N102" s="135">
        <f t="shared" si="8"/>
        <v>1.045</v>
      </c>
      <c r="O102" s="176" t="str">
        <f t="shared" si="9"/>
        <v>是</v>
      </c>
      <c r="P102" s="176" t="str">
        <f t="shared" si="12"/>
        <v>否</v>
      </c>
    </row>
    <row r="103" ht="21.95" customHeight="1" spans="1:16">
      <c r="A103" s="167" t="s">
        <v>135</v>
      </c>
      <c r="B103" s="168" t="s">
        <v>136</v>
      </c>
      <c r="C103" s="168" t="s">
        <v>135</v>
      </c>
      <c r="D103" s="169" t="s">
        <v>301</v>
      </c>
      <c r="E103" s="168" t="s">
        <v>135</v>
      </c>
      <c r="F103" s="23" t="s">
        <v>302</v>
      </c>
      <c r="G103" s="26">
        <f>SUMIF($C104:$C$1301,$D103,$G104:$G$1301)</f>
        <v>84282</v>
      </c>
      <c r="H103" s="26">
        <f>VLOOKUP(F103,全省预算!$F:$H,3,0)</f>
        <v>88000</v>
      </c>
      <c r="I103" s="26">
        <f>VLOOKUP(D103,全省调整!A:I,3,0)</f>
        <v>112063</v>
      </c>
      <c r="J103" s="26">
        <f>VLOOKUP(F103,全省决算数!$B:$C,2,0)</f>
        <v>108224</v>
      </c>
      <c r="K103" s="407">
        <f t="shared" si="10"/>
        <v>1.284</v>
      </c>
      <c r="L103" s="407">
        <f t="shared" si="13"/>
        <v>1.23</v>
      </c>
      <c r="M103" s="407">
        <f t="shared" si="11"/>
        <v>0.966</v>
      </c>
      <c r="N103" s="135">
        <f t="shared" si="8"/>
        <v>0.284</v>
      </c>
      <c r="O103" s="176" t="str">
        <f t="shared" si="9"/>
        <v>是</v>
      </c>
      <c r="P103" s="176" t="str">
        <f t="shared" si="12"/>
        <v>是</v>
      </c>
    </row>
    <row r="104" hidden="1" spans="1:16">
      <c r="A104" s="167" t="s">
        <v>135</v>
      </c>
      <c r="B104" s="168" t="s">
        <v>135</v>
      </c>
      <c r="C104" s="168" t="s">
        <v>301</v>
      </c>
      <c r="D104" s="169" t="s">
        <v>303</v>
      </c>
      <c r="E104" s="168" t="s">
        <v>147</v>
      </c>
      <c r="F104" s="23" t="s">
        <v>141</v>
      </c>
      <c r="G104" s="26">
        <f>VLOOKUP(D104,全省上年决算数!$D$4:$G$1301,4)</f>
        <v>27266</v>
      </c>
      <c r="H104" s="26">
        <f>IFERROR(VLOOKUP(D104,全省预算!D:I,5,0),)</f>
        <v>29000</v>
      </c>
      <c r="I104" s="26"/>
      <c r="J104" s="26">
        <f>SUMIF(全省决算数!A103:A1483,D104:D1400,全省决算数!C103:C1483)</f>
        <v>32302</v>
      </c>
      <c r="K104" s="175">
        <f t="shared" si="10"/>
        <v>1.18</v>
      </c>
      <c r="L104" s="175">
        <f t="shared" si="13"/>
        <v>1.11</v>
      </c>
      <c r="M104" s="175">
        <f t="shared" si="11"/>
        <v>0</v>
      </c>
      <c r="N104" s="135">
        <f t="shared" si="8"/>
        <v>0.185</v>
      </c>
      <c r="O104" s="176" t="str">
        <f t="shared" si="9"/>
        <v>是</v>
      </c>
      <c r="P104" s="176" t="str">
        <f t="shared" si="12"/>
        <v>否</v>
      </c>
    </row>
    <row r="105" hidden="1" spans="1:16">
      <c r="A105" s="167" t="s">
        <v>135</v>
      </c>
      <c r="B105" s="168" t="s">
        <v>135</v>
      </c>
      <c r="C105" s="168" t="s">
        <v>301</v>
      </c>
      <c r="D105" s="169" t="s">
        <v>304</v>
      </c>
      <c r="E105" s="168" t="s">
        <v>147</v>
      </c>
      <c r="F105" s="23" t="s">
        <v>143</v>
      </c>
      <c r="G105" s="26">
        <f>VLOOKUP(D105,全省上年决算数!$D$4:$G$1301,4)</f>
        <v>3457</v>
      </c>
      <c r="H105" s="26">
        <f>IFERROR(VLOOKUP(D105,全省预算!D:I,5,0),)</f>
        <v>3900</v>
      </c>
      <c r="I105" s="26"/>
      <c r="J105" s="26">
        <f>SUMIF(全省决算数!A104:A1484,D105:D1401,全省决算数!C104:C1484)</f>
        <v>3456</v>
      </c>
      <c r="K105" s="175">
        <f t="shared" si="10"/>
        <v>1</v>
      </c>
      <c r="L105" s="175">
        <f t="shared" si="13"/>
        <v>0.89</v>
      </c>
      <c r="M105" s="175">
        <f t="shared" si="11"/>
        <v>0</v>
      </c>
      <c r="N105" s="135">
        <f t="shared" si="8"/>
        <v>0</v>
      </c>
      <c r="O105" s="176" t="str">
        <f t="shared" si="9"/>
        <v>是</v>
      </c>
      <c r="P105" s="176" t="str">
        <f t="shared" si="12"/>
        <v>否</v>
      </c>
    </row>
    <row r="106" hidden="1" spans="1:16">
      <c r="A106" s="167" t="s">
        <v>135</v>
      </c>
      <c r="B106" s="168" t="s">
        <v>135</v>
      </c>
      <c r="C106" s="168" t="s">
        <v>301</v>
      </c>
      <c r="D106" s="169" t="s">
        <v>305</v>
      </c>
      <c r="E106" s="168" t="s">
        <v>147</v>
      </c>
      <c r="F106" s="23" t="s">
        <v>145</v>
      </c>
      <c r="G106" s="26">
        <f>VLOOKUP(D106,全省上年决算数!$D$4:$G$1301,4)</f>
        <v>83</v>
      </c>
      <c r="H106" s="26">
        <f>IFERROR(VLOOKUP(D106,全省预算!D:I,5,0),)</f>
        <v>85</v>
      </c>
      <c r="I106" s="26"/>
      <c r="J106" s="26">
        <f>SUMIF(全省决算数!A105:A1485,D106:D1402,全省决算数!C105:C1485)</f>
        <v>8</v>
      </c>
      <c r="K106" s="175">
        <f t="shared" si="10"/>
        <v>0.1</v>
      </c>
      <c r="L106" s="175">
        <f t="shared" si="13"/>
        <v>0.09</v>
      </c>
      <c r="M106" s="175">
        <f t="shared" si="11"/>
        <v>0</v>
      </c>
      <c r="N106" s="135">
        <f t="shared" si="8"/>
        <v>-0.904</v>
      </c>
      <c r="O106" s="176" t="str">
        <f t="shared" si="9"/>
        <v>是</v>
      </c>
      <c r="P106" s="176" t="str">
        <f t="shared" si="12"/>
        <v>否</v>
      </c>
    </row>
    <row r="107" hidden="1" spans="1:16">
      <c r="A107" s="167" t="s">
        <v>135</v>
      </c>
      <c r="B107" s="168" t="s">
        <v>135</v>
      </c>
      <c r="C107" s="168" t="s">
        <v>301</v>
      </c>
      <c r="D107" s="169" t="s">
        <v>306</v>
      </c>
      <c r="E107" s="168" t="s">
        <v>147</v>
      </c>
      <c r="F107" s="23" t="s">
        <v>307</v>
      </c>
      <c r="G107" s="26">
        <f>VLOOKUP(D107,全省上年决算数!$D$4:$G$1301,4)</f>
        <v>0</v>
      </c>
      <c r="H107" s="26">
        <f>IFERROR(VLOOKUP(D107,全省预算!D:I,5,0),)</f>
        <v>0</v>
      </c>
      <c r="I107" s="26"/>
      <c r="J107" s="26">
        <f>SUMIF(全省决算数!A106:A1486,D107:D1403,全省决算数!C106:C1486)</f>
        <v>18</v>
      </c>
      <c r="K107" s="175"/>
      <c r="L107" s="175"/>
      <c r="M107" s="175">
        <f t="shared" si="11"/>
        <v>0</v>
      </c>
      <c r="N107" s="135" t="str">
        <f t="shared" si="8"/>
        <v/>
      </c>
      <c r="O107" s="176" t="str">
        <f t="shared" si="9"/>
        <v>是</v>
      </c>
      <c r="P107" s="176" t="str">
        <f t="shared" si="12"/>
        <v>否</v>
      </c>
    </row>
    <row r="108" hidden="1" spans="1:16">
      <c r="A108" s="167" t="s">
        <v>135</v>
      </c>
      <c r="B108" s="168" t="s">
        <v>135</v>
      </c>
      <c r="C108" s="168" t="s">
        <v>301</v>
      </c>
      <c r="D108" s="169" t="s">
        <v>308</v>
      </c>
      <c r="E108" s="168" t="s">
        <v>147</v>
      </c>
      <c r="F108" s="23" t="s">
        <v>309</v>
      </c>
      <c r="G108" s="26">
        <f>VLOOKUP(D108,全省上年决算数!$D$4:$G$1301,4)</f>
        <v>0</v>
      </c>
      <c r="H108" s="26">
        <f>IFERROR(VLOOKUP(D108,全省预算!D:I,5,0),)</f>
        <v>0</v>
      </c>
      <c r="I108" s="26"/>
      <c r="J108" s="26">
        <f>SUMIF(全省决算数!A107:A1487,D108:D1404,全省决算数!C107:C1487)</f>
        <v>0</v>
      </c>
      <c r="K108" s="175"/>
      <c r="L108" s="175"/>
      <c r="M108" s="175">
        <f t="shared" si="11"/>
        <v>0</v>
      </c>
      <c r="N108" s="135" t="str">
        <f t="shared" si="8"/>
        <v/>
      </c>
      <c r="O108" s="176" t="str">
        <f t="shared" si="9"/>
        <v>否</v>
      </c>
      <c r="P108" s="176" t="str">
        <f t="shared" si="12"/>
        <v>否</v>
      </c>
    </row>
    <row r="109" hidden="1" spans="1:16">
      <c r="A109" s="167" t="s">
        <v>135</v>
      </c>
      <c r="B109" s="168" t="s">
        <v>135</v>
      </c>
      <c r="C109" s="168" t="s">
        <v>301</v>
      </c>
      <c r="D109" s="169" t="s">
        <v>310</v>
      </c>
      <c r="E109" s="168" t="s">
        <v>147</v>
      </c>
      <c r="F109" s="23" t="s">
        <v>311</v>
      </c>
      <c r="G109" s="26">
        <f>VLOOKUP(D109,全省上年决算数!$D$4:$G$1301,4)</f>
        <v>38011</v>
      </c>
      <c r="H109" s="26">
        <f>IFERROR(VLOOKUP(D109,全省预算!D:I,5,0),)</f>
        <v>39110</v>
      </c>
      <c r="I109" s="26"/>
      <c r="J109" s="26">
        <f>SUMIF(全省决算数!A108:A1488,D109:D1405,全省决算数!C108:C1488)</f>
        <v>54513</v>
      </c>
      <c r="K109" s="175">
        <f t="shared" si="10"/>
        <v>1.43</v>
      </c>
      <c r="L109" s="175">
        <f t="shared" si="13"/>
        <v>1.39</v>
      </c>
      <c r="M109" s="175">
        <f t="shared" si="11"/>
        <v>0</v>
      </c>
      <c r="N109" s="135">
        <f t="shared" si="8"/>
        <v>0.434</v>
      </c>
      <c r="O109" s="176" t="str">
        <f t="shared" si="9"/>
        <v>是</v>
      </c>
      <c r="P109" s="176" t="str">
        <f t="shared" si="12"/>
        <v>否</v>
      </c>
    </row>
    <row r="110" hidden="1" spans="1:16">
      <c r="A110" s="167" t="s">
        <v>135</v>
      </c>
      <c r="B110" s="168" t="s">
        <v>135</v>
      </c>
      <c r="C110" s="168" t="s">
        <v>301</v>
      </c>
      <c r="D110" s="169" t="s">
        <v>312</v>
      </c>
      <c r="E110" s="168" t="s">
        <v>147</v>
      </c>
      <c r="F110" s="23" t="s">
        <v>313</v>
      </c>
      <c r="G110" s="26">
        <f>VLOOKUP(D110,全省上年决算数!$D$4:$G$1301,4)</f>
        <v>0</v>
      </c>
      <c r="H110" s="26">
        <f>IFERROR(VLOOKUP(D110,全省预算!D:I,5,0),)</f>
        <v>0</v>
      </c>
      <c r="I110" s="26"/>
      <c r="J110" s="26">
        <f>SUMIF(全省决算数!A109:A1489,D110:D1406,全省决算数!C109:C1489)</f>
        <v>175</v>
      </c>
      <c r="K110" s="175"/>
      <c r="L110" s="175"/>
      <c r="M110" s="175">
        <f t="shared" si="11"/>
        <v>0</v>
      </c>
      <c r="N110" s="135" t="str">
        <f t="shared" si="8"/>
        <v/>
      </c>
      <c r="O110" s="176" t="str">
        <f t="shared" si="9"/>
        <v>是</v>
      </c>
      <c r="P110" s="176" t="str">
        <f t="shared" si="12"/>
        <v>否</v>
      </c>
    </row>
    <row r="111" hidden="1" spans="1:16">
      <c r="A111" s="167" t="s">
        <v>135</v>
      </c>
      <c r="B111" s="168" t="s">
        <v>135</v>
      </c>
      <c r="C111" s="168" t="s">
        <v>301</v>
      </c>
      <c r="D111" s="169" t="s">
        <v>314</v>
      </c>
      <c r="E111" s="168" t="s">
        <v>147</v>
      </c>
      <c r="F111" s="23" t="s">
        <v>315</v>
      </c>
      <c r="G111" s="26">
        <f>VLOOKUP(D111,全省上年决算数!$D$4:$G$1301,4)</f>
        <v>584</v>
      </c>
      <c r="H111" s="26">
        <f>IFERROR(VLOOKUP(D111,全省预算!D:I,5,0),)</f>
        <v>4900</v>
      </c>
      <c r="I111" s="26"/>
      <c r="J111" s="26">
        <f>SUMIF(全省决算数!A110:A1490,D111:D1407,全省决算数!C110:C1490)</f>
        <v>2991</v>
      </c>
      <c r="K111" s="175">
        <f t="shared" si="10"/>
        <v>5.12</v>
      </c>
      <c r="L111" s="175">
        <f t="shared" si="13"/>
        <v>0.61</v>
      </c>
      <c r="M111" s="175">
        <f t="shared" si="11"/>
        <v>0</v>
      </c>
      <c r="N111" s="135">
        <f t="shared" si="8"/>
        <v>4.122</v>
      </c>
      <c r="O111" s="176" t="str">
        <f t="shared" si="9"/>
        <v>是</v>
      </c>
      <c r="P111" s="176" t="str">
        <f t="shared" si="12"/>
        <v>否</v>
      </c>
    </row>
    <row r="112" hidden="1" spans="1:16">
      <c r="A112" s="167" t="s">
        <v>135</v>
      </c>
      <c r="B112" s="168" t="s">
        <v>135</v>
      </c>
      <c r="C112" s="168" t="s">
        <v>301</v>
      </c>
      <c r="D112" s="169" t="s">
        <v>316</v>
      </c>
      <c r="E112" s="168" t="s">
        <v>147</v>
      </c>
      <c r="F112" s="23" t="s">
        <v>317</v>
      </c>
      <c r="G112" s="26">
        <f>VLOOKUP(D112,全省上年决算数!$D$4:$G$1301,4)</f>
        <v>357</v>
      </c>
      <c r="H112" s="26">
        <f>IFERROR(VLOOKUP(D112,全省预算!D:I,5,0),)</f>
        <v>210</v>
      </c>
      <c r="I112" s="26"/>
      <c r="J112" s="26">
        <f>SUMIF(全省决算数!A111:A1491,D112:D1408,全省决算数!C111:C1491)</f>
        <v>332</v>
      </c>
      <c r="K112" s="175">
        <f t="shared" si="10"/>
        <v>0.93</v>
      </c>
      <c r="L112" s="175">
        <f t="shared" si="13"/>
        <v>1.58</v>
      </c>
      <c r="M112" s="175">
        <f t="shared" si="11"/>
        <v>0</v>
      </c>
      <c r="N112" s="135">
        <f t="shared" si="8"/>
        <v>-0.07</v>
      </c>
      <c r="O112" s="176" t="str">
        <f t="shared" si="9"/>
        <v>是</v>
      </c>
      <c r="P112" s="176" t="str">
        <f t="shared" si="12"/>
        <v>否</v>
      </c>
    </row>
    <row r="113" hidden="1" spans="1:16">
      <c r="A113" s="167" t="s">
        <v>135</v>
      </c>
      <c r="B113" s="168" t="s">
        <v>135</v>
      </c>
      <c r="C113" s="168" t="s">
        <v>301</v>
      </c>
      <c r="D113" s="169" t="s">
        <v>318</v>
      </c>
      <c r="E113" s="168" t="s">
        <v>147</v>
      </c>
      <c r="F113" s="23" t="s">
        <v>319</v>
      </c>
      <c r="G113" s="26">
        <f>VLOOKUP(D113,全省上年决算数!$D$4:$G$1301,4)</f>
        <v>183</v>
      </c>
      <c r="H113" s="26">
        <f>IFERROR(VLOOKUP(D113,全省预算!D:I,5,0),)</f>
        <v>193</v>
      </c>
      <c r="I113" s="26"/>
      <c r="J113" s="26">
        <f>SUMIF(全省决算数!A112:A1492,D113:D1409,全省决算数!C112:C1492)</f>
        <v>336</v>
      </c>
      <c r="K113" s="175">
        <f t="shared" si="10"/>
        <v>1.84</v>
      </c>
      <c r="L113" s="175">
        <f t="shared" si="13"/>
        <v>1.74</v>
      </c>
      <c r="M113" s="175">
        <f t="shared" si="11"/>
        <v>0</v>
      </c>
      <c r="N113" s="135">
        <f t="shared" si="8"/>
        <v>0.836</v>
      </c>
      <c r="O113" s="176" t="str">
        <f t="shared" si="9"/>
        <v>是</v>
      </c>
      <c r="P113" s="176" t="str">
        <f t="shared" si="12"/>
        <v>否</v>
      </c>
    </row>
    <row r="114" hidden="1" spans="1:16">
      <c r="A114" s="167" t="s">
        <v>135</v>
      </c>
      <c r="B114" s="168" t="s">
        <v>135</v>
      </c>
      <c r="C114" s="168" t="s">
        <v>301</v>
      </c>
      <c r="D114" s="169" t="s">
        <v>320</v>
      </c>
      <c r="E114" s="168" t="s">
        <v>147</v>
      </c>
      <c r="F114" s="23" t="s">
        <v>321</v>
      </c>
      <c r="G114" s="26">
        <f>VLOOKUP(D114,全省上年决算数!$D$4:$G$1301,4)</f>
        <v>1138</v>
      </c>
      <c r="H114" s="26">
        <f>IFERROR(VLOOKUP(D114,全省预算!D:I,5,0),)</f>
        <v>2600</v>
      </c>
      <c r="I114" s="26"/>
      <c r="J114" s="26">
        <f>SUMIF(全省决算数!A113:A1493,D114:D1410,全省决算数!C113:C1493)</f>
        <v>1326</v>
      </c>
      <c r="K114" s="175">
        <f t="shared" si="10"/>
        <v>1.17</v>
      </c>
      <c r="L114" s="175">
        <f t="shared" si="13"/>
        <v>0.51</v>
      </c>
      <c r="M114" s="175">
        <f t="shared" si="11"/>
        <v>0</v>
      </c>
      <c r="N114" s="135">
        <f t="shared" si="8"/>
        <v>0.165</v>
      </c>
      <c r="O114" s="176" t="str">
        <f t="shared" si="9"/>
        <v>是</v>
      </c>
      <c r="P114" s="176" t="str">
        <f t="shared" si="12"/>
        <v>否</v>
      </c>
    </row>
    <row r="115" hidden="1" spans="1:16">
      <c r="A115" s="167" t="s">
        <v>135</v>
      </c>
      <c r="B115" s="168" t="s">
        <v>135</v>
      </c>
      <c r="C115" s="168" t="s">
        <v>301</v>
      </c>
      <c r="D115" s="169" t="s">
        <v>322</v>
      </c>
      <c r="E115" s="168" t="s">
        <v>147</v>
      </c>
      <c r="F115" s="23" t="s">
        <v>323</v>
      </c>
      <c r="G115" s="26">
        <f>VLOOKUP(D115,全省上年决算数!$D$4:$G$1301,4)</f>
        <v>21</v>
      </c>
      <c r="H115" s="26">
        <f>IFERROR(VLOOKUP(D115,全省预算!D:I,5,0),)</f>
        <v>22</v>
      </c>
      <c r="I115" s="26"/>
      <c r="J115" s="26">
        <f>SUMIF(全省决算数!A114:A1494,D115:D1411,全省决算数!C114:C1494)</f>
        <v>15</v>
      </c>
      <c r="K115" s="175">
        <f t="shared" si="10"/>
        <v>0.71</v>
      </c>
      <c r="L115" s="175">
        <f t="shared" si="13"/>
        <v>0.68</v>
      </c>
      <c r="M115" s="175">
        <f t="shared" si="11"/>
        <v>0</v>
      </c>
      <c r="N115" s="135">
        <f t="shared" si="8"/>
        <v>-0.286</v>
      </c>
      <c r="O115" s="176" t="str">
        <f t="shared" si="9"/>
        <v>是</v>
      </c>
      <c r="P115" s="176" t="str">
        <f t="shared" si="12"/>
        <v>否</v>
      </c>
    </row>
    <row r="116" hidden="1" spans="1:16">
      <c r="A116" s="167" t="s">
        <v>135</v>
      </c>
      <c r="B116" s="168" t="s">
        <v>135</v>
      </c>
      <c r="C116" s="168" t="s">
        <v>301</v>
      </c>
      <c r="D116" s="169" t="s">
        <v>324</v>
      </c>
      <c r="E116" s="168" t="s">
        <v>147</v>
      </c>
      <c r="F116" s="23" t="s">
        <v>160</v>
      </c>
      <c r="G116" s="26">
        <f>VLOOKUP(D116,全省上年决算数!$D$4:$G$1301,4)</f>
        <v>2716</v>
      </c>
      <c r="H116" s="26">
        <f>IFERROR(VLOOKUP(D116,全省预算!D:I,5,0),)</f>
        <v>2800</v>
      </c>
      <c r="I116" s="26"/>
      <c r="J116" s="26">
        <f>SUMIF(全省决算数!A115:A1495,D116:D1412,全省决算数!C115:C1495)</f>
        <v>3665</v>
      </c>
      <c r="K116" s="175">
        <f t="shared" si="10"/>
        <v>1.35</v>
      </c>
      <c r="L116" s="175">
        <f t="shared" si="13"/>
        <v>1.31</v>
      </c>
      <c r="M116" s="175">
        <f t="shared" si="11"/>
        <v>0</v>
      </c>
      <c r="N116" s="135">
        <f t="shared" si="8"/>
        <v>0.349</v>
      </c>
      <c r="O116" s="176" t="str">
        <f t="shared" si="9"/>
        <v>是</v>
      </c>
      <c r="P116" s="176" t="str">
        <f t="shared" si="12"/>
        <v>否</v>
      </c>
    </row>
    <row r="117" hidden="1" spans="1:16">
      <c r="A117" s="167" t="s">
        <v>135</v>
      </c>
      <c r="B117" s="168"/>
      <c r="C117" s="168" t="s">
        <v>301</v>
      </c>
      <c r="D117" s="169" t="s">
        <v>325</v>
      </c>
      <c r="E117" s="168" t="s">
        <v>147</v>
      </c>
      <c r="F117" s="23" t="s">
        <v>326</v>
      </c>
      <c r="G117" s="26">
        <f>VLOOKUP(D117,全省上年决算数!$D$4:$G$1301,4)</f>
        <v>10466</v>
      </c>
      <c r="H117" s="26">
        <f>IFERROR(VLOOKUP(D117,全省预算!D:I,5,0),)</f>
        <v>5180</v>
      </c>
      <c r="I117" s="26"/>
      <c r="J117" s="26">
        <f>SUMIF(全省决算数!A116:A1496,D117:D1413,全省决算数!C116:C1496)</f>
        <v>9087</v>
      </c>
      <c r="K117" s="175">
        <f t="shared" si="10"/>
        <v>0.87</v>
      </c>
      <c r="L117" s="175">
        <f t="shared" si="13"/>
        <v>1.75</v>
      </c>
      <c r="M117" s="175">
        <f t="shared" si="11"/>
        <v>0</v>
      </c>
      <c r="N117" s="135">
        <f t="shared" ref="N117:N180" si="14">IF(ISERROR(J117/G117-1),"",J117/G117-1)</f>
        <v>-0.132</v>
      </c>
      <c r="O117" s="176" t="str">
        <f t="shared" si="9"/>
        <v>是</v>
      </c>
      <c r="P117" s="176" t="str">
        <f t="shared" si="12"/>
        <v>否</v>
      </c>
    </row>
    <row r="118" ht="21.95" customHeight="1" spans="1:16">
      <c r="A118" s="167" t="s">
        <v>135</v>
      </c>
      <c r="B118" s="456" t="s">
        <v>136</v>
      </c>
      <c r="C118" s="168"/>
      <c r="D118" s="169" t="s">
        <v>327</v>
      </c>
      <c r="E118" s="168"/>
      <c r="F118" s="23" t="s">
        <v>328</v>
      </c>
      <c r="G118" s="26">
        <f>SUMIF($C119:$C$1301,$D118,$G119:$G$1301)</f>
        <v>108081</v>
      </c>
      <c r="H118" s="26">
        <f>VLOOKUP(F118,全省预算!$F:$H,3,0)</f>
        <v>113000</v>
      </c>
      <c r="I118" s="26">
        <f>VLOOKUP(D118,全省调整!A:I,3,0)</f>
        <v>130083</v>
      </c>
      <c r="J118" s="26">
        <f>VLOOKUP(F118,全省决算数!$B:$C,2,0)</f>
        <v>129314</v>
      </c>
      <c r="K118" s="407">
        <f t="shared" si="10"/>
        <v>1.196</v>
      </c>
      <c r="L118" s="407">
        <f t="shared" si="13"/>
        <v>1.144</v>
      </c>
      <c r="M118" s="407">
        <f t="shared" si="11"/>
        <v>0.994</v>
      </c>
      <c r="N118" s="135">
        <f t="shared" si="14"/>
        <v>0.196</v>
      </c>
      <c r="O118" s="176" t="str">
        <f t="shared" si="9"/>
        <v>是</v>
      </c>
      <c r="P118" s="176" t="str">
        <f t="shared" si="12"/>
        <v>是</v>
      </c>
    </row>
    <row r="119" hidden="1" spans="1:16">
      <c r="A119" s="167" t="s">
        <v>135</v>
      </c>
      <c r="B119" s="168" t="s">
        <v>135</v>
      </c>
      <c r="C119" s="168" t="s">
        <v>327</v>
      </c>
      <c r="D119" s="169" t="s">
        <v>329</v>
      </c>
      <c r="E119" s="168" t="s">
        <v>147</v>
      </c>
      <c r="F119" s="23" t="s">
        <v>141</v>
      </c>
      <c r="G119" s="26">
        <f>VLOOKUP(D119,全省上年决算数!$D$4:$G$1301,4)</f>
        <v>70807</v>
      </c>
      <c r="H119" s="26">
        <f>IFERROR(VLOOKUP(D119,全省预算!D:I,5,0),)</f>
        <v>74000</v>
      </c>
      <c r="I119" s="26"/>
      <c r="J119" s="26">
        <f>SUMIF(全省决算数!A118:A1498,D119:D1415,全省决算数!C118:C1498)</f>
        <v>89776</v>
      </c>
      <c r="K119" s="175">
        <f t="shared" si="10"/>
        <v>1.27</v>
      </c>
      <c r="L119" s="175">
        <f t="shared" si="13"/>
        <v>1.21</v>
      </c>
      <c r="M119" s="175">
        <f t="shared" si="11"/>
        <v>0</v>
      </c>
      <c r="N119" s="135">
        <f t="shared" si="14"/>
        <v>0.268</v>
      </c>
      <c r="O119" s="176" t="str">
        <f t="shared" si="9"/>
        <v>是</v>
      </c>
      <c r="P119" s="176" t="str">
        <f t="shared" si="12"/>
        <v>否</v>
      </c>
    </row>
    <row r="120" hidden="1" spans="1:16">
      <c r="A120" s="167" t="s">
        <v>135</v>
      </c>
      <c r="B120" s="168" t="s">
        <v>135</v>
      </c>
      <c r="C120" s="168" t="s">
        <v>327</v>
      </c>
      <c r="D120" s="169" t="s">
        <v>330</v>
      </c>
      <c r="E120" s="168" t="s">
        <v>147</v>
      </c>
      <c r="F120" s="23" t="s">
        <v>143</v>
      </c>
      <c r="G120" s="26">
        <f>VLOOKUP(D120,全省上年决算数!$D$4:$G$1301,4)</f>
        <v>14836</v>
      </c>
      <c r="H120" s="26">
        <f>IFERROR(VLOOKUP(D120,全省预算!D:I,5,0),)</f>
        <v>15500</v>
      </c>
      <c r="I120" s="26"/>
      <c r="J120" s="26">
        <f>SUMIF(全省决算数!A119:A1499,D120:D1416,全省决算数!C119:C1499)</f>
        <v>18293</v>
      </c>
      <c r="K120" s="175">
        <f t="shared" si="10"/>
        <v>1.23</v>
      </c>
      <c r="L120" s="175">
        <f t="shared" si="13"/>
        <v>1.18</v>
      </c>
      <c r="M120" s="175">
        <f t="shared" si="11"/>
        <v>0</v>
      </c>
      <c r="N120" s="135">
        <f t="shared" si="14"/>
        <v>0.233</v>
      </c>
      <c r="O120" s="176" t="str">
        <f t="shared" si="9"/>
        <v>是</v>
      </c>
      <c r="P120" s="176" t="str">
        <f t="shared" si="12"/>
        <v>否</v>
      </c>
    </row>
    <row r="121" hidden="1" spans="1:16">
      <c r="A121" s="167" t="s">
        <v>135</v>
      </c>
      <c r="B121" s="168" t="s">
        <v>135</v>
      </c>
      <c r="C121" s="168" t="s">
        <v>327</v>
      </c>
      <c r="D121" s="169" t="s">
        <v>331</v>
      </c>
      <c r="E121" s="168" t="s">
        <v>147</v>
      </c>
      <c r="F121" s="23" t="s">
        <v>145</v>
      </c>
      <c r="G121" s="26">
        <f>VLOOKUP(D121,全省上年决算数!$D$4:$G$1301,4)</f>
        <v>45</v>
      </c>
      <c r="H121" s="26">
        <f>IFERROR(VLOOKUP(D121,全省预算!D:I,5,0),)</f>
        <v>47</v>
      </c>
      <c r="I121" s="26"/>
      <c r="J121" s="26">
        <f>SUMIF(全省决算数!A120:A1500,D121:D1417,全省决算数!C120:C1500)</f>
        <v>47</v>
      </c>
      <c r="K121" s="175">
        <f t="shared" si="10"/>
        <v>1.04</v>
      </c>
      <c r="L121" s="175">
        <f t="shared" si="13"/>
        <v>1</v>
      </c>
      <c r="M121" s="175">
        <f t="shared" si="11"/>
        <v>0</v>
      </c>
      <c r="N121" s="135">
        <f t="shared" si="14"/>
        <v>0.044</v>
      </c>
      <c r="O121" s="176" t="str">
        <f t="shared" si="9"/>
        <v>是</v>
      </c>
      <c r="P121" s="176" t="str">
        <f t="shared" si="12"/>
        <v>否</v>
      </c>
    </row>
    <row r="122" hidden="1" spans="1:16">
      <c r="A122" s="167" t="s">
        <v>135</v>
      </c>
      <c r="B122" s="168" t="s">
        <v>135</v>
      </c>
      <c r="C122" s="168" t="s">
        <v>327</v>
      </c>
      <c r="D122" s="169" t="s">
        <v>332</v>
      </c>
      <c r="E122" s="168" t="s">
        <v>147</v>
      </c>
      <c r="F122" s="23" t="s">
        <v>333</v>
      </c>
      <c r="G122" s="26">
        <f>VLOOKUP(D122,全省上年决算数!$D$4:$G$1301,4)</f>
        <v>3226</v>
      </c>
      <c r="H122" s="26">
        <f>IFERROR(VLOOKUP(D122,全省预算!D:I,5,0),)</f>
        <v>3400</v>
      </c>
      <c r="I122" s="26"/>
      <c r="J122" s="26">
        <f>SUMIF(全省决算数!A121:A1501,D122:D1418,全省决算数!C121:C1501)</f>
        <v>1348</v>
      </c>
      <c r="K122" s="175">
        <f t="shared" si="10"/>
        <v>0.42</v>
      </c>
      <c r="L122" s="175">
        <f t="shared" si="13"/>
        <v>0.4</v>
      </c>
      <c r="M122" s="175">
        <f t="shared" si="11"/>
        <v>0</v>
      </c>
      <c r="N122" s="135">
        <f t="shared" si="14"/>
        <v>-0.582</v>
      </c>
      <c r="O122" s="176" t="str">
        <f t="shared" si="9"/>
        <v>是</v>
      </c>
      <c r="P122" s="176" t="str">
        <f t="shared" si="12"/>
        <v>否</v>
      </c>
    </row>
    <row r="123" hidden="1" spans="1:16">
      <c r="A123" s="167" t="s">
        <v>135</v>
      </c>
      <c r="B123" s="168" t="s">
        <v>135</v>
      </c>
      <c r="C123" s="168" t="s">
        <v>327</v>
      </c>
      <c r="D123" s="169" t="s">
        <v>334</v>
      </c>
      <c r="E123" s="168" t="s">
        <v>147</v>
      </c>
      <c r="F123" s="23" t="s">
        <v>335</v>
      </c>
      <c r="G123" s="26">
        <f>VLOOKUP(D123,全省上年决算数!$D$4:$G$1301,4)</f>
        <v>1059</v>
      </c>
      <c r="H123" s="26">
        <f>IFERROR(VLOOKUP(D123,全省预算!D:I,5,0),)</f>
        <v>1150</v>
      </c>
      <c r="I123" s="26"/>
      <c r="J123" s="26">
        <f>SUMIF(全省决算数!A122:A1502,D123:D1419,全省决算数!C122:C1502)</f>
        <v>984</v>
      </c>
      <c r="K123" s="175">
        <f t="shared" si="10"/>
        <v>0.93</v>
      </c>
      <c r="L123" s="175">
        <f t="shared" si="13"/>
        <v>0.86</v>
      </c>
      <c r="M123" s="175">
        <f t="shared" si="11"/>
        <v>0</v>
      </c>
      <c r="N123" s="135">
        <f t="shared" si="14"/>
        <v>-0.071</v>
      </c>
      <c r="O123" s="176" t="str">
        <f t="shared" si="9"/>
        <v>是</v>
      </c>
      <c r="P123" s="176" t="str">
        <f t="shared" si="12"/>
        <v>否</v>
      </c>
    </row>
    <row r="124" hidden="1" spans="1:16">
      <c r="A124" s="167" t="s">
        <v>135</v>
      </c>
      <c r="B124" s="168" t="s">
        <v>135</v>
      </c>
      <c r="C124" s="168" t="s">
        <v>327</v>
      </c>
      <c r="D124" s="169" t="s">
        <v>336</v>
      </c>
      <c r="E124" s="168" t="s">
        <v>147</v>
      </c>
      <c r="F124" s="23" t="s">
        <v>337</v>
      </c>
      <c r="G124" s="26">
        <f>VLOOKUP(D124,全省上年决算数!$D$4:$G$1301,4)</f>
        <v>0</v>
      </c>
      <c r="H124" s="26">
        <f>IFERROR(VLOOKUP(D124,全省预算!D:I,5,0),)</f>
        <v>0</v>
      </c>
      <c r="I124" s="26"/>
      <c r="J124" s="26">
        <f>SUMIF(全省决算数!A123:A1503,D124:D1420,全省决算数!C123:C1503)</f>
        <v>0</v>
      </c>
      <c r="K124" s="175"/>
      <c r="L124" s="175"/>
      <c r="M124" s="175">
        <f t="shared" si="11"/>
        <v>0</v>
      </c>
      <c r="N124" s="135" t="str">
        <f t="shared" si="14"/>
        <v/>
      </c>
      <c r="O124" s="176" t="str">
        <f t="shared" si="9"/>
        <v>否</v>
      </c>
      <c r="P124" s="176" t="str">
        <f t="shared" si="12"/>
        <v>否</v>
      </c>
    </row>
    <row r="125" hidden="1" spans="1:16">
      <c r="A125" s="167" t="s">
        <v>135</v>
      </c>
      <c r="B125" s="168" t="s">
        <v>135</v>
      </c>
      <c r="C125" s="168" t="s">
        <v>327</v>
      </c>
      <c r="D125" s="169" t="s">
        <v>338</v>
      </c>
      <c r="E125" s="168" t="s">
        <v>147</v>
      </c>
      <c r="F125" s="23" t="s">
        <v>160</v>
      </c>
      <c r="G125" s="26">
        <f>VLOOKUP(D125,全省上年决算数!$D$4:$G$1301,4)</f>
        <v>97</v>
      </c>
      <c r="H125" s="26">
        <f>IFERROR(VLOOKUP(D125,全省预算!D:I,5,0),)</f>
        <v>103</v>
      </c>
      <c r="I125" s="26"/>
      <c r="J125" s="26">
        <f>SUMIF(全省决算数!A124:A1504,D125:D1421,全省决算数!C124:C1504)</f>
        <v>354</v>
      </c>
      <c r="K125" s="175">
        <f t="shared" si="10"/>
        <v>3.65</v>
      </c>
      <c r="L125" s="175">
        <f t="shared" si="13"/>
        <v>3.44</v>
      </c>
      <c r="M125" s="175">
        <f t="shared" si="11"/>
        <v>0</v>
      </c>
      <c r="N125" s="135">
        <f t="shared" si="14"/>
        <v>2.649</v>
      </c>
      <c r="O125" s="176" t="str">
        <f t="shared" si="9"/>
        <v>是</v>
      </c>
      <c r="P125" s="176" t="str">
        <f t="shared" si="12"/>
        <v>否</v>
      </c>
    </row>
    <row r="126" hidden="1" spans="1:16">
      <c r="A126" s="167" t="s">
        <v>135</v>
      </c>
      <c r="B126" s="168"/>
      <c r="C126" s="168" t="s">
        <v>327</v>
      </c>
      <c r="D126" s="169" t="s">
        <v>339</v>
      </c>
      <c r="E126" s="168" t="s">
        <v>147</v>
      </c>
      <c r="F126" s="41" t="s">
        <v>340</v>
      </c>
      <c r="G126" s="26">
        <f>VLOOKUP(D126,全省上年决算数!$D$4:$G$1301,4)</f>
        <v>18011</v>
      </c>
      <c r="H126" s="26">
        <f>IFERROR(VLOOKUP(D126,全省预算!D:I,5,0),)</f>
        <v>18800</v>
      </c>
      <c r="I126" s="26"/>
      <c r="J126" s="26">
        <f>SUMIF(全省决算数!A125:A1505,D126:D1422,全省决算数!C125:C1505)</f>
        <v>18512</v>
      </c>
      <c r="K126" s="175">
        <f t="shared" si="10"/>
        <v>1.03</v>
      </c>
      <c r="L126" s="175">
        <f t="shared" si="13"/>
        <v>0.98</v>
      </c>
      <c r="M126" s="175">
        <f t="shared" si="11"/>
        <v>0</v>
      </c>
      <c r="N126" s="135">
        <f t="shared" si="14"/>
        <v>0.028</v>
      </c>
      <c r="O126" s="176" t="str">
        <f t="shared" si="9"/>
        <v>是</v>
      </c>
      <c r="P126" s="176" t="str">
        <f t="shared" si="12"/>
        <v>否</v>
      </c>
    </row>
    <row r="127" ht="21.95" customHeight="1" spans="1:16">
      <c r="A127" s="167" t="s">
        <v>135</v>
      </c>
      <c r="B127" s="456" t="s">
        <v>136</v>
      </c>
      <c r="C127" s="168"/>
      <c r="D127" s="169" t="s">
        <v>341</v>
      </c>
      <c r="E127" s="168"/>
      <c r="F127" s="41" t="s">
        <v>342</v>
      </c>
      <c r="G127" s="26">
        <f>SUMIF($C128:$C$1301,$D127,$G128:$G$1301)</f>
        <v>124206</v>
      </c>
      <c r="H127" s="26">
        <f>VLOOKUP(F127,全省预算!$F:$H,3,0)</f>
        <v>123000</v>
      </c>
      <c r="I127" s="26">
        <f>VLOOKUP(D127,全省调整!A:I,3,0)</f>
        <v>140812</v>
      </c>
      <c r="J127" s="26">
        <f>VLOOKUP(F127,全省决算数!$B:$C,2,0)</f>
        <v>138891</v>
      </c>
      <c r="K127" s="407">
        <f t="shared" si="10"/>
        <v>1.118</v>
      </c>
      <c r="L127" s="407">
        <f t="shared" si="13"/>
        <v>1.129</v>
      </c>
      <c r="M127" s="407">
        <f t="shared" si="11"/>
        <v>0.986</v>
      </c>
      <c r="N127" s="135">
        <f t="shared" si="14"/>
        <v>0.118</v>
      </c>
      <c r="O127" s="176" t="str">
        <f t="shared" si="9"/>
        <v>是</v>
      </c>
      <c r="P127" s="176" t="str">
        <f t="shared" si="12"/>
        <v>是</v>
      </c>
    </row>
    <row r="128" hidden="1" spans="1:16">
      <c r="A128" s="167" t="s">
        <v>135</v>
      </c>
      <c r="B128" s="168" t="s">
        <v>135</v>
      </c>
      <c r="C128" s="168" t="s">
        <v>341</v>
      </c>
      <c r="D128" s="169" t="s">
        <v>343</v>
      </c>
      <c r="E128" s="168" t="s">
        <v>147</v>
      </c>
      <c r="F128" s="41" t="s">
        <v>141</v>
      </c>
      <c r="G128" s="26">
        <f>VLOOKUP(D128,全省上年决算数!$D$4:$G$1301,4)</f>
        <v>29751</v>
      </c>
      <c r="H128" s="26">
        <f>IFERROR(VLOOKUP(D128,全省预算!D:I,5,0),)</f>
        <v>31500</v>
      </c>
      <c r="I128" s="26"/>
      <c r="J128" s="26">
        <f>SUMIF(全省决算数!A127:A1507,D128:D1424,全省决算数!C127:C1507)</f>
        <v>35976</v>
      </c>
      <c r="K128" s="175">
        <f t="shared" si="10"/>
        <v>1.21</v>
      </c>
      <c r="L128" s="175">
        <f t="shared" si="13"/>
        <v>1.14</v>
      </c>
      <c r="M128" s="175">
        <f t="shared" si="11"/>
        <v>0</v>
      </c>
      <c r="N128" s="135">
        <f t="shared" si="14"/>
        <v>0.209</v>
      </c>
      <c r="O128" s="176" t="str">
        <f t="shared" si="9"/>
        <v>是</v>
      </c>
      <c r="P128" s="176" t="str">
        <f t="shared" si="12"/>
        <v>否</v>
      </c>
    </row>
    <row r="129" hidden="1" spans="1:16">
      <c r="A129" s="167" t="s">
        <v>135</v>
      </c>
      <c r="B129" s="168" t="s">
        <v>135</v>
      </c>
      <c r="C129" s="168" t="s">
        <v>341</v>
      </c>
      <c r="D129" s="169" t="s">
        <v>344</v>
      </c>
      <c r="E129" s="168" t="s">
        <v>147</v>
      </c>
      <c r="F129" s="41" t="s">
        <v>143</v>
      </c>
      <c r="G129" s="26">
        <f>VLOOKUP(D129,全省上年决算数!$D$4:$G$1301,4)</f>
        <v>8996</v>
      </c>
      <c r="H129" s="26">
        <f>IFERROR(VLOOKUP(D129,全省预算!D:I,5,0),)</f>
        <v>9400</v>
      </c>
      <c r="I129" s="26"/>
      <c r="J129" s="26">
        <f>SUMIF(全省决算数!A128:A1508,D129:D1425,全省决算数!C128:C1508)</f>
        <v>7471</v>
      </c>
      <c r="K129" s="175">
        <f t="shared" si="10"/>
        <v>0.83</v>
      </c>
      <c r="L129" s="175">
        <f t="shared" si="13"/>
        <v>0.79</v>
      </c>
      <c r="M129" s="175">
        <f t="shared" si="11"/>
        <v>0</v>
      </c>
      <c r="N129" s="135">
        <f t="shared" si="14"/>
        <v>-0.17</v>
      </c>
      <c r="O129" s="176" t="str">
        <f t="shared" si="9"/>
        <v>是</v>
      </c>
      <c r="P129" s="176" t="str">
        <f t="shared" si="12"/>
        <v>否</v>
      </c>
    </row>
    <row r="130" hidden="1" spans="1:16">
      <c r="A130" s="167" t="s">
        <v>135</v>
      </c>
      <c r="B130" s="168" t="s">
        <v>135</v>
      </c>
      <c r="C130" s="168" t="s">
        <v>341</v>
      </c>
      <c r="D130" s="169" t="s">
        <v>345</v>
      </c>
      <c r="E130" s="168" t="s">
        <v>147</v>
      </c>
      <c r="F130" s="41" t="s">
        <v>145</v>
      </c>
      <c r="G130" s="26">
        <f>VLOOKUP(D130,全省上年决算数!$D$4:$G$1301,4)</f>
        <v>216</v>
      </c>
      <c r="H130" s="26">
        <f>IFERROR(VLOOKUP(D130,全省预算!D:I,5,0),)</f>
        <v>220</v>
      </c>
      <c r="I130" s="26"/>
      <c r="J130" s="26">
        <f>SUMIF(全省决算数!A129:A1509,D130:D1426,全省决算数!C129:C1509)</f>
        <v>286</v>
      </c>
      <c r="K130" s="175">
        <f t="shared" si="10"/>
        <v>1.32</v>
      </c>
      <c r="L130" s="175">
        <f t="shared" si="13"/>
        <v>1.3</v>
      </c>
      <c r="M130" s="175">
        <f t="shared" si="11"/>
        <v>0</v>
      </c>
      <c r="N130" s="135">
        <f t="shared" si="14"/>
        <v>0.324</v>
      </c>
      <c r="O130" s="176" t="str">
        <f t="shared" si="9"/>
        <v>是</v>
      </c>
      <c r="P130" s="176" t="str">
        <f t="shared" si="12"/>
        <v>否</v>
      </c>
    </row>
    <row r="131" hidden="1" spans="1:16">
      <c r="A131" s="167" t="s">
        <v>135</v>
      </c>
      <c r="B131" s="168" t="s">
        <v>135</v>
      </c>
      <c r="C131" s="168" t="s">
        <v>341</v>
      </c>
      <c r="D131" s="169" t="s">
        <v>346</v>
      </c>
      <c r="E131" s="168" t="s">
        <v>147</v>
      </c>
      <c r="F131" s="41" t="s">
        <v>347</v>
      </c>
      <c r="G131" s="26">
        <f>VLOOKUP(D131,全省上年决算数!$D$4:$G$1301,4)</f>
        <v>1837</v>
      </c>
      <c r="H131" s="26">
        <f>IFERROR(VLOOKUP(D131,全省预算!D:I,5,0),)</f>
        <v>1900</v>
      </c>
      <c r="I131" s="26"/>
      <c r="J131" s="26">
        <f>SUMIF(全省决算数!A130:A1510,D131:D1427,全省决算数!C130:C1510)</f>
        <v>2711</v>
      </c>
      <c r="K131" s="175">
        <f t="shared" si="10"/>
        <v>1.48</v>
      </c>
      <c r="L131" s="175">
        <f t="shared" si="13"/>
        <v>1.43</v>
      </c>
      <c r="M131" s="175">
        <f t="shared" si="11"/>
        <v>0</v>
      </c>
      <c r="N131" s="135">
        <f t="shared" si="14"/>
        <v>0.476</v>
      </c>
      <c r="O131" s="176" t="str">
        <f t="shared" si="9"/>
        <v>是</v>
      </c>
      <c r="P131" s="176" t="str">
        <f t="shared" si="12"/>
        <v>否</v>
      </c>
    </row>
    <row r="132" hidden="1" spans="1:16">
      <c r="A132" s="167" t="s">
        <v>135</v>
      </c>
      <c r="B132" s="168" t="s">
        <v>135</v>
      </c>
      <c r="C132" s="168" t="s">
        <v>341</v>
      </c>
      <c r="D132" s="169" t="s">
        <v>348</v>
      </c>
      <c r="E132" s="168" t="s">
        <v>147</v>
      </c>
      <c r="F132" s="41" t="s">
        <v>349</v>
      </c>
      <c r="G132" s="26">
        <f>VLOOKUP(D132,全省上年决算数!$D$4:$G$1301,4)</f>
        <v>65</v>
      </c>
      <c r="H132" s="26">
        <f>IFERROR(VLOOKUP(D132,全省预算!D:I,5,0),)</f>
        <v>70</v>
      </c>
      <c r="I132" s="26"/>
      <c r="J132" s="26">
        <f>SUMIF(全省决算数!A131:A1511,D132:D1428,全省决算数!C131:C1511)</f>
        <v>39</v>
      </c>
      <c r="K132" s="175">
        <f t="shared" si="10"/>
        <v>0.6</v>
      </c>
      <c r="L132" s="175">
        <f t="shared" si="13"/>
        <v>0.56</v>
      </c>
      <c r="M132" s="175">
        <f t="shared" si="11"/>
        <v>0</v>
      </c>
      <c r="N132" s="135">
        <f t="shared" si="14"/>
        <v>-0.4</v>
      </c>
      <c r="O132" s="176" t="str">
        <f t="shared" ref="O132:O195" si="15">IF(F132&lt;&gt;"",IF(SUM(G132:J132)&lt;&gt;0,"是","否"),"空")</f>
        <v>是</v>
      </c>
      <c r="P132" s="176" t="str">
        <f t="shared" si="12"/>
        <v>否</v>
      </c>
    </row>
    <row r="133" hidden="1" spans="1:16">
      <c r="A133" s="167" t="s">
        <v>135</v>
      </c>
      <c r="B133" s="168" t="s">
        <v>135</v>
      </c>
      <c r="C133" s="168" t="s">
        <v>341</v>
      </c>
      <c r="D133" s="169" t="s">
        <v>350</v>
      </c>
      <c r="E133" s="168" t="s">
        <v>147</v>
      </c>
      <c r="F133" s="41" t="s">
        <v>351</v>
      </c>
      <c r="G133" s="26">
        <f>VLOOKUP(D133,全省上年决算数!$D$4:$G$1301,4)</f>
        <v>990</v>
      </c>
      <c r="H133" s="26">
        <f>IFERROR(VLOOKUP(D133,全省预算!D:I,5,0),)</f>
        <v>1030</v>
      </c>
      <c r="I133" s="26"/>
      <c r="J133" s="26">
        <f>SUMIF(全省决算数!A132:A1512,D133:D1429,全省决算数!C132:C1512)</f>
        <v>980</v>
      </c>
      <c r="K133" s="175">
        <f t="shared" ref="K133:K196" si="16">J133/G133</f>
        <v>0.99</v>
      </c>
      <c r="L133" s="175">
        <f t="shared" si="13"/>
        <v>0.95</v>
      </c>
      <c r="M133" s="175">
        <f t="shared" ref="M133:M196" si="17">IFERROR(J133/I133,0)</f>
        <v>0</v>
      </c>
      <c r="N133" s="135">
        <f t="shared" si="14"/>
        <v>-0.01</v>
      </c>
      <c r="O133" s="176" t="str">
        <f t="shared" si="15"/>
        <v>是</v>
      </c>
      <c r="P133" s="176" t="str">
        <f t="shared" ref="P133:P196" si="18">IF(C133&lt;&gt;"","否","是")</f>
        <v>否</v>
      </c>
    </row>
    <row r="134" hidden="1" spans="1:16">
      <c r="A134" s="167" t="s">
        <v>135</v>
      </c>
      <c r="B134" s="168" t="s">
        <v>135</v>
      </c>
      <c r="C134" s="168" t="s">
        <v>341</v>
      </c>
      <c r="D134" s="169" t="s">
        <v>352</v>
      </c>
      <c r="E134" s="168" t="s">
        <v>147</v>
      </c>
      <c r="F134" s="41" t="s">
        <v>353</v>
      </c>
      <c r="G134" s="26">
        <f>VLOOKUP(D134,全省上年决算数!$D$4:$G$1301,4)</f>
        <v>8916</v>
      </c>
      <c r="H134" s="26">
        <f>IFERROR(VLOOKUP(D134,全省预算!D:I,5,0),)</f>
        <v>1750</v>
      </c>
      <c r="I134" s="26"/>
      <c r="J134" s="26">
        <f>SUMIF(全省决算数!A133:A1513,D134:D1430,全省决算数!C133:C1513)</f>
        <v>12387</v>
      </c>
      <c r="K134" s="175">
        <f t="shared" si="16"/>
        <v>1.39</v>
      </c>
      <c r="L134" s="175">
        <f t="shared" ref="L134:L197" si="19">J134/H134</f>
        <v>7.08</v>
      </c>
      <c r="M134" s="175">
        <f t="shared" si="17"/>
        <v>0</v>
      </c>
      <c r="N134" s="135">
        <f t="shared" si="14"/>
        <v>0.389</v>
      </c>
      <c r="O134" s="176" t="str">
        <f t="shared" si="15"/>
        <v>是</v>
      </c>
      <c r="P134" s="176" t="str">
        <f t="shared" si="18"/>
        <v>否</v>
      </c>
    </row>
    <row r="135" hidden="1" spans="1:16">
      <c r="A135" s="167" t="s">
        <v>135</v>
      </c>
      <c r="B135" s="168" t="s">
        <v>135</v>
      </c>
      <c r="C135" s="168" t="s">
        <v>341</v>
      </c>
      <c r="D135" s="169" t="s">
        <v>354</v>
      </c>
      <c r="E135" s="168" t="s">
        <v>147</v>
      </c>
      <c r="F135" s="41" t="s">
        <v>355</v>
      </c>
      <c r="G135" s="26">
        <f>VLOOKUP(D135,全省上年决算数!$D$4:$G$1301,4)</f>
        <v>52086</v>
      </c>
      <c r="H135" s="26">
        <f>IFERROR(VLOOKUP(D135,全省预算!D:I,5,0),)</f>
        <v>54700</v>
      </c>
      <c r="I135" s="26"/>
      <c r="J135" s="26">
        <f>SUMIF(全省决算数!A134:A1514,D135:D1431,全省决算数!C134:C1514)</f>
        <v>54532</v>
      </c>
      <c r="K135" s="175">
        <f t="shared" si="16"/>
        <v>1.05</v>
      </c>
      <c r="L135" s="175">
        <f t="shared" si="19"/>
        <v>1</v>
      </c>
      <c r="M135" s="175">
        <f t="shared" si="17"/>
        <v>0</v>
      </c>
      <c r="N135" s="135">
        <f t="shared" si="14"/>
        <v>0.047</v>
      </c>
      <c r="O135" s="176" t="str">
        <f t="shared" si="15"/>
        <v>是</v>
      </c>
      <c r="P135" s="176" t="str">
        <f t="shared" si="18"/>
        <v>否</v>
      </c>
    </row>
    <row r="136" hidden="1" spans="1:16">
      <c r="A136" s="167" t="s">
        <v>135</v>
      </c>
      <c r="B136" s="168" t="s">
        <v>135</v>
      </c>
      <c r="C136" s="168" t="s">
        <v>341</v>
      </c>
      <c r="D136" s="169" t="s">
        <v>356</v>
      </c>
      <c r="E136" s="168" t="s">
        <v>147</v>
      </c>
      <c r="F136" s="41" t="s">
        <v>160</v>
      </c>
      <c r="G136" s="26">
        <f>VLOOKUP(D136,全省上年决算数!$D$4:$G$1301,4)</f>
        <v>1361</v>
      </c>
      <c r="H136" s="26">
        <f>IFERROR(VLOOKUP(D136,全省预算!D:I,5,0),)</f>
        <v>1400</v>
      </c>
      <c r="I136" s="26"/>
      <c r="J136" s="26">
        <f>SUMIF(全省决算数!A135:A1515,D136:D1432,全省决算数!C135:C1515)</f>
        <v>1943</v>
      </c>
      <c r="K136" s="175">
        <f t="shared" si="16"/>
        <v>1.43</v>
      </c>
      <c r="L136" s="175">
        <f t="shared" si="19"/>
        <v>1.39</v>
      </c>
      <c r="M136" s="175">
        <f t="shared" si="17"/>
        <v>0</v>
      </c>
      <c r="N136" s="135">
        <f t="shared" si="14"/>
        <v>0.428</v>
      </c>
      <c r="O136" s="176" t="str">
        <f t="shared" si="15"/>
        <v>是</v>
      </c>
      <c r="P136" s="176" t="str">
        <f t="shared" si="18"/>
        <v>否</v>
      </c>
    </row>
    <row r="137" hidden="1" spans="1:16">
      <c r="A137" s="167" t="s">
        <v>135</v>
      </c>
      <c r="B137" s="168"/>
      <c r="C137" s="168" t="s">
        <v>341</v>
      </c>
      <c r="D137" s="169" t="s">
        <v>357</v>
      </c>
      <c r="E137" s="168" t="s">
        <v>147</v>
      </c>
      <c r="F137" s="41" t="s">
        <v>358</v>
      </c>
      <c r="G137" s="26">
        <f>VLOOKUP(D137,全省上年决算数!$D$4:$G$1301,4)</f>
        <v>19988</v>
      </c>
      <c r="H137" s="26">
        <f>IFERROR(VLOOKUP(D137,全省预算!D:I,5,0),)</f>
        <v>21030</v>
      </c>
      <c r="I137" s="26"/>
      <c r="J137" s="26">
        <f>SUMIF(全省决算数!A136:A1516,D137:D1433,全省决算数!C136:C1516)</f>
        <v>22566</v>
      </c>
      <c r="K137" s="175">
        <f t="shared" si="16"/>
        <v>1.13</v>
      </c>
      <c r="L137" s="175">
        <f t="shared" si="19"/>
        <v>1.07</v>
      </c>
      <c r="M137" s="175">
        <f t="shared" si="17"/>
        <v>0</v>
      </c>
      <c r="N137" s="135">
        <f t="shared" si="14"/>
        <v>0.129</v>
      </c>
      <c r="O137" s="176" t="str">
        <f t="shared" si="15"/>
        <v>是</v>
      </c>
      <c r="P137" s="176" t="str">
        <f t="shared" si="18"/>
        <v>否</v>
      </c>
    </row>
    <row r="138" ht="21.95" customHeight="1" spans="1:16">
      <c r="A138" s="167" t="s">
        <v>135</v>
      </c>
      <c r="B138" s="456" t="s">
        <v>136</v>
      </c>
      <c r="C138" s="168"/>
      <c r="D138" s="169" t="s">
        <v>359</v>
      </c>
      <c r="E138" s="168"/>
      <c r="F138" s="41" t="s">
        <v>360</v>
      </c>
      <c r="G138" s="26">
        <f>SUMIF($C139:$C$1301,$D138,$G139:$G$1301)</f>
        <v>1829</v>
      </c>
      <c r="H138" s="26">
        <f>VLOOKUP(F138,全省预算!$F:$H,3,0)</f>
        <v>1900</v>
      </c>
      <c r="I138" s="26">
        <f>VLOOKUP(D138,全省调整!A:I,3,0)</f>
        <v>2032</v>
      </c>
      <c r="J138" s="26">
        <f>VLOOKUP(F138,全省决算数!$B:$C,2,0)</f>
        <v>2031</v>
      </c>
      <c r="K138" s="407">
        <f t="shared" si="16"/>
        <v>1.11</v>
      </c>
      <c r="L138" s="407">
        <f t="shared" si="19"/>
        <v>1.069</v>
      </c>
      <c r="M138" s="407">
        <f t="shared" si="17"/>
        <v>1</v>
      </c>
      <c r="N138" s="135">
        <f t="shared" si="14"/>
        <v>0.11</v>
      </c>
      <c r="O138" s="176" t="str">
        <f t="shared" si="15"/>
        <v>是</v>
      </c>
      <c r="P138" s="176" t="str">
        <f t="shared" si="18"/>
        <v>是</v>
      </c>
    </row>
    <row r="139" hidden="1" spans="1:16">
      <c r="A139" s="167" t="s">
        <v>135</v>
      </c>
      <c r="B139" s="168" t="s">
        <v>135</v>
      </c>
      <c r="C139" s="168" t="s">
        <v>359</v>
      </c>
      <c r="D139" s="169" t="s">
        <v>361</v>
      </c>
      <c r="E139" s="168" t="s">
        <v>147</v>
      </c>
      <c r="F139" s="41" t="s">
        <v>141</v>
      </c>
      <c r="G139" s="26">
        <f>VLOOKUP(D139,全省上年决算数!$D$4:$G$1301,4)</f>
        <v>520</v>
      </c>
      <c r="H139" s="26">
        <f>IFERROR(VLOOKUP(D139,全省预算!D:I,5,0),)</f>
        <v>550</v>
      </c>
      <c r="I139" s="26"/>
      <c r="J139" s="26">
        <f>SUMIF(全省决算数!A138:A1518,D139:D1435,全省决算数!C138:C1518)</f>
        <v>596</v>
      </c>
      <c r="K139" s="175">
        <f t="shared" si="16"/>
        <v>1.15</v>
      </c>
      <c r="L139" s="175">
        <f t="shared" si="19"/>
        <v>1.08</v>
      </c>
      <c r="M139" s="175">
        <f t="shared" si="17"/>
        <v>0</v>
      </c>
      <c r="N139" s="135">
        <f t="shared" si="14"/>
        <v>0.146</v>
      </c>
      <c r="O139" s="176" t="str">
        <f t="shared" si="15"/>
        <v>是</v>
      </c>
      <c r="P139" s="176" t="str">
        <f t="shared" si="18"/>
        <v>否</v>
      </c>
    </row>
    <row r="140" hidden="1" spans="1:16">
      <c r="A140" s="167" t="s">
        <v>135</v>
      </c>
      <c r="B140" s="168" t="s">
        <v>135</v>
      </c>
      <c r="C140" s="168" t="s">
        <v>359</v>
      </c>
      <c r="D140" s="169" t="s">
        <v>362</v>
      </c>
      <c r="E140" s="168" t="s">
        <v>147</v>
      </c>
      <c r="F140" s="41" t="s">
        <v>143</v>
      </c>
      <c r="G140" s="26">
        <f>VLOOKUP(D140,全省上年决算数!$D$4:$G$1301,4)</f>
        <v>860</v>
      </c>
      <c r="H140" s="26">
        <f>IFERROR(VLOOKUP(D140,全省预算!D:I,5,0),)</f>
        <v>880</v>
      </c>
      <c r="I140" s="26"/>
      <c r="J140" s="26">
        <f>SUMIF(全省决算数!A139:A1519,D140:D1436,全省决算数!C139:C1519)</f>
        <v>965</v>
      </c>
      <c r="K140" s="175">
        <f t="shared" si="16"/>
        <v>1.12</v>
      </c>
      <c r="L140" s="175">
        <f t="shared" si="19"/>
        <v>1.1</v>
      </c>
      <c r="M140" s="175">
        <f t="shared" si="17"/>
        <v>0</v>
      </c>
      <c r="N140" s="135">
        <f t="shared" si="14"/>
        <v>0.122</v>
      </c>
      <c r="O140" s="176" t="str">
        <f t="shared" si="15"/>
        <v>是</v>
      </c>
      <c r="P140" s="176" t="str">
        <f t="shared" si="18"/>
        <v>否</v>
      </c>
    </row>
    <row r="141" hidden="1" spans="1:16">
      <c r="A141" s="167" t="s">
        <v>135</v>
      </c>
      <c r="B141" s="168" t="s">
        <v>135</v>
      </c>
      <c r="C141" s="168" t="s">
        <v>359</v>
      </c>
      <c r="D141" s="169" t="s">
        <v>363</v>
      </c>
      <c r="E141" s="168" t="s">
        <v>147</v>
      </c>
      <c r="F141" s="41" t="s">
        <v>145</v>
      </c>
      <c r="G141" s="26">
        <f>VLOOKUP(D141,全省上年决算数!$D$4:$G$1301,4)</f>
        <v>0</v>
      </c>
      <c r="H141" s="26">
        <f>IFERROR(VLOOKUP(D141,全省预算!D:I,5,0),)</f>
        <v>0</v>
      </c>
      <c r="I141" s="26"/>
      <c r="J141" s="26">
        <f>SUMIF(全省决算数!A140:A1520,D141:D1437,全省决算数!C140:C1520)</f>
        <v>0</v>
      </c>
      <c r="K141" s="175"/>
      <c r="L141" s="175"/>
      <c r="M141" s="175">
        <f t="shared" si="17"/>
        <v>0</v>
      </c>
      <c r="N141" s="135" t="str">
        <f t="shared" si="14"/>
        <v/>
      </c>
      <c r="O141" s="176" t="str">
        <f t="shared" si="15"/>
        <v>否</v>
      </c>
      <c r="P141" s="176" t="str">
        <f t="shared" si="18"/>
        <v>否</v>
      </c>
    </row>
    <row r="142" hidden="1" spans="1:16">
      <c r="A142" s="167" t="s">
        <v>135</v>
      </c>
      <c r="B142" s="168" t="s">
        <v>135</v>
      </c>
      <c r="C142" s="168" t="s">
        <v>359</v>
      </c>
      <c r="D142" s="169" t="s">
        <v>364</v>
      </c>
      <c r="E142" s="168" t="s">
        <v>147</v>
      </c>
      <c r="F142" s="41" t="s">
        <v>365</v>
      </c>
      <c r="G142" s="26">
        <f>VLOOKUP(D142,全省上年决算数!$D$4:$G$1301,4)</f>
        <v>0</v>
      </c>
      <c r="H142" s="26">
        <f>IFERROR(VLOOKUP(D142,全省预算!D:I,5,0),)</f>
        <v>0</v>
      </c>
      <c r="I142" s="26"/>
      <c r="J142" s="26">
        <f>SUMIF(全省决算数!A141:A1521,D142:D1438,全省决算数!C141:C1521)</f>
        <v>0</v>
      </c>
      <c r="K142" s="175"/>
      <c r="L142" s="175"/>
      <c r="M142" s="175">
        <f t="shared" si="17"/>
        <v>0</v>
      </c>
      <c r="N142" s="135" t="str">
        <f t="shared" si="14"/>
        <v/>
      </c>
      <c r="O142" s="176" t="str">
        <f t="shared" si="15"/>
        <v>否</v>
      </c>
      <c r="P142" s="176" t="str">
        <f t="shared" si="18"/>
        <v>否</v>
      </c>
    </row>
    <row r="143" hidden="1" spans="1:16">
      <c r="A143" s="167" t="s">
        <v>135</v>
      </c>
      <c r="B143" s="168" t="s">
        <v>135</v>
      </c>
      <c r="C143" s="168" t="s">
        <v>359</v>
      </c>
      <c r="D143" s="169" t="s">
        <v>366</v>
      </c>
      <c r="E143" s="168" t="s">
        <v>147</v>
      </c>
      <c r="F143" s="41" t="s">
        <v>367</v>
      </c>
      <c r="G143" s="26">
        <f>VLOOKUP(D143,全省上年决算数!$D$4:$G$1301,4)</f>
        <v>310</v>
      </c>
      <c r="H143" s="26">
        <f>IFERROR(VLOOKUP(D143,全省预算!D:I,5,0),)</f>
        <v>320</v>
      </c>
      <c r="I143" s="26"/>
      <c r="J143" s="26">
        <f>SUMIF(全省决算数!A142:A1522,D143:D1439,全省决算数!C142:C1522)</f>
        <v>261</v>
      </c>
      <c r="K143" s="175">
        <f t="shared" si="16"/>
        <v>0.84</v>
      </c>
      <c r="L143" s="175">
        <f t="shared" si="19"/>
        <v>0.82</v>
      </c>
      <c r="M143" s="175">
        <f t="shared" si="17"/>
        <v>0</v>
      </c>
      <c r="N143" s="135">
        <f t="shared" si="14"/>
        <v>-0.158</v>
      </c>
      <c r="O143" s="176" t="str">
        <f t="shared" si="15"/>
        <v>是</v>
      </c>
      <c r="P143" s="176" t="str">
        <f t="shared" si="18"/>
        <v>否</v>
      </c>
    </row>
    <row r="144" hidden="1" spans="1:16">
      <c r="A144" s="167" t="s">
        <v>135</v>
      </c>
      <c r="B144" s="168" t="s">
        <v>135</v>
      </c>
      <c r="C144" s="168" t="s">
        <v>359</v>
      </c>
      <c r="D144" s="169" t="s">
        <v>368</v>
      </c>
      <c r="E144" s="168" t="s">
        <v>147</v>
      </c>
      <c r="F144" s="41" t="s">
        <v>369</v>
      </c>
      <c r="G144" s="26">
        <f>VLOOKUP(D144,全省上年决算数!$D$4:$G$1301,4)</f>
        <v>71</v>
      </c>
      <c r="H144" s="26">
        <f>IFERROR(VLOOKUP(D144,全省预算!D:I,5,0),)</f>
        <v>76</v>
      </c>
      <c r="I144" s="26"/>
      <c r="J144" s="26">
        <f>SUMIF(全省决算数!A143:A1523,D144:D1440,全省决算数!C143:C1523)</f>
        <v>21</v>
      </c>
      <c r="K144" s="175">
        <f t="shared" si="16"/>
        <v>0.3</v>
      </c>
      <c r="L144" s="175">
        <f t="shared" si="19"/>
        <v>0.28</v>
      </c>
      <c r="M144" s="175">
        <f t="shared" si="17"/>
        <v>0</v>
      </c>
      <c r="N144" s="135">
        <f t="shared" si="14"/>
        <v>-0.704</v>
      </c>
      <c r="O144" s="176" t="str">
        <f t="shared" si="15"/>
        <v>是</v>
      </c>
      <c r="P144" s="176" t="str">
        <f t="shared" si="18"/>
        <v>否</v>
      </c>
    </row>
    <row r="145" hidden="1" spans="1:16">
      <c r="A145" s="167" t="s">
        <v>135</v>
      </c>
      <c r="B145" s="168" t="s">
        <v>135</v>
      </c>
      <c r="C145" s="168" t="s">
        <v>359</v>
      </c>
      <c r="D145" s="169" t="s">
        <v>370</v>
      </c>
      <c r="E145" s="168" t="s">
        <v>147</v>
      </c>
      <c r="F145" s="41" t="s">
        <v>371</v>
      </c>
      <c r="G145" s="26">
        <f>VLOOKUP(D145,全省上年决算数!$D$4:$G$1301,4)</f>
        <v>0</v>
      </c>
      <c r="H145" s="26">
        <f>IFERROR(VLOOKUP(D145,全省预算!D:I,5,0),)</f>
        <v>0</v>
      </c>
      <c r="I145" s="26"/>
      <c r="J145" s="26">
        <f>SUMIF(全省决算数!A144:A1524,D145:D1441,全省决算数!C144:C1524)</f>
        <v>0</v>
      </c>
      <c r="K145" s="175"/>
      <c r="L145" s="175"/>
      <c r="M145" s="175">
        <f t="shared" si="17"/>
        <v>0</v>
      </c>
      <c r="N145" s="135" t="str">
        <f t="shared" si="14"/>
        <v/>
      </c>
      <c r="O145" s="176" t="str">
        <f t="shared" si="15"/>
        <v>否</v>
      </c>
      <c r="P145" s="176" t="str">
        <f t="shared" si="18"/>
        <v>否</v>
      </c>
    </row>
    <row r="146" hidden="1" spans="1:16">
      <c r="A146" s="167" t="s">
        <v>135</v>
      </c>
      <c r="B146" s="168" t="s">
        <v>135</v>
      </c>
      <c r="C146" s="168" t="s">
        <v>359</v>
      </c>
      <c r="D146" s="169" t="s">
        <v>372</v>
      </c>
      <c r="E146" s="168" t="s">
        <v>147</v>
      </c>
      <c r="F146" s="41" t="s">
        <v>373</v>
      </c>
      <c r="G146" s="26">
        <f>VLOOKUP(D146,全省上年决算数!$D$4:$G$1301,4)</f>
        <v>0</v>
      </c>
      <c r="H146" s="26">
        <f>IFERROR(VLOOKUP(D146,全省预算!D:I,5,0),)</f>
        <v>0</v>
      </c>
      <c r="I146" s="26"/>
      <c r="J146" s="26">
        <f>SUMIF(全省决算数!A145:A1525,D146:D1442,全省决算数!C145:C1525)</f>
        <v>0</v>
      </c>
      <c r="K146" s="175"/>
      <c r="L146" s="175"/>
      <c r="M146" s="175">
        <f t="shared" si="17"/>
        <v>0</v>
      </c>
      <c r="N146" s="135" t="str">
        <f t="shared" si="14"/>
        <v/>
      </c>
      <c r="O146" s="176" t="str">
        <f t="shared" si="15"/>
        <v>否</v>
      </c>
      <c r="P146" s="176" t="str">
        <f t="shared" si="18"/>
        <v>否</v>
      </c>
    </row>
    <row r="147" hidden="1" spans="1:16">
      <c r="A147" s="167" t="s">
        <v>135</v>
      </c>
      <c r="B147" s="168" t="s">
        <v>135</v>
      </c>
      <c r="C147" s="168" t="s">
        <v>359</v>
      </c>
      <c r="D147" s="169" t="s">
        <v>374</v>
      </c>
      <c r="E147" s="168" t="s">
        <v>147</v>
      </c>
      <c r="F147" s="41" t="s">
        <v>375</v>
      </c>
      <c r="G147" s="26">
        <f>VLOOKUP(D147,全省上年决算数!$D$4:$G$1301,4)</f>
        <v>7</v>
      </c>
      <c r="H147" s="26">
        <f>IFERROR(VLOOKUP(D147,全省预算!D:I,5,0),)</f>
        <v>8</v>
      </c>
      <c r="I147" s="26"/>
      <c r="J147" s="26">
        <f>SUMIF(全省决算数!A146:A1526,D147:D1443,全省决算数!C146:C1526)</f>
        <v>7</v>
      </c>
      <c r="K147" s="175">
        <f t="shared" si="16"/>
        <v>1</v>
      </c>
      <c r="L147" s="175">
        <f t="shared" si="19"/>
        <v>0.88</v>
      </c>
      <c r="M147" s="175">
        <f t="shared" si="17"/>
        <v>0</v>
      </c>
      <c r="N147" s="135">
        <f t="shared" si="14"/>
        <v>0</v>
      </c>
      <c r="O147" s="176" t="str">
        <f t="shared" si="15"/>
        <v>是</v>
      </c>
      <c r="P147" s="176" t="str">
        <f t="shared" si="18"/>
        <v>否</v>
      </c>
    </row>
    <row r="148" hidden="1" spans="1:16">
      <c r="A148" s="167" t="s">
        <v>135</v>
      </c>
      <c r="B148" s="168" t="s">
        <v>135</v>
      </c>
      <c r="C148" s="168" t="s">
        <v>359</v>
      </c>
      <c r="D148" s="169" t="s">
        <v>376</v>
      </c>
      <c r="E148" s="168" t="s">
        <v>147</v>
      </c>
      <c r="F148" s="41" t="s">
        <v>160</v>
      </c>
      <c r="G148" s="26">
        <f>VLOOKUP(D148,全省上年决算数!$D$4:$G$1301,4)</f>
        <v>54</v>
      </c>
      <c r="H148" s="26">
        <f>IFERROR(VLOOKUP(D148,全省预算!D:I,5,0),)</f>
        <v>58</v>
      </c>
      <c r="I148" s="26"/>
      <c r="J148" s="26">
        <f>SUMIF(全省决算数!A147:A1527,D148:D1444,全省决算数!C147:C1527)</f>
        <v>113</v>
      </c>
      <c r="K148" s="175">
        <f t="shared" si="16"/>
        <v>2.09</v>
      </c>
      <c r="L148" s="175">
        <f t="shared" si="19"/>
        <v>1.95</v>
      </c>
      <c r="M148" s="175">
        <f t="shared" si="17"/>
        <v>0</v>
      </c>
      <c r="N148" s="135">
        <f t="shared" si="14"/>
        <v>1.093</v>
      </c>
      <c r="O148" s="176" t="str">
        <f t="shared" si="15"/>
        <v>是</v>
      </c>
      <c r="P148" s="176" t="str">
        <f t="shared" si="18"/>
        <v>否</v>
      </c>
    </row>
    <row r="149" hidden="1" spans="1:16">
      <c r="A149" s="167" t="s">
        <v>135</v>
      </c>
      <c r="B149" s="168"/>
      <c r="C149" s="168" t="s">
        <v>359</v>
      </c>
      <c r="D149" s="169" t="s">
        <v>377</v>
      </c>
      <c r="E149" s="168" t="s">
        <v>147</v>
      </c>
      <c r="F149" s="41" t="s">
        <v>378</v>
      </c>
      <c r="G149" s="26">
        <f>VLOOKUP(D149,全省上年决算数!$D$4:$G$1301,4)</f>
        <v>7</v>
      </c>
      <c r="H149" s="26">
        <f>IFERROR(VLOOKUP(D149,全省预算!D:I,5,0),)</f>
        <v>8</v>
      </c>
      <c r="I149" s="26"/>
      <c r="J149" s="26">
        <f>SUMIF(全省决算数!A148:A1528,D149:D1445,全省决算数!C148:C1528)</f>
        <v>68</v>
      </c>
      <c r="K149" s="175">
        <f t="shared" si="16"/>
        <v>9.71</v>
      </c>
      <c r="L149" s="175">
        <f t="shared" si="19"/>
        <v>8.5</v>
      </c>
      <c r="M149" s="175">
        <f t="shared" si="17"/>
        <v>0</v>
      </c>
      <c r="N149" s="135">
        <f t="shared" si="14"/>
        <v>8.714</v>
      </c>
      <c r="O149" s="176" t="str">
        <f t="shared" si="15"/>
        <v>是</v>
      </c>
      <c r="P149" s="176" t="str">
        <f t="shared" si="18"/>
        <v>否</v>
      </c>
    </row>
    <row r="150" ht="21.95" customHeight="1" spans="1:16">
      <c r="A150" s="167" t="s">
        <v>135</v>
      </c>
      <c r="B150" s="456" t="s">
        <v>136</v>
      </c>
      <c r="C150" s="168"/>
      <c r="D150" s="169" t="s">
        <v>379</v>
      </c>
      <c r="E150" s="168"/>
      <c r="F150" s="41" t="s">
        <v>380</v>
      </c>
      <c r="G150" s="26">
        <f>SUMIF($C151:$C$1301,$D150,$G151:$G$1301)</f>
        <v>108829</v>
      </c>
      <c r="H150" s="26">
        <f>VLOOKUP(F150,全省预算!$F:$H,3,0)</f>
        <v>112300</v>
      </c>
      <c r="I150" s="26">
        <f>VLOOKUP(D150,全省调整!A:I,3,0)</f>
        <v>110331</v>
      </c>
      <c r="J150" s="26">
        <f>VLOOKUP(F150,全省决算数!$B:$C,2,0)</f>
        <v>108575</v>
      </c>
      <c r="K150" s="407">
        <f t="shared" si="16"/>
        <v>0.998</v>
      </c>
      <c r="L150" s="407">
        <f t="shared" si="19"/>
        <v>0.967</v>
      </c>
      <c r="M150" s="407">
        <f t="shared" si="17"/>
        <v>0.984</v>
      </c>
      <c r="N150" s="135">
        <f t="shared" si="14"/>
        <v>-0.002</v>
      </c>
      <c r="O150" s="176" t="str">
        <f t="shared" si="15"/>
        <v>是</v>
      </c>
      <c r="P150" s="176" t="str">
        <f t="shared" si="18"/>
        <v>是</v>
      </c>
    </row>
    <row r="151" hidden="1" spans="1:16">
      <c r="A151" s="167" t="s">
        <v>135</v>
      </c>
      <c r="B151" s="168" t="s">
        <v>135</v>
      </c>
      <c r="C151" s="168" t="s">
        <v>379</v>
      </c>
      <c r="D151" s="169" t="s">
        <v>381</v>
      </c>
      <c r="E151" s="168" t="s">
        <v>147</v>
      </c>
      <c r="F151" s="41" t="s">
        <v>141</v>
      </c>
      <c r="G151" s="26">
        <f>VLOOKUP(D151,全省上年决算数!$D$4:$G$1301,4)</f>
        <v>77308</v>
      </c>
      <c r="H151" s="26">
        <f>IFERROR(VLOOKUP(D151,全省预算!D:I,5,0),)</f>
        <v>79300</v>
      </c>
      <c r="I151" s="26"/>
      <c r="J151" s="26">
        <f>SUMIF(全省决算数!A150:A1530,D151:D1447,全省决算数!C150:C1530)</f>
        <v>82465</v>
      </c>
      <c r="K151" s="175">
        <f t="shared" si="16"/>
        <v>1.07</v>
      </c>
      <c r="L151" s="175">
        <f t="shared" si="19"/>
        <v>1.04</v>
      </c>
      <c r="M151" s="175">
        <f t="shared" si="17"/>
        <v>0</v>
      </c>
      <c r="N151" s="135">
        <f t="shared" si="14"/>
        <v>0.067</v>
      </c>
      <c r="O151" s="176" t="str">
        <f t="shared" si="15"/>
        <v>是</v>
      </c>
      <c r="P151" s="176" t="str">
        <f t="shared" si="18"/>
        <v>否</v>
      </c>
    </row>
    <row r="152" hidden="1" spans="1:16">
      <c r="A152" s="167" t="s">
        <v>135</v>
      </c>
      <c r="B152" s="168" t="s">
        <v>135</v>
      </c>
      <c r="C152" s="168" t="s">
        <v>379</v>
      </c>
      <c r="D152" s="169" t="s">
        <v>382</v>
      </c>
      <c r="E152" s="168" t="s">
        <v>147</v>
      </c>
      <c r="F152" s="41" t="s">
        <v>143</v>
      </c>
      <c r="G152" s="26">
        <f>VLOOKUP(D152,全省上年决算数!$D$4:$G$1301,4)</f>
        <v>5998</v>
      </c>
      <c r="H152" s="26">
        <f>IFERROR(VLOOKUP(D152,全省预算!D:I,5,0),)</f>
        <v>6100</v>
      </c>
      <c r="I152" s="26"/>
      <c r="J152" s="26">
        <f>SUMIF(全省决算数!A151:A1531,D152:D1448,全省决算数!C151:C1531)</f>
        <v>5851</v>
      </c>
      <c r="K152" s="175">
        <f t="shared" si="16"/>
        <v>0.98</v>
      </c>
      <c r="L152" s="175">
        <f t="shared" si="19"/>
        <v>0.96</v>
      </c>
      <c r="M152" s="175">
        <f t="shared" si="17"/>
        <v>0</v>
      </c>
      <c r="N152" s="135">
        <f t="shared" si="14"/>
        <v>-0.025</v>
      </c>
      <c r="O152" s="176" t="str">
        <f t="shared" si="15"/>
        <v>是</v>
      </c>
      <c r="P152" s="176" t="str">
        <f t="shared" si="18"/>
        <v>否</v>
      </c>
    </row>
    <row r="153" hidden="1" spans="1:16">
      <c r="A153" s="167" t="s">
        <v>135</v>
      </c>
      <c r="B153" s="168" t="s">
        <v>135</v>
      </c>
      <c r="C153" s="168" t="s">
        <v>379</v>
      </c>
      <c r="D153" s="169" t="s">
        <v>383</v>
      </c>
      <c r="E153" s="168" t="s">
        <v>147</v>
      </c>
      <c r="F153" s="41" t="s">
        <v>145</v>
      </c>
      <c r="G153" s="26">
        <f>VLOOKUP(D153,全省上年决算数!$D$4:$G$1301,4)</f>
        <v>951</v>
      </c>
      <c r="H153" s="26">
        <f>IFERROR(VLOOKUP(D153,全省预算!D:I,5,0),)</f>
        <v>970</v>
      </c>
      <c r="I153" s="26"/>
      <c r="J153" s="26">
        <f>SUMIF(全省决算数!A152:A1532,D153:D1449,全省决算数!C152:C1532)</f>
        <v>415</v>
      </c>
      <c r="K153" s="175">
        <f t="shared" si="16"/>
        <v>0.44</v>
      </c>
      <c r="L153" s="175">
        <f t="shared" si="19"/>
        <v>0.43</v>
      </c>
      <c r="M153" s="175">
        <f t="shared" si="17"/>
        <v>0</v>
      </c>
      <c r="N153" s="135">
        <f t="shared" si="14"/>
        <v>-0.564</v>
      </c>
      <c r="O153" s="176" t="str">
        <f t="shared" si="15"/>
        <v>是</v>
      </c>
      <c r="P153" s="176" t="str">
        <f t="shared" si="18"/>
        <v>否</v>
      </c>
    </row>
    <row r="154" hidden="1" spans="1:16">
      <c r="A154" s="167" t="s">
        <v>135</v>
      </c>
      <c r="B154" s="168" t="s">
        <v>135</v>
      </c>
      <c r="C154" s="168" t="s">
        <v>379</v>
      </c>
      <c r="D154" s="169" t="s">
        <v>384</v>
      </c>
      <c r="E154" s="168" t="s">
        <v>147</v>
      </c>
      <c r="F154" s="41" t="s">
        <v>385</v>
      </c>
      <c r="G154" s="26">
        <f>VLOOKUP(D154,全省上年决算数!$D$4:$G$1301,4)</f>
        <v>3957</v>
      </c>
      <c r="H154" s="26">
        <f>IFERROR(VLOOKUP(D154,全省预算!D:I,5,0),)</f>
        <v>4250</v>
      </c>
      <c r="I154" s="26"/>
      <c r="J154" s="26">
        <f>SUMIF(全省决算数!A153:A1533,D154:D1450,全省决算数!C153:C1533)</f>
        <v>4446</v>
      </c>
      <c r="K154" s="175">
        <f t="shared" si="16"/>
        <v>1.12</v>
      </c>
      <c r="L154" s="175">
        <f t="shared" si="19"/>
        <v>1.05</v>
      </c>
      <c r="M154" s="175">
        <f t="shared" si="17"/>
        <v>0</v>
      </c>
      <c r="N154" s="135">
        <f t="shared" si="14"/>
        <v>0.124</v>
      </c>
      <c r="O154" s="176" t="str">
        <f t="shared" si="15"/>
        <v>是</v>
      </c>
      <c r="P154" s="176" t="str">
        <f t="shared" si="18"/>
        <v>否</v>
      </c>
    </row>
    <row r="155" hidden="1" spans="1:16">
      <c r="A155" s="167" t="s">
        <v>135</v>
      </c>
      <c r="B155" s="168" t="s">
        <v>135</v>
      </c>
      <c r="C155" s="168" t="s">
        <v>379</v>
      </c>
      <c r="D155" s="169" t="s">
        <v>386</v>
      </c>
      <c r="E155" s="168" t="s">
        <v>147</v>
      </c>
      <c r="F155" s="41" t="s">
        <v>387</v>
      </c>
      <c r="G155" s="26">
        <f>VLOOKUP(D155,全省上年决算数!$D$4:$G$1301,4)</f>
        <v>8810</v>
      </c>
      <c r="H155" s="26">
        <f>IFERROR(VLOOKUP(D155,全省预算!D:I,5,0),)</f>
        <v>9500</v>
      </c>
      <c r="I155" s="26"/>
      <c r="J155" s="26">
        <f>SUMIF(全省决算数!A154:A1534,D155:D1451,全省决算数!C154:C1534)</f>
        <v>4765</v>
      </c>
      <c r="K155" s="175">
        <f t="shared" si="16"/>
        <v>0.54</v>
      </c>
      <c r="L155" s="175">
        <f t="shared" si="19"/>
        <v>0.5</v>
      </c>
      <c r="M155" s="175">
        <f t="shared" si="17"/>
        <v>0</v>
      </c>
      <c r="N155" s="135">
        <f t="shared" si="14"/>
        <v>-0.459</v>
      </c>
      <c r="O155" s="176" t="str">
        <f t="shared" si="15"/>
        <v>是</v>
      </c>
      <c r="P155" s="176" t="str">
        <f t="shared" si="18"/>
        <v>否</v>
      </c>
    </row>
    <row r="156" hidden="1" spans="1:16">
      <c r="A156" s="167" t="s">
        <v>135</v>
      </c>
      <c r="B156" s="168" t="s">
        <v>135</v>
      </c>
      <c r="C156" s="168" t="s">
        <v>379</v>
      </c>
      <c r="D156" s="169" t="s">
        <v>388</v>
      </c>
      <c r="E156" s="168" t="s">
        <v>147</v>
      </c>
      <c r="F156" s="41" t="s">
        <v>389</v>
      </c>
      <c r="G156" s="26">
        <f>VLOOKUP(D156,全省上年决算数!$D$4:$G$1301,4)</f>
        <v>2429</v>
      </c>
      <c r="H156" s="26">
        <f>IFERROR(VLOOKUP(D156,全省预算!D:I,5,0),)</f>
        <v>2500</v>
      </c>
      <c r="I156" s="26"/>
      <c r="J156" s="26">
        <f>SUMIF(全省决算数!A155:A1535,D156:D1452,全省决算数!C155:C1535)</f>
        <v>1475</v>
      </c>
      <c r="K156" s="175">
        <f t="shared" si="16"/>
        <v>0.61</v>
      </c>
      <c r="L156" s="175">
        <f t="shared" si="19"/>
        <v>0.59</v>
      </c>
      <c r="M156" s="175">
        <f t="shared" si="17"/>
        <v>0</v>
      </c>
      <c r="N156" s="135">
        <f t="shared" si="14"/>
        <v>-0.393</v>
      </c>
      <c r="O156" s="176" t="str">
        <f t="shared" si="15"/>
        <v>是</v>
      </c>
      <c r="P156" s="176" t="str">
        <f t="shared" si="18"/>
        <v>否</v>
      </c>
    </row>
    <row r="157" hidden="1" spans="1:16">
      <c r="A157" s="167" t="s">
        <v>135</v>
      </c>
      <c r="B157" s="168" t="s">
        <v>135</v>
      </c>
      <c r="C157" s="168" t="s">
        <v>379</v>
      </c>
      <c r="D157" s="169" t="s">
        <v>390</v>
      </c>
      <c r="E157" s="168" t="s">
        <v>147</v>
      </c>
      <c r="F157" s="41" t="s">
        <v>248</v>
      </c>
      <c r="G157" s="26">
        <f>VLOOKUP(D157,全省上年决算数!$D$4:$G$1301,4)</f>
        <v>319</v>
      </c>
      <c r="H157" s="26">
        <f>IFERROR(VLOOKUP(D157,全省预算!D:I,5,0),)</f>
        <v>320</v>
      </c>
      <c r="I157" s="26"/>
      <c r="J157" s="26">
        <f>SUMIF(全省决算数!A156:A1536,D157:D1453,全省决算数!C156:C1536)</f>
        <v>529</v>
      </c>
      <c r="K157" s="175">
        <f t="shared" si="16"/>
        <v>1.66</v>
      </c>
      <c r="L157" s="175">
        <f t="shared" si="19"/>
        <v>1.65</v>
      </c>
      <c r="M157" s="175">
        <f t="shared" si="17"/>
        <v>0</v>
      </c>
      <c r="N157" s="135">
        <f t="shared" si="14"/>
        <v>0.658</v>
      </c>
      <c r="O157" s="176" t="str">
        <f t="shared" si="15"/>
        <v>是</v>
      </c>
      <c r="P157" s="176" t="str">
        <f t="shared" si="18"/>
        <v>否</v>
      </c>
    </row>
    <row r="158" hidden="1" spans="1:16">
      <c r="A158" s="167" t="s">
        <v>135</v>
      </c>
      <c r="B158" s="168" t="s">
        <v>135</v>
      </c>
      <c r="C158" s="168" t="s">
        <v>379</v>
      </c>
      <c r="D158" s="169" t="s">
        <v>391</v>
      </c>
      <c r="E158" s="168" t="s">
        <v>147</v>
      </c>
      <c r="F158" s="41" t="s">
        <v>160</v>
      </c>
      <c r="G158" s="26">
        <f>VLOOKUP(D158,全省上年决算数!$D$4:$G$1301,4)</f>
        <v>3524</v>
      </c>
      <c r="H158" s="26">
        <f>IFERROR(VLOOKUP(D158,全省预算!D:I,5,0),)</f>
        <v>3600</v>
      </c>
      <c r="I158" s="26"/>
      <c r="J158" s="26">
        <f>SUMIF(全省决算数!A157:A1537,D158:D1454,全省决算数!C157:C1537)</f>
        <v>2370</v>
      </c>
      <c r="K158" s="175">
        <f t="shared" si="16"/>
        <v>0.67</v>
      </c>
      <c r="L158" s="175">
        <f t="shared" si="19"/>
        <v>0.66</v>
      </c>
      <c r="M158" s="175">
        <f t="shared" si="17"/>
        <v>0</v>
      </c>
      <c r="N158" s="135">
        <f t="shared" si="14"/>
        <v>-0.327</v>
      </c>
      <c r="O158" s="176" t="str">
        <f t="shared" si="15"/>
        <v>是</v>
      </c>
      <c r="P158" s="176" t="str">
        <f t="shared" si="18"/>
        <v>否</v>
      </c>
    </row>
    <row r="159" hidden="1" spans="1:16">
      <c r="A159" s="167" t="s">
        <v>135</v>
      </c>
      <c r="B159" s="168"/>
      <c r="C159" s="168" t="s">
        <v>379</v>
      </c>
      <c r="D159" s="169" t="s">
        <v>392</v>
      </c>
      <c r="E159" s="168" t="s">
        <v>147</v>
      </c>
      <c r="F159" s="41" t="s">
        <v>393</v>
      </c>
      <c r="G159" s="26">
        <f>VLOOKUP(D159,全省上年决算数!$D$4:$G$1301,4)</f>
        <v>5533</v>
      </c>
      <c r="H159" s="26">
        <f>IFERROR(VLOOKUP(D159,全省预算!D:I,5,0),)</f>
        <v>5760</v>
      </c>
      <c r="I159" s="26"/>
      <c r="J159" s="26">
        <f>SUMIF(全省决算数!A158:A1538,D159:D1455,全省决算数!C158:C1538)</f>
        <v>6259</v>
      </c>
      <c r="K159" s="175">
        <f t="shared" si="16"/>
        <v>1.13</v>
      </c>
      <c r="L159" s="175">
        <f t="shared" si="19"/>
        <v>1.09</v>
      </c>
      <c r="M159" s="175">
        <f t="shared" si="17"/>
        <v>0</v>
      </c>
      <c r="N159" s="135">
        <f t="shared" si="14"/>
        <v>0.131</v>
      </c>
      <c r="O159" s="176" t="str">
        <f t="shared" si="15"/>
        <v>是</v>
      </c>
      <c r="P159" s="176" t="str">
        <f t="shared" si="18"/>
        <v>否</v>
      </c>
    </row>
    <row r="160" ht="21.95" customHeight="1" spans="1:16">
      <c r="A160" s="167" t="s">
        <v>135</v>
      </c>
      <c r="B160" s="456" t="s">
        <v>136</v>
      </c>
      <c r="C160" s="168"/>
      <c r="D160" s="169" t="s">
        <v>394</v>
      </c>
      <c r="E160" s="168"/>
      <c r="F160" s="41" t="s">
        <v>395</v>
      </c>
      <c r="G160" s="26">
        <f>SUMIF($C161:$C$1301,$D160,$G161:$G$1301)</f>
        <v>79441</v>
      </c>
      <c r="H160" s="26">
        <f>VLOOKUP(F160,全省预算!$F:$H,3,0)</f>
        <v>83000</v>
      </c>
      <c r="I160" s="26">
        <f>VLOOKUP(D160,全省调整!A:I,3,0)</f>
        <v>58804</v>
      </c>
      <c r="J160" s="26">
        <f>VLOOKUP(F160,全省决算数!$B:$C,2,0)</f>
        <v>56230</v>
      </c>
      <c r="K160" s="407">
        <f t="shared" si="16"/>
        <v>0.708</v>
      </c>
      <c r="L160" s="407">
        <f t="shared" si="19"/>
        <v>0.677</v>
      </c>
      <c r="M160" s="407">
        <f t="shared" si="17"/>
        <v>0.956</v>
      </c>
      <c r="N160" s="135">
        <f t="shared" si="14"/>
        <v>-0.292</v>
      </c>
      <c r="O160" s="176" t="str">
        <f t="shared" si="15"/>
        <v>是</v>
      </c>
      <c r="P160" s="176" t="str">
        <f t="shared" si="18"/>
        <v>是</v>
      </c>
    </row>
    <row r="161" hidden="1" spans="1:16">
      <c r="A161" s="167" t="s">
        <v>135</v>
      </c>
      <c r="B161" s="168" t="s">
        <v>135</v>
      </c>
      <c r="C161" s="168" t="s">
        <v>394</v>
      </c>
      <c r="D161" s="169" t="s">
        <v>396</v>
      </c>
      <c r="E161" s="168" t="s">
        <v>147</v>
      </c>
      <c r="F161" s="41" t="s">
        <v>141</v>
      </c>
      <c r="G161" s="26">
        <f>VLOOKUP(D161,全省上年决算数!$D$4:$G$1301,4)</f>
        <v>16742</v>
      </c>
      <c r="H161" s="26">
        <f>IFERROR(VLOOKUP(D161,全省预算!D:I,5,0),)</f>
        <v>17620</v>
      </c>
      <c r="I161" s="26"/>
      <c r="J161" s="26">
        <f>SUMIF(全省决算数!A160:A1540,D161:D1457,全省决算数!C160:C1540)</f>
        <v>18105</v>
      </c>
      <c r="K161" s="175">
        <f t="shared" si="16"/>
        <v>1.08</v>
      </c>
      <c r="L161" s="175">
        <f t="shared" si="19"/>
        <v>1.03</v>
      </c>
      <c r="M161" s="175">
        <f t="shared" si="17"/>
        <v>0</v>
      </c>
      <c r="N161" s="135">
        <f t="shared" si="14"/>
        <v>0.081</v>
      </c>
      <c r="O161" s="176" t="str">
        <f t="shared" si="15"/>
        <v>是</v>
      </c>
      <c r="P161" s="176" t="str">
        <f t="shared" si="18"/>
        <v>否</v>
      </c>
    </row>
    <row r="162" hidden="1" spans="1:16">
      <c r="A162" s="167" t="s">
        <v>135</v>
      </c>
      <c r="B162" s="168" t="s">
        <v>135</v>
      </c>
      <c r="C162" s="168" t="s">
        <v>394</v>
      </c>
      <c r="D162" s="169" t="s">
        <v>397</v>
      </c>
      <c r="E162" s="168" t="s">
        <v>147</v>
      </c>
      <c r="F162" s="41" t="s">
        <v>143</v>
      </c>
      <c r="G162" s="26">
        <f>VLOOKUP(D162,全省上年决算数!$D$4:$G$1301,4)</f>
        <v>883</v>
      </c>
      <c r="H162" s="26">
        <f>IFERROR(VLOOKUP(D162,全省预算!D:I,5,0),)</f>
        <v>920</v>
      </c>
      <c r="I162" s="26"/>
      <c r="J162" s="26">
        <f>SUMIF(全省决算数!A161:A1541,D162:D1458,全省决算数!C161:C1541)</f>
        <v>1094</v>
      </c>
      <c r="K162" s="175">
        <f t="shared" si="16"/>
        <v>1.24</v>
      </c>
      <c r="L162" s="175">
        <f t="shared" si="19"/>
        <v>1.19</v>
      </c>
      <c r="M162" s="175">
        <f t="shared" si="17"/>
        <v>0</v>
      </c>
      <c r="N162" s="135">
        <f t="shared" si="14"/>
        <v>0.239</v>
      </c>
      <c r="O162" s="176" t="str">
        <f t="shared" si="15"/>
        <v>是</v>
      </c>
      <c r="P162" s="176" t="str">
        <f t="shared" si="18"/>
        <v>否</v>
      </c>
    </row>
    <row r="163" hidden="1" spans="1:16">
      <c r="A163" s="167" t="s">
        <v>135</v>
      </c>
      <c r="B163" s="168" t="s">
        <v>135</v>
      </c>
      <c r="C163" s="168" t="s">
        <v>394</v>
      </c>
      <c r="D163" s="169" t="s">
        <v>398</v>
      </c>
      <c r="E163" s="168" t="s">
        <v>147</v>
      </c>
      <c r="F163" s="41" t="s">
        <v>145</v>
      </c>
      <c r="G163" s="26">
        <f>VLOOKUP(D163,全省上年决算数!$D$4:$G$1301,4)</f>
        <v>62</v>
      </c>
      <c r="H163" s="26">
        <f>IFERROR(VLOOKUP(D163,全省预算!D:I,5,0),)</f>
        <v>63</v>
      </c>
      <c r="I163" s="26"/>
      <c r="J163" s="26">
        <f>SUMIF(全省决算数!A162:A1542,D163:D1459,全省决算数!C162:C1542)</f>
        <v>73</v>
      </c>
      <c r="K163" s="175">
        <f t="shared" si="16"/>
        <v>1.18</v>
      </c>
      <c r="L163" s="175">
        <f t="shared" si="19"/>
        <v>1.16</v>
      </c>
      <c r="M163" s="175">
        <f t="shared" si="17"/>
        <v>0</v>
      </c>
      <c r="N163" s="135">
        <f t="shared" si="14"/>
        <v>0.177</v>
      </c>
      <c r="O163" s="176" t="str">
        <f t="shared" si="15"/>
        <v>是</v>
      </c>
      <c r="P163" s="176" t="str">
        <f t="shared" si="18"/>
        <v>否</v>
      </c>
    </row>
    <row r="164" hidden="1" spans="1:16">
      <c r="A164" s="167" t="s">
        <v>135</v>
      </c>
      <c r="B164" s="168" t="s">
        <v>135</v>
      </c>
      <c r="C164" s="168" t="s">
        <v>394</v>
      </c>
      <c r="D164" s="169" t="s">
        <v>399</v>
      </c>
      <c r="E164" s="168" t="s">
        <v>147</v>
      </c>
      <c r="F164" s="41" t="s">
        <v>400</v>
      </c>
      <c r="G164" s="26">
        <f>VLOOKUP(D164,全省上年决算数!$D$4:$G$1301,4)</f>
        <v>160</v>
      </c>
      <c r="H164" s="26">
        <f>IFERROR(VLOOKUP(D164,全省预算!D:I,5,0),)</f>
        <v>167</v>
      </c>
      <c r="I164" s="26"/>
      <c r="J164" s="26">
        <f>SUMIF(全省决算数!A163:A1543,D164:D1460,全省决算数!C163:C1543)</f>
        <v>113</v>
      </c>
      <c r="K164" s="175">
        <f t="shared" si="16"/>
        <v>0.71</v>
      </c>
      <c r="L164" s="175">
        <f t="shared" si="19"/>
        <v>0.68</v>
      </c>
      <c r="M164" s="175">
        <f t="shared" si="17"/>
        <v>0</v>
      </c>
      <c r="N164" s="135">
        <f t="shared" si="14"/>
        <v>-0.294</v>
      </c>
      <c r="O164" s="176" t="str">
        <f t="shared" si="15"/>
        <v>是</v>
      </c>
      <c r="P164" s="176" t="str">
        <f t="shared" si="18"/>
        <v>否</v>
      </c>
    </row>
    <row r="165" hidden="1" spans="1:16">
      <c r="A165" s="167" t="s">
        <v>135</v>
      </c>
      <c r="B165" s="168" t="s">
        <v>135</v>
      </c>
      <c r="C165" s="168" t="s">
        <v>394</v>
      </c>
      <c r="D165" s="169" t="s">
        <v>401</v>
      </c>
      <c r="E165" s="168" t="s">
        <v>147</v>
      </c>
      <c r="F165" s="41" t="s">
        <v>402</v>
      </c>
      <c r="G165" s="26">
        <f>VLOOKUP(D165,全省上年决算数!$D$4:$G$1301,4)</f>
        <v>0</v>
      </c>
      <c r="H165" s="26">
        <f>IFERROR(VLOOKUP(D165,全省预算!D:I,5,0),)</f>
        <v>0</v>
      </c>
      <c r="I165" s="26"/>
      <c r="J165" s="26">
        <f>SUMIF(全省决算数!A164:A1544,D165:D1461,全省决算数!C164:C1544)</f>
        <v>2</v>
      </c>
      <c r="K165" s="175"/>
      <c r="L165" s="175"/>
      <c r="M165" s="175">
        <f t="shared" si="17"/>
        <v>0</v>
      </c>
      <c r="N165" s="135" t="str">
        <f t="shared" si="14"/>
        <v/>
      </c>
      <c r="O165" s="176" t="str">
        <f t="shared" si="15"/>
        <v>是</v>
      </c>
      <c r="P165" s="176" t="str">
        <f t="shared" si="18"/>
        <v>否</v>
      </c>
    </row>
    <row r="166" hidden="1" spans="1:16">
      <c r="A166" s="167" t="s">
        <v>135</v>
      </c>
      <c r="B166" s="168" t="s">
        <v>135</v>
      </c>
      <c r="C166" s="168" t="s">
        <v>394</v>
      </c>
      <c r="D166" s="169" t="s">
        <v>403</v>
      </c>
      <c r="E166" s="168" t="s">
        <v>147</v>
      </c>
      <c r="F166" s="41" t="s">
        <v>404</v>
      </c>
      <c r="G166" s="26">
        <f>VLOOKUP(D166,全省上年决算数!$D$4:$G$1301,4)</f>
        <v>12083</v>
      </c>
      <c r="H166" s="26">
        <f>IFERROR(VLOOKUP(D166,全省预算!D:I,5,0),)</f>
        <v>12500</v>
      </c>
      <c r="I166" s="26"/>
      <c r="J166" s="26">
        <f>SUMIF(全省决算数!A165:A1545,D166:D1462,全省决算数!C165:C1545)</f>
        <v>8698</v>
      </c>
      <c r="K166" s="175">
        <f t="shared" si="16"/>
        <v>0.72</v>
      </c>
      <c r="L166" s="175">
        <f t="shared" si="19"/>
        <v>0.7</v>
      </c>
      <c r="M166" s="175">
        <f t="shared" si="17"/>
        <v>0</v>
      </c>
      <c r="N166" s="135">
        <f t="shared" si="14"/>
        <v>-0.28</v>
      </c>
      <c r="O166" s="176" t="str">
        <f t="shared" si="15"/>
        <v>是</v>
      </c>
      <c r="P166" s="176" t="str">
        <f t="shared" si="18"/>
        <v>否</v>
      </c>
    </row>
    <row r="167" hidden="1" spans="1:16">
      <c r="A167" s="167" t="s">
        <v>135</v>
      </c>
      <c r="B167" s="168" t="s">
        <v>135</v>
      </c>
      <c r="C167" s="168" t="s">
        <v>394</v>
      </c>
      <c r="D167" s="169" t="s">
        <v>405</v>
      </c>
      <c r="E167" s="168" t="s">
        <v>147</v>
      </c>
      <c r="F167" s="41" t="s">
        <v>406</v>
      </c>
      <c r="G167" s="26">
        <f>VLOOKUP(D167,全省上年决算数!$D$4:$G$1301,4)</f>
        <v>30</v>
      </c>
      <c r="H167" s="26">
        <f>IFERROR(VLOOKUP(D167,全省预算!D:I,5,0),)</f>
        <v>30</v>
      </c>
      <c r="I167" s="26"/>
      <c r="J167" s="26">
        <f>SUMIF(全省决算数!A166:A1546,D167:D1463,全省决算数!C166:C1546)</f>
        <v>514</v>
      </c>
      <c r="K167" s="175">
        <f t="shared" si="16"/>
        <v>17.13</v>
      </c>
      <c r="L167" s="175">
        <f t="shared" si="19"/>
        <v>17.13</v>
      </c>
      <c r="M167" s="175">
        <f t="shared" si="17"/>
        <v>0</v>
      </c>
      <c r="N167" s="135">
        <f t="shared" si="14"/>
        <v>16.133</v>
      </c>
      <c r="O167" s="176" t="str">
        <f t="shared" si="15"/>
        <v>是</v>
      </c>
      <c r="P167" s="176" t="str">
        <f t="shared" si="18"/>
        <v>否</v>
      </c>
    </row>
    <row r="168" hidden="1" spans="1:16">
      <c r="A168" s="167" t="s">
        <v>135</v>
      </c>
      <c r="B168" s="168" t="s">
        <v>135</v>
      </c>
      <c r="C168" s="168" t="s">
        <v>394</v>
      </c>
      <c r="D168" s="169" t="s">
        <v>407</v>
      </c>
      <c r="E168" s="168" t="s">
        <v>147</v>
      </c>
      <c r="F168" s="41" t="s">
        <v>408</v>
      </c>
      <c r="G168" s="26">
        <f>VLOOKUP(D168,全省上年决算数!$D$4:$G$1301,4)</f>
        <v>0</v>
      </c>
      <c r="H168" s="26">
        <f>IFERROR(VLOOKUP(D168,全省预算!D:I,5,0),)</f>
        <v>0</v>
      </c>
      <c r="I168" s="26"/>
      <c r="J168" s="26">
        <f>SUMIF(全省决算数!A167:A1547,D168:D1464,全省决算数!C167:C1547)</f>
        <v>14</v>
      </c>
      <c r="K168" s="175"/>
      <c r="L168" s="175"/>
      <c r="M168" s="175">
        <f t="shared" si="17"/>
        <v>0</v>
      </c>
      <c r="N168" s="135" t="str">
        <f t="shared" si="14"/>
        <v/>
      </c>
      <c r="O168" s="176" t="str">
        <f t="shared" si="15"/>
        <v>是</v>
      </c>
      <c r="P168" s="176" t="str">
        <f t="shared" si="18"/>
        <v>否</v>
      </c>
    </row>
    <row r="169" hidden="1" spans="1:16">
      <c r="A169" s="167" t="s">
        <v>135</v>
      </c>
      <c r="B169" s="168" t="s">
        <v>135</v>
      </c>
      <c r="C169" s="168" t="s">
        <v>394</v>
      </c>
      <c r="D169" s="169" t="s">
        <v>409</v>
      </c>
      <c r="E169" s="168" t="s">
        <v>147</v>
      </c>
      <c r="F169" s="41" t="s">
        <v>410</v>
      </c>
      <c r="G169" s="26">
        <f>VLOOKUP(D169,全省上年决算数!$D$4:$G$1301,4)</f>
        <v>996</v>
      </c>
      <c r="H169" s="26">
        <f>IFERROR(VLOOKUP(D169,全省预算!D:I,5,0),)</f>
        <v>1050</v>
      </c>
      <c r="I169" s="26"/>
      <c r="J169" s="26">
        <f>SUMIF(全省决算数!A168:A1548,D169:D1465,全省决算数!C168:C1548)</f>
        <v>1134</v>
      </c>
      <c r="K169" s="175">
        <f t="shared" si="16"/>
        <v>1.14</v>
      </c>
      <c r="L169" s="175">
        <f t="shared" si="19"/>
        <v>1.08</v>
      </c>
      <c r="M169" s="175">
        <f t="shared" si="17"/>
        <v>0</v>
      </c>
      <c r="N169" s="135">
        <f t="shared" si="14"/>
        <v>0.139</v>
      </c>
      <c r="O169" s="176" t="str">
        <f t="shared" si="15"/>
        <v>是</v>
      </c>
      <c r="P169" s="176" t="str">
        <f t="shared" si="18"/>
        <v>否</v>
      </c>
    </row>
    <row r="170" hidden="1" spans="1:16">
      <c r="A170" s="167" t="s">
        <v>135</v>
      </c>
      <c r="B170" s="168" t="s">
        <v>135</v>
      </c>
      <c r="C170" s="168" t="s">
        <v>394</v>
      </c>
      <c r="D170" s="169" t="s">
        <v>411</v>
      </c>
      <c r="E170" s="168" t="s">
        <v>147</v>
      </c>
      <c r="F170" s="41" t="s">
        <v>248</v>
      </c>
      <c r="G170" s="26">
        <f>VLOOKUP(D170,全省上年决算数!$D$4:$G$1301,4)</f>
        <v>594</v>
      </c>
      <c r="H170" s="26">
        <f>IFERROR(VLOOKUP(D170,全省预算!D:I,5,0),)</f>
        <v>650</v>
      </c>
      <c r="I170" s="26"/>
      <c r="J170" s="26">
        <f>SUMIF(全省决算数!A169:A1549,D170:D1466,全省决算数!C169:C1549)</f>
        <v>598</v>
      </c>
      <c r="K170" s="175">
        <f t="shared" si="16"/>
        <v>1.01</v>
      </c>
      <c r="L170" s="175">
        <f t="shared" si="19"/>
        <v>0.92</v>
      </c>
      <c r="M170" s="175">
        <f t="shared" si="17"/>
        <v>0</v>
      </c>
      <c r="N170" s="135">
        <f t="shared" si="14"/>
        <v>0.007</v>
      </c>
      <c r="O170" s="176" t="str">
        <f t="shared" si="15"/>
        <v>是</v>
      </c>
      <c r="P170" s="176" t="str">
        <f t="shared" si="18"/>
        <v>否</v>
      </c>
    </row>
    <row r="171" hidden="1" spans="1:16">
      <c r="A171" s="167" t="s">
        <v>135</v>
      </c>
      <c r="B171" s="168" t="s">
        <v>135</v>
      </c>
      <c r="C171" s="168" t="s">
        <v>394</v>
      </c>
      <c r="D171" s="169" t="s">
        <v>412</v>
      </c>
      <c r="E171" s="168" t="s">
        <v>147</v>
      </c>
      <c r="F171" s="41" t="s">
        <v>160</v>
      </c>
      <c r="G171" s="26">
        <f>VLOOKUP(D171,全省上年决算数!$D$4:$G$1301,4)</f>
        <v>9466</v>
      </c>
      <c r="H171" s="26">
        <f>IFERROR(VLOOKUP(D171,全省预算!D:I,5,0),)</f>
        <v>9700</v>
      </c>
      <c r="I171" s="26"/>
      <c r="J171" s="26">
        <f>SUMIF(全省决算数!A170:A1550,D171:D1467,全省决算数!C170:C1550)</f>
        <v>11748</v>
      </c>
      <c r="K171" s="175">
        <f t="shared" si="16"/>
        <v>1.24</v>
      </c>
      <c r="L171" s="175">
        <f t="shared" si="19"/>
        <v>1.21</v>
      </c>
      <c r="M171" s="175">
        <f t="shared" si="17"/>
        <v>0</v>
      </c>
      <c r="N171" s="135">
        <f t="shared" si="14"/>
        <v>0.241</v>
      </c>
      <c r="O171" s="176" t="str">
        <f t="shared" si="15"/>
        <v>是</v>
      </c>
      <c r="P171" s="176" t="str">
        <f t="shared" si="18"/>
        <v>否</v>
      </c>
    </row>
    <row r="172" hidden="1" spans="1:16">
      <c r="A172" s="167" t="s">
        <v>135</v>
      </c>
      <c r="B172" s="168"/>
      <c r="C172" s="168" t="s">
        <v>394</v>
      </c>
      <c r="D172" s="169" t="s">
        <v>413</v>
      </c>
      <c r="E172" s="168" t="s">
        <v>147</v>
      </c>
      <c r="F172" s="41" t="s">
        <v>414</v>
      </c>
      <c r="G172" s="26">
        <f>VLOOKUP(D172,全省上年决算数!$D$4:$G$1301,4)</f>
        <v>38425</v>
      </c>
      <c r="H172" s="26">
        <f>IFERROR(VLOOKUP(D172,全省预算!D:I,5,0),)</f>
        <v>40300</v>
      </c>
      <c r="I172" s="26"/>
      <c r="J172" s="26">
        <f>SUMIF(全省决算数!A171:A1551,D172:D1468,全省决算数!C171:C1551)</f>
        <v>14137</v>
      </c>
      <c r="K172" s="175">
        <f t="shared" si="16"/>
        <v>0.37</v>
      </c>
      <c r="L172" s="175">
        <f t="shared" si="19"/>
        <v>0.35</v>
      </c>
      <c r="M172" s="175">
        <f t="shared" si="17"/>
        <v>0</v>
      </c>
      <c r="N172" s="135">
        <f t="shared" si="14"/>
        <v>-0.632</v>
      </c>
      <c r="O172" s="176" t="str">
        <f t="shared" si="15"/>
        <v>是</v>
      </c>
      <c r="P172" s="176" t="str">
        <f t="shared" si="18"/>
        <v>否</v>
      </c>
    </row>
    <row r="173" ht="21.95" customHeight="1" spans="1:16">
      <c r="A173" s="167" t="s">
        <v>135</v>
      </c>
      <c r="B173" s="456" t="s">
        <v>136</v>
      </c>
      <c r="C173" s="168"/>
      <c r="D173" s="169" t="s">
        <v>415</v>
      </c>
      <c r="E173" s="168"/>
      <c r="F173" s="41" t="s">
        <v>416</v>
      </c>
      <c r="G173" s="26">
        <f>SUMIF($C174:$C$1301,$D173,$G174:$G$1301)</f>
        <v>61806</v>
      </c>
      <c r="H173" s="26">
        <f>VLOOKUP(F173,全省预算!$F:$H,3,0)</f>
        <v>64800</v>
      </c>
      <c r="I173" s="26">
        <f>VLOOKUP(D173,全省调整!A:I,3,0)</f>
        <v>64163</v>
      </c>
      <c r="J173" s="26">
        <f>VLOOKUP(F173,全省决算数!$B:$C,2,0)</f>
        <v>61404</v>
      </c>
      <c r="K173" s="407">
        <f t="shared" si="16"/>
        <v>0.993</v>
      </c>
      <c r="L173" s="407">
        <f t="shared" si="19"/>
        <v>0.948</v>
      </c>
      <c r="M173" s="407">
        <f t="shared" si="17"/>
        <v>0.957</v>
      </c>
      <c r="N173" s="135">
        <f t="shared" si="14"/>
        <v>-0.007</v>
      </c>
      <c r="O173" s="176" t="str">
        <f t="shared" si="15"/>
        <v>是</v>
      </c>
      <c r="P173" s="176" t="str">
        <f t="shared" si="18"/>
        <v>是</v>
      </c>
    </row>
    <row r="174" hidden="1" spans="1:16">
      <c r="A174" s="167" t="s">
        <v>135</v>
      </c>
      <c r="B174" s="168" t="s">
        <v>135</v>
      </c>
      <c r="C174" s="168" t="s">
        <v>415</v>
      </c>
      <c r="D174" s="169" t="s">
        <v>417</v>
      </c>
      <c r="E174" s="168" t="s">
        <v>147</v>
      </c>
      <c r="F174" s="41" t="s">
        <v>141</v>
      </c>
      <c r="G174" s="26">
        <f>VLOOKUP(D174,全省上年决算数!$D$4:$G$1301,4)</f>
        <v>11467</v>
      </c>
      <c r="H174" s="26">
        <f>IFERROR(VLOOKUP(D174,全省预算!D:I,5,0),)</f>
        <v>12100</v>
      </c>
      <c r="I174" s="26"/>
      <c r="J174" s="26">
        <f>SUMIF(全省决算数!A173:A1553,D174:D1470,全省决算数!C173:C1553)</f>
        <v>15251</v>
      </c>
      <c r="K174" s="175">
        <f t="shared" si="16"/>
        <v>1.33</v>
      </c>
      <c r="L174" s="175">
        <f t="shared" si="19"/>
        <v>1.26</v>
      </c>
      <c r="M174" s="175">
        <f t="shared" si="17"/>
        <v>0</v>
      </c>
      <c r="N174" s="135">
        <f t="shared" si="14"/>
        <v>0.33</v>
      </c>
      <c r="O174" s="176" t="str">
        <f t="shared" si="15"/>
        <v>是</v>
      </c>
      <c r="P174" s="176" t="str">
        <f t="shared" si="18"/>
        <v>否</v>
      </c>
    </row>
    <row r="175" hidden="1" spans="1:16">
      <c r="A175" s="167" t="s">
        <v>135</v>
      </c>
      <c r="B175" s="168" t="s">
        <v>135</v>
      </c>
      <c r="C175" s="168" t="s">
        <v>415</v>
      </c>
      <c r="D175" s="169" t="s">
        <v>418</v>
      </c>
      <c r="E175" s="168" t="s">
        <v>147</v>
      </c>
      <c r="F175" s="41" t="s">
        <v>143</v>
      </c>
      <c r="G175" s="26">
        <f>VLOOKUP(D175,全省上年决算数!$D$4:$G$1301,4)</f>
        <v>1656</v>
      </c>
      <c r="H175" s="26">
        <f>IFERROR(VLOOKUP(D175,全省预算!D:I,5,0),)</f>
        <v>1700</v>
      </c>
      <c r="I175" s="26"/>
      <c r="J175" s="26">
        <f>SUMIF(全省决算数!A174:A1554,D175:D1471,全省决算数!C174:C1554)</f>
        <v>1774</v>
      </c>
      <c r="K175" s="175">
        <f t="shared" si="16"/>
        <v>1.07</v>
      </c>
      <c r="L175" s="175">
        <f t="shared" si="19"/>
        <v>1.04</v>
      </c>
      <c r="M175" s="175">
        <f t="shared" si="17"/>
        <v>0</v>
      </c>
      <c r="N175" s="135">
        <f t="shared" si="14"/>
        <v>0.071</v>
      </c>
      <c r="O175" s="176" t="str">
        <f t="shared" si="15"/>
        <v>是</v>
      </c>
      <c r="P175" s="176" t="str">
        <f t="shared" si="18"/>
        <v>否</v>
      </c>
    </row>
    <row r="176" hidden="1" spans="1:16">
      <c r="A176" s="167" t="s">
        <v>135</v>
      </c>
      <c r="B176" s="168" t="s">
        <v>135</v>
      </c>
      <c r="C176" s="168" t="s">
        <v>415</v>
      </c>
      <c r="D176" s="169" t="s">
        <v>419</v>
      </c>
      <c r="E176" s="168" t="s">
        <v>147</v>
      </c>
      <c r="F176" s="41" t="s">
        <v>145</v>
      </c>
      <c r="G176" s="26">
        <f>VLOOKUP(D176,全省上年决算数!$D$4:$G$1301,4)</f>
        <v>280</v>
      </c>
      <c r="H176" s="26">
        <f>IFERROR(VLOOKUP(D176,全省预算!D:I,5,0),)</f>
        <v>290</v>
      </c>
      <c r="I176" s="26"/>
      <c r="J176" s="26">
        <f>SUMIF(全省决算数!A175:A1555,D176:D1472,全省决算数!C175:C1555)</f>
        <v>157</v>
      </c>
      <c r="K176" s="175">
        <f t="shared" si="16"/>
        <v>0.56</v>
      </c>
      <c r="L176" s="175">
        <f t="shared" si="19"/>
        <v>0.54</v>
      </c>
      <c r="M176" s="175">
        <f t="shared" si="17"/>
        <v>0</v>
      </c>
      <c r="N176" s="135">
        <f t="shared" si="14"/>
        <v>-0.439</v>
      </c>
      <c r="O176" s="176" t="str">
        <f t="shared" si="15"/>
        <v>是</v>
      </c>
      <c r="P176" s="176" t="str">
        <f t="shared" si="18"/>
        <v>否</v>
      </c>
    </row>
    <row r="177" hidden="1" spans="1:16">
      <c r="A177" s="167" t="s">
        <v>135</v>
      </c>
      <c r="B177" s="168" t="s">
        <v>135</v>
      </c>
      <c r="C177" s="168" t="s">
        <v>415</v>
      </c>
      <c r="D177" s="169" t="s">
        <v>420</v>
      </c>
      <c r="E177" s="168" t="s">
        <v>147</v>
      </c>
      <c r="F177" s="41" t="s">
        <v>421</v>
      </c>
      <c r="G177" s="26">
        <f>VLOOKUP(D177,全省上年决算数!$D$4:$G$1301,4)</f>
        <v>25466</v>
      </c>
      <c r="H177" s="26">
        <f>IFERROR(VLOOKUP(D177,全省预算!D:I,5,0),)</f>
        <v>27000</v>
      </c>
      <c r="I177" s="26"/>
      <c r="J177" s="26">
        <f>SUMIF(全省决算数!A176:A1556,D177:D1473,全省决算数!C176:C1556)</f>
        <v>21370</v>
      </c>
      <c r="K177" s="175">
        <f t="shared" si="16"/>
        <v>0.84</v>
      </c>
      <c r="L177" s="175">
        <f t="shared" si="19"/>
        <v>0.79</v>
      </c>
      <c r="M177" s="175">
        <f t="shared" si="17"/>
        <v>0</v>
      </c>
      <c r="N177" s="135">
        <f t="shared" si="14"/>
        <v>-0.161</v>
      </c>
      <c r="O177" s="176" t="str">
        <f t="shared" si="15"/>
        <v>是</v>
      </c>
      <c r="P177" s="176" t="str">
        <f t="shared" si="18"/>
        <v>否</v>
      </c>
    </row>
    <row r="178" hidden="1" spans="1:16">
      <c r="A178" s="167" t="s">
        <v>135</v>
      </c>
      <c r="B178" s="168" t="s">
        <v>135</v>
      </c>
      <c r="C178" s="168" t="s">
        <v>415</v>
      </c>
      <c r="D178" s="169" t="s">
        <v>422</v>
      </c>
      <c r="E178" s="168" t="s">
        <v>147</v>
      </c>
      <c r="F178" s="41" t="s">
        <v>160</v>
      </c>
      <c r="G178" s="26">
        <f>VLOOKUP(D178,全省上年决算数!$D$4:$G$1301,4)</f>
        <v>673</v>
      </c>
      <c r="H178" s="26">
        <f>IFERROR(VLOOKUP(D178,全省预算!D:I,5,0),)</f>
        <v>690</v>
      </c>
      <c r="I178" s="26"/>
      <c r="J178" s="26">
        <f>SUMIF(全省决算数!A177:A1557,D178:D1474,全省决算数!C177:C1557)</f>
        <v>1054</v>
      </c>
      <c r="K178" s="175">
        <f t="shared" si="16"/>
        <v>1.57</v>
      </c>
      <c r="L178" s="175">
        <f t="shared" si="19"/>
        <v>1.53</v>
      </c>
      <c r="M178" s="175">
        <f t="shared" si="17"/>
        <v>0</v>
      </c>
      <c r="N178" s="135">
        <f t="shared" si="14"/>
        <v>0.566</v>
      </c>
      <c r="O178" s="176" t="str">
        <f t="shared" si="15"/>
        <v>是</v>
      </c>
      <c r="P178" s="176" t="str">
        <f t="shared" si="18"/>
        <v>否</v>
      </c>
    </row>
    <row r="179" hidden="1" spans="1:16">
      <c r="A179" s="167" t="s">
        <v>135</v>
      </c>
      <c r="B179" s="168"/>
      <c r="C179" s="168" t="s">
        <v>415</v>
      </c>
      <c r="D179" s="169" t="s">
        <v>423</v>
      </c>
      <c r="E179" s="168" t="s">
        <v>147</v>
      </c>
      <c r="F179" s="41" t="s">
        <v>424</v>
      </c>
      <c r="G179" s="26">
        <f>VLOOKUP(D179,全省上年决算数!$D$4:$G$1301,4)</f>
        <v>22264</v>
      </c>
      <c r="H179" s="26">
        <f>IFERROR(VLOOKUP(D179,全省预算!D:I,5,0),)</f>
        <v>23020</v>
      </c>
      <c r="I179" s="26"/>
      <c r="J179" s="26">
        <f>SUMIF(全省决算数!A178:A1558,D179:D1475,全省决算数!C178:C1558)</f>
        <v>21798</v>
      </c>
      <c r="K179" s="175">
        <f t="shared" si="16"/>
        <v>0.98</v>
      </c>
      <c r="L179" s="175">
        <f t="shared" si="19"/>
        <v>0.95</v>
      </c>
      <c r="M179" s="175">
        <f t="shared" si="17"/>
        <v>0</v>
      </c>
      <c r="N179" s="135">
        <f t="shared" si="14"/>
        <v>-0.021</v>
      </c>
      <c r="O179" s="176" t="str">
        <f t="shared" si="15"/>
        <v>是</v>
      </c>
      <c r="P179" s="176" t="str">
        <f t="shared" si="18"/>
        <v>否</v>
      </c>
    </row>
    <row r="180" ht="21.95" customHeight="1" spans="1:16">
      <c r="A180" s="167" t="s">
        <v>135</v>
      </c>
      <c r="B180" s="456" t="s">
        <v>136</v>
      </c>
      <c r="C180" s="168"/>
      <c r="D180" s="169" t="s">
        <v>425</v>
      </c>
      <c r="E180" s="168"/>
      <c r="F180" s="41" t="s">
        <v>426</v>
      </c>
      <c r="G180" s="26">
        <f>SUMIF($C181:$C$1301,$D180,$G181:$G$1301)</f>
        <v>23432</v>
      </c>
      <c r="H180" s="26">
        <f>VLOOKUP(F180,全省预算!$F:$H,3,0)</f>
        <v>24500</v>
      </c>
      <c r="I180" s="26">
        <f>VLOOKUP(D180,全省调整!A:I,3,0)</f>
        <v>22228</v>
      </c>
      <c r="J180" s="26">
        <f>VLOOKUP(F180,全省决算数!$B:$C,2,0)</f>
        <v>21993</v>
      </c>
      <c r="K180" s="407">
        <f t="shared" si="16"/>
        <v>0.939</v>
      </c>
      <c r="L180" s="407">
        <f t="shared" si="19"/>
        <v>0.898</v>
      </c>
      <c r="M180" s="407">
        <f t="shared" si="17"/>
        <v>0.989</v>
      </c>
      <c r="N180" s="135">
        <f t="shared" si="14"/>
        <v>-0.061</v>
      </c>
      <c r="O180" s="176" t="str">
        <f t="shared" si="15"/>
        <v>是</v>
      </c>
      <c r="P180" s="176" t="str">
        <f t="shared" si="18"/>
        <v>是</v>
      </c>
    </row>
    <row r="181" hidden="1" spans="1:16">
      <c r="A181" s="167" t="s">
        <v>135</v>
      </c>
      <c r="B181" s="168" t="s">
        <v>135</v>
      </c>
      <c r="C181" s="168" t="s">
        <v>425</v>
      </c>
      <c r="D181" s="169" t="s">
        <v>427</v>
      </c>
      <c r="E181" s="168" t="s">
        <v>147</v>
      </c>
      <c r="F181" s="41" t="s">
        <v>141</v>
      </c>
      <c r="G181" s="26">
        <f>VLOOKUP(D181,全省上年决算数!$D$4:$G$1301,4)</f>
        <v>2987</v>
      </c>
      <c r="H181" s="26">
        <f>IFERROR(VLOOKUP(D181,全省预算!D:I,5,0),)</f>
        <v>2850</v>
      </c>
      <c r="I181" s="26"/>
      <c r="J181" s="26">
        <f>SUMIF(全省决算数!A180:A1560,D181:D1477,全省决算数!C180:C1560)</f>
        <v>2514</v>
      </c>
      <c r="K181" s="175">
        <f t="shared" si="16"/>
        <v>0.84</v>
      </c>
      <c r="L181" s="175">
        <f t="shared" si="19"/>
        <v>0.88</v>
      </c>
      <c r="M181" s="175">
        <f t="shared" si="17"/>
        <v>0</v>
      </c>
      <c r="N181" s="135">
        <f t="shared" ref="N181:N244" si="20">IF(ISERROR(J181/G181-1),"",J181/G181-1)</f>
        <v>-0.158</v>
      </c>
      <c r="O181" s="176" t="str">
        <f t="shared" si="15"/>
        <v>是</v>
      </c>
      <c r="P181" s="176" t="str">
        <f t="shared" si="18"/>
        <v>否</v>
      </c>
    </row>
    <row r="182" hidden="1" spans="1:16">
      <c r="A182" s="167" t="s">
        <v>135</v>
      </c>
      <c r="B182" s="168" t="s">
        <v>135</v>
      </c>
      <c r="C182" s="168" t="s">
        <v>425</v>
      </c>
      <c r="D182" s="169" t="s">
        <v>428</v>
      </c>
      <c r="E182" s="168" t="s">
        <v>147</v>
      </c>
      <c r="F182" s="41" t="s">
        <v>143</v>
      </c>
      <c r="G182" s="26">
        <f>VLOOKUP(D182,全省上年决算数!$D$4:$G$1301,4)</f>
        <v>602</v>
      </c>
      <c r="H182" s="26">
        <f>IFERROR(VLOOKUP(D182,全省预算!D:I,5,0),)</f>
        <v>620</v>
      </c>
      <c r="I182" s="26"/>
      <c r="J182" s="26">
        <f>SUMIF(全省决算数!A181:A1561,D182:D1478,全省决算数!C181:C1561)</f>
        <v>407</v>
      </c>
      <c r="K182" s="175">
        <f t="shared" si="16"/>
        <v>0.68</v>
      </c>
      <c r="L182" s="175">
        <f t="shared" si="19"/>
        <v>0.66</v>
      </c>
      <c r="M182" s="175">
        <f t="shared" si="17"/>
        <v>0</v>
      </c>
      <c r="N182" s="135">
        <f t="shared" si="20"/>
        <v>-0.324</v>
      </c>
      <c r="O182" s="176" t="str">
        <f t="shared" si="15"/>
        <v>是</v>
      </c>
      <c r="P182" s="176" t="str">
        <f t="shared" si="18"/>
        <v>否</v>
      </c>
    </row>
    <row r="183" hidden="1" spans="1:16">
      <c r="A183" s="167" t="s">
        <v>135</v>
      </c>
      <c r="B183" s="168" t="s">
        <v>135</v>
      </c>
      <c r="C183" s="168" t="s">
        <v>425</v>
      </c>
      <c r="D183" s="169" t="s">
        <v>429</v>
      </c>
      <c r="E183" s="168" t="s">
        <v>147</v>
      </c>
      <c r="F183" s="41" t="s">
        <v>145</v>
      </c>
      <c r="G183" s="26">
        <f>VLOOKUP(D183,全省上年决算数!$D$4:$G$1301,4)</f>
        <v>0</v>
      </c>
      <c r="H183" s="26">
        <f>IFERROR(VLOOKUP(D183,全省预算!D:I,5,0),)</f>
        <v>0</v>
      </c>
      <c r="I183" s="26"/>
      <c r="J183" s="26">
        <f>SUMIF(全省决算数!A182:A1562,D183:D1479,全省决算数!C182:C1562)</f>
        <v>0</v>
      </c>
      <c r="K183" s="175"/>
      <c r="L183" s="175"/>
      <c r="M183" s="175">
        <f t="shared" si="17"/>
        <v>0</v>
      </c>
      <c r="N183" s="135" t="str">
        <f t="shared" si="20"/>
        <v/>
      </c>
      <c r="O183" s="176" t="str">
        <f t="shared" si="15"/>
        <v>否</v>
      </c>
      <c r="P183" s="176" t="str">
        <f t="shared" si="18"/>
        <v>否</v>
      </c>
    </row>
    <row r="184" hidden="1" spans="1:16">
      <c r="A184" s="167" t="s">
        <v>135</v>
      </c>
      <c r="B184" s="168" t="s">
        <v>135</v>
      </c>
      <c r="C184" s="168" t="s">
        <v>425</v>
      </c>
      <c r="D184" s="169" t="s">
        <v>430</v>
      </c>
      <c r="E184" s="168" t="s">
        <v>147</v>
      </c>
      <c r="F184" s="41" t="s">
        <v>431</v>
      </c>
      <c r="G184" s="26">
        <f>VLOOKUP(D184,全省上年决算数!$D$4:$G$1301,4)</f>
        <v>9846</v>
      </c>
      <c r="H184" s="26">
        <f>IFERROR(VLOOKUP(D184,全省预算!D:I,5,0),)</f>
        <v>10780</v>
      </c>
      <c r="I184" s="26"/>
      <c r="J184" s="26">
        <f>SUMIF(全省决算数!A183:A1563,D184:D1480,全省决算数!C183:C1563)</f>
        <v>5434</v>
      </c>
      <c r="K184" s="175">
        <f t="shared" si="16"/>
        <v>0.55</v>
      </c>
      <c r="L184" s="175">
        <f t="shared" si="19"/>
        <v>0.5</v>
      </c>
      <c r="M184" s="175">
        <f t="shared" si="17"/>
        <v>0</v>
      </c>
      <c r="N184" s="135">
        <f t="shared" si="20"/>
        <v>-0.448</v>
      </c>
      <c r="O184" s="176" t="str">
        <f t="shared" si="15"/>
        <v>是</v>
      </c>
      <c r="P184" s="176" t="str">
        <f t="shared" si="18"/>
        <v>否</v>
      </c>
    </row>
    <row r="185" hidden="1" spans="1:16">
      <c r="A185" s="167" t="s">
        <v>135</v>
      </c>
      <c r="B185" s="168" t="s">
        <v>135</v>
      </c>
      <c r="C185" s="168" t="s">
        <v>425</v>
      </c>
      <c r="D185" s="169" t="s">
        <v>432</v>
      </c>
      <c r="E185" s="168" t="s">
        <v>147</v>
      </c>
      <c r="F185" s="41" t="s">
        <v>160</v>
      </c>
      <c r="G185" s="26">
        <f>VLOOKUP(D185,全省上年决算数!$D$4:$G$1301,4)</f>
        <v>239</v>
      </c>
      <c r="H185" s="26">
        <f>IFERROR(VLOOKUP(D185,全省预算!D:I,5,0),)</f>
        <v>400</v>
      </c>
      <c r="I185" s="26"/>
      <c r="J185" s="26">
        <f>SUMIF(全省决算数!A184:A1564,D185:D1481,全省决算数!C184:C1564)</f>
        <v>305</v>
      </c>
      <c r="K185" s="175">
        <f t="shared" si="16"/>
        <v>1.28</v>
      </c>
      <c r="L185" s="175">
        <f t="shared" si="19"/>
        <v>0.76</v>
      </c>
      <c r="M185" s="175">
        <f t="shared" si="17"/>
        <v>0</v>
      </c>
      <c r="N185" s="135">
        <f t="shared" si="20"/>
        <v>0.276</v>
      </c>
      <c r="O185" s="176" t="str">
        <f t="shared" si="15"/>
        <v>是</v>
      </c>
      <c r="P185" s="176" t="str">
        <f t="shared" si="18"/>
        <v>否</v>
      </c>
    </row>
    <row r="186" hidden="1" spans="1:16">
      <c r="A186" s="167" t="s">
        <v>135</v>
      </c>
      <c r="B186" s="168"/>
      <c r="C186" s="168" t="s">
        <v>425</v>
      </c>
      <c r="D186" s="169" t="s">
        <v>433</v>
      </c>
      <c r="E186" s="168" t="s">
        <v>147</v>
      </c>
      <c r="F186" s="41" t="s">
        <v>434</v>
      </c>
      <c r="G186" s="26">
        <f>VLOOKUP(D186,全省上年决算数!$D$4:$G$1301,4)</f>
        <v>9758</v>
      </c>
      <c r="H186" s="26">
        <f>IFERROR(VLOOKUP(D186,全省预算!D:I,5,0),)</f>
        <v>9850</v>
      </c>
      <c r="I186" s="26"/>
      <c r="J186" s="26">
        <f>SUMIF(全省决算数!A185:A1565,D186:D1482,全省决算数!C185:C1565)</f>
        <v>13333</v>
      </c>
      <c r="K186" s="175">
        <f t="shared" si="16"/>
        <v>1.37</v>
      </c>
      <c r="L186" s="175">
        <f t="shared" si="19"/>
        <v>1.35</v>
      </c>
      <c r="M186" s="175">
        <f t="shared" si="17"/>
        <v>0</v>
      </c>
      <c r="N186" s="135">
        <f t="shared" si="20"/>
        <v>0.366</v>
      </c>
      <c r="O186" s="176" t="str">
        <f t="shared" si="15"/>
        <v>是</v>
      </c>
      <c r="P186" s="176" t="str">
        <f t="shared" si="18"/>
        <v>否</v>
      </c>
    </row>
    <row r="187" ht="21.95" customHeight="1" spans="1:16">
      <c r="A187" s="167" t="s">
        <v>135</v>
      </c>
      <c r="B187" s="456" t="s">
        <v>136</v>
      </c>
      <c r="C187" s="168"/>
      <c r="D187" s="169" t="s">
        <v>435</v>
      </c>
      <c r="E187" s="168"/>
      <c r="F187" s="41" t="s">
        <v>436</v>
      </c>
      <c r="G187" s="26">
        <f>SUMIF($C188:$C$1301,$D187,$G188:$G$1301)</f>
        <v>11992</v>
      </c>
      <c r="H187" s="26">
        <f>VLOOKUP(F187,全省预算!$F:$H,3,0)</f>
        <v>12500</v>
      </c>
      <c r="I187" s="26">
        <f>VLOOKUP(D187,全省调整!A:I,3,0)</f>
        <v>12608</v>
      </c>
      <c r="J187" s="26">
        <f>VLOOKUP(F187,全省决算数!$B:$C,2,0)</f>
        <v>12603</v>
      </c>
      <c r="K187" s="407">
        <f t="shared" si="16"/>
        <v>1.051</v>
      </c>
      <c r="L187" s="407">
        <f t="shared" si="19"/>
        <v>1.008</v>
      </c>
      <c r="M187" s="407">
        <f t="shared" si="17"/>
        <v>1</v>
      </c>
      <c r="N187" s="135">
        <f t="shared" si="20"/>
        <v>0.051</v>
      </c>
      <c r="O187" s="176" t="str">
        <f t="shared" si="15"/>
        <v>是</v>
      </c>
      <c r="P187" s="176" t="str">
        <f t="shared" si="18"/>
        <v>是</v>
      </c>
    </row>
    <row r="188" hidden="1" spans="1:16">
      <c r="A188" s="167" t="s">
        <v>135</v>
      </c>
      <c r="B188" s="168" t="s">
        <v>135</v>
      </c>
      <c r="C188" s="168" t="s">
        <v>435</v>
      </c>
      <c r="D188" s="169" t="s">
        <v>437</v>
      </c>
      <c r="E188" s="168" t="s">
        <v>147</v>
      </c>
      <c r="F188" s="41" t="s">
        <v>141</v>
      </c>
      <c r="G188" s="26">
        <f>VLOOKUP(D188,全省上年决算数!$D$4:$G$1301,4)</f>
        <v>2847</v>
      </c>
      <c r="H188" s="26">
        <f>IFERROR(VLOOKUP(D188,全省预算!D:I,5,0),)</f>
        <v>3000</v>
      </c>
      <c r="I188" s="26"/>
      <c r="J188" s="26">
        <f>SUMIF(全省决算数!A187:A1567,D188:D1484,全省决算数!C187:C1567)</f>
        <v>3393</v>
      </c>
      <c r="K188" s="175">
        <f t="shared" si="16"/>
        <v>1.19</v>
      </c>
      <c r="L188" s="175">
        <f t="shared" si="19"/>
        <v>1.13</v>
      </c>
      <c r="M188" s="175">
        <f t="shared" si="17"/>
        <v>0</v>
      </c>
      <c r="N188" s="135">
        <f t="shared" si="20"/>
        <v>0.192</v>
      </c>
      <c r="O188" s="176" t="str">
        <f t="shared" si="15"/>
        <v>是</v>
      </c>
      <c r="P188" s="176" t="str">
        <f t="shared" si="18"/>
        <v>否</v>
      </c>
    </row>
    <row r="189" hidden="1" spans="1:16">
      <c r="A189" s="167" t="s">
        <v>135</v>
      </c>
      <c r="B189" s="168" t="s">
        <v>135</v>
      </c>
      <c r="C189" s="168" t="s">
        <v>435</v>
      </c>
      <c r="D189" s="169" t="s">
        <v>438</v>
      </c>
      <c r="E189" s="168" t="s">
        <v>147</v>
      </c>
      <c r="F189" s="41" t="s">
        <v>143</v>
      </c>
      <c r="G189" s="26">
        <f>VLOOKUP(D189,全省上年决算数!$D$4:$G$1301,4)</f>
        <v>165</v>
      </c>
      <c r="H189" s="26">
        <f>IFERROR(VLOOKUP(D189,全省预算!D:I,5,0),)</f>
        <v>170</v>
      </c>
      <c r="I189" s="26"/>
      <c r="J189" s="26">
        <f>SUMIF(全省决算数!A188:A1568,D189:D1485,全省决算数!C188:C1568)</f>
        <v>154</v>
      </c>
      <c r="K189" s="175">
        <f t="shared" si="16"/>
        <v>0.93</v>
      </c>
      <c r="L189" s="175">
        <f t="shared" si="19"/>
        <v>0.91</v>
      </c>
      <c r="M189" s="175">
        <f t="shared" si="17"/>
        <v>0</v>
      </c>
      <c r="N189" s="135">
        <f t="shared" si="20"/>
        <v>-0.067</v>
      </c>
      <c r="O189" s="176" t="str">
        <f t="shared" si="15"/>
        <v>是</v>
      </c>
      <c r="P189" s="176" t="str">
        <f t="shared" si="18"/>
        <v>否</v>
      </c>
    </row>
    <row r="190" hidden="1" spans="1:16">
      <c r="A190" s="167" t="s">
        <v>135</v>
      </c>
      <c r="B190" s="168" t="s">
        <v>135</v>
      </c>
      <c r="C190" s="168" t="s">
        <v>435</v>
      </c>
      <c r="D190" s="169" t="s">
        <v>439</v>
      </c>
      <c r="E190" s="168" t="s">
        <v>147</v>
      </c>
      <c r="F190" s="41" t="s">
        <v>145</v>
      </c>
      <c r="G190" s="26">
        <f>VLOOKUP(D190,全省上年决算数!$D$4:$G$1301,4)</f>
        <v>57</v>
      </c>
      <c r="H190" s="26">
        <f>IFERROR(VLOOKUP(D190,全省预算!D:I,5,0),)</f>
        <v>60</v>
      </c>
      <c r="I190" s="26"/>
      <c r="J190" s="26">
        <f>SUMIF(全省决算数!A189:A1569,D190:D1486,全省决算数!C189:C1569)</f>
        <v>63</v>
      </c>
      <c r="K190" s="175">
        <f t="shared" si="16"/>
        <v>1.11</v>
      </c>
      <c r="L190" s="175">
        <f t="shared" si="19"/>
        <v>1.05</v>
      </c>
      <c r="M190" s="175">
        <f t="shared" si="17"/>
        <v>0</v>
      </c>
      <c r="N190" s="135">
        <f t="shared" si="20"/>
        <v>0.105</v>
      </c>
      <c r="O190" s="176" t="str">
        <f t="shared" si="15"/>
        <v>是</v>
      </c>
      <c r="P190" s="176" t="str">
        <f t="shared" si="18"/>
        <v>否</v>
      </c>
    </row>
    <row r="191" hidden="1" spans="1:16">
      <c r="A191" s="167" t="s">
        <v>135</v>
      </c>
      <c r="B191" s="168" t="s">
        <v>135</v>
      </c>
      <c r="C191" s="168" t="s">
        <v>435</v>
      </c>
      <c r="D191" s="169" t="s">
        <v>440</v>
      </c>
      <c r="E191" s="168" t="s">
        <v>147</v>
      </c>
      <c r="F191" s="41" t="s">
        <v>441</v>
      </c>
      <c r="G191" s="26">
        <f>VLOOKUP(D191,全省上年决算数!$D$4:$G$1301,4)</f>
        <v>2</v>
      </c>
      <c r="H191" s="26">
        <f>IFERROR(VLOOKUP(D191,全省预算!D:I,5,0),)</f>
        <v>0</v>
      </c>
      <c r="I191" s="26"/>
      <c r="J191" s="26">
        <f>SUMIF(全省决算数!A190:A1570,D191:D1487,全省决算数!C190:C1570)</f>
        <v>2</v>
      </c>
      <c r="K191" s="175">
        <f t="shared" si="16"/>
        <v>1</v>
      </c>
      <c r="L191" s="175"/>
      <c r="M191" s="175">
        <f t="shared" si="17"/>
        <v>0</v>
      </c>
      <c r="N191" s="135">
        <f t="shared" si="20"/>
        <v>0</v>
      </c>
      <c r="O191" s="176" t="str">
        <f t="shared" si="15"/>
        <v>是</v>
      </c>
      <c r="P191" s="176" t="str">
        <f t="shared" si="18"/>
        <v>否</v>
      </c>
    </row>
    <row r="192" hidden="1" spans="1:16">
      <c r="A192" s="167" t="s">
        <v>135</v>
      </c>
      <c r="B192" s="168" t="s">
        <v>135</v>
      </c>
      <c r="C192" s="168" t="s">
        <v>435</v>
      </c>
      <c r="D192" s="169" t="s">
        <v>442</v>
      </c>
      <c r="E192" s="168" t="s">
        <v>147</v>
      </c>
      <c r="F192" s="41" t="s">
        <v>443</v>
      </c>
      <c r="G192" s="26">
        <f>VLOOKUP(D192,全省上年决算数!$D$4:$G$1301,4)</f>
        <v>915</v>
      </c>
      <c r="H192" s="26">
        <f>IFERROR(VLOOKUP(D192,全省预算!D:I,5,0),)</f>
        <v>960</v>
      </c>
      <c r="I192" s="26"/>
      <c r="J192" s="26">
        <f>SUMIF(全省决算数!A191:A1571,D192:D1488,全省决算数!C191:C1571)</f>
        <v>712</v>
      </c>
      <c r="K192" s="175">
        <f t="shared" si="16"/>
        <v>0.78</v>
      </c>
      <c r="L192" s="175">
        <f t="shared" si="19"/>
        <v>0.74</v>
      </c>
      <c r="M192" s="175">
        <f t="shared" si="17"/>
        <v>0</v>
      </c>
      <c r="N192" s="135">
        <f t="shared" si="20"/>
        <v>-0.222</v>
      </c>
      <c r="O192" s="176" t="str">
        <f t="shared" si="15"/>
        <v>是</v>
      </c>
      <c r="P192" s="176" t="str">
        <f t="shared" si="18"/>
        <v>否</v>
      </c>
    </row>
    <row r="193" hidden="1" spans="1:16">
      <c r="A193" s="167" t="s">
        <v>135</v>
      </c>
      <c r="B193" s="168" t="s">
        <v>135</v>
      </c>
      <c r="C193" s="168" t="s">
        <v>435</v>
      </c>
      <c r="D193" s="169" t="s">
        <v>444</v>
      </c>
      <c r="E193" s="168" t="s">
        <v>147</v>
      </c>
      <c r="F193" s="41" t="s">
        <v>445</v>
      </c>
      <c r="G193" s="26">
        <f>VLOOKUP(D193,全省上年决算数!$D$4:$G$1301,4)</f>
        <v>6236</v>
      </c>
      <c r="H193" s="26">
        <f>IFERROR(VLOOKUP(D193,全省预算!D:I,5,0),)</f>
        <v>6500</v>
      </c>
      <c r="I193" s="26"/>
      <c r="J193" s="26">
        <f>SUMIF(全省决算数!A192:A1572,D193:D1489,全省决算数!C192:C1572)</f>
        <v>6205</v>
      </c>
      <c r="K193" s="175">
        <f t="shared" si="16"/>
        <v>1</v>
      </c>
      <c r="L193" s="175">
        <f t="shared" si="19"/>
        <v>0.95</v>
      </c>
      <c r="M193" s="175">
        <f t="shared" si="17"/>
        <v>0</v>
      </c>
      <c r="N193" s="135">
        <f t="shared" si="20"/>
        <v>-0.005</v>
      </c>
      <c r="O193" s="176" t="str">
        <f t="shared" si="15"/>
        <v>是</v>
      </c>
      <c r="P193" s="176" t="str">
        <f t="shared" si="18"/>
        <v>否</v>
      </c>
    </row>
    <row r="194" hidden="1" spans="1:16">
      <c r="A194" s="167" t="s">
        <v>135</v>
      </c>
      <c r="B194" s="168" t="s">
        <v>135</v>
      </c>
      <c r="C194" s="168" t="s">
        <v>435</v>
      </c>
      <c r="D194" s="169" t="s">
        <v>446</v>
      </c>
      <c r="E194" s="168" t="s">
        <v>147</v>
      </c>
      <c r="F194" s="41" t="s">
        <v>160</v>
      </c>
      <c r="G194" s="26">
        <f>VLOOKUP(D194,全省上年决算数!$D$4:$G$1301,4)</f>
        <v>569</v>
      </c>
      <c r="H194" s="26">
        <f>IFERROR(VLOOKUP(D194,全省预算!D:I,5,0),)</f>
        <v>580</v>
      </c>
      <c r="I194" s="26"/>
      <c r="J194" s="26">
        <f>SUMIF(全省决算数!A193:A1573,D194:D1490,全省决算数!C193:C1573)</f>
        <v>784</v>
      </c>
      <c r="K194" s="175">
        <f t="shared" si="16"/>
        <v>1.38</v>
      </c>
      <c r="L194" s="175">
        <f t="shared" si="19"/>
        <v>1.35</v>
      </c>
      <c r="M194" s="175">
        <f t="shared" si="17"/>
        <v>0</v>
      </c>
      <c r="N194" s="135">
        <f t="shared" si="20"/>
        <v>0.378</v>
      </c>
      <c r="O194" s="176" t="str">
        <f t="shared" si="15"/>
        <v>是</v>
      </c>
      <c r="P194" s="176" t="str">
        <f t="shared" si="18"/>
        <v>否</v>
      </c>
    </row>
    <row r="195" hidden="1" spans="1:16">
      <c r="A195" s="167" t="s">
        <v>135</v>
      </c>
      <c r="B195" s="168"/>
      <c r="C195" s="168" t="s">
        <v>435</v>
      </c>
      <c r="D195" s="169" t="s">
        <v>447</v>
      </c>
      <c r="E195" s="168" t="s">
        <v>147</v>
      </c>
      <c r="F195" s="41" t="s">
        <v>448</v>
      </c>
      <c r="G195" s="26">
        <f>VLOOKUP(D195,全省上年决算数!$D$4:$G$1301,4)</f>
        <v>1201</v>
      </c>
      <c r="H195" s="26">
        <f>IFERROR(VLOOKUP(D195,全省预算!D:I,5,0),)</f>
        <v>1230</v>
      </c>
      <c r="I195" s="26"/>
      <c r="J195" s="26">
        <f>SUMIF(全省决算数!A194:A1574,D195:D1491,全省决算数!C194:C1574)</f>
        <v>1290</v>
      </c>
      <c r="K195" s="175">
        <f t="shared" si="16"/>
        <v>1.07</v>
      </c>
      <c r="L195" s="175">
        <f t="shared" si="19"/>
        <v>1.05</v>
      </c>
      <c r="M195" s="175">
        <f t="shared" si="17"/>
        <v>0</v>
      </c>
      <c r="N195" s="135">
        <f t="shared" si="20"/>
        <v>0.074</v>
      </c>
      <c r="O195" s="176" t="str">
        <f t="shared" si="15"/>
        <v>是</v>
      </c>
      <c r="P195" s="176" t="str">
        <f t="shared" si="18"/>
        <v>否</v>
      </c>
    </row>
    <row r="196" ht="21.95" customHeight="1" spans="1:16">
      <c r="A196" s="167" t="s">
        <v>135</v>
      </c>
      <c r="B196" s="456" t="s">
        <v>136</v>
      </c>
      <c r="C196" s="168"/>
      <c r="D196" s="169" t="s">
        <v>449</v>
      </c>
      <c r="E196" s="168"/>
      <c r="F196" s="41" t="s">
        <v>450</v>
      </c>
      <c r="G196" s="26">
        <f>SUMIF($C197:$C$1301,$D196,$G197:$G$1301)</f>
        <v>38879</v>
      </c>
      <c r="H196" s="26">
        <f>VLOOKUP(F196,全省预算!$F:$H,3,0)</f>
        <v>40000</v>
      </c>
      <c r="I196" s="26">
        <f>VLOOKUP(D196,全省调整!A:I,3,0)</f>
        <v>43504</v>
      </c>
      <c r="J196" s="26">
        <f>VLOOKUP(F196,全省决算数!$B:$C,2,0)</f>
        <v>41357</v>
      </c>
      <c r="K196" s="407">
        <f t="shared" si="16"/>
        <v>1.064</v>
      </c>
      <c r="L196" s="407">
        <f t="shared" si="19"/>
        <v>1.034</v>
      </c>
      <c r="M196" s="407">
        <f t="shared" si="17"/>
        <v>0.951</v>
      </c>
      <c r="N196" s="135">
        <f t="shared" si="20"/>
        <v>0.064</v>
      </c>
      <c r="O196" s="176" t="str">
        <f t="shared" ref="O196:O259" si="21">IF(F196&lt;&gt;"",IF(SUM(G196:J196)&lt;&gt;0,"是","否"),"空")</f>
        <v>是</v>
      </c>
      <c r="P196" s="176" t="str">
        <f t="shared" si="18"/>
        <v>是</v>
      </c>
    </row>
    <row r="197" hidden="1" spans="1:16">
      <c r="A197" s="167" t="s">
        <v>135</v>
      </c>
      <c r="B197" s="168" t="s">
        <v>135</v>
      </c>
      <c r="C197" s="168" t="s">
        <v>449</v>
      </c>
      <c r="D197" s="169" t="s">
        <v>451</v>
      </c>
      <c r="E197" s="168" t="s">
        <v>147</v>
      </c>
      <c r="F197" s="41" t="s">
        <v>141</v>
      </c>
      <c r="G197" s="26">
        <f>VLOOKUP(D197,全省上年决算数!$D$4:$G$1301,4)</f>
        <v>9641</v>
      </c>
      <c r="H197" s="26">
        <f>IFERROR(VLOOKUP(D197,全省预算!D:I,5,0),)</f>
        <v>10150</v>
      </c>
      <c r="I197" s="26"/>
      <c r="J197" s="26">
        <f>SUMIF(全省决算数!A196:A1576,D197:D1493,全省决算数!C196:C1576)</f>
        <v>12681</v>
      </c>
      <c r="K197" s="175">
        <f t="shared" ref="K197:K260" si="22">J197/G197</f>
        <v>1.32</v>
      </c>
      <c r="L197" s="175">
        <f t="shared" si="19"/>
        <v>1.25</v>
      </c>
      <c r="M197" s="175">
        <f t="shared" ref="M197:M260" si="23">IFERROR(J197/I197,0)</f>
        <v>0</v>
      </c>
      <c r="N197" s="135">
        <f t="shared" si="20"/>
        <v>0.315</v>
      </c>
      <c r="O197" s="176" t="str">
        <f t="shared" si="21"/>
        <v>是</v>
      </c>
      <c r="P197" s="176" t="str">
        <f t="shared" ref="P197:P260" si="24">IF(C197&lt;&gt;"","否","是")</f>
        <v>否</v>
      </c>
    </row>
    <row r="198" hidden="1" spans="1:16">
      <c r="A198" s="167" t="s">
        <v>135</v>
      </c>
      <c r="B198" s="168" t="s">
        <v>135</v>
      </c>
      <c r="C198" s="168" t="s">
        <v>449</v>
      </c>
      <c r="D198" s="169" t="s">
        <v>452</v>
      </c>
      <c r="E198" s="168" t="s">
        <v>147</v>
      </c>
      <c r="F198" s="41" t="s">
        <v>143</v>
      </c>
      <c r="G198" s="26">
        <f>VLOOKUP(D198,全省上年决算数!$D$4:$G$1301,4)</f>
        <v>1683</v>
      </c>
      <c r="H198" s="26">
        <f>IFERROR(VLOOKUP(D198,全省预算!D:I,5,0),)</f>
        <v>1750</v>
      </c>
      <c r="I198" s="26"/>
      <c r="J198" s="26">
        <f>SUMIF(全省决算数!A197:A1577,D198:D1494,全省决算数!C197:C1577)</f>
        <v>1729</v>
      </c>
      <c r="K198" s="175">
        <f t="shared" si="22"/>
        <v>1.03</v>
      </c>
      <c r="L198" s="175">
        <f t="shared" ref="L198:L261" si="25">J198/H198</f>
        <v>0.99</v>
      </c>
      <c r="M198" s="175">
        <f t="shared" si="23"/>
        <v>0</v>
      </c>
      <c r="N198" s="135">
        <f t="shared" si="20"/>
        <v>0.027</v>
      </c>
      <c r="O198" s="176" t="str">
        <f t="shared" si="21"/>
        <v>是</v>
      </c>
      <c r="P198" s="176" t="str">
        <f t="shared" si="24"/>
        <v>否</v>
      </c>
    </row>
    <row r="199" hidden="1" spans="1:16">
      <c r="A199" s="167" t="s">
        <v>135</v>
      </c>
      <c r="B199" s="168" t="s">
        <v>135</v>
      </c>
      <c r="C199" s="168" t="s">
        <v>449</v>
      </c>
      <c r="D199" s="169" t="s">
        <v>453</v>
      </c>
      <c r="E199" s="168" t="s">
        <v>147</v>
      </c>
      <c r="F199" s="41" t="s">
        <v>145</v>
      </c>
      <c r="G199" s="26">
        <f>VLOOKUP(D199,全省上年决算数!$D$4:$G$1301,4)</f>
        <v>0</v>
      </c>
      <c r="H199" s="26">
        <f>IFERROR(VLOOKUP(D199,全省预算!D:I,5,0),)</f>
        <v>0</v>
      </c>
      <c r="I199" s="26"/>
      <c r="J199" s="26">
        <f>SUMIF(全省决算数!A198:A1578,D199:D1495,全省决算数!C198:C1578)</f>
        <v>0</v>
      </c>
      <c r="K199" s="175"/>
      <c r="L199" s="175"/>
      <c r="M199" s="175">
        <f t="shared" si="23"/>
        <v>0</v>
      </c>
      <c r="N199" s="135" t="str">
        <f t="shared" si="20"/>
        <v/>
      </c>
      <c r="O199" s="176" t="str">
        <f t="shared" si="21"/>
        <v>否</v>
      </c>
      <c r="P199" s="176" t="str">
        <f t="shared" si="24"/>
        <v>否</v>
      </c>
    </row>
    <row r="200" hidden="1" spans="1:16">
      <c r="A200" s="167" t="s">
        <v>135</v>
      </c>
      <c r="B200" s="168" t="s">
        <v>135</v>
      </c>
      <c r="C200" s="168" t="s">
        <v>449</v>
      </c>
      <c r="D200" s="169" t="s">
        <v>454</v>
      </c>
      <c r="E200" s="168" t="s">
        <v>147</v>
      </c>
      <c r="F200" s="41" t="s">
        <v>455</v>
      </c>
      <c r="G200" s="26">
        <f>VLOOKUP(D200,全省上年决算数!$D$4:$G$1301,4)</f>
        <v>26490</v>
      </c>
      <c r="H200" s="26">
        <f>IFERROR(VLOOKUP(D200,全省预算!D:I,5,0),)</f>
        <v>27000</v>
      </c>
      <c r="I200" s="26"/>
      <c r="J200" s="26">
        <f>SUMIF(全省决算数!A199:A1579,D200:D1496,全省决算数!C199:C1579)</f>
        <v>25972</v>
      </c>
      <c r="K200" s="175">
        <f t="shared" si="22"/>
        <v>0.98</v>
      </c>
      <c r="L200" s="175">
        <f t="shared" si="25"/>
        <v>0.96</v>
      </c>
      <c r="M200" s="175">
        <f t="shared" si="23"/>
        <v>0</v>
      </c>
      <c r="N200" s="135">
        <f t="shared" si="20"/>
        <v>-0.02</v>
      </c>
      <c r="O200" s="176" t="str">
        <f t="shared" si="21"/>
        <v>是</v>
      </c>
      <c r="P200" s="176" t="str">
        <f t="shared" si="24"/>
        <v>否</v>
      </c>
    </row>
    <row r="201" hidden="1" spans="1:16">
      <c r="A201" s="167" t="s">
        <v>135</v>
      </c>
      <c r="B201" s="168"/>
      <c r="C201" s="168" t="s">
        <v>449</v>
      </c>
      <c r="D201" s="169" t="s">
        <v>456</v>
      </c>
      <c r="E201" s="168" t="s">
        <v>147</v>
      </c>
      <c r="F201" s="41" t="s">
        <v>457</v>
      </c>
      <c r="G201" s="26">
        <f>VLOOKUP(D201,全省上年决算数!$D$4:$G$1301,4)</f>
        <v>1065</v>
      </c>
      <c r="H201" s="26">
        <f>IFERROR(VLOOKUP(D201,全省预算!D:I,5,0),)</f>
        <v>1100</v>
      </c>
      <c r="I201" s="26"/>
      <c r="J201" s="26">
        <f>SUMIF(全省决算数!A200:A1580,D201:D1497,全省决算数!C200:C1580)</f>
        <v>975</v>
      </c>
      <c r="K201" s="175">
        <f t="shared" si="22"/>
        <v>0.92</v>
      </c>
      <c r="L201" s="175">
        <f t="shared" si="25"/>
        <v>0.89</v>
      </c>
      <c r="M201" s="175">
        <f t="shared" si="23"/>
        <v>0</v>
      </c>
      <c r="N201" s="135">
        <f t="shared" si="20"/>
        <v>-0.085</v>
      </c>
      <c r="O201" s="176" t="str">
        <f t="shared" si="21"/>
        <v>是</v>
      </c>
      <c r="P201" s="176" t="str">
        <f t="shared" si="24"/>
        <v>否</v>
      </c>
    </row>
    <row r="202" ht="21.95" customHeight="1" spans="1:16">
      <c r="A202" s="167" t="s">
        <v>135</v>
      </c>
      <c r="B202" s="456" t="s">
        <v>136</v>
      </c>
      <c r="C202" s="168"/>
      <c r="D202" s="169" t="s">
        <v>458</v>
      </c>
      <c r="E202" s="168"/>
      <c r="F202" s="41" t="s">
        <v>459</v>
      </c>
      <c r="G202" s="26">
        <f>SUMIF($C203:$C$1301,$D202,$G203:$G$1301)</f>
        <v>18758</v>
      </c>
      <c r="H202" s="26">
        <f>VLOOKUP(F202,全省预算!$F:$H,3,0)</f>
        <v>19600</v>
      </c>
      <c r="I202" s="26">
        <f>VLOOKUP(D202,全省调整!A:I,3,0)</f>
        <v>20859</v>
      </c>
      <c r="J202" s="26">
        <f>VLOOKUP(F202,全省决算数!$B:$C,2,0)</f>
        <v>20412</v>
      </c>
      <c r="K202" s="407">
        <f t="shared" si="22"/>
        <v>1.088</v>
      </c>
      <c r="L202" s="407">
        <f t="shared" si="25"/>
        <v>1.041</v>
      </c>
      <c r="M202" s="407">
        <f t="shared" si="23"/>
        <v>0.979</v>
      </c>
      <c r="N202" s="135">
        <f t="shared" si="20"/>
        <v>0.088</v>
      </c>
      <c r="O202" s="176" t="str">
        <f t="shared" si="21"/>
        <v>是</v>
      </c>
      <c r="P202" s="176" t="str">
        <f t="shared" si="24"/>
        <v>是</v>
      </c>
    </row>
    <row r="203" hidden="1" spans="1:16">
      <c r="A203" s="167" t="s">
        <v>135</v>
      </c>
      <c r="B203" s="168" t="s">
        <v>135</v>
      </c>
      <c r="C203" s="168" t="s">
        <v>458</v>
      </c>
      <c r="D203" s="169" t="s">
        <v>460</v>
      </c>
      <c r="E203" s="168" t="s">
        <v>147</v>
      </c>
      <c r="F203" s="41" t="s">
        <v>141</v>
      </c>
      <c r="G203" s="26">
        <f>VLOOKUP(D203,全省上年决算数!$D$4:$G$1301,4)</f>
        <v>12103</v>
      </c>
      <c r="H203" s="26">
        <f>IFERROR(VLOOKUP(D203,全省预算!D:I,5,0),)</f>
        <v>12700</v>
      </c>
      <c r="I203" s="26"/>
      <c r="J203" s="26">
        <f>SUMIF(全省决算数!A202:A1582,D203:D1499,全省决算数!C202:C1582)</f>
        <v>13956</v>
      </c>
      <c r="K203" s="175">
        <f t="shared" si="22"/>
        <v>1.15</v>
      </c>
      <c r="L203" s="175">
        <f t="shared" si="25"/>
        <v>1.1</v>
      </c>
      <c r="M203" s="175">
        <f t="shared" si="23"/>
        <v>0</v>
      </c>
      <c r="N203" s="135">
        <f t="shared" si="20"/>
        <v>0.153</v>
      </c>
      <c r="O203" s="176" t="str">
        <f t="shared" si="21"/>
        <v>是</v>
      </c>
      <c r="P203" s="176" t="str">
        <f t="shared" si="24"/>
        <v>否</v>
      </c>
    </row>
    <row r="204" hidden="1" spans="1:16">
      <c r="A204" s="167" t="s">
        <v>135</v>
      </c>
      <c r="B204" s="168" t="s">
        <v>135</v>
      </c>
      <c r="C204" s="168" t="s">
        <v>458</v>
      </c>
      <c r="D204" s="169" t="s">
        <v>461</v>
      </c>
      <c r="E204" s="168" t="s">
        <v>147</v>
      </c>
      <c r="F204" s="41" t="s">
        <v>143</v>
      </c>
      <c r="G204" s="26">
        <f>VLOOKUP(D204,全省上年决算数!$D$4:$G$1301,4)</f>
        <v>2548</v>
      </c>
      <c r="H204" s="26">
        <f>IFERROR(VLOOKUP(D204,全省预算!D:I,5,0),)</f>
        <v>2650</v>
      </c>
      <c r="I204" s="26"/>
      <c r="J204" s="26">
        <f>SUMIF(全省决算数!A203:A1583,D204:D1500,全省决算数!C203:C1583)</f>
        <v>2868</v>
      </c>
      <c r="K204" s="175">
        <f t="shared" si="22"/>
        <v>1.13</v>
      </c>
      <c r="L204" s="175">
        <f t="shared" si="25"/>
        <v>1.08</v>
      </c>
      <c r="M204" s="175">
        <f t="shared" si="23"/>
        <v>0</v>
      </c>
      <c r="N204" s="135">
        <f t="shared" si="20"/>
        <v>0.126</v>
      </c>
      <c r="O204" s="176" t="str">
        <f t="shared" si="21"/>
        <v>是</v>
      </c>
      <c r="P204" s="176" t="str">
        <f t="shared" si="24"/>
        <v>否</v>
      </c>
    </row>
    <row r="205" hidden="1" spans="1:16">
      <c r="A205" s="167" t="s">
        <v>135</v>
      </c>
      <c r="B205" s="168" t="s">
        <v>135</v>
      </c>
      <c r="C205" s="168" t="s">
        <v>458</v>
      </c>
      <c r="D205" s="169" t="s">
        <v>462</v>
      </c>
      <c r="E205" s="168" t="s">
        <v>147</v>
      </c>
      <c r="F205" s="41" t="s">
        <v>145</v>
      </c>
      <c r="G205" s="26">
        <f>VLOOKUP(D205,全省上年决算数!$D$4:$G$1301,4)</f>
        <v>0</v>
      </c>
      <c r="H205" s="26">
        <f>IFERROR(VLOOKUP(D205,全省预算!D:I,5,0),)</f>
        <v>0</v>
      </c>
      <c r="I205" s="26"/>
      <c r="J205" s="26">
        <f>SUMIF(全省决算数!A204:A1584,D205:D1501,全省决算数!C204:C1584)</f>
        <v>0</v>
      </c>
      <c r="K205" s="175"/>
      <c r="L205" s="175"/>
      <c r="M205" s="175">
        <f t="shared" si="23"/>
        <v>0</v>
      </c>
      <c r="N205" s="135" t="str">
        <f t="shared" si="20"/>
        <v/>
      </c>
      <c r="O205" s="176" t="str">
        <f t="shared" si="21"/>
        <v>否</v>
      </c>
      <c r="P205" s="176" t="str">
        <f t="shared" si="24"/>
        <v>否</v>
      </c>
    </row>
    <row r="206" hidden="1" spans="1:16">
      <c r="A206" s="167" t="s">
        <v>135</v>
      </c>
      <c r="B206" s="168" t="s">
        <v>135</v>
      </c>
      <c r="C206" s="168" t="s">
        <v>458</v>
      </c>
      <c r="D206" s="169" t="s">
        <v>463</v>
      </c>
      <c r="E206" s="168" t="s">
        <v>147</v>
      </c>
      <c r="F206" s="41" t="s">
        <v>173</v>
      </c>
      <c r="G206" s="26">
        <f>VLOOKUP(D206,全省上年决算数!$D$4:$G$1301,4)</f>
        <v>200</v>
      </c>
      <c r="H206" s="26">
        <f>IFERROR(VLOOKUP(D206,全省预算!D:I,5,0),)</f>
        <v>210</v>
      </c>
      <c r="I206" s="26"/>
      <c r="J206" s="26">
        <f>SUMIF(全省决算数!A205:A1585,D206:D1502,全省决算数!C205:C1585)</f>
        <v>186</v>
      </c>
      <c r="K206" s="175">
        <f t="shared" si="22"/>
        <v>0.93</v>
      </c>
      <c r="L206" s="175">
        <f t="shared" si="25"/>
        <v>0.89</v>
      </c>
      <c r="M206" s="175">
        <f t="shared" si="23"/>
        <v>0</v>
      </c>
      <c r="N206" s="135">
        <f t="shared" si="20"/>
        <v>-0.07</v>
      </c>
      <c r="O206" s="176" t="str">
        <f t="shared" si="21"/>
        <v>是</v>
      </c>
      <c r="P206" s="176" t="str">
        <f t="shared" si="24"/>
        <v>否</v>
      </c>
    </row>
    <row r="207" hidden="1" spans="1:16">
      <c r="A207" s="167" t="s">
        <v>135</v>
      </c>
      <c r="B207" s="168" t="s">
        <v>135</v>
      </c>
      <c r="C207" s="168" t="s">
        <v>458</v>
      </c>
      <c r="D207" s="169" t="s">
        <v>464</v>
      </c>
      <c r="E207" s="168" t="s">
        <v>147</v>
      </c>
      <c r="F207" s="41" t="s">
        <v>160</v>
      </c>
      <c r="G207" s="26">
        <f>VLOOKUP(D207,全省上年决算数!$D$4:$G$1301,4)</f>
        <v>47</v>
      </c>
      <c r="H207" s="26">
        <f>IFERROR(VLOOKUP(D207,全省预算!D:I,5,0),)</f>
        <v>50</v>
      </c>
      <c r="I207" s="26"/>
      <c r="J207" s="26">
        <f>SUMIF(全省决算数!A206:A1586,D207:D1503,全省决算数!C206:C1586)</f>
        <v>83</v>
      </c>
      <c r="K207" s="175">
        <f t="shared" si="22"/>
        <v>1.77</v>
      </c>
      <c r="L207" s="175">
        <f t="shared" si="25"/>
        <v>1.66</v>
      </c>
      <c r="M207" s="175">
        <f t="shared" si="23"/>
        <v>0</v>
      </c>
      <c r="N207" s="135">
        <f t="shared" si="20"/>
        <v>0.766</v>
      </c>
      <c r="O207" s="176" t="str">
        <f t="shared" si="21"/>
        <v>是</v>
      </c>
      <c r="P207" s="176" t="str">
        <f t="shared" si="24"/>
        <v>否</v>
      </c>
    </row>
    <row r="208" hidden="1" spans="1:16">
      <c r="A208" s="167" t="s">
        <v>135</v>
      </c>
      <c r="B208" s="168"/>
      <c r="C208" s="168" t="s">
        <v>458</v>
      </c>
      <c r="D208" s="169" t="s">
        <v>465</v>
      </c>
      <c r="E208" s="168" t="s">
        <v>147</v>
      </c>
      <c r="F208" s="41" t="s">
        <v>466</v>
      </c>
      <c r="G208" s="26">
        <f>VLOOKUP(D208,全省上年决算数!$D$4:$G$1301,4)</f>
        <v>3860</v>
      </c>
      <c r="H208" s="26">
        <f>IFERROR(VLOOKUP(D208,全省预算!D:I,5,0),)</f>
        <v>3990</v>
      </c>
      <c r="I208" s="26"/>
      <c r="J208" s="26">
        <f>SUMIF(全省决算数!A207:A1587,D208:D1504,全省决算数!C207:C1587)</f>
        <v>3319</v>
      </c>
      <c r="K208" s="175">
        <f t="shared" si="22"/>
        <v>0.86</v>
      </c>
      <c r="L208" s="175">
        <f t="shared" si="25"/>
        <v>0.83</v>
      </c>
      <c r="M208" s="175">
        <f t="shared" si="23"/>
        <v>0</v>
      </c>
      <c r="N208" s="135">
        <f t="shared" si="20"/>
        <v>-0.14</v>
      </c>
      <c r="O208" s="176" t="str">
        <f t="shared" si="21"/>
        <v>是</v>
      </c>
      <c r="P208" s="176" t="str">
        <f t="shared" si="24"/>
        <v>否</v>
      </c>
    </row>
    <row r="209" ht="21.95" customHeight="1" spans="1:16">
      <c r="A209" s="167" t="s">
        <v>135</v>
      </c>
      <c r="B209" s="456" t="s">
        <v>136</v>
      </c>
      <c r="C209" s="168"/>
      <c r="D209" s="169" t="s">
        <v>467</v>
      </c>
      <c r="E209" s="168"/>
      <c r="F209" s="41" t="s">
        <v>468</v>
      </c>
      <c r="G209" s="26">
        <f>SUMIF($C210:$C$1301,$D209,$G210:$G$1301)</f>
        <v>76074</v>
      </c>
      <c r="H209" s="26">
        <f>VLOOKUP(F209,全省预算!$F:$H,3,0)</f>
        <v>79000</v>
      </c>
      <c r="I209" s="26">
        <f>VLOOKUP(D209,全省调整!A:I,3,0)</f>
        <v>84990</v>
      </c>
      <c r="J209" s="26">
        <f>VLOOKUP(F209,全省决算数!$B:$C,2,0)</f>
        <v>83966</v>
      </c>
      <c r="K209" s="407">
        <f t="shared" si="22"/>
        <v>1.104</v>
      </c>
      <c r="L209" s="407">
        <f t="shared" si="25"/>
        <v>1.063</v>
      </c>
      <c r="M209" s="407">
        <f t="shared" si="23"/>
        <v>0.988</v>
      </c>
      <c r="N209" s="135">
        <f t="shared" si="20"/>
        <v>0.104</v>
      </c>
      <c r="O209" s="176" t="str">
        <f t="shared" si="21"/>
        <v>是</v>
      </c>
      <c r="P209" s="176" t="str">
        <f t="shared" si="24"/>
        <v>是</v>
      </c>
    </row>
    <row r="210" hidden="1" spans="1:16">
      <c r="A210" s="167" t="s">
        <v>135</v>
      </c>
      <c r="B210" s="168" t="s">
        <v>135</v>
      </c>
      <c r="C210" s="168" t="s">
        <v>467</v>
      </c>
      <c r="D210" s="169" t="s">
        <v>469</v>
      </c>
      <c r="E210" s="168" t="s">
        <v>147</v>
      </c>
      <c r="F210" s="41" t="s">
        <v>141</v>
      </c>
      <c r="G210" s="26">
        <f>VLOOKUP(D210,全省上年决算数!$D$4:$G$1301,4)</f>
        <v>35020</v>
      </c>
      <c r="H210" s="26">
        <f>IFERROR(VLOOKUP(D210,全省预算!D:I,5,0),)</f>
        <v>36300</v>
      </c>
      <c r="I210" s="26"/>
      <c r="J210" s="26">
        <f>SUMIF(全省决算数!A209:A1589,D210:D1506,全省决算数!C209:C1589)</f>
        <v>42328</v>
      </c>
      <c r="K210" s="175">
        <f t="shared" si="22"/>
        <v>1.21</v>
      </c>
      <c r="L210" s="175">
        <f t="shared" si="25"/>
        <v>1.17</v>
      </c>
      <c r="M210" s="175">
        <f t="shared" si="23"/>
        <v>0</v>
      </c>
      <c r="N210" s="135">
        <f t="shared" si="20"/>
        <v>0.209</v>
      </c>
      <c r="O210" s="176" t="str">
        <f t="shared" si="21"/>
        <v>是</v>
      </c>
      <c r="P210" s="176" t="str">
        <f t="shared" si="24"/>
        <v>否</v>
      </c>
    </row>
    <row r="211" hidden="1" spans="1:16">
      <c r="A211" s="167" t="s">
        <v>135</v>
      </c>
      <c r="B211" s="168" t="s">
        <v>135</v>
      </c>
      <c r="C211" s="168" t="s">
        <v>467</v>
      </c>
      <c r="D211" s="169" t="s">
        <v>470</v>
      </c>
      <c r="E211" s="168" t="s">
        <v>147</v>
      </c>
      <c r="F211" s="41" t="s">
        <v>143</v>
      </c>
      <c r="G211" s="26">
        <f>VLOOKUP(D211,全省上年决算数!$D$4:$G$1301,4)</f>
        <v>13176</v>
      </c>
      <c r="H211" s="26">
        <f>IFERROR(VLOOKUP(D211,全省预算!D:I,5,0),)</f>
        <v>13700</v>
      </c>
      <c r="I211" s="26"/>
      <c r="J211" s="26">
        <f>SUMIF(全省决算数!A210:A1590,D211:D1507,全省决算数!C210:C1590)</f>
        <v>14542</v>
      </c>
      <c r="K211" s="175">
        <f t="shared" si="22"/>
        <v>1.1</v>
      </c>
      <c r="L211" s="175">
        <f t="shared" si="25"/>
        <v>1.06</v>
      </c>
      <c r="M211" s="175">
        <f t="shared" si="23"/>
        <v>0</v>
      </c>
      <c r="N211" s="135">
        <f t="shared" si="20"/>
        <v>0.104</v>
      </c>
      <c r="O211" s="176" t="str">
        <f t="shared" si="21"/>
        <v>是</v>
      </c>
      <c r="P211" s="176" t="str">
        <f t="shared" si="24"/>
        <v>否</v>
      </c>
    </row>
    <row r="212" hidden="1" spans="1:16">
      <c r="A212" s="167" t="s">
        <v>135</v>
      </c>
      <c r="B212" s="168" t="s">
        <v>135</v>
      </c>
      <c r="C212" s="168" t="s">
        <v>467</v>
      </c>
      <c r="D212" s="169" t="s">
        <v>471</v>
      </c>
      <c r="E212" s="168" t="s">
        <v>147</v>
      </c>
      <c r="F212" s="41" t="s">
        <v>145</v>
      </c>
      <c r="G212" s="26">
        <f>VLOOKUP(D212,全省上年决算数!$D$4:$G$1301,4)</f>
        <v>88</v>
      </c>
      <c r="H212" s="26">
        <f>IFERROR(VLOOKUP(D212,全省预算!D:I,5,0),)</f>
        <v>90</v>
      </c>
      <c r="I212" s="26"/>
      <c r="J212" s="26">
        <f>SUMIF(全省决算数!A211:A1591,D212:D1508,全省决算数!C211:C1591)</f>
        <v>67</v>
      </c>
      <c r="K212" s="175">
        <f t="shared" si="22"/>
        <v>0.76</v>
      </c>
      <c r="L212" s="175">
        <f t="shared" si="25"/>
        <v>0.74</v>
      </c>
      <c r="M212" s="175">
        <f t="shared" si="23"/>
        <v>0</v>
      </c>
      <c r="N212" s="135">
        <f t="shared" si="20"/>
        <v>-0.239</v>
      </c>
      <c r="O212" s="176" t="str">
        <f t="shared" si="21"/>
        <v>是</v>
      </c>
      <c r="P212" s="176" t="str">
        <f t="shared" si="24"/>
        <v>否</v>
      </c>
    </row>
    <row r="213" hidden="1" spans="1:16">
      <c r="A213" s="167" t="s">
        <v>135</v>
      </c>
      <c r="B213" s="168" t="s">
        <v>135</v>
      </c>
      <c r="C213" s="168" t="s">
        <v>467</v>
      </c>
      <c r="D213" s="169" t="s">
        <v>472</v>
      </c>
      <c r="E213" s="168" t="s">
        <v>147</v>
      </c>
      <c r="F213" s="41" t="s">
        <v>473</v>
      </c>
      <c r="G213" s="26">
        <f>VLOOKUP(D213,全省上年决算数!$D$4:$G$1301,4)</f>
        <v>32</v>
      </c>
      <c r="H213" s="26">
        <f>IFERROR(VLOOKUP(D213,全省预算!D:I,5,0),)</f>
        <v>35</v>
      </c>
      <c r="I213" s="26"/>
      <c r="J213" s="26">
        <f>SUMIF(全省决算数!A212:A1592,D213:D1509,全省决算数!C212:C1592)</f>
        <v>12</v>
      </c>
      <c r="K213" s="175">
        <f t="shared" si="22"/>
        <v>0.38</v>
      </c>
      <c r="L213" s="175">
        <f t="shared" si="25"/>
        <v>0.34</v>
      </c>
      <c r="M213" s="175">
        <f t="shared" si="23"/>
        <v>0</v>
      </c>
      <c r="N213" s="135">
        <f t="shared" si="20"/>
        <v>-0.625</v>
      </c>
      <c r="O213" s="176" t="str">
        <f t="shared" si="21"/>
        <v>是</v>
      </c>
      <c r="P213" s="176" t="str">
        <f t="shared" si="24"/>
        <v>否</v>
      </c>
    </row>
    <row r="214" hidden="1" spans="1:16">
      <c r="A214" s="167" t="s">
        <v>135</v>
      </c>
      <c r="B214" s="168" t="s">
        <v>135</v>
      </c>
      <c r="C214" s="168" t="s">
        <v>467</v>
      </c>
      <c r="D214" s="169" t="s">
        <v>474</v>
      </c>
      <c r="E214" s="168" t="s">
        <v>147</v>
      </c>
      <c r="F214" s="41" t="s">
        <v>475</v>
      </c>
      <c r="G214" s="26">
        <f>VLOOKUP(D214,全省上年决算数!$D$4:$G$1301,4)</f>
        <v>211</v>
      </c>
      <c r="H214" s="26">
        <f>IFERROR(VLOOKUP(D214,全省预算!D:I,5,0),)</f>
        <v>215</v>
      </c>
      <c r="I214" s="26"/>
      <c r="J214" s="26">
        <f>SUMIF(全省决算数!A213:A1593,D214:D1510,全省决算数!C213:C1593)</f>
        <v>188</v>
      </c>
      <c r="K214" s="175">
        <f t="shared" si="22"/>
        <v>0.89</v>
      </c>
      <c r="L214" s="175">
        <f t="shared" si="25"/>
        <v>0.87</v>
      </c>
      <c r="M214" s="175">
        <f t="shared" si="23"/>
        <v>0</v>
      </c>
      <c r="N214" s="135">
        <f t="shared" si="20"/>
        <v>-0.109</v>
      </c>
      <c r="O214" s="176" t="str">
        <f t="shared" si="21"/>
        <v>是</v>
      </c>
      <c r="P214" s="176" t="str">
        <f t="shared" si="24"/>
        <v>否</v>
      </c>
    </row>
    <row r="215" hidden="1" spans="1:16">
      <c r="A215" s="167" t="s">
        <v>135</v>
      </c>
      <c r="B215" s="168" t="s">
        <v>135</v>
      </c>
      <c r="C215" s="168" t="s">
        <v>467</v>
      </c>
      <c r="D215" s="169" t="s">
        <v>476</v>
      </c>
      <c r="E215" s="168" t="s">
        <v>147</v>
      </c>
      <c r="F215" s="41" t="s">
        <v>160</v>
      </c>
      <c r="G215" s="26">
        <f>VLOOKUP(D215,全省上年决算数!$D$4:$G$1301,4)</f>
        <v>863</v>
      </c>
      <c r="H215" s="26">
        <f>IFERROR(VLOOKUP(D215,全省预算!D:I,5,0),)</f>
        <v>875</v>
      </c>
      <c r="I215" s="26"/>
      <c r="J215" s="26">
        <f>SUMIF(全省决算数!A214:A1594,D215:D1511,全省决算数!C214:C1594)</f>
        <v>1109</v>
      </c>
      <c r="K215" s="175">
        <f t="shared" si="22"/>
        <v>1.29</v>
      </c>
      <c r="L215" s="175">
        <f t="shared" si="25"/>
        <v>1.27</v>
      </c>
      <c r="M215" s="175">
        <f t="shared" si="23"/>
        <v>0</v>
      </c>
      <c r="N215" s="135">
        <f t="shared" si="20"/>
        <v>0.285</v>
      </c>
      <c r="O215" s="176" t="str">
        <f t="shared" si="21"/>
        <v>是</v>
      </c>
      <c r="P215" s="176" t="str">
        <f t="shared" si="24"/>
        <v>否</v>
      </c>
    </row>
    <row r="216" hidden="1" spans="1:16">
      <c r="A216" s="167" t="s">
        <v>135</v>
      </c>
      <c r="B216" s="168"/>
      <c r="C216" s="168" t="s">
        <v>467</v>
      </c>
      <c r="D216" s="169" t="s">
        <v>477</v>
      </c>
      <c r="E216" s="168" t="s">
        <v>147</v>
      </c>
      <c r="F216" s="41" t="s">
        <v>478</v>
      </c>
      <c r="G216" s="26">
        <f>VLOOKUP(D216,全省上年决算数!$D$4:$G$1301,4)</f>
        <v>26684</v>
      </c>
      <c r="H216" s="26">
        <f>IFERROR(VLOOKUP(D216,全省预算!D:I,5,0),)</f>
        <v>27785</v>
      </c>
      <c r="I216" s="26"/>
      <c r="J216" s="26">
        <f>SUMIF(全省决算数!A215:A1595,D216:D1512,全省决算数!C215:C1595)</f>
        <v>25720</v>
      </c>
      <c r="K216" s="175">
        <f t="shared" si="22"/>
        <v>0.96</v>
      </c>
      <c r="L216" s="175">
        <f t="shared" si="25"/>
        <v>0.93</v>
      </c>
      <c r="M216" s="175">
        <f t="shared" si="23"/>
        <v>0</v>
      </c>
      <c r="N216" s="135">
        <f t="shared" si="20"/>
        <v>-0.036</v>
      </c>
      <c r="O216" s="176" t="str">
        <f t="shared" si="21"/>
        <v>是</v>
      </c>
      <c r="P216" s="176" t="str">
        <f t="shared" si="24"/>
        <v>否</v>
      </c>
    </row>
    <row r="217" ht="21.95" customHeight="1" spans="1:16">
      <c r="A217" s="167" t="s">
        <v>135</v>
      </c>
      <c r="B217" s="456" t="s">
        <v>136</v>
      </c>
      <c r="C217" s="168"/>
      <c r="D217" s="169" t="s">
        <v>479</v>
      </c>
      <c r="E217" s="168"/>
      <c r="F217" s="41" t="s">
        <v>480</v>
      </c>
      <c r="G217" s="26">
        <f>SUMIF($C218:$C$1301,$D217,$G218:$G$1301)</f>
        <v>242958</v>
      </c>
      <c r="H217" s="26">
        <f>VLOOKUP(F217,全省预算!$F:$H,3,0)</f>
        <v>253000</v>
      </c>
      <c r="I217" s="26">
        <f>VLOOKUP(D217,全省调整!A:I,3,0)</f>
        <v>273031</v>
      </c>
      <c r="J217" s="26">
        <f>VLOOKUP(F217,全省决算数!$B:$C,2,0)</f>
        <v>271347</v>
      </c>
      <c r="K217" s="407">
        <f t="shared" si="22"/>
        <v>1.117</v>
      </c>
      <c r="L217" s="407">
        <f t="shared" si="25"/>
        <v>1.073</v>
      </c>
      <c r="M217" s="407">
        <f t="shared" si="23"/>
        <v>0.994</v>
      </c>
      <c r="N217" s="135">
        <f t="shared" si="20"/>
        <v>0.117</v>
      </c>
      <c r="O217" s="176" t="str">
        <f t="shared" si="21"/>
        <v>是</v>
      </c>
      <c r="P217" s="176" t="str">
        <f t="shared" si="24"/>
        <v>是</v>
      </c>
    </row>
    <row r="218" hidden="1" spans="1:16">
      <c r="A218" s="167" t="s">
        <v>135</v>
      </c>
      <c r="B218" s="168" t="s">
        <v>135</v>
      </c>
      <c r="C218" s="168" t="s">
        <v>479</v>
      </c>
      <c r="D218" s="169" t="s">
        <v>481</v>
      </c>
      <c r="E218" s="168" t="s">
        <v>147</v>
      </c>
      <c r="F218" s="41" t="s">
        <v>141</v>
      </c>
      <c r="G218" s="26">
        <f>VLOOKUP(D218,全省上年决算数!$D$4:$G$1301,4)</f>
        <v>146432</v>
      </c>
      <c r="H218" s="26">
        <f>IFERROR(VLOOKUP(D218,全省预算!D:I,5,0),)</f>
        <v>153000</v>
      </c>
      <c r="I218" s="26"/>
      <c r="J218" s="26">
        <f>SUMIF(全省决算数!A217:A1597,D218:D1514,全省决算数!C217:C1597)</f>
        <v>185473</v>
      </c>
      <c r="K218" s="175">
        <f t="shared" si="22"/>
        <v>1.27</v>
      </c>
      <c r="L218" s="175">
        <f t="shared" si="25"/>
        <v>1.21</v>
      </c>
      <c r="M218" s="175">
        <f t="shared" si="23"/>
        <v>0</v>
      </c>
      <c r="N218" s="135">
        <f t="shared" si="20"/>
        <v>0.267</v>
      </c>
      <c r="O218" s="176" t="str">
        <f t="shared" si="21"/>
        <v>是</v>
      </c>
      <c r="P218" s="176" t="str">
        <f t="shared" si="24"/>
        <v>否</v>
      </c>
    </row>
    <row r="219" hidden="1" spans="1:16">
      <c r="A219" s="167" t="s">
        <v>135</v>
      </c>
      <c r="B219" s="168" t="s">
        <v>135</v>
      </c>
      <c r="C219" s="168" t="s">
        <v>479</v>
      </c>
      <c r="D219" s="169" t="s">
        <v>482</v>
      </c>
      <c r="E219" s="168" t="s">
        <v>147</v>
      </c>
      <c r="F219" s="41" t="s">
        <v>143</v>
      </c>
      <c r="G219" s="26">
        <f>VLOOKUP(D219,全省上年决算数!$D$4:$G$1301,4)</f>
        <v>44722</v>
      </c>
      <c r="H219" s="26">
        <f>IFERROR(VLOOKUP(D219,全省预算!D:I,5,0),)</f>
        <v>46000</v>
      </c>
      <c r="I219" s="26"/>
      <c r="J219" s="26">
        <f>SUMIF(全省决算数!A218:A1598,D219:D1515,全省决算数!C218:C1598)</f>
        <v>40334</v>
      </c>
      <c r="K219" s="175">
        <f t="shared" si="22"/>
        <v>0.9</v>
      </c>
      <c r="L219" s="175">
        <f t="shared" si="25"/>
        <v>0.88</v>
      </c>
      <c r="M219" s="175">
        <f t="shared" si="23"/>
        <v>0</v>
      </c>
      <c r="N219" s="135">
        <f t="shared" si="20"/>
        <v>-0.098</v>
      </c>
      <c r="O219" s="176" t="str">
        <f t="shared" si="21"/>
        <v>是</v>
      </c>
      <c r="P219" s="176" t="str">
        <f t="shared" si="24"/>
        <v>否</v>
      </c>
    </row>
    <row r="220" hidden="1" spans="1:16">
      <c r="A220" s="167" t="s">
        <v>135</v>
      </c>
      <c r="B220" s="168" t="s">
        <v>135</v>
      </c>
      <c r="C220" s="168" t="s">
        <v>479</v>
      </c>
      <c r="D220" s="169" t="s">
        <v>483</v>
      </c>
      <c r="E220" s="168" t="s">
        <v>147</v>
      </c>
      <c r="F220" s="41" t="s">
        <v>145</v>
      </c>
      <c r="G220" s="26">
        <f>VLOOKUP(D220,全省上年决算数!$D$4:$G$1301,4)</f>
        <v>969</v>
      </c>
      <c r="H220" s="26">
        <f>IFERROR(VLOOKUP(D220,全省预算!D:I,5,0),)</f>
        <v>1000</v>
      </c>
      <c r="I220" s="26"/>
      <c r="J220" s="26">
        <f>SUMIF(全省决算数!A219:A1599,D220:D1516,全省决算数!C219:C1599)</f>
        <v>1498</v>
      </c>
      <c r="K220" s="175">
        <f t="shared" si="22"/>
        <v>1.55</v>
      </c>
      <c r="L220" s="175">
        <f t="shared" si="25"/>
        <v>1.5</v>
      </c>
      <c r="M220" s="175">
        <f t="shared" si="23"/>
        <v>0</v>
      </c>
      <c r="N220" s="135">
        <f t="shared" si="20"/>
        <v>0.546</v>
      </c>
      <c r="O220" s="176" t="str">
        <f t="shared" si="21"/>
        <v>是</v>
      </c>
      <c r="P220" s="176" t="str">
        <f t="shared" si="24"/>
        <v>否</v>
      </c>
    </row>
    <row r="221" hidden="1" spans="1:16">
      <c r="A221" s="167" t="s">
        <v>135</v>
      </c>
      <c r="B221" s="168" t="s">
        <v>135</v>
      </c>
      <c r="C221" s="168" t="s">
        <v>479</v>
      </c>
      <c r="D221" s="169" t="s">
        <v>484</v>
      </c>
      <c r="E221" s="168" t="s">
        <v>147</v>
      </c>
      <c r="F221" s="41" t="s">
        <v>485</v>
      </c>
      <c r="G221" s="26">
        <f>VLOOKUP(D221,全省上年决算数!$D$4:$G$1301,4)</f>
        <v>10634</v>
      </c>
      <c r="H221" s="26">
        <f>IFERROR(VLOOKUP(D221,全省预算!D:I,5,0),)</f>
        <v>11410</v>
      </c>
      <c r="I221" s="26"/>
      <c r="J221" s="26">
        <f>SUMIF(全省决算数!A220:A1600,D221:D1517,全省决算数!C220:C1600)</f>
        <v>9837</v>
      </c>
      <c r="K221" s="175">
        <f t="shared" si="22"/>
        <v>0.93</v>
      </c>
      <c r="L221" s="175">
        <f t="shared" si="25"/>
        <v>0.86</v>
      </c>
      <c r="M221" s="175">
        <f t="shared" si="23"/>
        <v>0</v>
      </c>
      <c r="N221" s="135">
        <f t="shared" si="20"/>
        <v>-0.075</v>
      </c>
      <c r="O221" s="176" t="str">
        <f t="shared" si="21"/>
        <v>是</v>
      </c>
      <c r="P221" s="176" t="str">
        <f t="shared" si="24"/>
        <v>否</v>
      </c>
    </row>
    <row r="222" hidden="1" spans="1:16">
      <c r="A222" s="167" t="s">
        <v>135</v>
      </c>
      <c r="B222" s="168" t="s">
        <v>135</v>
      </c>
      <c r="C222" s="168" t="s">
        <v>479</v>
      </c>
      <c r="D222" s="169" t="s">
        <v>486</v>
      </c>
      <c r="E222" s="168" t="s">
        <v>147</v>
      </c>
      <c r="F222" s="41" t="s">
        <v>160</v>
      </c>
      <c r="G222" s="26">
        <f>VLOOKUP(D222,全省上年决算数!$D$4:$G$1301,4)</f>
        <v>1759</v>
      </c>
      <c r="H222" s="26">
        <f>IFERROR(VLOOKUP(D222,全省预算!D:I,5,0),)</f>
        <v>1800</v>
      </c>
      <c r="I222" s="26"/>
      <c r="J222" s="26">
        <f>SUMIF(全省决算数!A221:A1601,D222:D1518,全省决算数!C221:C1601)</f>
        <v>1756</v>
      </c>
      <c r="K222" s="175">
        <f t="shared" si="22"/>
        <v>1</v>
      </c>
      <c r="L222" s="175">
        <f t="shared" si="25"/>
        <v>0.98</v>
      </c>
      <c r="M222" s="175">
        <f t="shared" si="23"/>
        <v>0</v>
      </c>
      <c r="N222" s="135">
        <f t="shared" si="20"/>
        <v>-0.002</v>
      </c>
      <c r="O222" s="176" t="str">
        <f t="shared" si="21"/>
        <v>是</v>
      </c>
      <c r="P222" s="176" t="str">
        <f t="shared" si="24"/>
        <v>否</v>
      </c>
    </row>
    <row r="223" hidden="1" spans="1:16">
      <c r="A223" s="167" t="s">
        <v>135</v>
      </c>
      <c r="B223" s="168"/>
      <c r="C223" s="168" t="s">
        <v>479</v>
      </c>
      <c r="D223" s="169" t="s">
        <v>487</v>
      </c>
      <c r="E223" s="168" t="s">
        <v>147</v>
      </c>
      <c r="F223" s="41" t="s">
        <v>488</v>
      </c>
      <c r="G223" s="26">
        <f>VLOOKUP(D223,全省上年决算数!$D$4:$G$1301,4)</f>
        <v>38442</v>
      </c>
      <c r="H223" s="26">
        <f>IFERROR(VLOOKUP(D223,全省预算!D:I,5,0),)</f>
        <v>39790</v>
      </c>
      <c r="I223" s="26"/>
      <c r="J223" s="26">
        <f>SUMIF(全省决算数!A222:A1602,D223:D1519,全省决算数!C222:C1602)</f>
        <v>32449</v>
      </c>
      <c r="K223" s="175">
        <f t="shared" si="22"/>
        <v>0.84</v>
      </c>
      <c r="L223" s="175">
        <f t="shared" si="25"/>
        <v>0.82</v>
      </c>
      <c r="M223" s="175">
        <f t="shared" si="23"/>
        <v>0</v>
      </c>
      <c r="N223" s="135">
        <f t="shared" si="20"/>
        <v>-0.156</v>
      </c>
      <c r="O223" s="176" t="str">
        <f t="shared" si="21"/>
        <v>是</v>
      </c>
      <c r="P223" s="176" t="str">
        <f t="shared" si="24"/>
        <v>否</v>
      </c>
    </row>
    <row r="224" ht="21.95" customHeight="1" spans="1:16">
      <c r="A224" s="167" t="s">
        <v>135</v>
      </c>
      <c r="B224" s="456" t="s">
        <v>136</v>
      </c>
      <c r="C224" s="168"/>
      <c r="D224" s="169" t="s">
        <v>489</v>
      </c>
      <c r="E224" s="168"/>
      <c r="F224" s="41" t="s">
        <v>490</v>
      </c>
      <c r="G224" s="26">
        <f>SUMIF($C225:$C$1301,$D224,$G225:$G$1301)</f>
        <v>95980</v>
      </c>
      <c r="H224" s="26">
        <f>VLOOKUP(F224,全省预算!$F:$H,3,0)</f>
        <v>100000</v>
      </c>
      <c r="I224" s="26">
        <f>VLOOKUP(D224,全省调整!A:I,3,0)</f>
        <v>115324</v>
      </c>
      <c r="J224" s="26">
        <f>VLOOKUP(F224,全省决算数!$B:$C,2,0)</f>
        <v>113522</v>
      </c>
      <c r="K224" s="407">
        <f t="shared" si="22"/>
        <v>1.183</v>
      </c>
      <c r="L224" s="407">
        <f t="shared" si="25"/>
        <v>1.135</v>
      </c>
      <c r="M224" s="407">
        <f t="shared" si="23"/>
        <v>0.984</v>
      </c>
      <c r="N224" s="135">
        <f t="shared" si="20"/>
        <v>0.183</v>
      </c>
      <c r="O224" s="176" t="str">
        <f t="shared" si="21"/>
        <v>是</v>
      </c>
      <c r="P224" s="176" t="str">
        <f t="shared" si="24"/>
        <v>是</v>
      </c>
    </row>
    <row r="225" hidden="1" spans="1:16">
      <c r="A225" s="167" t="s">
        <v>135</v>
      </c>
      <c r="B225" s="168" t="s">
        <v>135</v>
      </c>
      <c r="C225" s="168" t="s">
        <v>489</v>
      </c>
      <c r="D225" s="169" t="s">
        <v>491</v>
      </c>
      <c r="E225" s="168" t="s">
        <v>147</v>
      </c>
      <c r="F225" s="41" t="s">
        <v>141</v>
      </c>
      <c r="G225" s="26">
        <f>VLOOKUP(D225,全省上年决算数!$D$4:$G$1301,4)</f>
        <v>30232</v>
      </c>
      <c r="H225" s="26">
        <f>IFERROR(VLOOKUP(D225,全省预算!D:I,5,0),)</f>
        <v>32000</v>
      </c>
      <c r="I225" s="26"/>
      <c r="J225" s="26">
        <f>SUMIF(全省决算数!A224:A1604,D225:D1521,全省决算数!C224:C1604)</f>
        <v>36630</v>
      </c>
      <c r="K225" s="175">
        <f t="shared" si="22"/>
        <v>1.21</v>
      </c>
      <c r="L225" s="175">
        <f t="shared" si="25"/>
        <v>1.14</v>
      </c>
      <c r="M225" s="175">
        <f t="shared" si="23"/>
        <v>0</v>
      </c>
      <c r="N225" s="135">
        <f t="shared" si="20"/>
        <v>0.212</v>
      </c>
      <c r="O225" s="176" t="str">
        <f t="shared" si="21"/>
        <v>是</v>
      </c>
      <c r="P225" s="176" t="str">
        <f t="shared" si="24"/>
        <v>否</v>
      </c>
    </row>
    <row r="226" hidden="1" spans="1:16">
      <c r="A226" s="167" t="s">
        <v>135</v>
      </c>
      <c r="B226" s="168" t="s">
        <v>135</v>
      </c>
      <c r="C226" s="168" t="s">
        <v>489</v>
      </c>
      <c r="D226" s="169" t="s">
        <v>492</v>
      </c>
      <c r="E226" s="168" t="s">
        <v>147</v>
      </c>
      <c r="F226" s="41" t="s">
        <v>143</v>
      </c>
      <c r="G226" s="26">
        <f>VLOOKUP(D226,全省上年决算数!$D$4:$G$1301,4)</f>
        <v>28309</v>
      </c>
      <c r="H226" s="26">
        <f>IFERROR(VLOOKUP(D226,全省预算!D:I,5,0),)</f>
        <v>29000</v>
      </c>
      <c r="I226" s="26"/>
      <c r="J226" s="26">
        <f>SUMIF(全省决算数!A225:A1605,D226:D1522,全省决算数!C225:C1605)</f>
        <v>34997</v>
      </c>
      <c r="K226" s="175">
        <f t="shared" si="22"/>
        <v>1.24</v>
      </c>
      <c r="L226" s="175">
        <f t="shared" si="25"/>
        <v>1.21</v>
      </c>
      <c r="M226" s="175">
        <f t="shared" si="23"/>
        <v>0</v>
      </c>
      <c r="N226" s="135">
        <f t="shared" si="20"/>
        <v>0.236</v>
      </c>
      <c r="O226" s="176" t="str">
        <f t="shared" si="21"/>
        <v>是</v>
      </c>
      <c r="P226" s="176" t="str">
        <f t="shared" si="24"/>
        <v>否</v>
      </c>
    </row>
    <row r="227" hidden="1" spans="1:16">
      <c r="A227" s="167" t="s">
        <v>135</v>
      </c>
      <c r="B227" s="168" t="s">
        <v>135</v>
      </c>
      <c r="C227" s="168" t="s">
        <v>489</v>
      </c>
      <c r="D227" s="169" t="s">
        <v>493</v>
      </c>
      <c r="E227" s="168" t="s">
        <v>147</v>
      </c>
      <c r="F227" s="41" t="s">
        <v>145</v>
      </c>
      <c r="G227" s="26">
        <f>VLOOKUP(D227,全省上年决算数!$D$4:$G$1301,4)</f>
        <v>83</v>
      </c>
      <c r="H227" s="26">
        <f>IFERROR(VLOOKUP(D227,全省预算!D:I,5,0),)</f>
        <v>90</v>
      </c>
      <c r="I227" s="26"/>
      <c r="J227" s="26">
        <f>SUMIF(全省决算数!A226:A1606,D227:D1523,全省决算数!C226:C1606)</f>
        <v>0</v>
      </c>
      <c r="K227" s="175">
        <f t="shared" si="22"/>
        <v>0</v>
      </c>
      <c r="L227" s="175">
        <f t="shared" si="25"/>
        <v>0</v>
      </c>
      <c r="M227" s="175">
        <f t="shared" si="23"/>
        <v>0</v>
      </c>
      <c r="N227" s="135">
        <f t="shared" si="20"/>
        <v>-1</v>
      </c>
      <c r="O227" s="176" t="str">
        <f t="shared" si="21"/>
        <v>是</v>
      </c>
      <c r="P227" s="176" t="str">
        <f t="shared" si="24"/>
        <v>否</v>
      </c>
    </row>
    <row r="228" hidden="1" spans="1:16">
      <c r="A228" s="167" t="s">
        <v>135</v>
      </c>
      <c r="B228" s="168" t="s">
        <v>135</v>
      </c>
      <c r="C228" s="168" t="s">
        <v>489</v>
      </c>
      <c r="D228" s="169" t="s">
        <v>494</v>
      </c>
      <c r="E228" s="168" t="s">
        <v>147</v>
      </c>
      <c r="F228" s="41" t="s">
        <v>160</v>
      </c>
      <c r="G228" s="26">
        <f>VLOOKUP(D228,全省上年决算数!$D$4:$G$1301,4)</f>
        <v>238</v>
      </c>
      <c r="H228" s="26">
        <f>IFERROR(VLOOKUP(D228,全省预算!D:I,5,0),)</f>
        <v>245</v>
      </c>
      <c r="I228" s="26"/>
      <c r="J228" s="26">
        <f>SUMIF(全省决算数!A227:A1607,D228:D1524,全省决算数!C227:C1607)</f>
        <v>414</v>
      </c>
      <c r="K228" s="175">
        <f t="shared" si="22"/>
        <v>1.74</v>
      </c>
      <c r="L228" s="175">
        <f t="shared" si="25"/>
        <v>1.69</v>
      </c>
      <c r="M228" s="175">
        <f t="shared" si="23"/>
        <v>0</v>
      </c>
      <c r="N228" s="135">
        <f t="shared" si="20"/>
        <v>0.739</v>
      </c>
      <c r="O228" s="176" t="str">
        <f t="shared" si="21"/>
        <v>是</v>
      </c>
      <c r="P228" s="176" t="str">
        <f t="shared" si="24"/>
        <v>否</v>
      </c>
    </row>
    <row r="229" hidden="1" spans="1:16">
      <c r="A229" s="167" t="s">
        <v>135</v>
      </c>
      <c r="B229" s="168"/>
      <c r="C229" s="168" t="s">
        <v>489</v>
      </c>
      <c r="D229" s="169" t="s">
        <v>495</v>
      </c>
      <c r="E229" s="168" t="s">
        <v>147</v>
      </c>
      <c r="F229" s="41" t="s">
        <v>496</v>
      </c>
      <c r="G229" s="26">
        <f>VLOOKUP(D229,全省上年决算数!$D$4:$G$1301,4)</f>
        <v>37118</v>
      </c>
      <c r="H229" s="26">
        <f>IFERROR(VLOOKUP(D229,全省预算!D:I,5,0),)</f>
        <v>38665</v>
      </c>
      <c r="I229" s="26"/>
      <c r="J229" s="26">
        <f>SUMIF(全省决算数!A228:A1608,D229:D1525,全省决算数!C228:C1608)</f>
        <v>41481</v>
      </c>
      <c r="K229" s="175">
        <f t="shared" si="22"/>
        <v>1.12</v>
      </c>
      <c r="L229" s="175">
        <f t="shared" si="25"/>
        <v>1.07</v>
      </c>
      <c r="M229" s="175">
        <f t="shared" si="23"/>
        <v>0</v>
      </c>
      <c r="N229" s="135">
        <f t="shared" si="20"/>
        <v>0.118</v>
      </c>
      <c r="O229" s="176" t="str">
        <f t="shared" si="21"/>
        <v>是</v>
      </c>
      <c r="P229" s="176" t="str">
        <f t="shared" si="24"/>
        <v>否</v>
      </c>
    </row>
    <row r="230" ht="21.95" customHeight="1" spans="1:16">
      <c r="A230" s="167" t="s">
        <v>135</v>
      </c>
      <c r="B230" s="456" t="s">
        <v>136</v>
      </c>
      <c r="C230" s="168"/>
      <c r="D230" s="169" t="s">
        <v>497</v>
      </c>
      <c r="E230" s="168"/>
      <c r="F230" s="41" t="s">
        <v>498</v>
      </c>
      <c r="G230" s="26">
        <f>SUMIF($C231:$C$1301,$D230,$G231:$G$1301)</f>
        <v>71011</v>
      </c>
      <c r="H230" s="26">
        <f>VLOOKUP(F230,全省预算!$F:$H,3,0)</f>
        <v>73000</v>
      </c>
      <c r="I230" s="26">
        <f>VLOOKUP(D230,全省调整!A:I,3,0)</f>
        <v>74758</v>
      </c>
      <c r="J230" s="26">
        <f>VLOOKUP(F230,全省决算数!$B:$C,2,0)</f>
        <v>74042</v>
      </c>
      <c r="K230" s="407">
        <f t="shared" si="22"/>
        <v>1.043</v>
      </c>
      <c r="L230" s="407">
        <f t="shared" si="25"/>
        <v>1.014</v>
      </c>
      <c r="M230" s="407">
        <f t="shared" si="23"/>
        <v>0.99</v>
      </c>
      <c r="N230" s="135">
        <f t="shared" si="20"/>
        <v>0.043</v>
      </c>
      <c r="O230" s="176" t="str">
        <f t="shared" si="21"/>
        <v>是</v>
      </c>
      <c r="P230" s="176" t="str">
        <f t="shared" si="24"/>
        <v>是</v>
      </c>
    </row>
    <row r="231" hidden="1" spans="1:16">
      <c r="A231" s="167" t="s">
        <v>135</v>
      </c>
      <c r="B231" s="168" t="s">
        <v>135</v>
      </c>
      <c r="C231" s="168" t="s">
        <v>497</v>
      </c>
      <c r="D231" s="169" t="s">
        <v>499</v>
      </c>
      <c r="E231" s="168" t="s">
        <v>147</v>
      </c>
      <c r="F231" s="41" t="s">
        <v>141</v>
      </c>
      <c r="G231" s="26">
        <f>VLOOKUP(D231,全省上年决算数!$D$4:$G$1301,4)</f>
        <v>23780</v>
      </c>
      <c r="H231" s="26">
        <f>IFERROR(VLOOKUP(D231,全省预算!D:I,5,0),)</f>
        <v>24900</v>
      </c>
      <c r="I231" s="26"/>
      <c r="J231" s="26">
        <f>SUMIF(全省决算数!A230:A1610,D231:D1527,全省决算数!C230:C1610)</f>
        <v>31447</v>
      </c>
      <c r="K231" s="175">
        <f t="shared" si="22"/>
        <v>1.32</v>
      </c>
      <c r="L231" s="175">
        <f t="shared" si="25"/>
        <v>1.26</v>
      </c>
      <c r="M231" s="175">
        <f t="shared" si="23"/>
        <v>0</v>
      </c>
      <c r="N231" s="135">
        <f t="shared" si="20"/>
        <v>0.322</v>
      </c>
      <c r="O231" s="176" t="str">
        <f t="shared" si="21"/>
        <v>是</v>
      </c>
      <c r="P231" s="176" t="str">
        <f t="shared" si="24"/>
        <v>否</v>
      </c>
    </row>
    <row r="232" hidden="1" spans="1:16">
      <c r="A232" s="167" t="s">
        <v>135</v>
      </c>
      <c r="B232" s="168" t="s">
        <v>135</v>
      </c>
      <c r="C232" s="168" t="s">
        <v>497</v>
      </c>
      <c r="D232" s="169" t="s">
        <v>500</v>
      </c>
      <c r="E232" s="168" t="s">
        <v>147</v>
      </c>
      <c r="F232" s="41" t="s">
        <v>143</v>
      </c>
      <c r="G232" s="26">
        <f>VLOOKUP(D232,全省上年决算数!$D$4:$G$1301,4)</f>
        <v>18809</v>
      </c>
      <c r="H232" s="26">
        <f>IFERROR(VLOOKUP(D232,全省预算!D:I,5,0),)</f>
        <v>19400</v>
      </c>
      <c r="I232" s="26"/>
      <c r="J232" s="26">
        <f>SUMIF(全省决算数!A231:A1611,D232:D1528,全省决算数!C231:C1611)</f>
        <v>16879</v>
      </c>
      <c r="K232" s="175">
        <f t="shared" si="22"/>
        <v>0.9</v>
      </c>
      <c r="L232" s="175">
        <f t="shared" si="25"/>
        <v>0.87</v>
      </c>
      <c r="M232" s="175">
        <f t="shared" si="23"/>
        <v>0</v>
      </c>
      <c r="N232" s="135">
        <f t="shared" si="20"/>
        <v>-0.103</v>
      </c>
      <c r="O232" s="176" t="str">
        <f t="shared" si="21"/>
        <v>是</v>
      </c>
      <c r="P232" s="176" t="str">
        <f t="shared" si="24"/>
        <v>否</v>
      </c>
    </row>
    <row r="233" hidden="1" spans="1:16">
      <c r="A233" s="167" t="s">
        <v>135</v>
      </c>
      <c r="B233" s="168" t="s">
        <v>135</v>
      </c>
      <c r="C233" s="168" t="s">
        <v>497</v>
      </c>
      <c r="D233" s="169" t="s">
        <v>501</v>
      </c>
      <c r="E233" s="168" t="s">
        <v>147</v>
      </c>
      <c r="F233" s="41" t="s">
        <v>145</v>
      </c>
      <c r="G233" s="26">
        <f>VLOOKUP(D233,全省上年决算数!$D$4:$G$1301,4)</f>
        <v>5</v>
      </c>
      <c r="H233" s="26">
        <f>IFERROR(VLOOKUP(D233,全省预算!D:I,5,0),)</f>
        <v>0</v>
      </c>
      <c r="I233" s="26"/>
      <c r="J233" s="26">
        <f>SUMIF(全省决算数!A232:A1612,D233:D1529,全省决算数!C232:C1612)</f>
        <v>0</v>
      </c>
      <c r="K233" s="175">
        <f t="shared" si="22"/>
        <v>0</v>
      </c>
      <c r="L233" s="175"/>
      <c r="M233" s="175">
        <f t="shared" si="23"/>
        <v>0</v>
      </c>
      <c r="N233" s="135">
        <f t="shared" si="20"/>
        <v>-1</v>
      </c>
      <c r="O233" s="176" t="str">
        <f t="shared" si="21"/>
        <v>是</v>
      </c>
      <c r="P233" s="176" t="str">
        <f t="shared" si="24"/>
        <v>否</v>
      </c>
    </row>
    <row r="234" hidden="1" spans="1:16">
      <c r="A234" s="167" t="s">
        <v>135</v>
      </c>
      <c r="B234" s="168" t="s">
        <v>135</v>
      </c>
      <c r="C234" s="168" t="s">
        <v>497</v>
      </c>
      <c r="D234" s="169" t="s">
        <v>502</v>
      </c>
      <c r="E234" s="168" t="s">
        <v>147</v>
      </c>
      <c r="F234" s="41" t="s">
        <v>160</v>
      </c>
      <c r="G234" s="26">
        <f>VLOOKUP(D234,全省上年决算数!$D$4:$G$1301,4)</f>
        <v>1197</v>
      </c>
      <c r="H234" s="26">
        <f>IFERROR(VLOOKUP(D234,全省预算!D:I,5,0),)</f>
        <v>1230</v>
      </c>
      <c r="I234" s="26"/>
      <c r="J234" s="26">
        <f>SUMIF(全省决算数!A233:A1613,D234:D1530,全省决算数!C233:C1613)</f>
        <v>1688</v>
      </c>
      <c r="K234" s="175">
        <f t="shared" si="22"/>
        <v>1.41</v>
      </c>
      <c r="L234" s="175">
        <f t="shared" si="25"/>
        <v>1.37</v>
      </c>
      <c r="M234" s="175">
        <f t="shared" si="23"/>
        <v>0</v>
      </c>
      <c r="N234" s="135">
        <f t="shared" si="20"/>
        <v>0.41</v>
      </c>
      <c r="O234" s="176" t="str">
        <f t="shared" si="21"/>
        <v>是</v>
      </c>
      <c r="P234" s="176" t="str">
        <f t="shared" si="24"/>
        <v>否</v>
      </c>
    </row>
    <row r="235" hidden="1" spans="1:16">
      <c r="A235" s="167" t="s">
        <v>135</v>
      </c>
      <c r="B235" s="168"/>
      <c r="C235" s="168" t="s">
        <v>497</v>
      </c>
      <c r="D235" s="169" t="s">
        <v>503</v>
      </c>
      <c r="E235" s="168" t="s">
        <v>147</v>
      </c>
      <c r="F235" s="41" t="s">
        <v>504</v>
      </c>
      <c r="G235" s="26">
        <f>VLOOKUP(D235,全省上年决算数!$D$4:$G$1301,4)</f>
        <v>27220</v>
      </c>
      <c r="H235" s="26">
        <f>IFERROR(VLOOKUP(D235,全省预算!D:I,5,0),)</f>
        <v>27470</v>
      </c>
      <c r="I235" s="26"/>
      <c r="J235" s="26">
        <f>SUMIF(全省决算数!A234:A1614,D235:D1531,全省决算数!C234:C1614)</f>
        <v>24028</v>
      </c>
      <c r="K235" s="175">
        <f t="shared" si="22"/>
        <v>0.88</v>
      </c>
      <c r="L235" s="175">
        <f t="shared" si="25"/>
        <v>0.87</v>
      </c>
      <c r="M235" s="175">
        <f t="shared" si="23"/>
        <v>0</v>
      </c>
      <c r="N235" s="135">
        <f t="shared" si="20"/>
        <v>-0.117</v>
      </c>
      <c r="O235" s="176" t="str">
        <f t="shared" si="21"/>
        <v>是</v>
      </c>
      <c r="P235" s="176" t="str">
        <f t="shared" si="24"/>
        <v>否</v>
      </c>
    </row>
    <row r="236" ht="21.95" customHeight="1" spans="1:16">
      <c r="A236" s="167" t="s">
        <v>135</v>
      </c>
      <c r="B236" s="456" t="s">
        <v>136</v>
      </c>
      <c r="C236" s="168"/>
      <c r="D236" s="169" t="s">
        <v>505</v>
      </c>
      <c r="E236" s="168"/>
      <c r="F236" s="41" t="s">
        <v>506</v>
      </c>
      <c r="G236" s="26">
        <f>SUMIF($C237:$C$1301,$D236,$G237:$G$1301)</f>
        <v>23274</v>
      </c>
      <c r="H236" s="26">
        <f>VLOOKUP(F236,全省预算!$F:$H,3,0)</f>
        <v>24000</v>
      </c>
      <c r="I236" s="26">
        <f>VLOOKUP(D236,全省调整!A:I,3,0)</f>
        <v>26249</v>
      </c>
      <c r="J236" s="26">
        <f>VLOOKUP(F236,全省决算数!$B:$C,2,0)</f>
        <v>25682</v>
      </c>
      <c r="K236" s="407">
        <f t="shared" si="22"/>
        <v>1.103</v>
      </c>
      <c r="L236" s="407">
        <f t="shared" si="25"/>
        <v>1.07</v>
      </c>
      <c r="M236" s="407">
        <f t="shared" si="23"/>
        <v>0.978</v>
      </c>
      <c r="N236" s="135">
        <f t="shared" si="20"/>
        <v>0.103</v>
      </c>
      <c r="O236" s="176" t="str">
        <f t="shared" si="21"/>
        <v>是</v>
      </c>
      <c r="P236" s="176" t="str">
        <f t="shared" si="24"/>
        <v>是</v>
      </c>
    </row>
    <row r="237" hidden="1" spans="1:16">
      <c r="A237" s="167" t="s">
        <v>135</v>
      </c>
      <c r="B237" s="168" t="s">
        <v>135</v>
      </c>
      <c r="C237" s="168" t="s">
        <v>505</v>
      </c>
      <c r="D237" s="169" t="s">
        <v>507</v>
      </c>
      <c r="E237" s="168" t="s">
        <v>147</v>
      </c>
      <c r="F237" s="41" t="s">
        <v>141</v>
      </c>
      <c r="G237" s="26">
        <f>VLOOKUP(D237,全省上年决算数!$D$4:$G$1301,4)</f>
        <v>10861</v>
      </c>
      <c r="H237" s="26">
        <f>IFERROR(VLOOKUP(D237,全省预算!D:I,5,0),)</f>
        <v>11400</v>
      </c>
      <c r="I237" s="26"/>
      <c r="J237" s="26">
        <f>SUMIF(全省决算数!A236:A1616,D237:D1533,全省决算数!C236:C1616)</f>
        <v>14209</v>
      </c>
      <c r="K237" s="175">
        <f t="shared" si="22"/>
        <v>1.31</v>
      </c>
      <c r="L237" s="175">
        <f t="shared" si="25"/>
        <v>1.25</v>
      </c>
      <c r="M237" s="175">
        <f t="shared" si="23"/>
        <v>0</v>
      </c>
      <c r="N237" s="135">
        <f t="shared" si="20"/>
        <v>0.308</v>
      </c>
      <c r="O237" s="176" t="str">
        <f t="shared" si="21"/>
        <v>是</v>
      </c>
      <c r="P237" s="176" t="str">
        <f t="shared" si="24"/>
        <v>否</v>
      </c>
    </row>
    <row r="238" hidden="1" spans="1:16">
      <c r="A238" s="167" t="s">
        <v>135</v>
      </c>
      <c r="B238" s="168" t="s">
        <v>135</v>
      </c>
      <c r="C238" s="168" t="s">
        <v>505</v>
      </c>
      <c r="D238" s="169" t="s">
        <v>508</v>
      </c>
      <c r="E238" s="168" t="s">
        <v>147</v>
      </c>
      <c r="F238" s="41" t="s">
        <v>143</v>
      </c>
      <c r="G238" s="26">
        <f>VLOOKUP(D238,全省上年决算数!$D$4:$G$1301,4)</f>
        <v>4791</v>
      </c>
      <c r="H238" s="26">
        <f>IFERROR(VLOOKUP(D238,全省预算!D:I,5,0),)</f>
        <v>4900</v>
      </c>
      <c r="I238" s="26"/>
      <c r="J238" s="26">
        <f>SUMIF(全省决算数!A237:A1617,D238:D1534,全省决算数!C237:C1617)</f>
        <v>4697</v>
      </c>
      <c r="K238" s="175">
        <f t="shared" si="22"/>
        <v>0.98</v>
      </c>
      <c r="L238" s="175">
        <f t="shared" si="25"/>
        <v>0.96</v>
      </c>
      <c r="M238" s="175">
        <f t="shared" si="23"/>
        <v>0</v>
      </c>
      <c r="N238" s="135">
        <f t="shared" si="20"/>
        <v>-0.02</v>
      </c>
      <c r="O238" s="176" t="str">
        <f t="shared" si="21"/>
        <v>是</v>
      </c>
      <c r="P238" s="176" t="str">
        <f t="shared" si="24"/>
        <v>否</v>
      </c>
    </row>
    <row r="239" hidden="1" spans="1:16">
      <c r="A239" s="167" t="s">
        <v>135</v>
      </c>
      <c r="B239" s="168" t="s">
        <v>135</v>
      </c>
      <c r="C239" s="168" t="s">
        <v>505</v>
      </c>
      <c r="D239" s="169" t="s">
        <v>509</v>
      </c>
      <c r="E239" s="168" t="s">
        <v>147</v>
      </c>
      <c r="F239" s="41" t="s">
        <v>145</v>
      </c>
      <c r="G239" s="26">
        <f>VLOOKUP(D239,全省上年决算数!$D$4:$G$1301,4)</f>
        <v>0</v>
      </c>
      <c r="H239" s="26">
        <f>IFERROR(VLOOKUP(D239,全省预算!D:I,5,0),)</f>
        <v>0</v>
      </c>
      <c r="I239" s="26"/>
      <c r="J239" s="26">
        <f>SUMIF(全省决算数!A238:A1618,D239:D1535,全省决算数!C238:C1618)</f>
        <v>0</v>
      </c>
      <c r="K239" s="175"/>
      <c r="L239" s="175"/>
      <c r="M239" s="175">
        <f t="shared" si="23"/>
        <v>0</v>
      </c>
      <c r="N239" s="135" t="str">
        <f t="shared" si="20"/>
        <v/>
      </c>
      <c r="O239" s="176" t="str">
        <f t="shared" si="21"/>
        <v>否</v>
      </c>
      <c r="P239" s="176" t="str">
        <f t="shared" si="24"/>
        <v>否</v>
      </c>
    </row>
    <row r="240" hidden="1" spans="1:16">
      <c r="A240" s="167" t="s">
        <v>135</v>
      </c>
      <c r="B240" s="168" t="s">
        <v>135</v>
      </c>
      <c r="C240" s="168" t="s">
        <v>505</v>
      </c>
      <c r="D240" s="169" t="s">
        <v>510</v>
      </c>
      <c r="E240" s="168" t="s">
        <v>147</v>
      </c>
      <c r="F240" s="41" t="s">
        <v>160</v>
      </c>
      <c r="G240" s="26">
        <f>VLOOKUP(D240,全省上年决算数!$D$4:$G$1301,4)</f>
        <v>16</v>
      </c>
      <c r="H240" s="26">
        <f>IFERROR(VLOOKUP(D240,全省预算!D:I,5,0),)</f>
        <v>17</v>
      </c>
      <c r="I240" s="26"/>
      <c r="J240" s="26">
        <f>SUMIF(全省决算数!A239:A1619,D240:D1536,全省决算数!C239:C1619)</f>
        <v>63</v>
      </c>
      <c r="K240" s="175">
        <f t="shared" si="22"/>
        <v>3.94</v>
      </c>
      <c r="L240" s="175">
        <f t="shared" si="25"/>
        <v>3.71</v>
      </c>
      <c r="M240" s="175">
        <f t="shared" si="23"/>
        <v>0</v>
      </c>
      <c r="N240" s="135">
        <f t="shared" si="20"/>
        <v>2.938</v>
      </c>
      <c r="O240" s="176" t="str">
        <f t="shared" si="21"/>
        <v>是</v>
      </c>
      <c r="P240" s="176" t="str">
        <f t="shared" si="24"/>
        <v>否</v>
      </c>
    </row>
    <row r="241" hidden="1" spans="1:16">
      <c r="A241" s="167" t="s">
        <v>135</v>
      </c>
      <c r="B241" s="168"/>
      <c r="C241" s="168" t="s">
        <v>505</v>
      </c>
      <c r="D241" s="169" t="s">
        <v>511</v>
      </c>
      <c r="E241" s="168" t="s">
        <v>147</v>
      </c>
      <c r="F241" s="41" t="s">
        <v>512</v>
      </c>
      <c r="G241" s="26">
        <f>VLOOKUP(D241,全省上年决算数!$D$4:$G$1301,4)</f>
        <v>7606</v>
      </c>
      <c r="H241" s="26">
        <f>IFERROR(VLOOKUP(D241,全省预算!D:I,5,0),)</f>
        <v>7683</v>
      </c>
      <c r="I241" s="26"/>
      <c r="J241" s="26">
        <f>SUMIF(全省决算数!A240:A1620,D241:D1537,全省决算数!C240:C1620)</f>
        <v>6713</v>
      </c>
      <c r="K241" s="175">
        <f t="shared" si="22"/>
        <v>0.88</v>
      </c>
      <c r="L241" s="175">
        <f t="shared" si="25"/>
        <v>0.87</v>
      </c>
      <c r="M241" s="175">
        <f t="shared" si="23"/>
        <v>0</v>
      </c>
      <c r="N241" s="135">
        <f t="shared" si="20"/>
        <v>-0.117</v>
      </c>
      <c r="O241" s="176" t="str">
        <f t="shared" si="21"/>
        <v>是</v>
      </c>
      <c r="P241" s="176" t="str">
        <f t="shared" si="24"/>
        <v>否</v>
      </c>
    </row>
    <row r="242" ht="21.95" customHeight="1" spans="1:16">
      <c r="A242" s="167" t="s">
        <v>135</v>
      </c>
      <c r="B242" s="456" t="s">
        <v>136</v>
      </c>
      <c r="C242" s="168"/>
      <c r="D242" s="169" t="s">
        <v>513</v>
      </c>
      <c r="E242" s="168"/>
      <c r="F242" s="41" t="s">
        <v>514</v>
      </c>
      <c r="G242" s="26">
        <f>SUMIF($C243:$C$1301,$D242,$G243:$G$1301)</f>
        <v>740</v>
      </c>
      <c r="H242" s="26">
        <f>VLOOKUP(F242,全省预算!$F:$H,3,0)</f>
        <v>770</v>
      </c>
      <c r="I242" s="26">
        <f>VLOOKUP(D242,全省调整!A:I,3,0)</f>
        <v>1112</v>
      </c>
      <c r="J242" s="26">
        <f>VLOOKUP(F242,全省决算数!$B:$C,2,0)</f>
        <v>1095</v>
      </c>
      <c r="K242" s="407">
        <f t="shared" si="22"/>
        <v>1.48</v>
      </c>
      <c r="L242" s="407">
        <f t="shared" si="25"/>
        <v>1.422</v>
      </c>
      <c r="M242" s="407">
        <f t="shared" si="23"/>
        <v>0.985</v>
      </c>
      <c r="N242" s="133">
        <f t="shared" si="20"/>
        <v>0.48</v>
      </c>
      <c r="O242" s="176" t="str">
        <f t="shared" si="21"/>
        <v>是</v>
      </c>
      <c r="P242" s="176" t="str">
        <f t="shared" si="24"/>
        <v>是</v>
      </c>
    </row>
    <row r="243" hidden="1" spans="1:16">
      <c r="A243" s="167" t="s">
        <v>135</v>
      </c>
      <c r="B243" s="168" t="s">
        <v>135</v>
      </c>
      <c r="C243" s="168" t="s">
        <v>513</v>
      </c>
      <c r="D243" s="169" t="s">
        <v>515</v>
      </c>
      <c r="E243" s="168" t="s">
        <v>147</v>
      </c>
      <c r="F243" s="41" t="s">
        <v>141</v>
      </c>
      <c r="G243" s="26">
        <f>VLOOKUP(D243,全省上年决算数!$D$4:$G$1301,4)</f>
        <v>406</v>
      </c>
      <c r="H243" s="26">
        <f>IFERROR(VLOOKUP(D243,全省预算!D:I,5,0),)</f>
        <v>430</v>
      </c>
      <c r="I243" s="26"/>
      <c r="J243" s="26">
        <f>SUMIF(全省决算数!A242:A1622,D243:D1539,全省决算数!C242:C1622)</f>
        <v>689</v>
      </c>
      <c r="K243" s="175">
        <f t="shared" si="22"/>
        <v>1.7</v>
      </c>
      <c r="L243" s="175">
        <f t="shared" si="25"/>
        <v>1.6</v>
      </c>
      <c r="M243" s="175">
        <f t="shared" si="23"/>
        <v>0</v>
      </c>
      <c r="N243" s="135">
        <f t="shared" si="20"/>
        <v>0.697</v>
      </c>
      <c r="O243" s="176" t="str">
        <f t="shared" si="21"/>
        <v>是</v>
      </c>
      <c r="P243" s="176" t="str">
        <f t="shared" si="24"/>
        <v>否</v>
      </c>
    </row>
    <row r="244" hidden="1" spans="1:16">
      <c r="A244" s="167" t="s">
        <v>135</v>
      </c>
      <c r="B244" s="168" t="s">
        <v>135</v>
      </c>
      <c r="C244" s="168" t="s">
        <v>513</v>
      </c>
      <c r="D244" s="169" t="s">
        <v>516</v>
      </c>
      <c r="E244" s="168" t="s">
        <v>147</v>
      </c>
      <c r="F244" s="41" t="s">
        <v>143</v>
      </c>
      <c r="G244" s="26">
        <f>VLOOKUP(D244,全省上年决算数!$D$4:$G$1301,4)</f>
        <v>145</v>
      </c>
      <c r="H244" s="26">
        <f>IFERROR(VLOOKUP(D244,全省预算!D:I,5,0),)</f>
        <v>150</v>
      </c>
      <c r="I244" s="26"/>
      <c r="J244" s="26">
        <f>SUMIF(全省决算数!A243:A1623,D244:D1540,全省决算数!C243:C1623)</f>
        <v>172</v>
      </c>
      <c r="K244" s="175">
        <f t="shared" si="22"/>
        <v>1.19</v>
      </c>
      <c r="L244" s="175">
        <f t="shared" si="25"/>
        <v>1.15</v>
      </c>
      <c r="M244" s="175">
        <f t="shared" si="23"/>
        <v>0</v>
      </c>
      <c r="N244" s="135">
        <f t="shared" si="20"/>
        <v>0.186</v>
      </c>
      <c r="O244" s="176" t="str">
        <f t="shared" si="21"/>
        <v>是</v>
      </c>
      <c r="P244" s="176" t="str">
        <f t="shared" si="24"/>
        <v>否</v>
      </c>
    </row>
    <row r="245" hidden="1" spans="1:16">
      <c r="A245" s="167" t="s">
        <v>135</v>
      </c>
      <c r="B245" s="168" t="s">
        <v>135</v>
      </c>
      <c r="C245" s="168" t="s">
        <v>513</v>
      </c>
      <c r="D245" s="169" t="s">
        <v>517</v>
      </c>
      <c r="E245" s="168" t="s">
        <v>147</v>
      </c>
      <c r="F245" s="41" t="s">
        <v>145</v>
      </c>
      <c r="G245" s="26">
        <f>VLOOKUP(D245,全省上年决算数!$D$4:$G$1301,4)</f>
        <v>3</v>
      </c>
      <c r="H245" s="26">
        <f>IFERROR(VLOOKUP(D245,全省预算!D:I,5,0),)</f>
        <v>0</v>
      </c>
      <c r="I245" s="26"/>
      <c r="J245" s="26">
        <f>SUMIF(全省决算数!A244:A1624,D245:D1541,全省决算数!C244:C1624)</f>
        <v>4</v>
      </c>
      <c r="K245" s="175">
        <f t="shared" si="22"/>
        <v>1.33</v>
      </c>
      <c r="L245" s="175"/>
      <c r="M245" s="175">
        <f t="shared" si="23"/>
        <v>0</v>
      </c>
      <c r="N245" s="135">
        <f t="shared" ref="N245:N308" si="26">IF(ISERROR(J245/G245-1),"",J245/G245-1)</f>
        <v>0.333</v>
      </c>
      <c r="O245" s="176" t="str">
        <f t="shared" si="21"/>
        <v>是</v>
      </c>
      <c r="P245" s="176" t="str">
        <f t="shared" si="24"/>
        <v>否</v>
      </c>
    </row>
    <row r="246" hidden="1" spans="1:16">
      <c r="A246" s="167" t="s">
        <v>135</v>
      </c>
      <c r="B246" s="168" t="s">
        <v>135</v>
      </c>
      <c r="C246" s="168" t="s">
        <v>513</v>
      </c>
      <c r="D246" s="169" t="s">
        <v>518</v>
      </c>
      <c r="E246" s="168" t="s">
        <v>147</v>
      </c>
      <c r="F246" s="41" t="s">
        <v>160</v>
      </c>
      <c r="G246" s="26">
        <f>VLOOKUP(D246,全省上年决算数!$D$4:$G$1301,4)</f>
        <v>0</v>
      </c>
      <c r="H246" s="26">
        <f>IFERROR(VLOOKUP(D246,全省预算!D:I,5,0),)</f>
        <v>0</v>
      </c>
      <c r="I246" s="26"/>
      <c r="J246" s="26">
        <f>SUMIF(全省决算数!A245:A1625,D246:D1542,全省决算数!C245:C1625)</f>
        <v>3</v>
      </c>
      <c r="K246" s="175"/>
      <c r="L246" s="175"/>
      <c r="M246" s="175">
        <f t="shared" si="23"/>
        <v>0</v>
      </c>
      <c r="N246" s="135" t="str">
        <f t="shared" si="26"/>
        <v/>
      </c>
      <c r="O246" s="176" t="str">
        <f t="shared" si="21"/>
        <v>是</v>
      </c>
      <c r="P246" s="176" t="str">
        <f t="shared" si="24"/>
        <v>否</v>
      </c>
    </row>
    <row r="247" hidden="1" spans="1:16">
      <c r="A247" s="167" t="s">
        <v>135</v>
      </c>
      <c r="B247" s="168"/>
      <c r="C247" s="168" t="s">
        <v>513</v>
      </c>
      <c r="D247" s="169" t="s">
        <v>519</v>
      </c>
      <c r="E247" s="168" t="s">
        <v>147</v>
      </c>
      <c r="F247" s="41" t="s">
        <v>520</v>
      </c>
      <c r="G247" s="26">
        <f>VLOOKUP(D247,全省上年决算数!$D$4:$G$1301,4)</f>
        <v>186</v>
      </c>
      <c r="H247" s="26">
        <f>IFERROR(VLOOKUP(D247,全省预算!D:I,5,0),)</f>
        <v>190</v>
      </c>
      <c r="I247" s="26"/>
      <c r="J247" s="26">
        <f>SUMIF(全省决算数!A246:A1626,D247:D1543,全省决算数!C246:C1626)</f>
        <v>227</v>
      </c>
      <c r="K247" s="175">
        <f t="shared" si="22"/>
        <v>1.22</v>
      </c>
      <c r="L247" s="175">
        <f t="shared" si="25"/>
        <v>1.19</v>
      </c>
      <c r="M247" s="175">
        <f t="shared" si="23"/>
        <v>0</v>
      </c>
      <c r="N247" s="135">
        <f t="shared" si="26"/>
        <v>0.22</v>
      </c>
      <c r="O247" s="176" t="str">
        <f t="shared" si="21"/>
        <v>是</v>
      </c>
      <c r="P247" s="176" t="str">
        <f t="shared" si="24"/>
        <v>否</v>
      </c>
    </row>
    <row r="248" ht="21.95" customHeight="1" spans="1:16">
      <c r="A248" s="167" t="s">
        <v>135</v>
      </c>
      <c r="B248" s="168" t="s">
        <v>136</v>
      </c>
      <c r="C248" s="168"/>
      <c r="D248" s="169" t="s">
        <v>521</v>
      </c>
      <c r="E248" s="168"/>
      <c r="F248" s="41" t="s">
        <v>522</v>
      </c>
      <c r="G248" s="26">
        <f>SUMIF($C249:$C$1301,$D248,$G249:$G$1301)</f>
        <v>53601</v>
      </c>
      <c r="H248" s="26">
        <f>VLOOKUP(F248,全省预算!$F:$H,3,0)</f>
        <v>55000</v>
      </c>
      <c r="I248" s="26">
        <f>IFERROR(VLOOKUP(D248,全省调整!A:I,3,0),)</f>
        <v>52114</v>
      </c>
      <c r="J248" s="26">
        <f>VLOOKUP(F248,全省决算数!$B:$C,2,0)</f>
        <v>51466</v>
      </c>
      <c r="K248" s="407">
        <f t="shared" si="22"/>
        <v>0.96</v>
      </c>
      <c r="L248" s="407">
        <f t="shared" si="25"/>
        <v>0.936</v>
      </c>
      <c r="M248" s="407">
        <f t="shared" si="23"/>
        <v>0.988</v>
      </c>
      <c r="N248" s="135">
        <f t="shared" si="26"/>
        <v>-0.04</v>
      </c>
      <c r="O248" s="176" t="str">
        <f t="shared" si="21"/>
        <v>是</v>
      </c>
      <c r="P248" s="176" t="str">
        <f t="shared" si="24"/>
        <v>是</v>
      </c>
    </row>
    <row r="249" hidden="1" spans="1:16">
      <c r="A249" s="167" t="s">
        <v>135</v>
      </c>
      <c r="B249" s="168" t="s">
        <v>135</v>
      </c>
      <c r="C249" s="168" t="s">
        <v>521</v>
      </c>
      <c r="D249" s="169" t="s">
        <v>523</v>
      </c>
      <c r="E249" s="168" t="s">
        <v>147</v>
      </c>
      <c r="F249" s="41" t="s">
        <v>141</v>
      </c>
      <c r="G249" s="26">
        <f>VLOOKUP(D249,全省上年决算数!$D$4:$G$1301,4)</f>
        <v>18534</v>
      </c>
      <c r="H249" s="26">
        <f>IFERROR(VLOOKUP(D249,全省预算!D:I,5,0),)</f>
        <v>19500</v>
      </c>
      <c r="I249" s="26"/>
      <c r="J249" s="26">
        <f>SUMIF(全省决算数!A248:A1628,D249:D1545,全省决算数!C248:C1628)</f>
        <v>24195</v>
      </c>
      <c r="K249" s="175">
        <f t="shared" si="22"/>
        <v>1.31</v>
      </c>
      <c r="L249" s="175">
        <f t="shared" si="25"/>
        <v>1.24</v>
      </c>
      <c r="M249" s="175">
        <f t="shared" si="23"/>
        <v>0</v>
      </c>
      <c r="N249" s="135">
        <f t="shared" si="26"/>
        <v>0.305</v>
      </c>
      <c r="O249" s="176" t="str">
        <f t="shared" si="21"/>
        <v>是</v>
      </c>
      <c r="P249" s="176" t="str">
        <f t="shared" si="24"/>
        <v>否</v>
      </c>
    </row>
    <row r="250" hidden="1" spans="1:16">
      <c r="A250" s="167" t="s">
        <v>135</v>
      </c>
      <c r="B250" s="168" t="s">
        <v>135</v>
      </c>
      <c r="C250" s="168" t="s">
        <v>521</v>
      </c>
      <c r="D250" s="169" t="s">
        <v>524</v>
      </c>
      <c r="E250" s="168" t="s">
        <v>147</v>
      </c>
      <c r="F250" s="41" t="s">
        <v>143</v>
      </c>
      <c r="G250" s="26">
        <f>VLOOKUP(D250,全省上年决算数!$D$4:$G$1301,4)</f>
        <v>10003</v>
      </c>
      <c r="H250" s="26">
        <f>IFERROR(VLOOKUP(D250,全省预算!D:I,5,0),)</f>
        <v>10140</v>
      </c>
      <c r="I250" s="26"/>
      <c r="J250" s="26">
        <f>SUMIF(全省决算数!A249:A1629,D250:D1546,全省决算数!C249:C1629)</f>
        <v>8238</v>
      </c>
      <c r="K250" s="175">
        <f t="shared" si="22"/>
        <v>0.82</v>
      </c>
      <c r="L250" s="175">
        <f t="shared" si="25"/>
        <v>0.81</v>
      </c>
      <c r="M250" s="175">
        <f t="shared" si="23"/>
        <v>0</v>
      </c>
      <c r="N250" s="135">
        <f t="shared" si="26"/>
        <v>-0.176</v>
      </c>
      <c r="O250" s="176" t="str">
        <f t="shared" si="21"/>
        <v>是</v>
      </c>
      <c r="P250" s="176" t="str">
        <f t="shared" si="24"/>
        <v>否</v>
      </c>
    </row>
    <row r="251" hidden="1" spans="1:16">
      <c r="A251" s="167" t="s">
        <v>135</v>
      </c>
      <c r="B251" s="168" t="s">
        <v>135</v>
      </c>
      <c r="C251" s="168" t="s">
        <v>521</v>
      </c>
      <c r="D251" s="169" t="s">
        <v>525</v>
      </c>
      <c r="E251" s="168" t="s">
        <v>147</v>
      </c>
      <c r="F251" s="41" t="s">
        <v>145</v>
      </c>
      <c r="G251" s="26">
        <f>VLOOKUP(D251,全省上年决算数!$D$4:$G$1301,4)</f>
        <v>17</v>
      </c>
      <c r="H251" s="26">
        <f>IFERROR(VLOOKUP(D251,全省预算!D:I,5,0),)</f>
        <v>18</v>
      </c>
      <c r="I251" s="26"/>
      <c r="J251" s="26">
        <f>SUMIF(全省决算数!A250:A1630,D251:D1547,全省决算数!C250:C1630)</f>
        <v>6</v>
      </c>
      <c r="K251" s="175">
        <f t="shared" si="22"/>
        <v>0.35</v>
      </c>
      <c r="L251" s="175">
        <f t="shared" si="25"/>
        <v>0.33</v>
      </c>
      <c r="M251" s="175">
        <f t="shared" si="23"/>
        <v>0</v>
      </c>
      <c r="N251" s="135">
        <f t="shared" si="26"/>
        <v>-0.647</v>
      </c>
      <c r="O251" s="176" t="str">
        <f t="shared" si="21"/>
        <v>是</v>
      </c>
      <c r="P251" s="176" t="str">
        <f t="shared" si="24"/>
        <v>否</v>
      </c>
    </row>
    <row r="252" hidden="1" spans="1:16">
      <c r="A252" s="167" t="s">
        <v>135</v>
      </c>
      <c r="B252" s="168" t="s">
        <v>135</v>
      </c>
      <c r="C252" s="168" t="s">
        <v>521</v>
      </c>
      <c r="D252" s="169" t="s">
        <v>526</v>
      </c>
      <c r="E252" s="168" t="s">
        <v>147</v>
      </c>
      <c r="F252" s="41" t="s">
        <v>160</v>
      </c>
      <c r="G252" s="26">
        <f>VLOOKUP(D252,全省上年决算数!$D$4:$G$1301,4)</f>
        <v>177</v>
      </c>
      <c r="H252" s="26">
        <f>IFERROR(VLOOKUP(D252,全省预算!D:I,5,0),)</f>
        <v>183</v>
      </c>
      <c r="I252" s="26"/>
      <c r="J252" s="26">
        <f>SUMIF(全省决算数!A251:A1631,D252:D1548,全省决算数!C251:C1631)</f>
        <v>234</v>
      </c>
      <c r="K252" s="175">
        <f t="shared" si="22"/>
        <v>1.32</v>
      </c>
      <c r="L252" s="175">
        <f t="shared" si="25"/>
        <v>1.28</v>
      </c>
      <c r="M252" s="175">
        <f t="shared" si="23"/>
        <v>0</v>
      </c>
      <c r="N252" s="135">
        <f t="shared" si="26"/>
        <v>0.322</v>
      </c>
      <c r="O252" s="176" t="str">
        <f t="shared" si="21"/>
        <v>是</v>
      </c>
      <c r="P252" s="176" t="str">
        <f t="shared" si="24"/>
        <v>否</v>
      </c>
    </row>
    <row r="253" hidden="1" spans="1:16">
      <c r="A253" s="167" t="s">
        <v>135</v>
      </c>
      <c r="B253" s="168"/>
      <c r="C253" s="168" t="s">
        <v>521</v>
      </c>
      <c r="D253" s="169" t="s">
        <v>527</v>
      </c>
      <c r="E253" s="168" t="s">
        <v>147</v>
      </c>
      <c r="F253" s="41" t="s">
        <v>528</v>
      </c>
      <c r="G253" s="26">
        <f>VLOOKUP(D253,全省上年决算数!$D$4:$G$1301,4)</f>
        <v>24870</v>
      </c>
      <c r="H253" s="26">
        <f>IFERROR(VLOOKUP(D253,全省预算!D:I,5,0),)</f>
        <v>25159</v>
      </c>
      <c r="I253" s="26"/>
      <c r="J253" s="26">
        <f>SUMIF(全省决算数!A252:A1632,D253:D1549,全省决算数!C252:C1632)</f>
        <v>18793</v>
      </c>
      <c r="K253" s="175">
        <f t="shared" si="22"/>
        <v>0.76</v>
      </c>
      <c r="L253" s="175">
        <f t="shared" si="25"/>
        <v>0.75</v>
      </c>
      <c r="M253" s="175">
        <f t="shared" si="23"/>
        <v>0</v>
      </c>
      <c r="N253" s="135">
        <f t="shared" si="26"/>
        <v>-0.244</v>
      </c>
      <c r="O253" s="176" t="str">
        <f t="shared" si="21"/>
        <v>是</v>
      </c>
      <c r="P253" s="176" t="str">
        <f t="shared" si="24"/>
        <v>否</v>
      </c>
    </row>
    <row r="254" ht="21.95" customHeight="1" spans="1:16">
      <c r="A254" s="167" t="s">
        <v>135</v>
      </c>
      <c r="B254" s="168" t="s">
        <v>136</v>
      </c>
      <c r="C254" s="168"/>
      <c r="D254" s="169" t="s">
        <v>529</v>
      </c>
      <c r="E254" s="168"/>
      <c r="F254" s="41" t="s">
        <v>530</v>
      </c>
      <c r="G254" s="26">
        <f>SUMIF($C255:$C$1301,$D254,$G255:$G$1301)</f>
        <v>672486</v>
      </c>
      <c r="H254" s="26">
        <f>VLOOKUP(F254,全省预算!$F:$H,3,0)</f>
        <v>690530</v>
      </c>
      <c r="I254" s="26">
        <f>IFERROR(VLOOKUP(D254,全省调整!A:I,3,0),)</f>
        <v>486353</v>
      </c>
      <c r="J254" s="26">
        <f>VLOOKUP(F254,全省决算数!$B:$C,2,0)</f>
        <v>437079</v>
      </c>
      <c r="K254" s="407">
        <f t="shared" si="22"/>
        <v>0.65</v>
      </c>
      <c r="L254" s="407">
        <f t="shared" si="25"/>
        <v>0.633</v>
      </c>
      <c r="M254" s="407">
        <f t="shared" si="23"/>
        <v>0.899</v>
      </c>
      <c r="N254" s="135">
        <f t="shared" si="26"/>
        <v>-0.35</v>
      </c>
      <c r="O254" s="176" t="str">
        <f t="shared" si="21"/>
        <v>是</v>
      </c>
      <c r="P254" s="176" t="str">
        <f t="shared" si="24"/>
        <v>是</v>
      </c>
    </row>
    <row r="255" hidden="1" spans="1:16">
      <c r="A255" s="167" t="s">
        <v>135</v>
      </c>
      <c r="B255" s="168"/>
      <c r="C255" s="168" t="s">
        <v>529</v>
      </c>
      <c r="D255" s="169" t="s">
        <v>531</v>
      </c>
      <c r="E255" s="168" t="s">
        <v>147</v>
      </c>
      <c r="F255" s="41" t="s">
        <v>532</v>
      </c>
      <c r="G255" s="26">
        <f>VLOOKUP(D255,全省上年决算数!$D$4:$G$1301,4)</f>
        <v>168</v>
      </c>
      <c r="H255" s="26">
        <f>IFERROR(VLOOKUP(D255,全省预算!D:I,5,0),)</f>
        <v>170</v>
      </c>
      <c r="I255" s="26"/>
      <c r="J255" s="26">
        <f>SUMIF(全省决算数!A254:A1634,D255:D1551,全省决算数!C254:C1634)</f>
        <v>181</v>
      </c>
      <c r="K255" s="175">
        <f t="shared" si="22"/>
        <v>1.08</v>
      </c>
      <c r="L255" s="175">
        <f t="shared" si="25"/>
        <v>1.06</v>
      </c>
      <c r="M255" s="175">
        <f t="shared" si="23"/>
        <v>0</v>
      </c>
      <c r="N255" s="135">
        <f t="shared" si="26"/>
        <v>0.077</v>
      </c>
      <c r="O255" s="176" t="str">
        <f t="shared" si="21"/>
        <v>是</v>
      </c>
      <c r="P255" s="176" t="str">
        <f t="shared" si="24"/>
        <v>否</v>
      </c>
    </row>
    <row r="256" hidden="1" spans="1:16">
      <c r="A256" s="167"/>
      <c r="B256" s="168" t="s">
        <v>135</v>
      </c>
      <c r="C256" s="168" t="s">
        <v>529</v>
      </c>
      <c r="D256" s="169" t="s">
        <v>533</v>
      </c>
      <c r="E256" s="168" t="s">
        <v>147</v>
      </c>
      <c r="F256" s="41" t="s">
        <v>534</v>
      </c>
      <c r="G256" s="26">
        <f>VLOOKUP(D256,全省上年决算数!$D$4:$G$1301,4)</f>
        <v>672318</v>
      </c>
      <c r="H256" s="26">
        <f>IFERROR(VLOOKUP(D256,全省预算!D:I,5,0),)</f>
        <v>690360</v>
      </c>
      <c r="I256" s="26"/>
      <c r="J256" s="26">
        <f>SUMIF(全省决算数!A255:A1635,D256:D1552,全省决算数!C255:C1635)</f>
        <v>436898</v>
      </c>
      <c r="K256" s="175">
        <f t="shared" si="22"/>
        <v>0.65</v>
      </c>
      <c r="L256" s="175">
        <f t="shared" si="25"/>
        <v>0.63</v>
      </c>
      <c r="M256" s="175">
        <f t="shared" si="23"/>
        <v>0</v>
      </c>
      <c r="N256" s="135">
        <f t="shared" si="26"/>
        <v>-0.35</v>
      </c>
      <c r="O256" s="176" t="str">
        <f t="shared" si="21"/>
        <v>是</v>
      </c>
      <c r="P256" s="176" t="str">
        <f t="shared" si="24"/>
        <v>否</v>
      </c>
    </row>
    <row r="257" ht="21.95" customHeight="1" spans="1:16">
      <c r="A257" s="167" t="s">
        <v>134</v>
      </c>
      <c r="B257" s="168"/>
      <c r="C257" s="168" t="s">
        <v>135</v>
      </c>
      <c r="D257" s="169" t="s">
        <v>535</v>
      </c>
      <c r="E257" s="168"/>
      <c r="F257" s="43" t="s">
        <v>536</v>
      </c>
      <c r="G257" s="170">
        <f>SUMIF($B258:$B$1301,$D257,$G258:$G$1301)</f>
        <v>303</v>
      </c>
      <c r="H257" s="170">
        <f>VLOOKUP(F257,全省预算!$F:$H,3,0)</f>
        <v>310</v>
      </c>
      <c r="I257" s="170">
        <f>SUMIF($B258:$B$1301,$D257,$I258:$I$1301)</f>
        <v>905</v>
      </c>
      <c r="J257" s="170">
        <f>VLOOKUP(F257,全省决算数!$B:$C,2,0)</f>
        <v>848</v>
      </c>
      <c r="K257" s="405">
        <f t="shared" si="22"/>
        <v>2.799</v>
      </c>
      <c r="L257" s="405">
        <f t="shared" si="25"/>
        <v>2.735</v>
      </c>
      <c r="M257" s="405">
        <f t="shared" si="23"/>
        <v>0.937</v>
      </c>
      <c r="N257" s="133">
        <f t="shared" si="26"/>
        <v>1.799</v>
      </c>
      <c r="O257" s="176" t="str">
        <f t="shared" si="21"/>
        <v>是</v>
      </c>
      <c r="P257" s="176" t="str">
        <f t="shared" si="24"/>
        <v>是</v>
      </c>
    </row>
    <row r="258" ht="21.95" customHeight="1" spans="1:16">
      <c r="A258" s="167"/>
      <c r="B258" s="168" t="s">
        <v>535</v>
      </c>
      <c r="C258" s="168" t="s">
        <v>135</v>
      </c>
      <c r="D258" s="169" t="s">
        <v>537</v>
      </c>
      <c r="E258" s="168" t="s">
        <v>147</v>
      </c>
      <c r="F258" s="41" t="s">
        <v>538</v>
      </c>
      <c r="G258" s="26">
        <f>VLOOKUP(D258,全省上年决算数!$D$4:$G$1301,4)</f>
        <v>0</v>
      </c>
      <c r="H258" s="26">
        <f>IFERROR(VLOOKUP(D258,全省预算!D:I,5,0),)</f>
        <v>0</v>
      </c>
      <c r="I258" s="26">
        <f>IFERROR(VLOOKUP(D258,全省调整!A:I,3,0),)</f>
        <v>905</v>
      </c>
      <c r="J258" s="26">
        <f>SUMIF(全省决算数!A257:A1637,D258:D1554,全省决算数!C257:C1637)</f>
        <v>0</v>
      </c>
      <c r="K258" s="407"/>
      <c r="L258" s="407"/>
      <c r="M258" s="407">
        <f t="shared" si="23"/>
        <v>0</v>
      </c>
      <c r="N258" s="133" t="str">
        <f t="shared" si="26"/>
        <v/>
      </c>
      <c r="O258" s="176" t="str">
        <f t="shared" si="21"/>
        <v>是</v>
      </c>
      <c r="P258" s="176" t="str">
        <f t="shared" si="24"/>
        <v>是</v>
      </c>
    </row>
    <row r="259" ht="21.95" customHeight="1" spans="1:16">
      <c r="A259" s="167"/>
      <c r="B259" s="456" t="s">
        <v>535</v>
      </c>
      <c r="C259" s="168" t="s">
        <v>135</v>
      </c>
      <c r="D259" s="169" t="s">
        <v>539</v>
      </c>
      <c r="E259" s="168" t="s">
        <v>147</v>
      </c>
      <c r="F259" s="41" t="s">
        <v>540</v>
      </c>
      <c r="G259" s="26">
        <f>VLOOKUP(D259,全省上年决算数!$D$4:$G$1301,4)</f>
        <v>303</v>
      </c>
      <c r="H259" s="26">
        <f>IFERROR(VLOOKUP(D259,全省预算!D:I,5,0),)</f>
        <v>310</v>
      </c>
      <c r="I259" s="26">
        <f>IFERROR(VLOOKUP(D259,全省调整!A:I,3,0),)</f>
        <v>0</v>
      </c>
      <c r="J259" s="26">
        <f>SUMIF(全省决算数!A258:A1638,D259:D1555,全省决算数!C258:C1638)</f>
        <v>103</v>
      </c>
      <c r="K259" s="407">
        <f t="shared" si="22"/>
        <v>0.34</v>
      </c>
      <c r="L259" s="407">
        <f t="shared" si="25"/>
        <v>0.332</v>
      </c>
      <c r="M259" s="407">
        <f t="shared" si="23"/>
        <v>0</v>
      </c>
      <c r="N259" s="135">
        <f t="shared" si="26"/>
        <v>-0.66</v>
      </c>
      <c r="O259" s="176" t="str">
        <f t="shared" si="21"/>
        <v>是</v>
      </c>
      <c r="P259" s="176" t="str">
        <f t="shared" si="24"/>
        <v>是</v>
      </c>
    </row>
    <row r="260" ht="21.95" customHeight="1" spans="1:16">
      <c r="A260" s="167" t="s">
        <v>134</v>
      </c>
      <c r="B260" s="168"/>
      <c r="C260" s="168" t="s">
        <v>135</v>
      </c>
      <c r="D260" s="455" t="s">
        <v>541</v>
      </c>
      <c r="E260" s="168"/>
      <c r="F260" s="43" t="s">
        <v>542</v>
      </c>
      <c r="G260" s="170">
        <f>SUMIF($B261:$B$1301,$D260,$G261:$G$1301)</f>
        <v>94089</v>
      </c>
      <c r="H260" s="170">
        <f>VLOOKUP(F260,全省预算!$F:$H,3,0)</f>
        <v>95800</v>
      </c>
      <c r="I260" s="170">
        <f>SUMIF($B261:$B$1301,$D260,$I261:$I$1301)</f>
        <v>76312</v>
      </c>
      <c r="J260" s="170">
        <f>VLOOKUP(F260,全省决算数!$B:$C,2,0)</f>
        <v>70621</v>
      </c>
      <c r="K260" s="405">
        <f t="shared" si="22"/>
        <v>0.751</v>
      </c>
      <c r="L260" s="405">
        <f t="shared" si="25"/>
        <v>0.737</v>
      </c>
      <c r="M260" s="405">
        <f t="shared" si="23"/>
        <v>0.925</v>
      </c>
      <c r="N260" s="133">
        <f t="shared" si="26"/>
        <v>-0.249</v>
      </c>
      <c r="O260" s="176" t="str">
        <f t="shared" ref="O260:O323" si="27">IF(F260&lt;&gt;"",IF(SUM(G260:J260)&lt;&gt;0,"是","否"),"空")</f>
        <v>是</v>
      </c>
      <c r="P260" s="176" t="str">
        <f t="shared" si="24"/>
        <v>是</v>
      </c>
    </row>
    <row r="261" ht="21.95" customHeight="1" spans="1:16">
      <c r="A261" s="167" t="s">
        <v>135</v>
      </c>
      <c r="B261" s="168" t="s">
        <v>541</v>
      </c>
      <c r="C261" s="168" t="s">
        <v>135</v>
      </c>
      <c r="D261" s="169" t="s">
        <v>543</v>
      </c>
      <c r="E261" s="168"/>
      <c r="F261" s="41" t="s">
        <v>544</v>
      </c>
      <c r="G261" s="26">
        <f>SUMIF($C262:$C$1301,$D261,$G262:$G$1301)</f>
        <v>63596</v>
      </c>
      <c r="H261" s="26">
        <f>VLOOKUP(F261,全省预算!$F:$H,3,0)</f>
        <v>65700</v>
      </c>
      <c r="I261" s="26">
        <f>IFERROR(VLOOKUP(D261,全省调整!A:I,3,0),)</f>
        <v>76312</v>
      </c>
      <c r="J261" s="26">
        <f>VLOOKUP(F261,全省决算数!$B:$C,2,0)</f>
        <v>48368</v>
      </c>
      <c r="K261" s="407">
        <f t="shared" ref="K261:K324" si="28">J261/G261</f>
        <v>0.761</v>
      </c>
      <c r="L261" s="407">
        <f t="shared" si="25"/>
        <v>0.736</v>
      </c>
      <c r="M261" s="407">
        <f t="shared" ref="M261:M324" si="29">IFERROR(J261/I261,0)</f>
        <v>0.634</v>
      </c>
      <c r="N261" s="135">
        <f t="shared" si="26"/>
        <v>-0.239</v>
      </c>
      <c r="O261" s="176" t="str">
        <f t="shared" si="27"/>
        <v>是</v>
      </c>
      <c r="P261" s="176" t="str">
        <f t="shared" ref="P261:P324" si="30">IF(C261&lt;&gt;"","否","是")</f>
        <v>是</v>
      </c>
    </row>
    <row r="262" hidden="1" spans="1:16">
      <c r="A262" s="167" t="s">
        <v>135</v>
      </c>
      <c r="B262" s="168"/>
      <c r="C262" s="456" t="s">
        <v>543</v>
      </c>
      <c r="D262" s="169" t="s">
        <v>545</v>
      </c>
      <c r="E262" s="168" t="s">
        <v>147</v>
      </c>
      <c r="F262" s="41" t="s">
        <v>546</v>
      </c>
      <c r="G262" s="26">
        <f>VLOOKUP(D262,全省上年决算数!$D$4:$G$1301,4)</f>
        <v>3272</v>
      </c>
      <c r="H262" s="26">
        <f>IFERROR(VLOOKUP(D262,全省预算!D:I,5,0),)</f>
        <v>3360</v>
      </c>
      <c r="I262" s="26"/>
      <c r="J262" s="26">
        <f>SUMIF(全省决算数!A261:A1641,D262:D1558,全省决算数!C261:C1641)</f>
        <v>3239</v>
      </c>
      <c r="K262" s="175">
        <f t="shared" si="28"/>
        <v>0.99</v>
      </c>
      <c r="L262" s="175">
        <f t="shared" ref="L262:L325" si="31">J262/H262</f>
        <v>0.96</v>
      </c>
      <c r="M262" s="175">
        <f t="shared" si="29"/>
        <v>0</v>
      </c>
      <c r="N262" s="135">
        <f t="shared" si="26"/>
        <v>-0.01</v>
      </c>
      <c r="O262" s="176" t="str">
        <f t="shared" si="27"/>
        <v>是</v>
      </c>
      <c r="P262" s="176" t="str">
        <f t="shared" si="30"/>
        <v>否</v>
      </c>
    </row>
    <row r="263" hidden="1" spans="1:16">
      <c r="A263" s="167" t="s">
        <v>135</v>
      </c>
      <c r="B263" s="168" t="s">
        <v>135</v>
      </c>
      <c r="C263" s="168" t="s">
        <v>543</v>
      </c>
      <c r="D263" s="169" t="s">
        <v>547</v>
      </c>
      <c r="E263" s="168" t="s">
        <v>147</v>
      </c>
      <c r="F263" s="41" t="s">
        <v>548</v>
      </c>
      <c r="G263" s="26">
        <f>VLOOKUP(D263,全省上年决算数!$D$4:$G$1301,4)</f>
        <v>174</v>
      </c>
      <c r="H263" s="26">
        <f>IFERROR(VLOOKUP(D263,全省预算!D:I,5,0),)</f>
        <v>34</v>
      </c>
      <c r="I263" s="26"/>
      <c r="J263" s="26">
        <f>SUMIF(全省决算数!A262:A1642,D263:D1559,全省决算数!C262:C1642)</f>
        <v>28</v>
      </c>
      <c r="K263" s="175">
        <f t="shared" si="28"/>
        <v>0.16</v>
      </c>
      <c r="L263" s="175">
        <f t="shared" si="31"/>
        <v>0.82</v>
      </c>
      <c r="M263" s="175">
        <f t="shared" si="29"/>
        <v>0</v>
      </c>
      <c r="N263" s="135">
        <f t="shared" si="26"/>
        <v>-0.839</v>
      </c>
      <c r="O263" s="176" t="str">
        <f t="shared" si="27"/>
        <v>是</v>
      </c>
      <c r="P263" s="176" t="str">
        <f t="shared" si="30"/>
        <v>否</v>
      </c>
    </row>
    <row r="264" hidden="1" spans="1:16">
      <c r="A264" s="167" t="s">
        <v>135</v>
      </c>
      <c r="B264" s="168" t="s">
        <v>135</v>
      </c>
      <c r="C264" s="168" t="s">
        <v>543</v>
      </c>
      <c r="D264" s="169" t="s">
        <v>549</v>
      </c>
      <c r="E264" s="168" t="s">
        <v>147</v>
      </c>
      <c r="F264" s="41" t="s">
        <v>550</v>
      </c>
      <c r="G264" s="26">
        <f>VLOOKUP(D264,全省上年决算数!$D$4:$G$1301,4)</f>
        <v>24022</v>
      </c>
      <c r="H264" s="26">
        <f>IFERROR(VLOOKUP(D264,全省预算!D:I,5,0),)</f>
        <v>24600</v>
      </c>
      <c r="I264" s="26"/>
      <c r="J264" s="26">
        <f>SUMIF(全省决算数!A263:A1643,D264:D1560,全省决算数!C263:C1643)</f>
        <v>10874</v>
      </c>
      <c r="K264" s="175">
        <f t="shared" si="28"/>
        <v>0.45</v>
      </c>
      <c r="L264" s="175">
        <f t="shared" si="31"/>
        <v>0.44</v>
      </c>
      <c r="M264" s="175">
        <f t="shared" si="29"/>
        <v>0</v>
      </c>
      <c r="N264" s="135">
        <f t="shared" si="26"/>
        <v>-0.547</v>
      </c>
      <c r="O264" s="176" t="str">
        <f t="shared" si="27"/>
        <v>是</v>
      </c>
      <c r="P264" s="176" t="str">
        <f t="shared" si="30"/>
        <v>否</v>
      </c>
    </row>
    <row r="265" hidden="1" spans="1:16">
      <c r="A265" s="167" t="s">
        <v>135</v>
      </c>
      <c r="B265" s="168" t="s">
        <v>135</v>
      </c>
      <c r="C265" s="168" t="s">
        <v>543</v>
      </c>
      <c r="D265" s="169" t="s">
        <v>551</v>
      </c>
      <c r="E265" s="168" t="s">
        <v>147</v>
      </c>
      <c r="F265" s="41" t="s">
        <v>552</v>
      </c>
      <c r="G265" s="26">
        <f>VLOOKUP(D265,全省上年决算数!$D$4:$G$1301,4)</f>
        <v>53</v>
      </c>
      <c r="H265" s="26">
        <f>IFERROR(VLOOKUP(D265,全省预算!D:I,5,0),)</f>
        <v>56</v>
      </c>
      <c r="I265" s="26"/>
      <c r="J265" s="26">
        <f>SUMIF(全省决算数!A264:A1644,D265:D1561,全省决算数!C264:C1644)</f>
        <v>45</v>
      </c>
      <c r="K265" s="175">
        <f t="shared" si="28"/>
        <v>0.85</v>
      </c>
      <c r="L265" s="175">
        <f t="shared" si="31"/>
        <v>0.8</v>
      </c>
      <c r="M265" s="175">
        <f t="shared" si="29"/>
        <v>0</v>
      </c>
      <c r="N265" s="135">
        <f t="shared" si="26"/>
        <v>-0.151</v>
      </c>
      <c r="O265" s="176" t="str">
        <f t="shared" si="27"/>
        <v>是</v>
      </c>
      <c r="P265" s="176" t="str">
        <f t="shared" si="30"/>
        <v>否</v>
      </c>
    </row>
    <row r="266" hidden="1" spans="1:16">
      <c r="A266" s="167" t="s">
        <v>135</v>
      </c>
      <c r="B266" s="168" t="s">
        <v>135</v>
      </c>
      <c r="C266" s="168" t="s">
        <v>543</v>
      </c>
      <c r="D266" s="169" t="s">
        <v>553</v>
      </c>
      <c r="E266" s="168" t="s">
        <v>147</v>
      </c>
      <c r="F266" s="41" t="s">
        <v>554</v>
      </c>
      <c r="G266" s="26">
        <f>VLOOKUP(D266,全省上年决算数!$D$4:$G$1301,4)</f>
        <v>340</v>
      </c>
      <c r="H266" s="26">
        <f>IFERROR(VLOOKUP(D266,全省预算!D:I,5,0),)</f>
        <v>350</v>
      </c>
      <c r="I266" s="26"/>
      <c r="J266" s="26">
        <f>SUMIF(全省决算数!A265:A1645,D266:D1562,全省决算数!C265:C1645)</f>
        <v>289</v>
      </c>
      <c r="K266" s="175">
        <f t="shared" si="28"/>
        <v>0.85</v>
      </c>
      <c r="L266" s="175">
        <f t="shared" si="31"/>
        <v>0.83</v>
      </c>
      <c r="M266" s="175">
        <f t="shared" si="29"/>
        <v>0</v>
      </c>
      <c r="N266" s="135">
        <f t="shared" si="26"/>
        <v>-0.15</v>
      </c>
      <c r="O266" s="176" t="str">
        <f t="shared" si="27"/>
        <v>是</v>
      </c>
      <c r="P266" s="176" t="str">
        <f t="shared" si="30"/>
        <v>否</v>
      </c>
    </row>
    <row r="267" hidden="1" spans="1:16">
      <c r="A267" s="167" t="s">
        <v>135</v>
      </c>
      <c r="B267" s="168" t="s">
        <v>135</v>
      </c>
      <c r="C267" s="168" t="s">
        <v>543</v>
      </c>
      <c r="D267" s="169" t="s">
        <v>555</v>
      </c>
      <c r="E267" s="168" t="s">
        <v>147</v>
      </c>
      <c r="F267" s="41" t="s">
        <v>556</v>
      </c>
      <c r="G267" s="26">
        <f>VLOOKUP(D267,全省上年决算数!$D$4:$G$1301,4)</f>
        <v>2706</v>
      </c>
      <c r="H267" s="26">
        <f>IFERROR(VLOOKUP(D267,全省预算!D:I,5,0),)</f>
        <v>3000</v>
      </c>
      <c r="I267" s="26"/>
      <c r="J267" s="26">
        <f>SUMIF(全省决算数!A266:A1646,D267:D1563,全省决算数!C266:C1646)</f>
        <v>2656</v>
      </c>
      <c r="K267" s="175">
        <f t="shared" si="28"/>
        <v>0.98</v>
      </c>
      <c r="L267" s="175">
        <f t="shared" si="31"/>
        <v>0.89</v>
      </c>
      <c r="M267" s="175">
        <f t="shared" si="29"/>
        <v>0</v>
      </c>
      <c r="N267" s="135">
        <f t="shared" si="26"/>
        <v>-0.018</v>
      </c>
      <c r="O267" s="176" t="str">
        <f t="shared" si="27"/>
        <v>是</v>
      </c>
      <c r="P267" s="176" t="str">
        <f t="shared" si="30"/>
        <v>否</v>
      </c>
    </row>
    <row r="268" hidden="1" spans="1:16">
      <c r="A268" s="167" t="s">
        <v>135</v>
      </c>
      <c r="B268" s="168" t="s">
        <v>135</v>
      </c>
      <c r="C268" s="168" t="s">
        <v>543</v>
      </c>
      <c r="D268" s="169" t="s">
        <v>557</v>
      </c>
      <c r="E268" s="168" t="s">
        <v>147</v>
      </c>
      <c r="F268" s="41" t="s">
        <v>558</v>
      </c>
      <c r="G268" s="26">
        <f>VLOOKUP(D268,全省上年决算数!$D$4:$G$1301,4)</f>
        <v>29789</v>
      </c>
      <c r="H268" s="26">
        <f>IFERROR(VLOOKUP(D268,全省预算!D:I,5,0),)</f>
        <v>31000</v>
      </c>
      <c r="I268" s="26"/>
      <c r="J268" s="26">
        <f>SUMIF(全省决算数!A267:A1647,D268:D1564,全省决算数!C267:C1647)</f>
        <v>28189</v>
      </c>
      <c r="K268" s="175">
        <f t="shared" si="28"/>
        <v>0.95</v>
      </c>
      <c r="L268" s="175">
        <f t="shared" si="31"/>
        <v>0.91</v>
      </c>
      <c r="M268" s="175">
        <f t="shared" si="29"/>
        <v>0</v>
      </c>
      <c r="N268" s="135">
        <f t="shared" si="26"/>
        <v>-0.054</v>
      </c>
      <c r="O268" s="176" t="str">
        <f t="shared" si="27"/>
        <v>是</v>
      </c>
      <c r="P268" s="176" t="str">
        <f t="shared" si="30"/>
        <v>否</v>
      </c>
    </row>
    <row r="269" hidden="1" spans="1:16">
      <c r="A269" s="167" t="s">
        <v>135</v>
      </c>
      <c r="B269" s="168"/>
      <c r="C269" s="168" t="s">
        <v>543</v>
      </c>
      <c r="D269" s="169" t="s">
        <v>559</v>
      </c>
      <c r="E269" s="168" t="s">
        <v>147</v>
      </c>
      <c r="F269" s="41" t="s">
        <v>560</v>
      </c>
      <c r="G269" s="26">
        <f>VLOOKUP(D269,全省上年决算数!$D$4:$G$1301,4)</f>
        <v>3240</v>
      </c>
      <c r="H269" s="26">
        <f>IFERROR(VLOOKUP(D269,全省预算!D:I,5,0),)</f>
        <v>3300</v>
      </c>
      <c r="I269" s="26"/>
      <c r="J269" s="26">
        <f>SUMIF(全省决算数!A268:A1648,D269:D1565,全省决算数!C268:C1648)</f>
        <v>3048</v>
      </c>
      <c r="K269" s="175">
        <f t="shared" si="28"/>
        <v>0.94</v>
      </c>
      <c r="L269" s="175">
        <f t="shared" si="31"/>
        <v>0.92</v>
      </c>
      <c r="M269" s="175">
        <f t="shared" si="29"/>
        <v>0</v>
      </c>
      <c r="N269" s="135">
        <f t="shared" si="26"/>
        <v>-0.059</v>
      </c>
      <c r="O269" s="176" t="str">
        <f t="shared" si="27"/>
        <v>是</v>
      </c>
      <c r="P269" s="176" t="str">
        <f t="shared" si="30"/>
        <v>否</v>
      </c>
    </row>
    <row r="270" hidden="1" spans="1:16">
      <c r="A270" s="167"/>
      <c r="B270" s="456" t="s">
        <v>541</v>
      </c>
      <c r="C270" s="168" t="s">
        <v>135</v>
      </c>
      <c r="D270" s="169" t="s">
        <v>561</v>
      </c>
      <c r="E270" s="168" t="s">
        <v>147</v>
      </c>
      <c r="F270" s="41" t="s">
        <v>562</v>
      </c>
      <c r="G270" s="26">
        <f>VLOOKUP(D270,全省上年决算数!$D$4:$G$1301,4)</f>
        <v>30493</v>
      </c>
      <c r="H270" s="26">
        <f>IFERROR(VLOOKUP(D270,全省预算!D:I,5,0),)</f>
        <v>30100</v>
      </c>
      <c r="I270" s="26">
        <f>IFERROR(VLOOKUP(D270,全省调整!A:I,3,0),)</f>
        <v>0</v>
      </c>
      <c r="J270" s="26">
        <f>SUMIF(全省决算数!A269:A1649,D270:D1566,全省决算数!C269:C1649)</f>
        <v>22253</v>
      </c>
      <c r="K270" s="407">
        <f t="shared" si="28"/>
        <v>0.73</v>
      </c>
      <c r="L270" s="407">
        <f t="shared" si="31"/>
        <v>0.739</v>
      </c>
      <c r="M270" s="407">
        <f t="shared" si="29"/>
        <v>0</v>
      </c>
      <c r="N270" s="135">
        <f t="shared" si="26"/>
        <v>-0.27</v>
      </c>
      <c r="O270" s="176" t="str">
        <f t="shared" si="27"/>
        <v>是</v>
      </c>
      <c r="P270" s="176" t="str">
        <f t="shared" si="30"/>
        <v>是</v>
      </c>
    </row>
    <row r="271" ht="21.95" customHeight="1" spans="1:16">
      <c r="A271" s="167" t="s">
        <v>134</v>
      </c>
      <c r="B271" s="168"/>
      <c r="C271" s="168" t="s">
        <v>135</v>
      </c>
      <c r="D271" s="169" t="s">
        <v>563</v>
      </c>
      <c r="E271" s="168" t="s">
        <v>135</v>
      </c>
      <c r="F271" s="43" t="s">
        <v>564</v>
      </c>
      <c r="G271" s="170">
        <f>SUMIF($B272:$B$1301,$D271,$G272:$G$1301)</f>
        <v>2196626</v>
      </c>
      <c r="H271" s="170">
        <f>VLOOKUP(F271,全省预算!$F:$H,3,0)</f>
        <v>2263000</v>
      </c>
      <c r="I271" s="170">
        <f>SUMIF($B272:$B$1301,$D271,$I272:$I$1301)</f>
        <v>2487820</v>
      </c>
      <c r="J271" s="170">
        <f>VLOOKUP(F271,全省决算数!$B:$C,2,0)</f>
        <v>2425373</v>
      </c>
      <c r="K271" s="405">
        <f t="shared" si="28"/>
        <v>1.104</v>
      </c>
      <c r="L271" s="405">
        <f t="shared" si="31"/>
        <v>1.072</v>
      </c>
      <c r="M271" s="405">
        <f t="shared" si="29"/>
        <v>0.975</v>
      </c>
      <c r="N271" s="133">
        <f t="shared" si="26"/>
        <v>0.104</v>
      </c>
      <c r="O271" s="176" t="str">
        <f t="shared" si="27"/>
        <v>是</v>
      </c>
      <c r="P271" s="176" t="str">
        <f t="shared" si="30"/>
        <v>是</v>
      </c>
    </row>
    <row r="272" ht="21.95" customHeight="1" spans="1:16">
      <c r="A272" s="167" t="s">
        <v>135</v>
      </c>
      <c r="B272" s="456" t="s">
        <v>563</v>
      </c>
      <c r="C272" s="168"/>
      <c r="D272" s="169" t="s">
        <v>565</v>
      </c>
      <c r="E272" s="168"/>
      <c r="F272" s="41" t="s">
        <v>566</v>
      </c>
      <c r="G272" s="26">
        <f>SUMIF($C273:$C$1301,$D272,$G273:$G$1301)</f>
        <v>184655</v>
      </c>
      <c r="H272" s="26">
        <f>VLOOKUP(F272,全省预算!$F:$H,3,0)</f>
        <v>189500</v>
      </c>
      <c r="I272" s="26">
        <f>IFERROR(VLOOKUP(D272,全省调整!A:I,3,0),)</f>
        <v>183525</v>
      </c>
      <c r="J272" s="26">
        <f>VLOOKUP(F272,全省决算数!$B:$C,2,0)</f>
        <v>182193</v>
      </c>
      <c r="K272" s="407">
        <f t="shared" si="28"/>
        <v>0.987</v>
      </c>
      <c r="L272" s="407">
        <f t="shared" si="31"/>
        <v>0.961</v>
      </c>
      <c r="M272" s="407">
        <f t="shared" si="29"/>
        <v>0.993</v>
      </c>
      <c r="N272" s="135">
        <f t="shared" si="26"/>
        <v>-0.013</v>
      </c>
      <c r="O272" s="176" t="str">
        <f t="shared" si="27"/>
        <v>是</v>
      </c>
      <c r="P272" s="176" t="str">
        <f t="shared" si="30"/>
        <v>是</v>
      </c>
    </row>
    <row r="273" hidden="1" spans="1:16">
      <c r="A273" s="167" t="s">
        <v>135</v>
      </c>
      <c r="B273" s="168" t="s">
        <v>135</v>
      </c>
      <c r="C273" s="168" t="s">
        <v>565</v>
      </c>
      <c r="D273" s="169" t="s">
        <v>567</v>
      </c>
      <c r="E273" s="168" t="s">
        <v>147</v>
      </c>
      <c r="F273" s="23" t="s">
        <v>568</v>
      </c>
      <c r="G273" s="26">
        <f>VLOOKUP(D273,全省上年决算数!$D$4:$G$1301,4)</f>
        <v>21230</v>
      </c>
      <c r="H273" s="26">
        <f>IFERROR(VLOOKUP(D273,全省预算!D:I,5,0),)</f>
        <v>22000</v>
      </c>
      <c r="I273" s="26"/>
      <c r="J273" s="26">
        <f>SUMIF(全省决算数!A272:A1652,D273:D1569,全省决算数!C272:C1652)</f>
        <v>21595</v>
      </c>
      <c r="K273" s="175">
        <f t="shared" si="28"/>
        <v>1.02</v>
      </c>
      <c r="L273" s="175">
        <f t="shared" si="31"/>
        <v>0.98</v>
      </c>
      <c r="M273" s="175">
        <f t="shared" si="29"/>
        <v>0</v>
      </c>
      <c r="N273" s="135">
        <f t="shared" si="26"/>
        <v>0.017</v>
      </c>
      <c r="O273" s="176" t="str">
        <f t="shared" si="27"/>
        <v>是</v>
      </c>
      <c r="P273" s="176" t="str">
        <f t="shared" si="30"/>
        <v>否</v>
      </c>
    </row>
    <row r="274" hidden="1" spans="1:16">
      <c r="A274" s="167" t="s">
        <v>135</v>
      </c>
      <c r="B274" s="168" t="s">
        <v>135</v>
      </c>
      <c r="C274" s="168" t="s">
        <v>565</v>
      </c>
      <c r="D274" s="169" t="s">
        <v>569</v>
      </c>
      <c r="E274" s="168" t="s">
        <v>147</v>
      </c>
      <c r="F274" s="41" t="s">
        <v>570</v>
      </c>
      <c r="G274" s="26">
        <f>VLOOKUP(D274,全省上年决算数!$D$4:$G$1301,4)</f>
        <v>39533</v>
      </c>
      <c r="H274" s="26">
        <f>IFERROR(VLOOKUP(D274,全省预算!D:I,5,0),)</f>
        <v>40700</v>
      </c>
      <c r="I274" s="26"/>
      <c r="J274" s="26">
        <f>SUMIF(全省决算数!A273:A1653,D274:D1570,全省决算数!C273:C1653)</f>
        <v>29002</v>
      </c>
      <c r="K274" s="175">
        <f t="shared" si="28"/>
        <v>0.73</v>
      </c>
      <c r="L274" s="175">
        <f t="shared" si="31"/>
        <v>0.71</v>
      </c>
      <c r="M274" s="175">
        <f t="shared" si="29"/>
        <v>0</v>
      </c>
      <c r="N274" s="135">
        <f t="shared" si="26"/>
        <v>-0.266</v>
      </c>
      <c r="O274" s="176" t="str">
        <f t="shared" si="27"/>
        <v>是</v>
      </c>
      <c r="P274" s="176" t="str">
        <f t="shared" si="30"/>
        <v>否</v>
      </c>
    </row>
    <row r="275" hidden="1" spans="1:16">
      <c r="A275" s="167" t="s">
        <v>135</v>
      </c>
      <c r="B275" s="168" t="s">
        <v>135</v>
      </c>
      <c r="C275" s="168" t="s">
        <v>565</v>
      </c>
      <c r="D275" s="169" t="s">
        <v>571</v>
      </c>
      <c r="E275" s="168" t="s">
        <v>147</v>
      </c>
      <c r="F275" s="41" t="s">
        <v>572</v>
      </c>
      <c r="G275" s="26">
        <f>VLOOKUP(D275,全省上年决算数!$D$4:$G$1301,4)</f>
        <v>108936</v>
      </c>
      <c r="H275" s="26">
        <f>IFERROR(VLOOKUP(D275,全省预算!D:I,5,0),)</f>
        <v>111500</v>
      </c>
      <c r="I275" s="26"/>
      <c r="J275" s="26">
        <f>SUMIF(全省决算数!A274:A1654,D275:D1571,全省决算数!C274:C1654)</f>
        <v>100995</v>
      </c>
      <c r="K275" s="175">
        <f t="shared" si="28"/>
        <v>0.93</v>
      </c>
      <c r="L275" s="175">
        <f t="shared" si="31"/>
        <v>0.91</v>
      </c>
      <c r="M275" s="175">
        <f t="shared" si="29"/>
        <v>0</v>
      </c>
      <c r="N275" s="135">
        <f t="shared" si="26"/>
        <v>-0.073</v>
      </c>
      <c r="O275" s="176" t="str">
        <f t="shared" si="27"/>
        <v>是</v>
      </c>
      <c r="P275" s="176" t="str">
        <f t="shared" si="30"/>
        <v>否</v>
      </c>
    </row>
    <row r="276" hidden="1" spans="1:16">
      <c r="A276" s="167" t="s">
        <v>135</v>
      </c>
      <c r="B276" s="168" t="s">
        <v>135</v>
      </c>
      <c r="C276" s="168" t="s">
        <v>565</v>
      </c>
      <c r="D276" s="169" t="s">
        <v>573</v>
      </c>
      <c r="E276" s="168" t="s">
        <v>147</v>
      </c>
      <c r="F276" s="23" t="s">
        <v>574</v>
      </c>
      <c r="G276" s="26">
        <f>VLOOKUP(D276,全省上年决算数!$D$4:$G$1301,4)</f>
        <v>2549</v>
      </c>
      <c r="H276" s="26">
        <f>IFERROR(VLOOKUP(D276,全省预算!D:I,5,0),)</f>
        <v>2600</v>
      </c>
      <c r="I276" s="26"/>
      <c r="J276" s="26">
        <f>SUMIF(全省决算数!A275:A1655,D276:D1572,全省决算数!C275:C1655)</f>
        <v>2019</v>
      </c>
      <c r="K276" s="175">
        <f t="shared" si="28"/>
        <v>0.79</v>
      </c>
      <c r="L276" s="175">
        <f t="shared" si="31"/>
        <v>0.78</v>
      </c>
      <c r="M276" s="175">
        <f t="shared" si="29"/>
        <v>0</v>
      </c>
      <c r="N276" s="135">
        <f t="shared" si="26"/>
        <v>-0.208</v>
      </c>
      <c r="O276" s="176" t="str">
        <f t="shared" si="27"/>
        <v>是</v>
      </c>
      <c r="P276" s="176" t="str">
        <f t="shared" si="30"/>
        <v>否</v>
      </c>
    </row>
    <row r="277" hidden="1" spans="1:16">
      <c r="A277" s="167" t="s">
        <v>135</v>
      </c>
      <c r="B277" s="168" t="s">
        <v>135</v>
      </c>
      <c r="C277" s="168" t="s">
        <v>565</v>
      </c>
      <c r="D277" s="169" t="s">
        <v>575</v>
      </c>
      <c r="E277" s="168" t="s">
        <v>147</v>
      </c>
      <c r="F277" s="41" t="s">
        <v>576</v>
      </c>
      <c r="G277" s="26">
        <f>VLOOKUP(D277,全省上年决算数!$D$4:$G$1301,4)</f>
        <v>82</v>
      </c>
      <c r="H277" s="26">
        <f>IFERROR(VLOOKUP(D277,全省预算!D:I,5,0),)</f>
        <v>85</v>
      </c>
      <c r="I277" s="26"/>
      <c r="J277" s="26">
        <f>SUMIF(全省决算数!A276:A1656,D277:D1573,全省决算数!C276:C1656)</f>
        <v>82</v>
      </c>
      <c r="K277" s="175">
        <f t="shared" si="28"/>
        <v>1</v>
      </c>
      <c r="L277" s="175">
        <f t="shared" si="31"/>
        <v>0.96</v>
      </c>
      <c r="M277" s="175">
        <f t="shared" si="29"/>
        <v>0</v>
      </c>
      <c r="N277" s="135">
        <f t="shared" si="26"/>
        <v>0</v>
      </c>
      <c r="O277" s="176" t="str">
        <f t="shared" si="27"/>
        <v>是</v>
      </c>
      <c r="P277" s="176" t="str">
        <f t="shared" si="30"/>
        <v>否</v>
      </c>
    </row>
    <row r="278" hidden="1" spans="1:16">
      <c r="A278" s="167" t="s">
        <v>135</v>
      </c>
      <c r="B278" s="168" t="s">
        <v>135</v>
      </c>
      <c r="C278" s="168" t="s">
        <v>565</v>
      </c>
      <c r="D278" s="169" t="s">
        <v>577</v>
      </c>
      <c r="E278" s="168" t="s">
        <v>147</v>
      </c>
      <c r="F278" s="41" t="s">
        <v>578</v>
      </c>
      <c r="G278" s="26">
        <f>VLOOKUP(D278,全省上年决算数!$D$4:$G$1301,4)</f>
        <v>9319</v>
      </c>
      <c r="H278" s="26">
        <f>IFERROR(VLOOKUP(D278,全省预算!D:I,5,0),)</f>
        <v>9500</v>
      </c>
      <c r="I278" s="26"/>
      <c r="J278" s="26">
        <f>SUMIF(全省决算数!A277:A1657,D278:D1574,全省决算数!C277:C1657)</f>
        <v>26561</v>
      </c>
      <c r="K278" s="175">
        <f t="shared" si="28"/>
        <v>2.85</v>
      </c>
      <c r="L278" s="175">
        <f t="shared" si="31"/>
        <v>2.8</v>
      </c>
      <c r="M278" s="175">
        <f t="shared" si="29"/>
        <v>0</v>
      </c>
      <c r="N278" s="135">
        <f t="shared" si="26"/>
        <v>1.85</v>
      </c>
      <c r="O278" s="176" t="str">
        <f t="shared" si="27"/>
        <v>是</v>
      </c>
      <c r="P278" s="176" t="str">
        <f t="shared" si="30"/>
        <v>否</v>
      </c>
    </row>
    <row r="279" hidden="1" spans="1:16">
      <c r="A279" s="167" t="s">
        <v>135</v>
      </c>
      <c r="B279" s="168" t="s">
        <v>135</v>
      </c>
      <c r="C279" s="168" t="s">
        <v>565</v>
      </c>
      <c r="D279" s="169" t="s">
        <v>579</v>
      </c>
      <c r="E279" s="168" t="s">
        <v>147</v>
      </c>
      <c r="F279" s="41" t="s">
        <v>580</v>
      </c>
      <c r="G279" s="26">
        <f>VLOOKUP(D279,全省上年决算数!$D$4:$G$1301,4)</f>
        <v>0</v>
      </c>
      <c r="H279" s="26">
        <f>IFERROR(VLOOKUP(D279,全省预算!D:I,5,0),)</f>
        <v>0</v>
      </c>
      <c r="I279" s="26"/>
      <c r="J279" s="26">
        <f>SUMIF(全省决算数!A278:A1658,D279:D1575,全省决算数!C278:C1658)</f>
        <v>0</v>
      </c>
      <c r="K279" s="175"/>
      <c r="L279" s="175"/>
      <c r="M279" s="175">
        <f t="shared" si="29"/>
        <v>0</v>
      </c>
      <c r="N279" s="135" t="str">
        <f t="shared" si="26"/>
        <v/>
      </c>
      <c r="O279" s="176" t="str">
        <f t="shared" si="27"/>
        <v>否</v>
      </c>
      <c r="P279" s="176" t="str">
        <f t="shared" si="30"/>
        <v>否</v>
      </c>
    </row>
    <row r="280" hidden="1" spans="1:16">
      <c r="A280" s="167" t="s">
        <v>135</v>
      </c>
      <c r="B280" s="168" t="s">
        <v>135</v>
      </c>
      <c r="C280" s="168" t="s">
        <v>565</v>
      </c>
      <c r="D280" s="169" t="s">
        <v>581</v>
      </c>
      <c r="E280" s="168" t="s">
        <v>147</v>
      </c>
      <c r="F280" s="41" t="s">
        <v>582</v>
      </c>
      <c r="G280" s="26">
        <f>VLOOKUP(D280,全省上年决算数!$D$4:$G$1301,4)</f>
        <v>3</v>
      </c>
      <c r="H280" s="26">
        <f>IFERROR(VLOOKUP(D280,全省预算!D:I,5,0),)</f>
        <v>0</v>
      </c>
      <c r="I280" s="26"/>
      <c r="J280" s="26">
        <f>SUMIF(全省决算数!A279:A1659,D280:D1576,全省决算数!C279:C1659)</f>
        <v>1</v>
      </c>
      <c r="K280" s="175">
        <f t="shared" si="28"/>
        <v>0.33</v>
      </c>
      <c r="L280" s="175"/>
      <c r="M280" s="175">
        <f t="shared" si="29"/>
        <v>0</v>
      </c>
      <c r="N280" s="135">
        <f t="shared" si="26"/>
        <v>-0.667</v>
      </c>
      <c r="O280" s="176" t="str">
        <f t="shared" si="27"/>
        <v>是</v>
      </c>
      <c r="P280" s="176" t="str">
        <f t="shared" si="30"/>
        <v>否</v>
      </c>
    </row>
    <row r="281" hidden="1" spans="1:16">
      <c r="A281" s="167" t="s">
        <v>135</v>
      </c>
      <c r="B281" s="168"/>
      <c r="C281" s="168" t="s">
        <v>565</v>
      </c>
      <c r="D281" s="455" t="s">
        <v>583</v>
      </c>
      <c r="E281" s="168" t="s">
        <v>147</v>
      </c>
      <c r="F281" s="41" t="s">
        <v>584</v>
      </c>
      <c r="G281" s="26">
        <f>VLOOKUP(D281,全省上年决算数!$D$4:$G$1301,4)</f>
        <v>0</v>
      </c>
      <c r="H281" s="26">
        <f>IFERROR(VLOOKUP(D281,全省预算!D:I,5,0),)</f>
        <v>0</v>
      </c>
      <c r="I281" s="26"/>
      <c r="J281" s="26">
        <f>SUMIF(全省决算数!A280:A1660,D281:D1577,全省决算数!C280:C1660)</f>
        <v>0</v>
      </c>
      <c r="K281" s="175"/>
      <c r="L281" s="175"/>
      <c r="M281" s="175">
        <f t="shared" si="29"/>
        <v>0</v>
      </c>
      <c r="N281" s="135" t="str">
        <f t="shared" si="26"/>
        <v/>
      </c>
      <c r="O281" s="176" t="str">
        <f t="shared" si="27"/>
        <v>否</v>
      </c>
      <c r="P281" s="176" t="str">
        <f t="shared" si="30"/>
        <v>否</v>
      </c>
    </row>
    <row r="282" hidden="1" spans="1:16">
      <c r="A282" s="167" t="s">
        <v>135</v>
      </c>
      <c r="B282" s="168"/>
      <c r="C282" s="168" t="s">
        <v>565</v>
      </c>
      <c r="D282" s="455" t="s">
        <v>585</v>
      </c>
      <c r="E282" s="168" t="s">
        <v>147</v>
      </c>
      <c r="F282" s="41" t="s">
        <v>586</v>
      </c>
      <c r="G282" s="26">
        <f>VLOOKUP(D282,全省上年决算数!$D$4:$G$1301,4)</f>
        <v>3003</v>
      </c>
      <c r="H282" s="26">
        <f>IFERROR(VLOOKUP(D282,全省预算!D:I,5,0),)</f>
        <v>3115</v>
      </c>
      <c r="I282" s="26"/>
      <c r="J282" s="26">
        <f>SUMIF(全省决算数!A281:A1661,D282:D1578,全省决算数!C281:C1661)</f>
        <v>1938</v>
      </c>
      <c r="K282" s="175">
        <f t="shared" si="28"/>
        <v>0.65</v>
      </c>
      <c r="L282" s="175">
        <f t="shared" si="31"/>
        <v>0.62</v>
      </c>
      <c r="M282" s="175">
        <f t="shared" si="29"/>
        <v>0</v>
      </c>
      <c r="N282" s="135">
        <f t="shared" si="26"/>
        <v>-0.355</v>
      </c>
      <c r="O282" s="176" t="str">
        <f t="shared" si="27"/>
        <v>是</v>
      </c>
      <c r="P282" s="176" t="str">
        <f t="shared" si="30"/>
        <v>否</v>
      </c>
    </row>
    <row r="283" ht="21.95" customHeight="1" spans="1:16">
      <c r="A283" s="167" t="s">
        <v>135</v>
      </c>
      <c r="B283" s="456" t="s">
        <v>563</v>
      </c>
      <c r="C283" s="168"/>
      <c r="D283" s="169" t="s">
        <v>587</v>
      </c>
      <c r="E283" s="168"/>
      <c r="F283" s="41" t="s">
        <v>588</v>
      </c>
      <c r="G283" s="26">
        <f>SUMIF($C284:$C$1301,$D283,$G284:$G$1301)</f>
        <v>1255598</v>
      </c>
      <c r="H283" s="26">
        <f>VLOOKUP(F283,全省预算!$F:$H,3,0)</f>
        <v>1294000</v>
      </c>
      <c r="I283" s="26">
        <f>IFERROR(VLOOKUP(D283,全省调整!A:I,3,0),)</f>
        <v>1418388</v>
      </c>
      <c r="J283" s="26">
        <f>VLOOKUP(F283,全省决算数!$B:$C,2,0)</f>
        <v>1380290</v>
      </c>
      <c r="K283" s="407">
        <f t="shared" si="28"/>
        <v>1.099</v>
      </c>
      <c r="L283" s="407">
        <f t="shared" si="31"/>
        <v>1.067</v>
      </c>
      <c r="M283" s="407">
        <f t="shared" si="29"/>
        <v>0.973</v>
      </c>
      <c r="N283" s="135">
        <f t="shared" si="26"/>
        <v>0.099</v>
      </c>
      <c r="O283" s="176" t="str">
        <f t="shared" si="27"/>
        <v>是</v>
      </c>
      <c r="P283" s="176" t="str">
        <f t="shared" si="30"/>
        <v>是</v>
      </c>
    </row>
    <row r="284" hidden="1" spans="1:16">
      <c r="A284" s="167" t="s">
        <v>135</v>
      </c>
      <c r="B284" s="168" t="s">
        <v>135</v>
      </c>
      <c r="C284" s="168" t="s">
        <v>587</v>
      </c>
      <c r="D284" s="169" t="s">
        <v>589</v>
      </c>
      <c r="E284" s="168" t="s">
        <v>147</v>
      </c>
      <c r="F284" s="41" t="s">
        <v>141</v>
      </c>
      <c r="G284" s="26">
        <f>VLOOKUP(D284,全省上年决算数!$D$4:$G$1301,4)</f>
        <v>561009</v>
      </c>
      <c r="H284" s="26">
        <f>IFERROR(VLOOKUP(D284,全省预算!D:I,5,0),)</f>
        <v>586000</v>
      </c>
      <c r="I284" s="26"/>
      <c r="J284" s="26">
        <f>SUMIF(全省决算数!A283:A1663,D284:D1580,全省决算数!C283:C1663)</f>
        <v>693318</v>
      </c>
      <c r="K284" s="175">
        <f t="shared" si="28"/>
        <v>1.24</v>
      </c>
      <c r="L284" s="175">
        <f t="shared" si="31"/>
        <v>1.18</v>
      </c>
      <c r="M284" s="175">
        <f t="shared" si="29"/>
        <v>0</v>
      </c>
      <c r="N284" s="135">
        <f t="shared" si="26"/>
        <v>0.236</v>
      </c>
      <c r="O284" s="176" t="str">
        <f t="shared" si="27"/>
        <v>是</v>
      </c>
      <c r="P284" s="176" t="str">
        <f t="shared" si="30"/>
        <v>否</v>
      </c>
    </row>
    <row r="285" hidden="1" spans="1:16">
      <c r="A285" s="167" t="s">
        <v>135</v>
      </c>
      <c r="B285" s="168" t="s">
        <v>135</v>
      </c>
      <c r="C285" s="168" t="s">
        <v>587</v>
      </c>
      <c r="D285" s="169" t="s">
        <v>590</v>
      </c>
      <c r="E285" s="168" t="s">
        <v>147</v>
      </c>
      <c r="F285" s="41" t="s">
        <v>143</v>
      </c>
      <c r="G285" s="26">
        <f>VLOOKUP(D285,全省上年决算数!$D$4:$G$1301,4)</f>
        <v>69236</v>
      </c>
      <c r="H285" s="26">
        <f>IFERROR(VLOOKUP(D285,全省预算!D:I,5,0),)</f>
        <v>71000</v>
      </c>
      <c r="I285" s="26"/>
      <c r="J285" s="26">
        <f>SUMIF(全省决算数!A284:A1664,D285:D1581,全省决算数!C284:C1664)</f>
        <v>86701</v>
      </c>
      <c r="K285" s="175">
        <f t="shared" si="28"/>
        <v>1.25</v>
      </c>
      <c r="L285" s="175">
        <f t="shared" si="31"/>
        <v>1.22</v>
      </c>
      <c r="M285" s="175">
        <f t="shared" si="29"/>
        <v>0</v>
      </c>
      <c r="N285" s="135">
        <f t="shared" si="26"/>
        <v>0.252</v>
      </c>
      <c r="O285" s="176" t="str">
        <f t="shared" si="27"/>
        <v>是</v>
      </c>
      <c r="P285" s="176" t="str">
        <f t="shared" si="30"/>
        <v>否</v>
      </c>
    </row>
    <row r="286" hidden="1" spans="1:16">
      <c r="A286" s="167" t="s">
        <v>135</v>
      </c>
      <c r="B286" s="168" t="s">
        <v>135</v>
      </c>
      <c r="C286" s="168" t="s">
        <v>587</v>
      </c>
      <c r="D286" s="169" t="s">
        <v>591</v>
      </c>
      <c r="E286" s="168" t="s">
        <v>147</v>
      </c>
      <c r="F286" s="41" t="s">
        <v>145</v>
      </c>
      <c r="G286" s="26">
        <f>VLOOKUP(D286,全省上年决算数!$D$4:$G$1301,4)</f>
        <v>12</v>
      </c>
      <c r="H286" s="26">
        <f>IFERROR(VLOOKUP(D286,全省预算!D:I,5,0),)</f>
        <v>13</v>
      </c>
      <c r="I286" s="26"/>
      <c r="J286" s="26">
        <f>SUMIF(全省决算数!A285:A1665,D286:D1582,全省决算数!C285:C1665)</f>
        <v>164</v>
      </c>
      <c r="K286" s="175">
        <f t="shared" si="28"/>
        <v>13.67</v>
      </c>
      <c r="L286" s="175">
        <f t="shared" si="31"/>
        <v>12.62</v>
      </c>
      <c r="M286" s="175">
        <f t="shared" si="29"/>
        <v>0</v>
      </c>
      <c r="N286" s="135">
        <f t="shared" si="26"/>
        <v>12.667</v>
      </c>
      <c r="O286" s="176" t="str">
        <f t="shared" si="27"/>
        <v>是</v>
      </c>
      <c r="P286" s="176" t="str">
        <f t="shared" si="30"/>
        <v>否</v>
      </c>
    </row>
    <row r="287" hidden="1" spans="1:16">
      <c r="A287" s="167" t="s">
        <v>135</v>
      </c>
      <c r="B287" s="168" t="s">
        <v>135</v>
      </c>
      <c r="C287" s="168" t="s">
        <v>587</v>
      </c>
      <c r="D287" s="169" t="s">
        <v>592</v>
      </c>
      <c r="E287" s="168" t="s">
        <v>147</v>
      </c>
      <c r="F287" s="23" t="s">
        <v>593</v>
      </c>
      <c r="G287" s="26">
        <f>VLOOKUP(D287,全省上年决算数!$D$4:$G$1301,4)</f>
        <v>102224</v>
      </c>
      <c r="H287" s="26">
        <f>IFERROR(VLOOKUP(D287,全省预算!D:I,5,0),)</f>
        <v>104920</v>
      </c>
      <c r="I287" s="26"/>
      <c r="J287" s="26">
        <f>SUMIF(全省决算数!A286:A1666,D287:D1583,全省决算数!C286:C1666)</f>
        <v>94906</v>
      </c>
      <c r="K287" s="175">
        <f t="shared" si="28"/>
        <v>0.93</v>
      </c>
      <c r="L287" s="175">
        <f t="shared" si="31"/>
        <v>0.9</v>
      </c>
      <c r="M287" s="175">
        <f t="shared" si="29"/>
        <v>0</v>
      </c>
      <c r="N287" s="135">
        <f t="shared" si="26"/>
        <v>-0.072</v>
      </c>
      <c r="O287" s="176" t="str">
        <f t="shared" si="27"/>
        <v>是</v>
      </c>
      <c r="P287" s="176" t="str">
        <f t="shared" si="30"/>
        <v>否</v>
      </c>
    </row>
    <row r="288" hidden="1" spans="1:16">
      <c r="A288" s="167" t="s">
        <v>135</v>
      </c>
      <c r="B288" s="168" t="s">
        <v>135</v>
      </c>
      <c r="C288" s="168" t="s">
        <v>587</v>
      </c>
      <c r="D288" s="169" t="s">
        <v>594</v>
      </c>
      <c r="E288" s="168" t="s">
        <v>147</v>
      </c>
      <c r="F288" s="41" t="s">
        <v>595</v>
      </c>
      <c r="G288" s="26">
        <f>VLOOKUP(D288,全省上年决算数!$D$4:$G$1301,4)</f>
        <v>9329</v>
      </c>
      <c r="H288" s="26">
        <f>IFERROR(VLOOKUP(D288,全省预算!D:I,5,0),)</f>
        <v>9540</v>
      </c>
      <c r="I288" s="26"/>
      <c r="J288" s="26">
        <f>SUMIF(全省决算数!A287:A1667,D288:D1584,全省决算数!C287:C1667)</f>
        <v>8375</v>
      </c>
      <c r="K288" s="175">
        <f t="shared" si="28"/>
        <v>0.9</v>
      </c>
      <c r="L288" s="175">
        <f t="shared" si="31"/>
        <v>0.88</v>
      </c>
      <c r="M288" s="175">
        <f t="shared" si="29"/>
        <v>0</v>
      </c>
      <c r="N288" s="135">
        <f t="shared" si="26"/>
        <v>-0.102</v>
      </c>
      <c r="O288" s="176" t="str">
        <f t="shared" si="27"/>
        <v>是</v>
      </c>
      <c r="P288" s="176" t="str">
        <f t="shared" si="30"/>
        <v>否</v>
      </c>
    </row>
    <row r="289" hidden="1" spans="1:16">
      <c r="A289" s="167" t="s">
        <v>135</v>
      </c>
      <c r="B289" s="168" t="s">
        <v>135</v>
      </c>
      <c r="C289" s="168" t="s">
        <v>587</v>
      </c>
      <c r="D289" s="169" t="s">
        <v>596</v>
      </c>
      <c r="E289" s="168" t="s">
        <v>147</v>
      </c>
      <c r="F289" s="41" t="s">
        <v>597</v>
      </c>
      <c r="G289" s="26">
        <f>VLOOKUP(D289,全省上年决算数!$D$4:$G$1301,4)</f>
        <v>25037</v>
      </c>
      <c r="H289" s="26">
        <f>IFERROR(VLOOKUP(D289,全省预算!D:I,5,0),)</f>
        <v>25800</v>
      </c>
      <c r="I289" s="26"/>
      <c r="J289" s="26">
        <f>SUMIF(全省决算数!A288:A1668,D289:D1585,全省决算数!C288:C1668)</f>
        <v>22703</v>
      </c>
      <c r="K289" s="175">
        <f t="shared" si="28"/>
        <v>0.91</v>
      </c>
      <c r="L289" s="175">
        <f t="shared" si="31"/>
        <v>0.88</v>
      </c>
      <c r="M289" s="175">
        <f t="shared" si="29"/>
        <v>0</v>
      </c>
      <c r="N289" s="135">
        <f t="shared" si="26"/>
        <v>-0.093</v>
      </c>
      <c r="O289" s="176" t="str">
        <f t="shared" si="27"/>
        <v>是</v>
      </c>
      <c r="P289" s="176" t="str">
        <f t="shared" si="30"/>
        <v>否</v>
      </c>
    </row>
    <row r="290" hidden="1" spans="1:16">
      <c r="A290" s="167" t="s">
        <v>135</v>
      </c>
      <c r="B290" s="168" t="s">
        <v>135</v>
      </c>
      <c r="C290" s="168" t="s">
        <v>587</v>
      </c>
      <c r="D290" s="169" t="s">
        <v>598</v>
      </c>
      <c r="E290" s="168" t="s">
        <v>147</v>
      </c>
      <c r="F290" s="41" t="s">
        <v>599</v>
      </c>
      <c r="G290" s="26">
        <f>VLOOKUP(D290,全省上年决算数!$D$4:$G$1301,4)</f>
        <v>5539</v>
      </c>
      <c r="H290" s="26">
        <f>IFERROR(VLOOKUP(D290,全省预算!D:I,5,0),)</f>
        <v>5600</v>
      </c>
      <c r="I290" s="26"/>
      <c r="J290" s="26">
        <f>SUMIF(全省决算数!A289:A1669,D290:D1586,全省决算数!C289:C1669)</f>
        <v>3855</v>
      </c>
      <c r="K290" s="175">
        <f t="shared" si="28"/>
        <v>0.7</v>
      </c>
      <c r="L290" s="175">
        <f t="shared" si="31"/>
        <v>0.69</v>
      </c>
      <c r="M290" s="175">
        <f t="shared" si="29"/>
        <v>0</v>
      </c>
      <c r="N290" s="135">
        <f t="shared" si="26"/>
        <v>-0.304</v>
      </c>
      <c r="O290" s="176" t="str">
        <f t="shared" si="27"/>
        <v>是</v>
      </c>
      <c r="P290" s="176" t="str">
        <f t="shared" si="30"/>
        <v>否</v>
      </c>
    </row>
    <row r="291" hidden="1" spans="1:16">
      <c r="A291" s="167" t="s">
        <v>135</v>
      </c>
      <c r="B291" s="168" t="s">
        <v>135</v>
      </c>
      <c r="C291" s="168" t="s">
        <v>587</v>
      </c>
      <c r="D291" s="169" t="s">
        <v>600</v>
      </c>
      <c r="E291" s="168" t="s">
        <v>147</v>
      </c>
      <c r="F291" s="41" t="s">
        <v>601</v>
      </c>
      <c r="G291" s="26">
        <f>VLOOKUP(D291,全省上年决算数!$D$4:$G$1301,4)</f>
        <v>2938</v>
      </c>
      <c r="H291" s="26">
        <f>IFERROR(VLOOKUP(D291,全省预算!D:I,5,0),)</f>
        <v>5500</v>
      </c>
      <c r="I291" s="26"/>
      <c r="J291" s="26">
        <f>SUMIF(全省决算数!A290:A1670,D291:D1587,全省决算数!C290:C1670)</f>
        <v>7018</v>
      </c>
      <c r="K291" s="175">
        <f t="shared" si="28"/>
        <v>2.39</v>
      </c>
      <c r="L291" s="175">
        <f t="shared" si="31"/>
        <v>1.28</v>
      </c>
      <c r="M291" s="175">
        <f t="shared" si="29"/>
        <v>0</v>
      </c>
      <c r="N291" s="135">
        <f t="shared" si="26"/>
        <v>1.389</v>
      </c>
      <c r="O291" s="176" t="str">
        <f t="shared" si="27"/>
        <v>是</v>
      </c>
      <c r="P291" s="176" t="str">
        <f t="shared" si="30"/>
        <v>否</v>
      </c>
    </row>
    <row r="292" hidden="1" spans="1:16">
      <c r="A292" s="167" t="s">
        <v>135</v>
      </c>
      <c r="B292" s="168" t="s">
        <v>135</v>
      </c>
      <c r="C292" s="168" t="s">
        <v>587</v>
      </c>
      <c r="D292" s="169" t="s">
        <v>602</v>
      </c>
      <c r="E292" s="168" t="s">
        <v>147</v>
      </c>
      <c r="F292" s="41" t="s">
        <v>603</v>
      </c>
      <c r="G292" s="26">
        <f>VLOOKUP(D292,全省上年决算数!$D$4:$G$1301,4)</f>
        <v>2488</v>
      </c>
      <c r="H292" s="26">
        <f>IFERROR(VLOOKUP(D292,全省预算!D:I,5,0),)</f>
        <v>2550</v>
      </c>
      <c r="I292" s="26"/>
      <c r="J292" s="26">
        <f>SUMIF(全省决算数!A291:A1671,D292:D1588,全省决算数!C291:C1671)</f>
        <v>2904</v>
      </c>
      <c r="K292" s="175">
        <f t="shared" si="28"/>
        <v>1.17</v>
      </c>
      <c r="L292" s="175">
        <f t="shared" si="31"/>
        <v>1.14</v>
      </c>
      <c r="M292" s="175">
        <f t="shared" si="29"/>
        <v>0</v>
      </c>
      <c r="N292" s="135">
        <f t="shared" si="26"/>
        <v>0.167</v>
      </c>
      <c r="O292" s="176" t="str">
        <f t="shared" si="27"/>
        <v>是</v>
      </c>
      <c r="P292" s="176" t="str">
        <f t="shared" si="30"/>
        <v>否</v>
      </c>
    </row>
    <row r="293" hidden="1" spans="1:16">
      <c r="A293" s="167" t="s">
        <v>135</v>
      </c>
      <c r="B293" s="168" t="s">
        <v>135</v>
      </c>
      <c r="C293" s="168" t="s">
        <v>587</v>
      </c>
      <c r="D293" s="169" t="s">
        <v>604</v>
      </c>
      <c r="E293" s="168" t="s">
        <v>147</v>
      </c>
      <c r="F293" s="41" t="s">
        <v>605</v>
      </c>
      <c r="G293" s="26">
        <f>VLOOKUP(D293,全省上年决算数!$D$4:$G$1301,4)</f>
        <v>717</v>
      </c>
      <c r="H293" s="26">
        <f>IFERROR(VLOOKUP(D293,全省预算!D:I,5,0),)</f>
        <v>720</v>
      </c>
      <c r="I293" s="26"/>
      <c r="J293" s="26">
        <f>SUMIF(全省决算数!A292:A1672,D293:D1589,全省决算数!C292:C1672)</f>
        <v>594</v>
      </c>
      <c r="K293" s="175">
        <f t="shared" si="28"/>
        <v>0.83</v>
      </c>
      <c r="L293" s="175">
        <f t="shared" si="31"/>
        <v>0.83</v>
      </c>
      <c r="M293" s="175">
        <f t="shared" si="29"/>
        <v>0</v>
      </c>
      <c r="N293" s="135">
        <f t="shared" si="26"/>
        <v>-0.172</v>
      </c>
      <c r="O293" s="176" t="str">
        <f t="shared" si="27"/>
        <v>是</v>
      </c>
      <c r="P293" s="176" t="str">
        <f t="shared" si="30"/>
        <v>否</v>
      </c>
    </row>
    <row r="294" hidden="1" spans="1:16">
      <c r="A294" s="167" t="s">
        <v>135</v>
      </c>
      <c r="B294" s="168" t="s">
        <v>135</v>
      </c>
      <c r="C294" s="168" t="s">
        <v>587</v>
      </c>
      <c r="D294" s="169" t="s">
        <v>606</v>
      </c>
      <c r="E294" s="168" t="s">
        <v>147</v>
      </c>
      <c r="F294" s="41" t="s">
        <v>607</v>
      </c>
      <c r="G294" s="26">
        <f>VLOOKUP(D294,全省上年决算数!$D$4:$G$1301,4)</f>
        <v>78553</v>
      </c>
      <c r="H294" s="26">
        <f>IFERROR(VLOOKUP(D294,全省预算!D:I,5,0),)</f>
        <v>81000</v>
      </c>
      <c r="I294" s="26"/>
      <c r="J294" s="26">
        <f>SUMIF(全省决算数!A293:A1673,D294:D1590,全省决算数!C293:C1673)</f>
        <v>77642</v>
      </c>
      <c r="K294" s="175">
        <f t="shared" si="28"/>
        <v>0.99</v>
      </c>
      <c r="L294" s="175">
        <f t="shared" si="31"/>
        <v>0.96</v>
      </c>
      <c r="M294" s="175">
        <f t="shared" si="29"/>
        <v>0</v>
      </c>
      <c r="N294" s="135">
        <f t="shared" si="26"/>
        <v>-0.012</v>
      </c>
      <c r="O294" s="176" t="str">
        <f t="shared" si="27"/>
        <v>是</v>
      </c>
      <c r="P294" s="176" t="str">
        <f t="shared" si="30"/>
        <v>否</v>
      </c>
    </row>
    <row r="295" hidden="1" spans="1:16">
      <c r="A295" s="167" t="s">
        <v>135</v>
      </c>
      <c r="B295" s="168" t="s">
        <v>135</v>
      </c>
      <c r="C295" s="168" t="s">
        <v>587</v>
      </c>
      <c r="D295" s="169" t="s">
        <v>608</v>
      </c>
      <c r="E295" s="168" t="s">
        <v>147</v>
      </c>
      <c r="F295" s="41" t="s">
        <v>609</v>
      </c>
      <c r="G295" s="26">
        <f>VLOOKUP(D295,全省上年决算数!$D$4:$G$1301,4)</f>
        <v>158581</v>
      </c>
      <c r="H295" s="26">
        <f>IFERROR(VLOOKUP(D295,全省预算!D:I,5,0),)</f>
        <v>163000</v>
      </c>
      <c r="I295" s="26"/>
      <c r="J295" s="26">
        <f>SUMIF(全省决算数!A294:A1674,D295:D1591,全省决算数!C294:C1674)</f>
        <v>143116</v>
      </c>
      <c r="K295" s="175">
        <f t="shared" si="28"/>
        <v>0.9</v>
      </c>
      <c r="L295" s="175">
        <f t="shared" si="31"/>
        <v>0.88</v>
      </c>
      <c r="M295" s="175">
        <f t="shared" si="29"/>
        <v>0</v>
      </c>
      <c r="N295" s="135">
        <f t="shared" si="26"/>
        <v>-0.098</v>
      </c>
      <c r="O295" s="176" t="str">
        <f t="shared" si="27"/>
        <v>是</v>
      </c>
      <c r="P295" s="176" t="str">
        <f t="shared" si="30"/>
        <v>否</v>
      </c>
    </row>
    <row r="296" hidden="1" spans="1:16">
      <c r="A296" s="167" t="s">
        <v>135</v>
      </c>
      <c r="B296" s="168" t="s">
        <v>135</v>
      </c>
      <c r="C296" s="168" t="s">
        <v>587</v>
      </c>
      <c r="D296" s="169" t="s">
        <v>610</v>
      </c>
      <c r="E296" s="168" t="s">
        <v>147</v>
      </c>
      <c r="F296" s="41" t="s">
        <v>611</v>
      </c>
      <c r="G296" s="26">
        <f>VLOOKUP(D296,全省上年决算数!$D$4:$G$1301,4)</f>
        <v>5352</v>
      </c>
      <c r="H296" s="26">
        <f>IFERROR(VLOOKUP(D296,全省预算!D:I,5,0),)</f>
        <v>5300</v>
      </c>
      <c r="I296" s="26"/>
      <c r="J296" s="26">
        <f>SUMIF(全省决算数!A295:A1675,D296:D1592,全省决算数!C295:C1675)</f>
        <v>10815</v>
      </c>
      <c r="K296" s="175">
        <f t="shared" si="28"/>
        <v>2.02</v>
      </c>
      <c r="L296" s="175">
        <f t="shared" si="31"/>
        <v>2.04</v>
      </c>
      <c r="M296" s="175">
        <f t="shared" si="29"/>
        <v>0</v>
      </c>
      <c r="N296" s="135">
        <f t="shared" si="26"/>
        <v>1.021</v>
      </c>
      <c r="O296" s="176" t="str">
        <f t="shared" si="27"/>
        <v>是</v>
      </c>
      <c r="P296" s="176" t="str">
        <f t="shared" si="30"/>
        <v>否</v>
      </c>
    </row>
    <row r="297" hidden="1" spans="1:16">
      <c r="A297" s="167" t="s">
        <v>135</v>
      </c>
      <c r="B297" s="168" t="s">
        <v>135</v>
      </c>
      <c r="C297" s="168" t="s">
        <v>587</v>
      </c>
      <c r="D297" s="169" t="s">
        <v>612</v>
      </c>
      <c r="E297" s="168" t="s">
        <v>147</v>
      </c>
      <c r="F297" s="41" t="s">
        <v>613</v>
      </c>
      <c r="G297" s="26">
        <f>VLOOKUP(D297,全省上年决算数!$D$4:$G$1301,4)</f>
        <v>30016</v>
      </c>
      <c r="H297" s="26">
        <f>IFERROR(VLOOKUP(D297,全省预算!D:I,5,0),)</f>
        <v>30500</v>
      </c>
      <c r="I297" s="26"/>
      <c r="J297" s="26">
        <f>SUMIF(全省决算数!A296:A1676,D297:D1593,全省决算数!C296:C1676)</f>
        <v>14366</v>
      </c>
      <c r="K297" s="175">
        <f t="shared" si="28"/>
        <v>0.48</v>
      </c>
      <c r="L297" s="175">
        <f t="shared" si="31"/>
        <v>0.47</v>
      </c>
      <c r="M297" s="175">
        <f t="shared" si="29"/>
        <v>0</v>
      </c>
      <c r="N297" s="135">
        <f t="shared" si="26"/>
        <v>-0.521</v>
      </c>
      <c r="O297" s="176" t="str">
        <f t="shared" si="27"/>
        <v>是</v>
      </c>
      <c r="P297" s="176" t="str">
        <f t="shared" si="30"/>
        <v>否</v>
      </c>
    </row>
    <row r="298" hidden="1" spans="1:16">
      <c r="A298" s="167" t="s">
        <v>135</v>
      </c>
      <c r="B298" s="168" t="s">
        <v>135</v>
      </c>
      <c r="C298" s="168" t="s">
        <v>587</v>
      </c>
      <c r="D298" s="169" t="s">
        <v>614</v>
      </c>
      <c r="E298" s="168" t="s">
        <v>147</v>
      </c>
      <c r="F298" s="41" t="s">
        <v>615</v>
      </c>
      <c r="G298" s="26">
        <f>VLOOKUP(D298,全省上年决算数!$D$4:$G$1301,4)</f>
        <v>4912</v>
      </c>
      <c r="H298" s="26">
        <f>IFERROR(VLOOKUP(D298,全省预算!D:I,5,0),)</f>
        <v>5000</v>
      </c>
      <c r="I298" s="26"/>
      <c r="J298" s="26">
        <f>SUMIF(全省决算数!A297:A1677,D298:D1594,全省决算数!C297:C1677)</f>
        <v>4591</v>
      </c>
      <c r="K298" s="175">
        <f t="shared" si="28"/>
        <v>0.93</v>
      </c>
      <c r="L298" s="175">
        <f t="shared" si="31"/>
        <v>0.92</v>
      </c>
      <c r="M298" s="175">
        <f t="shared" si="29"/>
        <v>0</v>
      </c>
      <c r="N298" s="135">
        <f t="shared" si="26"/>
        <v>-0.065</v>
      </c>
      <c r="O298" s="176" t="str">
        <f t="shared" si="27"/>
        <v>是</v>
      </c>
      <c r="P298" s="176" t="str">
        <f t="shared" si="30"/>
        <v>否</v>
      </c>
    </row>
    <row r="299" hidden="1" spans="1:16">
      <c r="A299" s="167" t="s">
        <v>135</v>
      </c>
      <c r="B299" s="168" t="s">
        <v>135</v>
      </c>
      <c r="C299" s="168" t="s">
        <v>587</v>
      </c>
      <c r="D299" s="169" t="s">
        <v>616</v>
      </c>
      <c r="E299" s="168" t="s">
        <v>147</v>
      </c>
      <c r="F299" s="41" t="s">
        <v>617</v>
      </c>
      <c r="G299" s="26">
        <f>VLOOKUP(D299,全省上年决算数!$D$4:$G$1301,4)</f>
        <v>11091</v>
      </c>
      <c r="H299" s="26">
        <f>IFERROR(VLOOKUP(D299,全省预算!D:I,5,0),)</f>
        <v>11240</v>
      </c>
      <c r="I299" s="26"/>
      <c r="J299" s="26">
        <f>SUMIF(全省决算数!A298:A1678,D299:D1595,全省决算数!C298:C1678)</f>
        <v>13692</v>
      </c>
      <c r="K299" s="175">
        <f t="shared" si="28"/>
        <v>1.23</v>
      </c>
      <c r="L299" s="175">
        <f t="shared" si="31"/>
        <v>1.22</v>
      </c>
      <c r="M299" s="175">
        <f t="shared" si="29"/>
        <v>0</v>
      </c>
      <c r="N299" s="135">
        <f t="shared" si="26"/>
        <v>0.235</v>
      </c>
      <c r="O299" s="176" t="str">
        <f t="shared" si="27"/>
        <v>是</v>
      </c>
      <c r="P299" s="176" t="str">
        <f t="shared" si="30"/>
        <v>否</v>
      </c>
    </row>
    <row r="300" hidden="1" spans="1:16">
      <c r="A300" s="167" t="s">
        <v>135</v>
      </c>
      <c r="B300" s="168" t="s">
        <v>135</v>
      </c>
      <c r="C300" s="168" t="s">
        <v>587</v>
      </c>
      <c r="D300" s="169" t="s">
        <v>618</v>
      </c>
      <c r="E300" s="168" t="s">
        <v>147</v>
      </c>
      <c r="F300" s="41" t="s">
        <v>619</v>
      </c>
      <c r="G300" s="26">
        <f>VLOOKUP(D300,全省上年决算数!$D$4:$G$1301,4)</f>
        <v>39621</v>
      </c>
      <c r="H300" s="26">
        <f>IFERROR(VLOOKUP(D300,全省预算!D:I,5,0),)</f>
        <v>40000</v>
      </c>
      <c r="I300" s="26"/>
      <c r="J300" s="26">
        <f>SUMIF(全省决算数!A299:A1679,D300:D1596,全省决算数!C299:C1679)</f>
        <v>44384</v>
      </c>
      <c r="K300" s="175">
        <f t="shared" si="28"/>
        <v>1.12</v>
      </c>
      <c r="L300" s="175">
        <f t="shared" si="31"/>
        <v>1.11</v>
      </c>
      <c r="M300" s="175">
        <f t="shared" si="29"/>
        <v>0</v>
      </c>
      <c r="N300" s="135">
        <f t="shared" si="26"/>
        <v>0.12</v>
      </c>
      <c r="O300" s="176" t="str">
        <f t="shared" si="27"/>
        <v>是</v>
      </c>
      <c r="P300" s="176" t="str">
        <f t="shared" si="30"/>
        <v>否</v>
      </c>
    </row>
    <row r="301" hidden="1" spans="1:16">
      <c r="A301" s="167" t="s">
        <v>135</v>
      </c>
      <c r="B301" s="168" t="s">
        <v>135</v>
      </c>
      <c r="C301" s="168" t="s">
        <v>587</v>
      </c>
      <c r="D301" s="169" t="s">
        <v>620</v>
      </c>
      <c r="E301" s="168" t="s">
        <v>147</v>
      </c>
      <c r="F301" s="41" t="s">
        <v>621</v>
      </c>
      <c r="G301" s="26">
        <f>VLOOKUP(D301,全省上年决算数!$D$4:$G$1301,4)</f>
        <v>593</v>
      </c>
      <c r="H301" s="26">
        <f>IFERROR(VLOOKUP(D301,全省预算!D:I,5,0),)</f>
        <v>600</v>
      </c>
      <c r="I301" s="26"/>
      <c r="J301" s="26">
        <f>SUMIF(全省决算数!A300:A1680,D301:D1597,全省决算数!C300:C1680)</f>
        <v>561</v>
      </c>
      <c r="K301" s="175">
        <f t="shared" si="28"/>
        <v>0.95</v>
      </c>
      <c r="L301" s="175">
        <f t="shared" si="31"/>
        <v>0.94</v>
      </c>
      <c r="M301" s="175">
        <f t="shared" si="29"/>
        <v>0</v>
      </c>
      <c r="N301" s="135">
        <f t="shared" si="26"/>
        <v>-0.054</v>
      </c>
      <c r="O301" s="176" t="str">
        <f t="shared" si="27"/>
        <v>是</v>
      </c>
      <c r="P301" s="176" t="str">
        <f t="shared" si="30"/>
        <v>否</v>
      </c>
    </row>
    <row r="302" hidden="1" spans="1:16">
      <c r="A302" s="167" t="s">
        <v>135</v>
      </c>
      <c r="B302" s="168" t="s">
        <v>135</v>
      </c>
      <c r="C302" s="168" t="s">
        <v>587</v>
      </c>
      <c r="D302" s="169" t="s">
        <v>622</v>
      </c>
      <c r="E302" s="168" t="s">
        <v>147</v>
      </c>
      <c r="F302" s="41" t="s">
        <v>248</v>
      </c>
      <c r="G302" s="26">
        <f>VLOOKUP(D302,全省上年决算数!$D$4:$G$1301,4)</f>
        <v>21478</v>
      </c>
      <c r="H302" s="26">
        <f>IFERROR(VLOOKUP(D302,全省预算!D:I,5,0),)</f>
        <v>22000</v>
      </c>
      <c r="I302" s="26"/>
      <c r="J302" s="26">
        <f>SUMIF(全省决算数!A301:A1681,D302:D1598,全省决算数!C301:C1681)</f>
        <v>23988</v>
      </c>
      <c r="K302" s="175">
        <f t="shared" si="28"/>
        <v>1.12</v>
      </c>
      <c r="L302" s="175">
        <f t="shared" si="31"/>
        <v>1.09</v>
      </c>
      <c r="M302" s="175">
        <f t="shared" si="29"/>
        <v>0</v>
      </c>
      <c r="N302" s="135">
        <f t="shared" si="26"/>
        <v>0.117</v>
      </c>
      <c r="O302" s="176" t="str">
        <f t="shared" si="27"/>
        <v>是</v>
      </c>
      <c r="P302" s="176" t="str">
        <f t="shared" si="30"/>
        <v>否</v>
      </c>
    </row>
    <row r="303" hidden="1" spans="1:16">
      <c r="A303" s="167" t="s">
        <v>135</v>
      </c>
      <c r="B303" s="168" t="s">
        <v>135</v>
      </c>
      <c r="C303" s="168" t="s">
        <v>587</v>
      </c>
      <c r="D303" s="169" t="s">
        <v>623</v>
      </c>
      <c r="E303" s="168" t="s">
        <v>147</v>
      </c>
      <c r="F303" s="41" t="s">
        <v>160</v>
      </c>
      <c r="G303" s="26">
        <f>VLOOKUP(D303,全省上年决算数!$D$4:$G$1301,4)</f>
        <v>639</v>
      </c>
      <c r="H303" s="26">
        <f>IFERROR(VLOOKUP(D303,全省预算!D:I,5,0),)</f>
        <v>648</v>
      </c>
      <c r="I303" s="26"/>
      <c r="J303" s="26">
        <f>SUMIF(全省决算数!A302:A1682,D303:D1599,全省决算数!C302:C1682)</f>
        <v>770</v>
      </c>
      <c r="K303" s="175">
        <f t="shared" si="28"/>
        <v>1.21</v>
      </c>
      <c r="L303" s="175">
        <f t="shared" si="31"/>
        <v>1.19</v>
      </c>
      <c r="M303" s="175">
        <f t="shared" si="29"/>
        <v>0</v>
      </c>
      <c r="N303" s="135">
        <f t="shared" si="26"/>
        <v>0.205</v>
      </c>
      <c r="O303" s="176" t="str">
        <f t="shared" si="27"/>
        <v>是</v>
      </c>
      <c r="P303" s="176" t="str">
        <f t="shared" si="30"/>
        <v>否</v>
      </c>
    </row>
    <row r="304" hidden="1" spans="1:16">
      <c r="A304" s="167" t="s">
        <v>135</v>
      </c>
      <c r="B304" s="168"/>
      <c r="C304" s="168" t="s">
        <v>587</v>
      </c>
      <c r="D304" s="169" t="s">
        <v>624</v>
      </c>
      <c r="E304" s="168" t="s">
        <v>147</v>
      </c>
      <c r="F304" s="41" t="s">
        <v>625</v>
      </c>
      <c r="G304" s="26">
        <f>VLOOKUP(D304,全省上年决算数!$D$4:$G$1301,4)</f>
        <v>126233</v>
      </c>
      <c r="H304" s="26">
        <f>IFERROR(VLOOKUP(D304,全省预算!D:I,5,0),)</f>
        <v>123069</v>
      </c>
      <c r="I304" s="26"/>
      <c r="J304" s="26">
        <f>SUMIF(全省决算数!A303:A1683,D304:D1600,全省决算数!C303:C1683)</f>
        <v>125827</v>
      </c>
      <c r="K304" s="175">
        <f t="shared" si="28"/>
        <v>1</v>
      </c>
      <c r="L304" s="175">
        <f t="shared" si="31"/>
        <v>1.02</v>
      </c>
      <c r="M304" s="175">
        <f t="shared" si="29"/>
        <v>0</v>
      </c>
      <c r="N304" s="135">
        <f t="shared" si="26"/>
        <v>-0.003</v>
      </c>
      <c r="O304" s="176" t="str">
        <f t="shared" si="27"/>
        <v>是</v>
      </c>
      <c r="P304" s="176" t="str">
        <f t="shared" si="30"/>
        <v>否</v>
      </c>
    </row>
    <row r="305" ht="21.95" customHeight="1" spans="1:16">
      <c r="A305" s="167" t="s">
        <v>135</v>
      </c>
      <c r="B305" s="456" t="s">
        <v>563</v>
      </c>
      <c r="C305" s="168"/>
      <c r="D305" s="169" t="s">
        <v>626</v>
      </c>
      <c r="E305" s="168"/>
      <c r="F305" s="41" t="s">
        <v>627</v>
      </c>
      <c r="G305" s="26">
        <f>SUMIF($C306:$C$1301,$D305,$G306:$G$1301)</f>
        <v>32665</v>
      </c>
      <c r="H305" s="26">
        <f>VLOOKUP(F305,全省预算!$F:$H,3,0)</f>
        <v>34200</v>
      </c>
      <c r="I305" s="26">
        <f>IFERROR(VLOOKUP(D305,全省调整!A:I,3,0),)</f>
        <v>29843</v>
      </c>
      <c r="J305" s="26">
        <f>VLOOKUP(F305,全省决算数!$B:$C,2,0)</f>
        <v>29843</v>
      </c>
      <c r="K305" s="407">
        <f t="shared" si="28"/>
        <v>0.914</v>
      </c>
      <c r="L305" s="407">
        <f t="shared" si="31"/>
        <v>0.873</v>
      </c>
      <c r="M305" s="407">
        <f t="shared" si="29"/>
        <v>1</v>
      </c>
      <c r="N305" s="135">
        <f t="shared" si="26"/>
        <v>-0.086</v>
      </c>
      <c r="O305" s="176" t="str">
        <f t="shared" si="27"/>
        <v>是</v>
      </c>
      <c r="P305" s="176" t="str">
        <f t="shared" si="30"/>
        <v>是</v>
      </c>
    </row>
    <row r="306" hidden="1" spans="1:16">
      <c r="A306" s="167" t="s">
        <v>135</v>
      </c>
      <c r="B306" s="168" t="s">
        <v>135</v>
      </c>
      <c r="C306" s="168" t="s">
        <v>626</v>
      </c>
      <c r="D306" s="169" t="s">
        <v>628</v>
      </c>
      <c r="E306" s="168" t="s">
        <v>147</v>
      </c>
      <c r="F306" s="41" t="s">
        <v>141</v>
      </c>
      <c r="G306" s="26">
        <f>VLOOKUP(D306,全省上年决算数!$D$4:$G$1301,4)</f>
        <v>22383</v>
      </c>
      <c r="H306" s="26">
        <f>IFERROR(VLOOKUP(D306,全省预算!D:I,5,0),)</f>
        <v>23500</v>
      </c>
      <c r="I306" s="26"/>
      <c r="J306" s="26">
        <f>SUMIF(全省决算数!A305:A1685,D306:D1602,全省决算数!C305:C1685)</f>
        <v>21249</v>
      </c>
      <c r="K306" s="175">
        <f t="shared" si="28"/>
        <v>0.95</v>
      </c>
      <c r="L306" s="175">
        <f t="shared" si="31"/>
        <v>0.9</v>
      </c>
      <c r="M306" s="175">
        <f t="shared" si="29"/>
        <v>0</v>
      </c>
      <c r="N306" s="135">
        <f t="shared" si="26"/>
        <v>-0.051</v>
      </c>
      <c r="O306" s="176" t="str">
        <f t="shared" si="27"/>
        <v>是</v>
      </c>
      <c r="P306" s="176" t="str">
        <f t="shared" si="30"/>
        <v>否</v>
      </c>
    </row>
    <row r="307" hidden="1" spans="1:16">
      <c r="A307" s="167" t="s">
        <v>135</v>
      </c>
      <c r="B307" s="168" t="s">
        <v>135</v>
      </c>
      <c r="C307" s="168" t="s">
        <v>626</v>
      </c>
      <c r="D307" s="169" t="s">
        <v>629</v>
      </c>
      <c r="E307" s="168" t="s">
        <v>147</v>
      </c>
      <c r="F307" s="41" t="s">
        <v>143</v>
      </c>
      <c r="G307" s="26">
        <f>VLOOKUP(D307,全省上年决算数!$D$4:$G$1301,4)</f>
        <v>48</v>
      </c>
      <c r="H307" s="26">
        <f>IFERROR(VLOOKUP(D307,全省预算!D:I,5,0),)</f>
        <v>50</v>
      </c>
      <c r="I307" s="26"/>
      <c r="J307" s="26">
        <f>SUMIF(全省决算数!A306:A1686,D307:D1603,全省决算数!C306:C1686)</f>
        <v>269</v>
      </c>
      <c r="K307" s="175">
        <f t="shared" si="28"/>
        <v>5.6</v>
      </c>
      <c r="L307" s="175">
        <f t="shared" si="31"/>
        <v>5.38</v>
      </c>
      <c r="M307" s="175">
        <f t="shared" si="29"/>
        <v>0</v>
      </c>
      <c r="N307" s="135">
        <f t="shared" si="26"/>
        <v>4.604</v>
      </c>
      <c r="O307" s="176" t="str">
        <f t="shared" si="27"/>
        <v>是</v>
      </c>
      <c r="P307" s="176" t="str">
        <f t="shared" si="30"/>
        <v>否</v>
      </c>
    </row>
    <row r="308" hidden="1" spans="1:16">
      <c r="A308" s="167" t="s">
        <v>135</v>
      </c>
      <c r="B308" s="168" t="s">
        <v>135</v>
      </c>
      <c r="C308" s="168" t="s">
        <v>626</v>
      </c>
      <c r="D308" s="169" t="s">
        <v>630</v>
      </c>
      <c r="E308" s="168" t="s">
        <v>147</v>
      </c>
      <c r="F308" s="41" t="s">
        <v>145</v>
      </c>
      <c r="G308" s="26">
        <f>VLOOKUP(D308,全省上年决算数!$D$4:$G$1301,4)</f>
        <v>0</v>
      </c>
      <c r="H308" s="26">
        <f>IFERROR(VLOOKUP(D308,全省预算!D:I,5,0),)</f>
        <v>0</v>
      </c>
      <c r="I308" s="26"/>
      <c r="J308" s="26">
        <f>SUMIF(全省决算数!A307:A1687,D308:D1604,全省决算数!C307:C1687)</f>
        <v>0</v>
      </c>
      <c r="K308" s="175"/>
      <c r="L308" s="175"/>
      <c r="M308" s="175">
        <f t="shared" si="29"/>
        <v>0</v>
      </c>
      <c r="N308" s="135" t="str">
        <f t="shared" si="26"/>
        <v/>
      </c>
      <c r="O308" s="176" t="str">
        <f t="shared" si="27"/>
        <v>否</v>
      </c>
      <c r="P308" s="176" t="str">
        <f t="shared" si="30"/>
        <v>否</v>
      </c>
    </row>
    <row r="309" hidden="1" spans="1:16">
      <c r="A309" s="167" t="s">
        <v>135</v>
      </c>
      <c r="B309" s="168" t="s">
        <v>135</v>
      </c>
      <c r="C309" s="168" t="s">
        <v>626</v>
      </c>
      <c r="D309" s="169" t="s">
        <v>631</v>
      </c>
      <c r="E309" s="168" t="s">
        <v>147</v>
      </c>
      <c r="F309" s="41" t="s">
        <v>632</v>
      </c>
      <c r="G309" s="26">
        <f>VLOOKUP(D309,全省上年决算数!$D$4:$G$1301,4)</f>
        <v>4392</v>
      </c>
      <c r="H309" s="26">
        <f>IFERROR(VLOOKUP(D309,全省预算!D:I,5,0),)</f>
        <v>4450</v>
      </c>
      <c r="I309" s="26"/>
      <c r="J309" s="26">
        <f>SUMIF(全省决算数!A308:A1688,D309:D1605,全省决算数!C308:C1688)</f>
        <v>794</v>
      </c>
      <c r="K309" s="175">
        <f t="shared" si="28"/>
        <v>0.18</v>
      </c>
      <c r="L309" s="175">
        <f t="shared" si="31"/>
        <v>0.18</v>
      </c>
      <c r="M309" s="175">
        <f t="shared" si="29"/>
        <v>0</v>
      </c>
      <c r="N309" s="135">
        <f t="shared" ref="N309:N375" si="32">IF(ISERROR(J309/G309-1),"",J309/G309-1)</f>
        <v>-0.819</v>
      </c>
      <c r="O309" s="176" t="str">
        <f t="shared" si="27"/>
        <v>是</v>
      </c>
      <c r="P309" s="176" t="str">
        <f t="shared" si="30"/>
        <v>否</v>
      </c>
    </row>
    <row r="310" hidden="1" spans="1:16">
      <c r="A310" s="167" t="s">
        <v>135</v>
      </c>
      <c r="B310" s="168" t="s">
        <v>135</v>
      </c>
      <c r="C310" s="168" t="s">
        <v>626</v>
      </c>
      <c r="D310" s="169" t="s">
        <v>633</v>
      </c>
      <c r="E310" s="168" t="s">
        <v>147</v>
      </c>
      <c r="F310" s="41" t="s">
        <v>160</v>
      </c>
      <c r="G310" s="26">
        <f>VLOOKUP(D310,全省上年决算数!$D$4:$G$1301,4)</f>
        <v>120</v>
      </c>
      <c r="H310" s="26">
        <f>IFERROR(VLOOKUP(D310,全省预算!D:I,5,0),)</f>
        <v>125</v>
      </c>
      <c r="I310" s="26"/>
      <c r="J310" s="26">
        <f>SUMIF(全省决算数!A309:A1689,D310:D1606,全省决算数!C309:C1689)</f>
        <v>478</v>
      </c>
      <c r="K310" s="175">
        <f t="shared" si="28"/>
        <v>3.98</v>
      </c>
      <c r="L310" s="175">
        <f t="shared" si="31"/>
        <v>3.82</v>
      </c>
      <c r="M310" s="175">
        <f t="shared" si="29"/>
        <v>0</v>
      </c>
      <c r="N310" s="135">
        <f t="shared" si="32"/>
        <v>2.983</v>
      </c>
      <c r="O310" s="176" t="str">
        <f t="shared" si="27"/>
        <v>是</v>
      </c>
      <c r="P310" s="176" t="str">
        <f t="shared" si="30"/>
        <v>否</v>
      </c>
    </row>
    <row r="311" hidden="1" spans="1:16">
      <c r="A311" s="167" t="s">
        <v>135</v>
      </c>
      <c r="B311" s="168"/>
      <c r="C311" s="168" t="s">
        <v>626</v>
      </c>
      <c r="D311" s="169" t="s">
        <v>634</v>
      </c>
      <c r="E311" s="168" t="s">
        <v>147</v>
      </c>
      <c r="F311" s="41" t="s">
        <v>635</v>
      </c>
      <c r="G311" s="26">
        <f>VLOOKUP(D311,全省上年决算数!$D$4:$G$1301,4)</f>
        <v>5722</v>
      </c>
      <c r="H311" s="26">
        <f>IFERROR(VLOOKUP(D311,全省预算!D:I,5,0),)</f>
        <v>6075</v>
      </c>
      <c r="I311" s="26"/>
      <c r="J311" s="26">
        <f>SUMIF(全省决算数!A310:A1690,D311:D1607,全省决算数!C310:C1690)</f>
        <v>7053</v>
      </c>
      <c r="K311" s="175">
        <f t="shared" si="28"/>
        <v>1.23</v>
      </c>
      <c r="L311" s="175">
        <f t="shared" si="31"/>
        <v>1.16</v>
      </c>
      <c r="M311" s="175">
        <f t="shared" si="29"/>
        <v>0</v>
      </c>
      <c r="N311" s="135">
        <f t="shared" si="32"/>
        <v>0.233</v>
      </c>
      <c r="O311" s="176" t="str">
        <f t="shared" si="27"/>
        <v>是</v>
      </c>
      <c r="P311" s="176" t="str">
        <f t="shared" si="30"/>
        <v>否</v>
      </c>
    </row>
    <row r="312" ht="21.95" customHeight="1" spans="1:16">
      <c r="A312" s="167" t="s">
        <v>135</v>
      </c>
      <c r="B312" s="456" t="s">
        <v>563</v>
      </c>
      <c r="C312" s="168"/>
      <c r="D312" s="169" t="s">
        <v>636</v>
      </c>
      <c r="E312" s="168"/>
      <c r="F312" s="41" t="s">
        <v>637</v>
      </c>
      <c r="G312" s="26">
        <f>SUMIF($C313:$C$1301,$D312,$G313:$G$1301)</f>
        <v>151850</v>
      </c>
      <c r="H312" s="26">
        <f>VLOOKUP(F312,全省预算!$F:$H,3,0)</f>
        <v>155800</v>
      </c>
      <c r="I312" s="26">
        <f>IFERROR(VLOOKUP(D312,全省调整!A:I,3,0),)</f>
        <v>168252</v>
      </c>
      <c r="J312" s="26">
        <f>VLOOKUP(F312,全省决算数!$B:$C,2,0)</f>
        <v>164572</v>
      </c>
      <c r="K312" s="407">
        <f t="shared" si="28"/>
        <v>1.084</v>
      </c>
      <c r="L312" s="407">
        <f t="shared" si="31"/>
        <v>1.056</v>
      </c>
      <c r="M312" s="407">
        <f t="shared" si="29"/>
        <v>0.978</v>
      </c>
      <c r="N312" s="135">
        <f t="shared" si="32"/>
        <v>0.084</v>
      </c>
      <c r="O312" s="176" t="str">
        <f t="shared" si="27"/>
        <v>是</v>
      </c>
      <c r="P312" s="176" t="str">
        <f t="shared" si="30"/>
        <v>是</v>
      </c>
    </row>
    <row r="313" hidden="1" spans="1:16">
      <c r="A313" s="167" t="s">
        <v>135</v>
      </c>
      <c r="B313" s="168" t="s">
        <v>135</v>
      </c>
      <c r="C313" s="168" t="s">
        <v>636</v>
      </c>
      <c r="D313" s="169" t="s">
        <v>638</v>
      </c>
      <c r="E313" s="168" t="s">
        <v>147</v>
      </c>
      <c r="F313" s="41" t="s">
        <v>141</v>
      </c>
      <c r="G313" s="26">
        <f>VLOOKUP(D313,全省上年决算数!$D$4:$G$1301,4)</f>
        <v>76261</v>
      </c>
      <c r="H313" s="26">
        <f>IFERROR(VLOOKUP(D313,全省预算!D:I,5,0),)</f>
        <v>80000</v>
      </c>
      <c r="I313" s="26"/>
      <c r="J313" s="26">
        <f>SUMIF(全省决算数!A312:A1692,D313:D1609,全省决算数!C312:C1692)</f>
        <v>97015</v>
      </c>
      <c r="K313" s="175">
        <f t="shared" si="28"/>
        <v>1.27</v>
      </c>
      <c r="L313" s="175">
        <f t="shared" si="31"/>
        <v>1.21</v>
      </c>
      <c r="M313" s="175">
        <f t="shared" si="29"/>
        <v>0</v>
      </c>
      <c r="N313" s="135">
        <f t="shared" si="32"/>
        <v>0.272</v>
      </c>
      <c r="O313" s="176" t="str">
        <f t="shared" si="27"/>
        <v>是</v>
      </c>
      <c r="P313" s="176" t="str">
        <f t="shared" si="30"/>
        <v>否</v>
      </c>
    </row>
    <row r="314" hidden="1" spans="1:16">
      <c r="A314" s="167" t="s">
        <v>135</v>
      </c>
      <c r="B314" s="168" t="s">
        <v>135</v>
      </c>
      <c r="C314" s="168" t="s">
        <v>636</v>
      </c>
      <c r="D314" s="169" t="s">
        <v>639</v>
      </c>
      <c r="E314" s="168" t="s">
        <v>147</v>
      </c>
      <c r="F314" s="41" t="s">
        <v>143</v>
      </c>
      <c r="G314" s="26">
        <f>VLOOKUP(D314,全省上年决算数!$D$4:$G$1301,4)</f>
        <v>6420</v>
      </c>
      <c r="H314" s="26">
        <f>IFERROR(VLOOKUP(D314,全省预算!D:I,5,0),)</f>
        <v>6500</v>
      </c>
      <c r="I314" s="26"/>
      <c r="J314" s="26">
        <f>SUMIF(全省决算数!A313:A1693,D314:D1610,全省决算数!C313:C1693)</f>
        <v>7545</v>
      </c>
      <c r="K314" s="175">
        <f t="shared" si="28"/>
        <v>1.18</v>
      </c>
      <c r="L314" s="175">
        <f t="shared" si="31"/>
        <v>1.16</v>
      </c>
      <c r="M314" s="175">
        <f t="shared" si="29"/>
        <v>0</v>
      </c>
      <c r="N314" s="135">
        <f t="shared" si="32"/>
        <v>0.175</v>
      </c>
      <c r="O314" s="176" t="str">
        <f t="shared" si="27"/>
        <v>是</v>
      </c>
      <c r="P314" s="176" t="str">
        <f t="shared" si="30"/>
        <v>否</v>
      </c>
    </row>
    <row r="315" hidden="1" spans="1:16">
      <c r="A315" s="167" t="s">
        <v>135</v>
      </c>
      <c r="B315" s="168" t="s">
        <v>135</v>
      </c>
      <c r="C315" s="168" t="s">
        <v>636</v>
      </c>
      <c r="D315" s="169" t="s">
        <v>640</v>
      </c>
      <c r="E315" s="168" t="s">
        <v>147</v>
      </c>
      <c r="F315" s="41" t="s">
        <v>145</v>
      </c>
      <c r="G315" s="26">
        <f>VLOOKUP(D315,全省上年决算数!$D$4:$G$1301,4)</f>
        <v>25</v>
      </c>
      <c r="H315" s="26">
        <f>IFERROR(VLOOKUP(D315,全省预算!D:I,5,0),)</f>
        <v>140</v>
      </c>
      <c r="I315" s="26"/>
      <c r="J315" s="26">
        <f>SUMIF(全省决算数!A314:A1694,D315:D1611,全省决算数!C314:C1694)</f>
        <v>170</v>
      </c>
      <c r="K315" s="175">
        <f t="shared" si="28"/>
        <v>6.8</v>
      </c>
      <c r="L315" s="175">
        <f t="shared" si="31"/>
        <v>1.21</v>
      </c>
      <c r="M315" s="175">
        <f t="shared" si="29"/>
        <v>0</v>
      </c>
      <c r="N315" s="135">
        <f t="shared" si="32"/>
        <v>5.8</v>
      </c>
      <c r="O315" s="176" t="str">
        <f t="shared" si="27"/>
        <v>是</v>
      </c>
      <c r="P315" s="176" t="str">
        <f t="shared" si="30"/>
        <v>否</v>
      </c>
    </row>
    <row r="316" hidden="1" spans="1:16">
      <c r="A316" s="167" t="s">
        <v>135</v>
      </c>
      <c r="B316" s="168" t="s">
        <v>135</v>
      </c>
      <c r="C316" s="168" t="s">
        <v>636</v>
      </c>
      <c r="D316" s="169" t="s">
        <v>641</v>
      </c>
      <c r="E316" s="168" t="s">
        <v>147</v>
      </c>
      <c r="F316" s="41" t="s">
        <v>642</v>
      </c>
      <c r="G316" s="26">
        <f>VLOOKUP(D316,全省上年决算数!$D$4:$G$1301,4)</f>
        <v>11959</v>
      </c>
      <c r="H316" s="26">
        <f>IFERROR(VLOOKUP(D316,全省预算!D:I,5,0),)</f>
        <v>12400</v>
      </c>
      <c r="I316" s="26"/>
      <c r="J316" s="26">
        <f>SUMIF(全省决算数!A315:A1695,D316:D1612,全省决算数!C315:C1695)</f>
        <v>10698</v>
      </c>
      <c r="K316" s="175">
        <f t="shared" si="28"/>
        <v>0.89</v>
      </c>
      <c r="L316" s="175">
        <f t="shared" si="31"/>
        <v>0.86</v>
      </c>
      <c r="M316" s="175">
        <f t="shared" si="29"/>
        <v>0</v>
      </c>
      <c r="N316" s="135">
        <f t="shared" si="32"/>
        <v>-0.105</v>
      </c>
      <c r="O316" s="176" t="str">
        <f t="shared" si="27"/>
        <v>是</v>
      </c>
      <c r="P316" s="176" t="str">
        <f t="shared" si="30"/>
        <v>否</v>
      </c>
    </row>
    <row r="317" hidden="1" spans="1:16">
      <c r="A317" s="167" t="s">
        <v>135</v>
      </c>
      <c r="B317" s="168" t="s">
        <v>135</v>
      </c>
      <c r="C317" s="168" t="s">
        <v>636</v>
      </c>
      <c r="D317" s="169" t="s">
        <v>643</v>
      </c>
      <c r="E317" s="168" t="s">
        <v>147</v>
      </c>
      <c r="F317" s="41" t="s">
        <v>644</v>
      </c>
      <c r="G317" s="26">
        <f>VLOOKUP(D317,全省上年决算数!$D$4:$G$1301,4)</f>
        <v>5510</v>
      </c>
      <c r="H317" s="26">
        <f>IFERROR(VLOOKUP(D317,全省预算!D:I,5,0),)</f>
        <v>5700</v>
      </c>
      <c r="I317" s="26"/>
      <c r="J317" s="26">
        <f>SUMIF(全省决算数!A316:A1696,D317:D1613,全省决算数!C316:C1696)</f>
        <v>4945</v>
      </c>
      <c r="K317" s="175">
        <f t="shared" si="28"/>
        <v>0.9</v>
      </c>
      <c r="L317" s="175">
        <f t="shared" si="31"/>
        <v>0.87</v>
      </c>
      <c r="M317" s="175">
        <f t="shared" si="29"/>
        <v>0</v>
      </c>
      <c r="N317" s="135">
        <f t="shared" si="32"/>
        <v>-0.103</v>
      </c>
      <c r="O317" s="176" t="str">
        <f t="shared" si="27"/>
        <v>是</v>
      </c>
      <c r="P317" s="176" t="str">
        <f t="shared" si="30"/>
        <v>否</v>
      </c>
    </row>
    <row r="318" hidden="1" spans="1:16">
      <c r="A318" s="167" t="s">
        <v>135</v>
      </c>
      <c r="B318" s="168" t="s">
        <v>135</v>
      </c>
      <c r="C318" s="168" t="s">
        <v>636</v>
      </c>
      <c r="D318" s="169" t="s">
        <v>645</v>
      </c>
      <c r="E318" s="168" t="s">
        <v>147</v>
      </c>
      <c r="F318" s="41" t="s">
        <v>646</v>
      </c>
      <c r="G318" s="26">
        <f>VLOOKUP(D318,全省上年决算数!$D$4:$G$1301,4)</f>
        <v>3295</v>
      </c>
      <c r="H318" s="26">
        <f>IFERROR(VLOOKUP(D318,全省预算!D:I,5,0),)</f>
        <v>3300</v>
      </c>
      <c r="I318" s="26"/>
      <c r="J318" s="26">
        <f>SUMIF(全省决算数!A317:A1697,D318:D1614,全省决算数!C317:C1697)</f>
        <v>2781</v>
      </c>
      <c r="K318" s="175">
        <f t="shared" si="28"/>
        <v>0.84</v>
      </c>
      <c r="L318" s="175">
        <f t="shared" si="31"/>
        <v>0.84</v>
      </c>
      <c r="M318" s="175">
        <f t="shared" si="29"/>
        <v>0</v>
      </c>
      <c r="N318" s="135">
        <f t="shared" si="32"/>
        <v>-0.156</v>
      </c>
      <c r="O318" s="176" t="str">
        <f t="shared" si="27"/>
        <v>是</v>
      </c>
      <c r="P318" s="176" t="str">
        <f t="shared" si="30"/>
        <v>否</v>
      </c>
    </row>
    <row r="319" hidden="1" spans="1:16">
      <c r="A319" s="167" t="s">
        <v>135</v>
      </c>
      <c r="B319" s="168" t="s">
        <v>135</v>
      </c>
      <c r="C319" s="168" t="s">
        <v>636</v>
      </c>
      <c r="D319" s="169" t="s">
        <v>647</v>
      </c>
      <c r="E319" s="168" t="s">
        <v>147</v>
      </c>
      <c r="F319" s="41" t="s">
        <v>648</v>
      </c>
      <c r="G319" s="26">
        <f>VLOOKUP(D319,全省上年决算数!$D$4:$G$1301,4)</f>
        <v>1856</v>
      </c>
      <c r="H319" s="26">
        <f>IFERROR(VLOOKUP(D319,全省预算!D:I,5,0),)</f>
        <v>1900</v>
      </c>
      <c r="I319" s="26"/>
      <c r="J319" s="26">
        <f>SUMIF(全省决算数!A318:A1698,D319:D1615,全省决算数!C318:C1698)</f>
        <v>1608</v>
      </c>
      <c r="K319" s="175">
        <f t="shared" si="28"/>
        <v>0.87</v>
      </c>
      <c r="L319" s="175">
        <f t="shared" si="31"/>
        <v>0.85</v>
      </c>
      <c r="M319" s="175">
        <f t="shared" si="29"/>
        <v>0</v>
      </c>
      <c r="N319" s="135">
        <f t="shared" si="32"/>
        <v>-0.134</v>
      </c>
      <c r="O319" s="176" t="str">
        <f t="shared" si="27"/>
        <v>是</v>
      </c>
      <c r="P319" s="176" t="str">
        <f t="shared" si="30"/>
        <v>否</v>
      </c>
    </row>
    <row r="320" hidden="1" spans="1:16">
      <c r="A320" s="167" t="s">
        <v>135</v>
      </c>
      <c r="B320" s="168" t="s">
        <v>135</v>
      </c>
      <c r="C320" s="168" t="s">
        <v>636</v>
      </c>
      <c r="D320" s="169" t="s">
        <v>649</v>
      </c>
      <c r="E320" s="168" t="s">
        <v>147</v>
      </c>
      <c r="F320" s="41" t="s">
        <v>650</v>
      </c>
      <c r="G320" s="26">
        <f>VLOOKUP(D320,全省上年决算数!$D$4:$G$1301,4)</f>
        <v>1684</v>
      </c>
      <c r="H320" s="26">
        <f>IFERROR(VLOOKUP(D320,全省预算!D:I,5,0),)</f>
        <v>1700</v>
      </c>
      <c r="I320" s="26"/>
      <c r="J320" s="26">
        <f>SUMIF(全省决算数!A319:A1699,D320:D1616,全省决算数!C319:C1699)</f>
        <v>1521</v>
      </c>
      <c r="K320" s="175">
        <f t="shared" si="28"/>
        <v>0.9</v>
      </c>
      <c r="L320" s="175">
        <f t="shared" si="31"/>
        <v>0.89</v>
      </c>
      <c r="M320" s="175">
        <f t="shared" si="29"/>
        <v>0</v>
      </c>
      <c r="N320" s="135">
        <f t="shared" si="32"/>
        <v>-0.097</v>
      </c>
      <c r="O320" s="176" t="str">
        <f t="shared" si="27"/>
        <v>是</v>
      </c>
      <c r="P320" s="176" t="str">
        <f t="shared" si="30"/>
        <v>否</v>
      </c>
    </row>
    <row r="321" hidden="1" spans="1:16">
      <c r="A321" s="167" t="s">
        <v>135</v>
      </c>
      <c r="B321" s="168" t="s">
        <v>135</v>
      </c>
      <c r="C321" s="168" t="s">
        <v>636</v>
      </c>
      <c r="D321" s="169" t="s">
        <v>651</v>
      </c>
      <c r="E321" s="168" t="s">
        <v>147</v>
      </c>
      <c r="F321" s="41" t="s">
        <v>652</v>
      </c>
      <c r="G321" s="26">
        <f>VLOOKUP(D321,全省上年决算数!$D$4:$G$1301,4)</f>
        <v>18131</v>
      </c>
      <c r="H321" s="26">
        <f>IFERROR(VLOOKUP(D321,全省预算!D:I,5,0),)</f>
        <v>17400</v>
      </c>
      <c r="I321" s="26"/>
      <c r="J321" s="26">
        <f>SUMIF(全省决算数!A320:A1700,D321:D1617,全省决算数!C320:C1700)</f>
        <v>15746</v>
      </c>
      <c r="K321" s="175">
        <f t="shared" si="28"/>
        <v>0.87</v>
      </c>
      <c r="L321" s="175">
        <f t="shared" si="31"/>
        <v>0.9</v>
      </c>
      <c r="M321" s="175">
        <f t="shared" si="29"/>
        <v>0</v>
      </c>
      <c r="N321" s="135">
        <f t="shared" si="32"/>
        <v>-0.132</v>
      </c>
      <c r="O321" s="176" t="str">
        <f t="shared" si="27"/>
        <v>是</v>
      </c>
      <c r="P321" s="176" t="str">
        <f t="shared" si="30"/>
        <v>否</v>
      </c>
    </row>
    <row r="322" hidden="1" spans="1:16">
      <c r="A322" s="167" t="s">
        <v>135</v>
      </c>
      <c r="B322" s="168" t="s">
        <v>135</v>
      </c>
      <c r="C322" s="168" t="s">
        <v>636</v>
      </c>
      <c r="D322" s="169" t="s">
        <v>653</v>
      </c>
      <c r="E322" s="168" t="s">
        <v>147</v>
      </c>
      <c r="F322" s="41" t="s">
        <v>160</v>
      </c>
      <c r="G322" s="26">
        <f>VLOOKUP(D322,全省上年决算数!$D$4:$G$1301,4)</f>
        <v>55</v>
      </c>
      <c r="H322" s="26">
        <f>IFERROR(VLOOKUP(D322,全省预算!D:I,5,0),)</f>
        <v>57</v>
      </c>
      <c r="I322" s="26"/>
      <c r="J322" s="26">
        <f>SUMIF(全省决算数!A321:A1701,D322:D1618,全省决算数!C321:C1701)</f>
        <v>58</v>
      </c>
      <c r="K322" s="175">
        <f t="shared" si="28"/>
        <v>1.05</v>
      </c>
      <c r="L322" s="175">
        <f t="shared" si="31"/>
        <v>1.02</v>
      </c>
      <c r="M322" s="175">
        <f t="shared" si="29"/>
        <v>0</v>
      </c>
      <c r="N322" s="135">
        <f t="shared" si="32"/>
        <v>0.055</v>
      </c>
      <c r="O322" s="176" t="str">
        <f t="shared" si="27"/>
        <v>是</v>
      </c>
      <c r="P322" s="176" t="str">
        <f t="shared" si="30"/>
        <v>否</v>
      </c>
    </row>
    <row r="323" hidden="1" spans="1:16">
      <c r="A323" s="167" t="s">
        <v>135</v>
      </c>
      <c r="B323" s="168"/>
      <c r="C323" s="168" t="s">
        <v>636</v>
      </c>
      <c r="D323" s="169" t="s">
        <v>654</v>
      </c>
      <c r="E323" s="168" t="s">
        <v>147</v>
      </c>
      <c r="F323" s="41" t="s">
        <v>655</v>
      </c>
      <c r="G323" s="26">
        <f>VLOOKUP(D323,全省上年决算数!$D$4:$G$1301,4)</f>
        <v>26654</v>
      </c>
      <c r="H323" s="26">
        <f>IFERROR(VLOOKUP(D323,全省预算!D:I,5,0),)</f>
        <v>26703</v>
      </c>
      <c r="I323" s="26"/>
      <c r="J323" s="26">
        <f>SUMIF(全省决算数!A322:A1702,D323:D1619,全省决算数!C322:C1702)</f>
        <v>22485</v>
      </c>
      <c r="K323" s="175">
        <f t="shared" si="28"/>
        <v>0.84</v>
      </c>
      <c r="L323" s="175">
        <f t="shared" si="31"/>
        <v>0.84</v>
      </c>
      <c r="M323" s="175">
        <f t="shared" si="29"/>
        <v>0</v>
      </c>
      <c r="N323" s="135">
        <f t="shared" si="32"/>
        <v>-0.156</v>
      </c>
      <c r="O323" s="176" t="str">
        <f t="shared" si="27"/>
        <v>是</v>
      </c>
      <c r="P323" s="176" t="str">
        <f t="shared" si="30"/>
        <v>否</v>
      </c>
    </row>
    <row r="324" ht="21.95" customHeight="1" spans="1:16">
      <c r="A324" s="167" t="s">
        <v>135</v>
      </c>
      <c r="B324" s="456" t="s">
        <v>563</v>
      </c>
      <c r="C324" s="168"/>
      <c r="D324" s="169" t="s">
        <v>656</v>
      </c>
      <c r="E324" s="168"/>
      <c r="F324" s="41" t="s">
        <v>657</v>
      </c>
      <c r="G324" s="26">
        <f>SUMIF($C325:$C$1301,$D324,$G325:$G$1301)</f>
        <v>203840</v>
      </c>
      <c r="H324" s="26">
        <f>VLOOKUP(F324,全省预算!$F:$H,3,0)</f>
        <v>209500</v>
      </c>
      <c r="I324" s="26">
        <f>IFERROR(VLOOKUP(D324,全省调整!A:I,3,0),)</f>
        <v>239520</v>
      </c>
      <c r="J324" s="26">
        <f>VLOOKUP(F324,全省决算数!$B:$C,2,0)</f>
        <v>233948</v>
      </c>
      <c r="K324" s="407">
        <f t="shared" si="28"/>
        <v>1.148</v>
      </c>
      <c r="L324" s="407">
        <f t="shared" si="31"/>
        <v>1.117</v>
      </c>
      <c r="M324" s="407">
        <f t="shared" si="29"/>
        <v>0.977</v>
      </c>
      <c r="N324" s="135">
        <f t="shared" si="32"/>
        <v>0.148</v>
      </c>
      <c r="O324" s="176" t="str">
        <f t="shared" ref="O324:O387" si="33">IF(F324&lt;&gt;"",IF(SUM(G324:J324)&lt;&gt;0,"是","否"),"空")</f>
        <v>是</v>
      </c>
      <c r="P324" s="176" t="str">
        <f t="shared" si="30"/>
        <v>是</v>
      </c>
    </row>
    <row r="325" hidden="1" spans="1:16">
      <c r="A325" s="167" t="s">
        <v>135</v>
      </c>
      <c r="B325" s="168" t="s">
        <v>135</v>
      </c>
      <c r="C325" s="168" t="s">
        <v>656</v>
      </c>
      <c r="D325" s="169" t="s">
        <v>658</v>
      </c>
      <c r="E325" s="168" t="s">
        <v>147</v>
      </c>
      <c r="F325" s="41" t="s">
        <v>141</v>
      </c>
      <c r="G325" s="26">
        <f>VLOOKUP(D325,全省上年决算数!$D$4:$G$1301,4)</f>
        <v>93131</v>
      </c>
      <c r="H325" s="26">
        <f>IFERROR(VLOOKUP(D325,全省预算!D:I,5,0),)</f>
        <v>97500</v>
      </c>
      <c r="I325" s="26"/>
      <c r="J325" s="26">
        <f>SUMIF(全省决算数!A324:A1704,D325:D1621,全省决算数!C324:C1704)</f>
        <v>113241</v>
      </c>
      <c r="K325" s="175">
        <f t="shared" ref="K325:K388" si="34">J325/G325</f>
        <v>1.22</v>
      </c>
      <c r="L325" s="175">
        <f t="shared" si="31"/>
        <v>1.16</v>
      </c>
      <c r="M325" s="175">
        <f t="shared" ref="M325:M388" si="35">IFERROR(J325/I325,0)</f>
        <v>0</v>
      </c>
      <c r="N325" s="135">
        <f t="shared" si="32"/>
        <v>0.216</v>
      </c>
      <c r="O325" s="176" t="str">
        <f t="shared" si="33"/>
        <v>是</v>
      </c>
      <c r="P325" s="176" t="str">
        <f t="shared" ref="P325:P388" si="36">IF(C325&lt;&gt;"","否","是")</f>
        <v>否</v>
      </c>
    </row>
    <row r="326" hidden="1" spans="1:16">
      <c r="A326" s="167" t="s">
        <v>135</v>
      </c>
      <c r="B326" s="168" t="s">
        <v>135</v>
      </c>
      <c r="C326" s="168" t="s">
        <v>656</v>
      </c>
      <c r="D326" s="169" t="s">
        <v>659</v>
      </c>
      <c r="E326" s="168" t="s">
        <v>147</v>
      </c>
      <c r="F326" s="41" t="s">
        <v>143</v>
      </c>
      <c r="G326" s="26">
        <f>VLOOKUP(D326,全省上年决算数!$D$4:$G$1301,4)</f>
        <v>10794</v>
      </c>
      <c r="H326" s="26">
        <f>IFERROR(VLOOKUP(D326,全省预算!D:I,5,0),)</f>
        <v>11000</v>
      </c>
      <c r="I326" s="26"/>
      <c r="J326" s="26">
        <f>SUMIF(全省决算数!A325:A1705,D326:D1622,全省决算数!C325:C1705)</f>
        <v>13491</v>
      </c>
      <c r="K326" s="175">
        <f t="shared" si="34"/>
        <v>1.25</v>
      </c>
      <c r="L326" s="175">
        <f t="shared" ref="L326:L389" si="37">J326/H326</f>
        <v>1.23</v>
      </c>
      <c r="M326" s="175">
        <f t="shared" si="35"/>
        <v>0</v>
      </c>
      <c r="N326" s="135">
        <f t="shared" si="32"/>
        <v>0.25</v>
      </c>
      <c r="O326" s="176" t="str">
        <f t="shared" si="33"/>
        <v>是</v>
      </c>
      <c r="P326" s="176" t="str">
        <f t="shared" si="36"/>
        <v>否</v>
      </c>
    </row>
    <row r="327" hidden="1" spans="1:16">
      <c r="A327" s="167" t="s">
        <v>135</v>
      </c>
      <c r="B327" s="168" t="s">
        <v>135</v>
      </c>
      <c r="C327" s="168" t="s">
        <v>656</v>
      </c>
      <c r="D327" s="169" t="s">
        <v>660</v>
      </c>
      <c r="E327" s="168" t="s">
        <v>147</v>
      </c>
      <c r="F327" s="41" t="s">
        <v>145</v>
      </c>
      <c r="G327" s="26">
        <f>VLOOKUP(D327,全省上年决算数!$D$4:$G$1301,4)</f>
        <v>0</v>
      </c>
      <c r="H327" s="26">
        <f>IFERROR(VLOOKUP(D327,全省预算!D:I,5,0),)</f>
        <v>0</v>
      </c>
      <c r="I327" s="26"/>
      <c r="J327" s="26">
        <f>SUMIF(全省决算数!A326:A1706,D327:D1623,全省决算数!C326:C1706)</f>
        <v>0</v>
      </c>
      <c r="K327" s="175"/>
      <c r="L327" s="175"/>
      <c r="M327" s="175">
        <f t="shared" si="35"/>
        <v>0</v>
      </c>
      <c r="N327" s="135" t="str">
        <f t="shared" si="32"/>
        <v/>
      </c>
      <c r="O327" s="176" t="str">
        <f t="shared" si="33"/>
        <v>否</v>
      </c>
      <c r="P327" s="176" t="str">
        <f t="shared" si="36"/>
        <v>否</v>
      </c>
    </row>
    <row r="328" hidden="1" spans="1:16">
      <c r="A328" s="167" t="s">
        <v>135</v>
      </c>
      <c r="B328" s="168" t="s">
        <v>135</v>
      </c>
      <c r="C328" s="168" t="s">
        <v>656</v>
      </c>
      <c r="D328" s="169" t="s">
        <v>661</v>
      </c>
      <c r="E328" s="168" t="s">
        <v>147</v>
      </c>
      <c r="F328" s="41" t="s">
        <v>662</v>
      </c>
      <c r="G328" s="26">
        <f>VLOOKUP(D328,全省上年决算数!$D$4:$G$1301,4)</f>
        <v>28004</v>
      </c>
      <c r="H328" s="26">
        <f>IFERROR(VLOOKUP(D328,全省预算!D:I,5,0),)</f>
        <v>29000</v>
      </c>
      <c r="I328" s="26"/>
      <c r="J328" s="26">
        <f>SUMIF(全省决算数!A327:A1707,D328:D1624,全省决算数!C327:C1707)</f>
        <v>26187</v>
      </c>
      <c r="K328" s="175">
        <f t="shared" si="34"/>
        <v>0.94</v>
      </c>
      <c r="L328" s="175">
        <f t="shared" si="37"/>
        <v>0.9</v>
      </c>
      <c r="M328" s="175">
        <f t="shared" si="35"/>
        <v>0</v>
      </c>
      <c r="N328" s="135">
        <f t="shared" si="32"/>
        <v>-0.065</v>
      </c>
      <c r="O328" s="176" t="str">
        <f t="shared" si="33"/>
        <v>是</v>
      </c>
      <c r="P328" s="176" t="str">
        <f t="shared" si="36"/>
        <v>否</v>
      </c>
    </row>
    <row r="329" hidden="1" spans="1:16">
      <c r="A329" s="167" t="s">
        <v>135</v>
      </c>
      <c r="B329" s="168" t="s">
        <v>135</v>
      </c>
      <c r="C329" s="168" t="s">
        <v>656</v>
      </c>
      <c r="D329" s="169" t="s">
        <v>663</v>
      </c>
      <c r="E329" s="168" t="s">
        <v>147</v>
      </c>
      <c r="F329" s="41" t="s">
        <v>664</v>
      </c>
      <c r="G329" s="26">
        <f>VLOOKUP(D329,全省上年决算数!$D$4:$G$1301,4)</f>
        <v>10367</v>
      </c>
      <c r="H329" s="26">
        <f>IFERROR(VLOOKUP(D329,全省预算!D:I,5,0),)</f>
        <v>10500</v>
      </c>
      <c r="I329" s="26"/>
      <c r="J329" s="26">
        <f>SUMIF(全省决算数!A328:A1708,D329:D1625,全省决算数!C328:C1708)</f>
        <v>10363</v>
      </c>
      <c r="K329" s="175">
        <f t="shared" si="34"/>
        <v>1</v>
      </c>
      <c r="L329" s="175">
        <f t="shared" si="37"/>
        <v>0.99</v>
      </c>
      <c r="M329" s="175">
        <f t="shared" si="35"/>
        <v>0</v>
      </c>
      <c r="N329" s="135">
        <f t="shared" si="32"/>
        <v>0</v>
      </c>
      <c r="O329" s="176" t="str">
        <f t="shared" si="33"/>
        <v>是</v>
      </c>
      <c r="P329" s="176" t="str">
        <f t="shared" si="36"/>
        <v>否</v>
      </c>
    </row>
    <row r="330" hidden="1" spans="1:16">
      <c r="A330" s="167" t="s">
        <v>135</v>
      </c>
      <c r="B330" s="168" t="s">
        <v>135</v>
      </c>
      <c r="C330" s="168" t="s">
        <v>656</v>
      </c>
      <c r="D330" s="169" t="s">
        <v>665</v>
      </c>
      <c r="E330" s="168" t="s">
        <v>147</v>
      </c>
      <c r="F330" s="41" t="s">
        <v>666</v>
      </c>
      <c r="G330" s="26">
        <f>VLOOKUP(D330,全省上年决算数!$D$4:$G$1301,4)</f>
        <v>27926</v>
      </c>
      <c r="H330" s="26">
        <f>IFERROR(VLOOKUP(D330,全省预算!D:I,5,0),)</f>
        <v>27500</v>
      </c>
      <c r="I330" s="26"/>
      <c r="J330" s="26">
        <f>SUMIF(全省决算数!A329:A1709,D330:D1626,全省决算数!C329:C1709)</f>
        <v>37043</v>
      </c>
      <c r="K330" s="175">
        <f t="shared" si="34"/>
        <v>1.33</v>
      </c>
      <c r="L330" s="175">
        <f t="shared" si="37"/>
        <v>1.35</v>
      </c>
      <c r="M330" s="175">
        <f t="shared" si="35"/>
        <v>0</v>
      </c>
      <c r="N330" s="135">
        <f t="shared" si="32"/>
        <v>0.326</v>
      </c>
      <c r="O330" s="176" t="str">
        <f t="shared" si="33"/>
        <v>是</v>
      </c>
      <c r="P330" s="176" t="str">
        <f t="shared" si="36"/>
        <v>否</v>
      </c>
    </row>
    <row r="331" hidden="1" spans="1:16">
      <c r="A331" s="167" t="s">
        <v>135</v>
      </c>
      <c r="B331" s="168" t="s">
        <v>135</v>
      </c>
      <c r="C331" s="168" t="s">
        <v>656</v>
      </c>
      <c r="D331" s="169" t="s">
        <v>667</v>
      </c>
      <c r="E331" s="168" t="s">
        <v>147</v>
      </c>
      <c r="F331" s="41" t="s">
        <v>160</v>
      </c>
      <c r="G331" s="26">
        <f>VLOOKUP(D331,全省上年决算数!$D$4:$G$1301,4)</f>
        <v>40</v>
      </c>
      <c r="H331" s="26">
        <f>IFERROR(VLOOKUP(D331,全省预算!D:I,5,0),)</f>
        <v>41</v>
      </c>
      <c r="I331" s="26"/>
      <c r="J331" s="26">
        <f>SUMIF(全省决算数!A330:A1710,D331:D1627,全省决算数!C330:C1710)</f>
        <v>41</v>
      </c>
      <c r="K331" s="175">
        <f t="shared" si="34"/>
        <v>1.03</v>
      </c>
      <c r="L331" s="175">
        <f t="shared" si="37"/>
        <v>1</v>
      </c>
      <c r="M331" s="175">
        <f t="shared" si="35"/>
        <v>0</v>
      </c>
      <c r="N331" s="135">
        <f t="shared" si="32"/>
        <v>0.025</v>
      </c>
      <c r="O331" s="176" t="str">
        <f t="shared" si="33"/>
        <v>是</v>
      </c>
      <c r="P331" s="176" t="str">
        <f t="shared" si="36"/>
        <v>否</v>
      </c>
    </row>
    <row r="332" hidden="1" spans="1:16">
      <c r="A332" s="167" t="s">
        <v>135</v>
      </c>
      <c r="B332" s="168"/>
      <c r="C332" s="168" t="s">
        <v>656</v>
      </c>
      <c r="D332" s="169" t="s">
        <v>668</v>
      </c>
      <c r="E332" s="168" t="s">
        <v>147</v>
      </c>
      <c r="F332" s="41" t="s">
        <v>669</v>
      </c>
      <c r="G332" s="26">
        <f>VLOOKUP(D332,全省上年决算数!$D$4:$G$1301,4)</f>
        <v>33578</v>
      </c>
      <c r="H332" s="26">
        <f>IFERROR(VLOOKUP(D332,全省预算!D:I,5,0),)</f>
        <v>33959</v>
      </c>
      <c r="I332" s="26"/>
      <c r="J332" s="26">
        <f>SUMIF(全省决算数!A331:A1711,D332:D1628,全省决算数!C331:C1711)</f>
        <v>33582</v>
      </c>
      <c r="K332" s="175">
        <f t="shared" si="34"/>
        <v>1</v>
      </c>
      <c r="L332" s="175">
        <f t="shared" si="37"/>
        <v>0.99</v>
      </c>
      <c r="M332" s="175">
        <f t="shared" si="35"/>
        <v>0</v>
      </c>
      <c r="N332" s="135">
        <f t="shared" si="32"/>
        <v>0</v>
      </c>
      <c r="O332" s="176" t="str">
        <f t="shared" si="33"/>
        <v>是</v>
      </c>
      <c r="P332" s="176" t="str">
        <f t="shared" si="36"/>
        <v>否</v>
      </c>
    </row>
    <row r="333" ht="21.95" customHeight="1" spans="1:16">
      <c r="A333" s="167" t="s">
        <v>135</v>
      </c>
      <c r="B333" s="456" t="s">
        <v>563</v>
      </c>
      <c r="C333" s="168"/>
      <c r="D333" s="169" t="s">
        <v>670</v>
      </c>
      <c r="E333" s="168"/>
      <c r="F333" s="41" t="s">
        <v>671</v>
      </c>
      <c r="G333" s="26">
        <f>SUMIF($C334:$C$1301,$D333,$G334:$G$1301)</f>
        <v>93343</v>
      </c>
      <c r="H333" s="26">
        <f>VLOOKUP(F333,全省预算!$F:$H,3,0)</f>
        <v>96200</v>
      </c>
      <c r="I333" s="26">
        <f>IFERROR(VLOOKUP(D333,全省调整!A:I,3,0),)</f>
        <v>102749</v>
      </c>
      <c r="J333" s="26">
        <f>VLOOKUP(F333,全省决算数!$B:$C,2,0)</f>
        <v>102182</v>
      </c>
      <c r="K333" s="407">
        <f t="shared" si="34"/>
        <v>1.095</v>
      </c>
      <c r="L333" s="407">
        <f t="shared" si="37"/>
        <v>1.062</v>
      </c>
      <c r="M333" s="407">
        <f t="shared" si="35"/>
        <v>0.994</v>
      </c>
      <c r="N333" s="135">
        <f t="shared" si="32"/>
        <v>0.095</v>
      </c>
      <c r="O333" s="176" t="str">
        <f t="shared" si="33"/>
        <v>是</v>
      </c>
      <c r="P333" s="176" t="str">
        <f t="shared" si="36"/>
        <v>是</v>
      </c>
    </row>
    <row r="334" hidden="1" spans="1:16">
      <c r="A334" s="167" t="s">
        <v>135</v>
      </c>
      <c r="B334" s="168" t="s">
        <v>135</v>
      </c>
      <c r="C334" s="168" t="s">
        <v>670</v>
      </c>
      <c r="D334" s="169" t="s">
        <v>672</v>
      </c>
      <c r="E334" s="168" t="s">
        <v>147</v>
      </c>
      <c r="F334" s="41" t="s">
        <v>141</v>
      </c>
      <c r="G334" s="26">
        <f>VLOOKUP(D334,全省上年决算数!$D$4:$G$1301,4)</f>
        <v>43959</v>
      </c>
      <c r="H334" s="26">
        <f>IFERROR(VLOOKUP(D334,全省预算!D:I,5,0),)</f>
        <v>46000</v>
      </c>
      <c r="I334" s="26"/>
      <c r="J334" s="26">
        <f>SUMIF(全省决算数!A333:A1713,D334:D1630,全省决算数!C333:C1713)</f>
        <v>58221</v>
      </c>
      <c r="K334" s="175">
        <f t="shared" si="34"/>
        <v>1.32</v>
      </c>
      <c r="L334" s="175">
        <f t="shared" si="37"/>
        <v>1.27</v>
      </c>
      <c r="M334" s="175">
        <f t="shared" si="35"/>
        <v>0</v>
      </c>
      <c r="N334" s="135">
        <f t="shared" si="32"/>
        <v>0.324</v>
      </c>
      <c r="O334" s="176" t="str">
        <f t="shared" si="33"/>
        <v>是</v>
      </c>
      <c r="P334" s="176" t="str">
        <f t="shared" si="36"/>
        <v>否</v>
      </c>
    </row>
    <row r="335" hidden="1" spans="1:16">
      <c r="A335" s="167" t="s">
        <v>135</v>
      </c>
      <c r="B335" s="168" t="s">
        <v>135</v>
      </c>
      <c r="C335" s="168" t="s">
        <v>670</v>
      </c>
      <c r="D335" s="169" t="s">
        <v>673</v>
      </c>
      <c r="E335" s="168" t="s">
        <v>147</v>
      </c>
      <c r="F335" s="41" t="s">
        <v>143</v>
      </c>
      <c r="G335" s="26">
        <f>VLOOKUP(D335,全省上年决算数!$D$4:$G$1301,4)</f>
        <v>8528</v>
      </c>
      <c r="H335" s="26">
        <f>IFERROR(VLOOKUP(D335,全省预算!D:I,5,0),)</f>
        <v>8630</v>
      </c>
      <c r="I335" s="26"/>
      <c r="J335" s="26">
        <f>SUMIF(全省决算数!A334:A1714,D335:D1631,全省决算数!C334:C1714)</f>
        <v>7783</v>
      </c>
      <c r="K335" s="175">
        <f t="shared" si="34"/>
        <v>0.91</v>
      </c>
      <c r="L335" s="175">
        <f t="shared" si="37"/>
        <v>0.9</v>
      </c>
      <c r="M335" s="175">
        <f t="shared" si="35"/>
        <v>0</v>
      </c>
      <c r="N335" s="135">
        <f t="shared" si="32"/>
        <v>-0.087</v>
      </c>
      <c r="O335" s="176" t="str">
        <f t="shared" si="33"/>
        <v>是</v>
      </c>
      <c r="P335" s="176" t="str">
        <f t="shared" si="36"/>
        <v>否</v>
      </c>
    </row>
    <row r="336" hidden="1" spans="1:16">
      <c r="A336" s="167" t="s">
        <v>135</v>
      </c>
      <c r="B336" s="168" t="s">
        <v>135</v>
      </c>
      <c r="C336" s="168" t="s">
        <v>670</v>
      </c>
      <c r="D336" s="169" t="s">
        <v>674</v>
      </c>
      <c r="E336" s="168" t="s">
        <v>147</v>
      </c>
      <c r="F336" s="41" t="s">
        <v>145</v>
      </c>
      <c r="G336" s="26">
        <f>VLOOKUP(D336,全省上年决算数!$D$4:$G$1301,4)</f>
        <v>0</v>
      </c>
      <c r="H336" s="26">
        <f>IFERROR(VLOOKUP(D336,全省预算!D:I,5,0),)</f>
        <v>0</v>
      </c>
      <c r="I336" s="26"/>
      <c r="J336" s="26">
        <f>SUMIF(全省决算数!A335:A1715,D336:D1632,全省决算数!C335:C1715)</f>
        <v>1</v>
      </c>
      <c r="K336" s="175"/>
      <c r="L336" s="175"/>
      <c r="M336" s="175">
        <f t="shared" si="35"/>
        <v>0</v>
      </c>
      <c r="N336" s="135" t="str">
        <f t="shared" si="32"/>
        <v/>
      </c>
      <c r="O336" s="176" t="str">
        <f t="shared" si="33"/>
        <v>是</v>
      </c>
      <c r="P336" s="176" t="str">
        <f t="shared" si="36"/>
        <v>否</v>
      </c>
    </row>
    <row r="337" hidden="1" spans="1:16">
      <c r="A337" s="167" t="s">
        <v>135</v>
      </c>
      <c r="B337" s="168" t="s">
        <v>135</v>
      </c>
      <c r="C337" s="168" t="s">
        <v>670</v>
      </c>
      <c r="D337" s="169" t="s">
        <v>675</v>
      </c>
      <c r="E337" s="168" t="s">
        <v>147</v>
      </c>
      <c r="F337" s="41" t="s">
        <v>676</v>
      </c>
      <c r="G337" s="26">
        <f>VLOOKUP(D337,全省上年决算数!$D$4:$G$1301,4)</f>
        <v>11759</v>
      </c>
      <c r="H337" s="26">
        <f>IFERROR(VLOOKUP(D337,全省预算!D:I,5,0),)</f>
        <v>12100</v>
      </c>
      <c r="I337" s="26"/>
      <c r="J337" s="26">
        <f>SUMIF(全省决算数!A336:A1716,D337:D1633,全省决算数!C336:C1716)</f>
        <v>13147</v>
      </c>
      <c r="K337" s="175">
        <f t="shared" si="34"/>
        <v>1.12</v>
      </c>
      <c r="L337" s="175">
        <f t="shared" si="37"/>
        <v>1.09</v>
      </c>
      <c r="M337" s="175">
        <f t="shared" si="35"/>
        <v>0</v>
      </c>
      <c r="N337" s="135">
        <f t="shared" si="32"/>
        <v>0.118</v>
      </c>
      <c r="O337" s="176" t="str">
        <f t="shared" si="33"/>
        <v>是</v>
      </c>
      <c r="P337" s="176" t="str">
        <f t="shared" si="36"/>
        <v>否</v>
      </c>
    </row>
    <row r="338" hidden="1" spans="1:16">
      <c r="A338" s="167" t="s">
        <v>135</v>
      </c>
      <c r="B338" s="168" t="s">
        <v>135</v>
      </c>
      <c r="C338" s="168" t="s">
        <v>670</v>
      </c>
      <c r="D338" s="169" t="s">
        <v>677</v>
      </c>
      <c r="E338" s="168" t="s">
        <v>147</v>
      </c>
      <c r="F338" s="41" t="s">
        <v>678</v>
      </c>
      <c r="G338" s="26">
        <f>VLOOKUP(D338,全省上年决算数!$D$4:$G$1301,4)</f>
        <v>5628</v>
      </c>
      <c r="H338" s="26">
        <f>IFERROR(VLOOKUP(D338,全省预算!D:I,5,0),)</f>
        <v>5800</v>
      </c>
      <c r="I338" s="26"/>
      <c r="J338" s="26">
        <f>SUMIF(全省决算数!A337:A1717,D338:D1634,全省决算数!C337:C1717)</f>
        <v>5540</v>
      </c>
      <c r="K338" s="175">
        <f t="shared" si="34"/>
        <v>0.98</v>
      </c>
      <c r="L338" s="175">
        <f t="shared" si="37"/>
        <v>0.96</v>
      </c>
      <c r="M338" s="175">
        <f t="shared" si="35"/>
        <v>0</v>
      </c>
      <c r="N338" s="135">
        <f t="shared" si="32"/>
        <v>-0.016</v>
      </c>
      <c r="O338" s="176" t="str">
        <f t="shared" si="33"/>
        <v>是</v>
      </c>
      <c r="P338" s="176" t="str">
        <f t="shared" si="36"/>
        <v>否</v>
      </c>
    </row>
    <row r="339" hidden="1" spans="1:16">
      <c r="A339" s="167" t="s">
        <v>135</v>
      </c>
      <c r="B339" s="168" t="s">
        <v>135</v>
      </c>
      <c r="C339" s="168" t="s">
        <v>670</v>
      </c>
      <c r="D339" s="169" t="s">
        <v>679</v>
      </c>
      <c r="E339" s="168" t="s">
        <v>147</v>
      </c>
      <c r="F339" s="41" t="s">
        <v>680</v>
      </c>
      <c r="G339" s="26">
        <f>VLOOKUP(D339,全省上年决算数!$D$4:$G$1301,4)</f>
        <v>1486</v>
      </c>
      <c r="H339" s="26">
        <f>IFERROR(VLOOKUP(D339,全省预算!D:I,5,0),)</f>
        <v>1520</v>
      </c>
      <c r="I339" s="26"/>
      <c r="J339" s="26">
        <f>SUMIF(全省决算数!A338:A1718,D339:D1635,全省决算数!C338:C1718)</f>
        <v>1872</v>
      </c>
      <c r="K339" s="175">
        <f t="shared" si="34"/>
        <v>1.26</v>
      </c>
      <c r="L339" s="175">
        <f t="shared" si="37"/>
        <v>1.23</v>
      </c>
      <c r="M339" s="175">
        <f t="shared" si="35"/>
        <v>0</v>
      </c>
      <c r="N339" s="135">
        <f t="shared" si="32"/>
        <v>0.26</v>
      </c>
      <c r="O339" s="176" t="str">
        <f t="shared" si="33"/>
        <v>是</v>
      </c>
      <c r="P339" s="176" t="str">
        <f t="shared" si="36"/>
        <v>否</v>
      </c>
    </row>
    <row r="340" hidden="1" spans="1:16">
      <c r="A340" s="167" t="s">
        <v>135</v>
      </c>
      <c r="B340" s="168" t="s">
        <v>135</v>
      </c>
      <c r="C340" s="168" t="s">
        <v>670</v>
      </c>
      <c r="D340" s="169" t="s">
        <v>681</v>
      </c>
      <c r="E340" s="168" t="s">
        <v>147</v>
      </c>
      <c r="F340" s="41" t="s">
        <v>682</v>
      </c>
      <c r="G340" s="26">
        <f>VLOOKUP(D340,全省上年决算数!$D$4:$G$1301,4)</f>
        <v>4273</v>
      </c>
      <c r="H340" s="26">
        <f>IFERROR(VLOOKUP(D340,全省预算!D:I,5,0),)</f>
        <v>4400</v>
      </c>
      <c r="I340" s="26"/>
      <c r="J340" s="26">
        <f>SUMIF(全省决算数!A339:A1719,D340:D1636,全省决算数!C339:C1719)</f>
        <v>4498</v>
      </c>
      <c r="K340" s="175">
        <f t="shared" si="34"/>
        <v>1.05</v>
      </c>
      <c r="L340" s="175">
        <f t="shared" si="37"/>
        <v>1.02</v>
      </c>
      <c r="M340" s="175">
        <f t="shared" si="35"/>
        <v>0</v>
      </c>
      <c r="N340" s="135">
        <f t="shared" si="32"/>
        <v>0.053</v>
      </c>
      <c r="O340" s="176" t="str">
        <f t="shared" si="33"/>
        <v>是</v>
      </c>
      <c r="P340" s="176" t="str">
        <f t="shared" si="36"/>
        <v>否</v>
      </c>
    </row>
    <row r="341" hidden="1" spans="1:16">
      <c r="A341" s="167" t="s">
        <v>135</v>
      </c>
      <c r="B341" s="168" t="s">
        <v>135</v>
      </c>
      <c r="C341" s="168" t="s">
        <v>670</v>
      </c>
      <c r="D341" s="169" t="s">
        <v>683</v>
      </c>
      <c r="E341" s="168" t="s">
        <v>147</v>
      </c>
      <c r="F341" s="41" t="s">
        <v>684</v>
      </c>
      <c r="G341" s="26">
        <f>VLOOKUP(D341,全省上年决算数!$D$4:$G$1301,4)</f>
        <v>238</v>
      </c>
      <c r="H341" s="26">
        <f>IFERROR(VLOOKUP(D341,全省预算!D:I,5,0),)</f>
        <v>245</v>
      </c>
      <c r="I341" s="26"/>
      <c r="J341" s="26">
        <f>SUMIF(全省决算数!A340:A1720,D341:D1637,全省决算数!C340:C1720)</f>
        <v>248</v>
      </c>
      <c r="K341" s="175">
        <f t="shared" si="34"/>
        <v>1.04</v>
      </c>
      <c r="L341" s="175">
        <f t="shared" si="37"/>
        <v>1.01</v>
      </c>
      <c r="M341" s="175">
        <f t="shared" si="35"/>
        <v>0</v>
      </c>
      <c r="N341" s="135">
        <f t="shared" si="32"/>
        <v>0.042</v>
      </c>
      <c r="O341" s="176" t="str">
        <f t="shared" si="33"/>
        <v>是</v>
      </c>
      <c r="P341" s="176" t="str">
        <f t="shared" si="36"/>
        <v>否</v>
      </c>
    </row>
    <row r="342" hidden="1" spans="1:16">
      <c r="A342" s="167" t="s">
        <v>135</v>
      </c>
      <c r="B342" s="168" t="s">
        <v>135</v>
      </c>
      <c r="C342" s="168" t="s">
        <v>670</v>
      </c>
      <c r="D342" s="169" t="s">
        <v>685</v>
      </c>
      <c r="E342" s="168" t="s">
        <v>147</v>
      </c>
      <c r="F342" s="41" t="s">
        <v>686</v>
      </c>
      <c r="G342" s="26">
        <f>VLOOKUP(D342,全省上年决算数!$D$4:$G$1301,4)</f>
        <v>68</v>
      </c>
      <c r="H342" s="26">
        <f>IFERROR(VLOOKUP(D342,全省预算!D:I,5,0),)</f>
        <v>70</v>
      </c>
      <c r="I342" s="26"/>
      <c r="J342" s="26">
        <f>SUMIF(全省决算数!A341:A1721,D342:D1638,全省决算数!C341:C1721)</f>
        <v>146</v>
      </c>
      <c r="K342" s="175">
        <f t="shared" si="34"/>
        <v>2.15</v>
      </c>
      <c r="L342" s="175">
        <f t="shared" si="37"/>
        <v>2.09</v>
      </c>
      <c r="M342" s="175">
        <f t="shared" si="35"/>
        <v>0</v>
      </c>
      <c r="N342" s="135">
        <f t="shared" si="32"/>
        <v>1.147</v>
      </c>
      <c r="O342" s="176" t="str">
        <f t="shared" si="33"/>
        <v>是</v>
      </c>
      <c r="P342" s="176" t="str">
        <f t="shared" si="36"/>
        <v>否</v>
      </c>
    </row>
    <row r="343" hidden="1" spans="1:16">
      <c r="A343" s="167" t="s">
        <v>135</v>
      </c>
      <c r="B343" s="168" t="s">
        <v>135</v>
      </c>
      <c r="C343" s="168" t="s">
        <v>670</v>
      </c>
      <c r="D343" s="169" t="s">
        <v>687</v>
      </c>
      <c r="E343" s="168" t="s">
        <v>147</v>
      </c>
      <c r="F343" s="41" t="s">
        <v>160</v>
      </c>
      <c r="G343" s="26">
        <f>VLOOKUP(D343,全省上年决算数!$D$4:$G$1301,4)</f>
        <v>859</v>
      </c>
      <c r="H343" s="26">
        <f>IFERROR(VLOOKUP(D343,全省预算!D:I,5,0),)</f>
        <v>850</v>
      </c>
      <c r="I343" s="26"/>
      <c r="J343" s="26">
        <f>SUMIF(全省决算数!A342:A1722,D343:D1639,全省决算数!C342:C1722)</f>
        <v>1122</v>
      </c>
      <c r="K343" s="175">
        <f t="shared" si="34"/>
        <v>1.31</v>
      </c>
      <c r="L343" s="175">
        <f t="shared" si="37"/>
        <v>1.32</v>
      </c>
      <c r="M343" s="175">
        <f t="shared" si="35"/>
        <v>0</v>
      </c>
      <c r="N343" s="135">
        <f t="shared" si="32"/>
        <v>0.306</v>
      </c>
      <c r="O343" s="176" t="str">
        <f t="shared" si="33"/>
        <v>是</v>
      </c>
      <c r="P343" s="176" t="str">
        <f t="shared" si="36"/>
        <v>否</v>
      </c>
    </row>
    <row r="344" hidden="1" spans="1:16">
      <c r="A344" s="167" t="s">
        <v>135</v>
      </c>
      <c r="B344" s="168"/>
      <c r="C344" s="168" t="s">
        <v>670</v>
      </c>
      <c r="D344" s="169" t="s">
        <v>688</v>
      </c>
      <c r="E344" s="168" t="s">
        <v>147</v>
      </c>
      <c r="F344" s="41" t="s">
        <v>689</v>
      </c>
      <c r="G344" s="26">
        <f>VLOOKUP(D344,全省上年决算数!$D$4:$G$1301,4)</f>
        <v>16545</v>
      </c>
      <c r="H344" s="26">
        <f>IFERROR(VLOOKUP(D344,全省预算!D:I,5,0),)</f>
        <v>16585</v>
      </c>
      <c r="I344" s="26"/>
      <c r="J344" s="26">
        <f>SUMIF(全省决算数!A343:A1723,D344:D1640,全省决算数!C343:C1723)</f>
        <v>9604</v>
      </c>
      <c r="K344" s="175">
        <f t="shared" si="34"/>
        <v>0.58</v>
      </c>
      <c r="L344" s="175">
        <f t="shared" si="37"/>
        <v>0.58</v>
      </c>
      <c r="M344" s="175">
        <f t="shared" si="35"/>
        <v>0</v>
      </c>
      <c r="N344" s="135">
        <f t="shared" si="32"/>
        <v>-0.42</v>
      </c>
      <c r="O344" s="176" t="str">
        <f t="shared" si="33"/>
        <v>是</v>
      </c>
      <c r="P344" s="176" t="str">
        <f t="shared" si="36"/>
        <v>否</v>
      </c>
    </row>
    <row r="345" ht="21.95" customHeight="1" spans="1:16">
      <c r="A345" s="167" t="s">
        <v>135</v>
      </c>
      <c r="B345" s="456" t="s">
        <v>563</v>
      </c>
      <c r="C345" s="168"/>
      <c r="D345" s="169" t="s">
        <v>690</v>
      </c>
      <c r="E345" s="168"/>
      <c r="F345" s="41" t="s">
        <v>691</v>
      </c>
      <c r="G345" s="26">
        <f>SUMIF($C346:$C$1301,$D345,$G346:$G$1301)</f>
        <v>205573</v>
      </c>
      <c r="H345" s="26">
        <f>VLOOKUP(F345,全省预算!$F:$H,3,0)</f>
        <v>212400</v>
      </c>
      <c r="I345" s="26">
        <f>IFERROR(VLOOKUP(D345,全省调整!A:I,3,0),)</f>
        <v>226138</v>
      </c>
      <c r="J345" s="26">
        <f>VLOOKUP(F345,全省决算数!$B:$C,2,0)</f>
        <v>221117</v>
      </c>
      <c r="K345" s="407">
        <f t="shared" si="34"/>
        <v>1.076</v>
      </c>
      <c r="L345" s="407">
        <f t="shared" si="37"/>
        <v>1.041</v>
      </c>
      <c r="M345" s="407">
        <f t="shared" si="35"/>
        <v>0.978</v>
      </c>
      <c r="N345" s="135">
        <f t="shared" si="32"/>
        <v>0.076</v>
      </c>
      <c r="O345" s="176" t="str">
        <f t="shared" si="33"/>
        <v>是</v>
      </c>
      <c r="P345" s="176" t="str">
        <f t="shared" si="36"/>
        <v>是</v>
      </c>
    </row>
    <row r="346" hidden="1" spans="1:16">
      <c r="A346" s="167" t="s">
        <v>135</v>
      </c>
      <c r="B346" s="168" t="s">
        <v>135</v>
      </c>
      <c r="C346" s="168" t="s">
        <v>690</v>
      </c>
      <c r="D346" s="169" t="s">
        <v>692</v>
      </c>
      <c r="E346" s="168" t="s">
        <v>147</v>
      </c>
      <c r="F346" s="41" t="s">
        <v>141</v>
      </c>
      <c r="G346" s="26">
        <f>VLOOKUP(D346,全省上年决算数!$D$4:$G$1301,4)</f>
        <v>136812</v>
      </c>
      <c r="H346" s="26">
        <f>IFERROR(VLOOKUP(D346,全省预算!D:I,5,0),)</f>
        <v>142500</v>
      </c>
      <c r="I346" s="26"/>
      <c r="J346" s="26">
        <f>SUMIF(全省决算数!A345:A1725,D346:D1642,全省决算数!C345:C1725)</f>
        <v>145558</v>
      </c>
      <c r="K346" s="175">
        <f t="shared" si="34"/>
        <v>1.06</v>
      </c>
      <c r="L346" s="175">
        <f t="shared" si="37"/>
        <v>1.02</v>
      </c>
      <c r="M346" s="175">
        <f t="shared" si="35"/>
        <v>0</v>
      </c>
      <c r="N346" s="135">
        <f t="shared" si="32"/>
        <v>0.064</v>
      </c>
      <c r="O346" s="176" t="str">
        <f t="shared" si="33"/>
        <v>是</v>
      </c>
      <c r="P346" s="176" t="str">
        <f t="shared" si="36"/>
        <v>否</v>
      </c>
    </row>
    <row r="347" hidden="1" spans="1:16">
      <c r="A347" s="167" t="s">
        <v>135</v>
      </c>
      <c r="B347" s="168" t="s">
        <v>135</v>
      </c>
      <c r="C347" s="168" t="s">
        <v>690</v>
      </c>
      <c r="D347" s="169" t="s">
        <v>693</v>
      </c>
      <c r="E347" s="168" t="s">
        <v>147</v>
      </c>
      <c r="F347" s="41" t="s">
        <v>143</v>
      </c>
      <c r="G347" s="26">
        <f>VLOOKUP(D347,全省上年决算数!$D$4:$G$1301,4)</f>
        <v>0</v>
      </c>
      <c r="H347" s="26">
        <f>IFERROR(VLOOKUP(D347,全省预算!D:I,5,0),)</f>
        <v>0</v>
      </c>
      <c r="I347" s="26"/>
      <c r="J347" s="26">
        <f>SUMIF(全省决算数!A346:A1726,D347:D1643,全省决算数!C346:C1726)</f>
        <v>0</v>
      </c>
      <c r="K347" s="175"/>
      <c r="L347" s="175"/>
      <c r="M347" s="175">
        <f t="shared" si="35"/>
        <v>0</v>
      </c>
      <c r="N347" s="135" t="str">
        <f t="shared" si="32"/>
        <v/>
      </c>
      <c r="O347" s="176" t="str">
        <f t="shared" si="33"/>
        <v>否</v>
      </c>
      <c r="P347" s="176" t="str">
        <f t="shared" si="36"/>
        <v>否</v>
      </c>
    </row>
    <row r="348" hidden="1" spans="1:16">
      <c r="A348" s="167" t="s">
        <v>135</v>
      </c>
      <c r="B348" s="168" t="s">
        <v>135</v>
      </c>
      <c r="C348" s="168" t="s">
        <v>690</v>
      </c>
      <c r="D348" s="169" t="s">
        <v>694</v>
      </c>
      <c r="E348" s="168" t="s">
        <v>147</v>
      </c>
      <c r="F348" s="41" t="s">
        <v>145</v>
      </c>
      <c r="G348" s="26">
        <f>VLOOKUP(D348,全省上年决算数!$D$4:$G$1301,4)</f>
        <v>0</v>
      </c>
      <c r="H348" s="26">
        <f>IFERROR(VLOOKUP(D348,全省预算!D:I,5,0),)</f>
        <v>0</v>
      </c>
      <c r="I348" s="26"/>
      <c r="J348" s="26">
        <f>SUMIF(全省决算数!A347:A1727,D348:D1644,全省决算数!C347:C1727)</f>
        <v>0</v>
      </c>
      <c r="K348" s="175"/>
      <c r="L348" s="175"/>
      <c r="M348" s="175">
        <f t="shared" si="35"/>
        <v>0</v>
      </c>
      <c r="N348" s="135" t="str">
        <f t="shared" si="32"/>
        <v/>
      </c>
      <c r="O348" s="176" t="str">
        <f t="shared" si="33"/>
        <v>否</v>
      </c>
      <c r="P348" s="176" t="str">
        <f t="shared" si="36"/>
        <v>否</v>
      </c>
    </row>
    <row r="349" hidden="1" spans="1:16">
      <c r="A349" s="167" t="s">
        <v>135</v>
      </c>
      <c r="B349" s="168" t="s">
        <v>135</v>
      </c>
      <c r="C349" s="168" t="s">
        <v>690</v>
      </c>
      <c r="D349" s="169" t="s">
        <v>695</v>
      </c>
      <c r="E349" s="168" t="s">
        <v>147</v>
      </c>
      <c r="F349" s="41" t="s">
        <v>696</v>
      </c>
      <c r="G349" s="26">
        <f>VLOOKUP(D349,全省上年决算数!$D$4:$G$1301,4)</f>
        <v>32316</v>
      </c>
      <c r="H349" s="26">
        <f>IFERROR(VLOOKUP(D349,全省预算!D:I,5,0),)</f>
        <v>37871</v>
      </c>
      <c r="I349" s="26"/>
      <c r="J349" s="26">
        <f>SUMIF(全省决算数!A348:A1728,D349:D1645,全省决算数!C348:C1728)</f>
        <v>37871</v>
      </c>
      <c r="K349" s="175">
        <f t="shared" si="34"/>
        <v>1.17</v>
      </c>
      <c r="L349" s="175">
        <f t="shared" si="37"/>
        <v>1</v>
      </c>
      <c r="M349" s="175">
        <f t="shared" si="35"/>
        <v>0</v>
      </c>
      <c r="N349" s="135">
        <f t="shared" si="32"/>
        <v>0.172</v>
      </c>
      <c r="O349" s="176" t="str">
        <f t="shared" si="33"/>
        <v>是</v>
      </c>
      <c r="P349" s="176" t="str">
        <f t="shared" si="36"/>
        <v>否</v>
      </c>
    </row>
    <row r="350" hidden="1" spans="1:16">
      <c r="A350" s="167" t="s">
        <v>135</v>
      </c>
      <c r="B350" s="168" t="s">
        <v>135</v>
      </c>
      <c r="C350" s="168" t="s">
        <v>690</v>
      </c>
      <c r="D350" s="169" t="s">
        <v>697</v>
      </c>
      <c r="E350" s="168" t="s">
        <v>147</v>
      </c>
      <c r="F350" s="41" t="s">
        <v>698</v>
      </c>
      <c r="G350" s="26">
        <f>VLOOKUP(D350,全省上年决算数!$D$4:$G$1301,4)</f>
        <v>6247</v>
      </c>
      <c r="H350" s="26">
        <f>IFERROR(VLOOKUP(D350,全省预算!D:I,5,0),)</f>
        <v>6400</v>
      </c>
      <c r="I350" s="26"/>
      <c r="J350" s="26">
        <f>SUMIF(全省决算数!A349:A1729,D350:D1646,全省决算数!C349:C1729)</f>
        <v>6334</v>
      </c>
      <c r="K350" s="175">
        <f t="shared" si="34"/>
        <v>1.01</v>
      </c>
      <c r="L350" s="175">
        <f t="shared" si="37"/>
        <v>0.99</v>
      </c>
      <c r="M350" s="175">
        <f t="shared" si="35"/>
        <v>0</v>
      </c>
      <c r="N350" s="135">
        <f t="shared" si="32"/>
        <v>0.014</v>
      </c>
      <c r="O350" s="176" t="str">
        <f t="shared" si="33"/>
        <v>是</v>
      </c>
      <c r="P350" s="176" t="str">
        <f t="shared" si="36"/>
        <v>否</v>
      </c>
    </row>
    <row r="351" hidden="1" spans="1:16">
      <c r="A351" s="167" t="s">
        <v>135</v>
      </c>
      <c r="B351" s="168" t="s">
        <v>135</v>
      </c>
      <c r="C351" s="168" t="s">
        <v>690</v>
      </c>
      <c r="D351" s="169" t="s">
        <v>699</v>
      </c>
      <c r="E351" s="168" t="s">
        <v>147</v>
      </c>
      <c r="F351" s="41" t="s">
        <v>700</v>
      </c>
      <c r="G351" s="26">
        <f>VLOOKUP(D351,全省上年决算数!$D$4:$G$1301,4)</f>
        <v>6084</v>
      </c>
      <c r="H351" s="26">
        <f>IFERROR(VLOOKUP(D351,全省预算!D:I,5,0),)</f>
        <v>6200</v>
      </c>
      <c r="I351" s="26"/>
      <c r="J351" s="26">
        <f>SUMIF(全省决算数!A350:A1730,D351:D1647,全省决算数!C350:C1730)</f>
        <v>10469</v>
      </c>
      <c r="K351" s="175">
        <f t="shared" si="34"/>
        <v>1.72</v>
      </c>
      <c r="L351" s="175">
        <f t="shared" si="37"/>
        <v>1.69</v>
      </c>
      <c r="M351" s="175">
        <f t="shared" si="35"/>
        <v>0</v>
      </c>
      <c r="N351" s="135">
        <f t="shared" si="32"/>
        <v>0.721</v>
      </c>
      <c r="O351" s="176" t="str">
        <f t="shared" si="33"/>
        <v>是</v>
      </c>
      <c r="P351" s="176" t="str">
        <f t="shared" si="36"/>
        <v>否</v>
      </c>
    </row>
    <row r="352" hidden="1" spans="1:16">
      <c r="A352" s="167" t="s">
        <v>135</v>
      </c>
      <c r="B352" s="168" t="s">
        <v>135</v>
      </c>
      <c r="C352" s="168" t="s">
        <v>690</v>
      </c>
      <c r="D352" s="169" t="s">
        <v>701</v>
      </c>
      <c r="E352" s="168" t="s">
        <v>147</v>
      </c>
      <c r="F352" s="41" t="s">
        <v>160</v>
      </c>
      <c r="G352" s="26">
        <f>VLOOKUP(D352,全省上年决算数!$D$4:$G$1301,4)</f>
        <v>0</v>
      </c>
      <c r="H352" s="26">
        <f>IFERROR(VLOOKUP(D352,全省预算!D:I,5,0),)</f>
        <v>0</v>
      </c>
      <c r="I352" s="26"/>
      <c r="J352" s="26">
        <f>SUMIF(全省决算数!A351:A1731,D352:D1648,全省决算数!C351:C1731)</f>
        <v>0</v>
      </c>
      <c r="K352" s="175"/>
      <c r="L352" s="175"/>
      <c r="M352" s="175">
        <f t="shared" si="35"/>
        <v>0</v>
      </c>
      <c r="N352" s="135" t="str">
        <f t="shared" si="32"/>
        <v/>
      </c>
      <c r="O352" s="176" t="str">
        <f t="shared" si="33"/>
        <v>否</v>
      </c>
      <c r="P352" s="176" t="str">
        <f t="shared" si="36"/>
        <v>否</v>
      </c>
    </row>
    <row r="353" hidden="1" spans="1:16">
      <c r="A353" s="167" t="s">
        <v>135</v>
      </c>
      <c r="B353" s="168"/>
      <c r="C353" s="168" t="s">
        <v>690</v>
      </c>
      <c r="D353" s="169" t="s">
        <v>702</v>
      </c>
      <c r="E353" s="168" t="s">
        <v>147</v>
      </c>
      <c r="F353" s="41" t="s">
        <v>703</v>
      </c>
      <c r="G353" s="26">
        <f>VLOOKUP(D353,全省上年决算数!$D$4:$G$1301,4)</f>
        <v>24114</v>
      </c>
      <c r="H353" s="26">
        <f>IFERROR(VLOOKUP(D353,全省预算!D:I,5,0),)</f>
        <v>19429</v>
      </c>
      <c r="I353" s="26"/>
      <c r="J353" s="26">
        <f>SUMIF(全省决算数!A352:A1732,D353:D1649,全省决算数!C352:C1732)</f>
        <v>20885</v>
      </c>
      <c r="K353" s="175">
        <f t="shared" si="34"/>
        <v>0.87</v>
      </c>
      <c r="L353" s="175">
        <f t="shared" si="37"/>
        <v>1.07</v>
      </c>
      <c r="M353" s="175">
        <f t="shared" si="35"/>
        <v>0</v>
      </c>
      <c r="N353" s="135">
        <f t="shared" si="32"/>
        <v>-0.134</v>
      </c>
      <c r="O353" s="176" t="str">
        <f t="shared" si="33"/>
        <v>是</v>
      </c>
      <c r="P353" s="176" t="str">
        <f t="shared" si="36"/>
        <v>否</v>
      </c>
    </row>
    <row r="354" ht="21.95" customHeight="1" spans="1:16">
      <c r="A354" s="167" t="s">
        <v>135</v>
      </c>
      <c r="B354" s="456" t="s">
        <v>563</v>
      </c>
      <c r="C354" s="168"/>
      <c r="D354" s="169" t="s">
        <v>704</v>
      </c>
      <c r="E354" s="168"/>
      <c r="F354" s="41" t="s">
        <v>705</v>
      </c>
      <c r="G354" s="26">
        <f>SUMIF($C355:$C$1301,$D354,$G355:$G$1301)</f>
        <v>56054</v>
      </c>
      <c r="H354" s="26">
        <f>VLOOKUP(F354,全省预算!$F:$H,3,0)</f>
        <v>58000</v>
      </c>
      <c r="I354" s="26">
        <f>IFERROR(VLOOKUP(D354,全省调整!A:I,3,0),)</f>
        <v>76215</v>
      </c>
      <c r="J354" s="26">
        <f>VLOOKUP(F354,全省决算数!$B:$C,2,0)</f>
        <v>70640</v>
      </c>
      <c r="K354" s="407">
        <f t="shared" si="34"/>
        <v>1.26</v>
      </c>
      <c r="L354" s="407">
        <f t="shared" si="37"/>
        <v>1.218</v>
      </c>
      <c r="M354" s="407">
        <f t="shared" si="35"/>
        <v>0.927</v>
      </c>
      <c r="N354" s="135">
        <f t="shared" si="32"/>
        <v>0.26</v>
      </c>
      <c r="O354" s="176" t="str">
        <f t="shared" si="33"/>
        <v>是</v>
      </c>
      <c r="P354" s="176" t="str">
        <f t="shared" si="36"/>
        <v>是</v>
      </c>
    </row>
    <row r="355" hidden="1" spans="1:16">
      <c r="A355" s="167" t="s">
        <v>135</v>
      </c>
      <c r="B355" s="168" t="s">
        <v>135</v>
      </c>
      <c r="C355" s="168" t="s">
        <v>704</v>
      </c>
      <c r="D355" s="169" t="s">
        <v>706</v>
      </c>
      <c r="E355" s="168" t="s">
        <v>147</v>
      </c>
      <c r="F355" s="41" t="s">
        <v>141</v>
      </c>
      <c r="G355" s="26">
        <f>VLOOKUP(D355,全省上年决算数!$D$4:$G$1301,4)</f>
        <v>26965</v>
      </c>
      <c r="H355" s="26">
        <f>IFERROR(VLOOKUP(D355,全省预算!D:I,5,0),)</f>
        <v>28300</v>
      </c>
      <c r="I355" s="26"/>
      <c r="J355" s="26">
        <f>SUMIF(全省决算数!A354:A1734,D355:D1651,全省决算数!C354:C1734)</f>
        <v>30016</v>
      </c>
      <c r="K355" s="175">
        <f t="shared" si="34"/>
        <v>1.11</v>
      </c>
      <c r="L355" s="175">
        <f t="shared" si="37"/>
        <v>1.06</v>
      </c>
      <c r="M355" s="175">
        <f t="shared" si="35"/>
        <v>0</v>
      </c>
      <c r="N355" s="135">
        <f t="shared" si="32"/>
        <v>0.113</v>
      </c>
      <c r="O355" s="176" t="str">
        <f t="shared" si="33"/>
        <v>是</v>
      </c>
      <c r="P355" s="176" t="str">
        <f t="shared" si="36"/>
        <v>否</v>
      </c>
    </row>
    <row r="356" hidden="1" spans="1:16">
      <c r="A356" s="167" t="s">
        <v>135</v>
      </c>
      <c r="B356" s="168" t="s">
        <v>135</v>
      </c>
      <c r="C356" s="168" t="s">
        <v>704</v>
      </c>
      <c r="D356" s="169" t="s">
        <v>707</v>
      </c>
      <c r="E356" s="168" t="s">
        <v>147</v>
      </c>
      <c r="F356" s="41" t="s">
        <v>143</v>
      </c>
      <c r="G356" s="26">
        <f>VLOOKUP(D356,全省上年决算数!$D$4:$G$1301,4)</f>
        <v>121</v>
      </c>
      <c r="H356" s="26">
        <f>IFERROR(VLOOKUP(D356,全省预算!D:I,5,0),)</f>
        <v>125</v>
      </c>
      <c r="I356" s="26"/>
      <c r="J356" s="26">
        <f>SUMIF(全省决算数!A355:A1735,D356:D1652,全省决算数!C355:C1735)</f>
        <v>74</v>
      </c>
      <c r="K356" s="175">
        <f t="shared" si="34"/>
        <v>0.61</v>
      </c>
      <c r="L356" s="175">
        <f t="shared" si="37"/>
        <v>0.59</v>
      </c>
      <c r="M356" s="175">
        <f t="shared" si="35"/>
        <v>0</v>
      </c>
      <c r="N356" s="135">
        <f t="shared" si="32"/>
        <v>-0.388</v>
      </c>
      <c r="O356" s="176" t="str">
        <f t="shared" si="33"/>
        <v>是</v>
      </c>
      <c r="P356" s="176" t="str">
        <f t="shared" si="36"/>
        <v>否</v>
      </c>
    </row>
    <row r="357" hidden="1" spans="1:16">
      <c r="A357" s="167" t="s">
        <v>135</v>
      </c>
      <c r="B357" s="168" t="s">
        <v>135</v>
      </c>
      <c r="C357" s="168" t="s">
        <v>704</v>
      </c>
      <c r="D357" s="169" t="s">
        <v>708</v>
      </c>
      <c r="E357" s="168" t="s">
        <v>147</v>
      </c>
      <c r="F357" s="41" t="s">
        <v>145</v>
      </c>
      <c r="G357" s="26">
        <f>VLOOKUP(D357,全省上年决算数!$D$4:$G$1301,4)</f>
        <v>0</v>
      </c>
      <c r="H357" s="26">
        <f>IFERROR(VLOOKUP(D357,全省预算!D:I,5,0),)</f>
        <v>0</v>
      </c>
      <c r="I357" s="26"/>
      <c r="J357" s="26">
        <f>SUMIF(全省决算数!A356:A1736,D357:D1653,全省决算数!C356:C1736)</f>
        <v>0</v>
      </c>
      <c r="K357" s="175"/>
      <c r="L357" s="175"/>
      <c r="M357" s="175">
        <f t="shared" si="35"/>
        <v>0</v>
      </c>
      <c r="N357" s="135" t="str">
        <f t="shared" si="32"/>
        <v/>
      </c>
      <c r="O357" s="176" t="str">
        <f t="shared" si="33"/>
        <v>否</v>
      </c>
      <c r="P357" s="176" t="str">
        <f t="shared" si="36"/>
        <v>否</v>
      </c>
    </row>
    <row r="358" hidden="1" spans="1:16">
      <c r="A358" s="167" t="s">
        <v>135</v>
      </c>
      <c r="B358" s="168" t="s">
        <v>135</v>
      </c>
      <c r="C358" s="168" t="s">
        <v>704</v>
      </c>
      <c r="D358" s="169" t="s">
        <v>709</v>
      </c>
      <c r="E358" s="168" t="s">
        <v>147</v>
      </c>
      <c r="F358" s="41" t="s">
        <v>710</v>
      </c>
      <c r="G358" s="26">
        <f>VLOOKUP(D358,全省上年决算数!$D$4:$G$1301,4)</f>
        <v>8717</v>
      </c>
      <c r="H358" s="26">
        <f>IFERROR(VLOOKUP(D358,全省预算!D:I,5,0),)</f>
        <v>9000</v>
      </c>
      <c r="I358" s="26"/>
      <c r="J358" s="26">
        <f>SUMIF(全省决算数!A357:A1737,D358:D1654,全省决算数!C357:C1737)</f>
        <v>11110</v>
      </c>
      <c r="K358" s="175">
        <f t="shared" si="34"/>
        <v>1.27</v>
      </c>
      <c r="L358" s="175">
        <f t="shared" si="37"/>
        <v>1.23</v>
      </c>
      <c r="M358" s="175">
        <f t="shared" si="35"/>
        <v>0</v>
      </c>
      <c r="N358" s="135">
        <f t="shared" si="32"/>
        <v>0.275</v>
      </c>
      <c r="O358" s="176" t="str">
        <f t="shared" si="33"/>
        <v>是</v>
      </c>
      <c r="P358" s="176" t="str">
        <f t="shared" si="36"/>
        <v>否</v>
      </c>
    </row>
    <row r="359" hidden="1" spans="1:16">
      <c r="A359" s="167" t="s">
        <v>135</v>
      </c>
      <c r="B359" s="168" t="s">
        <v>135</v>
      </c>
      <c r="C359" s="168" t="s">
        <v>704</v>
      </c>
      <c r="D359" s="169" t="s">
        <v>711</v>
      </c>
      <c r="E359" s="168" t="s">
        <v>147</v>
      </c>
      <c r="F359" s="41" t="s">
        <v>712</v>
      </c>
      <c r="G359" s="26">
        <f>VLOOKUP(D359,全省上年决算数!$D$4:$G$1301,4)</f>
        <v>2485</v>
      </c>
      <c r="H359" s="26">
        <f>IFERROR(VLOOKUP(D359,全省预算!D:I,5,0),)</f>
        <v>2550</v>
      </c>
      <c r="I359" s="26"/>
      <c r="J359" s="26">
        <f>SUMIF(全省决算数!A358:A1738,D359:D1655,全省决算数!C358:C1738)</f>
        <v>2149</v>
      </c>
      <c r="K359" s="175">
        <f t="shared" si="34"/>
        <v>0.86</v>
      </c>
      <c r="L359" s="175">
        <f t="shared" si="37"/>
        <v>0.84</v>
      </c>
      <c r="M359" s="175">
        <f t="shared" si="35"/>
        <v>0</v>
      </c>
      <c r="N359" s="135">
        <f t="shared" si="32"/>
        <v>-0.135</v>
      </c>
      <c r="O359" s="176" t="str">
        <f t="shared" si="33"/>
        <v>是</v>
      </c>
      <c r="P359" s="176" t="str">
        <f t="shared" si="36"/>
        <v>否</v>
      </c>
    </row>
    <row r="360" hidden="1" spans="1:16">
      <c r="A360" s="167" t="s">
        <v>135</v>
      </c>
      <c r="B360" s="168" t="s">
        <v>135</v>
      </c>
      <c r="C360" s="168" t="s">
        <v>704</v>
      </c>
      <c r="D360" s="169" t="s">
        <v>713</v>
      </c>
      <c r="E360" s="168" t="s">
        <v>147</v>
      </c>
      <c r="F360" s="41" t="s">
        <v>714</v>
      </c>
      <c r="G360" s="26">
        <f>VLOOKUP(D360,全省上年决算数!$D$4:$G$1301,4)</f>
        <v>13972</v>
      </c>
      <c r="H360" s="26">
        <f>IFERROR(VLOOKUP(D360,全省预算!D:I,5,0),)</f>
        <v>14125</v>
      </c>
      <c r="I360" s="26"/>
      <c r="J360" s="26">
        <f>SUMIF(全省决算数!A359:A1739,D360:D1656,全省决算数!C359:C1739)</f>
        <v>22763</v>
      </c>
      <c r="K360" s="175">
        <f t="shared" si="34"/>
        <v>1.63</v>
      </c>
      <c r="L360" s="175">
        <f t="shared" si="37"/>
        <v>1.61</v>
      </c>
      <c r="M360" s="175">
        <f t="shared" si="35"/>
        <v>0</v>
      </c>
      <c r="N360" s="135">
        <f t="shared" si="32"/>
        <v>0.629</v>
      </c>
      <c r="O360" s="176" t="str">
        <f t="shared" si="33"/>
        <v>是</v>
      </c>
      <c r="P360" s="176" t="str">
        <f t="shared" si="36"/>
        <v>否</v>
      </c>
    </row>
    <row r="361" hidden="1" spans="1:16">
      <c r="A361" s="167" t="s">
        <v>135</v>
      </c>
      <c r="B361" s="168" t="s">
        <v>135</v>
      </c>
      <c r="C361" s="168" t="s">
        <v>704</v>
      </c>
      <c r="D361" s="169" t="s">
        <v>715</v>
      </c>
      <c r="E361" s="168" t="s">
        <v>147</v>
      </c>
      <c r="F361" s="41" t="s">
        <v>160</v>
      </c>
      <c r="G361" s="26">
        <f>VLOOKUP(D361,全省上年决算数!$D$4:$G$1301,4)</f>
        <v>0</v>
      </c>
      <c r="H361" s="26">
        <f>IFERROR(VLOOKUP(D361,全省预算!D:I,5,0),)</f>
        <v>0</v>
      </c>
      <c r="I361" s="26"/>
      <c r="J361" s="26">
        <f>SUMIF(全省决算数!A360:A1740,D361:D1657,全省决算数!C360:C1740)</f>
        <v>0</v>
      </c>
      <c r="K361" s="175"/>
      <c r="L361" s="175"/>
      <c r="M361" s="175">
        <f t="shared" si="35"/>
        <v>0</v>
      </c>
      <c r="N361" s="135" t="str">
        <f t="shared" si="32"/>
        <v/>
      </c>
      <c r="O361" s="176" t="str">
        <f t="shared" si="33"/>
        <v>否</v>
      </c>
      <c r="P361" s="176" t="str">
        <f t="shared" si="36"/>
        <v>否</v>
      </c>
    </row>
    <row r="362" hidden="1" spans="1:16">
      <c r="A362" s="167" t="s">
        <v>135</v>
      </c>
      <c r="B362" s="168"/>
      <c r="C362" s="168" t="s">
        <v>704</v>
      </c>
      <c r="D362" s="169" t="s">
        <v>716</v>
      </c>
      <c r="E362" s="168" t="s">
        <v>147</v>
      </c>
      <c r="F362" s="41" t="s">
        <v>717</v>
      </c>
      <c r="G362" s="26">
        <f>VLOOKUP(D362,全省上年决算数!$D$4:$G$1301,4)</f>
        <v>3794</v>
      </c>
      <c r="H362" s="26">
        <f>IFERROR(VLOOKUP(D362,全省预算!D:I,5,0),)</f>
        <v>3900</v>
      </c>
      <c r="I362" s="26"/>
      <c r="J362" s="26">
        <f>SUMIF(全省决算数!A361:A1741,D362:D1658,全省决算数!C361:C1741)</f>
        <v>4528</v>
      </c>
      <c r="K362" s="175">
        <f t="shared" si="34"/>
        <v>1.19</v>
      </c>
      <c r="L362" s="175">
        <f t="shared" si="37"/>
        <v>1.16</v>
      </c>
      <c r="M362" s="175">
        <f t="shared" si="35"/>
        <v>0</v>
      </c>
      <c r="N362" s="135">
        <f t="shared" si="32"/>
        <v>0.193</v>
      </c>
      <c r="O362" s="176" t="str">
        <f t="shared" si="33"/>
        <v>是</v>
      </c>
      <c r="P362" s="176" t="str">
        <f t="shared" si="36"/>
        <v>否</v>
      </c>
    </row>
    <row r="363" ht="21.95" customHeight="1" spans="1:16">
      <c r="A363" s="167" t="s">
        <v>135</v>
      </c>
      <c r="B363" s="456" t="s">
        <v>563</v>
      </c>
      <c r="C363" s="168"/>
      <c r="D363" s="169" t="s">
        <v>718</v>
      </c>
      <c r="E363" s="168"/>
      <c r="F363" s="41" t="s">
        <v>719</v>
      </c>
      <c r="G363" s="26">
        <f>SUMIF($C364:$C$1301,$D363,$G364:$G$1301)</f>
        <v>1912</v>
      </c>
      <c r="H363" s="26">
        <f>VLOOKUP(F363,全省预算!$F:$H,3,0)</f>
        <v>1985</v>
      </c>
      <c r="I363" s="26">
        <f>IFERROR(VLOOKUP(D363,全省调整!A:I,3,0),)</f>
        <v>2412</v>
      </c>
      <c r="J363" s="26">
        <f>VLOOKUP(F363,全省决算数!$B:$C,2,0)</f>
        <v>2412</v>
      </c>
      <c r="K363" s="407">
        <f t="shared" si="34"/>
        <v>1.262</v>
      </c>
      <c r="L363" s="407">
        <f t="shared" si="37"/>
        <v>1.215</v>
      </c>
      <c r="M363" s="407">
        <f t="shared" si="35"/>
        <v>1</v>
      </c>
      <c r="N363" s="135">
        <f t="shared" si="32"/>
        <v>0.262</v>
      </c>
      <c r="O363" s="176" t="str">
        <f t="shared" si="33"/>
        <v>是</v>
      </c>
      <c r="P363" s="176" t="str">
        <f t="shared" si="36"/>
        <v>是</v>
      </c>
    </row>
    <row r="364" hidden="1" spans="1:16">
      <c r="A364" s="167" t="s">
        <v>135</v>
      </c>
      <c r="B364" s="168" t="s">
        <v>135</v>
      </c>
      <c r="C364" s="168" t="s">
        <v>718</v>
      </c>
      <c r="D364" s="169" t="s">
        <v>720</v>
      </c>
      <c r="E364" s="168" t="s">
        <v>147</v>
      </c>
      <c r="F364" s="41" t="s">
        <v>141</v>
      </c>
      <c r="G364" s="26">
        <f>VLOOKUP(D364,全省上年决算数!$D$4:$G$1301,4)</f>
        <v>931</v>
      </c>
      <c r="H364" s="26">
        <f>IFERROR(VLOOKUP(D364,全省预算!D:I,5,0),)</f>
        <v>980</v>
      </c>
      <c r="I364" s="26"/>
      <c r="J364" s="26">
        <f>SUMIF(全省决算数!A363:A1743,D364:D1660,全省决算数!C363:C1743)</f>
        <v>1213</v>
      </c>
      <c r="K364" s="175">
        <f t="shared" si="34"/>
        <v>1.3</v>
      </c>
      <c r="L364" s="175">
        <f t="shared" si="37"/>
        <v>1.24</v>
      </c>
      <c r="M364" s="175">
        <f t="shared" si="35"/>
        <v>0</v>
      </c>
      <c r="N364" s="135">
        <f t="shared" si="32"/>
        <v>0.303</v>
      </c>
      <c r="O364" s="176" t="str">
        <f t="shared" si="33"/>
        <v>是</v>
      </c>
      <c r="P364" s="176" t="str">
        <f t="shared" si="36"/>
        <v>否</v>
      </c>
    </row>
    <row r="365" hidden="1" spans="1:16">
      <c r="A365" s="167" t="s">
        <v>135</v>
      </c>
      <c r="B365" s="168" t="s">
        <v>135</v>
      </c>
      <c r="C365" s="168" t="s">
        <v>718</v>
      </c>
      <c r="D365" s="169" t="s">
        <v>721</v>
      </c>
      <c r="E365" s="168" t="s">
        <v>147</v>
      </c>
      <c r="F365" s="41" t="s">
        <v>143</v>
      </c>
      <c r="G365" s="26">
        <f>VLOOKUP(D365,全省上年决算数!$D$4:$G$1301,4)</f>
        <v>111</v>
      </c>
      <c r="H365" s="26">
        <f>IFERROR(VLOOKUP(D365,全省预算!D:I,5,0),)</f>
        <v>115</v>
      </c>
      <c r="I365" s="26"/>
      <c r="J365" s="26">
        <f>SUMIF(全省决算数!A364:A1744,D365:D1661,全省决算数!C364:C1744)</f>
        <v>109</v>
      </c>
      <c r="K365" s="175">
        <f t="shared" si="34"/>
        <v>0.98</v>
      </c>
      <c r="L365" s="175">
        <f t="shared" si="37"/>
        <v>0.95</v>
      </c>
      <c r="M365" s="175">
        <f t="shared" si="35"/>
        <v>0</v>
      </c>
      <c r="N365" s="135">
        <f t="shared" si="32"/>
        <v>-0.018</v>
      </c>
      <c r="O365" s="176" t="str">
        <f t="shared" si="33"/>
        <v>是</v>
      </c>
      <c r="P365" s="176" t="str">
        <f t="shared" si="36"/>
        <v>否</v>
      </c>
    </row>
    <row r="366" hidden="1" spans="1:16">
      <c r="A366" s="167" t="s">
        <v>135</v>
      </c>
      <c r="B366" s="168" t="s">
        <v>135</v>
      </c>
      <c r="C366" s="168" t="s">
        <v>718</v>
      </c>
      <c r="D366" s="169" t="s">
        <v>722</v>
      </c>
      <c r="E366" s="168" t="s">
        <v>147</v>
      </c>
      <c r="F366" s="41" t="s">
        <v>145</v>
      </c>
      <c r="G366" s="26">
        <f>VLOOKUP(D366,全省上年决算数!$D$4:$G$1301,4)</f>
        <v>0</v>
      </c>
      <c r="H366" s="26">
        <f>IFERROR(VLOOKUP(D366,全省预算!D:I,5,0),)</f>
        <v>0</v>
      </c>
      <c r="I366" s="26"/>
      <c r="J366" s="26">
        <f>SUMIF(全省决算数!A365:A1745,D366:D1662,全省决算数!C365:C1745)</f>
        <v>0</v>
      </c>
      <c r="K366" s="175"/>
      <c r="L366" s="175"/>
      <c r="M366" s="175">
        <f t="shared" si="35"/>
        <v>0</v>
      </c>
      <c r="N366" s="135" t="str">
        <f t="shared" si="32"/>
        <v/>
      </c>
      <c r="O366" s="176" t="str">
        <f t="shared" si="33"/>
        <v>否</v>
      </c>
      <c r="P366" s="176" t="str">
        <f t="shared" si="36"/>
        <v>否</v>
      </c>
    </row>
    <row r="367" hidden="1" spans="1:16">
      <c r="A367" s="167" t="s">
        <v>135</v>
      </c>
      <c r="B367" s="168" t="s">
        <v>135</v>
      </c>
      <c r="C367" s="168" t="s">
        <v>718</v>
      </c>
      <c r="D367" s="169" t="s">
        <v>723</v>
      </c>
      <c r="E367" s="168" t="s">
        <v>147</v>
      </c>
      <c r="F367" s="41" t="s">
        <v>724</v>
      </c>
      <c r="G367" s="26">
        <f>VLOOKUP(D367,全省上年决算数!$D$4:$G$1301,4)</f>
        <v>370</v>
      </c>
      <c r="H367" s="26">
        <f>IFERROR(VLOOKUP(D367,全省预算!D:I,5,0),)</f>
        <v>380</v>
      </c>
      <c r="I367" s="26"/>
      <c r="J367" s="26">
        <f>SUMIF(全省决算数!A366:A1746,D367:D1663,全省决算数!C366:C1746)</f>
        <v>143</v>
      </c>
      <c r="K367" s="175">
        <f t="shared" si="34"/>
        <v>0.39</v>
      </c>
      <c r="L367" s="175">
        <f t="shared" si="37"/>
        <v>0.38</v>
      </c>
      <c r="M367" s="175">
        <f t="shared" si="35"/>
        <v>0</v>
      </c>
      <c r="N367" s="135">
        <f t="shared" si="32"/>
        <v>-0.614</v>
      </c>
      <c r="O367" s="176" t="str">
        <f t="shared" si="33"/>
        <v>是</v>
      </c>
      <c r="P367" s="176" t="str">
        <f t="shared" si="36"/>
        <v>否</v>
      </c>
    </row>
    <row r="368" hidden="1" spans="1:16">
      <c r="A368" s="167" t="s">
        <v>135</v>
      </c>
      <c r="B368" s="168" t="s">
        <v>135</v>
      </c>
      <c r="C368" s="168" t="s">
        <v>718</v>
      </c>
      <c r="D368" s="169" t="s">
        <v>725</v>
      </c>
      <c r="E368" s="168" t="s">
        <v>147</v>
      </c>
      <c r="F368" s="41" t="s">
        <v>726</v>
      </c>
      <c r="G368" s="26">
        <f>VLOOKUP(D368,全省上年决算数!$D$4:$G$1301,4)</f>
        <v>138</v>
      </c>
      <c r="H368" s="26">
        <f>IFERROR(VLOOKUP(D368,全省预算!D:I,5,0),)</f>
        <v>140</v>
      </c>
      <c r="I368" s="26"/>
      <c r="J368" s="26">
        <f>SUMIF(全省决算数!A367:A1747,D368:D1664,全省决算数!C367:C1747)</f>
        <v>378</v>
      </c>
      <c r="K368" s="175">
        <f t="shared" si="34"/>
        <v>2.74</v>
      </c>
      <c r="L368" s="175">
        <f t="shared" si="37"/>
        <v>2.7</v>
      </c>
      <c r="M368" s="175">
        <f t="shared" si="35"/>
        <v>0</v>
      </c>
      <c r="N368" s="135">
        <f t="shared" si="32"/>
        <v>1.739</v>
      </c>
      <c r="O368" s="176" t="str">
        <f t="shared" si="33"/>
        <v>是</v>
      </c>
      <c r="P368" s="176" t="str">
        <f t="shared" si="36"/>
        <v>否</v>
      </c>
    </row>
    <row r="369" hidden="1" spans="1:16">
      <c r="A369" s="167" t="s">
        <v>135</v>
      </c>
      <c r="B369" s="168" t="s">
        <v>135</v>
      </c>
      <c r="C369" s="168" t="s">
        <v>718</v>
      </c>
      <c r="D369" s="169" t="s">
        <v>727</v>
      </c>
      <c r="E369" s="168" t="s">
        <v>147</v>
      </c>
      <c r="F369" s="41" t="s">
        <v>160</v>
      </c>
      <c r="G369" s="26">
        <f>VLOOKUP(D369,全省上年决算数!$D$4:$G$1301,4)</f>
        <v>99</v>
      </c>
      <c r="H369" s="26">
        <f>IFERROR(VLOOKUP(D369,全省预算!D:I,5,0),)</f>
        <v>100</v>
      </c>
      <c r="I369" s="26"/>
      <c r="J369" s="26">
        <f>SUMIF(全省决算数!A368:A1748,D369:D1665,全省决算数!C368:C1748)</f>
        <v>117</v>
      </c>
      <c r="K369" s="175">
        <f t="shared" si="34"/>
        <v>1.18</v>
      </c>
      <c r="L369" s="175">
        <f t="shared" si="37"/>
        <v>1.17</v>
      </c>
      <c r="M369" s="175">
        <f t="shared" si="35"/>
        <v>0</v>
      </c>
      <c r="N369" s="135">
        <f t="shared" si="32"/>
        <v>0.182</v>
      </c>
      <c r="O369" s="176" t="str">
        <f t="shared" si="33"/>
        <v>是</v>
      </c>
      <c r="P369" s="176" t="str">
        <f t="shared" si="36"/>
        <v>否</v>
      </c>
    </row>
    <row r="370" hidden="1" spans="1:16">
      <c r="A370" s="167" t="s">
        <v>135</v>
      </c>
      <c r="B370" s="168"/>
      <c r="C370" s="168" t="s">
        <v>718</v>
      </c>
      <c r="D370" s="169" t="s">
        <v>728</v>
      </c>
      <c r="E370" s="168" t="s">
        <v>147</v>
      </c>
      <c r="F370" s="41" t="s">
        <v>729</v>
      </c>
      <c r="G370" s="26">
        <f>VLOOKUP(D370,全省上年决算数!$D$4:$G$1301,4)</f>
        <v>263</v>
      </c>
      <c r="H370" s="26">
        <f>IFERROR(VLOOKUP(D370,全省预算!D:I,5,0),)</f>
        <v>270</v>
      </c>
      <c r="I370" s="26"/>
      <c r="J370" s="26">
        <f>SUMIF(全省决算数!A369:A1749,D370:D1666,全省决算数!C369:C1749)</f>
        <v>452</v>
      </c>
      <c r="K370" s="175">
        <f t="shared" si="34"/>
        <v>1.72</v>
      </c>
      <c r="L370" s="175">
        <f t="shared" si="37"/>
        <v>1.67</v>
      </c>
      <c r="M370" s="175">
        <f t="shared" si="35"/>
        <v>0</v>
      </c>
      <c r="N370" s="135">
        <f t="shared" si="32"/>
        <v>0.719</v>
      </c>
      <c r="O370" s="176" t="str">
        <f t="shared" si="33"/>
        <v>是</v>
      </c>
      <c r="P370" s="176" t="str">
        <f t="shared" si="36"/>
        <v>否</v>
      </c>
    </row>
    <row r="371" hidden="1" spans="1:16">
      <c r="A371" s="167" t="s">
        <v>135</v>
      </c>
      <c r="B371" s="456" t="s">
        <v>563</v>
      </c>
      <c r="C371" s="168"/>
      <c r="D371" s="169" t="s">
        <v>730</v>
      </c>
      <c r="E371" s="168"/>
      <c r="F371" s="41" t="s">
        <v>731</v>
      </c>
      <c r="G371" s="26">
        <f>SUMIF($C372:$C$1301,$D371,$G372:$G$1301)</f>
        <v>0</v>
      </c>
      <c r="H371" s="26">
        <f>VLOOKUP(F371,全省预算!$F:$H,3,0)</f>
        <v>0</v>
      </c>
      <c r="I371" s="26">
        <f>IFERROR(VLOOKUP(D371,全省调整!A:I,3,0),)</f>
        <v>0</v>
      </c>
      <c r="J371" s="26">
        <f>VLOOKUP(F371,全省决算数!$B:$C,2,0)</f>
        <v>0</v>
      </c>
      <c r="K371" s="175"/>
      <c r="L371" s="175"/>
      <c r="M371" s="175">
        <f t="shared" si="35"/>
        <v>0</v>
      </c>
      <c r="N371" s="133" t="str">
        <f t="shared" si="32"/>
        <v/>
      </c>
      <c r="O371" s="176" t="str">
        <f t="shared" si="33"/>
        <v>否</v>
      </c>
      <c r="P371" s="176" t="str">
        <f t="shared" si="36"/>
        <v>是</v>
      </c>
    </row>
    <row r="372" hidden="1" spans="1:16">
      <c r="A372" s="167" t="s">
        <v>135</v>
      </c>
      <c r="B372" s="168" t="s">
        <v>135</v>
      </c>
      <c r="C372" s="168" t="s">
        <v>730</v>
      </c>
      <c r="D372" s="169" t="s">
        <v>732</v>
      </c>
      <c r="E372" s="168" t="s">
        <v>147</v>
      </c>
      <c r="F372" s="41" t="s">
        <v>141</v>
      </c>
      <c r="G372" s="26">
        <f>VLOOKUP(D372,全省上年决算数!$D$4:$G$1301,4)</f>
        <v>0</v>
      </c>
      <c r="H372" s="26">
        <f>IFERROR(VLOOKUP(D372,全省预算!D:I,5,0),)</f>
        <v>0</v>
      </c>
      <c r="I372" s="26"/>
      <c r="J372" s="26">
        <f>SUMIF(全省决算数!A371:A1751,D372:D1668,全省决算数!C371:C1751)</f>
        <v>0</v>
      </c>
      <c r="K372" s="175"/>
      <c r="L372" s="175"/>
      <c r="M372" s="175">
        <f t="shared" si="35"/>
        <v>0</v>
      </c>
      <c r="N372" s="135" t="str">
        <f t="shared" si="32"/>
        <v/>
      </c>
      <c r="O372" s="176" t="str">
        <f t="shared" si="33"/>
        <v>否</v>
      </c>
      <c r="P372" s="176" t="str">
        <f t="shared" si="36"/>
        <v>否</v>
      </c>
    </row>
    <row r="373" hidden="1" spans="1:16">
      <c r="A373" s="167" t="s">
        <v>135</v>
      </c>
      <c r="B373" s="168" t="s">
        <v>135</v>
      </c>
      <c r="C373" s="168" t="s">
        <v>730</v>
      </c>
      <c r="D373" s="169" t="s">
        <v>733</v>
      </c>
      <c r="E373" s="168" t="s">
        <v>147</v>
      </c>
      <c r="F373" s="41" t="s">
        <v>143</v>
      </c>
      <c r="G373" s="26">
        <f>VLOOKUP(D373,全省上年决算数!$D$4:$G$1301,4)</f>
        <v>0</v>
      </c>
      <c r="H373" s="26">
        <f>IFERROR(VLOOKUP(D373,全省预算!D:I,5,0),)</f>
        <v>0</v>
      </c>
      <c r="I373" s="26"/>
      <c r="J373" s="26">
        <f>SUMIF(全省决算数!A372:A1752,D373:D1669,全省决算数!C372:C1752)</f>
        <v>0</v>
      </c>
      <c r="K373" s="175"/>
      <c r="L373" s="175"/>
      <c r="M373" s="175">
        <f t="shared" si="35"/>
        <v>0</v>
      </c>
      <c r="N373" s="135" t="str">
        <f t="shared" si="32"/>
        <v/>
      </c>
      <c r="O373" s="176" t="str">
        <f t="shared" si="33"/>
        <v>否</v>
      </c>
      <c r="P373" s="176" t="str">
        <f t="shared" si="36"/>
        <v>否</v>
      </c>
    </row>
    <row r="374" hidden="1" spans="1:16">
      <c r="A374" s="167" t="s">
        <v>135</v>
      </c>
      <c r="B374" s="168" t="s">
        <v>135</v>
      </c>
      <c r="C374" s="168" t="s">
        <v>730</v>
      </c>
      <c r="D374" s="169" t="s">
        <v>734</v>
      </c>
      <c r="E374" s="168" t="s">
        <v>147</v>
      </c>
      <c r="F374" s="41" t="s">
        <v>735</v>
      </c>
      <c r="G374" s="26">
        <f>VLOOKUP(D374,全省上年决算数!$D$4:$G$1301,4)</f>
        <v>0</v>
      </c>
      <c r="H374" s="26">
        <f>IFERROR(VLOOKUP(D374,全省预算!D:I,5,0),)</f>
        <v>0</v>
      </c>
      <c r="I374" s="26"/>
      <c r="J374" s="26">
        <f>SUMIF(全省决算数!A373:A1753,D374:D1670,全省决算数!C373:C1753)</f>
        <v>0</v>
      </c>
      <c r="K374" s="175"/>
      <c r="L374" s="175"/>
      <c r="M374" s="175">
        <f t="shared" si="35"/>
        <v>0</v>
      </c>
      <c r="N374" s="135" t="str">
        <f t="shared" si="32"/>
        <v/>
      </c>
      <c r="O374" s="176" t="str">
        <f t="shared" si="33"/>
        <v>否</v>
      </c>
      <c r="P374" s="176" t="str">
        <f t="shared" si="36"/>
        <v>否</v>
      </c>
    </row>
    <row r="375" hidden="1" spans="1:16">
      <c r="A375" s="167" t="s">
        <v>135</v>
      </c>
      <c r="B375" s="168" t="s">
        <v>135</v>
      </c>
      <c r="C375" s="168" t="s">
        <v>730</v>
      </c>
      <c r="D375" s="169" t="s">
        <v>736</v>
      </c>
      <c r="E375" s="168" t="s">
        <v>147</v>
      </c>
      <c r="F375" s="41" t="s">
        <v>737</v>
      </c>
      <c r="G375" s="26">
        <f>VLOOKUP(D375,全省上年决算数!$D$4:$G$1301,4)</f>
        <v>0</v>
      </c>
      <c r="H375" s="26">
        <f>IFERROR(VLOOKUP(D375,全省预算!D:I,5,0),)</f>
        <v>0</v>
      </c>
      <c r="I375" s="26"/>
      <c r="J375" s="26">
        <f>SUMIF(全省决算数!A374:A1754,D375:D1671,全省决算数!C374:C1754)</f>
        <v>0</v>
      </c>
      <c r="K375" s="175"/>
      <c r="L375" s="175"/>
      <c r="M375" s="175">
        <f t="shared" si="35"/>
        <v>0</v>
      </c>
      <c r="N375" s="135" t="str">
        <f t="shared" si="32"/>
        <v/>
      </c>
      <c r="O375" s="176" t="str">
        <f t="shared" si="33"/>
        <v>否</v>
      </c>
      <c r="P375" s="176" t="str">
        <f t="shared" si="36"/>
        <v>否</v>
      </c>
    </row>
    <row r="376" hidden="1" spans="1:16">
      <c r="A376" s="167" t="s">
        <v>135</v>
      </c>
      <c r="B376" s="168" t="s">
        <v>135</v>
      </c>
      <c r="C376" s="168" t="s">
        <v>730</v>
      </c>
      <c r="D376" s="169" t="s">
        <v>738</v>
      </c>
      <c r="E376" s="168" t="s">
        <v>147</v>
      </c>
      <c r="F376" s="41" t="s">
        <v>739</v>
      </c>
      <c r="G376" s="26">
        <f>VLOOKUP(D376,全省上年决算数!$D$4:$G$1301,4)</f>
        <v>0</v>
      </c>
      <c r="H376" s="26">
        <f>IFERROR(VLOOKUP(D376,全省预算!D:I,5,0),)</f>
        <v>0</v>
      </c>
      <c r="I376" s="26"/>
      <c r="J376" s="26">
        <f>SUMIF(全省决算数!A375:A1755,D376:D1672,全省决算数!C375:C1755)</f>
        <v>0</v>
      </c>
      <c r="K376" s="175"/>
      <c r="L376" s="175"/>
      <c r="M376" s="175">
        <f t="shared" si="35"/>
        <v>0</v>
      </c>
      <c r="N376" s="135" t="str">
        <f t="shared" ref="N376:N439" si="38">IF(ISERROR(J376/G376-1),"",J376/G376-1)</f>
        <v/>
      </c>
      <c r="O376" s="176" t="str">
        <f t="shared" si="33"/>
        <v>否</v>
      </c>
      <c r="P376" s="176" t="str">
        <f t="shared" si="36"/>
        <v>否</v>
      </c>
    </row>
    <row r="377" hidden="1" spans="1:16">
      <c r="A377" s="167" t="s">
        <v>135</v>
      </c>
      <c r="B377" s="168" t="s">
        <v>135</v>
      </c>
      <c r="C377" s="168" t="s">
        <v>730</v>
      </c>
      <c r="D377" s="169" t="s">
        <v>740</v>
      </c>
      <c r="E377" s="168" t="s">
        <v>147</v>
      </c>
      <c r="F377" s="41" t="s">
        <v>617</v>
      </c>
      <c r="G377" s="26">
        <f>VLOOKUP(D377,全省上年决算数!$D$4:$G$1301,4)</f>
        <v>0</v>
      </c>
      <c r="H377" s="26">
        <f>IFERROR(VLOOKUP(D377,全省预算!D:I,5,0),)</f>
        <v>0</v>
      </c>
      <c r="I377" s="26"/>
      <c r="J377" s="26">
        <f>SUMIF(全省决算数!A376:A1756,D377:D1673,全省决算数!C376:C1756)</f>
        <v>0</v>
      </c>
      <c r="K377" s="175"/>
      <c r="L377" s="175"/>
      <c r="M377" s="175">
        <f t="shared" si="35"/>
        <v>0</v>
      </c>
      <c r="N377" s="135" t="str">
        <f t="shared" si="38"/>
        <v/>
      </c>
      <c r="O377" s="176" t="str">
        <f t="shared" si="33"/>
        <v>否</v>
      </c>
      <c r="P377" s="176" t="str">
        <f t="shared" si="36"/>
        <v>否</v>
      </c>
    </row>
    <row r="378" hidden="1" spans="1:16">
      <c r="A378" s="167" t="s">
        <v>135</v>
      </c>
      <c r="B378" s="168" t="s">
        <v>135</v>
      </c>
      <c r="C378" s="168" t="s">
        <v>730</v>
      </c>
      <c r="D378" s="169" t="s">
        <v>741</v>
      </c>
      <c r="E378" s="168" t="s">
        <v>147</v>
      </c>
      <c r="F378" s="41" t="s">
        <v>742</v>
      </c>
      <c r="G378" s="26">
        <f>VLOOKUP(D378,全省上年决算数!$D$4:$G$1301,4)</f>
        <v>0</v>
      </c>
      <c r="H378" s="26">
        <f>IFERROR(VLOOKUP(D378,全省预算!D:I,5,0),)</f>
        <v>0</v>
      </c>
      <c r="I378" s="26"/>
      <c r="J378" s="26">
        <f>SUMIF(全省决算数!A377:A1757,D378:D1674,全省决算数!C377:C1757)</f>
        <v>0</v>
      </c>
      <c r="K378" s="175"/>
      <c r="L378" s="175"/>
      <c r="M378" s="175">
        <f t="shared" si="35"/>
        <v>0</v>
      </c>
      <c r="N378" s="135" t="str">
        <f t="shared" si="38"/>
        <v/>
      </c>
      <c r="O378" s="176" t="str">
        <f t="shared" si="33"/>
        <v>否</v>
      </c>
      <c r="P378" s="176" t="str">
        <f t="shared" si="36"/>
        <v>否</v>
      </c>
    </row>
    <row r="379" ht="21.95" customHeight="1" spans="1:16">
      <c r="A379" s="167" t="s">
        <v>135</v>
      </c>
      <c r="B379" s="168" t="s">
        <v>563</v>
      </c>
      <c r="C379" s="168"/>
      <c r="D379" s="169" t="s">
        <v>743</v>
      </c>
      <c r="E379" s="168" t="s">
        <v>147</v>
      </c>
      <c r="F379" s="41" t="s">
        <v>744</v>
      </c>
      <c r="G379" s="26">
        <f>VLOOKUP(D379,全省上年决算数!$D$4:$G$1301,4)</f>
        <v>11136</v>
      </c>
      <c r="H379" s="26">
        <f>IFERROR(VLOOKUP(D379,全省预算!D:I,5,0),)</f>
        <v>11415</v>
      </c>
      <c r="I379" s="26">
        <f>IFERROR(VLOOKUP(D379,全省调整!A:I,3,0),)</f>
        <v>40778</v>
      </c>
      <c r="J379" s="26">
        <f>SUMIF(全省决算数!A378:A1758,D379:D1675,全省决算数!C378:C1758)</f>
        <v>38176</v>
      </c>
      <c r="K379" s="407">
        <f t="shared" si="34"/>
        <v>3.428</v>
      </c>
      <c r="L379" s="407">
        <f t="shared" si="37"/>
        <v>3.344</v>
      </c>
      <c r="M379" s="407">
        <f t="shared" si="35"/>
        <v>0.936</v>
      </c>
      <c r="N379" s="135">
        <f t="shared" si="38"/>
        <v>2.428</v>
      </c>
      <c r="O379" s="176" t="str">
        <f t="shared" si="33"/>
        <v>是</v>
      </c>
      <c r="P379" s="176" t="str">
        <f t="shared" si="36"/>
        <v>是</v>
      </c>
    </row>
    <row r="380" ht="21.95" customHeight="1" spans="1:16">
      <c r="A380" s="167" t="s">
        <v>134</v>
      </c>
      <c r="B380" s="168" t="s">
        <v>135</v>
      </c>
      <c r="C380" s="168" t="s">
        <v>135</v>
      </c>
      <c r="D380" s="169" t="s">
        <v>745</v>
      </c>
      <c r="E380" s="168" t="s">
        <v>135</v>
      </c>
      <c r="F380" s="43" t="s">
        <v>746</v>
      </c>
      <c r="G380" s="170">
        <f>SUMIF($B381:$B$1301,$D380,$G381:$G$1301)</f>
        <v>6749390</v>
      </c>
      <c r="H380" s="170">
        <f>VLOOKUP(F380,全省预算!$F:$H,3,0)</f>
        <v>6983000</v>
      </c>
      <c r="I380" s="170">
        <f>SUMIF($B381:$B$1301,$D380,$I381:$I$1301)</f>
        <v>7989611</v>
      </c>
      <c r="J380" s="170">
        <f>VLOOKUP(F380,全省决算数!$B:$C,2,0)</f>
        <v>7674623</v>
      </c>
      <c r="K380" s="405">
        <f t="shared" si="34"/>
        <v>1.137</v>
      </c>
      <c r="L380" s="405">
        <f t="shared" si="37"/>
        <v>1.099</v>
      </c>
      <c r="M380" s="405">
        <f t="shared" si="35"/>
        <v>0.961</v>
      </c>
      <c r="N380" s="133">
        <f t="shared" si="38"/>
        <v>0.137</v>
      </c>
      <c r="O380" s="176" t="str">
        <f t="shared" si="33"/>
        <v>是</v>
      </c>
      <c r="P380" s="176" t="str">
        <f t="shared" si="36"/>
        <v>是</v>
      </c>
    </row>
    <row r="381" ht="21.95" customHeight="1" spans="1:16">
      <c r="A381" s="167" t="s">
        <v>135</v>
      </c>
      <c r="B381" s="168" t="s">
        <v>745</v>
      </c>
      <c r="C381" s="168" t="s">
        <v>135</v>
      </c>
      <c r="D381" s="169" t="s">
        <v>747</v>
      </c>
      <c r="E381" s="168" t="s">
        <v>135</v>
      </c>
      <c r="F381" s="41" t="s">
        <v>748</v>
      </c>
      <c r="G381" s="26">
        <f>SUMIF($C382:$C$1301,$D381,$G382:$G$1301)</f>
        <v>81977</v>
      </c>
      <c r="H381" s="26">
        <f>VLOOKUP(F381,全省预算!$F:$H,3,0)</f>
        <v>84000</v>
      </c>
      <c r="I381" s="26">
        <f>IFERROR(VLOOKUP(D381,全省调整!A:I,3,0),)</f>
        <v>112913</v>
      </c>
      <c r="J381" s="26">
        <f>VLOOKUP(F381,全省决算数!$B:$C,2,0)</f>
        <v>111289</v>
      </c>
      <c r="K381" s="407">
        <f t="shared" si="34"/>
        <v>1.358</v>
      </c>
      <c r="L381" s="407">
        <f t="shared" si="37"/>
        <v>1.325</v>
      </c>
      <c r="M381" s="407">
        <f t="shared" si="35"/>
        <v>0.986</v>
      </c>
      <c r="N381" s="133">
        <f t="shared" si="38"/>
        <v>0.358</v>
      </c>
      <c r="O381" s="176" t="str">
        <f t="shared" si="33"/>
        <v>是</v>
      </c>
      <c r="P381" s="176" t="str">
        <f t="shared" si="36"/>
        <v>是</v>
      </c>
    </row>
    <row r="382" hidden="1" spans="1:16">
      <c r="A382" s="167" t="s">
        <v>135</v>
      </c>
      <c r="B382" s="168" t="s">
        <v>135</v>
      </c>
      <c r="C382" s="168" t="s">
        <v>747</v>
      </c>
      <c r="D382" s="169" t="s">
        <v>749</v>
      </c>
      <c r="E382" s="168" t="s">
        <v>147</v>
      </c>
      <c r="F382" s="41" t="s">
        <v>141</v>
      </c>
      <c r="G382" s="26">
        <f>VLOOKUP(D382,全省上年决算数!$D$4:$G$1301,4)</f>
        <v>37756</v>
      </c>
      <c r="H382" s="26">
        <f>IFERROR(VLOOKUP(D382,全省预算!D:I,5,0),)</f>
        <v>39500</v>
      </c>
      <c r="I382" s="26"/>
      <c r="J382" s="26">
        <f>SUMIF(全省决算数!A381:A1761,D382:D1678,全省决算数!C381:C1761)</f>
        <v>51102</v>
      </c>
      <c r="K382" s="175">
        <f t="shared" si="34"/>
        <v>1.35</v>
      </c>
      <c r="L382" s="175">
        <f t="shared" si="37"/>
        <v>1.29</v>
      </c>
      <c r="M382" s="175">
        <f t="shared" si="35"/>
        <v>0</v>
      </c>
      <c r="N382" s="135">
        <f t="shared" si="38"/>
        <v>0.353</v>
      </c>
      <c r="O382" s="176" t="str">
        <f t="shared" si="33"/>
        <v>是</v>
      </c>
      <c r="P382" s="176" t="str">
        <f t="shared" si="36"/>
        <v>否</v>
      </c>
    </row>
    <row r="383" hidden="1" spans="1:16">
      <c r="A383" s="167" t="s">
        <v>135</v>
      </c>
      <c r="B383" s="168" t="s">
        <v>135</v>
      </c>
      <c r="C383" s="168" t="s">
        <v>747</v>
      </c>
      <c r="D383" s="169" t="s">
        <v>750</v>
      </c>
      <c r="E383" s="168" t="s">
        <v>147</v>
      </c>
      <c r="F383" s="41" t="s">
        <v>143</v>
      </c>
      <c r="G383" s="26">
        <f>VLOOKUP(D383,全省上年决算数!$D$4:$G$1301,4)</f>
        <v>10170</v>
      </c>
      <c r="H383" s="26">
        <f>IFERROR(VLOOKUP(D383,全省预算!D:I,5,0),)</f>
        <v>10500</v>
      </c>
      <c r="I383" s="26"/>
      <c r="J383" s="26">
        <f>SUMIF(全省决算数!A382:A1762,D383:D1679,全省决算数!C382:C1762)</f>
        <v>14888</v>
      </c>
      <c r="K383" s="175">
        <f t="shared" si="34"/>
        <v>1.46</v>
      </c>
      <c r="L383" s="175">
        <f t="shared" si="37"/>
        <v>1.42</v>
      </c>
      <c r="M383" s="175">
        <f t="shared" si="35"/>
        <v>0</v>
      </c>
      <c r="N383" s="135">
        <f t="shared" si="38"/>
        <v>0.464</v>
      </c>
      <c r="O383" s="176" t="str">
        <f t="shared" si="33"/>
        <v>是</v>
      </c>
      <c r="P383" s="176" t="str">
        <f t="shared" si="36"/>
        <v>否</v>
      </c>
    </row>
    <row r="384" hidden="1" spans="1:16">
      <c r="A384" s="167" t="s">
        <v>135</v>
      </c>
      <c r="B384" s="168" t="s">
        <v>135</v>
      </c>
      <c r="C384" s="168" t="s">
        <v>747</v>
      </c>
      <c r="D384" s="169" t="s">
        <v>751</v>
      </c>
      <c r="E384" s="168" t="s">
        <v>147</v>
      </c>
      <c r="F384" s="41" t="s">
        <v>145</v>
      </c>
      <c r="G384" s="26">
        <f>VLOOKUP(D384,全省上年决算数!$D$4:$G$1301,4)</f>
        <v>880</v>
      </c>
      <c r="H384" s="26">
        <f>IFERROR(VLOOKUP(D384,全省预算!D:I,5,0),)</f>
        <v>900</v>
      </c>
      <c r="I384" s="26"/>
      <c r="J384" s="26">
        <f>SUMIF(全省决算数!A383:A1763,D384:D1680,全省决算数!C383:C1763)</f>
        <v>965</v>
      </c>
      <c r="K384" s="175">
        <f t="shared" si="34"/>
        <v>1.1</v>
      </c>
      <c r="L384" s="175">
        <f t="shared" si="37"/>
        <v>1.07</v>
      </c>
      <c r="M384" s="175">
        <f t="shared" si="35"/>
        <v>0</v>
      </c>
      <c r="N384" s="135">
        <f t="shared" si="38"/>
        <v>0.097</v>
      </c>
      <c r="O384" s="176" t="str">
        <f t="shared" si="33"/>
        <v>是</v>
      </c>
      <c r="P384" s="176" t="str">
        <f t="shared" si="36"/>
        <v>否</v>
      </c>
    </row>
    <row r="385" hidden="1" spans="1:16">
      <c r="A385" s="167" t="s">
        <v>135</v>
      </c>
      <c r="B385" s="168" t="s">
        <v>135</v>
      </c>
      <c r="C385" s="168" t="s">
        <v>747</v>
      </c>
      <c r="D385" s="169" t="s">
        <v>752</v>
      </c>
      <c r="E385" s="168" t="s">
        <v>147</v>
      </c>
      <c r="F385" s="41" t="s">
        <v>753</v>
      </c>
      <c r="G385" s="26">
        <f>VLOOKUP(D385,全省上年决算数!$D$4:$G$1301,4)</f>
        <v>33171</v>
      </c>
      <c r="H385" s="26">
        <f>IFERROR(VLOOKUP(D385,全省预算!D:I,5,0),)</f>
        <v>33100</v>
      </c>
      <c r="I385" s="26"/>
      <c r="J385" s="26">
        <f>SUMIF(全省决算数!A384:A1764,D385:D1681,全省决算数!C384:C1764)</f>
        <v>44334</v>
      </c>
      <c r="K385" s="175">
        <f t="shared" si="34"/>
        <v>1.34</v>
      </c>
      <c r="L385" s="175">
        <f t="shared" si="37"/>
        <v>1.34</v>
      </c>
      <c r="M385" s="175">
        <f t="shared" si="35"/>
        <v>0</v>
      </c>
      <c r="N385" s="135">
        <f t="shared" si="38"/>
        <v>0.337</v>
      </c>
      <c r="O385" s="176" t="str">
        <f t="shared" si="33"/>
        <v>是</v>
      </c>
      <c r="P385" s="176" t="str">
        <f t="shared" si="36"/>
        <v>否</v>
      </c>
    </row>
    <row r="386" ht="21.95" customHeight="1" spans="1:16">
      <c r="A386" s="167" t="s">
        <v>135</v>
      </c>
      <c r="B386" s="168" t="s">
        <v>745</v>
      </c>
      <c r="C386" s="168" t="s">
        <v>135</v>
      </c>
      <c r="D386" s="169" t="s">
        <v>754</v>
      </c>
      <c r="E386" s="168" t="s">
        <v>135</v>
      </c>
      <c r="F386" s="41" t="s">
        <v>755</v>
      </c>
      <c r="G386" s="26">
        <f>SUMIF($C387:$C$1301,$D386,$G387:$G$1301)</f>
        <v>5448835</v>
      </c>
      <c r="H386" s="26">
        <f>VLOOKUP(F386,全省预算!$F:$H,3,0)</f>
        <v>5643650</v>
      </c>
      <c r="I386" s="26">
        <f>IFERROR(VLOOKUP(D386,全省调整!A:I,3,0),)</f>
        <v>6506650</v>
      </c>
      <c r="J386" s="26">
        <f>VLOOKUP(F386,全省决算数!$B:$C,2,0)</f>
        <v>6371573</v>
      </c>
      <c r="K386" s="407">
        <f t="shared" si="34"/>
        <v>1.169</v>
      </c>
      <c r="L386" s="407">
        <f t="shared" si="37"/>
        <v>1.129</v>
      </c>
      <c r="M386" s="407">
        <f t="shared" si="35"/>
        <v>0.979</v>
      </c>
      <c r="N386" s="133">
        <f t="shared" si="38"/>
        <v>0.169</v>
      </c>
      <c r="O386" s="176" t="str">
        <f t="shared" si="33"/>
        <v>是</v>
      </c>
      <c r="P386" s="176" t="str">
        <f t="shared" si="36"/>
        <v>是</v>
      </c>
    </row>
    <row r="387" hidden="1" spans="1:16">
      <c r="A387" s="167" t="s">
        <v>135</v>
      </c>
      <c r="B387" s="168" t="s">
        <v>135</v>
      </c>
      <c r="C387" s="168" t="s">
        <v>754</v>
      </c>
      <c r="D387" s="169" t="s">
        <v>756</v>
      </c>
      <c r="E387" s="168" t="s">
        <v>147</v>
      </c>
      <c r="F387" s="41" t="s">
        <v>757</v>
      </c>
      <c r="G387" s="26">
        <f>VLOOKUP(D387,全省上年决算数!$D$4:$G$1301,4)</f>
        <v>208593</v>
      </c>
      <c r="H387" s="26">
        <f>IFERROR(VLOOKUP(D387,全省预算!D:I,5,0),)</f>
        <v>217000</v>
      </c>
      <c r="I387" s="26"/>
      <c r="J387" s="26">
        <f>SUMIF(全省决算数!A386:A1766,D387:D1683,全省决算数!C386:C1766)</f>
        <v>265955</v>
      </c>
      <c r="K387" s="175">
        <f t="shared" si="34"/>
        <v>1.27</v>
      </c>
      <c r="L387" s="175">
        <f t="shared" si="37"/>
        <v>1.23</v>
      </c>
      <c r="M387" s="175">
        <f t="shared" si="35"/>
        <v>0</v>
      </c>
      <c r="N387" s="135">
        <f t="shared" si="38"/>
        <v>0.275</v>
      </c>
      <c r="O387" s="176" t="str">
        <f t="shared" si="33"/>
        <v>是</v>
      </c>
      <c r="P387" s="176" t="str">
        <f t="shared" si="36"/>
        <v>否</v>
      </c>
    </row>
    <row r="388" hidden="1" spans="1:16">
      <c r="A388" s="167" t="s">
        <v>135</v>
      </c>
      <c r="B388" s="168" t="s">
        <v>135</v>
      </c>
      <c r="C388" s="168" t="s">
        <v>754</v>
      </c>
      <c r="D388" s="169" t="s">
        <v>758</v>
      </c>
      <c r="E388" s="168" t="s">
        <v>147</v>
      </c>
      <c r="F388" s="41" t="s">
        <v>759</v>
      </c>
      <c r="G388" s="26">
        <f>VLOOKUP(D388,全省上年决算数!$D$4:$G$1301,4)</f>
        <v>2386787</v>
      </c>
      <c r="H388" s="26">
        <f>IFERROR(VLOOKUP(D388,全省预算!D:I,5,0),)</f>
        <v>2486000</v>
      </c>
      <c r="I388" s="26"/>
      <c r="J388" s="26">
        <f>SUMIF(全省决算数!A387:A1767,D388:D1684,全省决算数!C387:C1767)</f>
        <v>2868423</v>
      </c>
      <c r="K388" s="175">
        <f t="shared" si="34"/>
        <v>1.2</v>
      </c>
      <c r="L388" s="175">
        <f t="shared" si="37"/>
        <v>1.15</v>
      </c>
      <c r="M388" s="175">
        <f t="shared" si="35"/>
        <v>0</v>
      </c>
      <c r="N388" s="135">
        <f t="shared" si="38"/>
        <v>0.202</v>
      </c>
      <c r="O388" s="176" t="str">
        <f t="shared" ref="O388:O451" si="39">IF(F388&lt;&gt;"",IF(SUM(G388:J388)&lt;&gt;0,"是","否"),"空")</f>
        <v>是</v>
      </c>
      <c r="P388" s="176" t="str">
        <f t="shared" si="36"/>
        <v>否</v>
      </c>
    </row>
    <row r="389" hidden="1" spans="1:16">
      <c r="A389" s="167" t="s">
        <v>135</v>
      </c>
      <c r="B389" s="168" t="s">
        <v>135</v>
      </c>
      <c r="C389" s="168" t="s">
        <v>754</v>
      </c>
      <c r="D389" s="169" t="s">
        <v>760</v>
      </c>
      <c r="E389" s="168" t="s">
        <v>147</v>
      </c>
      <c r="F389" s="41" t="s">
        <v>761</v>
      </c>
      <c r="G389" s="26">
        <f>VLOOKUP(D389,全省上年决算数!$D$4:$G$1301,4)</f>
        <v>1422519</v>
      </c>
      <c r="H389" s="26">
        <f>IFERROR(VLOOKUP(D389,全省预算!D:I,5,0),)</f>
        <v>1485000</v>
      </c>
      <c r="I389" s="26"/>
      <c r="J389" s="26">
        <f>SUMIF(全省决算数!A388:A1768,D389:D1685,全省决算数!C388:C1768)</f>
        <v>1710167</v>
      </c>
      <c r="K389" s="175">
        <f t="shared" ref="K389:K452" si="40">J389/G389</f>
        <v>1.2</v>
      </c>
      <c r="L389" s="175">
        <f t="shared" si="37"/>
        <v>1.15</v>
      </c>
      <c r="M389" s="175">
        <f t="shared" ref="M389:M452" si="41">IFERROR(J389/I389,0)</f>
        <v>0</v>
      </c>
      <c r="N389" s="135">
        <f t="shared" si="38"/>
        <v>0.202</v>
      </c>
      <c r="O389" s="176" t="str">
        <f t="shared" si="39"/>
        <v>是</v>
      </c>
      <c r="P389" s="176" t="str">
        <f t="shared" ref="P389:P452" si="42">IF(C389&lt;&gt;"","否","是")</f>
        <v>否</v>
      </c>
    </row>
    <row r="390" hidden="1" spans="1:16">
      <c r="A390" s="167" t="s">
        <v>135</v>
      </c>
      <c r="B390" s="168" t="s">
        <v>135</v>
      </c>
      <c r="C390" s="168" t="s">
        <v>754</v>
      </c>
      <c r="D390" s="169" t="s">
        <v>762</v>
      </c>
      <c r="E390" s="168" t="s">
        <v>147</v>
      </c>
      <c r="F390" s="41" t="s">
        <v>763</v>
      </c>
      <c r="G390" s="26">
        <f>VLOOKUP(D390,全省上年决算数!$D$4:$G$1301,4)</f>
        <v>512941</v>
      </c>
      <c r="H390" s="26">
        <f>IFERROR(VLOOKUP(D390,全省预算!D:I,5,0),)</f>
        <v>529000</v>
      </c>
      <c r="I390" s="26"/>
      <c r="J390" s="26">
        <f>SUMIF(全省决算数!A389:A1769,D390:D1686,全省决算数!C389:C1769)</f>
        <v>624566</v>
      </c>
      <c r="K390" s="175">
        <f t="shared" si="40"/>
        <v>1.22</v>
      </c>
      <c r="L390" s="175">
        <f t="shared" ref="L390:L452" si="43">J390/H390</f>
        <v>1.18</v>
      </c>
      <c r="M390" s="175">
        <f t="shared" si="41"/>
        <v>0</v>
      </c>
      <c r="N390" s="135">
        <f t="shared" si="38"/>
        <v>0.218</v>
      </c>
      <c r="O390" s="176" t="str">
        <f t="shared" si="39"/>
        <v>是</v>
      </c>
      <c r="P390" s="176" t="str">
        <f t="shared" si="42"/>
        <v>否</v>
      </c>
    </row>
    <row r="391" hidden="1" spans="1:16">
      <c r="A391" s="177" t="s">
        <v>135</v>
      </c>
      <c r="B391" s="178" t="s">
        <v>135</v>
      </c>
      <c r="C391" s="178" t="s">
        <v>754</v>
      </c>
      <c r="D391" s="179" t="s">
        <v>764</v>
      </c>
      <c r="E391" s="178" t="s">
        <v>147</v>
      </c>
      <c r="F391" s="41" t="s">
        <v>765</v>
      </c>
      <c r="G391" s="26">
        <f>VLOOKUP(D391,全省上年决算数!$D$4:$G$1301,4)</f>
        <v>604224</v>
      </c>
      <c r="H391" s="26">
        <f>IFERROR(VLOOKUP(D391,全省预算!D:I,5,0),)</f>
        <v>603000</v>
      </c>
      <c r="I391" s="26"/>
      <c r="J391" s="26">
        <f>SUMIF(全省决算数!A390:A1770,D391:D1687,全省决算数!C390:C1770)</f>
        <v>598124</v>
      </c>
      <c r="K391" s="175">
        <f t="shared" si="40"/>
        <v>0.99</v>
      </c>
      <c r="L391" s="175">
        <f t="shared" si="43"/>
        <v>0.99</v>
      </c>
      <c r="M391" s="175">
        <f t="shared" si="41"/>
        <v>0</v>
      </c>
      <c r="N391" s="135">
        <f t="shared" si="38"/>
        <v>-0.01</v>
      </c>
      <c r="O391" s="176" t="str">
        <f t="shared" si="39"/>
        <v>是</v>
      </c>
      <c r="P391" s="176" t="str">
        <f t="shared" si="42"/>
        <v>否</v>
      </c>
    </row>
    <row r="392" hidden="1" spans="1:16">
      <c r="A392" s="167" t="s">
        <v>135</v>
      </c>
      <c r="B392" s="168" t="s">
        <v>135</v>
      </c>
      <c r="C392" s="168" t="s">
        <v>754</v>
      </c>
      <c r="D392" s="169" t="s">
        <v>766</v>
      </c>
      <c r="E392" s="168" t="s">
        <v>147</v>
      </c>
      <c r="F392" s="41" t="s">
        <v>767</v>
      </c>
      <c r="G392" s="26">
        <f>VLOOKUP(D392,全省上年决算数!$D$4:$G$1301,4)</f>
        <v>5107</v>
      </c>
      <c r="H392" s="26">
        <f>IFERROR(VLOOKUP(D392,全省预算!D:I,5,0),)</f>
        <v>3450</v>
      </c>
      <c r="I392" s="26"/>
      <c r="J392" s="26">
        <f>SUMIF(全省决算数!A391:A1771,D392:D1688,全省决算数!C391:C1771)</f>
        <v>1850</v>
      </c>
      <c r="K392" s="175">
        <f t="shared" si="40"/>
        <v>0.36</v>
      </c>
      <c r="L392" s="175">
        <f t="shared" si="43"/>
        <v>0.54</v>
      </c>
      <c r="M392" s="175">
        <f t="shared" si="41"/>
        <v>0</v>
      </c>
      <c r="N392" s="135">
        <f t="shared" si="38"/>
        <v>-0.638</v>
      </c>
      <c r="O392" s="176" t="str">
        <f t="shared" si="39"/>
        <v>是</v>
      </c>
      <c r="P392" s="176" t="str">
        <f t="shared" si="42"/>
        <v>否</v>
      </c>
    </row>
    <row r="393" hidden="1" spans="1:16">
      <c r="A393" s="167" t="s">
        <v>135</v>
      </c>
      <c r="B393" s="168" t="s">
        <v>135</v>
      </c>
      <c r="C393" s="168" t="s">
        <v>754</v>
      </c>
      <c r="D393" s="169" t="s">
        <v>768</v>
      </c>
      <c r="E393" s="168" t="s">
        <v>147</v>
      </c>
      <c r="F393" s="41" t="s">
        <v>769</v>
      </c>
      <c r="G393" s="26">
        <f>VLOOKUP(D393,全省上年决算数!$D$4:$G$1301,4)</f>
        <v>0</v>
      </c>
      <c r="H393" s="26">
        <f>IFERROR(VLOOKUP(D393,全省预算!D:I,5,0),)</f>
        <v>0</v>
      </c>
      <c r="I393" s="26"/>
      <c r="J393" s="26">
        <f>SUMIF(全省决算数!A392:A1772,D393:D1689,全省决算数!C392:C1772)</f>
        <v>100</v>
      </c>
      <c r="K393" s="175"/>
      <c r="L393" s="175"/>
      <c r="M393" s="175">
        <f t="shared" si="41"/>
        <v>0</v>
      </c>
      <c r="N393" s="135" t="str">
        <f t="shared" si="38"/>
        <v/>
      </c>
      <c r="O393" s="176" t="str">
        <f t="shared" si="39"/>
        <v>是</v>
      </c>
      <c r="P393" s="176" t="str">
        <f t="shared" si="42"/>
        <v>否</v>
      </c>
    </row>
    <row r="394" hidden="1" spans="1:16">
      <c r="A394" s="177" t="s">
        <v>135</v>
      </c>
      <c r="B394" s="178"/>
      <c r="C394" s="178" t="s">
        <v>754</v>
      </c>
      <c r="D394" s="179" t="s">
        <v>770</v>
      </c>
      <c r="E394" s="178" t="s">
        <v>147</v>
      </c>
      <c r="F394" s="41" t="s">
        <v>771</v>
      </c>
      <c r="G394" s="26">
        <f>VLOOKUP(D394,全省上年决算数!$D$4:$G$1301,4)</f>
        <v>308664</v>
      </c>
      <c r="H394" s="26">
        <f>IFERROR(VLOOKUP(D394,全省预算!D:I,5,0),)</f>
        <v>320200</v>
      </c>
      <c r="I394" s="26"/>
      <c r="J394" s="26">
        <f>SUMIF(全省决算数!A393:A1773,D394:D1690,全省决算数!C393:C1773)</f>
        <v>302388</v>
      </c>
      <c r="K394" s="175">
        <f t="shared" si="40"/>
        <v>0.98</v>
      </c>
      <c r="L394" s="175">
        <f t="shared" si="43"/>
        <v>0.94</v>
      </c>
      <c r="M394" s="175">
        <f t="shared" si="41"/>
        <v>0</v>
      </c>
      <c r="N394" s="135">
        <f t="shared" si="38"/>
        <v>-0.02</v>
      </c>
      <c r="O394" s="176" t="str">
        <f t="shared" si="39"/>
        <v>是</v>
      </c>
      <c r="P394" s="176" t="str">
        <f t="shared" si="42"/>
        <v>否</v>
      </c>
    </row>
    <row r="395" ht="21.95" customHeight="1" spans="1:16">
      <c r="A395" s="167" t="s">
        <v>135</v>
      </c>
      <c r="B395" s="456" t="s">
        <v>745</v>
      </c>
      <c r="C395" s="168"/>
      <c r="D395" s="169" t="s">
        <v>772</v>
      </c>
      <c r="E395" s="168"/>
      <c r="F395" s="27" t="s">
        <v>773</v>
      </c>
      <c r="G395" s="26">
        <f>SUMIF($C396:$C$1301,$D395,$G396:$G$1301)</f>
        <v>515702</v>
      </c>
      <c r="H395" s="26">
        <f>VLOOKUP(F395,全省预算!$F:$H,3,0)</f>
        <v>539230</v>
      </c>
      <c r="I395" s="26">
        <f>IFERROR(VLOOKUP(D395,全省调整!A:I,3,0),)</f>
        <v>675601</v>
      </c>
      <c r="J395" s="26">
        <f>VLOOKUP(F395,全省决算数!$B:$C,2,0)</f>
        <v>619116</v>
      </c>
      <c r="K395" s="407">
        <f t="shared" si="40"/>
        <v>1.201</v>
      </c>
      <c r="L395" s="407">
        <f t="shared" si="43"/>
        <v>1.148</v>
      </c>
      <c r="M395" s="407">
        <f t="shared" si="41"/>
        <v>0.916</v>
      </c>
      <c r="N395" s="133">
        <f t="shared" si="38"/>
        <v>0.201</v>
      </c>
      <c r="O395" s="176" t="str">
        <f t="shared" si="39"/>
        <v>是</v>
      </c>
      <c r="P395" s="176" t="str">
        <f t="shared" si="42"/>
        <v>是</v>
      </c>
    </row>
    <row r="396" hidden="1" spans="1:16">
      <c r="A396" s="167" t="s">
        <v>135</v>
      </c>
      <c r="B396" s="168" t="s">
        <v>135</v>
      </c>
      <c r="C396" s="168" t="s">
        <v>772</v>
      </c>
      <c r="D396" s="169" t="s">
        <v>774</v>
      </c>
      <c r="E396" s="168" t="s">
        <v>147</v>
      </c>
      <c r="F396" s="41" t="s">
        <v>775</v>
      </c>
      <c r="G396" s="26">
        <f>VLOOKUP(D396,全省上年决算数!$D$4:$G$1301,4)</f>
        <v>2119</v>
      </c>
      <c r="H396" s="26">
        <f>IFERROR(VLOOKUP(D396,全省预算!D:I,5,0),)</f>
        <v>2230</v>
      </c>
      <c r="I396" s="26"/>
      <c r="J396" s="26">
        <f>SUMIF(全省决算数!A395:A1775,D396:D1692,全省决算数!C395:C1775)</f>
        <v>1265</v>
      </c>
      <c r="K396" s="175">
        <f t="shared" si="40"/>
        <v>0.6</v>
      </c>
      <c r="L396" s="175">
        <f t="shared" si="43"/>
        <v>0.57</v>
      </c>
      <c r="M396" s="175">
        <f t="shared" si="41"/>
        <v>0</v>
      </c>
      <c r="N396" s="135">
        <f t="shared" si="38"/>
        <v>-0.403</v>
      </c>
      <c r="O396" s="176" t="str">
        <f t="shared" si="39"/>
        <v>是</v>
      </c>
      <c r="P396" s="176" t="str">
        <f t="shared" si="42"/>
        <v>否</v>
      </c>
    </row>
    <row r="397" hidden="1" spans="1:16">
      <c r="A397" s="167" t="s">
        <v>135</v>
      </c>
      <c r="B397" s="168" t="s">
        <v>135</v>
      </c>
      <c r="C397" s="168" t="s">
        <v>772</v>
      </c>
      <c r="D397" s="169" t="s">
        <v>776</v>
      </c>
      <c r="E397" s="168" t="s">
        <v>147</v>
      </c>
      <c r="F397" s="49" t="s">
        <v>777</v>
      </c>
      <c r="G397" s="26">
        <f>VLOOKUP(D397,全省上年决算数!$D$4:$G$1301,4)</f>
        <v>184816</v>
      </c>
      <c r="H397" s="26">
        <f>IFERROR(VLOOKUP(D397,全省预算!D:I,5,0),)</f>
        <v>196000</v>
      </c>
      <c r="I397" s="26"/>
      <c r="J397" s="26">
        <f>SUMIF(全省决算数!A396:A1776,D397:D1693,全省决算数!C396:C1776)</f>
        <v>233695</v>
      </c>
      <c r="K397" s="175">
        <f t="shared" si="40"/>
        <v>1.26</v>
      </c>
      <c r="L397" s="175">
        <f t="shared" si="43"/>
        <v>1.19</v>
      </c>
      <c r="M397" s="175">
        <f t="shared" si="41"/>
        <v>0</v>
      </c>
      <c r="N397" s="135">
        <f t="shared" si="38"/>
        <v>0.264</v>
      </c>
      <c r="O397" s="176" t="str">
        <f t="shared" si="39"/>
        <v>是</v>
      </c>
      <c r="P397" s="176" t="str">
        <f t="shared" si="42"/>
        <v>否</v>
      </c>
    </row>
    <row r="398" hidden="1" spans="1:16">
      <c r="A398" s="167" t="s">
        <v>135</v>
      </c>
      <c r="B398" s="168" t="s">
        <v>135</v>
      </c>
      <c r="C398" s="168" t="s">
        <v>772</v>
      </c>
      <c r="D398" s="169" t="s">
        <v>778</v>
      </c>
      <c r="E398" s="168" t="s">
        <v>147</v>
      </c>
      <c r="F398" s="49" t="s">
        <v>779</v>
      </c>
      <c r="G398" s="26">
        <f>VLOOKUP(D398,全省上年决算数!$D$4:$G$1301,4)</f>
        <v>58813</v>
      </c>
      <c r="H398" s="26">
        <f>IFERROR(VLOOKUP(D398,全省预算!D:I,5,0),)</f>
        <v>61000</v>
      </c>
      <c r="I398" s="26"/>
      <c r="J398" s="26">
        <f>SUMIF(全省决算数!A397:A1777,D398:D1694,全省决算数!C397:C1777)</f>
        <v>61706</v>
      </c>
      <c r="K398" s="175">
        <f t="shared" si="40"/>
        <v>1.05</v>
      </c>
      <c r="L398" s="175">
        <f t="shared" si="43"/>
        <v>1.01</v>
      </c>
      <c r="M398" s="175">
        <f t="shared" si="41"/>
        <v>0</v>
      </c>
      <c r="N398" s="135">
        <f t="shared" si="38"/>
        <v>0.049</v>
      </c>
      <c r="O398" s="176" t="str">
        <f t="shared" si="39"/>
        <v>是</v>
      </c>
      <c r="P398" s="176" t="str">
        <f t="shared" si="42"/>
        <v>否</v>
      </c>
    </row>
    <row r="399" hidden="1" spans="1:16">
      <c r="A399" s="167" t="s">
        <v>135</v>
      </c>
      <c r="B399" s="168" t="s">
        <v>135</v>
      </c>
      <c r="C399" s="168" t="s">
        <v>772</v>
      </c>
      <c r="D399" s="169" t="s">
        <v>780</v>
      </c>
      <c r="E399" s="168" t="s">
        <v>147</v>
      </c>
      <c r="F399" s="49" t="s">
        <v>781</v>
      </c>
      <c r="G399" s="26">
        <f>VLOOKUP(D399,全省上年决算数!$D$4:$G$1301,4)</f>
        <v>134979</v>
      </c>
      <c r="H399" s="26">
        <f>IFERROR(VLOOKUP(D399,全省预算!D:I,5,0),)</f>
        <v>142000</v>
      </c>
      <c r="I399" s="26"/>
      <c r="J399" s="26">
        <f>SUMIF(全省决算数!A398:A1778,D399:D1695,全省决算数!C398:C1778)</f>
        <v>153235</v>
      </c>
      <c r="K399" s="175">
        <f t="shared" si="40"/>
        <v>1.14</v>
      </c>
      <c r="L399" s="175">
        <f t="shared" si="43"/>
        <v>1.08</v>
      </c>
      <c r="M399" s="175">
        <f t="shared" si="41"/>
        <v>0</v>
      </c>
      <c r="N399" s="135">
        <f t="shared" si="38"/>
        <v>0.135</v>
      </c>
      <c r="O399" s="176" t="str">
        <f t="shared" si="39"/>
        <v>是</v>
      </c>
      <c r="P399" s="176" t="str">
        <f t="shared" si="42"/>
        <v>否</v>
      </c>
    </row>
    <row r="400" hidden="1" spans="1:16">
      <c r="A400" s="167" t="s">
        <v>135</v>
      </c>
      <c r="B400" s="168" t="s">
        <v>135</v>
      </c>
      <c r="C400" s="168" t="s">
        <v>772</v>
      </c>
      <c r="D400" s="169" t="s">
        <v>782</v>
      </c>
      <c r="E400" s="168" t="s">
        <v>147</v>
      </c>
      <c r="F400" s="49" t="s">
        <v>783</v>
      </c>
      <c r="G400" s="26">
        <f>VLOOKUP(D400,全省上年决算数!$D$4:$G$1301,4)</f>
        <v>93730</v>
      </c>
      <c r="H400" s="26">
        <f>IFERROR(VLOOKUP(D400,全省预算!D:I,5,0),)</f>
        <v>96000</v>
      </c>
      <c r="I400" s="26"/>
      <c r="J400" s="26">
        <f>SUMIF(全省决算数!A399:A1779,D400:D1696,全省决算数!C399:C1779)</f>
        <v>140345</v>
      </c>
      <c r="K400" s="175">
        <f t="shared" si="40"/>
        <v>1.5</v>
      </c>
      <c r="L400" s="175">
        <f t="shared" si="43"/>
        <v>1.46</v>
      </c>
      <c r="M400" s="175">
        <f t="shared" si="41"/>
        <v>0</v>
      </c>
      <c r="N400" s="135">
        <f t="shared" si="38"/>
        <v>0.497</v>
      </c>
      <c r="O400" s="176" t="str">
        <f t="shared" si="39"/>
        <v>是</v>
      </c>
      <c r="P400" s="176" t="str">
        <f t="shared" si="42"/>
        <v>否</v>
      </c>
    </row>
    <row r="401" hidden="1" spans="1:16">
      <c r="A401" s="167" t="s">
        <v>135</v>
      </c>
      <c r="B401" s="168"/>
      <c r="C401" s="168" t="s">
        <v>772</v>
      </c>
      <c r="D401" s="169" t="s">
        <v>784</v>
      </c>
      <c r="E401" s="168" t="s">
        <v>147</v>
      </c>
      <c r="F401" s="49" t="s">
        <v>785</v>
      </c>
      <c r="G401" s="26">
        <f>VLOOKUP(D401,全省上年决算数!$D$4:$G$1301,4)</f>
        <v>41245</v>
      </c>
      <c r="H401" s="26">
        <f>IFERROR(VLOOKUP(D401,全省预算!D:I,5,0),)</f>
        <v>42000</v>
      </c>
      <c r="I401" s="26"/>
      <c r="J401" s="26">
        <f>SUMIF(全省决算数!A400:A1780,D401:D1697,全省决算数!C400:C1780)</f>
        <v>28870</v>
      </c>
      <c r="K401" s="175">
        <f t="shared" si="40"/>
        <v>0.7</v>
      </c>
      <c r="L401" s="175">
        <f t="shared" si="43"/>
        <v>0.69</v>
      </c>
      <c r="M401" s="175">
        <f t="shared" si="41"/>
        <v>0</v>
      </c>
      <c r="N401" s="135">
        <f t="shared" si="38"/>
        <v>-0.3</v>
      </c>
      <c r="O401" s="176" t="str">
        <f t="shared" si="39"/>
        <v>是</v>
      </c>
      <c r="P401" s="176" t="str">
        <f t="shared" si="42"/>
        <v>否</v>
      </c>
    </row>
    <row r="402" ht="21.95" customHeight="1" spans="1:16">
      <c r="A402" s="167" t="s">
        <v>135</v>
      </c>
      <c r="B402" s="456" t="s">
        <v>745</v>
      </c>
      <c r="C402" s="168"/>
      <c r="D402" s="169" t="s">
        <v>786</v>
      </c>
      <c r="E402" s="168"/>
      <c r="F402" s="49" t="s">
        <v>787</v>
      </c>
      <c r="G402" s="26">
        <f>SUMIF($C403:$C$1301,$D402,$G403:$G$1301)</f>
        <v>3050</v>
      </c>
      <c r="H402" s="26">
        <f>VLOOKUP(F402,全省预算!$F:$H,3,0)</f>
        <v>3200</v>
      </c>
      <c r="I402" s="26">
        <f>IFERROR(VLOOKUP(D402,全省调整!A:I,3,0),)</f>
        <v>3271</v>
      </c>
      <c r="J402" s="26">
        <f>VLOOKUP(F402,全省决算数!$B:$C,2,0)</f>
        <v>2991</v>
      </c>
      <c r="K402" s="407">
        <f t="shared" si="40"/>
        <v>0.981</v>
      </c>
      <c r="L402" s="407">
        <f t="shared" si="43"/>
        <v>0.935</v>
      </c>
      <c r="M402" s="407">
        <f t="shared" si="41"/>
        <v>0.914</v>
      </c>
      <c r="N402" s="133">
        <f t="shared" si="38"/>
        <v>-0.019</v>
      </c>
      <c r="O402" s="176" t="str">
        <f t="shared" si="39"/>
        <v>是</v>
      </c>
      <c r="P402" s="176" t="str">
        <f t="shared" si="42"/>
        <v>是</v>
      </c>
    </row>
    <row r="403" hidden="1" spans="1:16">
      <c r="A403" s="167" t="s">
        <v>135</v>
      </c>
      <c r="B403" s="168" t="s">
        <v>135</v>
      </c>
      <c r="C403" s="168" t="s">
        <v>786</v>
      </c>
      <c r="D403" s="169" t="s">
        <v>788</v>
      </c>
      <c r="E403" s="168" t="s">
        <v>147</v>
      </c>
      <c r="F403" s="49" t="s">
        <v>789</v>
      </c>
      <c r="G403" s="26">
        <f>VLOOKUP(D403,全省上年决算数!$D$4:$G$1301,4)</f>
        <v>83</v>
      </c>
      <c r="H403" s="26">
        <f>IFERROR(VLOOKUP(D403,全省预算!D:I,5,0),)</f>
        <v>87</v>
      </c>
      <c r="I403" s="26"/>
      <c r="J403" s="26">
        <f>SUMIF(全省决算数!A402:A1782,D403:D1699,全省决算数!C402:C1782)</f>
        <v>109</v>
      </c>
      <c r="K403" s="175">
        <f t="shared" si="40"/>
        <v>1.31</v>
      </c>
      <c r="L403" s="175">
        <f t="shared" si="43"/>
        <v>1.25</v>
      </c>
      <c r="M403" s="175">
        <f t="shared" si="41"/>
        <v>0</v>
      </c>
      <c r="N403" s="135">
        <f t="shared" si="38"/>
        <v>0.313</v>
      </c>
      <c r="O403" s="176" t="str">
        <f t="shared" si="39"/>
        <v>是</v>
      </c>
      <c r="P403" s="176" t="str">
        <f t="shared" si="42"/>
        <v>否</v>
      </c>
    </row>
    <row r="404" hidden="1" spans="1:16">
      <c r="A404" s="167" t="s">
        <v>135</v>
      </c>
      <c r="B404" s="168" t="s">
        <v>135</v>
      </c>
      <c r="C404" s="168" t="s">
        <v>786</v>
      </c>
      <c r="D404" s="169" t="s">
        <v>790</v>
      </c>
      <c r="E404" s="168" t="s">
        <v>147</v>
      </c>
      <c r="F404" s="49" t="s">
        <v>791</v>
      </c>
      <c r="G404" s="26">
        <f>VLOOKUP(D404,全省上年决算数!$D$4:$G$1301,4)</f>
        <v>350</v>
      </c>
      <c r="H404" s="26">
        <f>IFERROR(VLOOKUP(D404,全省预算!D:I,5,0),)</f>
        <v>380</v>
      </c>
      <c r="I404" s="26"/>
      <c r="J404" s="26">
        <f>SUMIF(全省决算数!A403:A1783,D404:D1700,全省决算数!C403:C1783)</f>
        <v>402</v>
      </c>
      <c r="K404" s="175">
        <f t="shared" si="40"/>
        <v>1.15</v>
      </c>
      <c r="L404" s="175">
        <f t="shared" si="43"/>
        <v>1.06</v>
      </c>
      <c r="M404" s="175">
        <f t="shared" si="41"/>
        <v>0</v>
      </c>
      <c r="N404" s="135">
        <f t="shared" si="38"/>
        <v>0.149</v>
      </c>
      <c r="O404" s="176" t="str">
        <f t="shared" si="39"/>
        <v>是</v>
      </c>
      <c r="P404" s="176" t="str">
        <f t="shared" si="42"/>
        <v>否</v>
      </c>
    </row>
    <row r="405" hidden="1" spans="1:16">
      <c r="A405" s="167" t="s">
        <v>135</v>
      </c>
      <c r="B405" s="168" t="s">
        <v>135</v>
      </c>
      <c r="C405" s="168" t="s">
        <v>786</v>
      </c>
      <c r="D405" s="169" t="s">
        <v>792</v>
      </c>
      <c r="E405" s="168" t="s">
        <v>147</v>
      </c>
      <c r="F405" s="49" t="s">
        <v>793</v>
      </c>
      <c r="G405" s="26">
        <f>VLOOKUP(D405,全省上年决算数!$D$4:$G$1301,4)</f>
        <v>1199</v>
      </c>
      <c r="H405" s="26">
        <f>IFERROR(VLOOKUP(D405,全省预算!D:I,5,0),)</f>
        <v>1250</v>
      </c>
      <c r="I405" s="26"/>
      <c r="J405" s="26">
        <f>SUMIF(全省决算数!A404:A1784,D405:D1701,全省决算数!C404:C1784)</f>
        <v>895</v>
      </c>
      <c r="K405" s="175">
        <f t="shared" si="40"/>
        <v>0.75</v>
      </c>
      <c r="L405" s="175">
        <f t="shared" si="43"/>
        <v>0.72</v>
      </c>
      <c r="M405" s="175">
        <f t="shared" si="41"/>
        <v>0</v>
      </c>
      <c r="N405" s="135">
        <f t="shared" si="38"/>
        <v>-0.254</v>
      </c>
      <c r="O405" s="176" t="str">
        <f t="shared" si="39"/>
        <v>是</v>
      </c>
      <c r="P405" s="176" t="str">
        <f t="shared" si="42"/>
        <v>否</v>
      </c>
    </row>
    <row r="406" hidden="1" spans="1:16">
      <c r="A406" s="167" t="s">
        <v>135</v>
      </c>
      <c r="B406" s="168" t="s">
        <v>135</v>
      </c>
      <c r="C406" s="168" t="s">
        <v>786</v>
      </c>
      <c r="D406" s="169" t="s">
        <v>794</v>
      </c>
      <c r="E406" s="168" t="s">
        <v>147</v>
      </c>
      <c r="F406" s="49" t="s">
        <v>795</v>
      </c>
      <c r="G406" s="26">
        <f>VLOOKUP(D406,全省上年决算数!$D$4:$G$1301,4)</f>
        <v>556</v>
      </c>
      <c r="H406" s="26">
        <f>IFERROR(VLOOKUP(D406,全省预算!D:I,5,0),)</f>
        <v>570</v>
      </c>
      <c r="I406" s="26"/>
      <c r="J406" s="26">
        <f>SUMIF(全省决算数!A405:A1785,D406:D1702,全省决算数!C405:C1785)</f>
        <v>688</v>
      </c>
      <c r="K406" s="175">
        <f t="shared" si="40"/>
        <v>1.24</v>
      </c>
      <c r="L406" s="175">
        <f t="shared" si="43"/>
        <v>1.21</v>
      </c>
      <c r="M406" s="175">
        <f t="shared" si="41"/>
        <v>0</v>
      </c>
      <c r="N406" s="135">
        <f t="shared" si="38"/>
        <v>0.237</v>
      </c>
      <c r="O406" s="176" t="str">
        <f t="shared" si="39"/>
        <v>是</v>
      </c>
      <c r="P406" s="176" t="str">
        <f t="shared" si="42"/>
        <v>否</v>
      </c>
    </row>
    <row r="407" hidden="1" spans="1:16">
      <c r="A407" s="167" t="s">
        <v>135</v>
      </c>
      <c r="B407" s="168"/>
      <c r="C407" s="168" t="s">
        <v>786</v>
      </c>
      <c r="D407" s="169" t="s">
        <v>796</v>
      </c>
      <c r="E407" s="168" t="s">
        <v>147</v>
      </c>
      <c r="F407" s="49" t="s">
        <v>797</v>
      </c>
      <c r="G407" s="26">
        <f>VLOOKUP(D407,全省上年决算数!$D$4:$G$1301,4)</f>
        <v>862</v>
      </c>
      <c r="H407" s="26">
        <f>IFERROR(VLOOKUP(D407,全省预算!D:I,5,0),)</f>
        <v>913</v>
      </c>
      <c r="I407" s="26"/>
      <c r="J407" s="26">
        <f>SUMIF(全省决算数!A406:A1786,D407:D1703,全省决算数!C406:C1786)</f>
        <v>897</v>
      </c>
      <c r="K407" s="175">
        <f t="shared" si="40"/>
        <v>1.04</v>
      </c>
      <c r="L407" s="175">
        <f t="shared" si="43"/>
        <v>0.98</v>
      </c>
      <c r="M407" s="175">
        <f t="shared" si="41"/>
        <v>0</v>
      </c>
      <c r="N407" s="135">
        <f t="shared" si="38"/>
        <v>0.041</v>
      </c>
      <c r="O407" s="176" t="str">
        <f t="shared" si="39"/>
        <v>是</v>
      </c>
      <c r="P407" s="176" t="str">
        <f t="shared" si="42"/>
        <v>否</v>
      </c>
    </row>
    <row r="408" ht="21.95" customHeight="1" spans="1:16">
      <c r="A408" s="167" t="s">
        <v>135</v>
      </c>
      <c r="B408" s="456" t="s">
        <v>745</v>
      </c>
      <c r="C408" s="168"/>
      <c r="D408" s="169" t="s">
        <v>798</v>
      </c>
      <c r="E408" s="168"/>
      <c r="F408" s="49" t="s">
        <v>799</v>
      </c>
      <c r="G408" s="26">
        <f>SUMIF($C409:$C$1301,$D408,$G409:$G$1301)</f>
        <v>5433</v>
      </c>
      <c r="H408" s="26">
        <f>VLOOKUP(F408,全省预算!$F:$H,3,0)</f>
        <v>5680</v>
      </c>
      <c r="I408" s="26">
        <f>IFERROR(VLOOKUP(D408,全省调整!A:I,3,0),)</f>
        <v>6650</v>
      </c>
      <c r="J408" s="26">
        <f>VLOOKUP(F408,全省决算数!$B:$C,2,0)</f>
        <v>6406</v>
      </c>
      <c r="K408" s="407">
        <f t="shared" si="40"/>
        <v>1.179</v>
      </c>
      <c r="L408" s="407">
        <f t="shared" si="43"/>
        <v>1.128</v>
      </c>
      <c r="M408" s="407">
        <f t="shared" si="41"/>
        <v>0.963</v>
      </c>
      <c r="N408" s="133">
        <f t="shared" si="38"/>
        <v>0.179</v>
      </c>
      <c r="O408" s="176" t="str">
        <f t="shared" si="39"/>
        <v>是</v>
      </c>
      <c r="P408" s="176" t="str">
        <f t="shared" si="42"/>
        <v>是</v>
      </c>
    </row>
    <row r="409" hidden="1" spans="1:16">
      <c r="A409" s="167" t="s">
        <v>135</v>
      </c>
      <c r="B409" s="168" t="s">
        <v>135</v>
      </c>
      <c r="C409" s="168" t="s">
        <v>798</v>
      </c>
      <c r="D409" s="169" t="s">
        <v>800</v>
      </c>
      <c r="E409" s="168" t="s">
        <v>147</v>
      </c>
      <c r="F409" s="49" t="s">
        <v>801</v>
      </c>
      <c r="G409" s="26">
        <f>VLOOKUP(D409,全省上年决算数!$D$4:$G$1301,4)</f>
        <v>4009</v>
      </c>
      <c r="H409" s="26">
        <f>IFERROR(VLOOKUP(D409,全省预算!D:I,5,0),)</f>
        <v>4200</v>
      </c>
      <c r="I409" s="26"/>
      <c r="J409" s="26">
        <f>SUMIF(全省决算数!A408:A1788,D409:D1705,全省决算数!C408:C1788)</f>
        <v>5161</v>
      </c>
      <c r="K409" s="175">
        <f t="shared" si="40"/>
        <v>1.29</v>
      </c>
      <c r="L409" s="175">
        <f t="shared" si="43"/>
        <v>1.23</v>
      </c>
      <c r="M409" s="175">
        <f t="shared" si="41"/>
        <v>0</v>
      </c>
      <c r="N409" s="135">
        <f t="shared" si="38"/>
        <v>0.287</v>
      </c>
      <c r="O409" s="176" t="str">
        <f t="shared" si="39"/>
        <v>是</v>
      </c>
      <c r="P409" s="176" t="str">
        <f t="shared" si="42"/>
        <v>否</v>
      </c>
    </row>
    <row r="410" hidden="1" spans="1:16">
      <c r="A410" s="167" t="s">
        <v>135</v>
      </c>
      <c r="B410" s="168" t="s">
        <v>135</v>
      </c>
      <c r="C410" s="168" t="s">
        <v>798</v>
      </c>
      <c r="D410" s="169" t="s">
        <v>802</v>
      </c>
      <c r="E410" s="168" t="s">
        <v>147</v>
      </c>
      <c r="F410" s="49" t="s">
        <v>803</v>
      </c>
      <c r="G410" s="26">
        <f>VLOOKUP(D410,全省上年决算数!$D$4:$G$1301,4)</f>
        <v>1423</v>
      </c>
      <c r="H410" s="26">
        <f>IFERROR(VLOOKUP(D410,全省预算!D:I,5,0),)</f>
        <v>1480</v>
      </c>
      <c r="I410" s="26"/>
      <c r="J410" s="26">
        <f>SUMIF(全省决算数!A409:A1789,D410:D1706,全省决算数!C409:C1789)</f>
        <v>1244</v>
      </c>
      <c r="K410" s="175">
        <f t="shared" si="40"/>
        <v>0.87</v>
      </c>
      <c r="L410" s="175">
        <f t="shared" si="43"/>
        <v>0.84</v>
      </c>
      <c r="M410" s="175">
        <f t="shared" si="41"/>
        <v>0</v>
      </c>
      <c r="N410" s="135">
        <f t="shared" si="38"/>
        <v>-0.126</v>
      </c>
      <c r="O410" s="176" t="str">
        <f t="shared" si="39"/>
        <v>是</v>
      </c>
      <c r="P410" s="176" t="str">
        <f t="shared" si="42"/>
        <v>否</v>
      </c>
    </row>
    <row r="411" hidden="1" spans="1:16">
      <c r="A411" s="167" t="s">
        <v>135</v>
      </c>
      <c r="B411" s="168"/>
      <c r="C411" s="168" t="s">
        <v>798</v>
      </c>
      <c r="D411" s="169" t="s">
        <v>804</v>
      </c>
      <c r="E411" s="168" t="s">
        <v>147</v>
      </c>
      <c r="F411" s="49" t="s">
        <v>805</v>
      </c>
      <c r="G411" s="26">
        <f>VLOOKUP(D411,全省上年决算数!$D$4:$G$1301,4)</f>
        <v>1</v>
      </c>
      <c r="H411" s="26">
        <f>IFERROR(VLOOKUP(D411,全省预算!D:I,5,0),)</f>
        <v>0</v>
      </c>
      <c r="I411" s="26"/>
      <c r="J411" s="26">
        <f>SUMIF(全省决算数!A410:A1790,D411:D1707,全省决算数!C410:C1790)</f>
        <v>1</v>
      </c>
      <c r="K411" s="175">
        <f t="shared" si="40"/>
        <v>1</v>
      </c>
      <c r="L411" s="175"/>
      <c r="M411" s="175">
        <f t="shared" si="41"/>
        <v>0</v>
      </c>
      <c r="N411" s="135">
        <f t="shared" si="38"/>
        <v>0</v>
      </c>
      <c r="O411" s="176" t="str">
        <f t="shared" si="39"/>
        <v>是</v>
      </c>
      <c r="P411" s="176" t="str">
        <f t="shared" si="42"/>
        <v>否</v>
      </c>
    </row>
    <row r="412" ht="21.95" customHeight="1" spans="1:16">
      <c r="A412" s="167" t="s">
        <v>135</v>
      </c>
      <c r="B412" s="456" t="s">
        <v>745</v>
      </c>
      <c r="C412" s="168"/>
      <c r="D412" s="169" t="s">
        <v>806</v>
      </c>
      <c r="E412" s="168"/>
      <c r="F412" s="49" t="s">
        <v>807</v>
      </c>
      <c r="G412" s="26">
        <f>SUMIF($C413:$C$1301,$D412,$G413:$G$1301)</f>
        <v>0</v>
      </c>
      <c r="H412" s="26">
        <f>VLOOKUP(F412,全省预算!$F:$H,3,0)</f>
        <v>0</v>
      </c>
      <c r="I412" s="26">
        <f>IFERROR(VLOOKUP(D412,全省调整!A:I,3,0),)</f>
        <v>99</v>
      </c>
      <c r="J412" s="26">
        <f>VLOOKUP(F412,全省决算数!$B:$C,2,0)</f>
        <v>-101</v>
      </c>
      <c r="K412" s="407"/>
      <c r="L412" s="407"/>
      <c r="M412" s="407">
        <f t="shared" si="41"/>
        <v>-1.02</v>
      </c>
      <c r="N412" s="133" t="str">
        <f t="shared" si="38"/>
        <v/>
      </c>
      <c r="O412" s="176" t="str">
        <f t="shared" si="39"/>
        <v>是</v>
      </c>
      <c r="P412" s="176" t="str">
        <f t="shared" si="42"/>
        <v>是</v>
      </c>
    </row>
    <row r="413" hidden="1" spans="1:16">
      <c r="A413" s="167" t="s">
        <v>135</v>
      </c>
      <c r="B413" s="168" t="s">
        <v>135</v>
      </c>
      <c r="C413" s="168" t="s">
        <v>806</v>
      </c>
      <c r="D413" s="169" t="s">
        <v>808</v>
      </c>
      <c r="E413" s="168" t="s">
        <v>147</v>
      </c>
      <c r="F413" s="49" t="s">
        <v>809</v>
      </c>
      <c r="G413" s="26">
        <f>VLOOKUP(D413,全省上年决算数!$D$4:$G$1301,4)</f>
        <v>0</v>
      </c>
      <c r="H413" s="26">
        <f>IFERROR(VLOOKUP(D413,全省预算!D:I,5,0),)</f>
        <v>0</v>
      </c>
      <c r="I413" s="26"/>
      <c r="J413" s="26">
        <f>SUMIF(全省决算数!A412:A1792,D413:D1709,全省决算数!C412:C1792)</f>
        <v>-101</v>
      </c>
      <c r="K413" s="175"/>
      <c r="L413" s="175"/>
      <c r="M413" s="175">
        <f t="shared" si="41"/>
        <v>0</v>
      </c>
      <c r="N413" s="135" t="str">
        <f t="shared" si="38"/>
        <v/>
      </c>
      <c r="O413" s="176" t="str">
        <f t="shared" si="39"/>
        <v>是</v>
      </c>
      <c r="P413" s="176" t="str">
        <f t="shared" si="42"/>
        <v>否</v>
      </c>
    </row>
    <row r="414" hidden="1" spans="1:16">
      <c r="A414" s="167" t="s">
        <v>135</v>
      </c>
      <c r="B414" s="168" t="s">
        <v>135</v>
      </c>
      <c r="C414" s="168" t="s">
        <v>806</v>
      </c>
      <c r="D414" s="169" t="s">
        <v>810</v>
      </c>
      <c r="E414" s="168" t="s">
        <v>147</v>
      </c>
      <c r="F414" s="49" t="s">
        <v>811</v>
      </c>
      <c r="G414" s="26">
        <f>VLOOKUP(D414,全省上年决算数!$D$4:$G$1301,4)</f>
        <v>0</v>
      </c>
      <c r="H414" s="26">
        <f>IFERROR(VLOOKUP(D414,全省预算!D:I,5,0),)</f>
        <v>0</v>
      </c>
      <c r="I414" s="26"/>
      <c r="J414" s="26">
        <f>SUMIF(全省决算数!A413:A1793,D414:D1710,全省决算数!C413:C1793)</f>
        <v>0</v>
      </c>
      <c r="K414" s="175"/>
      <c r="L414" s="175"/>
      <c r="M414" s="175">
        <f t="shared" si="41"/>
        <v>0</v>
      </c>
      <c r="N414" s="135" t="str">
        <f t="shared" si="38"/>
        <v/>
      </c>
      <c r="O414" s="176" t="str">
        <f t="shared" si="39"/>
        <v>否</v>
      </c>
      <c r="P414" s="176" t="str">
        <f t="shared" si="42"/>
        <v>否</v>
      </c>
    </row>
    <row r="415" hidden="1" spans="1:16">
      <c r="A415" s="167" t="s">
        <v>135</v>
      </c>
      <c r="B415" s="168"/>
      <c r="C415" s="168" t="s">
        <v>806</v>
      </c>
      <c r="D415" s="169" t="s">
        <v>812</v>
      </c>
      <c r="E415" s="168" t="s">
        <v>147</v>
      </c>
      <c r="F415" s="49" t="s">
        <v>813</v>
      </c>
      <c r="G415" s="26">
        <f>VLOOKUP(D415,全省上年决算数!$D$4:$G$1301,4)</f>
        <v>0</v>
      </c>
      <c r="H415" s="26">
        <f>IFERROR(VLOOKUP(D415,全省预算!D:I,5,0),)</f>
        <v>0</v>
      </c>
      <c r="I415" s="26"/>
      <c r="J415" s="26">
        <f>SUMIF(全省决算数!A414:A1794,D415:D1711,全省决算数!C414:C1794)</f>
        <v>0</v>
      </c>
      <c r="K415" s="175"/>
      <c r="L415" s="175"/>
      <c r="M415" s="175">
        <f t="shared" si="41"/>
        <v>0</v>
      </c>
      <c r="N415" s="135" t="str">
        <f t="shared" si="38"/>
        <v/>
      </c>
      <c r="O415" s="176" t="str">
        <f t="shared" si="39"/>
        <v>否</v>
      </c>
      <c r="P415" s="176" t="str">
        <f t="shared" si="42"/>
        <v>否</v>
      </c>
    </row>
    <row r="416" ht="21.95" customHeight="1" spans="1:16">
      <c r="A416" s="167" t="s">
        <v>135</v>
      </c>
      <c r="B416" s="456" t="s">
        <v>745</v>
      </c>
      <c r="C416" s="168"/>
      <c r="D416" s="169" t="s">
        <v>814</v>
      </c>
      <c r="E416" s="168"/>
      <c r="F416" s="49" t="s">
        <v>815</v>
      </c>
      <c r="G416" s="26">
        <f>SUMIF($C417:$C$1301,$D416,$G417:$G$1301)</f>
        <v>22800</v>
      </c>
      <c r="H416" s="26">
        <f>VLOOKUP(F416,全省预算!$F:$H,3,0)</f>
        <v>23790</v>
      </c>
      <c r="I416" s="26">
        <f>IFERROR(VLOOKUP(D416,全省调整!A:I,3,0),)</f>
        <v>29708</v>
      </c>
      <c r="J416" s="26">
        <f>VLOOKUP(F416,全省决算数!$B:$C,2,0)</f>
        <v>28685</v>
      </c>
      <c r="K416" s="407">
        <f t="shared" si="40"/>
        <v>1.258</v>
      </c>
      <c r="L416" s="407">
        <f t="shared" si="43"/>
        <v>1.206</v>
      </c>
      <c r="M416" s="407">
        <f t="shared" si="41"/>
        <v>0.966</v>
      </c>
      <c r="N416" s="133">
        <f t="shared" si="38"/>
        <v>0.258</v>
      </c>
      <c r="O416" s="176" t="str">
        <f t="shared" si="39"/>
        <v>是</v>
      </c>
      <c r="P416" s="176" t="str">
        <f t="shared" si="42"/>
        <v>是</v>
      </c>
    </row>
    <row r="417" hidden="1" spans="1:16">
      <c r="A417" s="167" t="s">
        <v>135</v>
      </c>
      <c r="B417" s="168" t="s">
        <v>135</v>
      </c>
      <c r="C417" s="168" t="s">
        <v>814</v>
      </c>
      <c r="D417" s="169" t="s">
        <v>816</v>
      </c>
      <c r="E417" s="168" t="s">
        <v>147</v>
      </c>
      <c r="F417" s="49" t="s">
        <v>817</v>
      </c>
      <c r="G417" s="26">
        <f>VLOOKUP(D417,全省上年决算数!$D$4:$G$1301,4)</f>
        <v>21836</v>
      </c>
      <c r="H417" s="26">
        <f>IFERROR(VLOOKUP(D417,全省预算!D:I,5,0),)</f>
        <v>22800</v>
      </c>
      <c r="I417" s="26"/>
      <c r="J417" s="26">
        <f>SUMIF(全省决算数!A416:A1796,D417:D1713,全省决算数!C416:C1796)</f>
        <v>27781</v>
      </c>
      <c r="K417" s="175">
        <f t="shared" si="40"/>
        <v>1.27</v>
      </c>
      <c r="L417" s="175">
        <f t="shared" si="43"/>
        <v>1.22</v>
      </c>
      <c r="M417" s="175">
        <f t="shared" si="41"/>
        <v>0</v>
      </c>
      <c r="N417" s="135">
        <f t="shared" si="38"/>
        <v>0.272</v>
      </c>
      <c r="O417" s="176" t="str">
        <f t="shared" si="39"/>
        <v>是</v>
      </c>
      <c r="P417" s="176" t="str">
        <f t="shared" si="42"/>
        <v>否</v>
      </c>
    </row>
    <row r="418" hidden="1" spans="1:16">
      <c r="A418" s="167" t="s">
        <v>135</v>
      </c>
      <c r="B418" s="168" t="s">
        <v>135</v>
      </c>
      <c r="C418" s="168" t="s">
        <v>814</v>
      </c>
      <c r="D418" s="169" t="s">
        <v>818</v>
      </c>
      <c r="E418" s="168" t="s">
        <v>147</v>
      </c>
      <c r="F418" s="49" t="s">
        <v>819</v>
      </c>
      <c r="G418" s="26">
        <f>VLOOKUP(D418,全省上年决算数!$D$4:$G$1301,4)</f>
        <v>459</v>
      </c>
      <c r="H418" s="26">
        <f>IFERROR(VLOOKUP(D418,全省预算!D:I,5,0),)</f>
        <v>480</v>
      </c>
      <c r="I418" s="26"/>
      <c r="J418" s="26">
        <f>SUMIF(全省决算数!A417:A1797,D418:D1714,全省决算数!C417:C1797)</f>
        <v>635</v>
      </c>
      <c r="K418" s="175">
        <f t="shared" si="40"/>
        <v>1.38</v>
      </c>
      <c r="L418" s="175">
        <f t="shared" si="43"/>
        <v>1.32</v>
      </c>
      <c r="M418" s="175">
        <f t="shared" si="41"/>
        <v>0</v>
      </c>
      <c r="N418" s="135">
        <f t="shared" si="38"/>
        <v>0.383</v>
      </c>
      <c r="O418" s="176" t="str">
        <f t="shared" si="39"/>
        <v>是</v>
      </c>
      <c r="P418" s="176" t="str">
        <f t="shared" si="42"/>
        <v>否</v>
      </c>
    </row>
    <row r="419" hidden="1" spans="1:16">
      <c r="A419" s="167" t="s">
        <v>135</v>
      </c>
      <c r="B419" s="168"/>
      <c r="C419" s="168" t="s">
        <v>814</v>
      </c>
      <c r="D419" s="169" t="s">
        <v>820</v>
      </c>
      <c r="E419" s="168" t="s">
        <v>147</v>
      </c>
      <c r="F419" s="49" t="s">
        <v>821</v>
      </c>
      <c r="G419" s="26">
        <f>VLOOKUP(D419,全省上年决算数!$D$4:$G$1301,4)</f>
        <v>505</v>
      </c>
      <c r="H419" s="26">
        <f>IFERROR(VLOOKUP(D419,全省预算!D:I,5,0),)</f>
        <v>510</v>
      </c>
      <c r="I419" s="26"/>
      <c r="J419" s="26">
        <f>SUMIF(全省决算数!A418:A1798,D419:D1715,全省决算数!C418:C1798)</f>
        <v>269</v>
      </c>
      <c r="K419" s="175">
        <f t="shared" si="40"/>
        <v>0.53</v>
      </c>
      <c r="L419" s="175">
        <f t="shared" si="43"/>
        <v>0.53</v>
      </c>
      <c r="M419" s="175">
        <f t="shared" si="41"/>
        <v>0</v>
      </c>
      <c r="N419" s="135">
        <f t="shared" si="38"/>
        <v>-0.467</v>
      </c>
      <c r="O419" s="176" t="str">
        <f t="shared" si="39"/>
        <v>是</v>
      </c>
      <c r="P419" s="176" t="str">
        <f t="shared" si="42"/>
        <v>否</v>
      </c>
    </row>
    <row r="420" ht="21.95" customHeight="1" spans="1:16">
      <c r="A420" s="167" t="s">
        <v>135</v>
      </c>
      <c r="B420" s="456" t="s">
        <v>745</v>
      </c>
      <c r="C420" s="168"/>
      <c r="D420" s="169" t="s">
        <v>822</v>
      </c>
      <c r="E420" s="168"/>
      <c r="F420" s="49" t="s">
        <v>823</v>
      </c>
      <c r="G420" s="26">
        <f>SUMIF($C421:$C$1301,$D420,$G421:$G$1301)</f>
        <v>73226</v>
      </c>
      <c r="H420" s="26">
        <f>VLOOKUP(F420,全省预算!$F:$H,3,0)</f>
        <v>76450</v>
      </c>
      <c r="I420" s="26">
        <f>IFERROR(VLOOKUP(D420,全省调整!A:I,3,0),)</f>
        <v>88045</v>
      </c>
      <c r="J420" s="26">
        <f>VLOOKUP(F420,全省决算数!$B:$C,2,0)</f>
        <v>85876</v>
      </c>
      <c r="K420" s="407">
        <f t="shared" si="40"/>
        <v>1.173</v>
      </c>
      <c r="L420" s="407">
        <f t="shared" si="43"/>
        <v>1.123</v>
      </c>
      <c r="M420" s="407">
        <f t="shared" si="41"/>
        <v>0.975</v>
      </c>
      <c r="N420" s="133">
        <f t="shared" si="38"/>
        <v>0.173</v>
      </c>
      <c r="O420" s="176" t="str">
        <f t="shared" si="39"/>
        <v>是</v>
      </c>
      <c r="P420" s="176" t="str">
        <f t="shared" si="42"/>
        <v>是</v>
      </c>
    </row>
    <row r="421" hidden="1" spans="1:16">
      <c r="A421" s="167" t="s">
        <v>135</v>
      </c>
      <c r="B421" s="168" t="s">
        <v>135</v>
      </c>
      <c r="C421" s="168" t="s">
        <v>822</v>
      </c>
      <c r="D421" s="169" t="s">
        <v>824</v>
      </c>
      <c r="E421" s="168" t="s">
        <v>147</v>
      </c>
      <c r="F421" s="49" t="s">
        <v>825</v>
      </c>
      <c r="G421" s="26">
        <f>VLOOKUP(D421,全省上年决算数!$D$4:$G$1301,4)</f>
        <v>15367</v>
      </c>
      <c r="H421" s="26">
        <f>IFERROR(VLOOKUP(D421,全省预算!D:I,5,0),)</f>
        <v>16100</v>
      </c>
      <c r="I421" s="26"/>
      <c r="J421" s="26">
        <f>SUMIF(全省决算数!A420:A1800,D421:D1717,全省决算数!C420:C1800)</f>
        <v>21081</v>
      </c>
      <c r="K421" s="175">
        <f t="shared" si="40"/>
        <v>1.37</v>
      </c>
      <c r="L421" s="175">
        <f t="shared" si="43"/>
        <v>1.31</v>
      </c>
      <c r="M421" s="175">
        <f t="shared" si="41"/>
        <v>0</v>
      </c>
      <c r="N421" s="135">
        <f t="shared" si="38"/>
        <v>0.372</v>
      </c>
      <c r="O421" s="176" t="str">
        <f t="shared" si="39"/>
        <v>是</v>
      </c>
      <c r="P421" s="176" t="str">
        <f t="shared" si="42"/>
        <v>否</v>
      </c>
    </row>
    <row r="422" hidden="1" spans="1:16">
      <c r="A422" s="167" t="s">
        <v>135</v>
      </c>
      <c r="B422" s="168" t="s">
        <v>135</v>
      </c>
      <c r="C422" s="168" t="s">
        <v>822</v>
      </c>
      <c r="D422" s="169" t="s">
        <v>826</v>
      </c>
      <c r="E422" s="168" t="s">
        <v>147</v>
      </c>
      <c r="F422" s="49" t="s">
        <v>827</v>
      </c>
      <c r="G422" s="26">
        <f>VLOOKUP(D422,全省上年决算数!$D$4:$G$1301,4)</f>
        <v>55556</v>
      </c>
      <c r="H422" s="26">
        <f>IFERROR(VLOOKUP(D422,全省预算!D:I,5,0),)</f>
        <v>58000</v>
      </c>
      <c r="I422" s="26"/>
      <c r="J422" s="26">
        <f>SUMIF(全省决算数!A421:A1801,D422:D1718,全省决算数!C421:C1801)</f>
        <v>60685</v>
      </c>
      <c r="K422" s="175">
        <f t="shared" si="40"/>
        <v>1.09</v>
      </c>
      <c r="L422" s="175">
        <f t="shared" si="43"/>
        <v>1.05</v>
      </c>
      <c r="M422" s="175">
        <f t="shared" si="41"/>
        <v>0</v>
      </c>
      <c r="N422" s="135">
        <f t="shared" si="38"/>
        <v>0.092</v>
      </c>
      <c r="O422" s="176" t="str">
        <f t="shared" si="39"/>
        <v>是</v>
      </c>
      <c r="P422" s="176" t="str">
        <f t="shared" si="42"/>
        <v>否</v>
      </c>
    </row>
    <row r="423" hidden="1" spans="1:16">
      <c r="A423" s="167" t="s">
        <v>135</v>
      </c>
      <c r="B423" s="168"/>
      <c r="C423" s="168" t="s">
        <v>822</v>
      </c>
      <c r="D423" s="169" t="s">
        <v>828</v>
      </c>
      <c r="E423" s="168" t="s">
        <v>147</v>
      </c>
      <c r="F423" s="49" t="s">
        <v>829</v>
      </c>
      <c r="G423" s="26">
        <f>VLOOKUP(D423,全省上年决算数!$D$4:$G$1301,4)</f>
        <v>1227</v>
      </c>
      <c r="H423" s="26">
        <f>IFERROR(VLOOKUP(D423,全省预算!D:I,5,0),)</f>
        <v>1250</v>
      </c>
      <c r="I423" s="26"/>
      <c r="J423" s="26">
        <f>SUMIF(全省决算数!A422:A1802,D423:D1719,全省决算数!C422:C1802)</f>
        <v>2208</v>
      </c>
      <c r="K423" s="175">
        <f t="shared" si="40"/>
        <v>1.8</v>
      </c>
      <c r="L423" s="175">
        <f t="shared" si="43"/>
        <v>1.77</v>
      </c>
      <c r="M423" s="175">
        <f t="shared" si="41"/>
        <v>0</v>
      </c>
      <c r="N423" s="135">
        <f t="shared" si="38"/>
        <v>0.8</v>
      </c>
      <c r="O423" s="176" t="str">
        <f t="shared" si="39"/>
        <v>是</v>
      </c>
      <c r="P423" s="176" t="str">
        <f t="shared" si="42"/>
        <v>否</v>
      </c>
    </row>
    <row r="424" hidden="1" spans="1:16">
      <c r="A424" s="167" t="s">
        <v>135</v>
      </c>
      <c r="B424" s="168" t="s">
        <v>135</v>
      </c>
      <c r="C424" s="168" t="s">
        <v>822</v>
      </c>
      <c r="D424" s="169" t="s">
        <v>830</v>
      </c>
      <c r="E424" s="168" t="s">
        <v>147</v>
      </c>
      <c r="F424" s="49" t="s">
        <v>831</v>
      </c>
      <c r="G424" s="26">
        <f>VLOOKUP(D424,全省上年决算数!$D$4:$G$1301,4)</f>
        <v>0</v>
      </c>
      <c r="H424" s="26">
        <f>IFERROR(VLOOKUP(D424,全省预算!D:I,5,0),)</f>
        <v>0</v>
      </c>
      <c r="I424" s="26"/>
      <c r="J424" s="26">
        <f>SUMIF(全省决算数!A423:A1803,D424:D1720,全省决算数!C423:C1803)</f>
        <v>0</v>
      </c>
      <c r="K424" s="175"/>
      <c r="L424" s="175"/>
      <c r="M424" s="175">
        <f t="shared" si="41"/>
        <v>0</v>
      </c>
      <c r="N424" s="135" t="str">
        <f t="shared" si="38"/>
        <v/>
      </c>
      <c r="O424" s="176" t="str">
        <f t="shared" si="39"/>
        <v>否</v>
      </c>
      <c r="P424" s="176" t="str">
        <f t="shared" si="42"/>
        <v>否</v>
      </c>
    </row>
    <row r="425" hidden="1" spans="1:16">
      <c r="A425" s="167" t="s">
        <v>135</v>
      </c>
      <c r="B425" s="168" t="s">
        <v>135</v>
      </c>
      <c r="C425" s="168" t="s">
        <v>822</v>
      </c>
      <c r="D425" s="169" t="s">
        <v>832</v>
      </c>
      <c r="E425" s="168" t="s">
        <v>147</v>
      </c>
      <c r="F425" s="49" t="s">
        <v>833</v>
      </c>
      <c r="G425" s="26">
        <f>VLOOKUP(D425,全省上年决算数!$D$4:$G$1301,4)</f>
        <v>1076</v>
      </c>
      <c r="H425" s="26">
        <f>IFERROR(VLOOKUP(D425,全省预算!D:I,5,0),)</f>
        <v>1100</v>
      </c>
      <c r="I425" s="26"/>
      <c r="J425" s="26">
        <f>SUMIF(全省决算数!A424:A1804,D425:D1721,全省决算数!C424:C1804)</f>
        <v>1902</v>
      </c>
      <c r="K425" s="175">
        <f t="shared" si="40"/>
        <v>1.77</v>
      </c>
      <c r="L425" s="175">
        <f t="shared" si="43"/>
        <v>1.73</v>
      </c>
      <c r="M425" s="175">
        <f t="shared" si="41"/>
        <v>0</v>
      </c>
      <c r="N425" s="135">
        <f t="shared" si="38"/>
        <v>0.768</v>
      </c>
      <c r="O425" s="176" t="str">
        <f t="shared" si="39"/>
        <v>是</v>
      </c>
      <c r="P425" s="176" t="str">
        <f t="shared" si="42"/>
        <v>否</v>
      </c>
    </row>
    <row r="426" ht="21.95" customHeight="1" spans="1:16">
      <c r="A426" s="167" t="s">
        <v>135</v>
      </c>
      <c r="B426" s="456" t="s">
        <v>745</v>
      </c>
      <c r="C426" s="168"/>
      <c r="D426" s="169" t="s">
        <v>834</v>
      </c>
      <c r="E426" s="168"/>
      <c r="F426" s="49" t="s">
        <v>835</v>
      </c>
      <c r="G426" s="26">
        <f>SUMIF($C427:$C$1301,$D426,$G427:$G$1301)</f>
        <v>452645</v>
      </c>
      <c r="H426" s="26">
        <f>VLOOKUP(F426,全省预算!$F:$H,3,0)</f>
        <v>459000</v>
      </c>
      <c r="I426" s="26">
        <f>IFERROR(VLOOKUP(D426,全省调整!A:I,3,0),)</f>
        <v>357785</v>
      </c>
      <c r="J426" s="26">
        <f>VLOOKUP(F426,全省决算数!$B:$C,2,0)</f>
        <v>336990</v>
      </c>
      <c r="K426" s="407">
        <f t="shared" si="40"/>
        <v>0.744</v>
      </c>
      <c r="L426" s="407">
        <f t="shared" si="43"/>
        <v>0.734</v>
      </c>
      <c r="M426" s="407">
        <f t="shared" si="41"/>
        <v>0.942</v>
      </c>
      <c r="N426" s="133">
        <f t="shared" si="38"/>
        <v>-0.256</v>
      </c>
      <c r="O426" s="176" t="str">
        <f t="shared" si="39"/>
        <v>是</v>
      </c>
      <c r="P426" s="176" t="str">
        <f t="shared" si="42"/>
        <v>是</v>
      </c>
    </row>
    <row r="427" hidden="1" spans="1:16">
      <c r="A427" s="167" t="s">
        <v>135</v>
      </c>
      <c r="B427" s="168" t="s">
        <v>135</v>
      </c>
      <c r="C427" s="168" t="s">
        <v>834</v>
      </c>
      <c r="D427" s="169" t="s">
        <v>836</v>
      </c>
      <c r="E427" s="168" t="s">
        <v>147</v>
      </c>
      <c r="F427" s="49" t="s">
        <v>837</v>
      </c>
      <c r="G427" s="26">
        <f>VLOOKUP(D427,全省上年决算数!$D$4:$G$1301,4)</f>
        <v>135023</v>
      </c>
      <c r="H427" s="26">
        <f>IFERROR(VLOOKUP(D427,全省预算!D:I,5,0),)</f>
        <v>138000</v>
      </c>
      <c r="I427" s="26"/>
      <c r="J427" s="26">
        <f>SUMIF(全省决算数!A426:A1806,D427:D1723,全省决算数!C426:C1806)</f>
        <v>75806</v>
      </c>
      <c r="K427" s="175">
        <f t="shared" si="40"/>
        <v>0.56</v>
      </c>
      <c r="L427" s="175">
        <f t="shared" si="43"/>
        <v>0.55</v>
      </c>
      <c r="M427" s="175">
        <f t="shared" si="41"/>
        <v>0</v>
      </c>
      <c r="N427" s="135">
        <f t="shared" si="38"/>
        <v>-0.439</v>
      </c>
      <c r="O427" s="176" t="str">
        <f t="shared" si="39"/>
        <v>是</v>
      </c>
      <c r="P427" s="176" t="str">
        <f t="shared" si="42"/>
        <v>否</v>
      </c>
    </row>
    <row r="428" hidden="1" spans="1:16">
      <c r="A428" s="167" t="s">
        <v>135</v>
      </c>
      <c r="B428" s="168" t="s">
        <v>135</v>
      </c>
      <c r="C428" s="168" t="s">
        <v>834</v>
      </c>
      <c r="D428" s="169" t="s">
        <v>838</v>
      </c>
      <c r="E428" s="168" t="s">
        <v>147</v>
      </c>
      <c r="F428" s="49" t="s">
        <v>839</v>
      </c>
      <c r="G428" s="26">
        <f>VLOOKUP(D428,全省上年决算数!$D$4:$G$1301,4)</f>
        <v>71625</v>
      </c>
      <c r="H428" s="26">
        <f>IFERROR(VLOOKUP(D428,全省预算!D:I,5,0),)</f>
        <v>78000</v>
      </c>
      <c r="I428" s="26"/>
      <c r="J428" s="26">
        <f>SUMIF(全省决算数!A427:A1807,D428:D1724,全省决算数!C427:C1807)</f>
        <v>16106</v>
      </c>
      <c r="K428" s="175">
        <f t="shared" si="40"/>
        <v>0.22</v>
      </c>
      <c r="L428" s="175">
        <f t="shared" si="43"/>
        <v>0.21</v>
      </c>
      <c r="M428" s="175">
        <f t="shared" si="41"/>
        <v>0</v>
      </c>
      <c r="N428" s="135">
        <f t="shared" si="38"/>
        <v>-0.775</v>
      </c>
      <c r="O428" s="176" t="str">
        <f t="shared" si="39"/>
        <v>是</v>
      </c>
      <c r="P428" s="176" t="str">
        <f t="shared" si="42"/>
        <v>否</v>
      </c>
    </row>
    <row r="429" hidden="1" spans="1:16">
      <c r="A429" s="167" t="s">
        <v>135</v>
      </c>
      <c r="B429" s="168" t="s">
        <v>135</v>
      </c>
      <c r="C429" s="168" t="s">
        <v>834</v>
      </c>
      <c r="D429" s="169" t="s">
        <v>840</v>
      </c>
      <c r="E429" s="168" t="s">
        <v>147</v>
      </c>
      <c r="F429" s="49" t="s">
        <v>841</v>
      </c>
      <c r="G429" s="26">
        <f>VLOOKUP(D429,全省上年决算数!$D$4:$G$1301,4)</f>
        <v>19438</v>
      </c>
      <c r="H429" s="26">
        <f>IFERROR(VLOOKUP(D429,全省预算!D:I,5,0),)</f>
        <v>20000</v>
      </c>
      <c r="I429" s="26"/>
      <c r="J429" s="26">
        <f>SUMIF(全省决算数!A428:A1808,D429:D1725,全省决算数!C428:C1808)</f>
        <v>11753</v>
      </c>
      <c r="K429" s="175">
        <f t="shared" si="40"/>
        <v>0.6</v>
      </c>
      <c r="L429" s="175">
        <f t="shared" si="43"/>
        <v>0.59</v>
      </c>
      <c r="M429" s="175">
        <f t="shared" si="41"/>
        <v>0</v>
      </c>
      <c r="N429" s="135">
        <f t="shared" si="38"/>
        <v>-0.395</v>
      </c>
      <c r="O429" s="176" t="str">
        <f t="shared" si="39"/>
        <v>是</v>
      </c>
      <c r="P429" s="176" t="str">
        <f t="shared" si="42"/>
        <v>否</v>
      </c>
    </row>
    <row r="430" hidden="1" spans="1:16">
      <c r="A430" s="167" t="s">
        <v>135</v>
      </c>
      <c r="B430" s="168"/>
      <c r="C430" s="168" t="s">
        <v>834</v>
      </c>
      <c r="D430" s="169" t="s">
        <v>842</v>
      </c>
      <c r="E430" s="168" t="s">
        <v>147</v>
      </c>
      <c r="F430" s="49" t="s">
        <v>843</v>
      </c>
      <c r="G430" s="26">
        <f>VLOOKUP(D430,全省上年决算数!$D$4:$G$1301,4)</f>
        <v>2444</v>
      </c>
      <c r="H430" s="26">
        <f>IFERROR(VLOOKUP(D430,全省预算!D:I,5,0),)</f>
        <v>2550</v>
      </c>
      <c r="I430" s="26"/>
      <c r="J430" s="26">
        <f>SUMIF(全省决算数!A429:A1809,D430:D1726,全省决算数!C429:C1809)</f>
        <v>1943</v>
      </c>
      <c r="K430" s="175">
        <f t="shared" si="40"/>
        <v>0.8</v>
      </c>
      <c r="L430" s="175">
        <f t="shared" si="43"/>
        <v>0.76</v>
      </c>
      <c r="M430" s="175">
        <f t="shared" si="41"/>
        <v>0</v>
      </c>
      <c r="N430" s="135">
        <f t="shared" si="38"/>
        <v>-0.205</v>
      </c>
      <c r="O430" s="176" t="str">
        <f t="shared" si="39"/>
        <v>是</v>
      </c>
      <c r="P430" s="176" t="str">
        <f t="shared" si="42"/>
        <v>否</v>
      </c>
    </row>
    <row r="431" hidden="1" spans="1:16">
      <c r="A431" s="167"/>
      <c r="B431" s="168" t="s">
        <v>135</v>
      </c>
      <c r="C431" s="168" t="s">
        <v>834</v>
      </c>
      <c r="D431" s="169" t="s">
        <v>844</v>
      </c>
      <c r="E431" s="168" t="s">
        <v>147</v>
      </c>
      <c r="F431" s="49" t="s">
        <v>845</v>
      </c>
      <c r="G431" s="26">
        <f>VLOOKUP(D431,全省上年决算数!$D$4:$G$1301,4)</f>
        <v>5129</v>
      </c>
      <c r="H431" s="26">
        <f>IFERROR(VLOOKUP(D431,全省预算!D:I,5,0),)</f>
        <v>5400</v>
      </c>
      <c r="I431" s="26"/>
      <c r="J431" s="26">
        <f>SUMIF(全省决算数!A430:A1810,D431:D1727,全省决算数!C430:C1810)</f>
        <v>5309</v>
      </c>
      <c r="K431" s="175">
        <f t="shared" si="40"/>
        <v>1.04</v>
      </c>
      <c r="L431" s="175">
        <f t="shared" si="43"/>
        <v>0.98</v>
      </c>
      <c r="M431" s="175">
        <f t="shared" si="41"/>
        <v>0</v>
      </c>
      <c r="N431" s="135">
        <f t="shared" si="38"/>
        <v>0.035</v>
      </c>
      <c r="O431" s="176" t="str">
        <f t="shared" si="39"/>
        <v>是</v>
      </c>
      <c r="P431" s="176" t="str">
        <f t="shared" si="42"/>
        <v>否</v>
      </c>
    </row>
    <row r="432" hidden="1" spans="1:16">
      <c r="A432" s="167" t="s">
        <v>135</v>
      </c>
      <c r="B432" s="168"/>
      <c r="C432" s="168" t="s">
        <v>834</v>
      </c>
      <c r="D432" s="169" t="s">
        <v>846</v>
      </c>
      <c r="E432" s="168" t="s">
        <v>147</v>
      </c>
      <c r="F432" s="49" t="s">
        <v>847</v>
      </c>
      <c r="G432" s="26">
        <f>VLOOKUP(D432,全省上年决算数!$D$4:$G$1301,4)</f>
        <v>218986</v>
      </c>
      <c r="H432" s="26">
        <f>IFERROR(VLOOKUP(D432,全省预算!D:I,5,0),)</f>
        <v>215050</v>
      </c>
      <c r="I432" s="26"/>
      <c r="J432" s="26">
        <f>SUMIF(全省决算数!A431:A1811,D432:D1728,全省决算数!C431:C1811)</f>
        <v>226073</v>
      </c>
      <c r="K432" s="175">
        <f t="shared" si="40"/>
        <v>1.03</v>
      </c>
      <c r="L432" s="175">
        <f t="shared" si="43"/>
        <v>1.05</v>
      </c>
      <c r="M432" s="175">
        <f t="shared" si="41"/>
        <v>0</v>
      </c>
      <c r="N432" s="135">
        <f t="shared" si="38"/>
        <v>0.032</v>
      </c>
      <c r="O432" s="176" t="str">
        <f t="shared" si="39"/>
        <v>是</v>
      </c>
      <c r="P432" s="176" t="str">
        <f t="shared" si="42"/>
        <v>否</v>
      </c>
    </row>
    <row r="433" hidden="1" spans="1:16">
      <c r="A433" s="167" t="s">
        <v>135</v>
      </c>
      <c r="B433" s="456" t="s">
        <v>745</v>
      </c>
      <c r="C433" s="168"/>
      <c r="D433" s="169" t="s">
        <v>848</v>
      </c>
      <c r="E433" s="168" t="s">
        <v>147</v>
      </c>
      <c r="F433" s="49" t="s">
        <v>849</v>
      </c>
      <c r="G433" s="26">
        <f>VLOOKUP(D433,全省上年决算数!$D$4:$G$1301,4)</f>
        <v>145722</v>
      </c>
      <c r="H433" s="26">
        <f>IFERROR(VLOOKUP(D433,全省预算!D:I,5,0),)</f>
        <v>148000</v>
      </c>
      <c r="I433" s="26">
        <f>IFERROR(VLOOKUP(D433,全省调整!A:I,3,0),)</f>
        <v>208889</v>
      </c>
      <c r="J433" s="26">
        <f>SUMIF(全省决算数!A432:A1812,D433:D1729,全省决算数!C432:C1812)</f>
        <v>111798</v>
      </c>
      <c r="K433" s="407">
        <f t="shared" si="40"/>
        <v>0.767</v>
      </c>
      <c r="L433" s="407">
        <f t="shared" si="43"/>
        <v>0.755</v>
      </c>
      <c r="M433" s="407">
        <f t="shared" si="41"/>
        <v>0.535</v>
      </c>
      <c r="N433" s="133">
        <f t="shared" si="38"/>
        <v>-0.233</v>
      </c>
      <c r="O433" s="176" t="str">
        <f t="shared" si="39"/>
        <v>是</v>
      </c>
      <c r="P433" s="176" t="str">
        <f t="shared" si="42"/>
        <v>是</v>
      </c>
    </row>
    <row r="434" ht="21.95" customHeight="1" spans="1:16">
      <c r="A434" s="167" t="s">
        <v>134</v>
      </c>
      <c r="B434" s="168" t="s">
        <v>135</v>
      </c>
      <c r="C434" s="168"/>
      <c r="D434" s="169" t="s">
        <v>850</v>
      </c>
      <c r="E434" s="168"/>
      <c r="F434" s="50" t="s">
        <v>851</v>
      </c>
      <c r="G434" s="170">
        <f>SUMIF($B435:$B$1301,$D434,$G435:$G$1301)</f>
        <v>431456</v>
      </c>
      <c r="H434" s="170">
        <f>VLOOKUP(F434,全省预算!$F:$H,3,0)</f>
        <v>447000</v>
      </c>
      <c r="I434" s="170">
        <f>SUMIF($B435:$B$1301,$D434,$I435:$I$1301)</f>
        <v>497044</v>
      </c>
      <c r="J434" s="170">
        <f>VLOOKUP(F434,全省决算数!$B:$C,2,0)</f>
        <v>485566</v>
      </c>
      <c r="K434" s="405">
        <f t="shared" si="40"/>
        <v>1.125</v>
      </c>
      <c r="L434" s="405">
        <f t="shared" si="43"/>
        <v>1.086</v>
      </c>
      <c r="M434" s="405">
        <f t="shared" si="41"/>
        <v>0.977</v>
      </c>
      <c r="N434" s="133">
        <f t="shared" si="38"/>
        <v>0.125</v>
      </c>
      <c r="O434" s="176" t="str">
        <f t="shared" si="39"/>
        <v>是</v>
      </c>
      <c r="P434" s="176" t="str">
        <f t="shared" si="42"/>
        <v>是</v>
      </c>
    </row>
    <row r="435" ht="21.95" customHeight="1" spans="1:16">
      <c r="A435" s="167" t="s">
        <v>135</v>
      </c>
      <c r="B435" s="456" t="s">
        <v>850</v>
      </c>
      <c r="C435" s="168"/>
      <c r="D435" s="169" t="s">
        <v>852</v>
      </c>
      <c r="E435" s="168"/>
      <c r="F435" s="23" t="s">
        <v>853</v>
      </c>
      <c r="G435" s="26">
        <f>SUMIF($C436:$C$1301,$D435,$G436:$G$1301)</f>
        <v>21681</v>
      </c>
      <c r="H435" s="26">
        <f>VLOOKUP(F435,全省预算!$F:$H,3,0)</f>
        <v>22500</v>
      </c>
      <c r="I435" s="26">
        <f>IFERROR(VLOOKUP(D435,全省调整!A:I,3,0),)</f>
        <v>25760</v>
      </c>
      <c r="J435" s="26">
        <f>VLOOKUP(F435,全省决算数!$B:$C,2,0)</f>
        <v>25722</v>
      </c>
      <c r="K435" s="407">
        <f t="shared" si="40"/>
        <v>1.186</v>
      </c>
      <c r="L435" s="407">
        <f t="shared" si="43"/>
        <v>1.143</v>
      </c>
      <c r="M435" s="407">
        <f t="shared" si="41"/>
        <v>0.999</v>
      </c>
      <c r="N435" s="133">
        <f t="shared" si="38"/>
        <v>0.186</v>
      </c>
      <c r="O435" s="176" t="str">
        <f t="shared" si="39"/>
        <v>是</v>
      </c>
      <c r="P435" s="176" t="str">
        <f t="shared" si="42"/>
        <v>是</v>
      </c>
    </row>
    <row r="436" hidden="1" spans="1:16">
      <c r="A436" s="167" t="s">
        <v>135</v>
      </c>
      <c r="B436" s="168" t="s">
        <v>135</v>
      </c>
      <c r="C436" s="168" t="s">
        <v>852</v>
      </c>
      <c r="D436" s="169" t="s">
        <v>854</v>
      </c>
      <c r="E436" s="168" t="s">
        <v>147</v>
      </c>
      <c r="F436" s="49" t="s">
        <v>141</v>
      </c>
      <c r="G436" s="26">
        <f>VLOOKUP(D436,全省上年决算数!$D$4:$G$1301,4)</f>
        <v>15830</v>
      </c>
      <c r="H436" s="26">
        <f>IFERROR(VLOOKUP(D436,全省预算!D:I,5,0),)</f>
        <v>16610</v>
      </c>
      <c r="I436" s="26"/>
      <c r="J436" s="26">
        <f>SUMIF(全省决算数!A435:A1815,D436:D1732,全省决算数!C435:C1815)</f>
        <v>19886</v>
      </c>
      <c r="K436" s="175">
        <f t="shared" si="40"/>
        <v>1.26</v>
      </c>
      <c r="L436" s="175">
        <f t="shared" si="43"/>
        <v>1.2</v>
      </c>
      <c r="M436" s="175">
        <f t="shared" si="41"/>
        <v>0</v>
      </c>
      <c r="N436" s="135">
        <f t="shared" si="38"/>
        <v>0.256</v>
      </c>
      <c r="O436" s="176" t="str">
        <f t="shared" si="39"/>
        <v>是</v>
      </c>
      <c r="P436" s="176" t="str">
        <f t="shared" si="42"/>
        <v>否</v>
      </c>
    </row>
    <row r="437" hidden="1" spans="1:16">
      <c r="A437" s="167" t="s">
        <v>135</v>
      </c>
      <c r="B437" s="168"/>
      <c r="C437" s="168" t="s">
        <v>852</v>
      </c>
      <c r="D437" s="169" t="s">
        <v>855</v>
      </c>
      <c r="E437" s="168" t="s">
        <v>147</v>
      </c>
      <c r="F437" s="49" t="s">
        <v>143</v>
      </c>
      <c r="G437" s="26">
        <f>VLOOKUP(D437,全省上年决算数!$D$4:$G$1301,4)</f>
        <v>2864</v>
      </c>
      <c r="H437" s="26">
        <f>IFERROR(VLOOKUP(D437,全省预算!D:I,5,0),)</f>
        <v>2900</v>
      </c>
      <c r="I437" s="26"/>
      <c r="J437" s="26">
        <f>SUMIF(全省决算数!A436:A1816,D437:D1733,全省决算数!C436:C1816)</f>
        <v>2179</v>
      </c>
      <c r="K437" s="175">
        <f t="shared" si="40"/>
        <v>0.76</v>
      </c>
      <c r="L437" s="175">
        <f t="shared" si="43"/>
        <v>0.75</v>
      </c>
      <c r="M437" s="175">
        <f t="shared" si="41"/>
        <v>0</v>
      </c>
      <c r="N437" s="135">
        <f t="shared" si="38"/>
        <v>-0.239</v>
      </c>
      <c r="O437" s="176" t="str">
        <f t="shared" si="39"/>
        <v>是</v>
      </c>
      <c r="P437" s="176" t="str">
        <f t="shared" si="42"/>
        <v>否</v>
      </c>
    </row>
    <row r="438" hidden="1" spans="1:16">
      <c r="A438" s="167" t="s">
        <v>135</v>
      </c>
      <c r="B438" s="168" t="s">
        <v>135</v>
      </c>
      <c r="C438" s="168" t="s">
        <v>852</v>
      </c>
      <c r="D438" s="169" t="s">
        <v>856</v>
      </c>
      <c r="E438" s="168" t="s">
        <v>147</v>
      </c>
      <c r="F438" s="23" t="s">
        <v>145</v>
      </c>
      <c r="G438" s="26">
        <f>VLOOKUP(D438,全省上年决算数!$D$4:$G$1301,4)</f>
        <v>279</v>
      </c>
      <c r="H438" s="26">
        <f>IFERROR(VLOOKUP(D438,全省预算!D:I,5,0),)</f>
        <v>290</v>
      </c>
      <c r="I438" s="26"/>
      <c r="J438" s="26">
        <f>SUMIF(全省决算数!A437:A1817,D438:D1734,全省决算数!C437:C1817)</f>
        <v>342</v>
      </c>
      <c r="K438" s="175">
        <f t="shared" si="40"/>
        <v>1.23</v>
      </c>
      <c r="L438" s="175">
        <f t="shared" si="43"/>
        <v>1.18</v>
      </c>
      <c r="M438" s="175">
        <f t="shared" si="41"/>
        <v>0</v>
      </c>
      <c r="N438" s="135">
        <f t="shared" si="38"/>
        <v>0.226</v>
      </c>
      <c r="O438" s="176" t="str">
        <f t="shared" si="39"/>
        <v>是</v>
      </c>
      <c r="P438" s="176" t="str">
        <f t="shared" si="42"/>
        <v>否</v>
      </c>
    </row>
    <row r="439" hidden="1" spans="1:16">
      <c r="A439" s="167" t="s">
        <v>135</v>
      </c>
      <c r="B439" s="168" t="s">
        <v>135</v>
      </c>
      <c r="C439" s="168" t="s">
        <v>852</v>
      </c>
      <c r="D439" s="169" t="s">
        <v>857</v>
      </c>
      <c r="E439" s="168" t="s">
        <v>147</v>
      </c>
      <c r="F439" s="49" t="s">
        <v>858</v>
      </c>
      <c r="G439" s="26">
        <f>VLOOKUP(D439,全省上年决算数!$D$4:$G$1301,4)</f>
        <v>2708</v>
      </c>
      <c r="H439" s="26">
        <f>IFERROR(VLOOKUP(D439,全省预算!D:I,5,0),)</f>
        <v>2700</v>
      </c>
      <c r="I439" s="26"/>
      <c r="J439" s="26">
        <f>SUMIF(全省决算数!A438:A1818,D439:D1735,全省决算数!C438:C1818)</f>
        <v>3315</v>
      </c>
      <c r="K439" s="175">
        <f t="shared" si="40"/>
        <v>1.22</v>
      </c>
      <c r="L439" s="175">
        <f t="shared" si="43"/>
        <v>1.23</v>
      </c>
      <c r="M439" s="175">
        <f t="shared" si="41"/>
        <v>0</v>
      </c>
      <c r="N439" s="135">
        <f t="shared" si="38"/>
        <v>0.224</v>
      </c>
      <c r="O439" s="176" t="str">
        <f t="shared" si="39"/>
        <v>是</v>
      </c>
      <c r="P439" s="176" t="str">
        <f t="shared" si="42"/>
        <v>否</v>
      </c>
    </row>
    <row r="440" ht="21.95" customHeight="1" spans="1:16">
      <c r="A440" s="167" t="s">
        <v>135</v>
      </c>
      <c r="B440" s="456" t="s">
        <v>850</v>
      </c>
      <c r="C440" s="168"/>
      <c r="D440" s="169" t="s">
        <v>859</v>
      </c>
      <c r="E440" s="168"/>
      <c r="F440" s="23" t="s">
        <v>860</v>
      </c>
      <c r="G440" s="26">
        <f>SUMIF($C441:$C$1301,$D440,$G441:$G$1301)</f>
        <v>15205</v>
      </c>
      <c r="H440" s="26">
        <f>VLOOKUP(F440,全省预算!$F:$H,3,0)</f>
        <v>15600</v>
      </c>
      <c r="I440" s="26">
        <f>IFERROR(VLOOKUP(D440,全省调整!A:I,3,0),)</f>
        <v>12143</v>
      </c>
      <c r="J440" s="26">
        <f>VLOOKUP(F440,全省决算数!$B:$C,2,0)</f>
        <v>12131</v>
      </c>
      <c r="K440" s="407">
        <f t="shared" si="40"/>
        <v>0.798</v>
      </c>
      <c r="L440" s="407">
        <f t="shared" si="43"/>
        <v>0.778</v>
      </c>
      <c r="M440" s="407">
        <f t="shared" si="41"/>
        <v>0.999</v>
      </c>
      <c r="N440" s="133">
        <f t="shared" ref="N440:N503" si="44">IF(ISERROR(J440/G440-1),"",J440/G440-1)</f>
        <v>-0.202</v>
      </c>
      <c r="O440" s="176" t="str">
        <f t="shared" si="39"/>
        <v>是</v>
      </c>
      <c r="P440" s="176" t="str">
        <f t="shared" si="42"/>
        <v>是</v>
      </c>
    </row>
    <row r="441" hidden="1" spans="1:16">
      <c r="A441" s="167" t="s">
        <v>135</v>
      </c>
      <c r="B441" s="168" t="s">
        <v>135</v>
      </c>
      <c r="C441" s="168" t="s">
        <v>859</v>
      </c>
      <c r="D441" s="169" t="s">
        <v>861</v>
      </c>
      <c r="E441" s="168" t="s">
        <v>147</v>
      </c>
      <c r="F441" s="49" t="s">
        <v>862</v>
      </c>
      <c r="G441" s="26">
        <f>VLOOKUP(D441,全省上年决算数!$D$4:$G$1301,4)</f>
        <v>603</v>
      </c>
      <c r="H441" s="26">
        <f>IFERROR(VLOOKUP(D441,全省预算!D:I,5,0),)</f>
        <v>620</v>
      </c>
      <c r="I441" s="26"/>
      <c r="J441" s="26">
        <f>SUMIF(全省决算数!A440:A1820,D441:D1737,全省决算数!C440:C1820)</f>
        <v>773</v>
      </c>
      <c r="K441" s="175">
        <f t="shared" si="40"/>
        <v>1.28</v>
      </c>
      <c r="L441" s="175">
        <f t="shared" si="43"/>
        <v>1.25</v>
      </c>
      <c r="M441" s="175">
        <f t="shared" si="41"/>
        <v>0</v>
      </c>
      <c r="N441" s="135">
        <f t="shared" si="44"/>
        <v>0.282</v>
      </c>
      <c r="O441" s="176" t="str">
        <f t="shared" si="39"/>
        <v>是</v>
      </c>
      <c r="P441" s="176" t="str">
        <f t="shared" si="42"/>
        <v>否</v>
      </c>
    </row>
    <row r="442" hidden="1" spans="1:16">
      <c r="A442" s="167" t="s">
        <v>135</v>
      </c>
      <c r="B442" s="168" t="s">
        <v>135</v>
      </c>
      <c r="C442" s="168" t="s">
        <v>859</v>
      </c>
      <c r="D442" s="169" t="s">
        <v>863</v>
      </c>
      <c r="E442" s="168" t="s">
        <v>147</v>
      </c>
      <c r="F442" s="49" t="s">
        <v>864</v>
      </c>
      <c r="G442" s="26">
        <f>VLOOKUP(D442,全省上年决算数!$D$4:$G$1301,4)</f>
        <v>40</v>
      </c>
      <c r="H442" s="26">
        <f>IFERROR(VLOOKUP(D442,全省预算!D:I,5,0),)</f>
        <v>42</v>
      </c>
      <c r="I442" s="26"/>
      <c r="J442" s="26">
        <f>SUMIF(全省决算数!A441:A1821,D442:D1738,全省决算数!C441:C1821)</f>
        <v>0</v>
      </c>
      <c r="K442" s="175">
        <f t="shared" si="40"/>
        <v>0</v>
      </c>
      <c r="L442" s="175">
        <f t="shared" si="43"/>
        <v>0</v>
      </c>
      <c r="M442" s="175">
        <f t="shared" si="41"/>
        <v>0</v>
      </c>
      <c r="N442" s="135">
        <f t="shared" si="44"/>
        <v>-1</v>
      </c>
      <c r="O442" s="176" t="str">
        <f t="shared" si="39"/>
        <v>是</v>
      </c>
      <c r="P442" s="176" t="str">
        <f t="shared" si="42"/>
        <v>否</v>
      </c>
    </row>
    <row r="443" hidden="1" spans="1:16">
      <c r="A443" s="167" t="s">
        <v>135</v>
      </c>
      <c r="B443" s="168" t="s">
        <v>135</v>
      </c>
      <c r="C443" s="168" t="s">
        <v>859</v>
      </c>
      <c r="D443" s="169" t="s">
        <v>865</v>
      </c>
      <c r="E443" s="168" t="s">
        <v>147</v>
      </c>
      <c r="F443" s="49" t="s">
        <v>866</v>
      </c>
      <c r="G443" s="26">
        <f>VLOOKUP(D443,全省上年决算数!$D$4:$G$1301,4)</f>
        <v>25</v>
      </c>
      <c r="H443" s="26">
        <f>IFERROR(VLOOKUP(D443,全省预算!D:I,5,0),)</f>
        <v>26</v>
      </c>
      <c r="I443" s="26"/>
      <c r="J443" s="26">
        <f>SUMIF(全省决算数!A442:A1822,D443:D1739,全省决算数!C442:C1822)</f>
        <v>15</v>
      </c>
      <c r="K443" s="175">
        <f t="shared" si="40"/>
        <v>0.6</v>
      </c>
      <c r="L443" s="175">
        <f t="shared" si="43"/>
        <v>0.58</v>
      </c>
      <c r="M443" s="175">
        <f t="shared" si="41"/>
        <v>0</v>
      </c>
      <c r="N443" s="135">
        <f t="shared" si="44"/>
        <v>-0.4</v>
      </c>
      <c r="O443" s="176" t="str">
        <f t="shared" si="39"/>
        <v>是</v>
      </c>
      <c r="P443" s="176" t="str">
        <f t="shared" si="42"/>
        <v>否</v>
      </c>
    </row>
    <row r="444" hidden="1" spans="1:16">
      <c r="A444" s="167" t="s">
        <v>135</v>
      </c>
      <c r="B444" s="168" t="s">
        <v>135</v>
      </c>
      <c r="C444" s="168" t="s">
        <v>859</v>
      </c>
      <c r="D444" s="169" t="s">
        <v>867</v>
      </c>
      <c r="E444" s="168" t="s">
        <v>147</v>
      </c>
      <c r="F444" s="49" t="s">
        <v>868</v>
      </c>
      <c r="G444" s="26">
        <f>VLOOKUP(D444,全省上年决算数!$D$4:$G$1301,4)</f>
        <v>6331</v>
      </c>
      <c r="H444" s="26">
        <f>IFERROR(VLOOKUP(D444,全省预算!D:I,5,0),)</f>
        <v>6470</v>
      </c>
      <c r="I444" s="26"/>
      <c r="J444" s="26">
        <f>SUMIF(全省决算数!A443:A1823,D444:D1740,全省决算数!C443:C1823)</f>
        <v>3629</v>
      </c>
      <c r="K444" s="175">
        <f t="shared" si="40"/>
        <v>0.57</v>
      </c>
      <c r="L444" s="175">
        <f t="shared" si="43"/>
        <v>0.56</v>
      </c>
      <c r="M444" s="175">
        <f t="shared" si="41"/>
        <v>0</v>
      </c>
      <c r="N444" s="135">
        <f t="shared" si="44"/>
        <v>-0.427</v>
      </c>
      <c r="O444" s="176" t="str">
        <f t="shared" si="39"/>
        <v>是</v>
      </c>
      <c r="P444" s="176" t="str">
        <f t="shared" si="42"/>
        <v>否</v>
      </c>
    </row>
    <row r="445" hidden="1" spans="1:16">
      <c r="A445" s="167" t="s">
        <v>135</v>
      </c>
      <c r="B445" s="168" t="s">
        <v>135</v>
      </c>
      <c r="C445" s="168" t="s">
        <v>859</v>
      </c>
      <c r="D445" s="169" t="s">
        <v>869</v>
      </c>
      <c r="E445" s="168" t="s">
        <v>147</v>
      </c>
      <c r="F445" s="49" t="s">
        <v>870</v>
      </c>
      <c r="G445" s="26">
        <f>VLOOKUP(D445,全省上年决算数!$D$4:$G$1301,4)</f>
        <v>0</v>
      </c>
      <c r="H445" s="26">
        <f>IFERROR(VLOOKUP(D445,全省预算!D:I,5,0),)</f>
        <v>0</v>
      </c>
      <c r="I445" s="26"/>
      <c r="J445" s="26">
        <f>SUMIF(全省决算数!A444:A1824,D445:D1741,全省决算数!C444:C1824)</f>
        <v>0</v>
      </c>
      <c r="K445" s="175"/>
      <c r="L445" s="175"/>
      <c r="M445" s="175">
        <f t="shared" si="41"/>
        <v>0</v>
      </c>
      <c r="N445" s="135" t="str">
        <f t="shared" si="44"/>
        <v/>
      </c>
      <c r="O445" s="176" t="str">
        <f t="shared" si="39"/>
        <v>否</v>
      </c>
      <c r="P445" s="176" t="str">
        <f t="shared" si="42"/>
        <v>否</v>
      </c>
    </row>
    <row r="446" hidden="1" spans="1:16">
      <c r="A446" s="167" t="s">
        <v>135</v>
      </c>
      <c r="B446" s="168"/>
      <c r="C446" s="168" t="s">
        <v>859</v>
      </c>
      <c r="D446" s="169" t="s">
        <v>871</v>
      </c>
      <c r="E446" s="168" t="s">
        <v>147</v>
      </c>
      <c r="F446" s="49" t="s">
        <v>872</v>
      </c>
      <c r="G446" s="26">
        <f>VLOOKUP(D446,全省上年决算数!$D$4:$G$1301,4)</f>
        <v>4065</v>
      </c>
      <c r="H446" s="26">
        <f>IFERROR(VLOOKUP(D446,全省预算!D:I,5,0),)</f>
        <v>4200</v>
      </c>
      <c r="I446" s="26"/>
      <c r="J446" s="26">
        <f>SUMIF(全省决算数!A445:A1825,D446:D1742,全省决算数!C445:C1825)</f>
        <v>4018</v>
      </c>
      <c r="K446" s="175">
        <f t="shared" si="40"/>
        <v>0.99</v>
      </c>
      <c r="L446" s="175">
        <f t="shared" si="43"/>
        <v>0.96</v>
      </c>
      <c r="M446" s="175">
        <f t="shared" si="41"/>
        <v>0</v>
      </c>
      <c r="N446" s="135">
        <f t="shared" si="44"/>
        <v>-0.012</v>
      </c>
      <c r="O446" s="176" t="str">
        <f t="shared" si="39"/>
        <v>是</v>
      </c>
      <c r="P446" s="176" t="str">
        <f t="shared" si="42"/>
        <v>否</v>
      </c>
    </row>
    <row r="447" hidden="1" spans="1:16">
      <c r="A447" s="167" t="s">
        <v>135</v>
      </c>
      <c r="B447" s="168" t="s">
        <v>135</v>
      </c>
      <c r="C447" s="168" t="s">
        <v>859</v>
      </c>
      <c r="D447" s="169" t="s">
        <v>873</v>
      </c>
      <c r="E447" s="168" t="s">
        <v>147</v>
      </c>
      <c r="F447" s="49" t="s">
        <v>874</v>
      </c>
      <c r="G447" s="26">
        <f>VLOOKUP(D447,全省上年决算数!$D$4:$G$1301,4)</f>
        <v>0</v>
      </c>
      <c r="H447" s="26">
        <f>IFERROR(VLOOKUP(D447,全省预算!D:I,5,0),)</f>
        <v>0</v>
      </c>
      <c r="I447" s="26"/>
      <c r="J447" s="26">
        <f>SUMIF(全省决算数!A446:A1826,D447:D1743,全省决算数!C446:C1826)</f>
        <v>0</v>
      </c>
      <c r="K447" s="175"/>
      <c r="L447" s="175"/>
      <c r="M447" s="175">
        <f t="shared" si="41"/>
        <v>0</v>
      </c>
      <c r="N447" s="135" t="str">
        <f t="shared" si="44"/>
        <v/>
      </c>
      <c r="O447" s="176" t="str">
        <f t="shared" si="39"/>
        <v>否</v>
      </c>
      <c r="P447" s="176" t="str">
        <f t="shared" si="42"/>
        <v>否</v>
      </c>
    </row>
    <row r="448" hidden="1" spans="1:16">
      <c r="A448" s="167" t="s">
        <v>135</v>
      </c>
      <c r="B448" s="168" t="s">
        <v>135</v>
      </c>
      <c r="C448" s="168" t="s">
        <v>859</v>
      </c>
      <c r="D448" s="169" t="s">
        <v>875</v>
      </c>
      <c r="E448" s="168" t="s">
        <v>147</v>
      </c>
      <c r="F448" s="49" t="s">
        <v>876</v>
      </c>
      <c r="G448" s="26">
        <f>VLOOKUP(D448,全省上年决算数!$D$4:$G$1301,4)</f>
        <v>4141</v>
      </c>
      <c r="H448" s="26">
        <f>IFERROR(VLOOKUP(D448,全省预算!D:I,5,0),)</f>
        <v>4242</v>
      </c>
      <c r="I448" s="26"/>
      <c r="J448" s="26">
        <f>SUMIF(全省决算数!A447:A1827,D448:D1744,全省决算数!C447:C1827)</f>
        <v>3696</v>
      </c>
      <c r="K448" s="175">
        <f t="shared" si="40"/>
        <v>0.89</v>
      </c>
      <c r="L448" s="175">
        <f t="shared" si="43"/>
        <v>0.87</v>
      </c>
      <c r="M448" s="175">
        <f t="shared" si="41"/>
        <v>0</v>
      </c>
      <c r="N448" s="135">
        <f t="shared" si="44"/>
        <v>-0.107</v>
      </c>
      <c r="O448" s="176" t="str">
        <f t="shared" si="39"/>
        <v>是</v>
      </c>
      <c r="P448" s="176" t="str">
        <f t="shared" si="42"/>
        <v>否</v>
      </c>
    </row>
    <row r="449" ht="21.95" customHeight="1" spans="1:16">
      <c r="A449" s="167" t="s">
        <v>135</v>
      </c>
      <c r="B449" s="456" t="s">
        <v>850</v>
      </c>
      <c r="C449" s="168"/>
      <c r="D449" s="169" t="s">
        <v>877</v>
      </c>
      <c r="E449" s="168"/>
      <c r="F449" s="27" t="s">
        <v>878</v>
      </c>
      <c r="G449" s="26">
        <f>SUMIF($C450:$C$1301,$D449,$G450:$G$1301)</f>
        <v>40391</v>
      </c>
      <c r="H449" s="26">
        <f>VLOOKUP(F449,全省预算!$F:$H,3,0)</f>
        <v>41800</v>
      </c>
      <c r="I449" s="26">
        <f>IFERROR(VLOOKUP(D449,全省调整!A:I,3,0),)</f>
        <v>45267</v>
      </c>
      <c r="J449" s="26">
        <f>VLOOKUP(F449,全省决算数!$B:$C,2,0)</f>
        <v>43514</v>
      </c>
      <c r="K449" s="407">
        <f t="shared" si="40"/>
        <v>1.077</v>
      </c>
      <c r="L449" s="407">
        <f t="shared" si="43"/>
        <v>1.041</v>
      </c>
      <c r="M449" s="407">
        <f t="shared" si="41"/>
        <v>0.961</v>
      </c>
      <c r="N449" s="133">
        <f t="shared" si="44"/>
        <v>0.077</v>
      </c>
      <c r="O449" s="176" t="str">
        <f t="shared" si="39"/>
        <v>是</v>
      </c>
      <c r="P449" s="176" t="str">
        <f t="shared" si="42"/>
        <v>是</v>
      </c>
    </row>
    <row r="450" hidden="1" spans="1:16">
      <c r="A450" s="167" t="s">
        <v>135</v>
      </c>
      <c r="B450" s="168" t="s">
        <v>135</v>
      </c>
      <c r="C450" s="168" t="s">
        <v>877</v>
      </c>
      <c r="D450" s="169" t="s">
        <v>879</v>
      </c>
      <c r="E450" s="168" t="s">
        <v>147</v>
      </c>
      <c r="F450" s="49" t="s">
        <v>862</v>
      </c>
      <c r="G450" s="26">
        <f>VLOOKUP(D450,全省上年决算数!$D$4:$G$1301,4)</f>
        <v>21292</v>
      </c>
      <c r="H450" s="26">
        <f>IFERROR(VLOOKUP(D450,全省预算!D:I,5,0),)</f>
        <v>21800</v>
      </c>
      <c r="I450" s="26"/>
      <c r="J450" s="26">
        <f>SUMIF(全省决算数!A449:A1829,D450:D1746,全省决算数!C449:C1829)</f>
        <v>24562</v>
      </c>
      <c r="K450" s="175">
        <f t="shared" si="40"/>
        <v>1.15</v>
      </c>
      <c r="L450" s="175">
        <f t="shared" si="43"/>
        <v>1.13</v>
      </c>
      <c r="M450" s="175">
        <f t="shared" si="41"/>
        <v>0</v>
      </c>
      <c r="N450" s="135">
        <f t="shared" si="44"/>
        <v>0.154</v>
      </c>
      <c r="O450" s="176" t="str">
        <f t="shared" si="39"/>
        <v>是</v>
      </c>
      <c r="P450" s="176" t="str">
        <f t="shared" si="42"/>
        <v>否</v>
      </c>
    </row>
    <row r="451" hidden="1" spans="1:16">
      <c r="A451" s="167" t="s">
        <v>135</v>
      </c>
      <c r="B451" s="168" t="s">
        <v>135</v>
      </c>
      <c r="C451" s="168" t="s">
        <v>877</v>
      </c>
      <c r="D451" s="169" t="s">
        <v>880</v>
      </c>
      <c r="E451" s="168" t="s">
        <v>147</v>
      </c>
      <c r="F451" s="49" t="s">
        <v>881</v>
      </c>
      <c r="G451" s="26">
        <f>VLOOKUP(D451,全省上年决算数!$D$4:$G$1301,4)</f>
        <v>14824</v>
      </c>
      <c r="H451" s="26">
        <f>IFERROR(VLOOKUP(D451,全省预算!D:I,5,0),)</f>
        <v>15300</v>
      </c>
      <c r="I451" s="26"/>
      <c r="J451" s="26">
        <f>SUMIF(全省决算数!A450:A1830,D451:D1747,全省决算数!C450:C1830)</f>
        <v>12740</v>
      </c>
      <c r="K451" s="175">
        <f t="shared" si="40"/>
        <v>0.86</v>
      </c>
      <c r="L451" s="175">
        <f t="shared" si="43"/>
        <v>0.83</v>
      </c>
      <c r="M451" s="175">
        <f t="shared" si="41"/>
        <v>0</v>
      </c>
      <c r="N451" s="135">
        <f t="shared" si="44"/>
        <v>-0.141</v>
      </c>
      <c r="O451" s="176" t="str">
        <f t="shared" si="39"/>
        <v>是</v>
      </c>
      <c r="P451" s="176" t="str">
        <f t="shared" si="42"/>
        <v>否</v>
      </c>
    </row>
    <row r="452" hidden="1" spans="1:16">
      <c r="A452" s="167" t="s">
        <v>135</v>
      </c>
      <c r="B452" s="168"/>
      <c r="C452" s="168" t="s">
        <v>877</v>
      </c>
      <c r="D452" s="169" t="s">
        <v>882</v>
      </c>
      <c r="E452" s="168" t="s">
        <v>147</v>
      </c>
      <c r="F452" s="49" t="s">
        <v>883</v>
      </c>
      <c r="G452" s="26">
        <f>VLOOKUP(D452,全省上年决算数!$D$4:$G$1301,4)</f>
        <v>3700</v>
      </c>
      <c r="H452" s="26">
        <f>IFERROR(VLOOKUP(D452,全省预算!D:I,5,0),)</f>
        <v>4000</v>
      </c>
      <c r="I452" s="26"/>
      <c r="J452" s="26">
        <f>SUMIF(全省决算数!A451:A1831,D452:D1748,全省决算数!C451:C1831)</f>
        <v>5732</v>
      </c>
      <c r="K452" s="175">
        <f t="shared" si="40"/>
        <v>1.55</v>
      </c>
      <c r="L452" s="175">
        <f t="shared" si="43"/>
        <v>1.43</v>
      </c>
      <c r="M452" s="175">
        <f t="shared" si="41"/>
        <v>0</v>
      </c>
      <c r="N452" s="135">
        <f t="shared" si="44"/>
        <v>0.549</v>
      </c>
      <c r="O452" s="176" t="str">
        <f t="shared" ref="O452:O515" si="45">IF(F452&lt;&gt;"",IF(SUM(G452:J452)&lt;&gt;0,"是","否"),"空")</f>
        <v>是</v>
      </c>
      <c r="P452" s="176" t="str">
        <f t="shared" si="42"/>
        <v>否</v>
      </c>
    </row>
    <row r="453" hidden="1" spans="1:16">
      <c r="A453" s="167" t="s">
        <v>135</v>
      </c>
      <c r="B453" s="168" t="s">
        <v>135</v>
      </c>
      <c r="C453" s="168" t="s">
        <v>877</v>
      </c>
      <c r="D453" s="169" t="s">
        <v>884</v>
      </c>
      <c r="E453" s="168" t="s">
        <v>147</v>
      </c>
      <c r="F453" s="49" t="s">
        <v>885</v>
      </c>
      <c r="G453" s="26">
        <f>VLOOKUP(D453,全省上年决算数!$D$4:$G$1301,4)</f>
        <v>8</v>
      </c>
      <c r="H453" s="26">
        <f>IFERROR(VLOOKUP(D453,全省预算!D:I,5,0),)</f>
        <v>0</v>
      </c>
      <c r="I453" s="26"/>
      <c r="J453" s="26">
        <f>SUMIF(全省决算数!A452:A1832,D453:D1749,全省决算数!C452:C1832)</f>
        <v>-1</v>
      </c>
      <c r="K453" s="175">
        <f t="shared" ref="K453:K516" si="46">J453/G453</f>
        <v>-0.13</v>
      </c>
      <c r="L453" s="175"/>
      <c r="M453" s="175">
        <f t="shared" ref="M453:M516" si="47">IFERROR(J453/I453,0)</f>
        <v>0</v>
      </c>
      <c r="N453" s="135">
        <f t="shared" si="44"/>
        <v>-1.125</v>
      </c>
      <c r="O453" s="176" t="str">
        <f t="shared" si="45"/>
        <v>是</v>
      </c>
      <c r="P453" s="176" t="str">
        <f t="shared" ref="P453:P516" si="48">IF(C453&lt;&gt;"","否","是")</f>
        <v>否</v>
      </c>
    </row>
    <row r="454" hidden="1" spans="1:16">
      <c r="A454" s="167" t="s">
        <v>135</v>
      </c>
      <c r="B454" s="168" t="s">
        <v>135</v>
      </c>
      <c r="C454" s="168" t="s">
        <v>877</v>
      </c>
      <c r="D454" s="169" t="s">
        <v>886</v>
      </c>
      <c r="E454" s="168" t="s">
        <v>147</v>
      </c>
      <c r="F454" s="49" t="s">
        <v>887</v>
      </c>
      <c r="G454" s="26">
        <f>VLOOKUP(D454,全省上年决算数!$D$4:$G$1301,4)</f>
        <v>567</v>
      </c>
      <c r="H454" s="26">
        <f>IFERROR(VLOOKUP(D454,全省预算!D:I,5,0),)</f>
        <v>700</v>
      </c>
      <c r="I454" s="26"/>
      <c r="J454" s="26">
        <f>SUMIF(全省决算数!A453:A1833,D454:D1750,全省决算数!C453:C1833)</f>
        <v>481</v>
      </c>
      <c r="K454" s="175">
        <f t="shared" si="46"/>
        <v>0.85</v>
      </c>
      <c r="L454" s="175">
        <f t="shared" ref="L454:L517" si="49">J454/H454</f>
        <v>0.69</v>
      </c>
      <c r="M454" s="175">
        <f t="shared" si="47"/>
        <v>0</v>
      </c>
      <c r="N454" s="135">
        <f t="shared" si="44"/>
        <v>-0.152</v>
      </c>
      <c r="O454" s="176" t="str">
        <f t="shared" si="45"/>
        <v>是</v>
      </c>
      <c r="P454" s="176" t="str">
        <f t="shared" si="48"/>
        <v>否</v>
      </c>
    </row>
    <row r="455" ht="21.95" customHeight="1" spans="1:16">
      <c r="A455" s="167" t="s">
        <v>135</v>
      </c>
      <c r="B455" s="456" t="s">
        <v>850</v>
      </c>
      <c r="C455" s="168"/>
      <c r="D455" s="169" t="s">
        <v>888</v>
      </c>
      <c r="E455" s="168"/>
      <c r="F455" s="49" t="s">
        <v>889</v>
      </c>
      <c r="G455" s="26">
        <f>SUMIF($C456:$C$1301,$D455,$G456:$G$1301)</f>
        <v>185185</v>
      </c>
      <c r="H455" s="26">
        <f>VLOOKUP(F455,全省预算!$F:$H,3,0)</f>
        <v>192000</v>
      </c>
      <c r="I455" s="26">
        <f>IFERROR(VLOOKUP(D455,全省调整!A:I,3,0),)</f>
        <v>175196</v>
      </c>
      <c r="J455" s="26">
        <f>VLOOKUP(F455,全省决算数!$B:$C,2,0)</f>
        <v>172342</v>
      </c>
      <c r="K455" s="407">
        <f t="shared" si="46"/>
        <v>0.931</v>
      </c>
      <c r="L455" s="407">
        <f t="shared" si="49"/>
        <v>0.898</v>
      </c>
      <c r="M455" s="407">
        <f t="shared" si="47"/>
        <v>0.984</v>
      </c>
      <c r="N455" s="133">
        <f t="shared" si="44"/>
        <v>-0.069</v>
      </c>
      <c r="O455" s="176" t="str">
        <f t="shared" si="45"/>
        <v>是</v>
      </c>
      <c r="P455" s="176" t="str">
        <f t="shared" si="48"/>
        <v>是</v>
      </c>
    </row>
    <row r="456" hidden="1" spans="1:16">
      <c r="A456" s="167" t="s">
        <v>135</v>
      </c>
      <c r="B456" s="168" t="s">
        <v>135</v>
      </c>
      <c r="C456" s="168" t="s">
        <v>888</v>
      </c>
      <c r="D456" s="169" t="s">
        <v>890</v>
      </c>
      <c r="E456" s="168" t="s">
        <v>147</v>
      </c>
      <c r="F456" s="49" t="s">
        <v>862</v>
      </c>
      <c r="G456" s="26">
        <f>VLOOKUP(D456,全省上年决算数!$D$4:$G$1301,4)</f>
        <v>2244</v>
      </c>
      <c r="H456" s="26">
        <f>IFERROR(VLOOKUP(D456,全省预算!D:I,5,0),)</f>
        <v>2300</v>
      </c>
      <c r="I456" s="26"/>
      <c r="J456" s="26">
        <f>SUMIF(全省决算数!A455:A1835,D456:D1752,全省决算数!C455:C1835)</f>
        <v>2556</v>
      </c>
      <c r="K456" s="175">
        <f t="shared" si="46"/>
        <v>1.14</v>
      </c>
      <c r="L456" s="175">
        <f t="shared" si="49"/>
        <v>1.11</v>
      </c>
      <c r="M456" s="175">
        <f t="shared" si="47"/>
        <v>0</v>
      </c>
      <c r="N456" s="135">
        <f t="shared" si="44"/>
        <v>0.139</v>
      </c>
      <c r="O456" s="176" t="str">
        <f t="shared" si="45"/>
        <v>是</v>
      </c>
      <c r="P456" s="176" t="str">
        <f t="shared" si="48"/>
        <v>否</v>
      </c>
    </row>
    <row r="457" hidden="1" spans="1:16">
      <c r="A457" s="167" t="s">
        <v>135</v>
      </c>
      <c r="B457" s="168" t="s">
        <v>135</v>
      </c>
      <c r="C457" s="168" t="s">
        <v>888</v>
      </c>
      <c r="D457" s="169" t="s">
        <v>891</v>
      </c>
      <c r="E457" s="168" t="s">
        <v>147</v>
      </c>
      <c r="F457" s="49" t="s">
        <v>892</v>
      </c>
      <c r="G457" s="26">
        <f>VLOOKUP(D457,全省上年决算数!$D$4:$G$1301,4)</f>
        <v>59698</v>
      </c>
      <c r="H457" s="26">
        <f>IFERROR(VLOOKUP(D457,全省预算!D:I,5,0),)</f>
        <v>61740</v>
      </c>
      <c r="I457" s="26"/>
      <c r="J457" s="26">
        <f>SUMIF(全省决算数!A456:A1836,D457:D1753,全省决算数!C456:C1836)</f>
        <v>52744</v>
      </c>
      <c r="K457" s="175">
        <f t="shared" si="46"/>
        <v>0.88</v>
      </c>
      <c r="L457" s="175">
        <f t="shared" si="49"/>
        <v>0.85</v>
      </c>
      <c r="M457" s="175">
        <f t="shared" si="47"/>
        <v>0</v>
      </c>
      <c r="N457" s="135">
        <f t="shared" si="44"/>
        <v>-0.116</v>
      </c>
      <c r="O457" s="176" t="str">
        <f t="shared" si="45"/>
        <v>是</v>
      </c>
      <c r="P457" s="176" t="str">
        <f t="shared" si="48"/>
        <v>否</v>
      </c>
    </row>
    <row r="458" hidden="1" spans="1:16">
      <c r="A458" s="167" t="s">
        <v>135</v>
      </c>
      <c r="B458" s="168"/>
      <c r="C458" s="168" t="s">
        <v>888</v>
      </c>
      <c r="D458" s="169" t="s">
        <v>893</v>
      </c>
      <c r="E458" s="168" t="s">
        <v>147</v>
      </c>
      <c r="F458" s="49" t="s">
        <v>894</v>
      </c>
      <c r="G458" s="26">
        <f>VLOOKUP(D458,全省上年决算数!$D$4:$G$1301,4)</f>
        <v>45112</v>
      </c>
      <c r="H458" s="26">
        <f>IFERROR(VLOOKUP(D458,全省预算!D:I,5,0),)</f>
        <v>47000</v>
      </c>
      <c r="I458" s="26"/>
      <c r="J458" s="26">
        <f>SUMIF(全省决算数!A457:A1837,D458:D1754,全省决算数!C457:C1837)</f>
        <v>33775</v>
      </c>
      <c r="K458" s="175">
        <f t="shared" si="46"/>
        <v>0.75</v>
      </c>
      <c r="L458" s="175">
        <f t="shared" si="49"/>
        <v>0.72</v>
      </c>
      <c r="M458" s="175">
        <f t="shared" si="47"/>
        <v>0</v>
      </c>
      <c r="N458" s="135">
        <f t="shared" si="44"/>
        <v>-0.251</v>
      </c>
      <c r="O458" s="176" t="str">
        <f t="shared" si="45"/>
        <v>是</v>
      </c>
      <c r="P458" s="176" t="str">
        <f t="shared" si="48"/>
        <v>否</v>
      </c>
    </row>
    <row r="459" hidden="1" spans="1:16">
      <c r="A459" s="167" t="s">
        <v>135</v>
      </c>
      <c r="B459" s="168" t="s">
        <v>135</v>
      </c>
      <c r="C459" s="168" t="s">
        <v>888</v>
      </c>
      <c r="D459" s="169" t="s">
        <v>895</v>
      </c>
      <c r="E459" s="168" t="s">
        <v>147</v>
      </c>
      <c r="F459" s="49" t="s">
        <v>896</v>
      </c>
      <c r="G459" s="26">
        <f>VLOOKUP(D459,全省上年决算数!$D$4:$G$1301,4)</f>
        <v>30003</v>
      </c>
      <c r="H459" s="26">
        <f>IFERROR(VLOOKUP(D459,全省预算!D:I,5,0),)</f>
        <v>31000</v>
      </c>
      <c r="I459" s="26"/>
      <c r="J459" s="26">
        <f>SUMIF(全省决算数!A458:A1838,D459:D1755,全省决算数!C458:C1838)</f>
        <v>40894</v>
      </c>
      <c r="K459" s="175">
        <f t="shared" si="46"/>
        <v>1.36</v>
      </c>
      <c r="L459" s="175">
        <f t="shared" si="49"/>
        <v>1.32</v>
      </c>
      <c r="M459" s="175">
        <f t="shared" si="47"/>
        <v>0</v>
      </c>
      <c r="N459" s="135">
        <f t="shared" si="44"/>
        <v>0.363</v>
      </c>
      <c r="O459" s="176" t="str">
        <f t="shared" si="45"/>
        <v>是</v>
      </c>
      <c r="P459" s="176" t="str">
        <f t="shared" si="48"/>
        <v>否</v>
      </c>
    </row>
    <row r="460" hidden="1" spans="1:16">
      <c r="A460" s="167" t="s">
        <v>135</v>
      </c>
      <c r="B460" s="168" t="s">
        <v>135</v>
      </c>
      <c r="C460" s="168" t="s">
        <v>888</v>
      </c>
      <c r="D460" s="169" t="s">
        <v>897</v>
      </c>
      <c r="E460" s="168" t="s">
        <v>147</v>
      </c>
      <c r="F460" s="49" t="s">
        <v>898</v>
      </c>
      <c r="G460" s="26">
        <f>VLOOKUP(D460,全省上年决算数!$D$4:$G$1301,4)</f>
        <v>48128</v>
      </c>
      <c r="H460" s="26">
        <f>IFERROR(VLOOKUP(D460,全省预算!D:I,5,0),)</f>
        <v>49960</v>
      </c>
      <c r="I460" s="26"/>
      <c r="J460" s="26">
        <f>SUMIF(全省决算数!A459:A1839,D460:D1756,全省决算数!C459:C1839)</f>
        <v>42373</v>
      </c>
      <c r="K460" s="175">
        <f t="shared" si="46"/>
        <v>0.88</v>
      </c>
      <c r="L460" s="175">
        <f t="shared" si="49"/>
        <v>0.85</v>
      </c>
      <c r="M460" s="175">
        <f t="shared" si="47"/>
        <v>0</v>
      </c>
      <c r="N460" s="135">
        <f t="shared" si="44"/>
        <v>-0.12</v>
      </c>
      <c r="O460" s="176" t="str">
        <f t="shared" si="45"/>
        <v>是</v>
      </c>
      <c r="P460" s="176" t="str">
        <f t="shared" si="48"/>
        <v>否</v>
      </c>
    </row>
    <row r="461" ht="21.95" customHeight="1" spans="1:16">
      <c r="A461" s="167" t="s">
        <v>135</v>
      </c>
      <c r="B461" s="456" t="s">
        <v>850</v>
      </c>
      <c r="C461" s="168"/>
      <c r="D461" s="169" t="s">
        <v>899</v>
      </c>
      <c r="E461" s="168"/>
      <c r="F461" s="49" t="s">
        <v>900</v>
      </c>
      <c r="G461" s="26">
        <f>SUMIF($C462:$C$1301,$D461,$G462:$G$1301)</f>
        <v>31851</v>
      </c>
      <c r="H461" s="26">
        <f>VLOOKUP(F461,全省预算!$F:$H,3,0)</f>
        <v>32600</v>
      </c>
      <c r="I461" s="26">
        <f>IFERROR(VLOOKUP(D461,全省调整!A:I,3,0),)</f>
        <v>39920</v>
      </c>
      <c r="J461" s="26">
        <f>VLOOKUP(F461,全省决算数!$B:$C,2,0)</f>
        <v>36102</v>
      </c>
      <c r="K461" s="407">
        <f t="shared" si="46"/>
        <v>1.133</v>
      </c>
      <c r="L461" s="407">
        <f t="shared" si="49"/>
        <v>1.107</v>
      </c>
      <c r="M461" s="407">
        <f t="shared" si="47"/>
        <v>0.904</v>
      </c>
      <c r="N461" s="133">
        <f t="shared" si="44"/>
        <v>0.133</v>
      </c>
      <c r="O461" s="176" t="str">
        <f t="shared" si="45"/>
        <v>是</v>
      </c>
      <c r="P461" s="176" t="str">
        <f t="shared" si="48"/>
        <v>是</v>
      </c>
    </row>
    <row r="462" hidden="1" spans="1:16">
      <c r="A462" s="167" t="s">
        <v>135</v>
      </c>
      <c r="B462" s="168" t="s">
        <v>135</v>
      </c>
      <c r="C462" s="168" t="s">
        <v>899</v>
      </c>
      <c r="D462" s="169" t="s">
        <v>901</v>
      </c>
      <c r="E462" s="168" t="s">
        <v>147</v>
      </c>
      <c r="F462" s="49" t="s">
        <v>862</v>
      </c>
      <c r="G462" s="26">
        <f>VLOOKUP(D462,全省上年决算数!$D$4:$G$1301,4)</f>
        <v>2147</v>
      </c>
      <c r="H462" s="26">
        <f>IFERROR(VLOOKUP(D462,全省预算!D:I,5,0),)</f>
        <v>2200</v>
      </c>
      <c r="I462" s="26"/>
      <c r="J462" s="26">
        <f>SUMIF(全省决算数!A461:A1841,D462:D1758,全省决算数!C461:C1841)</f>
        <v>2318</v>
      </c>
      <c r="K462" s="175">
        <f t="shared" si="46"/>
        <v>1.08</v>
      </c>
      <c r="L462" s="175">
        <f t="shared" si="49"/>
        <v>1.05</v>
      </c>
      <c r="M462" s="175">
        <f t="shared" si="47"/>
        <v>0</v>
      </c>
      <c r="N462" s="135">
        <f t="shared" si="44"/>
        <v>0.08</v>
      </c>
      <c r="O462" s="176" t="str">
        <f t="shared" si="45"/>
        <v>是</v>
      </c>
      <c r="P462" s="176" t="str">
        <f t="shared" si="48"/>
        <v>否</v>
      </c>
    </row>
    <row r="463" hidden="1" spans="1:16">
      <c r="A463" s="167" t="s">
        <v>135</v>
      </c>
      <c r="B463" s="168"/>
      <c r="C463" s="168" t="s">
        <v>899</v>
      </c>
      <c r="D463" s="169" t="s">
        <v>902</v>
      </c>
      <c r="E463" s="168" t="s">
        <v>147</v>
      </c>
      <c r="F463" s="49" t="s">
        <v>903</v>
      </c>
      <c r="G463" s="26">
        <f>VLOOKUP(D463,全省上年决算数!$D$4:$G$1301,4)</f>
        <v>3628</v>
      </c>
      <c r="H463" s="26">
        <f>IFERROR(VLOOKUP(D463,全省预算!D:I,5,0),)</f>
        <v>11100</v>
      </c>
      <c r="I463" s="26"/>
      <c r="J463" s="26">
        <f>SUMIF(全省决算数!A462:A1842,D463:D1759,全省决算数!C462:C1842)</f>
        <v>19157</v>
      </c>
      <c r="K463" s="175">
        <f t="shared" si="46"/>
        <v>5.28</v>
      </c>
      <c r="L463" s="175">
        <f t="shared" si="49"/>
        <v>1.73</v>
      </c>
      <c r="M463" s="175">
        <f t="shared" si="47"/>
        <v>0</v>
      </c>
      <c r="N463" s="135">
        <f t="shared" si="44"/>
        <v>4.28</v>
      </c>
      <c r="O463" s="176" t="str">
        <f t="shared" si="45"/>
        <v>是</v>
      </c>
      <c r="P463" s="176" t="str">
        <f t="shared" si="48"/>
        <v>否</v>
      </c>
    </row>
    <row r="464" hidden="1" spans="1:16">
      <c r="A464" s="167" t="s">
        <v>135</v>
      </c>
      <c r="B464" s="168" t="s">
        <v>135</v>
      </c>
      <c r="C464" s="168" t="s">
        <v>899</v>
      </c>
      <c r="D464" s="169" t="s">
        <v>904</v>
      </c>
      <c r="E464" s="168" t="s">
        <v>147</v>
      </c>
      <c r="F464" s="49" t="s">
        <v>905</v>
      </c>
      <c r="G464" s="26">
        <f>VLOOKUP(D464,全省上年决算数!$D$4:$G$1301,4)</f>
        <v>8905</v>
      </c>
      <c r="H464" s="26">
        <f>IFERROR(VLOOKUP(D464,全省预算!D:I,5,0),)</f>
        <v>9200</v>
      </c>
      <c r="I464" s="26"/>
      <c r="J464" s="26">
        <f>SUMIF(全省决算数!A463:A1843,D464:D1760,全省决算数!C463:C1843)</f>
        <v>7706</v>
      </c>
      <c r="K464" s="175">
        <f t="shared" si="46"/>
        <v>0.87</v>
      </c>
      <c r="L464" s="175">
        <f t="shared" si="49"/>
        <v>0.84</v>
      </c>
      <c r="M464" s="175">
        <f t="shared" si="47"/>
        <v>0</v>
      </c>
      <c r="N464" s="135">
        <f t="shared" si="44"/>
        <v>-0.135</v>
      </c>
      <c r="O464" s="176" t="str">
        <f t="shared" si="45"/>
        <v>是</v>
      </c>
      <c r="P464" s="176" t="str">
        <f t="shared" si="48"/>
        <v>否</v>
      </c>
    </row>
    <row r="465" hidden="1" spans="1:16">
      <c r="A465" s="167" t="s">
        <v>135</v>
      </c>
      <c r="B465" s="168" t="s">
        <v>135</v>
      </c>
      <c r="C465" s="168" t="s">
        <v>899</v>
      </c>
      <c r="D465" s="169" t="s">
        <v>906</v>
      </c>
      <c r="E465" s="168" t="s">
        <v>147</v>
      </c>
      <c r="F465" s="49" t="s">
        <v>907</v>
      </c>
      <c r="G465" s="26">
        <f>VLOOKUP(D465,全省上年决算数!$D$4:$G$1301,4)</f>
        <v>17171</v>
      </c>
      <c r="H465" s="26">
        <f>IFERROR(VLOOKUP(D465,全省预算!D:I,5,0),)</f>
        <v>10100</v>
      </c>
      <c r="I465" s="26"/>
      <c r="J465" s="26">
        <f>SUMIF(全省决算数!A464:A1844,D465:D1761,全省决算数!C464:C1844)</f>
        <v>6921</v>
      </c>
      <c r="K465" s="175">
        <f t="shared" si="46"/>
        <v>0.4</v>
      </c>
      <c r="L465" s="175">
        <f t="shared" si="49"/>
        <v>0.69</v>
      </c>
      <c r="M465" s="175">
        <f t="shared" si="47"/>
        <v>0</v>
      </c>
      <c r="N465" s="135">
        <f t="shared" si="44"/>
        <v>-0.597</v>
      </c>
      <c r="O465" s="176" t="str">
        <f t="shared" si="45"/>
        <v>是</v>
      </c>
      <c r="P465" s="176" t="str">
        <f t="shared" si="48"/>
        <v>否</v>
      </c>
    </row>
    <row r="466" ht="21.95" customHeight="1" spans="1:16">
      <c r="A466" s="167" t="s">
        <v>135</v>
      </c>
      <c r="B466" s="456" t="s">
        <v>850</v>
      </c>
      <c r="C466" s="168"/>
      <c r="D466" s="169" t="s">
        <v>908</v>
      </c>
      <c r="E466" s="168"/>
      <c r="F466" s="49" t="s">
        <v>909</v>
      </c>
      <c r="G466" s="26">
        <f>SUMIF($C467:$C$1301,$D466,$G467:$G$1301)</f>
        <v>10537</v>
      </c>
      <c r="H466" s="26">
        <f>VLOOKUP(F466,全省预算!$F:$H,3,0)</f>
        <v>11000</v>
      </c>
      <c r="I466" s="26">
        <f>IFERROR(VLOOKUP(D466,全省调整!A:I,3,0),)</f>
        <v>10087</v>
      </c>
      <c r="J466" s="26">
        <f>VLOOKUP(F466,全省决算数!$B:$C,2,0)</f>
        <v>9495</v>
      </c>
      <c r="K466" s="407">
        <f t="shared" si="46"/>
        <v>0.901</v>
      </c>
      <c r="L466" s="407">
        <f t="shared" si="49"/>
        <v>0.863</v>
      </c>
      <c r="M466" s="407">
        <f t="shared" si="47"/>
        <v>0.941</v>
      </c>
      <c r="N466" s="133">
        <f t="shared" si="44"/>
        <v>-0.099</v>
      </c>
      <c r="O466" s="176" t="str">
        <f t="shared" si="45"/>
        <v>是</v>
      </c>
      <c r="P466" s="176" t="str">
        <f t="shared" si="48"/>
        <v>是</v>
      </c>
    </row>
    <row r="467" hidden="1" spans="1:16">
      <c r="A467" s="167" t="s">
        <v>135</v>
      </c>
      <c r="B467" s="168" t="s">
        <v>135</v>
      </c>
      <c r="C467" s="168" t="s">
        <v>908</v>
      </c>
      <c r="D467" s="169" t="s">
        <v>910</v>
      </c>
      <c r="E467" s="168" t="s">
        <v>147</v>
      </c>
      <c r="F467" s="49" t="s">
        <v>911</v>
      </c>
      <c r="G467" s="26">
        <f>VLOOKUP(D467,全省上年决算数!$D$4:$G$1301,4)</f>
        <v>5430</v>
      </c>
      <c r="H467" s="26">
        <f>IFERROR(VLOOKUP(D467,全省预算!D:I,5,0),)</f>
        <v>3250</v>
      </c>
      <c r="I467" s="26"/>
      <c r="J467" s="26">
        <f>SUMIF(全省决算数!A466:A1846,D467:D1763,全省决算数!C466:C1846)</f>
        <v>3477</v>
      </c>
      <c r="K467" s="175">
        <f t="shared" si="46"/>
        <v>0.64</v>
      </c>
      <c r="L467" s="175">
        <f t="shared" si="49"/>
        <v>1.07</v>
      </c>
      <c r="M467" s="175">
        <f t="shared" si="47"/>
        <v>0</v>
      </c>
      <c r="N467" s="135">
        <f t="shared" si="44"/>
        <v>-0.36</v>
      </c>
      <c r="O467" s="176" t="str">
        <f t="shared" si="45"/>
        <v>是</v>
      </c>
      <c r="P467" s="176" t="str">
        <f t="shared" si="48"/>
        <v>否</v>
      </c>
    </row>
    <row r="468" hidden="1" spans="1:16">
      <c r="A468" s="167" t="s">
        <v>135</v>
      </c>
      <c r="B468" s="168"/>
      <c r="C468" s="168" t="s">
        <v>908</v>
      </c>
      <c r="D468" s="169" t="s">
        <v>912</v>
      </c>
      <c r="E468" s="168" t="s">
        <v>147</v>
      </c>
      <c r="F468" s="49" t="s">
        <v>913</v>
      </c>
      <c r="G468" s="26">
        <f>VLOOKUP(D468,全省上年决算数!$D$4:$G$1301,4)</f>
        <v>2953</v>
      </c>
      <c r="H468" s="26">
        <f>IFERROR(VLOOKUP(D468,全省预算!D:I,5,0),)</f>
        <v>3040</v>
      </c>
      <c r="I468" s="26"/>
      <c r="J468" s="26">
        <f>SUMIF(全省决算数!A467:A1847,D468:D1764,全省决算数!C467:C1847)</f>
        <v>1237</v>
      </c>
      <c r="K468" s="175">
        <f t="shared" si="46"/>
        <v>0.42</v>
      </c>
      <c r="L468" s="175">
        <f t="shared" si="49"/>
        <v>0.41</v>
      </c>
      <c r="M468" s="175">
        <f t="shared" si="47"/>
        <v>0</v>
      </c>
      <c r="N468" s="135">
        <f t="shared" si="44"/>
        <v>-0.581</v>
      </c>
      <c r="O468" s="176" t="str">
        <f t="shared" si="45"/>
        <v>是</v>
      </c>
      <c r="P468" s="176" t="str">
        <f t="shared" si="48"/>
        <v>否</v>
      </c>
    </row>
    <row r="469" hidden="1" spans="1:16">
      <c r="A469" s="167" t="s">
        <v>135</v>
      </c>
      <c r="B469" s="168" t="s">
        <v>135</v>
      </c>
      <c r="C469" s="168" t="s">
        <v>908</v>
      </c>
      <c r="D469" s="169" t="s">
        <v>914</v>
      </c>
      <c r="E469" s="168" t="s">
        <v>147</v>
      </c>
      <c r="F469" s="49" t="s">
        <v>915</v>
      </c>
      <c r="G469" s="26">
        <f>VLOOKUP(D469,全省上年决算数!$D$4:$G$1301,4)</f>
        <v>0</v>
      </c>
      <c r="H469" s="26">
        <f>IFERROR(VLOOKUP(D469,全省预算!D:I,5,0),)</f>
        <v>0</v>
      </c>
      <c r="I469" s="26"/>
      <c r="J469" s="26">
        <f>SUMIF(全省决算数!A468:A1848,D469:D1765,全省决算数!C468:C1848)</f>
        <v>0</v>
      </c>
      <c r="K469" s="175"/>
      <c r="L469" s="175"/>
      <c r="M469" s="175">
        <f t="shared" si="47"/>
        <v>0</v>
      </c>
      <c r="N469" s="135" t="str">
        <f t="shared" si="44"/>
        <v/>
      </c>
      <c r="O469" s="176" t="str">
        <f t="shared" si="45"/>
        <v>否</v>
      </c>
      <c r="P469" s="176" t="str">
        <f t="shared" si="48"/>
        <v>否</v>
      </c>
    </row>
    <row r="470" hidden="1" spans="1:16">
      <c r="A470" s="167" t="s">
        <v>135</v>
      </c>
      <c r="B470" s="168" t="s">
        <v>135</v>
      </c>
      <c r="C470" s="168" t="s">
        <v>908</v>
      </c>
      <c r="D470" s="169" t="s">
        <v>916</v>
      </c>
      <c r="E470" s="168" t="s">
        <v>147</v>
      </c>
      <c r="F470" s="49" t="s">
        <v>917</v>
      </c>
      <c r="G470" s="26">
        <f>VLOOKUP(D470,全省上年决算数!$D$4:$G$1301,4)</f>
        <v>2154</v>
      </c>
      <c r="H470" s="26">
        <f>IFERROR(VLOOKUP(D470,全省预算!D:I,5,0),)</f>
        <v>4710</v>
      </c>
      <c r="I470" s="26"/>
      <c r="J470" s="26">
        <f>SUMIF(全省决算数!A469:A1849,D470:D1766,全省决算数!C469:C1849)</f>
        <v>4781</v>
      </c>
      <c r="K470" s="175">
        <f t="shared" si="46"/>
        <v>2.22</v>
      </c>
      <c r="L470" s="175">
        <f t="shared" si="49"/>
        <v>1.02</v>
      </c>
      <c r="M470" s="175">
        <f t="shared" si="47"/>
        <v>0</v>
      </c>
      <c r="N470" s="135">
        <f t="shared" si="44"/>
        <v>1.22</v>
      </c>
      <c r="O470" s="176" t="str">
        <f t="shared" si="45"/>
        <v>是</v>
      </c>
      <c r="P470" s="176" t="str">
        <f t="shared" si="48"/>
        <v>否</v>
      </c>
    </row>
    <row r="471" ht="21.95" customHeight="1" spans="1:16">
      <c r="A471" s="167" t="s">
        <v>135</v>
      </c>
      <c r="B471" s="456" t="s">
        <v>850</v>
      </c>
      <c r="C471" s="168"/>
      <c r="D471" s="169" t="s">
        <v>918</v>
      </c>
      <c r="E471" s="168"/>
      <c r="F471" s="49" t="s">
        <v>919</v>
      </c>
      <c r="G471" s="26">
        <f>SUMIF($C472:$C$1301,$D471,$G472:$G$1301)</f>
        <v>30711</v>
      </c>
      <c r="H471" s="26">
        <f>VLOOKUP(F471,全省预算!$F:$H,3,0)</f>
        <v>31700</v>
      </c>
      <c r="I471" s="26">
        <f>IFERROR(VLOOKUP(D471,全省调整!A:I,3,0),)</f>
        <v>32466</v>
      </c>
      <c r="J471" s="26">
        <f>VLOOKUP(F471,全省决算数!$B:$C,2,0)</f>
        <v>32020</v>
      </c>
      <c r="K471" s="407">
        <f t="shared" si="46"/>
        <v>1.043</v>
      </c>
      <c r="L471" s="407">
        <f t="shared" si="49"/>
        <v>1.01</v>
      </c>
      <c r="M471" s="407">
        <f t="shared" si="47"/>
        <v>0.986</v>
      </c>
      <c r="N471" s="133">
        <f t="shared" si="44"/>
        <v>0.043</v>
      </c>
      <c r="O471" s="176" t="str">
        <f t="shared" si="45"/>
        <v>是</v>
      </c>
      <c r="P471" s="176" t="str">
        <f t="shared" si="48"/>
        <v>是</v>
      </c>
    </row>
    <row r="472" hidden="1" spans="1:16">
      <c r="A472" s="167" t="s">
        <v>135</v>
      </c>
      <c r="B472" s="168" t="s">
        <v>135</v>
      </c>
      <c r="C472" s="168" t="s">
        <v>918</v>
      </c>
      <c r="D472" s="169" t="s">
        <v>920</v>
      </c>
      <c r="E472" s="168" t="s">
        <v>147</v>
      </c>
      <c r="F472" s="49" t="s">
        <v>862</v>
      </c>
      <c r="G472" s="26">
        <f>VLOOKUP(D472,全省上年决算数!$D$4:$G$1301,4)</f>
        <v>5441</v>
      </c>
      <c r="H472" s="26">
        <f>IFERROR(VLOOKUP(D472,全省预算!D:I,5,0),)</f>
        <v>5600</v>
      </c>
      <c r="I472" s="26"/>
      <c r="J472" s="26">
        <f>SUMIF(全省决算数!A471:A1851,D472:D1768,全省决算数!C471:C1851)</f>
        <v>6825</v>
      </c>
      <c r="K472" s="175">
        <f t="shared" si="46"/>
        <v>1.25</v>
      </c>
      <c r="L472" s="175">
        <f t="shared" si="49"/>
        <v>1.22</v>
      </c>
      <c r="M472" s="175">
        <f t="shared" si="47"/>
        <v>0</v>
      </c>
      <c r="N472" s="135">
        <f t="shared" si="44"/>
        <v>0.254</v>
      </c>
      <c r="O472" s="176" t="str">
        <f t="shared" si="45"/>
        <v>是</v>
      </c>
      <c r="P472" s="176" t="str">
        <f t="shared" si="48"/>
        <v>否</v>
      </c>
    </row>
    <row r="473" hidden="1" spans="1:16">
      <c r="A473" s="167" t="s">
        <v>135</v>
      </c>
      <c r="B473" s="168" t="s">
        <v>135</v>
      </c>
      <c r="C473" s="168" t="s">
        <v>918</v>
      </c>
      <c r="D473" s="169" t="s">
        <v>921</v>
      </c>
      <c r="E473" s="168" t="s">
        <v>147</v>
      </c>
      <c r="F473" s="49" t="s">
        <v>922</v>
      </c>
      <c r="G473" s="26">
        <f>VLOOKUP(D473,全省上年决算数!$D$4:$G$1301,4)</f>
        <v>15365</v>
      </c>
      <c r="H473" s="26">
        <f>IFERROR(VLOOKUP(D473,全省预算!D:I,5,0),)</f>
        <v>16000</v>
      </c>
      <c r="I473" s="26"/>
      <c r="J473" s="26">
        <f>SUMIF(全省决算数!A472:A1852,D473:D1769,全省决算数!C472:C1852)</f>
        <v>16770</v>
      </c>
      <c r="K473" s="175">
        <f t="shared" si="46"/>
        <v>1.09</v>
      </c>
      <c r="L473" s="175">
        <f t="shared" si="49"/>
        <v>1.05</v>
      </c>
      <c r="M473" s="175">
        <f t="shared" si="47"/>
        <v>0</v>
      </c>
      <c r="N473" s="135">
        <f t="shared" si="44"/>
        <v>0.091</v>
      </c>
      <c r="O473" s="176" t="str">
        <f t="shared" si="45"/>
        <v>是</v>
      </c>
      <c r="P473" s="176" t="str">
        <f t="shared" si="48"/>
        <v>否</v>
      </c>
    </row>
    <row r="474" hidden="1" spans="1:16">
      <c r="A474" s="167" t="s">
        <v>135</v>
      </c>
      <c r="B474" s="168" t="s">
        <v>135</v>
      </c>
      <c r="C474" s="168" t="s">
        <v>918</v>
      </c>
      <c r="D474" s="169" t="s">
        <v>923</v>
      </c>
      <c r="E474" s="168" t="s">
        <v>147</v>
      </c>
      <c r="F474" s="49" t="s">
        <v>924</v>
      </c>
      <c r="G474" s="26">
        <f>VLOOKUP(D474,全省上年决算数!$D$4:$G$1301,4)</f>
        <v>182</v>
      </c>
      <c r="H474" s="26">
        <f>IFERROR(VLOOKUP(D474,全省预算!D:I,5,0),)</f>
        <v>190</v>
      </c>
      <c r="I474" s="26"/>
      <c r="J474" s="26">
        <f>SUMIF(全省决算数!A473:A1853,D474:D1770,全省决算数!C473:C1853)</f>
        <v>190</v>
      </c>
      <c r="K474" s="175">
        <f t="shared" si="46"/>
        <v>1.04</v>
      </c>
      <c r="L474" s="175">
        <f t="shared" si="49"/>
        <v>1</v>
      </c>
      <c r="M474" s="175">
        <f t="shared" si="47"/>
        <v>0</v>
      </c>
      <c r="N474" s="135">
        <f t="shared" si="44"/>
        <v>0.044</v>
      </c>
      <c r="O474" s="176" t="str">
        <f t="shared" si="45"/>
        <v>是</v>
      </c>
      <c r="P474" s="176" t="str">
        <f t="shared" si="48"/>
        <v>否</v>
      </c>
    </row>
    <row r="475" hidden="1" spans="1:16">
      <c r="A475" s="167" t="s">
        <v>135</v>
      </c>
      <c r="B475" s="168"/>
      <c r="C475" s="168" t="s">
        <v>918</v>
      </c>
      <c r="D475" s="169" t="s">
        <v>925</v>
      </c>
      <c r="E475" s="168" t="s">
        <v>147</v>
      </c>
      <c r="F475" s="49" t="s">
        <v>926</v>
      </c>
      <c r="G475" s="26">
        <f>VLOOKUP(D475,全省上年决算数!$D$4:$G$1301,4)</f>
        <v>444</v>
      </c>
      <c r="H475" s="26">
        <f>IFERROR(VLOOKUP(D475,全省预算!D:I,5,0),)</f>
        <v>450</v>
      </c>
      <c r="I475" s="26"/>
      <c r="J475" s="26">
        <f>SUMIF(全省决算数!A474:A1854,D475:D1771,全省决算数!C474:C1854)</f>
        <v>380</v>
      </c>
      <c r="K475" s="175">
        <f t="shared" si="46"/>
        <v>0.86</v>
      </c>
      <c r="L475" s="175">
        <f t="shared" si="49"/>
        <v>0.84</v>
      </c>
      <c r="M475" s="175">
        <f t="shared" si="47"/>
        <v>0</v>
      </c>
      <c r="N475" s="135">
        <f t="shared" si="44"/>
        <v>-0.144</v>
      </c>
      <c r="O475" s="176" t="str">
        <f t="shared" si="45"/>
        <v>是</v>
      </c>
      <c r="P475" s="176" t="str">
        <f t="shared" si="48"/>
        <v>否</v>
      </c>
    </row>
    <row r="476" hidden="1" spans="1:16">
      <c r="A476" s="167" t="s">
        <v>135</v>
      </c>
      <c r="B476" s="168" t="s">
        <v>135</v>
      </c>
      <c r="C476" s="168" t="s">
        <v>918</v>
      </c>
      <c r="D476" s="169" t="s">
        <v>927</v>
      </c>
      <c r="E476" s="168" t="s">
        <v>147</v>
      </c>
      <c r="F476" s="49" t="s">
        <v>928</v>
      </c>
      <c r="G476" s="26">
        <f>VLOOKUP(D476,全省上年决算数!$D$4:$G$1301,4)</f>
        <v>330</v>
      </c>
      <c r="H476" s="26">
        <f>IFERROR(VLOOKUP(D476,全省预算!D:I,5,0),)</f>
        <v>950</v>
      </c>
      <c r="I476" s="26"/>
      <c r="J476" s="26">
        <f>SUMIF(全省决算数!A475:A1855,D476:D1772,全省决算数!C475:C1855)</f>
        <v>866</v>
      </c>
      <c r="K476" s="175">
        <f t="shared" si="46"/>
        <v>2.62</v>
      </c>
      <c r="L476" s="175">
        <f t="shared" si="49"/>
        <v>0.91</v>
      </c>
      <c r="M476" s="175">
        <f t="shared" si="47"/>
        <v>0</v>
      </c>
      <c r="N476" s="135">
        <f t="shared" si="44"/>
        <v>1.624</v>
      </c>
      <c r="O476" s="176" t="str">
        <f t="shared" si="45"/>
        <v>是</v>
      </c>
      <c r="P476" s="176" t="str">
        <f t="shared" si="48"/>
        <v>否</v>
      </c>
    </row>
    <row r="477" hidden="1" spans="1:16">
      <c r="A477" s="167" t="s">
        <v>135</v>
      </c>
      <c r="B477" s="168" t="s">
        <v>135</v>
      </c>
      <c r="C477" s="168" t="s">
        <v>918</v>
      </c>
      <c r="D477" s="169" t="s">
        <v>929</v>
      </c>
      <c r="E477" s="168" t="s">
        <v>147</v>
      </c>
      <c r="F477" s="49" t="s">
        <v>930</v>
      </c>
      <c r="G477" s="26">
        <f>VLOOKUP(D477,全省上年决算数!$D$4:$G$1301,4)</f>
        <v>8949</v>
      </c>
      <c r="H477" s="26">
        <f>IFERROR(VLOOKUP(D477,全省预算!D:I,5,0),)</f>
        <v>8510</v>
      </c>
      <c r="I477" s="26"/>
      <c r="J477" s="26">
        <f>SUMIF(全省决算数!A476:A1856,D477:D1773,全省决算数!C476:C1856)</f>
        <v>6989</v>
      </c>
      <c r="K477" s="175">
        <f t="shared" si="46"/>
        <v>0.78</v>
      </c>
      <c r="L477" s="175">
        <f t="shared" si="49"/>
        <v>0.82</v>
      </c>
      <c r="M477" s="175">
        <f t="shared" si="47"/>
        <v>0</v>
      </c>
      <c r="N477" s="135">
        <f t="shared" si="44"/>
        <v>-0.219</v>
      </c>
      <c r="O477" s="176" t="str">
        <f t="shared" si="45"/>
        <v>是</v>
      </c>
      <c r="P477" s="176" t="str">
        <f t="shared" si="48"/>
        <v>否</v>
      </c>
    </row>
    <row r="478" ht="21.95" customHeight="1" spans="1:16">
      <c r="A478" s="167" t="s">
        <v>135</v>
      </c>
      <c r="B478" s="456" t="s">
        <v>850</v>
      </c>
      <c r="C478" s="168"/>
      <c r="D478" s="169" t="s">
        <v>931</v>
      </c>
      <c r="E478" s="168"/>
      <c r="F478" s="49" t="s">
        <v>932</v>
      </c>
      <c r="G478" s="26">
        <f>SUMIF($C479:$C$1301,$D478,$G479:$G$1301)</f>
        <v>2220</v>
      </c>
      <c r="H478" s="26">
        <f>VLOOKUP(F478,全省预算!$F:$H,3,0)</f>
        <v>6050</v>
      </c>
      <c r="I478" s="26">
        <f>IFERROR(VLOOKUP(D478,全省调整!A:I,3,0),)</f>
        <v>6374</v>
      </c>
      <c r="J478" s="26">
        <f>VLOOKUP(F478,全省决算数!$B:$C,2,0)</f>
        <v>6097</v>
      </c>
      <c r="K478" s="407">
        <f t="shared" si="46"/>
        <v>2.746</v>
      </c>
      <c r="L478" s="407">
        <f t="shared" si="49"/>
        <v>1.008</v>
      </c>
      <c r="M478" s="407">
        <f t="shared" si="47"/>
        <v>0.957</v>
      </c>
      <c r="N478" s="133">
        <f t="shared" si="44"/>
        <v>1.746</v>
      </c>
      <c r="O478" s="176" t="str">
        <f t="shared" si="45"/>
        <v>是</v>
      </c>
      <c r="P478" s="176" t="str">
        <f t="shared" si="48"/>
        <v>是</v>
      </c>
    </row>
    <row r="479" hidden="1" spans="1:16">
      <c r="A479" s="167" t="s">
        <v>135</v>
      </c>
      <c r="B479" s="168"/>
      <c r="C479" s="456" t="s">
        <v>931</v>
      </c>
      <c r="D479" s="169" t="s">
        <v>933</v>
      </c>
      <c r="E479" s="168" t="s">
        <v>147</v>
      </c>
      <c r="F479" s="49" t="s">
        <v>934</v>
      </c>
      <c r="G479" s="26">
        <f>VLOOKUP(D479,全省上年决算数!$D$4:$G$1301,4)</f>
        <v>267</v>
      </c>
      <c r="H479" s="26">
        <f>IFERROR(VLOOKUP(D479,全省预算!D:I,5,0),)</f>
        <v>5000</v>
      </c>
      <c r="I479" s="26"/>
      <c r="J479" s="26">
        <f>SUMIF(全省决算数!A478:A1858,D479:D1775,全省决算数!C478:C1858)</f>
        <v>4702</v>
      </c>
      <c r="K479" s="175">
        <f t="shared" si="46"/>
        <v>17.61</v>
      </c>
      <c r="L479" s="175">
        <f t="shared" si="49"/>
        <v>0.94</v>
      </c>
      <c r="M479" s="175">
        <f t="shared" si="47"/>
        <v>0</v>
      </c>
      <c r="N479" s="135">
        <f t="shared" si="44"/>
        <v>16.61</v>
      </c>
      <c r="O479" s="176" t="str">
        <f t="shared" si="45"/>
        <v>是</v>
      </c>
      <c r="P479" s="176" t="str">
        <f t="shared" si="48"/>
        <v>否</v>
      </c>
    </row>
    <row r="480" hidden="1" spans="1:16">
      <c r="A480" s="167" t="s">
        <v>135</v>
      </c>
      <c r="B480" s="168"/>
      <c r="C480" s="456" t="s">
        <v>931</v>
      </c>
      <c r="D480" s="169" t="s">
        <v>935</v>
      </c>
      <c r="E480" s="168" t="s">
        <v>147</v>
      </c>
      <c r="F480" s="49" t="s">
        <v>936</v>
      </c>
      <c r="G480" s="26">
        <f>VLOOKUP(D480,全省上年决算数!$D$4:$G$1301,4)</f>
        <v>40</v>
      </c>
      <c r="H480" s="26">
        <f>IFERROR(VLOOKUP(D480,全省预算!D:I,5,0),)</f>
        <v>42</v>
      </c>
      <c r="I480" s="26"/>
      <c r="J480" s="26">
        <f>SUMIF(全省决算数!A479:A1859,D480:D1776,全省决算数!C479:C1859)</f>
        <v>70</v>
      </c>
      <c r="K480" s="175">
        <f t="shared" si="46"/>
        <v>1.75</v>
      </c>
      <c r="L480" s="175">
        <f t="shared" si="49"/>
        <v>1.67</v>
      </c>
      <c r="M480" s="175">
        <f t="shared" si="47"/>
        <v>0</v>
      </c>
      <c r="N480" s="135">
        <f t="shared" si="44"/>
        <v>0.75</v>
      </c>
      <c r="O480" s="176" t="str">
        <f t="shared" si="45"/>
        <v>是</v>
      </c>
      <c r="P480" s="176" t="str">
        <f t="shared" si="48"/>
        <v>否</v>
      </c>
    </row>
    <row r="481" hidden="1" spans="1:16">
      <c r="A481" s="167" t="s">
        <v>135</v>
      </c>
      <c r="B481" s="168" t="s">
        <v>135</v>
      </c>
      <c r="C481" s="456" t="s">
        <v>931</v>
      </c>
      <c r="D481" s="169" t="s">
        <v>937</v>
      </c>
      <c r="E481" s="168" t="s">
        <v>147</v>
      </c>
      <c r="F481" s="49" t="s">
        <v>938</v>
      </c>
      <c r="G481" s="26">
        <f>VLOOKUP(D481,全省上年决算数!$D$4:$G$1301,4)</f>
        <v>1913</v>
      </c>
      <c r="H481" s="26">
        <f>IFERROR(VLOOKUP(D481,全省预算!D:I,5,0),)</f>
        <v>1008</v>
      </c>
      <c r="I481" s="26"/>
      <c r="J481" s="26">
        <f>SUMIF(全省决算数!A480:A1860,D481:D1777,全省决算数!C480:C1860)</f>
        <v>1325</v>
      </c>
      <c r="K481" s="175">
        <f t="shared" si="46"/>
        <v>0.69</v>
      </c>
      <c r="L481" s="175">
        <f t="shared" si="49"/>
        <v>1.31</v>
      </c>
      <c r="M481" s="175">
        <f t="shared" si="47"/>
        <v>0</v>
      </c>
      <c r="N481" s="135">
        <f t="shared" si="44"/>
        <v>-0.307</v>
      </c>
      <c r="O481" s="176" t="str">
        <f t="shared" si="45"/>
        <v>是</v>
      </c>
      <c r="P481" s="176" t="str">
        <f t="shared" si="48"/>
        <v>否</v>
      </c>
    </row>
    <row r="482" hidden="1" spans="1:16">
      <c r="A482" s="167" t="s">
        <v>135</v>
      </c>
      <c r="B482" s="456" t="s">
        <v>850</v>
      </c>
      <c r="C482" s="168"/>
      <c r="D482" s="169" t="s">
        <v>939</v>
      </c>
      <c r="E482" s="168" t="s">
        <v>147</v>
      </c>
      <c r="F482" s="49" t="s">
        <v>940</v>
      </c>
      <c r="G482" s="26">
        <f>VLOOKUP(D482,全省上年决算数!$D$4:$G$1301,4)</f>
        <v>5540</v>
      </c>
      <c r="H482" s="26">
        <f>IFERROR(VLOOKUP(D482,全省预算!D:I,5,0),)</f>
        <v>9000</v>
      </c>
      <c r="I482" s="26">
        <f>IFERROR(VLOOKUP(D482,全省调整!A:I,3,0),)</f>
        <v>8480</v>
      </c>
      <c r="J482" s="26">
        <f>SUMIF(全省决算数!A481:A1861,D482:D1778,全省决算数!C481:C1861)</f>
        <v>7759</v>
      </c>
      <c r="K482" s="407">
        <f t="shared" si="46"/>
        <v>1.401</v>
      </c>
      <c r="L482" s="407">
        <f t="shared" si="49"/>
        <v>0.862</v>
      </c>
      <c r="M482" s="407">
        <f t="shared" si="47"/>
        <v>0.915</v>
      </c>
      <c r="N482" s="133">
        <f t="shared" si="44"/>
        <v>0.401</v>
      </c>
      <c r="O482" s="176" t="str">
        <f t="shared" si="45"/>
        <v>是</v>
      </c>
      <c r="P482" s="176" t="str">
        <f t="shared" si="48"/>
        <v>是</v>
      </c>
    </row>
    <row r="483" ht="21.95" customHeight="1" spans="1:16">
      <c r="A483" s="167" t="s">
        <v>135</v>
      </c>
      <c r="B483" s="456" t="s">
        <v>850</v>
      </c>
      <c r="C483" s="168"/>
      <c r="D483" s="169" t="s">
        <v>941</v>
      </c>
      <c r="E483" s="168"/>
      <c r="F483" s="49" t="s">
        <v>942</v>
      </c>
      <c r="G483" s="26">
        <f>SUMIF($C484:$C$1301,$D483,$G484:$G$1301)</f>
        <v>88135</v>
      </c>
      <c r="H483" s="26">
        <f>VLOOKUP(F483,全省预算!$F:$H,3,0)</f>
        <v>84750</v>
      </c>
      <c r="I483" s="26">
        <f>IFERROR(VLOOKUP(D483,全省调整!A:I,3,0),)</f>
        <v>141351</v>
      </c>
      <c r="J483" s="26">
        <f>VLOOKUP(F483,全省决算数!$B:$C,2,0)</f>
        <v>140384</v>
      </c>
      <c r="K483" s="407">
        <f t="shared" si="46"/>
        <v>1.593</v>
      </c>
      <c r="L483" s="407">
        <f t="shared" si="49"/>
        <v>1.656</v>
      </c>
      <c r="M483" s="407">
        <f t="shared" si="47"/>
        <v>0.993</v>
      </c>
      <c r="N483" s="133">
        <f t="shared" si="44"/>
        <v>0.593</v>
      </c>
      <c r="O483" s="176" t="str">
        <f t="shared" si="45"/>
        <v>是</v>
      </c>
      <c r="P483" s="176" t="str">
        <f t="shared" si="48"/>
        <v>是</v>
      </c>
    </row>
    <row r="484" hidden="1" spans="1:16">
      <c r="A484" s="167" t="s">
        <v>135</v>
      </c>
      <c r="B484" s="168" t="s">
        <v>135</v>
      </c>
      <c r="C484" s="168" t="s">
        <v>941</v>
      </c>
      <c r="D484" s="169" t="s">
        <v>943</v>
      </c>
      <c r="E484" s="168" t="s">
        <v>147</v>
      </c>
      <c r="F484" s="49" t="s">
        <v>944</v>
      </c>
      <c r="G484" s="26">
        <f>VLOOKUP(D484,全省上年决算数!$D$4:$G$1301,4)</f>
        <v>4059</v>
      </c>
      <c r="H484" s="26">
        <f>IFERROR(VLOOKUP(D484,全省预算!D:I,5,0),)</f>
        <v>4200</v>
      </c>
      <c r="I484" s="26"/>
      <c r="J484" s="26">
        <f>SUMIF(全省决算数!A483:A1863,D484:D1780,全省决算数!C483:C1863)</f>
        <v>6024</v>
      </c>
      <c r="K484" s="175">
        <f t="shared" si="46"/>
        <v>1.48</v>
      </c>
      <c r="L484" s="175">
        <f t="shared" si="49"/>
        <v>1.43</v>
      </c>
      <c r="M484" s="175">
        <f t="shared" si="47"/>
        <v>0</v>
      </c>
      <c r="N484" s="135">
        <f t="shared" si="44"/>
        <v>0.484</v>
      </c>
      <c r="O484" s="176" t="str">
        <f t="shared" si="45"/>
        <v>是</v>
      </c>
      <c r="P484" s="176" t="str">
        <f t="shared" si="48"/>
        <v>否</v>
      </c>
    </row>
    <row r="485" hidden="1" spans="1:16">
      <c r="A485" s="167"/>
      <c r="B485" s="168" t="s">
        <v>135</v>
      </c>
      <c r="C485" s="168" t="s">
        <v>941</v>
      </c>
      <c r="D485" s="169" t="s">
        <v>945</v>
      </c>
      <c r="E485" s="168" t="s">
        <v>147</v>
      </c>
      <c r="F485" s="49" t="s">
        <v>946</v>
      </c>
      <c r="G485" s="26">
        <f>VLOOKUP(D485,全省上年决算数!$D$4:$G$1301,4)</f>
        <v>0</v>
      </c>
      <c r="H485" s="26">
        <f>IFERROR(VLOOKUP(D485,全省预算!D:I,5,0),)</f>
        <v>0</v>
      </c>
      <c r="I485" s="26"/>
      <c r="J485" s="26">
        <f>SUMIF(全省决算数!A484:A1864,D485:D1781,全省决算数!C484:C1864)</f>
        <v>0</v>
      </c>
      <c r="K485" s="175"/>
      <c r="L485" s="175"/>
      <c r="M485" s="175">
        <f t="shared" si="47"/>
        <v>0</v>
      </c>
      <c r="N485" s="135" t="str">
        <f t="shared" si="44"/>
        <v/>
      </c>
      <c r="O485" s="176" t="str">
        <f t="shared" si="45"/>
        <v>否</v>
      </c>
      <c r="P485" s="176" t="str">
        <f t="shared" si="48"/>
        <v>否</v>
      </c>
    </row>
    <row r="486" hidden="1" spans="1:16">
      <c r="A486" s="167" t="s">
        <v>135</v>
      </c>
      <c r="B486" s="168"/>
      <c r="C486" s="168" t="s">
        <v>941</v>
      </c>
      <c r="D486" s="169" t="s">
        <v>947</v>
      </c>
      <c r="E486" s="168" t="s">
        <v>147</v>
      </c>
      <c r="F486" s="49" t="s">
        <v>948</v>
      </c>
      <c r="G486" s="26">
        <f>VLOOKUP(D486,全省上年决算数!$D$4:$G$1301,4)</f>
        <v>1200</v>
      </c>
      <c r="H486" s="26">
        <f>IFERROR(VLOOKUP(D486,全省预算!D:I,5,0),)</f>
        <v>9400</v>
      </c>
      <c r="I486" s="26"/>
      <c r="J486" s="26">
        <f>SUMIF(全省决算数!A485:A1865,D486:D1782,全省决算数!C485:C1865)</f>
        <v>9143</v>
      </c>
      <c r="K486" s="175">
        <f t="shared" si="46"/>
        <v>7.62</v>
      </c>
      <c r="L486" s="175">
        <f t="shared" si="49"/>
        <v>0.97</v>
      </c>
      <c r="M486" s="175">
        <f t="shared" si="47"/>
        <v>0</v>
      </c>
      <c r="N486" s="135">
        <f t="shared" si="44"/>
        <v>6.619</v>
      </c>
      <c r="O486" s="176" t="str">
        <f t="shared" si="45"/>
        <v>是</v>
      </c>
      <c r="P486" s="176" t="str">
        <f t="shared" si="48"/>
        <v>否</v>
      </c>
    </row>
    <row r="487" hidden="1" spans="1:16">
      <c r="A487" s="167" t="s">
        <v>135</v>
      </c>
      <c r="B487" s="168" t="s">
        <v>135</v>
      </c>
      <c r="C487" s="168" t="s">
        <v>941</v>
      </c>
      <c r="D487" s="169" t="s">
        <v>949</v>
      </c>
      <c r="E487" s="168" t="s">
        <v>147</v>
      </c>
      <c r="F487" s="49" t="s">
        <v>950</v>
      </c>
      <c r="G487" s="26">
        <f>VLOOKUP(D487,全省上年决算数!$D$4:$G$1301,4)</f>
        <v>82876</v>
      </c>
      <c r="H487" s="26">
        <f>IFERROR(VLOOKUP(D487,全省预算!D:I,5,0),)</f>
        <v>71150</v>
      </c>
      <c r="I487" s="26"/>
      <c r="J487" s="26">
        <f>SUMIF(全省决算数!A486:A1866,D487:D1783,全省决算数!C486:C1866)</f>
        <v>125217</v>
      </c>
      <c r="K487" s="175">
        <f t="shared" si="46"/>
        <v>1.51</v>
      </c>
      <c r="L487" s="175">
        <f t="shared" si="49"/>
        <v>1.76</v>
      </c>
      <c r="M487" s="175">
        <f t="shared" si="47"/>
        <v>0</v>
      </c>
      <c r="N487" s="135">
        <f t="shared" si="44"/>
        <v>0.511</v>
      </c>
      <c r="O487" s="176" t="str">
        <f t="shared" si="45"/>
        <v>是</v>
      </c>
      <c r="P487" s="176" t="str">
        <f t="shared" si="48"/>
        <v>否</v>
      </c>
    </row>
    <row r="488" ht="21.95" customHeight="1" spans="1:16">
      <c r="A488" s="167" t="s">
        <v>134</v>
      </c>
      <c r="B488" s="168" t="s">
        <v>135</v>
      </c>
      <c r="C488" s="168"/>
      <c r="D488" s="169" t="s">
        <v>951</v>
      </c>
      <c r="E488" s="168"/>
      <c r="F488" s="50" t="s">
        <v>952</v>
      </c>
      <c r="G488" s="170">
        <f>SUMIF($B489:$B$1301,$D488,$G489:$G$1301)</f>
        <v>562096</v>
      </c>
      <c r="H488" s="170">
        <f>VLOOKUP(F488,全省预算!$F:$H,3,0)</f>
        <v>574000</v>
      </c>
      <c r="I488" s="170">
        <f>SUMIF($B489:$B$1301,$D488,$I489:$I$1301)</f>
        <v>713004</v>
      </c>
      <c r="J488" s="170">
        <f>VLOOKUP(F488,全省决算数!$B:$C,2,0)</f>
        <v>616581</v>
      </c>
      <c r="K488" s="405">
        <f t="shared" si="46"/>
        <v>1.097</v>
      </c>
      <c r="L488" s="405">
        <f t="shared" si="49"/>
        <v>1.074</v>
      </c>
      <c r="M488" s="405">
        <f t="shared" si="47"/>
        <v>0.865</v>
      </c>
      <c r="N488" s="133">
        <f t="shared" si="44"/>
        <v>0.097</v>
      </c>
      <c r="O488" s="176" t="str">
        <f t="shared" si="45"/>
        <v>是</v>
      </c>
      <c r="P488" s="176" t="str">
        <f t="shared" si="48"/>
        <v>是</v>
      </c>
    </row>
    <row r="489" ht="21.95" customHeight="1" spans="1:16">
      <c r="A489" s="167" t="s">
        <v>135</v>
      </c>
      <c r="B489" s="456" t="s">
        <v>951</v>
      </c>
      <c r="C489" s="168"/>
      <c r="D489" s="169" t="s">
        <v>953</v>
      </c>
      <c r="E489" s="168"/>
      <c r="F489" s="49" t="s">
        <v>954</v>
      </c>
      <c r="G489" s="26">
        <f>SUMIF($C490:$C$1301,$D489,$G490:$G$1301)</f>
        <v>227841</v>
      </c>
      <c r="H489" s="26">
        <f>VLOOKUP(F489,全省预算!$F:$H,3,0)</f>
        <v>235000</v>
      </c>
      <c r="I489" s="26">
        <f>IFERROR(VLOOKUP(D489,全省调整!A:I,3,0),)</f>
        <v>282619</v>
      </c>
      <c r="J489" s="26">
        <f>VLOOKUP(F489,全省决算数!$B:$C,2,0)</f>
        <v>273869</v>
      </c>
      <c r="K489" s="407">
        <f t="shared" si="46"/>
        <v>1.202</v>
      </c>
      <c r="L489" s="407">
        <f t="shared" si="49"/>
        <v>1.165</v>
      </c>
      <c r="M489" s="407">
        <f t="shared" si="47"/>
        <v>0.969</v>
      </c>
      <c r="N489" s="133">
        <f t="shared" si="44"/>
        <v>0.202</v>
      </c>
      <c r="O489" s="176" t="str">
        <f t="shared" si="45"/>
        <v>是</v>
      </c>
      <c r="P489" s="176" t="str">
        <f t="shared" si="48"/>
        <v>是</v>
      </c>
    </row>
    <row r="490" hidden="1" spans="1:16">
      <c r="A490" s="167" t="s">
        <v>135</v>
      </c>
      <c r="B490" s="168" t="s">
        <v>135</v>
      </c>
      <c r="C490" s="168" t="s">
        <v>953</v>
      </c>
      <c r="D490" s="169" t="s">
        <v>955</v>
      </c>
      <c r="E490" s="168" t="s">
        <v>147</v>
      </c>
      <c r="F490" s="49" t="s">
        <v>141</v>
      </c>
      <c r="G490" s="26">
        <f>VLOOKUP(D490,全省上年决算数!$D$4:$G$1301,4)</f>
        <v>25699</v>
      </c>
      <c r="H490" s="26">
        <f>IFERROR(VLOOKUP(D490,全省预算!D:I,5,0),)</f>
        <v>27000</v>
      </c>
      <c r="I490" s="26"/>
      <c r="J490" s="26">
        <f>SUMIF(全省决算数!A489:A1869,D490:D1786,全省决算数!C489:C1869)</f>
        <v>32755</v>
      </c>
      <c r="K490" s="175">
        <f t="shared" si="46"/>
        <v>1.27</v>
      </c>
      <c r="L490" s="175">
        <f t="shared" si="49"/>
        <v>1.21</v>
      </c>
      <c r="M490" s="175">
        <f t="shared" si="47"/>
        <v>0</v>
      </c>
      <c r="N490" s="135">
        <f t="shared" si="44"/>
        <v>0.275</v>
      </c>
      <c r="O490" s="176" t="str">
        <f t="shared" si="45"/>
        <v>是</v>
      </c>
      <c r="P490" s="176" t="str">
        <f t="shared" si="48"/>
        <v>否</v>
      </c>
    </row>
    <row r="491" hidden="1" spans="1:16">
      <c r="A491" s="167" t="s">
        <v>135</v>
      </c>
      <c r="B491" s="168" t="s">
        <v>135</v>
      </c>
      <c r="C491" s="168" t="s">
        <v>953</v>
      </c>
      <c r="D491" s="169" t="s">
        <v>956</v>
      </c>
      <c r="E491" s="168" t="s">
        <v>147</v>
      </c>
      <c r="F491" s="49" t="s">
        <v>143</v>
      </c>
      <c r="G491" s="26">
        <f>VLOOKUP(D491,全省上年决算数!$D$4:$G$1301,4)</f>
        <v>5677</v>
      </c>
      <c r="H491" s="26">
        <f>IFERROR(VLOOKUP(D491,全省预算!D:I,5,0),)</f>
        <v>5800</v>
      </c>
      <c r="I491" s="26"/>
      <c r="J491" s="26">
        <f>SUMIF(全省决算数!A490:A1870,D491:D1787,全省决算数!C490:C1870)</f>
        <v>4083</v>
      </c>
      <c r="K491" s="175">
        <f t="shared" si="46"/>
        <v>0.72</v>
      </c>
      <c r="L491" s="175">
        <f t="shared" si="49"/>
        <v>0.7</v>
      </c>
      <c r="M491" s="175">
        <f t="shared" si="47"/>
        <v>0</v>
      </c>
      <c r="N491" s="135">
        <f t="shared" si="44"/>
        <v>-0.281</v>
      </c>
      <c r="O491" s="176" t="str">
        <f t="shared" si="45"/>
        <v>是</v>
      </c>
      <c r="P491" s="176" t="str">
        <f t="shared" si="48"/>
        <v>否</v>
      </c>
    </row>
    <row r="492" hidden="1" spans="1:16">
      <c r="A492" s="167" t="s">
        <v>135</v>
      </c>
      <c r="B492" s="168" t="s">
        <v>135</v>
      </c>
      <c r="C492" s="168" t="s">
        <v>953</v>
      </c>
      <c r="D492" s="169" t="s">
        <v>957</v>
      </c>
      <c r="E492" s="168" t="s">
        <v>147</v>
      </c>
      <c r="F492" s="49" t="s">
        <v>145</v>
      </c>
      <c r="G492" s="26">
        <f>VLOOKUP(D492,全省上年决算数!$D$4:$G$1301,4)</f>
        <v>230</v>
      </c>
      <c r="H492" s="26">
        <f>IFERROR(VLOOKUP(D492,全省预算!D:I,5,0),)</f>
        <v>240</v>
      </c>
      <c r="I492" s="26"/>
      <c r="J492" s="26">
        <f>SUMIF(全省决算数!A491:A1871,D492:D1788,全省决算数!C491:C1871)</f>
        <v>316</v>
      </c>
      <c r="K492" s="175">
        <f t="shared" si="46"/>
        <v>1.37</v>
      </c>
      <c r="L492" s="175">
        <f t="shared" si="49"/>
        <v>1.32</v>
      </c>
      <c r="M492" s="175">
        <f t="shared" si="47"/>
        <v>0</v>
      </c>
      <c r="N492" s="135">
        <f t="shared" si="44"/>
        <v>0.374</v>
      </c>
      <c r="O492" s="176" t="str">
        <f t="shared" si="45"/>
        <v>是</v>
      </c>
      <c r="P492" s="176" t="str">
        <f t="shared" si="48"/>
        <v>否</v>
      </c>
    </row>
    <row r="493" hidden="1" spans="1:16">
      <c r="A493" s="167" t="s">
        <v>135</v>
      </c>
      <c r="B493" s="168" t="s">
        <v>135</v>
      </c>
      <c r="C493" s="168" t="s">
        <v>953</v>
      </c>
      <c r="D493" s="169" t="s">
        <v>958</v>
      </c>
      <c r="E493" s="168" t="s">
        <v>147</v>
      </c>
      <c r="F493" s="49" t="s">
        <v>959</v>
      </c>
      <c r="G493" s="26">
        <f>VLOOKUP(D493,全省上年决算数!$D$4:$G$1301,4)</f>
        <v>17028</v>
      </c>
      <c r="H493" s="26">
        <f>IFERROR(VLOOKUP(D493,全省预算!D:I,5,0),)</f>
        <v>17500</v>
      </c>
      <c r="I493" s="26"/>
      <c r="J493" s="26">
        <f>SUMIF(全省决算数!A492:A1872,D493:D1789,全省决算数!C492:C1872)</f>
        <v>18474</v>
      </c>
      <c r="K493" s="175">
        <f t="shared" si="46"/>
        <v>1.08</v>
      </c>
      <c r="L493" s="175">
        <f t="shared" si="49"/>
        <v>1.06</v>
      </c>
      <c r="M493" s="175">
        <f t="shared" si="47"/>
        <v>0</v>
      </c>
      <c r="N493" s="135">
        <f t="shared" si="44"/>
        <v>0.085</v>
      </c>
      <c r="O493" s="176" t="str">
        <f t="shared" si="45"/>
        <v>是</v>
      </c>
      <c r="P493" s="176" t="str">
        <f t="shared" si="48"/>
        <v>否</v>
      </c>
    </row>
    <row r="494" hidden="1" spans="1:16">
      <c r="A494" s="167" t="s">
        <v>135</v>
      </c>
      <c r="B494" s="168" t="s">
        <v>135</v>
      </c>
      <c r="C494" s="168" t="s">
        <v>953</v>
      </c>
      <c r="D494" s="169" t="s">
        <v>960</v>
      </c>
      <c r="E494" s="168" t="s">
        <v>147</v>
      </c>
      <c r="F494" s="49" t="s">
        <v>961</v>
      </c>
      <c r="G494" s="26">
        <f>VLOOKUP(D494,全省上年决算数!$D$4:$G$1301,4)</f>
        <v>3381</v>
      </c>
      <c r="H494" s="26">
        <f>IFERROR(VLOOKUP(D494,全省预算!D:I,5,0),)</f>
        <v>3500</v>
      </c>
      <c r="I494" s="26"/>
      <c r="J494" s="26">
        <f>SUMIF(全省决算数!A493:A1873,D494:D1790,全省决算数!C493:C1873)</f>
        <v>842</v>
      </c>
      <c r="K494" s="175">
        <f t="shared" si="46"/>
        <v>0.25</v>
      </c>
      <c r="L494" s="175">
        <f t="shared" si="49"/>
        <v>0.24</v>
      </c>
      <c r="M494" s="175">
        <f t="shared" si="47"/>
        <v>0</v>
      </c>
      <c r="N494" s="135">
        <f t="shared" si="44"/>
        <v>-0.751</v>
      </c>
      <c r="O494" s="176" t="str">
        <f t="shared" si="45"/>
        <v>是</v>
      </c>
      <c r="P494" s="176" t="str">
        <f t="shared" si="48"/>
        <v>否</v>
      </c>
    </row>
    <row r="495" hidden="1" spans="1:16">
      <c r="A495" s="167" t="s">
        <v>135</v>
      </c>
      <c r="B495" s="168" t="s">
        <v>135</v>
      </c>
      <c r="C495" s="168" t="s">
        <v>953</v>
      </c>
      <c r="D495" s="169" t="s">
        <v>962</v>
      </c>
      <c r="E495" s="168" t="s">
        <v>147</v>
      </c>
      <c r="F495" s="49" t="s">
        <v>963</v>
      </c>
      <c r="G495" s="26">
        <f>VLOOKUP(D495,全省上年决算数!$D$4:$G$1301,4)</f>
        <v>6290</v>
      </c>
      <c r="H495" s="26">
        <f>IFERROR(VLOOKUP(D495,全省预算!D:I,5,0),)</f>
        <v>6400</v>
      </c>
      <c r="I495" s="26"/>
      <c r="J495" s="26">
        <f>SUMIF(全省决算数!A494:A1874,D495:D1791,全省决算数!C494:C1874)</f>
        <v>8026</v>
      </c>
      <c r="K495" s="175">
        <f t="shared" si="46"/>
        <v>1.28</v>
      </c>
      <c r="L495" s="175">
        <f t="shared" si="49"/>
        <v>1.25</v>
      </c>
      <c r="M495" s="175">
        <f t="shared" si="47"/>
        <v>0</v>
      </c>
      <c r="N495" s="135">
        <f t="shared" si="44"/>
        <v>0.276</v>
      </c>
      <c r="O495" s="176" t="str">
        <f t="shared" si="45"/>
        <v>是</v>
      </c>
      <c r="P495" s="176" t="str">
        <f t="shared" si="48"/>
        <v>否</v>
      </c>
    </row>
    <row r="496" hidden="1" spans="1:16">
      <c r="A496" s="167" t="s">
        <v>135</v>
      </c>
      <c r="B496" s="168" t="s">
        <v>135</v>
      </c>
      <c r="C496" s="168" t="s">
        <v>953</v>
      </c>
      <c r="D496" s="169" t="s">
        <v>964</v>
      </c>
      <c r="E496" s="168" t="s">
        <v>147</v>
      </c>
      <c r="F496" s="49" t="s">
        <v>965</v>
      </c>
      <c r="G496" s="26">
        <f>VLOOKUP(D496,全省上年决算数!$D$4:$G$1301,4)</f>
        <v>27393</v>
      </c>
      <c r="H496" s="26">
        <f>IFERROR(VLOOKUP(D496,全省预算!D:I,5,0),)</f>
        <v>28000</v>
      </c>
      <c r="I496" s="26"/>
      <c r="J496" s="26">
        <f>SUMIF(全省决算数!A495:A1875,D496:D1792,全省决算数!C495:C1875)</f>
        <v>32215</v>
      </c>
      <c r="K496" s="175">
        <f t="shared" si="46"/>
        <v>1.18</v>
      </c>
      <c r="L496" s="175">
        <f t="shared" si="49"/>
        <v>1.15</v>
      </c>
      <c r="M496" s="175">
        <f t="shared" si="47"/>
        <v>0</v>
      </c>
      <c r="N496" s="135">
        <f t="shared" si="44"/>
        <v>0.176</v>
      </c>
      <c r="O496" s="176" t="str">
        <f t="shared" si="45"/>
        <v>是</v>
      </c>
      <c r="P496" s="176" t="str">
        <f t="shared" si="48"/>
        <v>否</v>
      </c>
    </row>
    <row r="497" hidden="1" spans="1:16">
      <c r="A497" s="167" t="s">
        <v>135</v>
      </c>
      <c r="B497" s="168" t="s">
        <v>135</v>
      </c>
      <c r="C497" s="168" t="s">
        <v>953</v>
      </c>
      <c r="D497" s="169" t="s">
        <v>966</v>
      </c>
      <c r="E497" s="168" t="s">
        <v>147</v>
      </c>
      <c r="F497" s="49" t="s">
        <v>967</v>
      </c>
      <c r="G497" s="26">
        <f>VLOOKUP(D497,全省上年决算数!$D$4:$G$1301,4)</f>
        <v>7450</v>
      </c>
      <c r="H497" s="26">
        <f>IFERROR(VLOOKUP(D497,全省预算!D:I,5,0),)</f>
        <v>7600</v>
      </c>
      <c r="I497" s="26"/>
      <c r="J497" s="26">
        <f>SUMIF(全省决算数!A496:A1876,D497:D1793,全省决算数!C496:C1876)</f>
        <v>5476</v>
      </c>
      <c r="K497" s="175">
        <f t="shared" si="46"/>
        <v>0.74</v>
      </c>
      <c r="L497" s="175">
        <f t="shared" si="49"/>
        <v>0.72</v>
      </c>
      <c r="M497" s="175">
        <f t="shared" si="47"/>
        <v>0</v>
      </c>
      <c r="N497" s="135">
        <f t="shared" si="44"/>
        <v>-0.265</v>
      </c>
      <c r="O497" s="176" t="str">
        <f t="shared" si="45"/>
        <v>是</v>
      </c>
      <c r="P497" s="176" t="str">
        <f t="shared" si="48"/>
        <v>否</v>
      </c>
    </row>
    <row r="498" hidden="1" spans="1:16">
      <c r="A498" s="167" t="s">
        <v>135</v>
      </c>
      <c r="B498" s="168" t="s">
        <v>135</v>
      </c>
      <c r="C498" s="168" t="s">
        <v>953</v>
      </c>
      <c r="D498" s="169" t="s">
        <v>968</v>
      </c>
      <c r="E498" s="168" t="s">
        <v>147</v>
      </c>
      <c r="F498" s="49" t="s">
        <v>969</v>
      </c>
      <c r="G498" s="26">
        <f>VLOOKUP(D498,全省上年决算数!$D$4:$G$1301,4)</f>
        <v>57263</v>
      </c>
      <c r="H498" s="26">
        <f>IFERROR(VLOOKUP(D498,全省预算!D:I,5,0),)</f>
        <v>59000</v>
      </c>
      <c r="I498" s="26"/>
      <c r="J498" s="26">
        <f>SUMIF(全省决算数!A497:A1877,D498:D1794,全省决算数!C497:C1877)</f>
        <v>75950</v>
      </c>
      <c r="K498" s="175">
        <f t="shared" si="46"/>
        <v>1.33</v>
      </c>
      <c r="L498" s="175">
        <f t="shared" si="49"/>
        <v>1.29</v>
      </c>
      <c r="M498" s="175">
        <f t="shared" si="47"/>
        <v>0</v>
      </c>
      <c r="N498" s="135">
        <f t="shared" si="44"/>
        <v>0.326</v>
      </c>
      <c r="O498" s="176" t="str">
        <f t="shared" si="45"/>
        <v>是</v>
      </c>
      <c r="P498" s="176" t="str">
        <f t="shared" si="48"/>
        <v>否</v>
      </c>
    </row>
    <row r="499" hidden="1" spans="1:16">
      <c r="A499" s="167" t="s">
        <v>135</v>
      </c>
      <c r="B499" s="168" t="s">
        <v>135</v>
      </c>
      <c r="C499" s="168" t="s">
        <v>953</v>
      </c>
      <c r="D499" s="169" t="s">
        <v>970</v>
      </c>
      <c r="E499" s="168" t="s">
        <v>147</v>
      </c>
      <c r="F499" s="49" t="s">
        <v>971</v>
      </c>
      <c r="G499" s="26">
        <f>VLOOKUP(D499,全省上年决算数!$D$4:$G$1301,4)</f>
        <v>1216</v>
      </c>
      <c r="H499" s="26">
        <f>IFERROR(VLOOKUP(D499,全省预算!D:I,5,0),)</f>
        <v>1230</v>
      </c>
      <c r="I499" s="26"/>
      <c r="J499" s="26">
        <f>SUMIF(全省决算数!A498:A1878,D499:D1795,全省决算数!C498:C1878)</f>
        <v>1140</v>
      </c>
      <c r="K499" s="175">
        <f t="shared" si="46"/>
        <v>0.94</v>
      </c>
      <c r="L499" s="175">
        <f t="shared" si="49"/>
        <v>0.93</v>
      </c>
      <c r="M499" s="175">
        <f t="shared" si="47"/>
        <v>0</v>
      </c>
      <c r="N499" s="135">
        <f t="shared" si="44"/>
        <v>-0.063</v>
      </c>
      <c r="O499" s="176" t="str">
        <f t="shared" si="45"/>
        <v>是</v>
      </c>
      <c r="P499" s="176" t="str">
        <f t="shared" si="48"/>
        <v>否</v>
      </c>
    </row>
    <row r="500" hidden="1" spans="1:16">
      <c r="A500" s="167" t="s">
        <v>135</v>
      </c>
      <c r="B500" s="168"/>
      <c r="C500" s="168" t="s">
        <v>953</v>
      </c>
      <c r="D500" s="169" t="s">
        <v>972</v>
      </c>
      <c r="E500" s="168" t="s">
        <v>147</v>
      </c>
      <c r="F500" s="49" t="s">
        <v>973</v>
      </c>
      <c r="G500" s="26">
        <f>VLOOKUP(D500,全省上年决算数!$D$4:$G$1301,4)</f>
        <v>26841</v>
      </c>
      <c r="H500" s="26">
        <f>IFERROR(VLOOKUP(D500,全省预算!D:I,5,0),)</f>
        <v>27700</v>
      </c>
      <c r="I500" s="26"/>
      <c r="J500" s="26">
        <f>SUMIF(全省决算数!A499:A1879,D500:D1796,全省决算数!C499:C1879)</f>
        <v>18371</v>
      </c>
      <c r="K500" s="175">
        <f t="shared" si="46"/>
        <v>0.68</v>
      </c>
      <c r="L500" s="175">
        <f t="shared" si="49"/>
        <v>0.66</v>
      </c>
      <c r="M500" s="175">
        <f t="shared" si="47"/>
        <v>0</v>
      </c>
      <c r="N500" s="135">
        <f t="shared" si="44"/>
        <v>-0.316</v>
      </c>
      <c r="O500" s="176" t="str">
        <f t="shared" si="45"/>
        <v>是</v>
      </c>
      <c r="P500" s="176" t="str">
        <f t="shared" si="48"/>
        <v>否</v>
      </c>
    </row>
    <row r="501" hidden="1" spans="1:16">
      <c r="A501" s="167" t="s">
        <v>135</v>
      </c>
      <c r="B501" s="168" t="s">
        <v>135</v>
      </c>
      <c r="C501" s="168" t="s">
        <v>953</v>
      </c>
      <c r="D501" s="169" t="s">
        <v>974</v>
      </c>
      <c r="E501" s="168" t="s">
        <v>147</v>
      </c>
      <c r="F501" s="49" t="s">
        <v>975</v>
      </c>
      <c r="G501" s="26">
        <f>VLOOKUP(D501,全省上年决算数!$D$4:$G$1301,4)</f>
        <v>2243</v>
      </c>
      <c r="H501" s="26">
        <f>IFERROR(VLOOKUP(D501,全省预算!D:I,5,0),)</f>
        <v>2300</v>
      </c>
      <c r="I501" s="26"/>
      <c r="J501" s="26">
        <f>SUMIF(全省决算数!A500:A1880,D501:D1797,全省决算数!C500:C1880)</f>
        <v>2671</v>
      </c>
      <c r="K501" s="175">
        <f t="shared" si="46"/>
        <v>1.19</v>
      </c>
      <c r="L501" s="175">
        <f t="shared" si="49"/>
        <v>1.16</v>
      </c>
      <c r="M501" s="175">
        <f t="shared" si="47"/>
        <v>0</v>
      </c>
      <c r="N501" s="135">
        <f t="shared" si="44"/>
        <v>0.191</v>
      </c>
      <c r="O501" s="176" t="str">
        <f t="shared" si="45"/>
        <v>是</v>
      </c>
      <c r="P501" s="176" t="str">
        <f t="shared" si="48"/>
        <v>否</v>
      </c>
    </row>
    <row r="502" hidden="1" spans="1:16">
      <c r="A502" s="167" t="s">
        <v>135</v>
      </c>
      <c r="B502" s="168" t="s">
        <v>135</v>
      </c>
      <c r="C502" s="168" t="s">
        <v>953</v>
      </c>
      <c r="D502" s="169" t="s">
        <v>976</v>
      </c>
      <c r="E502" s="168" t="s">
        <v>147</v>
      </c>
      <c r="F502" s="49" t="s">
        <v>977</v>
      </c>
      <c r="G502" s="26">
        <f>VLOOKUP(D502,全省上年决算数!$D$4:$G$1301,4)</f>
        <v>47130</v>
      </c>
      <c r="H502" s="26">
        <f>IFERROR(VLOOKUP(D502,全省预算!D:I,5,0),)</f>
        <v>48730</v>
      </c>
      <c r="I502" s="26"/>
      <c r="J502" s="26">
        <f>SUMIF(全省决算数!A501:A1881,D502:D1798,全省决算数!C501:C1881)</f>
        <v>73550</v>
      </c>
      <c r="K502" s="175">
        <f t="shared" si="46"/>
        <v>1.56</v>
      </c>
      <c r="L502" s="175">
        <f t="shared" si="49"/>
        <v>1.51</v>
      </c>
      <c r="M502" s="175">
        <f t="shared" si="47"/>
        <v>0</v>
      </c>
      <c r="N502" s="135">
        <f t="shared" si="44"/>
        <v>0.561</v>
      </c>
      <c r="O502" s="176" t="str">
        <f t="shared" si="45"/>
        <v>是</v>
      </c>
      <c r="P502" s="176" t="str">
        <f t="shared" si="48"/>
        <v>否</v>
      </c>
    </row>
    <row r="503" ht="21.95" customHeight="1" spans="1:16">
      <c r="A503" s="167" t="s">
        <v>135</v>
      </c>
      <c r="B503" s="456" t="s">
        <v>951</v>
      </c>
      <c r="C503" s="168"/>
      <c r="D503" s="169" t="s">
        <v>978</v>
      </c>
      <c r="E503" s="168"/>
      <c r="F503" s="27" t="s">
        <v>979</v>
      </c>
      <c r="G503" s="26">
        <f>SUMIF($C504:$C$1301,$D503,$G504:$G$1301)</f>
        <v>71438</v>
      </c>
      <c r="H503" s="26">
        <f>VLOOKUP(F503,全省预算!$F:$H,3,0)</f>
        <v>73000</v>
      </c>
      <c r="I503" s="26">
        <f>IFERROR(VLOOKUP(D503,全省调整!A:I,3,0),)</f>
        <v>82499</v>
      </c>
      <c r="J503" s="26">
        <f>VLOOKUP(F503,全省决算数!$B:$C,2,0)</f>
        <v>75565</v>
      </c>
      <c r="K503" s="407">
        <f t="shared" si="46"/>
        <v>1.058</v>
      </c>
      <c r="L503" s="407">
        <f t="shared" si="49"/>
        <v>1.035</v>
      </c>
      <c r="M503" s="407">
        <f t="shared" si="47"/>
        <v>0.916</v>
      </c>
      <c r="N503" s="133">
        <f t="shared" si="44"/>
        <v>0.058</v>
      </c>
      <c r="O503" s="176" t="str">
        <f t="shared" si="45"/>
        <v>是</v>
      </c>
      <c r="P503" s="176" t="str">
        <f t="shared" si="48"/>
        <v>是</v>
      </c>
    </row>
    <row r="504" hidden="1" spans="1:16">
      <c r="A504" s="167" t="s">
        <v>135</v>
      </c>
      <c r="B504" s="168" t="s">
        <v>135</v>
      </c>
      <c r="C504" s="168" t="s">
        <v>978</v>
      </c>
      <c r="D504" s="169" t="s">
        <v>980</v>
      </c>
      <c r="E504" s="168" t="s">
        <v>147</v>
      </c>
      <c r="F504" s="49" t="s">
        <v>141</v>
      </c>
      <c r="G504" s="26">
        <f>VLOOKUP(D504,全省上年决算数!$D$4:$G$1301,4)</f>
        <v>1012</v>
      </c>
      <c r="H504" s="26">
        <f>IFERROR(VLOOKUP(D504,全省预算!D:I,5,0),)</f>
        <v>1090</v>
      </c>
      <c r="I504" s="26"/>
      <c r="J504" s="26">
        <f>SUMIF(全省决算数!A503:A1883,D504:D1800,全省决算数!C503:C1883)</f>
        <v>1346</v>
      </c>
      <c r="K504" s="175">
        <f t="shared" si="46"/>
        <v>1.33</v>
      </c>
      <c r="L504" s="175">
        <f t="shared" si="49"/>
        <v>1.23</v>
      </c>
      <c r="M504" s="175">
        <f t="shared" si="47"/>
        <v>0</v>
      </c>
      <c r="N504" s="135">
        <f t="shared" ref="N504:N567" si="50">IF(ISERROR(J504/G504-1),"",J504/G504-1)</f>
        <v>0.33</v>
      </c>
      <c r="O504" s="176" t="str">
        <f t="shared" si="45"/>
        <v>是</v>
      </c>
      <c r="P504" s="176" t="str">
        <f t="shared" si="48"/>
        <v>否</v>
      </c>
    </row>
    <row r="505" hidden="1" spans="1:16">
      <c r="A505" s="167" t="s">
        <v>135</v>
      </c>
      <c r="B505" s="168" t="s">
        <v>135</v>
      </c>
      <c r="C505" s="168" t="s">
        <v>978</v>
      </c>
      <c r="D505" s="169" t="s">
        <v>981</v>
      </c>
      <c r="E505" s="168" t="s">
        <v>147</v>
      </c>
      <c r="F505" s="49" t="s">
        <v>143</v>
      </c>
      <c r="G505" s="26">
        <f>VLOOKUP(D505,全省上年决算数!$D$4:$G$1301,4)</f>
        <v>107</v>
      </c>
      <c r="H505" s="26">
        <f>IFERROR(VLOOKUP(D505,全省预算!D:I,5,0),)</f>
        <v>110</v>
      </c>
      <c r="I505" s="26"/>
      <c r="J505" s="26">
        <f>SUMIF(全省决算数!A504:A1884,D505:D1801,全省决算数!C504:C1884)</f>
        <v>128</v>
      </c>
      <c r="K505" s="175">
        <f t="shared" si="46"/>
        <v>1.2</v>
      </c>
      <c r="L505" s="175">
        <f t="shared" si="49"/>
        <v>1.16</v>
      </c>
      <c r="M505" s="175">
        <f t="shared" si="47"/>
        <v>0</v>
      </c>
      <c r="N505" s="135">
        <f t="shared" si="50"/>
        <v>0.196</v>
      </c>
      <c r="O505" s="176" t="str">
        <f t="shared" si="45"/>
        <v>是</v>
      </c>
      <c r="P505" s="176" t="str">
        <f t="shared" si="48"/>
        <v>否</v>
      </c>
    </row>
    <row r="506" hidden="1" spans="1:16">
      <c r="A506" s="167" t="s">
        <v>135</v>
      </c>
      <c r="B506" s="168" t="s">
        <v>135</v>
      </c>
      <c r="C506" s="168" t="s">
        <v>978</v>
      </c>
      <c r="D506" s="169" t="s">
        <v>982</v>
      </c>
      <c r="E506" s="168" t="s">
        <v>147</v>
      </c>
      <c r="F506" s="49" t="s">
        <v>145</v>
      </c>
      <c r="G506" s="26">
        <f>VLOOKUP(D506,全省上年决算数!$D$4:$G$1301,4)</f>
        <v>183</v>
      </c>
      <c r="H506" s="26">
        <f>IFERROR(VLOOKUP(D506,全省预算!D:I,5,0),)</f>
        <v>185</v>
      </c>
      <c r="I506" s="26"/>
      <c r="J506" s="26">
        <f>SUMIF(全省决算数!A505:A1885,D506:D1802,全省决算数!C505:C1885)</f>
        <v>0</v>
      </c>
      <c r="K506" s="175">
        <f t="shared" si="46"/>
        <v>0</v>
      </c>
      <c r="L506" s="175">
        <f t="shared" si="49"/>
        <v>0</v>
      </c>
      <c r="M506" s="175">
        <f t="shared" si="47"/>
        <v>0</v>
      </c>
      <c r="N506" s="135">
        <f t="shared" si="50"/>
        <v>-1</v>
      </c>
      <c r="O506" s="176" t="str">
        <f t="shared" si="45"/>
        <v>是</v>
      </c>
      <c r="P506" s="176" t="str">
        <f t="shared" si="48"/>
        <v>否</v>
      </c>
    </row>
    <row r="507" hidden="1" spans="1:16">
      <c r="A507" s="167" t="s">
        <v>135</v>
      </c>
      <c r="B507" s="168" t="s">
        <v>135</v>
      </c>
      <c r="C507" s="168" t="s">
        <v>978</v>
      </c>
      <c r="D507" s="169" t="s">
        <v>983</v>
      </c>
      <c r="E507" s="168" t="s">
        <v>147</v>
      </c>
      <c r="F507" s="49" t="s">
        <v>984</v>
      </c>
      <c r="G507" s="26">
        <f>VLOOKUP(D507,全省上年决算数!$D$4:$G$1301,4)</f>
        <v>45860</v>
      </c>
      <c r="H507" s="26">
        <f>IFERROR(VLOOKUP(D507,全省预算!D:I,5,0),)</f>
        <v>47000</v>
      </c>
      <c r="I507" s="26"/>
      <c r="J507" s="26">
        <f>SUMIF(全省决算数!A506:A1886,D507:D1803,全省决算数!C506:C1886)</f>
        <v>41897</v>
      </c>
      <c r="K507" s="175">
        <f t="shared" si="46"/>
        <v>0.91</v>
      </c>
      <c r="L507" s="175">
        <f t="shared" si="49"/>
        <v>0.89</v>
      </c>
      <c r="M507" s="175">
        <f t="shared" si="47"/>
        <v>0</v>
      </c>
      <c r="N507" s="135">
        <f t="shared" si="50"/>
        <v>-0.086</v>
      </c>
      <c r="O507" s="176" t="str">
        <f t="shared" si="45"/>
        <v>是</v>
      </c>
      <c r="P507" s="176" t="str">
        <f t="shared" si="48"/>
        <v>否</v>
      </c>
    </row>
    <row r="508" hidden="1" spans="1:16">
      <c r="A508" s="167" t="s">
        <v>135</v>
      </c>
      <c r="B508" s="168"/>
      <c r="C508" s="168" t="s">
        <v>978</v>
      </c>
      <c r="D508" s="169" t="s">
        <v>985</v>
      </c>
      <c r="E508" s="168" t="s">
        <v>147</v>
      </c>
      <c r="F508" s="49" t="s">
        <v>986</v>
      </c>
      <c r="G508" s="26">
        <f>VLOOKUP(D508,全省上年决算数!$D$4:$G$1301,4)</f>
        <v>16250</v>
      </c>
      <c r="H508" s="26">
        <f>IFERROR(VLOOKUP(D508,全省预算!D:I,5,0),)</f>
        <v>16500</v>
      </c>
      <c r="I508" s="26"/>
      <c r="J508" s="26">
        <f>SUMIF(全省决算数!A507:A1887,D508:D1804,全省决算数!C507:C1887)</f>
        <v>24212</v>
      </c>
      <c r="K508" s="175">
        <f t="shared" si="46"/>
        <v>1.49</v>
      </c>
      <c r="L508" s="175">
        <f t="shared" si="49"/>
        <v>1.47</v>
      </c>
      <c r="M508" s="175">
        <f t="shared" si="47"/>
        <v>0</v>
      </c>
      <c r="N508" s="135">
        <f t="shared" si="50"/>
        <v>0.49</v>
      </c>
      <c r="O508" s="176" t="str">
        <f t="shared" si="45"/>
        <v>是</v>
      </c>
      <c r="P508" s="176" t="str">
        <f t="shared" si="48"/>
        <v>否</v>
      </c>
    </row>
    <row r="509" hidden="1" spans="1:16">
      <c r="A509" s="167" t="s">
        <v>135</v>
      </c>
      <c r="B509" s="168" t="s">
        <v>135</v>
      </c>
      <c r="C509" s="168" t="s">
        <v>978</v>
      </c>
      <c r="D509" s="169" t="s">
        <v>987</v>
      </c>
      <c r="E509" s="168" t="s">
        <v>147</v>
      </c>
      <c r="F509" s="49" t="s">
        <v>988</v>
      </c>
      <c r="G509" s="26">
        <f>VLOOKUP(D509,全省上年决算数!$D$4:$G$1301,4)</f>
        <v>5526</v>
      </c>
      <c r="H509" s="26">
        <f>IFERROR(VLOOKUP(D509,全省预算!D:I,5,0),)</f>
        <v>5600</v>
      </c>
      <c r="I509" s="26"/>
      <c r="J509" s="26">
        <f>SUMIF(全省决算数!A508:A1888,D509:D1805,全省决算数!C508:C1888)</f>
        <v>3479</v>
      </c>
      <c r="K509" s="175">
        <f t="shared" si="46"/>
        <v>0.63</v>
      </c>
      <c r="L509" s="175">
        <f t="shared" si="49"/>
        <v>0.62</v>
      </c>
      <c r="M509" s="175">
        <f t="shared" si="47"/>
        <v>0</v>
      </c>
      <c r="N509" s="135">
        <f t="shared" si="50"/>
        <v>-0.37</v>
      </c>
      <c r="O509" s="176" t="str">
        <f t="shared" si="45"/>
        <v>是</v>
      </c>
      <c r="P509" s="176" t="str">
        <f t="shared" si="48"/>
        <v>否</v>
      </c>
    </row>
    <row r="510" hidden="1" spans="1:16">
      <c r="A510" s="167" t="s">
        <v>135</v>
      </c>
      <c r="B510" s="168" t="s">
        <v>135</v>
      </c>
      <c r="C510" s="168" t="s">
        <v>978</v>
      </c>
      <c r="D510" s="169" t="s">
        <v>989</v>
      </c>
      <c r="E510" s="168" t="s">
        <v>147</v>
      </c>
      <c r="F510" s="49" t="s">
        <v>990</v>
      </c>
      <c r="G510" s="26">
        <f>VLOOKUP(D510,全省上年决算数!$D$4:$G$1301,4)</f>
        <v>2500</v>
      </c>
      <c r="H510" s="26">
        <f>IFERROR(VLOOKUP(D510,全省预算!D:I,5,0),)</f>
        <v>2515</v>
      </c>
      <c r="I510" s="26"/>
      <c r="J510" s="26">
        <f>SUMIF(全省决算数!A509:A1889,D510:D1806,全省决算数!C509:C1889)</f>
        <v>4503</v>
      </c>
      <c r="K510" s="175">
        <f t="shared" si="46"/>
        <v>1.8</v>
      </c>
      <c r="L510" s="175">
        <f t="shared" si="49"/>
        <v>1.79</v>
      </c>
      <c r="M510" s="175">
        <f t="shared" si="47"/>
        <v>0</v>
      </c>
      <c r="N510" s="135">
        <f t="shared" si="50"/>
        <v>0.801</v>
      </c>
      <c r="O510" s="176" t="str">
        <f t="shared" si="45"/>
        <v>是</v>
      </c>
      <c r="P510" s="176" t="str">
        <f t="shared" si="48"/>
        <v>否</v>
      </c>
    </row>
    <row r="511" ht="21.95" customHeight="1" spans="1:16">
      <c r="A511" s="167" t="s">
        <v>135</v>
      </c>
      <c r="B511" s="456" t="s">
        <v>951</v>
      </c>
      <c r="C511" s="168"/>
      <c r="D511" s="169" t="s">
        <v>991</v>
      </c>
      <c r="E511" s="168"/>
      <c r="F511" s="49" t="s">
        <v>992</v>
      </c>
      <c r="G511" s="26">
        <f>SUMIF($C512:$C$1301,$D511,$G512:$G$1301)</f>
        <v>60876</v>
      </c>
      <c r="H511" s="26">
        <f>VLOOKUP(F511,全省预算!$F:$H,3,0)</f>
        <v>61000</v>
      </c>
      <c r="I511" s="26">
        <f>IFERROR(VLOOKUP(D511,全省调整!A:I,3,0),)</f>
        <v>72607</v>
      </c>
      <c r="J511" s="26">
        <f>VLOOKUP(F511,全省决算数!$B:$C,2,0)</f>
        <v>65855</v>
      </c>
      <c r="K511" s="407">
        <f t="shared" si="46"/>
        <v>1.082</v>
      </c>
      <c r="L511" s="407">
        <f t="shared" si="49"/>
        <v>1.08</v>
      </c>
      <c r="M511" s="407">
        <f t="shared" si="47"/>
        <v>0.907</v>
      </c>
      <c r="N511" s="133">
        <f t="shared" si="50"/>
        <v>0.082</v>
      </c>
      <c r="O511" s="176" t="str">
        <f t="shared" si="45"/>
        <v>是</v>
      </c>
      <c r="P511" s="176" t="str">
        <f t="shared" si="48"/>
        <v>是</v>
      </c>
    </row>
    <row r="512" hidden="1" spans="1:16">
      <c r="A512" s="167" t="s">
        <v>135</v>
      </c>
      <c r="B512" s="168" t="s">
        <v>135</v>
      </c>
      <c r="C512" s="168" t="s">
        <v>991</v>
      </c>
      <c r="D512" s="169" t="s">
        <v>993</v>
      </c>
      <c r="E512" s="168" t="s">
        <v>147</v>
      </c>
      <c r="F512" s="49" t="s">
        <v>141</v>
      </c>
      <c r="G512" s="26">
        <f>VLOOKUP(D512,全省上年决算数!$D$4:$G$1301,4)</f>
        <v>4601</v>
      </c>
      <c r="H512" s="26">
        <f>IFERROR(VLOOKUP(D512,全省预算!D:I,5,0),)</f>
        <v>4800</v>
      </c>
      <c r="I512" s="26"/>
      <c r="J512" s="26">
        <f>SUMIF(全省决算数!A511:A1891,D512:D1808,全省决算数!C511:C1891)</f>
        <v>5623</v>
      </c>
      <c r="K512" s="175">
        <f t="shared" si="46"/>
        <v>1.22</v>
      </c>
      <c r="L512" s="175">
        <f t="shared" si="49"/>
        <v>1.17</v>
      </c>
      <c r="M512" s="175">
        <f t="shared" si="47"/>
        <v>0</v>
      </c>
      <c r="N512" s="135">
        <f t="shared" si="50"/>
        <v>0.222</v>
      </c>
      <c r="O512" s="176" t="str">
        <f t="shared" si="45"/>
        <v>是</v>
      </c>
      <c r="P512" s="176" t="str">
        <f t="shared" si="48"/>
        <v>否</v>
      </c>
    </row>
    <row r="513" hidden="1" spans="1:16">
      <c r="A513" s="167" t="s">
        <v>135</v>
      </c>
      <c r="B513" s="168" t="s">
        <v>135</v>
      </c>
      <c r="C513" s="168" t="s">
        <v>991</v>
      </c>
      <c r="D513" s="169" t="s">
        <v>994</v>
      </c>
      <c r="E513" s="168" t="s">
        <v>147</v>
      </c>
      <c r="F513" s="49" t="s">
        <v>143</v>
      </c>
      <c r="G513" s="26">
        <f>VLOOKUP(D513,全省上年决算数!$D$4:$G$1301,4)</f>
        <v>458</v>
      </c>
      <c r="H513" s="26">
        <f>IFERROR(VLOOKUP(D513,全省预算!D:I,5,0),)</f>
        <v>470</v>
      </c>
      <c r="I513" s="26"/>
      <c r="J513" s="26">
        <f>SUMIF(全省决算数!A512:A1892,D513:D1809,全省决算数!C512:C1892)</f>
        <v>365</v>
      </c>
      <c r="K513" s="175">
        <f t="shared" si="46"/>
        <v>0.8</v>
      </c>
      <c r="L513" s="175">
        <f t="shared" si="49"/>
        <v>0.78</v>
      </c>
      <c r="M513" s="175">
        <f t="shared" si="47"/>
        <v>0</v>
      </c>
      <c r="N513" s="135">
        <f t="shared" si="50"/>
        <v>-0.203</v>
      </c>
      <c r="O513" s="176" t="str">
        <f t="shared" si="45"/>
        <v>是</v>
      </c>
      <c r="P513" s="176" t="str">
        <f t="shared" si="48"/>
        <v>否</v>
      </c>
    </row>
    <row r="514" hidden="1" spans="1:16">
      <c r="A514" s="167" t="s">
        <v>135</v>
      </c>
      <c r="B514" s="168" t="s">
        <v>135</v>
      </c>
      <c r="C514" s="168" t="s">
        <v>991</v>
      </c>
      <c r="D514" s="169" t="s">
        <v>995</v>
      </c>
      <c r="E514" s="168" t="s">
        <v>147</v>
      </c>
      <c r="F514" s="49" t="s">
        <v>145</v>
      </c>
      <c r="G514" s="26">
        <f>VLOOKUP(D514,全省上年决算数!$D$4:$G$1301,4)</f>
        <v>399</v>
      </c>
      <c r="H514" s="26">
        <f>IFERROR(VLOOKUP(D514,全省预算!D:I,5,0),)</f>
        <v>400</v>
      </c>
      <c r="I514" s="26"/>
      <c r="J514" s="26">
        <f>SUMIF(全省决算数!A513:A1893,D514:D1810,全省决算数!C513:C1893)</f>
        <v>563</v>
      </c>
      <c r="K514" s="175">
        <f t="shared" si="46"/>
        <v>1.41</v>
      </c>
      <c r="L514" s="175">
        <f t="shared" si="49"/>
        <v>1.41</v>
      </c>
      <c r="M514" s="175">
        <f t="shared" si="47"/>
        <v>0</v>
      </c>
      <c r="N514" s="135">
        <f t="shared" si="50"/>
        <v>0.411</v>
      </c>
      <c r="O514" s="176" t="str">
        <f t="shared" si="45"/>
        <v>是</v>
      </c>
      <c r="P514" s="176" t="str">
        <f t="shared" si="48"/>
        <v>否</v>
      </c>
    </row>
    <row r="515" hidden="1" spans="1:16">
      <c r="A515" s="167" t="s">
        <v>135</v>
      </c>
      <c r="B515" s="168" t="s">
        <v>135</v>
      </c>
      <c r="C515" s="168" t="s">
        <v>991</v>
      </c>
      <c r="D515" s="169" t="s">
        <v>996</v>
      </c>
      <c r="E515" s="168" t="s">
        <v>147</v>
      </c>
      <c r="F515" s="49" t="s">
        <v>997</v>
      </c>
      <c r="G515" s="26">
        <f>VLOOKUP(D515,全省上年决算数!$D$4:$G$1301,4)</f>
        <v>1516</v>
      </c>
      <c r="H515" s="26">
        <f>IFERROR(VLOOKUP(D515,全省预算!D:I,5,0),)</f>
        <v>1560</v>
      </c>
      <c r="I515" s="26"/>
      <c r="J515" s="26">
        <f>SUMIF(全省决算数!A514:A1894,D515:D1811,全省决算数!C514:C1894)</f>
        <v>1901</v>
      </c>
      <c r="K515" s="175">
        <f t="shared" si="46"/>
        <v>1.25</v>
      </c>
      <c r="L515" s="175">
        <f t="shared" si="49"/>
        <v>1.22</v>
      </c>
      <c r="M515" s="175">
        <f t="shared" si="47"/>
        <v>0</v>
      </c>
      <c r="N515" s="135">
        <f t="shared" si="50"/>
        <v>0.254</v>
      </c>
      <c r="O515" s="176" t="str">
        <f t="shared" si="45"/>
        <v>是</v>
      </c>
      <c r="P515" s="176" t="str">
        <f t="shared" si="48"/>
        <v>否</v>
      </c>
    </row>
    <row r="516" hidden="1" spans="1:16">
      <c r="A516" s="167" t="s">
        <v>135</v>
      </c>
      <c r="B516" s="168" t="s">
        <v>135</v>
      </c>
      <c r="C516" s="168" t="s">
        <v>991</v>
      </c>
      <c r="D516" s="169" t="s">
        <v>998</v>
      </c>
      <c r="E516" s="168" t="s">
        <v>147</v>
      </c>
      <c r="F516" s="49" t="s">
        <v>999</v>
      </c>
      <c r="G516" s="26">
        <f>VLOOKUP(D516,全省上年决算数!$D$4:$G$1301,4)</f>
        <v>5684</v>
      </c>
      <c r="H516" s="26">
        <f>IFERROR(VLOOKUP(D516,全省预算!D:I,5,0),)</f>
        <v>5750</v>
      </c>
      <c r="I516" s="26"/>
      <c r="J516" s="26">
        <f>SUMIF(全省决算数!A515:A1895,D516:D1812,全省决算数!C515:C1895)</f>
        <v>3759</v>
      </c>
      <c r="K516" s="175">
        <f t="shared" si="46"/>
        <v>0.66</v>
      </c>
      <c r="L516" s="175">
        <f t="shared" si="49"/>
        <v>0.65</v>
      </c>
      <c r="M516" s="175">
        <f t="shared" si="47"/>
        <v>0</v>
      </c>
      <c r="N516" s="135">
        <f t="shared" si="50"/>
        <v>-0.339</v>
      </c>
      <c r="O516" s="176" t="str">
        <f t="shared" ref="O516:O579" si="51">IF(F516&lt;&gt;"",IF(SUM(G516:J516)&lt;&gt;0,"是","否"),"空")</f>
        <v>是</v>
      </c>
      <c r="P516" s="176" t="str">
        <f t="shared" si="48"/>
        <v>否</v>
      </c>
    </row>
    <row r="517" hidden="1" spans="1:16">
      <c r="A517" s="167" t="s">
        <v>135</v>
      </c>
      <c r="B517" s="168" t="s">
        <v>135</v>
      </c>
      <c r="C517" s="168" t="s">
        <v>991</v>
      </c>
      <c r="D517" s="169" t="s">
        <v>1000</v>
      </c>
      <c r="E517" s="168" t="s">
        <v>147</v>
      </c>
      <c r="F517" s="49" t="s">
        <v>1001</v>
      </c>
      <c r="G517" s="26">
        <f>VLOOKUP(D517,全省上年决算数!$D$4:$G$1301,4)</f>
        <v>8607</v>
      </c>
      <c r="H517" s="26">
        <f>IFERROR(VLOOKUP(D517,全省预算!D:I,5,0),)</f>
        <v>8750</v>
      </c>
      <c r="I517" s="26"/>
      <c r="J517" s="26">
        <f>SUMIF(全省决算数!A516:A1896,D517:D1813,全省决算数!C516:C1896)</f>
        <v>8694</v>
      </c>
      <c r="K517" s="175">
        <f t="shared" ref="K517:K580" si="52">J517/G517</f>
        <v>1.01</v>
      </c>
      <c r="L517" s="175">
        <f t="shared" si="49"/>
        <v>0.99</v>
      </c>
      <c r="M517" s="175">
        <f t="shared" ref="M517:M580" si="53">IFERROR(J517/I517,0)</f>
        <v>0</v>
      </c>
      <c r="N517" s="135">
        <f t="shared" si="50"/>
        <v>0.01</v>
      </c>
      <c r="O517" s="176" t="str">
        <f t="shared" si="51"/>
        <v>是</v>
      </c>
      <c r="P517" s="176" t="str">
        <f t="shared" ref="P517:P580" si="54">IF(C517&lt;&gt;"","否","是")</f>
        <v>否</v>
      </c>
    </row>
    <row r="518" hidden="1" spans="1:16">
      <c r="A518" s="167" t="s">
        <v>135</v>
      </c>
      <c r="B518" s="168" t="s">
        <v>135</v>
      </c>
      <c r="C518" s="168" t="s">
        <v>991</v>
      </c>
      <c r="D518" s="169" t="s">
        <v>1002</v>
      </c>
      <c r="E518" s="168" t="s">
        <v>147</v>
      </c>
      <c r="F518" s="49" t="s">
        <v>1003</v>
      </c>
      <c r="G518" s="26">
        <f>VLOOKUP(D518,全省上年决算数!$D$4:$G$1301,4)</f>
        <v>20103</v>
      </c>
      <c r="H518" s="26">
        <f>IFERROR(VLOOKUP(D518,全省预算!D:I,5,0),)</f>
        <v>19000</v>
      </c>
      <c r="I518" s="26"/>
      <c r="J518" s="26">
        <f>SUMIF(全省决算数!A517:A1897,D518:D1814,全省决算数!C517:C1897)</f>
        <v>28611</v>
      </c>
      <c r="K518" s="175">
        <f t="shared" si="52"/>
        <v>1.42</v>
      </c>
      <c r="L518" s="175">
        <f t="shared" ref="L518:L581" si="55">J518/H518</f>
        <v>1.51</v>
      </c>
      <c r="M518" s="175">
        <f t="shared" si="53"/>
        <v>0</v>
      </c>
      <c r="N518" s="135">
        <f t="shared" si="50"/>
        <v>0.423</v>
      </c>
      <c r="O518" s="176" t="str">
        <f t="shared" si="51"/>
        <v>是</v>
      </c>
      <c r="P518" s="176" t="str">
        <f t="shared" si="54"/>
        <v>否</v>
      </c>
    </row>
    <row r="519" hidden="1" spans="1:16">
      <c r="A519" s="167" t="s">
        <v>135</v>
      </c>
      <c r="B519" s="168"/>
      <c r="C519" s="168" t="s">
        <v>991</v>
      </c>
      <c r="D519" s="169" t="s">
        <v>1004</v>
      </c>
      <c r="E519" s="168" t="s">
        <v>147</v>
      </c>
      <c r="F519" s="49" t="s">
        <v>1005</v>
      </c>
      <c r="G519" s="26">
        <f>VLOOKUP(D519,全省上年决算数!$D$4:$G$1301,4)</f>
        <v>8933</v>
      </c>
      <c r="H519" s="26">
        <f>IFERROR(VLOOKUP(D519,全省预算!D:I,5,0),)</f>
        <v>9200</v>
      </c>
      <c r="I519" s="26"/>
      <c r="J519" s="26">
        <f>SUMIF(全省决算数!A518:A1898,D519:D1815,全省决算数!C518:C1898)</f>
        <v>11627</v>
      </c>
      <c r="K519" s="175">
        <f t="shared" si="52"/>
        <v>1.3</v>
      </c>
      <c r="L519" s="175">
        <f t="shared" si="55"/>
        <v>1.26</v>
      </c>
      <c r="M519" s="175">
        <f t="shared" si="53"/>
        <v>0</v>
      </c>
      <c r="N519" s="135">
        <f t="shared" si="50"/>
        <v>0.302</v>
      </c>
      <c r="O519" s="176" t="str">
        <f t="shared" si="51"/>
        <v>是</v>
      </c>
      <c r="P519" s="176" t="str">
        <f t="shared" si="54"/>
        <v>否</v>
      </c>
    </row>
    <row r="520" hidden="1" spans="1:16">
      <c r="A520" s="167" t="s">
        <v>135</v>
      </c>
      <c r="B520" s="168" t="s">
        <v>135</v>
      </c>
      <c r="C520" s="168" t="s">
        <v>991</v>
      </c>
      <c r="D520" s="169" t="s">
        <v>1006</v>
      </c>
      <c r="E520" s="168" t="s">
        <v>147</v>
      </c>
      <c r="F520" s="49" t="s">
        <v>1007</v>
      </c>
      <c r="G520" s="26">
        <f>VLOOKUP(D520,全省上年决算数!$D$4:$G$1301,4)</f>
        <v>335</v>
      </c>
      <c r="H520" s="26">
        <f>IFERROR(VLOOKUP(D520,全省预算!D:I,5,0),)</f>
        <v>345</v>
      </c>
      <c r="I520" s="26"/>
      <c r="J520" s="26">
        <f>SUMIF(全省决算数!A519:A1899,D520:D1816,全省决算数!C519:C1899)</f>
        <v>132</v>
      </c>
      <c r="K520" s="175">
        <f t="shared" si="52"/>
        <v>0.39</v>
      </c>
      <c r="L520" s="175">
        <f t="shared" si="55"/>
        <v>0.38</v>
      </c>
      <c r="M520" s="175">
        <f t="shared" si="53"/>
        <v>0</v>
      </c>
      <c r="N520" s="135">
        <f t="shared" si="50"/>
        <v>-0.606</v>
      </c>
      <c r="O520" s="176" t="str">
        <f t="shared" si="51"/>
        <v>是</v>
      </c>
      <c r="P520" s="176" t="str">
        <f t="shared" si="54"/>
        <v>否</v>
      </c>
    </row>
    <row r="521" hidden="1" spans="1:16">
      <c r="A521" s="167" t="s">
        <v>135</v>
      </c>
      <c r="B521" s="168" t="s">
        <v>135</v>
      </c>
      <c r="C521" s="168" t="s">
        <v>991</v>
      </c>
      <c r="D521" s="169" t="s">
        <v>1008</v>
      </c>
      <c r="E521" s="168" t="s">
        <v>147</v>
      </c>
      <c r="F521" s="49" t="s">
        <v>1009</v>
      </c>
      <c r="G521" s="26">
        <f>VLOOKUP(D521,全省上年决算数!$D$4:$G$1301,4)</f>
        <v>10240</v>
      </c>
      <c r="H521" s="26">
        <f>IFERROR(VLOOKUP(D521,全省预算!D:I,5,0),)</f>
        <v>10725</v>
      </c>
      <c r="I521" s="26"/>
      <c r="J521" s="26">
        <f>SUMIF(全省决算数!A520:A1900,D521:D1817,全省决算数!C520:C1900)</f>
        <v>4580</v>
      </c>
      <c r="K521" s="175">
        <f t="shared" si="52"/>
        <v>0.45</v>
      </c>
      <c r="L521" s="175">
        <f t="shared" si="55"/>
        <v>0.43</v>
      </c>
      <c r="M521" s="175">
        <f t="shared" si="53"/>
        <v>0</v>
      </c>
      <c r="N521" s="135">
        <f t="shared" si="50"/>
        <v>-0.553</v>
      </c>
      <c r="O521" s="176" t="str">
        <f t="shared" si="51"/>
        <v>是</v>
      </c>
      <c r="P521" s="176" t="str">
        <f t="shared" si="54"/>
        <v>否</v>
      </c>
    </row>
    <row r="522" ht="21.95" customHeight="1" spans="1:16">
      <c r="A522" s="167" t="s">
        <v>135</v>
      </c>
      <c r="B522" s="456" t="s">
        <v>951</v>
      </c>
      <c r="C522" s="168"/>
      <c r="D522" s="169" t="s">
        <v>1010</v>
      </c>
      <c r="E522" s="168"/>
      <c r="F522" s="49" t="s">
        <v>1011</v>
      </c>
      <c r="G522" s="26">
        <f>SUMIF($C523:$C$1301,$D522,$G523:$G$1301)</f>
        <v>108415</v>
      </c>
      <c r="H522" s="26">
        <f>VLOOKUP(F522,全省预算!$F:$H,3,0)</f>
        <v>107000</v>
      </c>
      <c r="I522" s="26">
        <f>IFERROR(VLOOKUP(D522,全省调整!A:I,3,0),)</f>
        <v>171031</v>
      </c>
      <c r="J522" s="26">
        <f>VLOOKUP(F522,全省决算数!$B:$C,2,0)</f>
        <v>103650</v>
      </c>
      <c r="K522" s="407">
        <f t="shared" si="52"/>
        <v>0.956</v>
      </c>
      <c r="L522" s="407">
        <f t="shared" si="55"/>
        <v>0.969</v>
      </c>
      <c r="M522" s="407">
        <f t="shared" si="53"/>
        <v>0.606</v>
      </c>
      <c r="N522" s="133">
        <f t="shared" si="50"/>
        <v>-0.044</v>
      </c>
      <c r="O522" s="176" t="str">
        <f t="shared" si="51"/>
        <v>是</v>
      </c>
      <c r="P522" s="176" t="str">
        <f t="shared" si="54"/>
        <v>是</v>
      </c>
    </row>
    <row r="523" hidden="1" spans="1:16">
      <c r="A523" s="167" t="s">
        <v>135</v>
      </c>
      <c r="B523" s="168" t="s">
        <v>135</v>
      </c>
      <c r="C523" s="168" t="s">
        <v>1010</v>
      </c>
      <c r="D523" s="169" t="s">
        <v>1012</v>
      </c>
      <c r="E523" s="168" t="s">
        <v>147</v>
      </c>
      <c r="F523" s="49" t="s">
        <v>141</v>
      </c>
      <c r="G523" s="26">
        <f>VLOOKUP(D523,全省上年决算数!$D$4:$G$1301,4)</f>
        <v>10996</v>
      </c>
      <c r="H523" s="26">
        <f>IFERROR(VLOOKUP(D523,全省预算!D:I,5,0),)</f>
        <v>11600</v>
      </c>
      <c r="I523" s="26"/>
      <c r="J523" s="26">
        <f>SUMIF(全省决算数!A522:A1902,D523:D1819,全省决算数!C522:C1902)</f>
        <v>13862</v>
      </c>
      <c r="K523" s="175">
        <f t="shared" si="52"/>
        <v>1.26</v>
      </c>
      <c r="L523" s="175">
        <f t="shared" si="55"/>
        <v>1.2</v>
      </c>
      <c r="M523" s="175">
        <f t="shared" si="53"/>
        <v>0</v>
      </c>
      <c r="N523" s="135">
        <f t="shared" si="50"/>
        <v>0.261</v>
      </c>
      <c r="O523" s="176" t="str">
        <f t="shared" si="51"/>
        <v>是</v>
      </c>
      <c r="P523" s="176" t="str">
        <f t="shared" si="54"/>
        <v>否</v>
      </c>
    </row>
    <row r="524" hidden="1" spans="1:16">
      <c r="A524" s="167" t="s">
        <v>135</v>
      </c>
      <c r="B524" s="168" t="s">
        <v>135</v>
      </c>
      <c r="C524" s="168" t="s">
        <v>1010</v>
      </c>
      <c r="D524" s="169" t="s">
        <v>1013</v>
      </c>
      <c r="E524" s="168" t="s">
        <v>147</v>
      </c>
      <c r="F524" s="49" t="s">
        <v>143</v>
      </c>
      <c r="G524" s="26">
        <f>VLOOKUP(D524,全省上年决算数!$D$4:$G$1301,4)</f>
        <v>1640</v>
      </c>
      <c r="H524" s="26">
        <f>IFERROR(VLOOKUP(D524,全省预算!D:I,5,0),)</f>
        <v>1670</v>
      </c>
      <c r="I524" s="26"/>
      <c r="J524" s="26">
        <f>SUMIF(全省决算数!A523:A1903,D524:D1820,全省决算数!C523:C1903)</f>
        <v>1264</v>
      </c>
      <c r="K524" s="175">
        <f t="shared" si="52"/>
        <v>0.77</v>
      </c>
      <c r="L524" s="175">
        <f t="shared" si="55"/>
        <v>0.76</v>
      </c>
      <c r="M524" s="175">
        <f t="shared" si="53"/>
        <v>0</v>
      </c>
      <c r="N524" s="135">
        <f t="shared" si="50"/>
        <v>-0.229</v>
      </c>
      <c r="O524" s="176" t="str">
        <f t="shared" si="51"/>
        <v>是</v>
      </c>
      <c r="P524" s="176" t="str">
        <f t="shared" si="54"/>
        <v>否</v>
      </c>
    </row>
    <row r="525" hidden="1" spans="1:16">
      <c r="A525" s="167" t="s">
        <v>135</v>
      </c>
      <c r="B525" s="168" t="s">
        <v>135</v>
      </c>
      <c r="C525" s="168" t="s">
        <v>1010</v>
      </c>
      <c r="D525" s="169" t="s">
        <v>1014</v>
      </c>
      <c r="E525" s="168" t="s">
        <v>147</v>
      </c>
      <c r="F525" s="49" t="s">
        <v>145</v>
      </c>
      <c r="G525" s="26">
        <f>VLOOKUP(D525,全省上年决算数!$D$4:$G$1301,4)</f>
        <v>0</v>
      </c>
      <c r="H525" s="26">
        <f>IFERROR(VLOOKUP(D525,全省预算!D:I,5,0),)</f>
        <v>0</v>
      </c>
      <c r="I525" s="26"/>
      <c r="J525" s="26">
        <f>SUMIF(全省决算数!A524:A1904,D525:D1821,全省决算数!C524:C1904)</f>
        <v>119</v>
      </c>
      <c r="K525" s="175"/>
      <c r="L525" s="175"/>
      <c r="M525" s="175">
        <f t="shared" si="53"/>
        <v>0</v>
      </c>
      <c r="N525" s="135" t="str">
        <f t="shared" si="50"/>
        <v/>
      </c>
      <c r="O525" s="176" t="str">
        <f t="shared" si="51"/>
        <v>是</v>
      </c>
      <c r="P525" s="176" t="str">
        <f t="shared" si="54"/>
        <v>否</v>
      </c>
    </row>
    <row r="526" hidden="1" spans="1:16">
      <c r="A526" s="167" t="s">
        <v>135</v>
      </c>
      <c r="B526" s="168" t="s">
        <v>135</v>
      </c>
      <c r="C526" s="168" t="s">
        <v>1010</v>
      </c>
      <c r="D526" s="169" t="s">
        <v>1015</v>
      </c>
      <c r="E526" s="168" t="s">
        <v>147</v>
      </c>
      <c r="F526" s="49" t="s">
        <v>1016</v>
      </c>
      <c r="G526" s="26">
        <f>VLOOKUP(D526,全省上年决算数!$D$4:$G$1301,4)</f>
        <v>15599</v>
      </c>
      <c r="H526" s="26">
        <f>IFERROR(VLOOKUP(D526,全省预算!D:I,5,0),)</f>
        <v>16000</v>
      </c>
      <c r="I526" s="26"/>
      <c r="J526" s="26">
        <f>SUMIF(全省决算数!A525:A1905,D526:D1822,全省决算数!C525:C1905)</f>
        <v>18293</v>
      </c>
      <c r="K526" s="175">
        <f t="shared" si="52"/>
        <v>1.17</v>
      </c>
      <c r="L526" s="175">
        <f t="shared" si="55"/>
        <v>1.14</v>
      </c>
      <c r="M526" s="175">
        <f t="shared" si="53"/>
        <v>0</v>
      </c>
      <c r="N526" s="135">
        <f t="shared" si="50"/>
        <v>0.173</v>
      </c>
      <c r="O526" s="176" t="str">
        <f t="shared" si="51"/>
        <v>是</v>
      </c>
      <c r="P526" s="176" t="str">
        <f t="shared" si="54"/>
        <v>否</v>
      </c>
    </row>
    <row r="527" hidden="1" spans="1:16">
      <c r="A527" s="167" t="s">
        <v>135</v>
      </c>
      <c r="B527" s="168" t="s">
        <v>135</v>
      </c>
      <c r="C527" s="168" t="s">
        <v>1010</v>
      </c>
      <c r="D527" s="169" t="s">
        <v>1017</v>
      </c>
      <c r="E527" s="168" t="s">
        <v>147</v>
      </c>
      <c r="F527" s="49" t="s">
        <v>1018</v>
      </c>
      <c r="G527" s="26">
        <f>VLOOKUP(D527,全省上年决算数!$D$4:$G$1301,4)</f>
        <v>27445</v>
      </c>
      <c r="H527" s="26">
        <f>IFERROR(VLOOKUP(D527,全省预算!D:I,5,0),)</f>
        <v>28500</v>
      </c>
      <c r="I527" s="26"/>
      <c r="J527" s="26">
        <f>SUMIF(全省决算数!A526:A1906,D527:D1823,全省决算数!C526:C1906)</f>
        <v>30847</v>
      </c>
      <c r="K527" s="175">
        <f t="shared" si="52"/>
        <v>1.12</v>
      </c>
      <c r="L527" s="175">
        <f t="shared" si="55"/>
        <v>1.08</v>
      </c>
      <c r="M527" s="175">
        <f t="shared" si="53"/>
        <v>0</v>
      </c>
      <c r="N527" s="135">
        <f t="shared" si="50"/>
        <v>0.124</v>
      </c>
      <c r="O527" s="176" t="str">
        <f t="shared" si="51"/>
        <v>是</v>
      </c>
      <c r="P527" s="176" t="str">
        <f t="shared" si="54"/>
        <v>否</v>
      </c>
    </row>
    <row r="528" hidden="1" spans="1:16">
      <c r="A528" s="167" t="s">
        <v>135</v>
      </c>
      <c r="B528" s="168"/>
      <c r="C528" s="168" t="s">
        <v>1010</v>
      </c>
      <c r="D528" s="169" t="s">
        <v>1019</v>
      </c>
      <c r="E528" s="168" t="s">
        <v>147</v>
      </c>
      <c r="F528" s="49" t="s">
        <v>1020</v>
      </c>
      <c r="G528" s="26">
        <f>VLOOKUP(D528,全省上年决算数!$D$4:$G$1301,4)</f>
        <v>5207</v>
      </c>
      <c r="H528" s="26">
        <f>IFERROR(VLOOKUP(D528,全省预算!D:I,5,0),)</f>
        <v>11000</v>
      </c>
      <c r="I528" s="26"/>
      <c r="J528" s="26">
        <f>SUMIF(全省决算数!A527:A1907,D528:D1824,全省决算数!C527:C1907)</f>
        <v>3795</v>
      </c>
      <c r="K528" s="175">
        <f t="shared" si="52"/>
        <v>0.73</v>
      </c>
      <c r="L528" s="175">
        <f t="shared" si="55"/>
        <v>0.35</v>
      </c>
      <c r="M528" s="175">
        <f t="shared" si="53"/>
        <v>0</v>
      </c>
      <c r="N528" s="135">
        <f t="shared" si="50"/>
        <v>-0.271</v>
      </c>
      <c r="O528" s="176" t="str">
        <f t="shared" si="51"/>
        <v>是</v>
      </c>
      <c r="P528" s="176" t="str">
        <f t="shared" si="54"/>
        <v>否</v>
      </c>
    </row>
    <row r="529" hidden="1" spans="1:16">
      <c r="A529" s="167" t="s">
        <v>135</v>
      </c>
      <c r="B529" s="168" t="s">
        <v>135</v>
      </c>
      <c r="C529" s="168" t="s">
        <v>1010</v>
      </c>
      <c r="D529" s="169" t="s">
        <v>1021</v>
      </c>
      <c r="E529" s="168" t="s">
        <v>147</v>
      </c>
      <c r="F529" s="49" t="s">
        <v>1022</v>
      </c>
      <c r="G529" s="26">
        <f>VLOOKUP(D529,全省上年决算数!$D$4:$G$1301,4)</f>
        <v>47528</v>
      </c>
      <c r="H529" s="26">
        <f>IFERROR(VLOOKUP(D529,全省预算!D:I,5,0),)</f>
        <v>38230</v>
      </c>
      <c r="I529" s="26"/>
      <c r="J529" s="26">
        <f>SUMIF(全省决算数!A528:A1908,D529:D1825,全省决算数!C528:C1908)</f>
        <v>35470</v>
      </c>
      <c r="K529" s="175">
        <f t="shared" si="52"/>
        <v>0.75</v>
      </c>
      <c r="L529" s="175">
        <f t="shared" si="55"/>
        <v>0.93</v>
      </c>
      <c r="M529" s="175">
        <f t="shared" si="53"/>
        <v>0</v>
      </c>
      <c r="N529" s="135">
        <f t="shared" si="50"/>
        <v>-0.254</v>
      </c>
      <c r="O529" s="176" t="str">
        <f t="shared" si="51"/>
        <v>是</v>
      </c>
      <c r="P529" s="176" t="str">
        <f t="shared" si="54"/>
        <v>否</v>
      </c>
    </row>
    <row r="530" ht="21.95" customHeight="1" spans="1:16">
      <c r="A530" s="167" t="s">
        <v>135</v>
      </c>
      <c r="B530" s="456" t="s">
        <v>951</v>
      </c>
      <c r="C530" s="168"/>
      <c r="D530" s="169" t="s">
        <v>1023</v>
      </c>
      <c r="E530" s="168"/>
      <c r="F530" s="49" t="s">
        <v>1024</v>
      </c>
      <c r="G530" s="26">
        <f>SUMIF($C531:$C$1301,$D530,$G531:$G$1301)</f>
        <v>24522</v>
      </c>
      <c r="H530" s="26">
        <f>VLOOKUP(F530,全省预算!$F:$H,3,0)</f>
        <v>25500</v>
      </c>
      <c r="I530" s="26">
        <f>IFERROR(VLOOKUP(D530,全省调整!A:I,3,0),)</f>
        <v>27692</v>
      </c>
      <c r="J530" s="26">
        <f>VLOOKUP(F530,全省决算数!$B:$C,2,0)</f>
        <v>27502</v>
      </c>
      <c r="K530" s="407">
        <f t="shared" si="52"/>
        <v>1.122</v>
      </c>
      <c r="L530" s="407">
        <f t="shared" si="55"/>
        <v>1.079</v>
      </c>
      <c r="M530" s="407">
        <f t="shared" si="53"/>
        <v>0.993</v>
      </c>
      <c r="N530" s="133">
        <f t="shared" si="50"/>
        <v>0.122</v>
      </c>
      <c r="O530" s="176" t="str">
        <f t="shared" si="51"/>
        <v>是</v>
      </c>
      <c r="P530" s="176" t="str">
        <f t="shared" si="54"/>
        <v>是</v>
      </c>
    </row>
    <row r="531" hidden="1" spans="1:16">
      <c r="A531" s="167" t="s">
        <v>135</v>
      </c>
      <c r="B531" s="168" t="s">
        <v>135</v>
      </c>
      <c r="C531" s="168" t="s">
        <v>1023</v>
      </c>
      <c r="D531" s="169" t="s">
        <v>1025</v>
      </c>
      <c r="E531" s="168" t="s">
        <v>147</v>
      </c>
      <c r="F531" s="49" t="s">
        <v>141</v>
      </c>
      <c r="G531" s="26">
        <f>VLOOKUP(D531,全省上年决算数!$D$4:$G$1301,4)</f>
        <v>3384</v>
      </c>
      <c r="H531" s="26">
        <f>IFERROR(VLOOKUP(D531,全省预算!D:I,5,0),)</f>
        <v>3550</v>
      </c>
      <c r="I531" s="26"/>
      <c r="J531" s="26">
        <f>SUMIF(全省决算数!A530:A1910,D531:D1827,全省决算数!C530:C1910)</f>
        <v>3586</v>
      </c>
      <c r="K531" s="175">
        <f t="shared" si="52"/>
        <v>1.06</v>
      </c>
      <c r="L531" s="175">
        <f t="shared" si="55"/>
        <v>1.01</v>
      </c>
      <c r="M531" s="175">
        <f t="shared" si="53"/>
        <v>0</v>
      </c>
      <c r="N531" s="135">
        <f t="shared" si="50"/>
        <v>0.06</v>
      </c>
      <c r="O531" s="176" t="str">
        <f t="shared" si="51"/>
        <v>是</v>
      </c>
      <c r="P531" s="176" t="str">
        <f t="shared" si="54"/>
        <v>否</v>
      </c>
    </row>
    <row r="532" hidden="1" spans="1:16">
      <c r="A532" s="167" t="s">
        <v>135</v>
      </c>
      <c r="B532" s="168" t="s">
        <v>135</v>
      </c>
      <c r="C532" s="168" t="s">
        <v>1023</v>
      </c>
      <c r="D532" s="169" t="s">
        <v>1026</v>
      </c>
      <c r="E532" s="168" t="s">
        <v>147</v>
      </c>
      <c r="F532" s="49" t="s">
        <v>143</v>
      </c>
      <c r="G532" s="26">
        <f>VLOOKUP(D532,全省上年决算数!$D$4:$G$1301,4)</f>
        <v>548</v>
      </c>
      <c r="H532" s="26">
        <f>IFERROR(VLOOKUP(D532,全省预算!D:I,5,0),)</f>
        <v>560</v>
      </c>
      <c r="I532" s="26"/>
      <c r="J532" s="26">
        <f>SUMIF(全省决算数!A531:A1911,D532:D1828,全省决算数!C531:C1911)</f>
        <v>489</v>
      </c>
      <c r="K532" s="175">
        <f t="shared" si="52"/>
        <v>0.89</v>
      </c>
      <c r="L532" s="175">
        <f t="shared" si="55"/>
        <v>0.87</v>
      </c>
      <c r="M532" s="175">
        <f t="shared" si="53"/>
        <v>0</v>
      </c>
      <c r="N532" s="135">
        <f t="shared" si="50"/>
        <v>-0.108</v>
      </c>
      <c r="O532" s="176" t="str">
        <f t="shared" si="51"/>
        <v>是</v>
      </c>
      <c r="P532" s="176" t="str">
        <f t="shared" si="54"/>
        <v>否</v>
      </c>
    </row>
    <row r="533" hidden="1" spans="1:16">
      <c r="A533" s="167" t="s">
        <v>135</v>
      </c>
      <c r="B533" s="168" t="s">
        <v>135</v>
      </c>
      <c r="C533" s="168" t="s">
        <v>1023</v>
      </c>
      <c r="D533" s="169" t="s">
        <v>1027</v>
      </c>
      <c r="E533" s="168" t="s">
        <v>147</v>
      </c>
      <c r="F533" s="49" t="s">
        <v>145</v>
      </c>
      <c r="G533" s="26">
        <f>VLOOKUP(D533,全省上年决算数!$D$4:$G$1301,4)</f>
        <v>199</v>
      </c>
      <c r="H533" s="26">
        <f>IFERROR(VLOOKUP(D533,全省预算!D:I,5,0),)</f>
        <v>200</v>
      </c>
      <c r="I533" s="26"/>
      <c r="J533" s="26">
        <f>SUMIF(全省决算数!A532:A1912,D533:D1829,全省决算数!C532:C1912)</f>
        <v>675</v>
      </c>
      <c r="K533" s="175">
        <f t="shared" si="52"/>
        <v>3.39</v>
      </c>
      <c r="L533" s="175">
        <f t="shared" si="55"/>
        <v>3.38</v>
      </c>
      <c r="M533" s="175">
        <f t="shared" si="53"/>
        <v>0</v>
      </c>
      <c r="N533" s="135">
        <f t="shared" si="50"/>
        <v>2.392</v>
      </c>
      <c r="O533" s="176" t="str">
        <f t="shared" si="51"/>
        <v>是</v>
      </c>
      <c r="P533" s="176" t="str">
        <f t="shared" si="54"/>
        <v>否</v>
      </c>
    </row>
    <row r="534" hidden="1" spans="1:16">
      <c r="A534" s="167" t="s">
        <v>135</v>
      </c>
      <c r="B534" s="168" t="s">
        <v>135</v>
      </c>
      <c r="C534" s="168" t="s">
        <v>1023</v>
      </c>
      <c r="D534" s="169" t="s">
        <v>1028</v>
      </c>
      <c r="E534" s="168" t="s">
        <v>147</v>
      </c>
      <c r="F534" s="49" t="s">
        <v>1029</v>
      </c>
      <c r="G534" s="26">
        <f>VLOOKUP(D534,全省上年决算数!$D$4:$G$1301,4)</f>
        <v>783</v>
      </c>
      <c r="H534" s="26">
        <f>IFERROR(VLOOKUP(D534,全省预算!D:I,5,0),)</f>
        <v>790</v>
      </c>
      <c r="I534" s="26"/>
      <c r="J534" s="26">
        <f>SUMIF(全省决算数!A533:A1913,D534:D1830,全省决算数!C533:C1913)</f>
        <v>650</v>
      </c>
      <c r="K534" s="175">
        <f t="shared" si="52"/>
        <v>0.83</v>
      </c>
      <c r="L534" s="175">
        <f t="shared" si="55"/>
        <v>0.82</v>
      </c>
      <c r="M534" s="175">
        <f t="shared" si="53"/>
        <v>0</v>
      </c>
      <c r="N534" s="135">
        <f t="shared" si="50"/>
        <v>-0.17</v>
      </c>
      <c r="O534" s="176" t="str">
        <f t="shared" si="51"/>
        <v>是</v>
      </c>
      <c r="P534" s="176" t="str">
        <f t="shared" si="54"/>
        <v>否</v>
      </c>
    </row>
    <row r="535" hidden="1" spans="1:16">
      <c r="A535" s="167" t="s">
        <v>135</v>
      </c>
      <c r="B535" s="168" t="s">
        <v>135</v>
      </c>
      <c r="C535" s="168" t="s">
        <v>1023</v>
      </c>
      <c r="D535" s="169" t="s">
        <v>1030</v>
      </c>
      <c r="E535" s="168" t="s">
        <v>147</v>
      </c>
      <c r="F535" s="49" t="s">
        <v>1031</v>
      </c>
      <c r="G535" s="26">
        <f>VLOOKUP(D535,全省上年决算数!$D$4:$G$1301,4)</f>
        <v>17039</v>
      </c>
      <c r="H535" s="26">
        <f>IFERROR(VLOOKUP(D535,全省预算!D:I,5,0),)</f>
        <v>17500</v>
      </c>
      <c r="I535" s="26"/>
      <c r="J535" s="26">
        <f>SUMIF(全省决算数!A534:A1914,D535:D1831,全省决算数!C534:C1914)</f>
        <v>18214</v>
      </c>
      <c r="K535" s="175">
        <f t="shared" si="52"/>
        <v>1.07</v>
      </c>
      <c r="L535" s="175">
        <f t="shared" si="55"/>
        <v>1.04</v>
      </c>
      <c r="M535" s="175">
        <f t="shared" si="53"/>
        <v>0</v>
      </c>
      <c r="N535" s="135">
        <f t="shared" si="50"/>
        <v>0.069</v>
      </c>
      <c r="O535" s="176" t="str">
        <f t="shared" si="51"/>
        <v>是</v>
      </c>
      <c r="P535" s="176" t="str">
        <f t="shared" si="54"/>
        <v>否</v>
      </c>
    </row>
    <row r="536" hidden="1" spans="1:16">
      <c r="A536" s="167" t="s">
        <v>135</v>
      </c>
      <c r="B536" s="168"/>
      <c r="C536" s="168" t="s">
        <v>1023</v>
      </c>
      <c r="D536" s="169" t="s">
        <v>1032</v>
      </c>
      <c r="E536" s="168" t="s">
        <v>147</v>
      </c>
      <c r="F536" s="49" t="s">
        <v>1033</v>
      </c>
      <c r="G536" s="26">
        <f>VLOOKUP(D536,全省上年决算数!$D$4:$G$1301,4)</f>
        <v>129</v>
      </c>
      <c r="H536" s="26">
        <f>IFERROR(VLOOKUP(D536,全省预算!D:I,5,0),)</f>
        <v>130</v>
      </c>
      <c r="I536" s="26"/>
      <c r="J536" s="26">
        <f>SUMIF(全省决算数!A535:A1915,D536:D1832,全省决算数!C535:C1915)</f>
        <v>112</v>
      </c>
      <c r="K536" s="175">
        <f t="shared" si="52"/>
        <v>0.87</v>
      </c>
      <c r="L536" s="175">
        <f t="shared" si="55"/>
        <v>0.86</v>
      </c>
      <c r="M536" s="175">
        <f t="shared" si="53"/>
        <v>0</v>
      </c>
      <c r="N536" s="135">
        <f t="shared" si="50"/>
        <v>-0.132</v>
      </c>
      <c r="O536" s="176" t="str">
        <f t="shared" si="51"/>
        <v>是</v>
      </c>
      <c r="P536" s="176" t="str">
        <f t="shared" si="54"/>
        <v>否</v>
      </c>
    </row>
    <row r="537" hidden="1" spans="1:16">
      <c r="A537" s="167" t="s">
        <v>135</v>
      </c>
      <c r="B537" s="168" t="s">
        <v>135</v>
      </c>
      <c r="C537" s="168" t="s">
        <v>1023</v>
      </c>
      <c r="D537" s="169" t="s">
        <v>1034</v>
      </c>
      <c r="E537" s="168" t="s">
        <v>147</v>
      </c>
      <c r="F537" s="49" t="s">
        <v>1035</v>
      </c>
      <c r="G537" s="26">
        <f>VLOOKUP(D537,全省上年决算数!$D$4:$G$1301,4)</f>
        <v>207</v>
      </c>
      <c r="H537" s="26">
        <f>IFERROR(VLOOKUP(D537,全省预算!D:I,5,0),)</f>
        <v>210</v>
      </c>
      <c r="I537" s="26"/>
      <c r="J537" s="26">
        <f>SUMIF(全省决算数!A536:A1916,D537:D1833,全省决算数!C536:C1916)</f>
        <v>203</v>
      </c>
      <c r="K537" s="175">
        <f t="shared" si="52"/>
        <v>0.98</v>
      </c>
      <c r="L537" s="175">
        <f t="shared" si="55"/>
        <v>0.97</v>
      </c>
      <c r="M537" s="175">
        <f t="shared" si="53"/>
        <v>0</v>
      </c>
      <c r="N537" s="135">
        <f t="shared" si="50"/>
        <v>-0.019</v>
      </c>
      <c r="O537" s="176" t="str">
        <f t="shared" si="51"/>
        <v>是</v>
      </c>
      <c r="P537" s="176" t="str">
        <f t="shared" si="54"/>
        <v>否</v>
      </c>
    </row>
    <row r="538" hidden="1" spans="1:16">
      <c r="A538" s="167" t="s">
        <v>135</v>
      </c>
      <c r="B538" s="168" t="s">
        <v>135</v>
      </c>
      <c r="C538" s="168" t="s">
        <v>1023</v>
      </c>
      <c r="D538" s="169" t="s">
        <v>1036</v>
      </c>
      <c r="E538" s="168" t="s">
        <v>147</v>
      </c>
      <c r="F538" s="49" t="s">
        <v>1037</v>
      </c>
      <c r="G538" s="26">
        <f>VLOOKUP(D538,全省上年决算数!$D$4:$G$1301,4)</f>
        <v>2233</v>
      </c>
      <c r="H538" s="26">
        <f>IFERROR(VLOOKUP(D538,全省预算!D:I,5,0),)</f>
        <v>2560</v>
      </c>
      <c r="I538" s="26"/>
      <c r="J538" s="26">
        <f>SUMIF(全省决算数!A537:A1917,D538:D1834,全省决算数!C537:C1917)</f>
        <v>3573</v>
      </c>
      <c r="K538" s="175">
        <f t="shared" si="52"/>
        <v>1.6</v>
      </c>
      <c r="L538" s="175">
        <f t="shared" si="55"/>
        <v>1.4</v>
      </c>
      <c r="M538" s="175">
        <f t="shared" si="53"/>
        <v>0</v>
      </c>
      <c r="N538" s="135">
        <f t="shared" si="50"/>
        <v>0.6</v>
      </c>
      <c r="O538" s="176" t="str">
        <f t="shared" si="51"/>
        <v>是</v>
      </c>
      <c r="P538" s="176" t="str">
        <f t="shared" si="54"/>
        <v>否</v>
      </c>
    </row>
    <row r="539" ht="21.95" customHeight="1" spans="1:16">
      <c r="A539" s="167"/>
      <c r="B539" s="456" t="s">
        <v>951</v>
      </c>
      <c r="C539" s="168" t="s">
        <v>135</v>
      </c>
      <c r="D539" s="169" t="s">
        <v>1038</v>
      </c>
      <c r="E539" s="168" t="s">
        <v>135</v>
      </c>
      <c r="F539" s="49" t="s">
        <v>1039</v>
      </c>
      <c r="G539" s="26">
        <f>SUMIF($C540:$C$1301,$D539,$G540:$G$1301)</f>
        <v>69004</v>
      </c>
      <c r="H539" s="26">
        <f>VLOOKUP(F539,全省预算!$F:$H,3,0)</f>
        <v>72500</v>
      </c>
      <c r="I539" s="26">
        <f>IFERROR(VLOOKUP(D539,全省调整!A:I,3,0),)</f>
        <v>76556</v>
      </c>
      <c r="J539" s="26">
        <f>VLOOKUP(F539,全省决算数!$B:$C,2,0)</f>
        <v>70140</v>
      </c>
      <c r="K539" s="407">
        <f t="shared" si="52"/>
        <v>1.016</v>
      </c>
      <c r="L539" s="407">
        <f t="shared" si="55"/>
        <v>0.967</v>
      </c>
      <c r="M539" s="407">
        <f t="shared" si="53"/>
        <v>0.916</v>
      </c>
      <c r="N539" s="133">
        <f t="shared" si="50"/>
        <v>0.016</v>
      </c>
      <c r="O539" s="176" t="str">
        <f t="shared" si="51"/>
        <v>是</v>
      </c>
      <c r="P539" s="176" t="str">
        <f t="shared" si="54"/>
        <v>是</v>
      </c>
    </row>
    <row r="540" hidden="1" spans="1:16">
      <c r="A540" s="167" t="s">
        <v>135</v>
      </c>
      <c r="B540" s="168"/>
      <c r="C540" s="456" t="s">
        <v>1038</v>
      </c>
      <c r="D540" s="169" t="s">
        <v>1040</v>
      </c>
      <c r="E540" s="168" t="s">
        <v>147</v>
      </c>
      <c r="F540" s="49" t="s">
        <v>1041</v>
      </c>
      <c r="G540" s="26">
        <f>VLOOKUP(D540,全省上年决算数!$D$4:$G$1301,4)</f>
        <v>5036</v>
      </c>
      <c r="H540" s="26">
        <f>IFERROR(VLOOKUP(D540,全省预算!D:I,5,0),)</f>
        <v>5190</v>
      </c>
      <c r="I540" s="26"/>
      <c r="J540" s="26">
        <f>SUMIF(全省决算数!A539:A1919,D540:D1836,全省决算数!C539:C1919)</f>
        <v>5146</v>
      </c>
      <c r="K540" s="175">
        <f t="shared" si="52"/>
        <v>1.02</v>
      </c>
      <c r="L540" s="175">
        <f t="shared" si="55"/>
        <v>0.99</v>
      </c>
      <c r="M540" s="175">
        <f t="shared" si="53"/>
        <v>0</v>
      </c>
      <c r="N540" s="135">
        <f t="shared" si="50"/>
        <v>0.022</v>
      </c>
      <c r="O540" s="176" t="str">
        <f t="shared" si="51"/>
        <v>是</v>
      </c>
      <c r="P540" s="176" t="str">
        <f t="shared" si="54"/>
        <v>否</v>
      </c>
    </row>
    <row r="541" hidden="1" spans="1:16">
      <c r="A541" s="167" t="s">
        <v>135</v>
      </c>
      <c r="B541" s="168" t="s">
        <v>135</v>
      </c>
      <c r="C541" s="456" t="s">
        <v>1038</v>
      </c>
      <c r="D541" s="169" t="s">
        <v>1042</v>
      </c>
      <c r="E541" s="168" t="s">
        <v>147</v>
      </c>
      <c r="F541" s="49" t="s">
        <v>1043</v>
      </c>
      <c r="G541" s="26">
        <f>VLOOKUP(D541,全省上年决算数!$D$4:$G$1301,4)</f>
        <v>3664</v>
      </c>
      <c r="H541" s="26">
        <f>IFERROR(VLOOKUP(D541,全省预算!D:I,5,0),)</f>
        <v>22000</v>
      </c>
      <c r="I541" s="26"/>
      <c r="J541" s="26">
        <f>SUMIF(全省决算数!A540:A1920,D541:D1837,全省决算数!C540:C1920)</f>
        <v>31493</v>
      </c>
      <c r="K541" s="175">
        <f t="shared" si="52"/>
        <v>8.6</v>
      </c>
      <c r="L541" s="175">
        <f t="shared" si="55"/>
        <v>1.43</v>
      </c>
      <c r="M541" s="175">
        <f t="shared" si="53"/>
        <v>0</v>
      </c>
      <c r="N541" s="135">
        <f t="shared" si="50"/>
        <v>7.595</v>
      </c>
      <c r="O541" s="176" t="str">
        <f t="shared" si="51"/>
        <v>是</v>
      </c>
      <c r="P541" s="176" t="str">
        <f t="shared" si="54"/>
        <v>否</v>
      </c>
    </row>
    <row r="542" hidden="1" spans="1:16">
      <c r="A542" s="167" t="s">
        <v>135</v>
      </c>
      <c r="B542" s="168" t="s">
        <v>135</v>
      </c>
      <c r="C542" s="456" t="s">
        <v>1038</v>
      </c>
      <c r="D542" s="169" t="s">
        <v>1044</v>
      </c>
      <c r="E542" s="168" t="s">
        <v>147</v>
      </c>
      <c r="F542" s="49" t="s">
        <v>1045</v>
      </c>
      <c r="G542" s="26">
        <f>VLOOKUP(D542,全省上年决算数!$D$4:$G$1301,4)</f>
        <v>60304</v>
      </c>
      <c r="H542" s="26">
        <f>IFERROR(VLOOKUP(D542,全省预算!D:I,5,0),)</f>
        <v>45310</v>
      </c>
      <c r="I542" s="26"/>
      <c r="J542" s="26">
        <f>SUMIF(全省决算数!A541:A1921,D542:D1838,全省决算数!C541:C1921)</f>
        <v>33501</v>
      </c>
      <c r="K542" s="175">
        <f t="shared" si="52"/>
        <v>0.56</v>
      </c>
      <c r="L542" s="175">
        <f t="shared" si="55"/>
        <v>0.74</v>
      </c>
      <c r="M542" s="175">
        <f t="shared" si="53"/>
        <v>0</v>
      </c>
      <c r="N542" s="135">
        <f t="shared" si="50"/>
        <v>-0.444</v>
      </c>
      <c r="O542" s="176" t="str">
        <f t="shared" si="51"/>
        <v>是</v>
      </c>
      <c r="P542" s="176" t="str">
        <f t="shared" si="54"/>
        <v>否</v>
      </c>
    </row>
    <row r="543" ht="21.95" customHeight="1" spans="1:16">
      <c r="A543" s="167" t="s">
        <v>134</v>
      </c>
      <c r="B543" s="168" t="s">
        <v>135</v>
      </c>
      <c r="C543" s="168"/>
      <c r="D543" s="169" t="s">
        <v>1046</v>
      </c>
      <c r="E543" s="168"/>
      <c r="F543" s="50" t="s">
        <v>1047</v>
      </c>
      <c r="G543" s="170">
        <f>SUMIF($B544:$B$1301,$D543,$G544:$G$1301)</f>
        <v>5840838</v>
      </c>
      <c r="H543" s="170">
        <f>VLOOKUP(F543,全省预算!$F:$H,3,0)</f>
        <v>6366000</v>
      </c>
      <c r="I543" s="170">
        <f>SUMIF($B544:$B$1301,$D543,$I544:$I$1301)</f>
        <v>6609913</v>
      </c>
      <c r="J543" s="170">
        <f>VLOOKUP(F543,全省决算数!$B:$C,2,0)</f>
        <v>6486898</v>
      </c>
      <c r="K543" s="405">
        <f t="shared" si="52"/>
        <v>1.111</v>
      </c>
      <c r="L543" s="405">
        <f t="shared" si="55"/>
        <v>1.019</v>
      </c>
      <c r="M543" s="405">
        <f t="shared" si="53"/>
        <v>0.981</v>
      </c>
      <c r="N543" s="133">
        <f t="shared" si="50"/>
        <v>0.111</v>
      </c>
      <c r="O543" s="176" t="str">
        <f t="shared" si="51"/>
        <v>是</v>
      </c>
      <c r="P543" s="176" t="str">
        <f t="shared" si="54"/>
        <v>是</v>
      </c>
    </row>
    <row r="544" ht="21.95" customHeight="1" spans="1:16">
      <c r="A544" s="167" t="s">
        <v>135</v>
      </c>
      <c r="B544" s="456" t="s">
        <v>1046</v>
      </c>
      <c r="C544" s="168"/>
      <c r="D544" s="169" t="s">
        <v>1048</v>
      </c>
      <c r="E544" s="168"/>
      <c r="F544" s="49" t="s">
        <v>1049</v>
      </c>
      <c r="G544" s="26">
        <f>SUMIF($C545:$C$1301,$D544,$G545:$G$1301)</f>
        <v>125037</v>
      </c>
      <c r="H544" s="26">
        <f>VLOOKUP(F544,全省预算!$F:$H,3,0)</f>
        <v>128200</v>
      </c>
      <c r="I544" s="26">
        <f>IFERROR(VLOOKUP(D544,全省调整!A:I,3,0),)</f>
        <v>165826</v>
      </c>
      <c r="J544" s="26">
        <f>VLOOKUP(F544,全省决算数!$B:$C,2,0)</f>
        <v>164342</v>
      </c>
      <c r="K544" s="407">
        <f t="shared" si="52"/>
        <v>1.314</v>
      </c>
      <c r="L544" s="407">
        <f t="shared" si="55"/>
        <v>1.282</v>
      </c>
      <c r="M544" s="407">
        <f t="shared" si="53"/>
        <v>0.991</v>
      </c>
      <c r="N544" s="133">
        <f t="shared" si="50"/>
        <v>0.314</v>
      </c>
      <c r="O544" s="176" t="str">
        <f t="shared" si="51"/>
        <v>是</v>
      </c>
      <c r="P544" s="176" t="str">
        <f t="shared" si="54"/>
        <v>是</v>
      </c>
    </row>
    <row r="545" hidden="1" spans="1:16">
      <c r="A545" s="167" t="s">
        <v>135</v>
      </c>
      <c r="B545" s="168" t="s">
        <v>135</v>
      </c>
      <c r="C545" s="168" t="s">
        <v>1048</v>
      </c>
      <c r="D545" s="169" t="s">
        <v>1050</v>
      </c>
      <c r="E545" s="168" t="s">
        <v>147</v>
      </c>
      <c r="F545" s="49" t="s">
        <v>141</v>
      </c>
      <c r="G545" s="26">
        <f>VLOOKUP(D545,全省上年决算数!$D$4:$G$1301,4)</f>
        <v>49293</v>
      </c>
      <c r="H545" s="26">
        <f>IFERROR(VLOOKUP(D545,全省预算!D:I,5,0),)</f>
        <v>52000</v>
      </c>
      <c r="I545" s="26"/>
      <c r="J545" s="26">
        <f>SUMIF(全省决算数!A544:A1924,D545:D1841,全省决算数!C544:C1924)</f>
        <v>67174</v>
      </c>
      <c r="K545" s="175">
        <f t="shared" si="52"/>
        <v>1.36</v>
      </c>
      <c r="L545" s="175">
        <f t="shared" si="55"/>
        <v>1.29</v>
      </c>
      <c r="M545" s="175">
        <f t="shared" si="53"/>
        <v>0</v>
      </c>
      <c r="N545" s="135">
        <f t="shared" si="50"/>
        <v>0.363</v>
      </c>
      <c r="O545" s="176" t="str">
        <f t="shared" si="51"/>
        <v>是</v>
      </c>
      <c r="P545" s="176" t="str">
        <f t="shared" si="54"/>
        <v>否</v>
      </c>
    </row>
    <row r="546" hidden="1" spans="1:16">
      <c r="A546" s="167" t="s">
        <v>135</v>
      </c>
      <c r="B546" s="168" t="s">
        <v>135</v>
      </c>
      <c r="C546" s="168" t="s">
        <v>1048</v>
      </c>
      <c r="D546" s="169" t="s">
        <v>1051</v>
      </c>
      <c r="E546" s="168" t="s">
        <v>147</v>
      </c>
      <c r="F546" s="49" t="s">
        <v>143</v>
      </c>
      <c r="G546" s="26">
        <f>VLOOKUP(D546,全省上年决算数!$D$4:$G$1301,4)</f>
        <v>5175</v>
      </c>
      <c r="H546" s="26">
        <f>IFERROR(VLOOKUP(D546,全省预算!D:I,5,0),)</f>
        <v>5300</v>
      </c>
      <c r="I546" s="26"/>
      <c r="J546" s="26">
        <f>SUMIF(全省决算数!A545:A1925,D546:D1842,全省决算数!C545:C1925)</f>
        <v>6058</v>
      </c>
      <c r="K546" s="175">
        <f t="shared" si="52"/>
        <v>1.17</v>
      </c>
      <c r="L546" s="175">
        <f t="shared" si="55"/>
        <v>1.14</v>
      </c>
      <c r="M546" s="175">
        <f t="shared" si="53"/>
        <v>0</v>
      </c>
      <c r="N546" s="135">
        <f t="shared" si="50"/>
        <v>0.171</v>
      </c>
      <c r="O546" s="176" t="str">
        <f t="shared" si="51"/>
        <v>是</v>
      </c>
      <c r="P546" s="176" t="str">
        <f t="shared" si="54"/>
        <v>否</v>
      </c>
    </row>
    <row r="547" hidden="1" spans="1:16">
      <c r="A547" s="167" t="s">
        <v>135</v>
      </c>
      <c r="B547" s="168" t="s">
        <v>135</v>
      </c>
      <c r="C547" s="168" t="s">
        <v>1048</v>
      </c>
      <c r="D547" s="169" t="s">
        <v>1052</v>
      </c>
      <c r="E547" s="168" t="s">
        <v>147</v>
      </c>
      <c r="F547" s="51" t="s">
        <v>145</v>
      </c>
      <c r="G547" s="26">
        <f>VLOOKUP(D547,全省上年决算数!$D$4:$G$1301,4)</f>
        <v>739</v>
      </c>
      <c r="H547" s="26">
        <f>IFERROR(VLOOKUP(D547,全省预算!D:I,5,0),)</f>
        <v>750</v>
      </c>
      <c r="I547" s="26"/>
      <c r="J547" s="26">
        <f>SUMIF(全省决算数!A546:A1926,D547:D1843,全省决算数!C546:C1926)</f>
        <v>1059</v>
      </c>
      <c r="K547" s="175">
        <f t="shared" si="52"/>
        <v>1.43</v>
      </c>
      <c r="L547" s="175">
        <f t="shared" si="55"/>
        <v>1.41</v>
      </c>
      <c r="M547" s="175">
        <f t="shared" si="53"/>
        <v>0</v>
      </c>
      <c r="N547" s="135">
        <f t="shared" si="50"/>
        <v>0.433</v>
      </c>
      <c r="O547" s="176" t="str">
        <f t="shared" si="51"/>
        <v>是</v>
      </c>
      <c r="P547" s="176" t="str">
        <f t="shared" si="54"/>
        <v>否</v>
      </c>
    </row>
    <row r="548" hidden="1" spans="1:16">
      <c r="A548" s="167" t="s">
        <v>135</v>
      </c>
      <c r="B548" s="168" t="s">
        <v>135</v>
      </c>
      <c r="C548" s="168" t="s">
        <v>1048</v>
      </c>
      <c r="D548" s="169" t="s">
        <v>1053</v>
      </c>
      <c r="E548" s="168" t="s">
        <v>147</v>
      </c>
      <c r="F548" s="51" t="s">
        <v>1054</v>
      </c>
      <c r="G548" s="26">
        <f>VLOOKUP(D548,全省上年决算数!$D$4:$G$1301,4)</f>
        <v>2018</v>
      </c>
      <c r="H548" s="26">
        <f>IFERROR(VLOOKUP(D548,全省预算!D:I,5,0),)</f>
        <v>2050</v>
      </c>
      <c r="I548" s="26"/>
      <c r="J548" s="26">
        <f>SUMIF(全省决算数!A547:A1927,D548:D1844,全省决算数!C547:C1927)</f>
        <v>1938</v>
      </c>
      <c r="K548" s="175">
        <f t="shared" si="52"/>
        <v>0.96</v>
      </c>
      <c r="L548" s="175">
        <f t="shared" si="55"/>
        <v>0.95</v>
      </c>
      <c r="M548" s="175">
        <f t="shared" si="53"/>
        <v>0</v>
      </c>
      <c r="N548" s="135">
        <f t="shared" si="50"/>
        <v>-0.04</v>
      </c>
      <c r="O548" s="176" t="str">
        <f t="shared" si="51"/>
        <v>是</v>
      </c>
      <c r="P548" s="176" t="str">
        <f t="shared" si="54"/>
        <v>否</v>
      </c>
    </row>
    <row r="549" hidden="1" spans="1:16">
      <c r="A549" s="167" t="s">
        <v>135</v>
      </c>
      <c r="B549" s="168" t="s">
        <v>135</v>
      </c>
      <c r="C549" s="168" t="s">
        <v>1048</v>
      </c>
      <c r="D549" s="169" t="s">
        <v>1055</v>
      </c>
      <c r="E549" s="168" t="s">
        <v>147</v>
      </c>
      <c r="F549" s="51" t="s">
        <v>1056</v>
      </c>
      <c r="G549" s="26">
        <f>VLOOKUP(D549,全省上年决算数!$D$4:$G$1301,4)</f>
        <v>1024</v>
      </c>
      <c r="H549" s="26">
        <f>IFERROR(VLOOKUP(D549,全省预算!D:I,5,0),)</f>
        <v>1050</v>
      </c>
      <c r="I549" s="26"/>
      <c r="J549" s="26">
        <f>SUMIF(全省决算数!A548:A1928,D549:D1845,全省决算数!C548:C1928)</f>
        <v>1261</v>
      </c>
      <c r="K549" s="175">
        <f t="shared" si="52"/>
        <v>1.23</v>
      </c>
      <c r="L549" s="175">
        <f t="shared" si="55"/>
        <v>1.2</v>
      </c>
      <c r="M549" s="175">
        <f t="shared" si="53"/>
        <v>0</v>
      </c>
      <c r="N549" s="135">
        <f t="shared" si="50"/>
        <v>0.231</v>
      </c>
      <c r="O549" s="176" t="str">
        <f t="shared" si="51"/>
        <v>是</v>
      </c>
      <c r="P549" s="176" t="str">
        <f t="shared" si="54"/>
        <v>否</v>
      </c>
    </row>
    <row r="550" hidden="1" spans="1:16">
      <c r="A550" s="167" t="s">
        <v>135</v>
      </c>
      <c r="B550" s="168" t="s">
        <v>135</v>
      </c>
      <c r="C550" s="168" t="s">
        <v>1048</v>
      </c>
      <c r="D550" s="169" t="s">
        <v>1057</v>
      </c>
      <c r="E550" s="168" t="s">
        <v>147</v>
      </c>
      <c r="F550" s="51" t="s">
        <v>1058</v>
      </c>
      <c r="G550" s="26">
        <f>VLOOKUP(D550,全省上年决算数!$D$4:$G$1301,4)</f>
        <v>2551</v>
      </c>
      <c r="H550" s="26">
        <f>IFERROR(VLOOKUP(D550,全省预算!D:I,5,0),)</f>
        <v>2650</v>
      </c>
      <c r="I550" s="26"/>
      <c r="J550" s="26">
        <f>SUMIF(全省决算数!A549:A1929,D550:D1846,全省决算数!C549:C1929)</f>
        <v>3450</v>
      </c>
      <c r="K550" s="175">
        <f t="shared" si="52"/>
        <v>1.35</v>
      </c>
      <c r="L550" s="175">
        <f t="shared" si="55"/>
        <v>1.3</v>
      </c>
      <c r="M550" s="175">
        <f t="shared" si="53"/>
        <v>0</v>
      </c>
      <c r="N550" s="135">
        <f t="shared" si="50"/>
        <v>0.352</v>
      </c>
      <c r="O550" s="176" t="str">
        <f t="shared" si="51"/>
        <v>是</v>
      </c>
      <c r="P550" s="176" t="str">
        <f t="shared" si="54"/>
        <v>否</v>
      </c>
    </row>
    <row r="551" hidden="1" spans="1:16">
      <c r="A551" s="167" t="s">
        <v>135</v>
      </c>
      <c r="B551" s="168" t="s">
        <v>135</v>
      </c>
      <c r="C551" s="168" t="s">
        <v>1048</v>
      </c>
      <c r="D551" s="169" t="s">
        <v>1059</v>
      </c>
      <c r="E551" s="168" t="s">
        <v>147</v>
      </c>
      <c r="F551" s="51" t="s">
        <v>1060</v>
      </c>
      <c r="G551" s="26">
        <f>VLOOKUP(D551,全省上年决算数!$D$4:$G$1301,4)</f>
        <v>5717</v>
      </c>
      <c r="H551" s="26">
        <f>IFERROR(VLOOKUP(D551,全省预算!D:I,5,0),)</f>
        <v>5800</v>
      </c>
      <c r="I551" s="26"/>
      <c r="J551" s="26">
        <f>SUMIF(全省决算数!A550:A1930,D551:D1847,全省决算数!C550:C1930)</f>
        <v>6331</v>
      </c>
      <c r="K551" s="175">
        <f t="shared" si="52"/>
        <v>1.11</v>
      </c>
      <c r="L551" s="175">
        <f t="shared" si="55"/>
        <v>1.09</v>
      </c>
      <c r="M551" s="175">
        <f t="shared" si="53"/>
        <v>0</v>
      </c>
      <c r="N551" s="135">
        <f t="shared" si="50"/>
        <v>0.107</v>
      </c>
      <c r="O551" s="176" t="str">
        <f t="shared" si="51"/>
        <v>是</v>
      </c>
      <c r="P551" s="176" t="str">
        <f t="shared" si="54"/>
        <v>否</v>
      </c>
    </row>
    <row r="552" hidden="1" spans="1:16">
      <c r="A552" s="167" t="s">
        <v>135</v>
      </c>
      <c r="B552" s="168" t="s">
        <v>135</v>
      </c>
      <c r="C552" s="168" t="s">
        <v>1048</v>
      </c>
      <c r="D552" s="455" t="s">
        <v>1061</v>
      </c>
      <c r="E552" s="168" t="s">
        <v>147</v>
      </c>
      <c r="F552" s="51" t="s">
        <v>248</v>
      </c>
      <c r="G552" s="26">
        <f>VLOOKUP(D552,全省上年决算数!$D$4:$G$1301,4)</f>
        <v>3754</v>
      </c>
      <c r="H552" s="26">
        <f>IFERROR(VLOOKUP(D552,全省预算!D:I,5,0),)</f>
        <v>2940</v>
      </c>
      <c r="I552" s="26"/>
      <c r="J552" s="26">
        <f>SUMIF(全省决算数!A551:A1931,D552:D1848,全省决算数!C551:C1931)</f>
        <v>2970</v>
      </c>
      <c r="K552" s="175">
        <f t="shared" si="52"/>
        <v>0.79</v>
      </c>
      <c r="L552" s="175">
        <f t="shared" si="55"/>
        <v>1.01</v>
      </c>
      <c r="M552" s="175">
        <f t="shared" si="53"/>
        <v>0</v>
      </c>
      <c r="N552" s="135">
        <f t="shared" si="50"/>
        <v>-0.209</v>
      </c>
      <c r="O552" s="176" t="str">
        <f t="shared" si="51"/>
        <v>是</v>
      </c>
      <c r="P552" s="176" t="str">
        <f t="shared" si="54"/>
        <v>否</v>
      </c>
    </row>
    <row r="553" hidden="1" spans="1:16">
      <c r="A553" s="167" t="s">
        <v>135</v>
      </c>
      <c r="B553" s="168" t="s">
        <v>135</v>
      </c>
      <c r="C553" s="168" t="s">
        <v>1048</v>
      </c>
      <c r="D553" s="169" t="s">
        <v>1062</v>
      </c>
      <c r="E553" s="168" t="s">
        <v>147</v>
      </c>
      <c r="F553" s="51" t="s">
        <v>1063</v>
      </c>
      <c r="G553" s="26">
        <f>VLOOKUP(D553,全省上年决算数!$D$4:$G$1301,4)</f>
        <v>35958</v>
      </c>
      <c r="H553" s="26">
        <f>IFERROR(VLOOKUP(D553,全省预算!D:I,5,0),)</f>
        <v>36500</v>
      </c>
      <c r="I553" s="26"/>
      <c r="J553" s="26">
        <f>SUMIF(全省决算数!A552:A1932,D553:D1849,全省决算数!C552:C1932)</f>
        <v>42706</v>
      </c>
      <c r="K553" s="175">
        <f t="shared" si="52"/>
        <v>1.19</v>
      </c>
      <c r="L553" s="175">
        <f t="shared" si="55"/>
        <v>1.17</v>
      </c>
      <c r="M553" s="175">
        <f t="shared" si="53"/>
        <v>0</v>
      </c>
      <c r="N553" s="135">
        <f t="shared" si="50"/>
        <v>0.188</v>
      </c>
      <c r="O553" s="176" t="str">
        <f t="shared" si="51"/>
        <v>是</v>
      </c>
      <c r="P553" s="176" t="str">
        <f t="shared" si="54"/>
        <v>否</v>
      </c>
    </row>
    <row r="554" hidden="1" spans="1:16">
      <c r="A554" s="167" t="s">
        <v>135</v>
      </c>
      <c r="B554" s="168"/>
      <c r="C554" s="168" t="s">
        <v>1048</v>
      </c>
      <c r="D554" s="169" t="s">
        <v>1064</v>
      </c>
      <c r="E554" s="168" t="s">
        <v>147</v>
      </c>
      <c r="F554" s="51" t="s">
        <v>1065</v>
      </c>
      <c r="G554" s="26">
        <f>VLOOKUP(D554,全省上年决算数!$D$4:$G$1301,4)</f>
        <v>158</v>
      </c>
      <c r="H554" s="26">
        <f>IFERROR(VLOOKUP(D554,全省预算!D:I,5,0),)</f>
        <v>165</v>
      </c>
      <c r="I554" s="26"/>
      <c r="J554" s="26">
        <f>SUMIF(全省决算数!A553:A1933,D554:D1850,全省决算数!C553:C1933)</f>
        <v>143</v>
      </c>
      <c r="K554" s="175">
        <f t="shared" si="52"/>
        <v>0.91</v>
      </c>
      <c r="L554" s="175">
        <f t="shared" si="55"/>
        <v>0.87</v>
      </c>
      <c r="M554" s="175">
        <f t="shared" si="53"/>
        <v>0</v>
      </c>
      <c r="N554" s="135">
        <f t="shared" si="50"/>
        <v>-0.095</v>
      </c>
      <c r="O554" s="176" t="str">
        <f t="shared" si="51"/>
        <v>是</v>
      </c>
      <c r="P554" s="176" t="str">
        <f t="shared" si="54"/>
        <v>否</v>
      </c>
    </row>
    <row r="555" hidden="1" spans="1:16">
      <c r="A555" s="167" t="s">
        <v>135</v>
      </c>
      <c r="B555" s="168" t="s">
        <v>135</v>
      </c>
      <c r="C555" s="168" t="s">
        <v>1048</v>
      </c>
      <c r="D555" s="169" t="s">
        <v>1066</v>
      </c>
      <c r="E555" s="168" t="s">
        <v>147</v>
      </c>
      <c r="F555" s="49" t="s">
        <v>1067</v>
      </c>
      <c r="G555" s="26">
        <f>VLOOKUP(D555,全省上年决算数!$D$4:$G$1301,4)</f>
        <v>907</v>
      </c>
      <c r="H555" s="26">
        <f>IFERROR(VLOOKUP(D555,全省预算!D:I,5,0),)</f>
        <v>940</v>
      </c>
      <c r="I555" s="26"/>
      <c r="J555" s="26">
        <f>SUMIF(全省决算数!A554:A1934,D555:D1851,全省决算数!C554:C1934)</f>
        <v>1018</v>
      </c>
      <c r="K555" s="175">
        <f t="shared" si="52"/>
        <v>1.12</v>
      </c>
      <c r="L555" s="175">
        <f t="shared" si="55"/>
        <v>1.08</v>
      </c>
      <c r="M555" s="175">
        <f t="shared" si="53"/>
        <v>0</v>
      </c>
      <c r="N555" s="135">
        <f t="shared" si="50"/>
        <v>0.122</v>
      </c>
      <c r="O555" s="176" t="str">
        <f t="shared" si="51"/>
        <v>是</v>
      </c>
      <c r="P555" s="176" t="str">
        <f t="shared" si="54"/>
        <v>否</v>
      </c>
    </row>
    <row r="556" hidden="1" spans="1:16">
      <c r="A556" s="167" t="s">
        <v>135</v>
      </c>
      <c r="B556" s="168" t="s">
        <v>135</v>
      </c>
      <c r="C556" s="168" t="s">
        <v>1048</v>
      </c>
      <c r="D556" s="169" t="s">
        <v>1068</v>
      </c>
      <c r="E556" s="168" t="s">
        <v>147</v>
      </c>
      <c r="F556" s="49" t="s">
        <v>1069</v>
      </c>
      <c r="G556" s="26">
        <f>VLOOKUP(D556,全省上年决算数!$D$4:$G$1301,4)</f>
        <v>243</v>
      </c>
      <c r="H556" s="26">
        <f>IFERROR(VLOOKUP(D556,全省预算!D:I,5,0),)</f>
        <v>250</v>
      </c>
      <c r="I556" s="26"/>
      <c r="J556" s="26">
        <f>SUMIF(全省决算数!A555:A1935,D556:D1852,全省决算数!C555:C1935)</f>
        <v>525</v>
      </c>
      <c r="K556" s="175">
        <f t="shared" si="52"/>
        <v>2.16</v>
      </c>
      <c r="L556" s="175">
        <f t="shared" si="55"/>
        <v>2.1</v>
      </c>
      <c r="M556" s="175">
        <f t="shared" si="53"/>
        <v>0</v>
      </c>
      <c r="N556" s="135">
        <f t="shared" si="50"/>
        <v>1.16</v>
      </c>
      <c r="O556" s="176" t="str">
        <f t="shared" si="51"/>
        <v>是</v>
      </c>
      <c r="P556" s="176" t="str">
        <f t="shared" si="54"/>
        <v>否</v>
      </c>
    </row>
    <row r="557" hidden="1" spans="1:16">
      <c r="A557" s="167" t="s">
        <v>135</v>
      </c>
      <c r="B557" s="168" t="s">
        <v>135</v>
      </c>
      <c r="C557" s="168" t="s">
        <v>1048</v>
      </c>
      <c r="D557" s="169" t="s">
        <v>1070</v>
      </c>
      <c r="E557" s="168" t="s">
        <v>147</v>
      </c>
      <c r="F557" s="27" t="s">
        <v>1071</v>
      </c>
      <c r="G557" s="26">
        <f>VLOOKUP(D557,全省上年决算数!$D$4:$G$1301,4)</f>
        <v>17500</v>
      </c>
      <c r="H557" s="26">
        <f>IFERROR(VLOOKUP(D557,全省预算!D:I,5,0),)</f>
        <v>17805</v>
      </c>
      <c r="I557" s="26"/>
      <c r="J557" s="26">
        <f>SUMIF(全省决算数!A556:A1936,D557:D1853,全省决算数!C556:C1936)</f>
        <v>29709</v>
      </c>
      <c r="K557" s="175">
        <f t="shared" si="52"/>
        <v>1.7</v>
      </c>
      <c r="L557" s="175">
        <f t="shared" si="55"/>
        <v>1.67</v>
      </c>
      <c r="M557" s="175">
        <f t="shared" si="53"/>
        <v>0</v>
      </c>
      <c r="N557" s="135">
        <f t="shared" si="50"/>
        <v>0.698</v>
      </c>
      <c r="O557" s="176" t="str">
        <f t="shared" si="51"/>
        <v>是</v>
      </c>
      <c r="P557" s="176" t="str">
        <f t="shared" si="54"/>
        <v>否</v>
      </c>
    </row>
    <row r="558" ht="21.95" customHeight="1" spans="1:16">
      <c r="A558" s="167" t="s">
        <v>135</v>
      </c>
      <c r="B558" s="456" t="s">
        <v>1046</v>
      </c>
      <c r="C558" s="168"/>
      <c r="D558" s="169" t="s">
        <v>1072</v>
      </c>
      <c r="E558" s="168"/>
      <c r="F558" s="49" t="s">
        <v>1073</v>
      </c>
      <c r="G558" s="26">
        <f>SUMIF($C559:$C$1301,$D558,$G559:$G$1301)</f>
        <v>172102</v>
      </c>
      <c r="H558" s="26">
        <f>VLOOKUP(F558,全省预算!$F:$H,3,0)</f>
        <v>176000</v>
      </c>
      <c r="I558" s="26">
        <f>IFERROR(VLOOKUP(D558,全省调整!A:I,3,0),)</f>
        <v>198703</v>
      </c>
      <c r="J558" s="26">
        <f>VLOOKUP(F558,全省决算数!$B:$C,2,0)</f>
        <v>196914</v>
      </c>
      <c r="K558" s="407">
        <f t="shared" si="52"/>
        <v>1.144</v>
      </c>
      <c r="L558" s="407">
        <f t="shared" si="55"/>
        <v>1.119</v>
      </c>
      <c r="M558" s="407">
        <f t="shared" si="53"/>
        <v>0.991</v>
      </c>
      <c r="N558" s="133">
        <f t="shared" si="50"/>
        <v>0.144</v>
      </c>
      <c r="O558" s="176" t="str">
        <f t="shared" si="51"/>
        <v>是</v>
      </c>
      <c r="P558" s="176" t="str">
        <f t="shared" si="54"/>
        <v>是</v>
      </c>
    </row>
    <row r="559" hidden="1" spans="1:16">
      <c r="A559" s="167" t="s">
        <v>135</v>
      </c>
      <c r="B559" s="168" t="s">
        <v>135</v>
      </c>
      <c r="C559" s="168" t="s">
        <v>1072</v>
      </c>
      <c r="D559" s="169" t="s">
        <v>1074</v>
      </c>
      <c r="E559" s="168" t="s">
        <v>147</v>
      </c>
      <c r="F559" s="23" t="s">
        <v>141</v>
      </c>
      <c r="G559" s="26">
        <f>VLOOKUP(D559,全省上年决算数!$D$4:$G$1301,4)</f>
        <v>34172</v>
      </c>
      <c r="H559" s="26">
        <f>IFERROR(VLOOKUP(D559,全省预算!D:I,5,0),)</f>
        <v>36000</v>
      </c>
      <c r="I559" s="26"/>
      <c r="J559" s="26">
        <f>SUMIF(全省决算数!A558:A1938,D559:D1855,全省决算数!C558:C1938)</f>
        <v>43821</v>
      </c>
      <c r="K559" s="175">
        <f t="shared" si="52"/>
        <v>1.28</v>
      </c>
      <c r="L559" s="175">
        <f t="shared" si="55"/>
        <v>1.22</v>
      </c>
      <c r="M559" s="175">
        <f t="shared" si="53"/>
        <v>0</v>
      </c>
      <c r="N559" s="135">
        <f t="shared" si="50"/>
        <v>0.282</v>
      </c>
      <c r="O559" s="176" t="str">
        <f t="shared" si="51"/>
        <v>是</v>
      </c>
      <c r="P559" s="176" t="str">
        <f t="shared" si="54"/>
        <v>否</v>
      </c>
    </row>
    <row r="560" hidden="1" spans="1:16">
      <c r="A560" s="167" t="s">
        <v>135</v>
      </c>
      <c r="B560" s="168" t="s">
        <v>135</v>
      </c>
      <c r="C560" s="168" t="s">
        <v>1072</v>
      </c>
      <c r="D560" s="169" t="s">
        <v>1075</v>
      </c>
      <c r="E560" s="168" t="s">
        <v>147</v>
      </c>
      <c r="F560" s="49" t="s">
        <v>143</v>
      </c>
      <c r="G560" s="26">
        <f>VLOOKUP(D560,全省上年决算数!$D$4:$G$1301,4)</f>
        <v>4063</v>
      </c>
      <c r="H560" s="26">
        <f>IFERROR(VLOOKUP(D560,全省预算!D:I,5,0),)</f>
        <v>4150</v>
      </c>
      <c r="I560" s="26"/>
      <c r="J560" s="26">
        <f>SUMIF(全省决算数!A559:A1939,D560:D1856,全省决算数!C559:C1939)</f>
        <v>3805</v>
      </c>
      <c r="K560" s="175">
        <f t="shared" si="52"/>
        <v>0.94</v>
      </c>
      <c r="L560" s="175">
        <f t="shared" si="55"/>
        <v>0.92</v>
      </c>
      <c r="M560" s="175">
        <f t="shared" si="53"/>
        <v>0</v>
      </c>
      <c r="N560" s="135">
        <f t="shared" si="50"/>
        <v>-0.063</v>
      </c>
      <c r="O560" s="176" t="str">
        <f t="shared" si="51"/>
        <v>是</v>
      </c>
      <c r="P560" s="176" t="str">
        <f t="shared" si="54"/>
        <v>否</v>
      </c>
    </row>
    <row r="561" hidden="1" spans="1:16">
      <c r="A561" s="167" t="s">
        <v>135</v>
      </c>
      <c r="B561" s="168" t="s">
        <v>135</v>
      </c>
      <c r="C561" s="168" t="s">
        <v>1072</v>
      </c>
      <c r="D561" s="169" t="s">
        <v>1076</v>
      </c>
      <c r="E561" s="168" t="s">
        <v>147</v>
      </c>
      <c r="F561" s="49" t="s">
        <v>145</v>
      </c>
      <c r="G561" s="26">
        <f>VLOOKUP(D561,全省上年决算数!$D$4:$G$1301,4)</f>
        <v>643</v>
      </c>
      <c r="H561" s="26">
        <f>IFERROR(VLOOKUP(D561,全省预算!D:I,5,0),)</f>
        <v>650</v>
      </c>
      <c r="I561" s="26"/>
      <c r="J561" s="26">
        <f>SUMIF(全省决算数!A560:A1940,D561:D1857,全省决算数!C560:C1940)</f>
        <v>763</v>
      </c>
      <c r="K561" s="175">
        <f t="shared" si="52"/>
        <v>1.19</v>
      </c>
      <c r="L561" s="175">
        <f t="shared" si="55"/>
        <v>1.17</v>
      </c>
      <c r="M561" s="175">
        <f t="shared" si="53"/>
        <v>0</v>
      </c>
      <c r="N561" s="135">
        <f t="shared" si="50"/>
        <v>0.187</v>
      </c>
      <c r="O561" s="176" t="str">
        <f t="shared" si="51"/>
        <v>是</v>
      </c>
      <c r="P561" s="176" t="str">
        <f t="shared" si="54"/>
        <v>否</v>
      </c>
    </row>
    <row r="562" hidden="1" spans="1:16">
      <c r="A562" s="167" t="s">
        <v>135</v>
      </c>
      <c r="B562" s="168" t="s">
        <v>135</v>
      </c>
      <c r="C562" s="168" t="s">
        <v>1072</v>
      </c>
      <c r="D562" s="169" t="s">
        <v>1077</v>
      </c>
      <c r="E562" s="168" t="s">
        <v>147</v>
      </c>
      <c r="F562" s="49" t="s">
        <v>1078</v>
      </c>
      <c r="G562" s="26">
        <f>VLOOKUP(D562,全省上年决算数!$D$4:$G$1301,4)</f>
        <v>5514</v>
      </c>
      <c r="H562" s="26">
        <f>IFERROR(VLOOKUP(D562,全省预算!D:I,5,0),)</f>
        <v>5600</v>
      </c>
      <c r="I562" s="26"/>
      <c r="J562" s="26">
        <f>SUMIF(全省决算数!A561:A1941,D562:D1858,全省决算数!C561:C1941)</f>
        <v>6949</v>
      </c>
      <c r="K562" s="175">
        <f t="shared" si="52"/>
        <v>1.26</v>
      </c>
      <c r="L562" s="175">
        <f t="shared" si="55"/>
        <v>1.24</v>
      </c>
      <c r="M562" s="175">
        <f t="shared" si="53"/>
        <v>0</v>
      </c>
      <c r="N562" s="135">
        <f t="shared" si="50"/>
        <v>0.26</v>
      </c>
      <c r="O562" s="176" t="str">
        <f t="shared" si="51"/>
        <v>是</v>
      </c>
      <c r="P562" s="176" t="str">
        <f t="shared" si="54"/>
        <v>否</v>
      </c>
    </row>
    <row r="563" hidden="1" spans="1:16">
      <c r="A563" s="167" t="s">
        <v>135</v>
      </c>
      <c r="B563" s="168" t="s">
        <v>135</v>
      </c>
      <c r="C563" s="168" t="s">
        <v>1072</v>
      </c>
      <c r="D563" s="169" t="s">
        <v>1079</v>
      </c>
      <c r="E563" s="168" t="s">
        <v>147</v>
      </c>
      <c r="F563" s="49" t="s">
        <v>1080</v>
      </c>
      <c r="G563" s="26">
        <f>VLOOKUP(D563,全省上年决算数!$D$4:$G$1301,4)</f>
        <v>63579</v>
      </c>
      <c r="H563" s="26">
        <f>IFERROR(VLOOKUP(D563,全省预算!D:I,5,0),)</f>
        <v>64500</v>
      </c>
      <c r="I563" s="26"/>
      <c r="J563" s="26">
        <f>SUMIF(全省决算数!A562:A1942,D563:D1859,全省决算数!C562:C1942)</f>
        <v>66191</v>
      </c>
      <c r="K563" s="175">
        <f t="shared" si="52"/>
        <v>1.04</v>
      </c>
      <c r="L563" s="175">
        <f t="shared" si="55"/>
        <v>1.03</v>
      </c>
      <c r="M563" s="175">
        <f t="shared" si="53"/>
        <v>0</v>
      </c>
      <c r="N563" s="135">
        <f t="shared" si="50"/>
        <v>0.041</v>
      </c>
      <c r="O563" s="176" t="str">
        <f t="shared" si="51"/>
        <v>是</v>
      </c>
      <c r="P563" s="176" t="str">
        <f t="shared" si="54"/>
        <v>否</v>
      </c>
    </row>
    <row r="564" hidden="1" spans="1:16">
      <c r="A564" s="167" t="s">
        <v>135</v>
      </c>
      <c r="B564" s="168" t="s">
        <v>135</v>
      </c>
      <c r="C564" s="168" t="s">
        <v>1072</v>
      </c>
      <c r="D564" s="169" t="s">
        <v>1081</v>
      </c>
      <c r="E564" s="168" t="s">
        <v>147</v>
      </c>
      <c r="F564" s="49" t="s">
        <v>1082</v>
      </c>
      <c r="G564" s="26">
        <f>VLOOKUP(D564,全省上年决算数!$D$4:$G$1301,4)</f>
        <v>210</v>
      </c>
      <c r="H564" s="26">
        <f>IFERROR(VLOOKUP(D564,全省预算!D:I,5,0),)</f>
        <v>220</v>
      </c>
      <c r="I564" s="26"/>
      <c r="J564" s="26">
        <f>SUMIF(全省决算数!A563:A1943,D564:D1860,全省决算数!C563:C1943)</f>
        <v>199</v>
      </c>
      <c r="K564" s="175">
        <f t="shared" si="52"/>
        <v>0.95</v>
      </c>
      <c r="L564" s="175">
        <f t="shared" si="55"/>
        <v>0.9</v>
      </c>
      <c r="M564" s="175">
        <f t="shared" si="53"/>
        <v>0</v>
      </c>
      <c r="N564" s="135">
        <f t="shared" si="50"/>
        <v>-0.052</v>
      </c>
      <c r="O564" s="176" t="str">
        <f t="shared" si="51"/>
        <v>是</v>
      </c>
      <c r="P564" s="176" t="str">
        <f t="shared" si="54"/>
        <v>否</v>
      </c>
    </row>
    <row r="565" hidden="1" spans="1:16">
      <c r="A565" s="167" t="s">
        <v>135</v>
      </c>
      <c r="B565" s="168"/>
      <c r="C565" s="168" t="s">
        <v>1072</v>
      </c>
      <c r="D565" s="169" t="s">
        <v>1083</v>
      </c>
      <c r="E565" s="168" t="s">
        <v>147</v>
      </c>
      <c r="F565" s="49" t="s">
        <v>1084</v>
      </c>
      <c r="G565" s="26">
        <f>VLOOKUP(D565,全省上年决算数!$D$4:$G$1301,4)</f>
        <v>891</v>
      </c>
      <c r="H565" s="26">
        <f>IFERROR(VLOOKUP(D565,全省预算!D:I,5,0),)</f>
        <v>1600</v>
      </c>
      <c r="I565" s="26"/>
      <c r="J565" s="26">
        <f>SUMIF(全省决算数!A564:A1944,D565:D1861,全省决算数!C564:C1944)</f>
        <v>7243</v>
      </c>
      <c r="K565" s="175">
        <f t="shared" si="52"/>
        <v>8.13</v>
      </c>
      <c r="L565" s="175">
        <f t="shared" si="55"/>
        <v>4.53</v>
      </c>
      <c r="M565" s="175">
        <f t="shared" si="53"/>
        <v>0</v>
      </c>
      <c r="N565" s="135">
        <f t="shared" si="50"/>
        <v>7.129</v>
      </c>
      <c r="O565" s="176" t="str">
        <f t="shared" si="51"/>
        <v>是</v>
      </c>
      <c r="P565" s="176" t="str">
        <f t="shared" si="54"/>
        <v>否</v>
      </c>
    </row>
    <row r="566" hidden="1" spans="1:16">
      <c r="A566" s="167" t="s">
        <v>135</v>
      </c>
      <c r="B566" s="168" t="s">
        <v>135</v>
      </c>
      <c r="C566" s="168" t="s">
        <v>1072</v>
      </c>
      <c r="D566" s="169" t="s">
        <v>1085</v>
      </c>
      <c r="E566" s="168" t="s">
        <v>147</v>
      </c>
      <c r="F566" s="49" t="s">
        <v>1086</v>
      </c>
      <c r="G566" s="26">
        <f>VLOOKUP(D566,全省上年决算数!$D$4:$G$1301,4)</f>
        <v>23466</v>
      </c>
      <c r="H566" s="26">
        <f>IFERROR(VLOOKUP(D566,全省预算!D:I,5,0),)</f>
        <v>24000</v>
      </c>
      <c r="I566" s="26"/>
      <c r="J566" s="26">
        <f>SUMIF(全省决算数!A565:A1945,D566:D1862,全省决算数!C565:C1945)</f>
        <v>33419</v>
      </c>
      <c r="K566" s="175">
        <f t="shared" si="52"/>
        <v>1.42</v>
      </c>
      <c r="L566" s="175">
        <f t="shared" si="55"/>
        <v>1.39</v>
      </c>
      <c r="M566" s="175">
        <f t="shared" si="53"/>
        <v>0</v>
      </c>
      <c r="N566" s="135">
        <f t="shared" si="50"/>
        <v>0.424</v>
      </c>
      <c r="O566" s="176" t="str">
        <f t="shared" si="51"/>
        <v>是</v>
      </c>
      <c r="P566" s="176" t="str">
        <f t="shared" si="54"/>
        <v>否</v>
      </c>
    </row>
    <row r="567" hidden="1" spans="1:16">
      <c r="A567" s="167" t="s">
        <v>135</v>
      </c>
      <c r="B567" s="168" t="s">
        <v>135</v>
      </c>
      <c r="C567" s="168" t="s">
        <v>1072</v>
      </c>
      <c r="D567" s="169" t="s">
        <v>1087</v>
      </c>
      <c r="E567" s="168" t="s">
        <v>147</v>
      </c>
      <c r="F567" s="49" t="s">
        <v>1088</v>
      </c>
      <c r="G567" s="26">
        <f>VLOOKUP(D567,全省上年决算数!$D$4:$G$1301,4)</f>
        <v>2578</v>
      </c>
      <c r="H567" s="26">
        <f>IFERROR(VLOOKUP(D567,全省预算!D:I,5,0),)</f>
        <v>2450</v>
      </c>
      <c r="I567" s="26"/>
      <c r="J567" s="26">
        <f>SUMIF(全省决算数!A566:A1946,D567:D1863,全省决算数!C566:C1946)</f>
        <v>2409</v>
      </c>
      <c r="K567" s="175">
        <f t="shared" si="52"/>
        <v>0.93</v>
      </c>
      <c r="L567" s="175">
        <f t="shared" si="55"/>
        <v>0.98</v>
      </c>
      <c r="M567" s="175">
        <f t="shared" si="53"/>
        <v>0</v>
      </c>
      <c r="N567" s="135">
        <f t="shared" si="50"/>
        <v>-0.066</v>
      </c>
      <c r="O567" s="176" t="str">
        <f t="shared" si="51"/>
        <v>是</v>
      </c>
      <c r="P567" s="176" t="str">
        <f t="shared" si="54"/>
        <v>否</v>
      </c>
    </row>
    <row r="568" hidden="1" spans="1:16">
      <c r="A568" s="167" t="s">
        <v>135</v>
      </c>
      <c r="B568" s="168" t="s">
        <v>135</v>
      </c>
      <c r="C568" s="168" t="s">
        <v>1072</v>
      </c>
      <c r="D568" s="169" t="s">
        <v>1089</v>
      </c>
      <c r="E568" s="168" t="s">
        <v>147</v>
      </c>
      <c r="F568" s="49" t="s">
        <v>1090</v>
      </c>
      <c r="G568" s="26">
        <f>VLOOKUP(D568,全省上年决算数!$D$4:$G$1301,4)</f>
        <v>36986</v>
      </c>
      <c r="H568" s="26">
        <f>IFERROR(VLOOKUP(D568,全省预算!D:I,5,0),)</f>
        <v>36830</v>
      </c>
      <c r="I568" s="26"/>
      <c r="J568" s="26">
        <f>SUMIF(全省决算数!A567:A1947,D568:D1864,全省决算数!C567:C1947)</f>
        <v>32115</v>
      </c>
      <c r="K568" s="175">
        <f t="shared" si="52"/>
        <v>0.87</v>
      </c>
      <c r="L568" s="175">
        <f t="shared" si="55"/>
        <v>0.87</v>
      </c>
      <c r="M568" s="175">
        <f t="shared" si="53"/>
        <v>0</v>
      </c>
      <c r="N568" s="135">
        <f t="shared" ref="N568:N631" si="56">IF(ISERROR(J568/G568-1),"",J568/G568-1)</f>
        <v>-0.132</v>
      </c>
      <c r="O568" s="176" t="str">
        <f t="shared" si="51"/>
        <v>是</v>
      </c>
      <c r="P568" s="176" t="str">
        <f t="shared" si="54"/>
        <v>否</v>
      </c>
    </row>
    <row r="569" ht="21.95" customHeight="1" spans="1:16">
      <c r="A569" s="167" t="s">
        <v>135</v>
      </c>
      <c r="B569" s="456" t="s">
        <v>1046</v>
      </c>
      <c r="C569" s="168"/>
      <c r="D569" s="169" t="s">
        <v>1091</v>
      </c>
      <c r="E569" s="168"/>
      <c r="F569" s="49" t="s">
        <v>1092</v>
      </c>
      <c r="G569" s="26">
        <f>SUMIF($C570:$C$1301,$D569,$G570:$G$1301)</f>
        <v>1246695</v>
      </c>
      <c r="H569" s="26">
        <f>VLOOKUP(F569,全省预算!$F:$H,3,0)</f>
        <v>1555000</v>
      </c>
      <c r="I569" s="26">
        <f>IFERROR(VLOOKUP(D569,全省调整!A:I,3,0),)</f>
        <v>1548467</v>
      </c>
      <c r="J569" s="26">
        <f>VLOOKUP(F569,全省决算数!$B:$C,2,0)</f>
        <v>1546603</v>
      </c>
      <c r="K569" s="407">
        <f t="shared" si="52"/>
        <v>1.241</v>
      </c>
      <c r="L569" s="407">
        <f t="shared" si="55"/>
        <v>0.995</v>
      </c>
      <c r="M569" s="407">
        <f t="shared" si="53"/>
        <v>0.999</v>
      </c>
      <c r="N569" s="133">
        <f t="shared" si="56"/>
        <v>0.241</v>
      </c>
      <c r="O569" s="176" t="str">
        <f t="shared" si="51"/>
        <v>是</v>
      </c>
      <c r="P569" s="176" t="str">
        <f t="shared" si="54"/>
        <v>是</v>
      </c>
    </row>
    <row r="570" hidden="1" spans="1:16">
      <c r="A570" s="167" t="s">
        <v>135</v>
      </c>
      <c r="B570" s="168" t="s">
        <v>135</v>
      </c>
      <c r="C570" s="168" t="s">
        <v>1091</v>
      </c>
      <c r="D570" s="169" t="s">
        <v>1093</v>
      </c>
      <c r="E570" s="168" t="s">
        <v>147</v>
      </c>
      <c r="F570" s="49" t="s">
        <v>1094</v>
      </c>
      <c r="G570" s="26">
        <f>VLOOKUP(D570,全省上年决算数!$D$4:$G$1301,4)</f>
        <v>768999</v>
      </c>
      <c r="H570" s="26">
        <f>IFERROR(VLOOKUP(D570,全省预算!D:I,5,0),)</f>
        <v>1050000</v>
      </c>
      <c r="I570" s="26"/>
      <c r="J570" s="26">
        <f>SUMIF(全省决算数!A569:A1949,D570:D1866,全省决算数!C569:C1949)</f>
        <v>901054</v>
      </c>
      <c r="K570" s="175">
        <f t="shared" si="52"/>
        <v>1.17</v>
      </c>
      <c r="L570" s="175">
        <f t="shared" si="55"/>
        <v>0.86</v>
      </c>
      <c r="M570" s="175">
        <f t="shared" si="53"/>
        <v>0</v>
      </c>
      <c r="N570" s="135">
        <f t="shared" si="56"/>
        <v>0.172</v>
      </c>
      <c r="O570" s="176" t="str">
        <f t="shared" si="51"/>
        <v>是</v>
      </c>
      <c r="P570" s="176" t="str">
        <f t="shared" si="54"/>
        <v>否</v>
      </c>
    </row>
    <row r="571" hidden="1" spans="1:16">
      <c r="A571" s="167" t="s">
        <v>135</v>
      </c>
      <c r="B571" s="168" t="s">
        <v>135</v>
      </c>
      <c r="C571" s="168" t="s">
        <v>1091</v>
      </c>
      <c r="D571" s="169" t="s">
        <v>1095</v>
      </c>
      <c r="E571" s="168" t="s">
        <v>147</v>
      </c>
      <c r="F571" s="49" t="s">
        <v>1096</v>
      </c>
      <c r="G571" s="26">
        <f>VLOOKUP(D571,全省上年决算数!$D$4:$G$1301,4)</f>
        <v>6867</v>
      </c>
      <c r="H571" s="26">
        <f>IFERROR(VLOOKUP(D571,全省预算!D:I,5,0),)</f>
        <v>7200</v>
      </c>
      <c r="I571" s="26"/>
      <c r="J571" s="26">
        <f>SUMIF(全省决算数!A570:A1950,D571:D1867,全省决算数!C570:C1950)</f>
        <v>7059</v>
      </c>
      <c r="K571" s="175">
        <f t="shared" si="52"/>
        <v>1.03</v>
      </c>
      <c r="L571" s="175">
        <f t="shared" si="55"/>
        <v>0.98</v>
      </c>
      <c r="M571" s="175">
        <f t="shared" si="53"/>
        <v>0</v>
      </c>
      <c r="N571" s="135">
        <f t="shared" si="56"/>
        <v>0.028</v>
      </c>
      <c r="O571" s="176" t="str">
        <f t="shared" si="51"/>
        <v>是</v>
      </c>
      <c r="P571" s="176" t="str">
        <f t="shared" si="54"/>
        <v>否</v>
      </c>
    </row>
    <row r="572" hidden="1" spans="1:16">
      <c r="A572" s="167" t="s">
        <v>135</v>
      </c>
      <c r="B572" s="168" t="s">
        <v>135</v>
      </c>
      <c r="C572" s="168" t="s">
        <v>1091</v>
      </c>
      <c r="D572" s="455" t="s">
        <v>1097</v>
      </c>
      <c r="E572" s="168" t="s">
        <v>147</v>
      </c>
      <c r="F572" s="49" t="s">
        <v>1098</v>
      </c>
      <c r="G572" s="26">
        <f>VLOOKUP(D572,全省上年决算数!$D$4:$G$1301,4)</f>
        <v>10648</v>
      </c>
      <c r="H572" s="26">
        <f>IFERROR(VLOOKUP(D572,全省预算!D:I,5,0),)</f>
        <v>11800</v>
      </c>
      <c r="I572" s="26"/>
      <c r="J572" s="26">
        <f>SUMIF(全省决算数!A571:A1951,D572:D1868,全省决算数!C571:C1951)</f>
        <v>11887</v>
      </c>
      <c r="K572" s="175">
        <f t="shared" si="52"/>
        <v>1.12</v>
      </c>
      <c r="L572" s="175">
        <f t="shared" si="55"/>
        <v>1.01</v>
      </c>
      <c r="M572" s="175">
        <f t="shared" si="53"/>
        <v>0</v>
      </c>
      <c r="N572" s="135">
        <f t="shared" si="56"/>
        <v>0.116</v>
      </c>
      <c r="O572" s="176" t="str">
        <f t="shared" si="51"/>
        <v>是</v>
      </c>
      <c r="P572" s="176" t="str">
        <f t="shared" si="54"/>
        <v>否</v>
      </c>
    </row>
    <row r="573" hidden="1" spans="1:16">
      <c r="A573" s="167" t="s">
        <v>135</v>
      </c>
      <c r="B573" s="168" t="s">
        <v>135</v>
      </c>
      <c r="C573" s="168" t="s">
        <v>1091</v>
      </c>
      <c r="D573" s="169" t="s">
        <v>1099</v>
      </c>
      <c r="E573" s="168" t="s">
        <v>147</v>
      </c>
      <c r="F573" s="49" t="s">
        <v>1100</v>
      </c>
      <c r="G573" s="26">
        <f>VLOOKUP(D573,全省上年决算数!$D$4:$G$1301,4)</f>
        <v>8043</v>
      </c>
      <c r="H573" s="26">
        <f>IFERROR(VLOOKUP(D573,全省预算!D:I,5,0),)</f>
        <v>8700</v>
      </c>
      <c r="I573" s="26"/>
      <c r="J573" s="26">
        <f>SUMIF(全省决算数!A572:A1952,D573:D1869,全省决算数!C572:C1952)</f>
        <v>9258</v>
      </c>
      <c r="K573" s="175">
        <f t="shared" si="52"/>
        <v>1.15</v>
      </c>
      <c r="L573" s="175">
        <f t="shared" si="55"/>
        <v>1.06</v>
      </c>
      <c r="M573" s="175">
        <f t="shared" si="53"/>
        <v>0</v>
      </c>
      <c r="N573" s="135">
        <f t="shared" si="56"/>
        <v>0.151</v>
      </c>
      <c r="O573" s="176" t="str">
        <f t="shared" si="51"/>
        <v>是</v>
      </c>
      <c r="P573" s="176" t="str">
        <f t="shared" si="54"/>
        <v>否</v>
      </c>
    </row>
    <row r="574" hidden="1" spans="1:16">
      <c r="A574" s="167" t="s">
        <v>135</v>
      </c>
      <c r="B574" s="168"/>
      <c r="C574" s="168" t="s">
        <v>1091</v>
      </c>
      <c r="D574" s="169" t="s">
        <v>1101</v>
      </c>
      <c r="E574" s="168" t="s">
        <v>147</v>
      </c>
      <c r="F574" s="49" t="s">
        <v>1102</v>
      </c>
      <c r="G574" s="26">
        <f>VLOOKUP(D574,全省上年决算数!$D$4:$G$1301,4)</f>
        <v>5556</v>
      </c>
      <c r="H574" s="26">
        <f>IFERROR(VLOOKUP(D574,全省预算!D:I,5,0),)</f>
        <v>5780</v>
      </c>
      <c r="I574" s="26"/>
      <c r="J574" s="26">
        <f>SUMIF(全省决算数!A573:A1953,D574:D1870,全省决算数!C573:C1953)</f>
        <v>7383</v>
      </c>
      <c r="K574" s="175">
        <f t="shared" si="52"/>
        <v>1.33</v>
      </c>
      <c r="L574" s="175">
        <f t="shared" si="55"/>
        <v>1.28</v>
      </c>
      <c r="M574" s="175">
        <f t="shared" si="53"/>
        <v>0</v>
      </c>
      <c r="N574" s="135">
        <f t="shared" si="56"/>
        <v>0.329</v>
      </c>
      <c r="O574" s="176" t="str">
        <f t="shared" si="51"/>
        <v>是</v>
      </c>
      <c r="P574" s="176" t="str">
        <f t="shared" si="54"/>
        <v>否</v>
      </c>
    </row>
    <row r="575" hidden="1" spans="1:16">
      <c r="A575" s="167" t="s">
        <v>135</v>
      </c>
      <c r="B575" s="168" t="s">
        <v>135</v>
      </c>
      <c r="C575" s="168" t="s">
        <v>1091</v>
      </c>
      <c r="D575" s="169" t="s">
        <v>1103</v>
      </c>
      <c r="E575" s="168" t="s">
        <v>147</v>
      </c>
      <c r="F575" s="49" t="s">
        <v>1104</v>
      </c>
      <c r="G575" s="26">
        <f>VLOOKUP(D575,全省上年决算数!$D$4:$G$1301,4)</f>
        <v>405910</v>
      </c>
      <c r="H575" s="26">
        <f>IFERROR(VLOOKUP(D575,全省预算!D:I,5,0),)</f>
        <v>430000</v>
      </c>
      <c r="I575" s="26"/>
      <c r="J575" s="26">
        <f>SUMIF(全省决算数!A574:A1954,D575:D1871,全省决算数!C574:C1954)</f>
        <v>562547</v>
      </c>
      <c r="K575" s="175">
        <f t="shared" si="52"/>
        <v>1.39</v>
      </c>
      <c r="L575" s="175">
        <f t="shared" si="55"/>
        <v>1.31</v>
      </c>
      <c r="M575" s="175">
        <f t="shared" si="53"/>
        <v>0</v>
      </c>
      <c r="N575" s="135">
        <f t="shared" si="56"/>
        <v>0.386</v>
      </c>
      <c r="O575" s="176" t="str">
        <f t="shared" si="51"/>
        <v>是</v>
      </c>
      <c r="P575" s="176" t="str">
        <f t="shared" si="54"/>
        <v>否</v>
      </c>
    </row>
    <row r="576" hidden="1" spans="1:16">
      <c r="A576" s="167" t="s">
        <v>135</v>
      </c>
      <c r="B576" s="168" t="s">
        <v>135</v>
      </c>
      <c r="C576" s="168" t="s">
        <v>1091</v>
      </c>
      <c r="D576" s="169" t="s">
        <v>1105</v>
      </c>
      <c r="E576" s="168" t="s">
        <v>147</v>
      </c>
      <c r="F576" s="49" t="s">
        <v>1106</v>
      </c>
      <c r="G576" s="26">
        <f>VLOOKUP(D576,全省上年决算数!$D$4:$G$1301,4)</f>
        <v>40672</v>
      </c>
      <c r="H576" s="26">
        <f>IFERROR(VLOOKUP(D576,全省预算!D:I,5,0),)</f>
        <v>41520</v>
      </c>
      <c r="I576" s="26"/>
      <c r="J576" s="26">
        <f>SUMIF(全省决算数!A575:A1955,D576:D1872,全省决算数!C575:C1955)</f>
        <v>47415</v>
      </c>
      <c r="K576" s="175">
        <f t="shared" si="52"/>
        <v>1.17</v>
      </c>
      <c r="L576" s="175">
        <f t="shared" si="55"/>
        <v>1.14</v>
      </c>
      <c r="M576" s="175">
        <f t="shared" si="53"/>
        <v>0</v>
      </c>
      <c r="N576" s="135">
        <f t="shared" si="56"/>
        <v>0.166</v>
      </c>
      <c r="O576" s="176" t="str">
        <f t="shared" si="51"/>
        <v>是</v>
      </c>
      <c r="P576" s="176" t="str">
        <f t="shared" si="54"/>
        <v>否</v>
      </c>
    </row>
    <row r="577" ht="21.95" customHeight="1" spans="1:16">
      <c r="A577" s="167" t="s">
        <v>135</v>
      </c>
      <c r="B577" s="456" t="s">
        <v>1046</v>
      </c>
      <c r="C577" s="168"/>
      <c r="D577" s="169" t="s">
        <v>1107</v>
      </c>
      <c r="E577" s="168"/>
      <c r="F577" s="49" t="s">
        <v>1108</v>
      </c>
      <c r="G577" s="26">
        <f>SUMIF($C578:$C$1301,$D577,$G578:$G$1301)</f>
        <v>1771692</v>
      </c>
      <c r="H577" s="26">
        <f>VLOOKUP(F577,全省预算!$F:$H,3,0)</f>
        <v>1869000</v>
      </c>
      <c r="I577" s="26">
        <f>IFERROR(VLOOKUP(D577,全省调整!A:I,3,0),)</f>
        <v>2181086</v>
      </c>
      <c r="J577" s="26">
        <f>VLOOKUP(F577,全省决算数!$B:$C,2,0)</f>
        <v>2176634</v>
      </c>
      <c r="K577" s="407">
        <f t="shared" si="52"/>
        <v>1.229</v>
      </c>
      <c r="L577" s="407">
        <f t="shared" si="55"/>
        <v>1.165</v>
      </c>
      <c r="M577" s="407">
        <f t="shared" si="53"/>
        <v>0.998</v>
      </c>
      <c r="N577" s="133">
        <f t="shared" si="56"/>
        <v>0.229</v>
      </c>
      <c r="O577" s="176" t="str">
        <f t="shared" si="51"/>
        <v>是</v>
      </c>
      <c r="P577" s="176" t="str">
        <f t="shared" si="54"/>
        <v>是</v>
      </c>
    </row>
    <row r="578" hidden="1" spans="1:16">
      <c r="A578" s="167" t="s">
        <v>135</v>
      </c>
      <c r="B578" s="168" t="s">
        <v>135</v>
      </c>
      <c r="C578" s="168" t="s">
        <v>1107</v>
      </c>
      <c r="D578" s="169" t="s">
        <v>1109</v>
      </c>
      <c r="E578" s="168" t="s">
        <v>147</v>
      </c>
      <c r="F578" s="49" t="s">
        <v>1110</v>
      </c>
      <c r="G578" s="26">
        <f>VLOOKUP(D578,全省上年决算数!$D$4:$G$1301,4)</f>
        <v>504970</v>
      </c>
      <c r="H578" s="26">
        <f>IFERROR(VLOOKUP(D578,全省预算!D:I,5,0),)</f>
        <v>540000</v>
      </c>
      <c r="I578" s="26"/>
      <c r="J578" s="26">
        <f>SUMIF(全省决算数!A577:A1957,D578:D1874,全省决算数!C577:C1957)</f>
        <v>624860</v>
      </c>
      <c r="K578" s="175">
        <f t="shared" si="52"/>
        <v>1.24</v>
      </c>
      <c r="L578" s="175">
        <f t="shared" si="55"/>
        <v>1.16</v>
      </c>
      <c r="M578" s="175">
        <f t="shared" si="53"/>
        <v>0</v>
      </c>
      <c r="N578" s="135">
        <f t="shared" si="56"/>
        <v>0.237</v>
      </c>
      <c r="O578" s="176" t="str">
        <f t="shared" si="51"/>
        <v>是</v>
      </c>
      <c r="P578" s="176" t="str">
        <f t="shared" si="54"/>
        <v>否</v>
      </c>
    </row>
    <row r="579" hidden="1" spans="1:16">
      <c r="A579" s="167" t="s">
        <v>135</v>
      </c>
      <c r="B579" s="168"/>
      <c r="C579" s="168" t="s">
        <v>1107</v>
      </c>
      <c r="D579" s="169" t="s">
        <v>1111</v>
      </c>
      <c r="E579" s="168" t="s">
        <v>147</v>
      </c>
      <c r="F579" s="49" t="s">
        <v>1112</v>
      </c>
      <c r="G579" s="26">
        <f>VLOOKUP(D579,全省上年决算数!$D$4:$G$1301,4)</f>
        <v>1112594</v>
      </c>
      <c r="H579" s="26">
        <f>IFERROR(VLOOKUP(D579,全省预算!D:I,5,0),)</f>
        <v>1170000</v>
      </c>
      <c r="I579" s="26"/>
      <c r="J579" s="26">
        <f>SUMIF(全省决算数!A578:A1958,D579:D1875,全省决算数!C578:C1958)</f>
        <v>1398332</v>
      </c>
      <c r="K579" s="175">
        <f t="shared" si="52"/>
        <v>1.26</v>
      </c>
      <c r="L579" s="175">
        <f t="shared" si="55"/>
        <v>1.2</v>
      </c>
      <c r="M579" s="175">
        <f t="shared" si="53"/>
        <v>0</v>
      </c>
      <c r="N579" s="135">
        <f t="shared" si="56"/>
        <v>0.257</v>
      </c>
      <c r="O579" s="176" t="str">
        <f t="shared" si="51"/>
        <v>是</v>
      </c>
      <c r="P579" s="176" t="str">
        <f t="shared" si="54"/>
        <v>否</v>
      </c>
    </row>
    <row r="580" hidden="1" spans="1:16">
      <c r="A580" s="167" t="s">
        <v>135</v>
      </c>
      <c r="B580" s="168" t="s">
        <v>135</v>
      </c>
      <c r="C580" s="168" t="s">
        <v>1107</v>
      </c>
      <c r="D580" s="169" t="s">
        <v>1113</v>
      </c>
      <c r="E580" s="168" t="s">
        <v>147</v>
      </c>
      <c r="F580" s="49" t="s">
        <v>1114</v>
      </c>
      <c r="G580" s="26">
        <f>VLOOKUP(D580,全省上年决算数!$D$4:$G$1301,4)</f>
        <v>15009</v>
      </c>
      <c r="H580" s="26">
        <f>IFERROR(VLOOKUP(D580,全省预算!D:I,5,0),)</f>
        <v>16000</v>
      </c>
      <c r="I580" s="26"/>
      <c r="J580" s="26">
        <f>SUMIF(全省决算数!A579:A1959,D580:D1876,全省决算数!C579:C1959)</f>
        <v>18161</v>
      </c>
      <c r="K580" s="175">
        <f t="shared" si="52"/>
        <v>1.21</v>
      </c>
      <c r="L580" s="175">
        <f t="shared" si="55"/>
        <v>1.14</v>
      </c>
      <c r="M580" s="175">
        <f t="shared" si="53"/>
        <v>0</v>
      </c>
      <c r="N580" s="135">
        <f t="shared" si="56"/>
        <v>0.21</v>
      </c>
      <c r="O580" s="176" t="str">
        <f t="shared" ref="O580:O643" si="57">IF(F580&lt;&gt;"",IF(SUM(G580:J580)&lt;&gt;0,"是","否"),"空")</f>
        <v>是</v>
      </c>
      <c r="P580" s="176" t="str">
        <f t="shared" si="54"/>
        <v>否</v>
      </c>
    </row>
    <row r="581" hidden="1" spans="1:16">
      <c r="A581" s="167" t="s">
        <v>135</v>
      </c>
      <c r="B581" s="168" t="s">
        <v>135</v>
      </c>
      <c r="C581" s="168" t="s">
        <v>1107</v>
      </c>
      <c r="D581" s="169" t="s">
        <v>1115</v>
      </c>
      <c r="E581" s="168" t="s">
        <v>147</v>
      </c>
      <c r="F581" s="49" t="s">
        <v>1116</v>
      </c>
      <c r="G581" s="26">
        <f>VLOOKUP(D581,全省上年决算数!$D$4:$G$1301,4)</f>
        <v>57884</v>
      </c>
      <c r="H581" s="26">
        <f>IFERROR(VLOOKUP(D581,全省预算!D:I,5,0),)</f>
        <v>61000</v>
      </c>
      <c r="I581" s="26"/>
      <c r="J581" s="26">
        <f>SUMIF(全省决算数!A580:A1960,D581:D1877,全省决算数!C580:C1960)</f>
        <v>76142</v>
      </c>
      <c r="K581" s="175">
        <f t="shared" ref="K581:K644" si="58">J581/G581</f>
        <v>1.32</v>
      </c>
      <c r="L581" s="175">
        <f t="shared" si="55"/>
        <v>1.25</v>
      </c>
      <c r="M581" s="175">
        <f t="shared" ref="M581:M644" si="59">IFERROR(J581/I581,0)</f>
        <v>0</v>
      </c>
      <c r="N581" s="135">
        <f t="shared" si="56"/>
        <v>0.315</v>
      </c>
      <c r="O581" s="176" t="str">
        <f t="shared" si="57"/>
        <v>是</v>
      </c>
      <c r="P581" s="176" t="str">
        <f t="shared" ref="P581:P644" si="60">IF(C581&lt;&gt;"","否","是")</f>
        <v>否</v>
      </c>
    </row>
    <row r="582" hidden="1" spans="1:16">
      <c r="A582" s="167" t="s">
        <v>135</v>
      </c>
      <c r="B582" s="168" t="s">
        <v>135</v>
      </c>
      <c r="C582" s="168" t="s">
        <v>1107</v>
      </c>
      <c r="D582" s="169" t="s">
        <v>1117</v>
      </c>
      <c r="E582" s="168" t="s">
        <v>147</v>
      </c>
      <c r="F582" s="49" t="s">
        <v>1118</v>
      </c>
      <c r="G582" s="26">
        <f>VLOOKUP(D582,全省上年决算数!$D$4:$G$1301,4)</f>
        <v>81235</v>
      </c>
      <c r="H582" s="26">
        <f>IFERROR(VLOOKUP(D582,全省预算!D:I,5,0),)</f>
        <v>82000</v>
      </c>
      <c r="I582" s="26"/>
      <c r="J582" s="26">
        <f>SUMIF(全省决算数!A581:A1961,D582:D1878,全省决算数!C581:C1961)</f>
        <v>59139</v>
      </c>
      <c r="K582" s="175">
        <f t="shared" si="58"/>
        <v>0.73</v>
      </c>
      <c r="L582" s="175">
        <f t="shared" ref="L582:L644" si="61">J582/H582</f>
        <v>0.72</v>
      </c>
      <c r="M582" s="175">
        <f t="shared" si="59"/>
        <v>0</v>
      </c>
      <c r="N582" s="135">
        <f t="shared" si="56"/>
        <v>-0.272</v>
      </c>
      <c r="O582" s="176" t="str">
        <f t="shared" si="57"/>
        <v>是</v>
      </c>
      <c r="P582" s="176" t="str">
        <f t="shared" si="60"/>
        <v>否</v>
      </c>
    </row>
    <row r="583" ht="21.95" customHeight="1" spans="1:16">
      <c r="A583" s="167" t="s">
        <v>135</v>
      </c>
      <c r="B583" s="168" t="s">
        <v>1046</v>
      </c>
      <c r="C583" s="168" t="s">
        <v>135</v>
      </c>
      <c r="D583" s="169" t="s">
        <v>1119</v>
      </c>
      <c r="E583" s="168" t="s">
        <v>135</v>
      </c>
      <c r="F583" s="49" t="s">
        <v>1120</v>
      </c>
      <c r="G583" s="26">
        <f>SUMIF($C584:$C$1301,$D583,$G584:$G$1301)</f>
        <v>38965</v>
      </c>
      <c r="H583" s="26">
        <f>VLOOKUP(F583,全省预算!$F:$H,3,0)</f>
        <v>40000</v>
      </c>
      <c r="I583" s="26">
        <f>IFERROR(VLOOKUP(D583,全省调整!A:I,3,0),)</f>
        <v>3588</v>
      </c>
      <c r="J583" s="26">
        <f>VLOOKUP(F583,全省决算数!$B:$C,2,0)</f>
        <v>3584</v>
      </c>
      <c r="K583" s="407">
        <f t="shared" si="58"/>
        <v>0.092</v>
      </c>
      <c r="L583" s="407">
        <f t="shared" si="61"/>
        <v>0.09</v>
      </c>
      <c r="M583" s="407">
        <f t="shared" si="59"/>
        <v>0.999</v>
      </c>
      <c r="N583" s="133">
        <f t="shared" si="56"/>
        <v>-0.908</v>
      </c>
      <c r="O583" s="176" t="str">
        <f t="shared" si="57"/>
        <v>是</v>
      </c>
      <c r="P583" s="176" t="str">
        <f t="shared" si="60"/>
        <v>是</v>
      </c>
    </row>
    <row r="584" hidden="1" spans="1:16">
      <c r="A584" s="167" t="s">
        <v>135</v>
      </c>
      <c r="B584" s="168" t="s">
        <v>135</v>
      </c>
      <c r="C584" s="456" t="s">
        <v>1119</v>
      </c>
      <c r="D584" s="169" t="s">
        <v>1121</v>
      </c>
      <c r="E584" s="168" t="s">
        <v>147</v>
      </c>
      <c r="F584" s="49" t="s">
        <v>1122</v>
      </c>
      <c r="G584" s="26">
        <f>VLOOKUP(D584,全省上年决算数!$D$4:$G$1301,4)</f>
        <v>31745</v>
      </c>
      <c r="H584" s="26">
        <f>IFERROR(VLOOKUP(D584,全省预算!D:I,5,0),)</f>
        <v>32500</v>
      </c>
      <c r="I584" s="26"/>
      <c r="J584" s="26">
        <f>SUMIF(全省决算数!A583:A1963,D584:D1880,全省决算数!C583:C1963)</f>
        <v>3004</v>
      </c>
      <c r="K584" s="175">
        <f t="shared" si="58"/>
        <v>0.09</v>
      </c>
      <c r="L584" s="175">
        <f t="shared" si="61"/>
        <v>0.09</v>
      </c>
      <c r="M584" s="175">
        <f t="shared" si="59"/>
        <v>0</v>
      </c>
      <c r="N584" s="135">
        <f t="shared" si="56"/>
        <v>-0.905</v>
      </c>
      <c r="O584" s="176" t="str">
        <f t="shared" si="57"/>
        <v>是</v>
      </c>
      <c r="P584" s="176" t="str">
        <f t="shared" si="60"/>
        <v>否</v>
      </c>
    </row>
    <row r="585" hidden="1" spans="1:16">
      <c r="A585" s="167" t="s">
        <v>135</v>
      </c>
      <c r="B585" s="168" t="s">
        <v>135</v>
      </c>
      <c r="C585" s="456" t="s">
        <v>1119</v>
      </c>
      <c r="D585" s="169" t="s">
        <v>1123</v>
      </c>
      <c r="E585" s="168" t="s">
        <v>147</v>
      </c>
      <c r="F585" s="49" t="s">
        <v>1124</v>
      </c>
      <c r="G585" s="26">
        <f>VLOOKUP(D585,全省上年决算数!$D$4:$G$1301,4)</f>
        <v>0</v>
      </c>
      <c r="H585" s="26">
        <f>IFERROR(VLOOKUP(D585,全省预算!D:I,5,0),)</f>
        <v>0</v>
      </c>
      <c r="I585" s="26"/>
      <c r="J585" s="26">
        <f>SUMIF(全省决算数!A584:A1964,D585:D1881,全省决算数!C584:C1964)</f>
        <v>0</v>
      </c>
      <c r="K585" s="175"/>
      <c r="L585" s="175"/>
      <c r="M585" s="175">
        <f t="shared" si="59"/>
        <v>0</v>
      </c>
      <c r="N585" s="135" t="str">
        <f t="shared" si="56"/>
        <v/>
      </c>
      <c r="O585" s="176" t="str">
        <f t="shared" si="57"/>
        <v>否</v>
      </c>
      <c r="P585" s="176" t="str">
        <f t="shared" si="60"/>
        <v>否</v>
      </c>
    </row>
    <row r="586" hidden="1" spans="1:16">
      <c r="A586" s="167" t="s">
        <v>135</v>
      </c>
      <c r="B586" s="168" t="s">
        <v>135</v>
      </c>
      <c r="C586" s="456" t="s">
        <v>1119</v>
      </c>
      <c r="D586" s="169" t="s">
        <v>1125</v>
      </c>
      <c r="E586" s="168" t="s">
        <v>147</v>
      </c>
      <c r="F586" s="49" t="s">
        <v>1126</v>
      </c>
      <c r="G586" s="26">
        <f>VLOOKUP(D586,全省上年决算数!$D$4:$G$1301,4)</f>
        <v>7220</v>
      </c>
      <c r="H586" s="26">
        <f>IFERROR(VLOOKUP(D586,全省预算!D:I,5,0),)</f>
        <v>7500</v>
      </c>
      <c r="I586" s="26"/>
      <c r="J586" s="26">
        <f>SUMIF(全省决算数!A585:A1965,D586:D1882,全省决算数!C585:C1965)</f>
        <v>580</v>
      </c>
      <c r="K586" s="175">
        <f t="shared" si="58"/>
        <v>0.08</v>
      </c>
      <c r="L586" s="175">
        <f t="shared" si="61"/>
        <v>0.08</v>
      </c>
      <c r="M586" s="175">
        <f t="shared" si="59"/>
        <v>0</v>
      </c>
      <c r="N586" s="135">
        <f t="shared" si="56"/>
        <v>-0.92</v>
      </c>
      <c r="O586" s="176" t="str">
        <f t="shared" si="57"/>
        <v>是</v>
      </c>
      <c r="P586" s="176" t="str">
        <f t="shared" si="60"/>
        <v>否</v>
      </c>
    </row>
    <row r="587" ht="21.95" customHeight="1" spans="1:16">
      <c r="A587" s="167" t="s">
        <v>135</v>
      </c>
      <c r="B587" s="456" t="s">
        <v>1046</v>
      </c>
      <c r="C587" s="168"/>
      <c r="D587" s="169" t="s">
        <v>1127</v>
      </c>
      <c r="E587" s="168"/>
      <c r="F587" s="49" t="s">
        <v>1128</v>
      </c>
      <c r="G587" s="26">
        <f>SUMIF($C588:$C$1301,$D587,$G588:$G$1301)</f>
        <v>199874</v>
      </c>
      <c r="H587" s="26">
        <f>VLOOKUP(F587,全省预算!$F:$H,3,0)</f>
        <v>206000</v>
      </c>
      <c r="I587" s="26">
        <f>IFERROR(VLOOKUP(D587,全省调整!A:I,3,0),)</f>
        <v>249085</v>
      </c>
      <c r="J587" s="26">
        <f>VLOOKUP(F587,全省决算数!$B:$C,2,0)</f>
        <v>243783</v>
      </c>
      <c r="K587" s="407">
        <f t="shared" si="58"/>
        <v>1.22</v>
      </c>
      <c r="L587" s="407">
        <f t="shared" si="61"/>
        <v>1.183</v>
      </c>
      <c r="M587" s="407">
        <f t="shared" si="59"/>
        <v>0.979</v>
      </c>
      <c r="N587" s="133">
        <f t="shared" si="56"/>
        <v>0.22</v>
      </c>
      <c r="O587" s="176" t="str">
        <f t="shared" si="57"/>
        <v>是</v>
      </c>
      <c r="P587" s="176" t="str">
        <f t="shared" si="60"/>
        <v>是</v>
      </c>
    </row>
    <row r="588" hidden="1" spans="1:16">
      <c r="A588" s="167" t="s">
        <v>135</v>
      </c>
      <c r="B588" s="168" t="s">
        <v>135</v>
      </c>
      <c r="C588" s="168" t="s">
        <v>1127</v>
      </c>
      <c r="D588" s="169" t="s">
        <v>1129</v>
      </c>
      <c r="E588" s="168" t="s">
        <v>147</v>
      </c>
      <c r="F588" s="49" t="s">
        <v>1130</v>
      </c>
      <c r="G588" s="26">
        <f>VLOOKUP(D588,全省上年决算数!$D$4:$G$1301,4)</f>
        <v>453</v>
      </c>
      <c r="H588" s="26">
        <f>IFERROR(VLOOKUP(D588,全省预算!D:I,5,0),)</f>
        <v>470</v>
      </c>
      <c r="I588" s="26"/>
      <c r="J588" s="26">
        <f>SUMIF(全省决算数!A587:A1967,D588:D1884,全省决算数!C587:C1967)</f>
        <v>429</v>
      </c>
      <c r="K588" s="175">
        <f t="shared" si="58"/>
        <v>0.95</v>
      </c>
      <c r="L588" s="175">
        <f t="shared" si="61"/>
        <v>0.91</v>
      </c>
      <c r="M588" s="175">
        <f t="shared" si="59"/>
        <v>0</v>
      </c>
      <c r="N588" s="135">
        <f t="shared" si="56"/>
        <v>-0.053</v>
      </c>
      <c r="O588" s="176" t="str">
        <f t="shared" si="57"/>
        <v>是</v>
      </c>
      <c r="P588" s="176" t="str">
        <f t="shared" si="60"/>
        <v>否</v>
      </c>
    </row>
    <row r="589" hidden="1" spans="1:16">
      <c r="A589" s="167" t="s">
        <v>135</v>
      </c>
      <c r="B589" s="168" t="s">
        <v>135</v>
      </c>
      <c r="C589" s="168" t="s">
        <v>1127</v>
      </c>
      <c r="D589" s="169" t="s">
        <v>1131</v>
      </c>
      <c r="E589" s="168" t="s">
        <v>147</v>
      </c>
      <c r="F589" s="49" t="s">
        <v>1132</v>
      </c>
      <c r="G589" s="26">
        <f>VLOOKUP(D589,全省上年决算数!$D$4:$G$1301,4)</f>
        <v>2724</v>
      </c>
      <c r="H589" s="26">
        <f>IFERROR(VLOOKUP(D589,全省预算!D:I,5,0),)</f>
        <v>2850</v>
      </c>
      <c r="I589" s="26"/>
      <c r="J589" s="26">
        <f>SUMIF(全省决算数!A588:A1968,D589:D1885,全省决算数!C588:C1968)</f>
        <v>2459</v>
      </c>
      <c r="K589" s="175">
        <f t="shared" si="58"/>
        <v>0.9</v>
      </c>
      <c r="L589" s="175">
        <f t="shared" si="61"/>
        <v>0.86</v>
      </c>
      <c r="M589" s="175">
        <f t="shared" si="59"/>
        <v>0</v>
      </c>
      <c r="N589" s="135">
        <f t="shared" si="56"/>
        <v>-0.097</v>
      </c>
      <c r="O589" s="176" t="str">
        <f t="shared" si="57"/>
        <v>是</v>
      </c>
      <c r="P589" s="176" t="str">
        <f t="shared" si="60"/>
        <v>否</v>
      </c>
    </row>
    <row r="590" hidden="1" spans="1:16">
      <c r="A590" s="167" t="s">
        <v>135</v>
      </c>
      <c r="B590" s="168" t="s">
        <v>135</v>
      </c>
      <c r="C590" s="168" t="s">
        <v>1127</v>
      </c>
      <c r="D590" s="169" t="s">
        <v>1133</v>
      </c>
      <c r="E590" s="168" t="s">
        <v>147</v>
      </c>
      <c r="F590" s="49" t="s">
        <v>1134</v>
      </c>
      <c r="G590" s="26">
        <f>VLOOKUP(D590,全省上年决算数!$D$4:$G$1301,4)</f>
        <v>0</v>
      </c>
      <c r="H590" s="26">
        <f>IFERROR(VLOOKUP(D590,全省预算!D:I,5,0),)</f>
        <v>0</v>
      </c>
      <c r="I590" s="26"/>
      <c r="J590" s="26">
        <f>SUMIF(全省决算数!A589:A1969,D590:D1886,全省决算数!C589:C1969)</f>
        <v>7</v>
      </c>
      <c r="K590" s="175"/>
      <c r="L590" s="175"/>
      <c r="M590" s="175">
        <f t="shared" si="59"/>
        <v>0</v>
      </c>
      <c r="N590" s="135" t="str">
        <f t="shared" si="56"/>
        <v/>
      </c>
      <c r="O590" s="176" t="str">
        <f t="shared" si="57"/>
        <v>是</v>
      </c>
      <c r="P590" s="176" t="str">
        <f t="shared" si="60"/>
        <v>否</v>
      </c>
    </row>
    <row r="591" hidden="1" spans="1:16">
      <c r="A591" s="167" t="s">
        <v>135</v>
      </c>
      <c r="B591" s="168" t="s">
        <v>135</v>
      </c>
      <c r="C591" s="168" t="s">
        <v>1127</v>
      </c>
      <c r="D591" s="169" t="s">
        <v>1135</v>
      </c>
      <c r="E591" s="168" t="s">
        <v>147</v>
      </c>
      <c r="F591" s="27" t="s">
        <v>1136</v>
      </c>
      <c r="G591" s="26">
        <f>VLOOKUP(D591,全省上年决算数!$D$4:$G$1301,4)</f>
        <v>3740</v>
      </c>
      <c r="H591" s="26">
        <f>IFERROR(VLOOKUP(D591,全省预算!D:I,5,0),)</f>
        <v>3850</v>
      </c>
      <c r="I591" s="26"/>
      <c r="J591" s="26">
        <f>SUMIF(全省决算数!A590:A1970,D591:D1887,全省决算数!C590:C1970)</f>
        <v>4627</v>
      </c>
      <c r="K591" s="175">
        <f t="shared" si="58"/>
        <v>1.24</v>
      </c>
      <c r="L591" s="175">
        <f t="shared" si="61"/>
        <v>1.2</v>
      </c>
      <c r="M591" s="175">
        <f t="shared" si="59"/>
        <v>0</v>
      </c>
      <c r="N591" s="135">
        <f t="shared" si="56"/>
        <v>0.237</v>
      </c>
      <c r="O591" s="176" t="str">
        <f t="shared" si="57"/>
        <v>是</v>
      </c>
      <c r="P591" s="176" t="str">
        <f t="shared" si="60"/>
        <v>否</v>
      </c>
    </row>
    <row r="592" hidden="1" spans="1:16">
      <c r="A592" s="167" t="s">
        <v>135</v>
      </c>
      <c r="B592" s="168" t="s">
        <v>135</v>
      </c>
      <c r="C592" s="168" t="s">
        <v>1127</v>
      </c>
      <c r="D592" s="169" t="s">
        <v>1137</v>
      </c>
      <c r="E592" s="168" t="s">
        <v>147</v>
      </c>
      <c r="F592" s="49" t="s">
        <v>1138</v>
      </c>
      <c r="G592" s="26">
        <f>VLOOKUP(D592,全省上年决算数!$D$4:$G$1301,4)</f>
        <v>6174</v>
      </c>
      <c r="H592" s="26">
        <f>IFERROR(VLOOKUP(D592,全省预算!D:I,5,0),)</f>
        <v>6300</v>
      </c>
      <c r="I592" s="26"/>
      <c r="J592" s="26">
        <f>SUMIF(全省决算数!A591:A1971,D592:D1888,全省决算数!C591:C1971)</f>
        <v>7261</v>
      </c>
      <c r="K592" s="175">
        <f t="shared" si="58"/>
        <v>1.18</v>
      </c>
      <c r="L592" s="175">
        <f t="shared" si="61"/>
        <v>1.15</v>
      </c>
      <c r="M592" s="175">
        <f t="shared" si="59"/>
        <v>0</v>
      </c>
      <c r="N592" s="135">
        <f t="shared" si="56"/>
        <v>0.176</v>
      </c>
      <c r="O592" s="176" t="str">
        <f t="shared" si="57"/>
        <v>是</v>
      </c>
      <c r="P592" s="176" t="str">
        <f t="shared" si="60"/>
        <v>否</v>
      </c>
    </row>
    <row r="593" hidden="1" spans="1:16">
      <c r="A593" s="167" t="s">
        <v>135</v>
      </c>
      <c r="B593" s="168" t="s">
        <v>135</v>
      </c>
      <c r="C593" s="168" t="s">
        <v>1127</v>
      </c>
      <c r="D593" s="169" t="s">
        <v>1139</v>
      </c>
      <c r="E593" s="168" t="s">
        <v>147</v>
      </c>
      <c r="F593" s="27" t="s">
        <v>1140</v>
      </c>
      <c r="G593" s="26">
        <f>VLOOKUP(D593,全省上年决算数!$D$4:$G$1301,4)</f>
        <v>92146</v>
      </c>
      <c r="H593" s="26">
        <f>IFERROR(VLOOKUP(D593,全省预算!D:I,5,0),)</f>
        <v>95000</v>
      </c>
      <c r="I593" s="26"/>
      <c r="J593" s="26">
        <f>SUMIF(全省决算数!A592:A1972,D593:D1889,全省决算数!C592:C1972)</f>
        <v>123107</v>
      </c>
      <c r="K593" s="175">
        <f t="shared" si="58"/>
        <v>1.34</v>
      </c>
      <c r="L593" s="175">
        <f t="shared" si="61"/>
        <v>1.3</v>
      </c>
      <c r="M593" s="175">
        <f t="shared" si="59"/>
        <v>0</v>
      </c>
      <c r="N593" s="135">
        <f t="shared" si="56"/>
        <v>0.336</v>
      </c>
      <c r="O593" s="176" t="str">
        <f t="shared" si="57"/>
        <v>是</v>
      </c>
      <c r="P593" s="176" t="str">
        <f t="shared" si="60"/>
        <v>否</v>
      </c>
    </row>
    <row r="594" hidden="1" spans="1:16">
      <c r="A594" s="167" t="s">
        <v>135</v>
      </c>
      <c r="B594" s="168" t="s">
        <v>135</v>
      </c>
      <c r="C594" s="168" t="s">
        <v>1127</v>
      </c>
      <c r="D594" s="455" t="s">
        <v>1141</v>
      </c>
      <c r="E594" s="168" t="s">
        <v>147</v>
      </c>
      <c r="F594" s="49" t="s">
        <v>1142</v>
      </c>
      <c r="G594" s="26">
        <f>VLOOKUP(D594,全省上年决算数!$D$4:$G$1301,4)</f>
        <v>6171</v>
      </c>
      <c r="H594" s="26">
        <f>IFERROR(VLOOKUP(D594,全省预算!D:I,5,0),)</f>
        <v>6300</v>
      </c>
      <c r="I594" s="26"/>
      <c r="J594" s="26">
        <f>SUMIF(全省决算数!A593:A1973,D594:D1890,全省决算数!C593:C1973)</f>
        <v>3291</v>
      </c>
      <c r="K594" s="175">
        <f t="shared" si="58"/>
        <v>0.53</v>
      </c>
      <c r="L594" s="175">
        <f t="shared" si="61"/>
        <v>0.52</v>
      </c>
      <c r="M594" s="175">
        <f t="shared" si="59"/>
        <v>0</v>
      </c>
      <c r="N594" s="135">
        <f t="shared" si="56"/>
        <v>-0.467</v>
      </c>
      <c r="O594" s="176" t="str">
        <f t="shared" si="57"/>
        <v>是</v>
      </c>
      <c r="P594" s="176" t="str">
        <f t="shared" si="60"/>
        <v>否</v>
      </c>
    </row>
    <row r="595" hidden="1" spans="1:16">
      <c r="A595" s="167" t="s">
        <v>135</v>
      </c>
      <c r="B595" s="168" t="s">
        <v>135</v>
      </c>
      <c r="C595" s="168" t="s">
        <v>1127</v>
      </c>
      <c r="D595" s="169" t="s">
        <v>1143</v>
      </c>
      <c r="E595" s="168" t="s">
        <v>147</v>
      </c>
      <c r="F595" s="49" t="s">
        <v>1144</v>
      </c>
      <c r="G595" s="26">
        <f>VLOOKUP(D595,全省上年决算数!$D$4:$G$1301,4)</f>
        <v>20</v>
      </c>
      <c r="H595" s="26">
        <f>IFERROR(VLOOKUP(D595,全省预算!D:I,5,0),)</f>
        <v>21</v>
      </c>
      <c r="I595" s="26"/>
      <c r="J595" s="26">
        <f>SUMIF(全省决算数!A594:A1974,D595:D1891,全省决算数!C594:C1974)</f>
        <v>41</v>
      </c>
      <c r="K595" s="175">
        <f t="shared" si="58"/>
        <v>2.05</v>
      </c>
      <c r="L595" s="175">
        <f t="shared" si="61"/>
        <v>1.95</v>
      </c>
      <c r="M595" s="175">
        <f t="shared" si="59"/>
        <v>0</v>
      </c>
      <c r="N595" s="135">
        <f t="shared" si="56"/>
        <v>1.05</v>
      </c>
      <c r="O595" s="176" t="str">
        <f t="shared" si="57"/>
        <v>是</v>
      </c>
      <c r="P595" s="176" t="str">
        <f t="shared" si="60"/>
        <v>否</v>
      </c>
    </row>
    <row r="596" hidden="1" spans="1:16">
      <c r="A596" s="167" t="s">
        <v>135</v>
      </c>
      <c r="B596" s="168"/>
      <c r="C596" s="168" t="s">
        <v>1127</v>
      </c>
      <c r="D596" s="169" t="s">
        <v>1145</v>
      </c>
      <c r="E596" s="168" t="s">
        <v>147</v>
      </c>
      <c r="F596" s="49" t="s">
        <v>1146</v>
      </c>
      <c r="G596" s="26">
        <f>VLOOKUP(D596,全省上年决算数!$D$4:$G$1301,4)</f>
        <v>0</v>
      </c>
      <c r="H596" s="26">
        <f>IFERROR(VLOOKUP(D596,全省预算!D:I,5,0),)</f>
        <v>0</v>
      </c>
      <c r="I596" s="26"/>
      <c r="J596" s="26">
        <f>SUMIF(全省决算数!A595:A1975,D596:D1892,全省决算数!C595:C1975)</f>
        <v>0</v>
      </c>
      <c r="K596" s="175"/>
      <c r="L596" s="175"/>
      <c r="M596" s="175">
        <f t="shared" si="59"/>
        <v>0</v>
      </c>
      <c r="N596" s="135" t="str">
        <f t="shared" si="56"/>
        <v/>
      </c>
      <c r="O596" s="176" t="str">
        <f t="shared" si="57"/>
        <v>否</v>
      </c>
      <c r="P596" s="176" t="str">
        <f t="shared" si="60"/>
        <v>否</v>
      </c>
    </row>
    <row r="597" hidden="1" spans="1:16">
      <c r="A597" s="167" t="s">
        <v>135</v>
      </c>
      <c r="B597" s="168" t="s">
        <v>135</v>
      </c>
      <c r="C597" s="168" t="s">
        <v>1127</v>
      </c>
      <c r="D597" s="169" t="s">
        <v>1147</v>
      </c>
      <c r="E597" s="168" t="s">
        <v>147</v>
      </c>
      <c r="F597" s="49" t="s">
        <v>1148</v>
      </c>
      <c r="G597" s="26">
        <f>VLOOKUP(D597,全省上年决算数!$D$4:$G$1301,4)</f>
        <v>4287</v>
      </c>
      <c r="H597" s="26">
        <f>IFERROR(VLOOKUP(D597,全省预算!D:I,5,0),)</f>
        <v>6000</v>
      </c>
      <c r="I597" s="26"/>
      <c r="J597" s="26">
        <f>SUMIF(全省决算数!A596:A1976,D597:D1893,全省决算数!C596:C1976)</f>
        <v>5814</v>
      </c>
      <c r="K597" s="175">
        <f t="shared" si="58"/>
        <v>1.36</v>
      </c>
      <c r="L597" s="175">
        <f t="shared" si="61"/>
        <v>0.97</v>
      </c>
      <c r="M597" s="175">
        <f t="shared" si="59"/>
        <v>0</v>
      </c>
      <c r="N597" s="135">
        <f t="shared" si="56"/>
        <v>0.356</v>
      </c>
      <c r="O597" s="176" t="str">
        <f t="shared" si="57"/>
        <v>是</v>
      </c>
      <c r="P597" s="176" t="str">
        <f t="shared" si="60"/>
        <v>否</v>
      </c>
    </row>
    <row r="598" hidden="1" spans="1:16">
      <c r="A598" s="167" t="s">
        <v>135</v>
      </c>
      <c r="B598" s="168" t="s">
        <v>135</v>
      </c>
      <c r="C598" s="168" t="s">
        <v>1127</v>
      </c>
      <c r="D598" s="169" t="s">
        <v>1149</v>
      </c>
      <c r="E598" s="168" t="s">
        <v>147</v>
      </c>
      <c r="F598" s="49" t="s">
        <v>1150</v>
      </c>
      <c r="G598" s="26">
        <f>VLOOKUP(D598,全省上年决算数!$D$4:$G$1301,4)</f>
        <v>2240</v>
      </c>
      <c r="H598" s="26">
        <f>IFERROR(VLOOKUP(D598,全省预算!D:I,5,0),)</f>
        <v>5900</v>
      </c>
      <c r="I598" s="26"/>
      <c r="J598" s="26">
        <f>SUMIF(全省决算数!A597:A1977,D598:D1894,全省决算数!C597:C1977)</f>
        <v>4354</v>
      </c>
      <c r="K598" s="175">
        <f t="shared" si="58"/>
        <v>1.94</v>
      </c>
      <c r="L598" s="175">
        <f t="shared" si="61"/>
        <v>0.74</v>
      </c>
      <c r="M598" s="175">
        <f t="shared" si="59"/>
        <v>0</v>
      </c>
      <c r="N598" s="135">
        <f t="shared" si="56"/>
        <v>0.944</v>
      </c>
      <c r="O598" s="176" t="str">
        <f t="shared" si="57"/>
        <v>是</v>
      </c>
      <c r="P598" s="176" t="str">
        <f t="shared" si="60"/>
        <v>否</v>
      </c>
    </row>
    <row r="599" hidden="1" spans="1:16">
      <c r="A599" s="167" t="s">
        <v>135</v>
      </c>
      <c r="B599" s="168" t="s">
        <v>135</v>
      </c>
      <c r="C599" s="168" t="s">
        <v>1127</v>
      </c>
      <c r="D599" s="169" t="s">
        <v>1151</v>
      </c>
      <c r="E599" s="168" t="s">
        <v>147</v>
      </c>
      <c r="F599" s="49" t="s">
        <v>1152</v>
      </c>
      <c r="G599" s="26">
        <f>VLOOKUP(D599,全省上年决算数!$D$4:$G$1301,4)</f>
        <v>0</v>
      </c>
      <c r="H599" s="26">
        <f>IFERROR(VLOOKUP(D599,全省预算!D:I,5,0),)</f>
        <v>0</v>
      </c>
      <c r="I599" s="26"/>
      <c r="J599" s="26">
        <f>SUMIF(全省决算数!A598:A1978,D599:D1895,全省决算数!C598:C1978)</f>
        <v>9</v>
      </c>
      <c r="K599" s="175"/>
      <c r="L599" s="175"/>
      <c r="M599" s="175">
        <f t="shared" si="59"/>
        <v>0</v>
      </c>
      <c r="N599" s="135" t="str">
        <f t="shared" si="56"/>
        <v/>
      </c>
      <c r="O599" s="176" t="str">
        <f t="shared" si="57"/>
        <v>是</v>
      </c>
      <c r="P599" s="176" t="str">
        <f t="shared" si="60"/>
        <v>否</v>
      </c>
    </row>
    <row r="600" hidden="1" spans="1:16">
      <c r="A600" s="167" t="s">
        <v>135</v>
      </c>
      <c r="B600" s="168" t="s">
        <v>135</v>
      </c>
      <c r="C600" s="168" t="s">
        <v>1127</v>
      </c>
      <c r="D600" s="169" t="s">
        <v>1153</v>
      </c>
      <c r="E600" s="168" t="s">
        <v>147</v>
      </c>
      <c r="F600" s="49" t="s">
        <v>1154</v>
      </c>
      <c r="G600" s="26">
        <f>VLOOKUP(D600,全省上年决算数!$D$4:$G$1301,4)</f>
        <v>81919</v>
      </c>
      <c r="H600" s="26">
        <f>IFERROR(VLOOKUP(D600,全省预算!D:I,5,0),)</f>
        <v>79309</v>
      </c>
      <c r="I600" s="26"/>
      <c r="J600" s="26">
        <f>SUMIF(全省决算数!A599:A1979,D600:D1896,全省决算数!C599:C1979)</f>
        <v>92384</v>
      </c>
      <c r="K600" s="175">
        <f t="shared" si="58"/>
        <v>1.13</v>
      </c>
      <c r="L600" s="175">
        <f t="shared" si="61"/>
        <v>1.16</v>
      </c>
      <c r="M600" s="175">
        <f t="shared" si="59"/>
        <v>0</v>
      </c>
      <c r="N600" s="135">
        <f t="shared" si="56"/>
        <v>0.128</v>
      </c>
      <c r="O600" s="176" t="str">
        <f t="shared" si="57"/>
        <v>是</v>
      </c>
      <c r="P600" s="176" t="str">
        <f t="shared" si="60"/>
        <v>否</v>
      </c>
    </row>
    <row r="601" ht="21.95" customHeight="1" spans="1:16">
      <c r="A601" s="167" t="s">
        <v>135</v>
      </c>
      <c r="B601" s="456" t="s">
        <v>1046</v>
      </c>
      <c r="C601" s="168"/>
      <c r="D601" s="169" t="s">
        <v>1155</v>
      </c>
      <c r="E601" s="168"/>
      <c r="F601" s="49" t="s">
        <v>1156</v>
      </c>
      <c r="G601" s="26">
        <f>SUMIF($C602:$C$1301,$D601,$G602:$G$1301)</f>
        <v>199182</v>
      </c>
      <c r="H601" s="26">
        <f>VLOOKUP(F601,全省预算!$F:$H,3,0)</f>
        <v>204000</v>
      </c>
      <c r="I601" s="26">
        <f>IFERROR(VLOOKUP(D601,全省调整!A:I,3,0),)</f>
        <v>232003</v>
      </c>
      <c r="J601" s="26">
        <f>VLOOKUP(F601,全省决算数!$B:$C,2,0)</f>
        <v>227407</v>
      </c>
      <c r="K601" s="407">
        <f t="shared" si="58"/>
        <v>1.142</v>
      </c>
      <c r="L601" s="407">
        <f t="shared" si="61"/>
        <v>1.115</v>
      </c>
      <c r="M601" s="407">
        <f t="shared" si="59"/>
        <v>0.98</v>
      </c>
      <c r="N601" s="133">
        <f t="shared" si="56"/>
        <v>0.142</v>
      </c>
      <c r="O601" s="176" t="str">
        <f t="shared" si="57"/>
        <v>是</v>
      </c>
      <c r="P601" s="176" t="str">
        <f t="shared" si="60"/>
        <v>是</v>
      </c>
    </row>
    <row r="602" hidden="1" spans="1:16">
      <c r="A602" s="167" t="s">
        <v>135</v>
      </c>
      <c r="B602" s="168" t="s">
        <v>135</v>
      </c>
      <c r="C602" s="168" t="s">
        <v>1155</v>
      </c>
      <c r="D602" s="455" t="s">
        <v>1157</v>
      </c>
      <c r="E602" s="168" t="s">
        <v>147</v>
      </c>
      <c r="F602" s="49" t="s">
        <v>1158</v>
      </c>
      <c r="G602" s="26">
        <f>VLOOKUP(D602,全省上年决算数!$D$4:$G$1301,4)</f>
        <v>41439</v>
      </c>
      <c r="H602" s="26">
        <f>IFERROR(VLOOKUP(D602,全省预算!D:I,5,0),)</f>
        <v>42000</v>
      </c>
      <c r="I602" s="26"/>
      <c r="J602" s="26">
        <f>SUMIF(全省决算数!A601:A1981,D602:D1898,全省决算数!C601:C1981)</f>
        <v>47188</v>
      </c>
      <c r="K602" s="175">
        <f t="shared" si="58"/>
        <v>1.14</v>
      </c>
      <c r="L602" s="175">
        <f t="shared" si="61"/>
        <v>1.12</v>
      </c>
      <c r="M602" s="175">
        <f t="shared" si="59"/>
        <v>0</v>
      </c>
      <c r="N602" s="135">
        <f t="shared" si="56"/>
        <v>0.139</v>
      </c>
      <c r="O602" s="176" t="str">
        <f t="shared" si="57"/>
        <v>是</v>
      </c>
      <c r="P602" s="176" t="str">
        <f t="shared" si="60"/>
        <v>否</v>
      </c>
    </row>
    <row r="603" hidden="1" spans="1:16">
      <c r="A603" s="167" t="s">
        <v>135</v>
      </c>
      <c r="B603" s="168" t="s">
        <v>135</v>
      </c>
      <c r="C603" s="168" t="s">
        <v>1155</v>
      </c>
      <c r="D603" s="169" t="s">
        <v>1159</v>
      </c>
      <c r="E603" s="168" t="s">
        <v>147</v>
      </c>
      <c r="F603" s="49" t="s">
        <v>1160</v>
      </c>
      <c r="G603" s="26">
        <f>VLOOKUP(D603,全省上年决算数!$D$4:$G$1301,4)</f>
        <v>27103</v>
      </c>
      <c r="H603" s="26">
        <f>IFERROR(VLOOKUP(D603,全省预算!D:I,5,0),)</f>
        <v>28000</v>
      </c>
      <c r="I603" s="26"/>
      <c r="J603" s="26">
        <f>SUMIF(全省决算数!A602:A1982,D603:D1899,全省决算数!C602:C1982)</f>
        <v>30796</v>
      </c>
      <c r="K603" s="175">
        <f t="shared" si="58"/>
        <v>1.14</v>
      </c>
      <c r="L603" s="175">
        <f t="shared" si="61"/>
        <v>1.1</v>
      </c>
      <c r="M603" s="175">
        <f t="shared" si="59"/>
        <v>0</v>
      </c>
      <c r="N603" s="135">
        <f t="shared" si="56"/>
        <v>0.136</v>
      </c>
      <c r="O603" s="176" t="str">
        <f t="shared" si="57"/>
        <v>是</v>
      </c>
      <c r="P603" s="176" t="str">
        <f t="shared" si="60"/>
        <v>否</v>
      </c>
    </row>
    <row r="604" hidden="1" spans="1:16">
      <c r="A604" s="167" t="s">
        <v>135</v>
      </c>
      <c r="B604" s="168"/>
      <c r="C604" s="168" t="s">
        <v>1155</v>
      </c>
      <c r="D604" s="169" t="s">
        <v>1161</v>
      </c>
      <c r="E604" s="168" t="s">
        <v>147</v>
      </c>
      <c r="F604" s="49" t="s">
        <v>1162</v>
      </c>
      <c r="G604" s="26">
        <f>VLOOKUP(D604,全省上年决算数!$D$4:$G$1301,4)</f>
        <v>38897</v>
      </c>
      <c r="H604" s="26">
        <f>IFERROR(VLOOKUP(D604,全省预算!D:I,5,0),)</f>
        <v>40000</v>
      </c>
      <c r="I604" s="26"/>
      <c r="J604" s="26">
        <f>SUMIF(全省决算数!A603:A1983,D604:D1900,全省决算数!C603:C1983)</f>
        <v>39665</v>
      </c>
      <c r="K604" s="175">
        <f t="shared" si="58"/>
        <v>1.02</v>
      </c>
      <c r="L604" s="175">
        <f t="shared" si="61"/>
        <v>0.99</v>
      </c>
      <c r="M604" s="175">
        <f t="shared" si="59"/>
        <v>0</v>
      </c>
      <c r="N604" s="135">
        <f t="shared" si="56"/>
        <v>0.02</v>
      </c>
      <c r="O604" s="176" t="str">
        <f t="shared" si="57"/>
        <v>是</v>
      </c>
      <c r="P604" s="176" t="str">
        <f t="shared" si="60"/>
        <v>否</v>
      </c>
    </row>
    <row r="605" hidden="1" spans="1:16">
      <c r="A605" s="167" t="s">
        <v>135</v>
      </c>
      <c r="B605" s="168" t="s">
        <v>135</v>
      </c>
      <c r="C605" s="168" t="s">
        <v>1155</v>
      </c>
      <c r="D605" s="169" t="s">
        <v>1163</v>
      </c>
      <c r="E605" s="168" t="s">
        <v>147</v>
      </c>
      <c r="F605" s="49" t="s">
        <v>1164</v>
      </c>
      <c r="G605" s="26">
        <f>VLOOKUP(D605,全省上年决算数!$D$4:$G$1301,4)</f>
        <v>7209</v>
      </c>
      <c r="H605" s="26">
        <f>IFERROR(VLOOKUP(D605,全省预算!D:I,5,0),)</f>
        <v>7400</v>
      </c>
      <c r="I605" s="26"/>
      <c r="J605" s="26">
        <f>SUMIF(全省决算数!A604:A1984,D605:D1901,全省决算数!C604:C1984)</f>
        <v>4818</v>
      </c>
      <c r="K605" s="175">
        <f t="shared" si="58"/>
        <v>0.67</v>
      </c>
      <c r="L605" s="175">
        <f t="shared" si="61"/>
        <v>0.65</v>
      </c>
      <c r="M605" s="175">
        <f t="shared" si="59"/>
        <v>0</v>
      </c>
      <c r="N605" s="135">
        <f t="shared" si="56"/>
        <v>-0.332</v>
      </c>
      <c r="O605" s="176" t="str">
        <f t="shared" si="57"/>
        <v>是</v>
      </c>
      <c r="P605" s="176" t="str">
        <f t="shared" si="60"/>
        <v>否</v>
      </c>
    </row>
    <row r="606" hidden="1" spans="1:16">
      <c r="A606" s="167" t="s">
        <v>135</v>
      </c>
      <c r="B606" s="168" t="s">
        <v>135</v>
      </c>
      <c r="C606" s="168" t="s">
        <v>1155</v>
      </c>
      <c r="D606" s="169" t="s">
        <v>1165</v>
      </c>
      <c r="E606" s="168" t="s">
        <v>147</v>
      </c>
      <c r="F606" s="49" t="s">
        <v>1166</v>
      </c>
      <c r="G606" s="26">
        <f>VLOOKUP(D606,全省上年决算数!$D$4:$G$1301,4)</f>
        <v>10459</v>
      </c>
      <c r="H606" s="26">
        <f>IFERROR(VLOOKUP(D606,全省预算!D:I,5,0),)</f>
        <v>10800</v>
      </c>
      <c r="I606" s="26"/>
      <c r="J606" s="26">
        <f>SUMIF(全省决算数!A605:A1985,D606:D1902,全省决算数!C605:C1985)</f>
        <v>11643</v>
      </c>
      <c r="K606" s="175">
        <f t="shared" si="58"/>
        <v>1.11</v>
      </c>
      <c r="L606" s="175">
        <f t="shared" si="61"/>
        <v>1.08</v>
      </c>
      <c r="M606" s="175">
        <f t="shared" si="59"/>
        <v>0</v>
      </c>
      <c r="N606" s="135">
        <f t="shared" si="56"/>
        <v>0.113</v>
      </c>
      <c r="O606" s="176" t="str">
        <f t="shared" si="57"/>
        <v>是</v>
      </c>
      <c r="P606" s="176" t="str">
        <f t="shared" si="60"/>
        <v>否</v>
      </c>
    </row>
    <row r="607" hidden="1" spans="1:16">
      <c r="A607" s="167" t="s">
        <v>135</v>
      </c>
      <c r="B607" s="168" t="s">
        <v>135</v>
      </c>
      <c r="C607" s="168" t="s">
        <v>1155</v>
      </c>
      <c r="D607" s="169" t="s">
        <v>1167</v>
      </c>
      <c r="E607" s="168" t="s">
        <v>147</v>
      </c>
      <c r="F607" s="49" t="s">
        <v>1168</v>
      </c>
      <c r="G607" s="26">
        <f>VLOOKUP(D607,全省上年决算数!$D$4:$G$1301,4)</f>
        <v>349</v>
      </c>
      <c r="H607" s="26">
        <f>IFERROR(VLOOKUP(D607,全省预算!D:I,5,0),)</f>
        <v>360</v>
      </c>
      <c r="I607" s="26"/>
      <c r="J607" s="26">
        <f>SUMIF(全省决算数!A606:A1986,D607:D1903,全省决算数!C606:C1986)</f>
        <v>908</v>
      </c>
      <c r="K607" s="175">
        <f t="shared" si="58"/>
        <v>2.6</v>
      </c>
      <c r="L607" s="175">
        <f t="shared" si="61"/>
        <v>2.52</v>
      </c>
      <c r="M607" s="175">
        <f t="shared" si="59"/>
        <v>0</v>
      </c>
      <c r="N607" s="135">
        <f t="shared" si="56"/>
        <v>1.602</v>
      </c>
      <c r="O607" s="176" t="str">
        <f t="shared" si="57"/>
        <v>是</v>
      </c>
      <c r="P607" s="176" t="str">
        <f t="shared" si="60"/>
        <v>否</v>
      </c>
    </row>
    <row r="608" hidden="1" spans="1:16">
      <c r="A608" s="167" t="s">
        <v>135</v>
      </c>
      <c r="B608" s="168" t="s">
        <v>135</v>
      </c>
      <c r="C608" s="168" t="s">
        <v>1155</v>
      </c>
      <c r="D608" s="455" t="s">
        <v>1169</v>
      </c>
      <c r="E608" s="168" t="s">
        <v>147</v>
      </c>
      <c r="F608" s="49" t="s">
        <v>1170</v>
      </c>
      <c r="G608" s="26">
        <f>VLOOKUP(D608,全省上年决算数!$D$4:$G$1301,4)</f>
        <v>73726</v>
      </c>
      <c r="H608" s="26">
        <f>IFERROR(VLOOKUP(D608,全省预算!D:I,5,0),)</f>
        <v>75440</v>
      </c>
      <c r="I608" s="26"/>
      <c r="J608" s="26">
        <f>SUMIF(全省决算数!A607:A1987,D608:D1904,全省决算数!C607:C1987)</f>
        <v>92389</v>
      </c>
      <c r="K608" s="175">
        <f t="shared" si="58"/>
        <v>1.25</v>
      </c>
      <c r="L608" s="175">
        <f t="shared" si="61"/>
        <v>1.22</v>
      </c>
      <c r="M608" s="175">
        <f t="shared" si="59"/>
        <v>0</v>
      </c>
      <c r="N608" s="135">
        <f t="shared" si="56"/>
        <v>0.253</v>
      </c>
      <c r="O608" s="176" t="str">
        <f t="shared" si="57"/>
        <v>是</v>
      </c>
      <c r="P608" s="176" t="str">
        <f t="shared" si="60"/>
        <v>否</v>
      </c>
    </row>
    <row r="609" ht="21.95" customHeight="1" spans="1:16">
      <c r="A609" s="167" t="s">
        <v>135</v>
      </c>
      <c r="B609" s="456" t="s">
        <v>1046</v>
      </c>
      <c r="C609" s="168"/>
      <c r="D609" s="169" t="s">
        <v>1171</v>
      </c>
      <c r="E609" s="168"/>
      <c r="F609" s="49" t="s">
        <v>1172</v>
      </c>
      <c r="G609" s="26">
        <f>SUMIF($C610:$C$1301,$D609,$G610:$G$1301)</f>
        <v>113283</v>
      </c>
      <c r="H609" s="26">
        <f>VLOOKUP(F609,全省预算!$F:$H,3,0)</f>
        <v>116300</v>
      </c>
      <c r="I609" s="26">
        <f>IFERROR(VLOOKUP(D609,全省调整!A:I,3,0),)</f>
        <v>130635</v>
      </c>
      <c r="J609" s="26">
        <f>VLOOKUP(F609,全省决算数!$B:$C,2,0)</f>
        <v>128232</v>
      </c>
      <c r="K609" s="407">
        <f t="shared" si="58"/>
        <v>1.132</v>
      </c>
      <c r="L609" s="407">
        <f t="shared" si="61"/>
        <v>1.103</v>
      </c>
      <c r="M609" s="407">
        <f t="shared" si="59"/>
        <v>0.982</v>
      </c>
      <c r="N609" s="133">
        <f t="shared" si="56"/>
        <v>0.132</v>
      </c>
      <c r="O609" s="176" t="str">
        <f t="shared" si="57"/>
        <v>是</v>
      </c>
      <c r="P609" s="176" t="str">
        <f t="shared" si="60"/>
        <v>是</v>
      </c>
    </row>
    <row r="610" hidden="1" spans="1:16">
      <c r="A610" s="167" t="s">
        <v>135</v>
      </c>
      <c r="B610" s="168"/>
      <c r="C610" s="456" t="s">
        <v>1171</v>
      </c>
      <c r="D610" s="169" t="s">
        <v>1173</v>
      </c>
      <c r="E610" s="168" t="s">
        <v>147</v>
      </c>
      <c r="F610" s="49" t="s">
        <v>1174</v>
      </c>
      <c r="G610" s="26">
        <f>VLOOKUP(D610,全省上年决算数!$D$4:$G$1301,4)</f>
        <v>20974</v>
      </c>
      <c r="H610" s="26">
        <f>IFERROR(VLOOKUP(D610,全省预算!D:I,5,0),)</f>
        <v>21800</v>
      </c>
      <c r="I610" s="26"/>
      <c r="J610" s="26">
        <f>SUMIF(全省决算数!A609:A1989,D610:D1906,全省决算数!C609:C1989)</f>
        <v>22414</v>
      </c>
      <c r="K610" s="175">
        <f t="shared" si="58"/>
        <v>1.07</v>
      </c>
      <c r="L610" s="175">
        <f t="shared" si="61"/>
        <v>1.03</v>
      </c>
      <c r="M610" s="175">
        <f t="shared" si="59"/>
        <v>0</v>
      </c>
      <c r="N610" s="135">
        <f t="shared" si="56"/>
        <v>0.069</v>
      </c>
      <c r="O610" s="176" t="str">
        <f t="shared" si="57"/>
        <v>是</v>
      </c>
      <c r="P610" s="176" t="str">
        <f t="shared" si="60"/>
        <v>否</v>
      </c>
    </row>
    <row r="611" hidden="1" spans="1:16">
      <c r="A611" s="167" t="s">
        <v>135</v>
      </c>
      <c r="B611" s="168" t="s">
        <v>135</v>
      </c>
      <c r="C611" s="456" t="s">
        <v>1171</v>
      </c>
      <c r="D611" s="169" t="s">
        <v>1175</v>
      </c>
      <c r="E611" s="168" t="s">
        <v>147</v>
      </c>
      <c r="F611" s="49" t="s">
        <v>1176</v>
      </c>
      <c r="G611" s="26">
        <f>VLOOKUP(D611,全省上年决算数!$D$4:$G$1301,4)</f>
        <v>82177</v>
      </c>
      <c r="H611" s="26">
        <f>IFERROR(VLOOKUP(D611,全省预算!D:I,5,0),)</f>
        <v>84000</v>
      </c>
      <c r="I611" s="26"/>
      <c r="J611" s="26">
        <f>SUMIF(全省决算数!A610:A1990,D611:D1907,全省决算数!C610:C1990)</f>
        <v>95591</v>
      </c>
      <c r="K611" s="175">
        <f t="shared" si="58"/>
        <v>1.16</v>
      </c>
      <c r="L611" s="175">
        <f t="shared" si="61"/>
        <v>1.14</v>
      </c>
      <c r="M611" s="175">
        <f t="shared" si="59"/>
        <v>0</v>
      </c>
      <c r="N611" s="135">
        <f t="shared" si="56"/>
        <v>0.163</v>
      </c>
      <c r="O611" s="176" t="str">
        <f t="shared" si="57"/>
        <v>是</v>
      </c>
      <c r="P611" s="176" t="str">
        <f t="shared" si="60"/>
        <v>否</v>
      </c>
    </row>
    <row r="612" hidden="1" spans="1:16">
      <c r="A612" s="167" t="s">
        <v>135</v>
      </c>
      <c r="B612" s="168" t="s">
        <v>135</v>
      </c>
      <c r="C612" s="456" t="s">
        <v>1171</v>
      </c>
      <c r="D612" s="169" t="s">
        <v>1177</v>
      </c>
      <c r="E612" s="168" t="s">
        <v>147</v>
      </c>
      <c r="F612" s="49" t="s">
        <v>1178</v>
      </c>
      <c r="G612" s="26">
        <f>VLOOKUP(D612,全省上年决算数!$D$4:$G$1301,4)</f>
        <v>5653</v>
      </c>
      <c r="H612" s="26">
        <f>IFERROR(VLOOKUP(D612,全省预算!D:I,5,0),)</f>
        <v>5900</v>
      </c>
      <c r="I612" s="26"/>
      <c r="J612" s="26">
        <f>SUMIF(全省决算数!A611:A1991,D612:D1908,全省决算数!C611:C1991)</f>
        <v>6244</v>
      </c>
      <c r="K612" s="175">
        <f t="shared" si="58"/>
        <v>1.1</v>
      </c>
      <c r="L612" s="175">
        <f t="shared" si="61"/>
        <v>1.06</v>
      </c>
      <c r="M612" s="175">
        <f t="shared" si="59"/>
        <v>0</v>
      </c>
      <c r="N612" s="135">
        <f t="shared" si="56"/>
        <v>0.105</v>
      </c>
      <c r="O612" s="176" t="str">
        <f t="shared" si="57"/>
        <v>是</v>
      </c>
      <c r="P612" s="176" t="str">
        <f t="shared" si="60"/>
        <v>否</v>
      </c>
    </row>
    <row r="613" hidden="1" spans="1:16">
      <c r="A613" s="167" t="s">
        <v>135</v>
      </c>
      <c r="B613" s="168" t="s">
        <v>135</v>
      </c>
      <c r="C613" s="456" t="s">
        <v>1171</v>
      </c>
      <c r="D613" s="169" t="s">
        <v>1179</v>
      </c>
      <c r="E613" s="168" t="s">
        <v>147</v>
      </c>
      <c r="F613" s="49" t="s">
        <v>1180</v>
      </c>
      <c r="G613" s="26">
        <f>VLOOKUP(D613,全省上年决算数!$D$4:$G$1301,4)</f>
        <v>1798</v>
      </c>
      <c r="H613" s="26">
        <f>IFERROR(VLOOKUP(D613,全省预算!D:I,5,0),)</f>
        <v>1850</v>
      </c>
      <c r="I613" s="26"/>
      <c r="J613" s="26">
        <f>SUMIF(全省决算数!A612:A1992,D613:D1909,全省决算数!C612:C1992)</f>
        <v>2305</v>
      </c>
      <c r="K613" s="175">
        <f t="shared" si="58"/>
        <v>1.28</v>
      </c>
      <c r="L613" s="175">
        <f t="shared" si="61"/>
        <v>1.25</v>
      </c>
      <c r="M613" s="175">
        <f t="shared" si="59"/>
        <v>0</v>
      </c>
      <c r="N613" s="135">
        <f t="shared" si="56"/>
        <v>0.282</v>
      </c>
      <c r="O613" s="176" t="str">
        <f t="shared" si="57"/>
        <v>是</v>
      </c>
      <c r="P613" s="176" t="str">
        <f t="shared" si="60"/>
        <v>否</v>
      </c>
    </row>
    <row r="614" hidden="1" spans="1:16">
      <c r="A614" s="167" t="s">
        <v>135</v>
      </c>
      <c r="B614" s="168" t="s">
        <v>135</v>
      </c>
      <c r="C614" s="456" t="s">
        <v>1171</v>
      </c>
      <c r="D614" s="169" t="s">
        <v>1181</v>
      </c>
      <c r="E614" s="168" t="s">
        <v>147</v>
      </c>
      <c r="F614" s="51" t="s">
        <v>1182</v>
      </c>
      <c r="G614" s="26">
        <f>VLOOKUP(D614,全省上年决算数!$D$4:$G$1301,4)</f>
        <v>2681</v>
      </c>
      <c r="H614" s="26">
        <f>IFERROR(VLOOKUP(D614,全省预算!D:I,5,0),)</f>
        <v>2750</v>
      </c>
      <c r="I614" s="26"/>
      <c r="J614" s="26">
        <f>SUMIF(全省决算数!A613:A1993,D614:D1910,全省决算数!C613:C1993)</f>
        <v>1678</v>
      </c>
      <c r="K614" s="175">
        <f t="shared" si="58"/>
        <v>0.63</v>
      </c>
      <c r="L614" s="175">
        <f t="shared" si="61"/>
        <v>0.61</v>
      </c>
      <c r="M614" s="175">
        <f t="shared" si="59"/>
        <v>0</v>
      </c>
      <c r="N614" s="135">
        <f t="shared" si="56"/>
        <v>-0.374</v>
      </c>
      <c r="O614" s="176" t="str">
        <f t="shared" si="57"/>
        <v>是</v>
      </c>
      <c r="P614" s="176" t="str">
        <f t="shared" si="60"/>
        <v>否</v>
      </c>
    </row>
    <row r="615" ht="21.95" customHeight="1" spans="1:16">
      <c r="A615" s="167" t="s">
        <v>135</v>
      </c>
      <c r="B615" s="456" t="s">
        <v>1046</v>
      </c>
      <c r="C615" s="168"/>
      <c r="D615" s="169" t="s">
        <v>1183</v>
      </c>
      <c r="E615" s="168"/>
      <c r="F615" s="49" t="s">
        <v>1184</v>
      </c>
      <c r="G615" s="26">
        <f>SUMIF($C616:$C$1301,$D615,$G616:$G$1301)</f>
        <v>95652</v>
      </c>
      <c r="H615" s="26">
        <f>VLOOKUP(F615,全省预算!$F:$H,3,0)</f>
        <v>98400</v>
      </c>
      <c r="I615" s="26">
        <f>IFERROR(VLOOKUP(D615,全省调整!A:I,3,0),)</f>
        <v>106895</v>
      </c>
      <c r="J615" s="26">
        <f>VLOOKUP(F615,全省决算数!$B:$C,2,0)</f>
        <v>104551</v>
      </c>
      <c r="K615" s="407">
        <f t="shared" si="58"/>
        <v>1.093</v>
      </c>
      <c r="L615" s="407">
        <f t="shared" si="61"/>
        <v>1.063</v>
      </c>
      <c r="M615" s="407">
        <f t="shared" si="59"/>
        <v>0.978</v>
      </c>
      <c r="N615" s="133">
        <f t="shared" si="56"/>
        <v>0.093</v>
      </c>
      <c r="O615" s="176" t="str">
        <f t="shared" si="57"/>
        <v>是</v>
      </c>
      <c r="P615" s="176" t="str">
        <f t="shared" si="60"/>
        <v>是</v>
      </c>
    </row>
    <row r="616" hidden="1" spans="1:16">
      <c r="A616" s="167" t="s">
        <v>135</v>
      </c>
      <c r="B616" s="168" t="s">
        <v>135</v>
      </c>
      <c r="C616" s="168" t="s">
        <v>1183</v>
      </c>
      <c r="D616" s="169" t="s">
        <v>1185</v>
      </c>
      <c r="E616" s="168" t="s">
        <v>147</v>
      </c>
      <c r="F616" s="27" t="s">
        <v>1186</v>
      </c>
      <c r="G616" s="26">
        <f>VLOOKUP(D616,全省上年决算数!$D$4:$G$1301,4)</f>
        <v>22883</v>
      </c>
      <c r="H616" s="26">
        <f>IFERROR(VLOOKUP(D616,全省预算!D:I,5,0),)</f>
        <v>24000</v>
      </c>
      <c r="I616" s="26"/>
      <c r="J616" s="26">
        <f>SUMIF(全省决算数!A615:A1995,D616:D1912,全省决算数!C615:C1995)</f>
        <v>24317</v>
      </c>
      <c r="K616" s="175">
        <f t="shared" si="58"/>
        <v>1.06</v>
      </c>
      <c r="L616" s="175">
        <f t="shared" si="61"/>
        <v>1.01</v>
      </c>
      <c r="M616" s="175">
        <f t="shared" si="59"/>
        <v>0</v>
      </c>
      <c r="N616" s="135">
        <f t="shared" si="56"/>
        <v>0.063</v>
      </c>
      <c r="O616" s="176" t="str">
        <f t="shared" si="57"/>
        <v>是</v>
      </c>
      <c r="P616" s="176" t="str">
        <f t="shared" si="60"/>
        <v>否</v>
      </c>
    </row>
    <row r="617" hidden="1" spans="1:16">
      <c r="A617" s="167" t="s">
        <v>135</v>
      </c>
      <c r="B617" s="168"/>
      <c r="C617" s="168" t="s">
        <v>1183</v>
      </c>
      <c r="D617" s="169" t="s">
        <v>1187</v>
      </c>
      <c r="E617" s="168" t="s">
        <v>147</v>
      </c>
      <c r="F617" s="49" t="s">
        <v>1188</v>
      </c>
      <c r="G617" s="26">
        <f>VLOOKUP(D617,全省上年决算数!$D$4:$G$1301,4)</f>
        <v>35971</v>
      </c>
      <c r="H617" s="26">
        <f>IFERROR(VLOOKUP(D617,全省预算!D:I,5,0),)</f>
        <v>37000</v>
      </c>
      <c r="I617" s="26"/>
      <c r="J617" s="26">
        <f>SUMIF(全省决算数!A616:A1996,D617:D1913,全省决算数!C616:C1996)</f>
        <v>39154</v>
      </c>
      <c r="K617" s="175">
        <f t="shared" si="58"/>
        <v>1.09</v>
      </c>
      <c r="L617" s="175">
        <f t="shared" si="61"/>
        <v>1.06</v>
      </c>
      <c r="M617" s="175">
        <f t="shared" si="59"/>
        <v>0</v>
      </c>
      <c r="N617" s="135">
        <f t="shared" si="56"/>
        <v>0.088</v>
      </c>
      <c r="O617" s="176" t="str">
        <f t="shared" si="57"/>
        <v>是</v>
      </c>
      <c r="P617" s="176" t="str">
        <f t="shared" si="60"/>
        <v>否</v>
      </c>
    </row>
    <row r="618" hidden="1" spans="1:16">
      <c r="A618" s="167" t="s">
        <v>135</v>
      </c>
      <c r="B618" s="168" t="s">
        <v>135</v>
      </c>
      <c r="C618" s="168" t="s">
        <v>1183</v>
      </c>
      <c r="D618" s="169" t="s">
        <v>1189</v>
      </c>
      <c r="E618" s="168" t="s">
        <v>147</v>
      </c>
      <c r="F618" s="49" t="s">
        <v>1190</v>
      </c>
      <c r="G618" s="26">
        <f>VLOOKUP(D618,全省上年决算数!$D$4:$G$1301,4)</f>
        <v>5</v>
      </c>
      <c r="H618" s="26">
        <f>IFERROR(VLOOKUP(D618,全省预算!D:I,5,0),)</f>
        <v>10</v>
      </c>
      <c r="I618" s="26"/>
      <c r="J618" s="26">
        <f>SUMIF(全省决算数!A617:A1997,D618:D1914,全省决算数!C617:C1997)</f>
        <v>13</v>
      </c>
      <c r="K618" s="175">
        <f t="shared" si="58"/>
        <v>2.6</v>
      </c>
      <c r="L618" s="175">
        <f t="shared" si="61"/>
        <v>1.3</v>
      </c>
      <c r="M618" s="175">
        <f t="shared" si="59"/>
        <v>0</v>
      </c>
      <c r="N618" s="135">
        <f t="shared" si="56"/>
        <v>1.6</v>
      </c>
      <c r="O618" s="176" t="str">
        <f t="shared" si="57"/>
        <v>是</v>
      </c>
      <c r="P618" s="176" t="str">
        <f t="shared" si="60"/>
        <v>否</v>
      </c>
    </row>
    <row r="619" hidden="1" spans="1:16">
      <c r="A619" s="167" t="s">
        <v>135</v>
      </c>
      <c r="B619" s="168" t="s">
        <v>135</v>
      </c>
      <c r="C619" s="168" t="s">
        <v>1183</v>
      </c>
      <c r="D619" s="169" t="s">
        <v>1191</v>
      </c>
      <c r="E619" s="168" t="s">
        <v>147</v>
      </c>
      <c r="F619" s="49" t="s">
        <v>1192</v>
      </c>
      <c r="G619" s="26">
        <f>VLOOKUP(D619,全省上年决算数!$D$4:$G$1301,4)</f>
        <v>24144</v>
      </c>
      <c r="H619" s="26">
        <f>IFERROR(VLOOKUP(D619,全省预算!D:I,5,0),)</f>
        <v>24500</v>
      </c>
      <c r="I619" s="26"/>
      <c r="J619" s="26">
        <f>SUMIF(全省决算数!A618:A1998,D619:D1915,全省决算数!C618:C1998)</f>
        <v>26557</v>
      </c>
      <c r="K619" s="175">
        <f t="shared" si="58"/>
        <v>1.1</v>
      </c>
      <c r="L619" s="175">
        <f t="shared" si="61"/>
        <v>1.08</v>
      </c>
      <c r="M619" s="175">
        <f t="shared" si="59"/>
        <v>0</v>
      </c>
      <c r="N619" s="135">
        <f t="shared" si="56"/>
        <v>0.1</v>
      </c>
      <c r="O619" s="176" t="str">
        <f t="shared" si="57"/>
        <v>是</v>
      </c>
      <c r="P619" s="176" t="str">
        <f t="shared" si="60"/>
        <v>否</v>
      </c>
    </row>
    <row r="620" hidden="1" spans="1:16">
      <c r="A620" s="167" t="s">
        <v>135</v>
      </c>
      <c r="B620" s="168" t="s">
        <v>135</v>
      </c>
      <c r="C620" s="168" t="s">
        <v>1183</v>
      </c>
      <c r="D620" s="169" t="s">
        <v>1193</v>
      </c>
      <c r="E620" s="168" t="s">
        <v>147</v>
      </c>
      <c r="F620" s="49" t="s">
        <v>1194</v>
      </c>
      <c r="G620" s="26">
        <f>VLOOKUP(D620,全省上年决算数!$D$4:$G$1301,4)</f>
        <v>8450</v>
      </c>
      <c r="H620" s="26">
        <f>IFERROR(VLOOKUP(D620,全省预算!D:I,5,0),)</f>
        <v>8600</v>
      </c>
      <c r="I620" s="26"/>
      <c r="J620" s="26">
        <f>SUMIF(全省决算数!A619:A1999,D620:D1916,全省决算数!C619:C1999)</f>
        <v>11338</v>
      </c>
      <c r="K620" s="175">
        <f t="shared" si="58"/>
        <v>1.34</v>
      </c>
      <c r="L620" s="175">
        <f t="shared" si="61"/>
        <v>1.32</v>
      </c>
      <c r="M620" s="175">
        <f t="shared" si="59"/>
        <v>0</v>
      </c>
      <c r="N620" s="135">
        <f t="shared" si="56"/>
        <v>0.342</v>
      </c>
      <c r="O620" s="176" t="str">
        <f t="shared" si="57"/>
        <v>是</v>
      </c>
      <c r="P620" s="176" t="str">
        <f t="shared" si="60"/>
        <v>否</v>
      </c>
    </row>
    <row r="621" hidden="1" spans="1:16">
      <c r="A621" s="167" t="s">
        <v>135</v>
      </c>
      <c r="B621" s="168" t="s">
        <v>135</v>
      </c>
      <c r="C621" s="168" t="s">
        <v>1183</v>
      </c>
      <c r="D621" s="169" t="s">
        <v>1195</v>
      </c>
      <c r="E621" s="168" t="s">
        <v>147</v>
      </c>
      <c r="F621" s="49" t="s">
        <v>1196</v>
      </c>
      <c r="G621" s="26">
        <f>VLOOKUP(D621,全省上年决算数!$D$4:$G$1301,4)</f>
        <v>4199</v>
      </c>
      <c r="H621" s="26">
        <f>IFERROR(VLOOKUP(D621,全省预算!D:I,5,0),)</f>
        <v>4290</v>
      </c>
      <c r="I621" s="26"/>
      <c r="J621" s="26">
        <f>SUMIF(全省决算数!A620:A2000,D621:D1917,全省决算数!C620:C2000)</f>
        <v>3172</v>
      </c>
      <c r="K621" s="175">
        <f t="shared" si="58"/>
        <v>0.76</v>
      </c>
      <c r="L621" s="175">
        <f t="shared" si="61"/>
        <v>0.74</v>
      </c>
      <c r="M621" s="175">
        <f t="shared" si="59"/>
        <v>0</v>
      </c>
      <c r="N621" s="135">
        <f t="shared" si="56"/>
        <v>-0.245</v>
      </c>
      <c r="O621" s="176" t="str">
        <f t="shared" si="57"/>
        <v>是</v>
      </c>
      <c r="P621" s="176" t="str">
        <f t="shared" si="60"/>
        <v>否</v>
      </c>
    </row>
    <row r="622" ht="21.95" customHeight="1" spans="1:16">
      <c r="A622" s="167" t="s">
        <v>135</v>
      </c>
      <c r="B622" s="456" t="s">
        <v>1046</v>
      </c>
      <c r="C622" s="168"/>
      <c r="D622" s="169" t="s">
        <v>1197</v>
      </c>
      <c r="E622" s="168"/>
      <c r="F622" s="49" t="s">
        <v>1198</v>
      </c>
      <c r="G622" s="26">
        <f>SUMIF($C623:$C$1301,$D622,$G623:$G$1301)</f>
        <v>29596</v>
      </c>
      <c r="H622" s="26">
        <f>VLOOKUP(F622,全省预算!$F:$H,3,0)</f>
        <v>32400</v>
      </c>
      <c r="I622" s="26">
        <f>IFERROR(VLOOKUP(D622,全省调整!A:I,3,0),)</f>
        <v>64701</v>
      </c>
      <c r="J622" s="26">
        <f>VLOOKUP(F622,全省决算数!$B:$C,2,0)</f>
        <v>56855</v>
      </c>
      <c r="K622" s="407">
        <f t="shared" si="58"/>
        <v>1.921</v>
      </c>
      <c r="L622" s="407">
        <f t="shared" si="61"/>
        <v>1.755</v>
      </c>
      <c r="M622" s="407">
        <f t="shared" si="59"/>
        <v>0.879</v>
      </c>
      <c r="N622" s="133">
        <f t="shared" si="56"/>
        <v>0.921</v>
      </c>
      <c r="O622" s="176" t="str">
        <f t="shared" si="57"/>
        <v>是</v>
      </c>
      <c r="P622" s="176" t="str">
        <f t="shared" si="60"/>
        <v>是</v>
      </c>
    </row>
    <row r="623" hidden="1" spans="1:16">
      <c r="A623" s="167" t="s">
        <v>135</v>
      </c>
      <c r="B623" s="168" t="s">
        <v>135</v>
      </c>
      <c r="C623" s="168" t="s">
        <v>1197</v>
      </c>
      <c r="D623" s="169" t="s">
        <v>1199</v>
      </c>
      <c r="E623" s="168" t="s">
        <v>147</v>
      </c>
      <c r="F623" s="49" t="s">
        <v>141</v>
      </c>
      <c r="G623" s="26">
        <f>VLOOKUP(D623,全省上年决算数!$D$4:$G$1301,4)</f>
        <v>10773</v>
      </c>
      <c r="H623" s="26">
        <f>IFERROR(VLOOKUP(D623,全省预算!D:I,5,0),)</f>
        <v>11000</v>
      </c>
      <c r="I623" s="26"/>
      <c r="J623" s="26">
        <f>SUMIF(全省决算数!A622:A2002,D623:D1919,全省决算数!C622:C2002)</f>
        <v>14528</v>
      </c>
      <c r="K623" s="175">
        <f t="shared" si="58"/>
        <v>1.35</v>
      </c>
      <c r="L623" s="175">
        <f t="shared" si="61"/>
        <v>1.32</v>
      </c>
      <c r="M623" s="175">
        <f t="shared" si="59"/>
        <v>0</v>
      </c>
      <c r="N623" s="135">
        <f t="shared" si="56"/>
        <v>0.349</v>
      </c>
      <c r="O623" s="176" t="str">
        <f t="shared" si="57"/>
        <v>是</v>
      </c>
      <c r="P623" s="176" t="str">
        <f t="shared" si="60"/>
        <v>否</v>
      </c>
    </row>
    <row r="624" hidden="1" spans="1:16">
      <c r="A624" s="167" t="s">
        <v>135</v>
      </c>
      <c r="B624" s="168" t="s">
        <v>135</v>
      </c>
      <c r="C624" s="168" t="s">
        <v>1197</v>
      </c>
      <c r="D624" s="169" t="s">
        <v>1200</v>
      </c>
      <c r="E624" s="168" t="s">
        <v>147</v>
      </c>
      <c r="F624" s="49" t="s">
        <v>143</v>
      </c>
      <c r="G624" s="26">
        <f>VLOOKUP(D624,全省上年决算数!$D$4:$G$1301,4)</f>
        <v>937</v>
      </c>
      <c r="H624" s="26">
        <f>IFERROR(VLOOKUP(D624,全省预算!D:I,5,0),)</f>
        <v>950</v>
      </c>
      <c r="I624" s="26"/>
      <c r="J624" s="26">
        <f>SUMIF(全省决算数!A623:A2003,D624:D1920,全省决算数!C623:C2003)</f>
        <v>1267</v>
      </c>
      <c r="K624" s="175">
        <f t="shared" si="58"/>
        <v>1.35</v>
      </c>
      <c r="L624" s="175">
        <f t="shared" si="61"/>
        <v>1.33</v>
      </c>
      <c r="M624" s="175">
        <f t="shared" si="59"/>
        <v>0</v>
      </c>
      <c r="N624" s="135">
        <f t="shared" si="56"/>
        <v>0.352</v>
      </c>
      <c r="O624" s="176" t="str">
        <f t="shared" si="57"/>
        <v>是</v>
      </c>
      <c r="P624" s="176" t="str">
        <f t="shared" si="60"/>
        <v>否</v>
      </c>
    </row>
    <row r="625" hidden="1" spans="1:16">
      <c r="A625" s="167" t="s">
        <v>135</v>
      </c>
      <c r="B625" s="168"/>
      <c r="C625" s="168" t="s">
        <v>1197</v>
      </c>
      <c r="D625" s="169" t="s">
        <v>1201</v>
      </c>
      <c r="E625" s="168" t="s">
        <v>147</v>
      </c>
      <c r="F625" s="49" t="s">
        <v>145</v>
      </c>
      <c r="G625" s="26">
        <f>VLOOKUP(D625,全省上年决算数!$D$4:$G$1301,4)</f>
        <v>230</v>
      </c>
      <c r="H625" s="26">
        <f>IFERROR(VLOOKUP(D625,全省预算!D:I,5,0),)</f>
        <v>235</v>
      </c>
      <c r="I625" s="26"/>
      <c r="J625" s="26">
        <f>SUMIF(全省决算数!A624:A2004,D625:D1921,全省决算数!C624:C2004)</f>
        <v>265</v>
      </c>
      <c r="K625" s="175">
        <f t="shared" si="58"/>
        <v>1.15</v>
      </c>
      <c r="L625" s="175">
        <f t="shared" si="61"/>
        <v>1.13</v>
      </c>
      <c r="M625" s="175">
        <f t="shared" si="59"/>
        <v>0</v>
      </c>
      <c r="N625" s="135">
        <f t="shared" si="56"/>
        <v>0.152</v>
      </c>
      <c r="O625" s="176" t="str">
        <f t="shared" si="57"/>
        <v>是</v>
      </c>
      <c r="P625" s="176" t="str">
        <f t="shared" si="60"/>
        <v>否</v>
      </c>
    </row>
    <row r="626" hidden="1" spans="1:16">
      <c r="A626" s="167" t="s">
        <v>135</v>
      </c>
      <c r="B626" s="168" t="s">
        <v>135</v>
      </c>
      <c r="C626" s="168" t="s">
        <v>1197</v>
      </c>
      <c r="D626" s="455" t="s">
        <v>1202</v>
      </c>
      <c r="E626" s="168" t="s">
        <v>147</v>
      </c>
      <c r="F626" s="49" t="s">
        <v>1203</v>
      </c>
      <c r="G626" s="26">
        <f>VLOOKUP(D626,全省上年决算数!$D$4:$G$1301,4)</f>
        <v>4597</v>
      </c>
      <c r="H626" s="26">
        <f>IFERROR(VLOOKUP(D626,全省预算!D:I,5,0),)</f>
        <v>4650</v>
      </c>
      <c r="I626" s="26"/>
      <c r="J626" s="26">
        <f>SUMIF(全省决算数!A625:A2005,D626:D1922,全省决算数!C625:C2005)</f>
        <v>8129</v>
      </c>
      <c r="K626" s="175">
        <f t="shared" si="58"/>
        <v>1.77</v>
      </c>
      <c r="L626" s="175">
        <f t="shared" si="61"/>
        <v>1.75</v>
      </c>
      <c r="M626" s="175">
        <f t="shared" si="59"/>
        <v>0</v>
      </c>
      <c r="N626" s="135">
        <f t="shared" si="56"/>
        <v>0.768</v>
      </c>
      <c r="O626" s="176" t="str">
        <f t="shared" si="57"/>
        <v>是</v>
      </c>
      <c r="P626" s="176" t="str">
        <f t="shared" si="60"/>
        <v>否</v>
      </c>
    </row>
    <row r="627" hidden="1" spans="1:16">
      <c r="A627" s="167" t="s">
        <v>135</v>
      </c>
      <c r="B627" s="168" t="s">
        <v>135</v>
      </c>
      <c r="C627" s="168" t="s">
        <v>1197</v>
      </c>
      <c r="D627" s="455" t="s">
        <v>1204</v>
      </c>
      <c r="E627" s="168" t="s">
        <v>147</v>
      </c>
      <c r="F627" s="51" t="s">
        <v>1205</v>
      </c>
      <c r="G627" s="26">
        <f>VLOOKUP(D627,全省上年决算数!$D$4:$G$1301,4)</f>
        <v>2020</v>
      </c>
      <c r="H627" s="26">
        <f>IFERROR(VLOOKUP(D627,全省预算!D:I,5,0),)</f>
        <v>4500</v>
      </c>
      <c r="I627" s="26"/>
      <c r="J627" s="26">
        <f>SUMIF(全省决算数!A626:A2006,D627:D1923,全省决算数!C626:C2006)</f>
        <v>11185</v>
      </c>
      <c r="K627" s="175">
        <f t="shared" si="58"/>
        <v>5.54</v>
      </c>
      <c r="L627" s="175">
        <f t="shared" si="61"/>
        <v>2.49</v>
      </c>
      <c r="M627" s="175">
        <f t="shared" si="59"/>
        <v>0</v>
      </c>
      <c r="N627" s="135">
        <f t="shared" si="56"/>
        <v>4.537</v>
      </c>
      <c r="O627" s="176" t="str">
        <f t="shared" si="57"/>
        <v>是</v>
      </c>
      <c r="P627" s="176" t="str">
        <f t="shared" si="60"/>
        <v>否</v>
      </c>
    </row>
    <row r="628" hidden="1" spans="1:16">
      <c r="A628" s="167" t="s">
        <v>135</v>
      </c>
      <c r="B628" s="168"/>
      <c r="C628" s="168" t="s">
        <v>1197</v>
      </c>
      <c r="D628" s="169" t="s">
        <v>1206</v>
      </c>
      <c r="E628" s="168" t="s">
        <v>147</v>
      </c>
      <c r="F628" s="49" t="s">
        <v>1207</v>
      </c>
      <c r="G628" s="26">
        <f>VLOOKUP(D628,全省上年决算数!$D$4:$G$1301,4)</f>
        <v>1610</v>
      </c>
      <c r="H628" s="26">
        <f>IFERROR(VLOOKUP(D628,全省预算!D:I,5,0),)</f>
        <v>1660</v>
      </c>
      <c r="I628" s="26"/>
      <c r="J628" s="26">
        <f>SUMIF(全省决算数!A627:A2007,D628:D1924,全省决算数!C627:C2007)</f>
        <v>2897</v>
      </c>
      <c r="K628" s="175">
        <f t="shared" si="58"/>
        <v>1.8</v>
      </c>
      <c r="L628" s="175">
        <f t="shared" si="61"/>
        <v>1.75</v>
      </c>
      <c r="M628" s="175">
        <f t="shared" si="59"/>
        <v>0</v>
      </c>
      <c r="N628" s="135">
        <f t="shared" si="56"/>
        <v>0.799</v>
      </c>
      <c r="O628" s="176" t="str">
        <f t="shared" si="57"/>
        <v>是</v>
      </c>
      <c r="P628" s="176" t="str">
        <f t="shared" si="60"/>
        <v>否</v>
      </c>
    </row>
    <row r="629" hidden="1" spans="1:16">
      <c r="A629" s="167" t="s">
        <v>135</v>
      </c>
      <c r="B629" s="168" t="s">
        <v>135</v>
      </c>
      <c r="C629" s="168" t="s">
        <v>1197</v>
      </c>
      <c r="D629" s="455" t="s">
        <v>1208</v>
      </c>
      <c r="E629" s="168" t="s">
        <v>147</v>
      </c>
      <c r="F629" s="49" t="s">
        <v>1209</v>
      </c>
      <c r="G629" s="26">
        <f>VLOOKUP(D629,全省上年决算数!$D$4:$G$1301,4)</f>
        <v>9429</v>
      </c>
      <c r="H629" s="26">
        <f>IFERROR(VLOOKUP(D629,全省预算!D:I,5,0),)</f>
        <v>9405</v>
      </c>
      <c r="I629" s="26"/>
      <c r="J629" s="26">
        <f>SUMIF(全省决算数!A628:A2008,D629:D1925,全省决算数!C628:C2008)</f>
        <v>18584</v>
      </c>
      <c r="K629" s="175">
        <f t="shared" si="58"/>
        <v>1.97</v>
      </c>
      <c r="L629" s="175">
        <f t="shared" si="61"/>
        <v>1.98</v>
      </c>
      <c r="M629" s="175">
        <f t="shared" si="59"/>
        <v>0</v>
      </c>
      <c r="N629" s="135">
        <f t="shared" si="56"/>
        <v>0.971</v>
      </c>
      <c r="O629" s="176" t="str">
        <f t="shared" si="57"/>
        <v>是</v>
      </c>
      <c r="P629" s="176" t="str">
        <f t="shared" si="60"/>
        <v>否</v>
      </c>
    </row>
    <row r="630" ht="21.95" customHeight="1" spans="1:16">
      <c r="A630" s="167" t="s">
        <v>135</v>
      </c>
      <c r="B630" s="456" t="s">
        <v>1046</v>
      </c>
      <c r="C630" s="168"/>
      <c r="D630" s="455" t="s">
        <v>1210</v>
      </c>
      <c r="E630" s="168"/>
      <c r="F630" s="49" t="s">
        <v>1211</v>
      </c>
      <c r="G630" s="26">
        <f>SUMIF($C631:$C$1301,$D630,$G631:$G$1301)</f>
        <v>620523</v>
      </c>
      <c r="H630" s="26">
        <f>VLOOKUP(F630,全省预算!$F:$H,3,0)</f>
        <v>654000</v>
      </c>
      <c r="I630" s="26">
        <f>IFERROR(VLOOKUP(D630,全省调整!A:I,3,0),)</f>
        <v>362940</v>
      </c>
      <c r="J630" s="26">
        <f>VLOOKUP(F630,全省决算数!$B:$C,2,0)</f>
        <v>279995</v>
      </c>
      <c r="K630" s="407">
        <f t="shared" si="58"/>
        <v>0.451</v>
      </c>
      <c r="L630" s="407">
        <f t="shared" si="61"/>
        <v>0.428</v>
      </c>
      <c r="M630" s="407">
        <f t="shared" si="59"/>
        <v>0.771</v>
      </c>
      <c r="N630" s="133">
        <f t="shared" si="56"/>
        <v>-0.549</v>
      </c>
      <c r="O630" s="176" t="str">
        <f t="shared" si="57"/>
        <v>是</v>
      </c>
      <c r="P630" s="176" t="str">
        <f t="shared" si="60"/>
        <v>是</v>
      </c>
    </row>
    <row r="631" hidden="1" spans="1:16">
      <c r="A631" s="167" t="s">
        <v>135</v>
      </c>
      <c r="B631" s="168"/>
      <c r="C631" s="456" t="s">
        <v>1210</v>
      </c>
      <c r="D631" s="455" t="s">
        <v>1212</v>
      </c>
      <c r="E631" s="168" t="s">
        <v>147</v>
      </c>
      <c r="F631" s="49" t="s">
        <v>1213</v>
      </c>
      <c r="G631" s="26">
        <f>VLOOKUP(D631,全省上年决算数!$D$4:$G$1301,4)</f>
        <v>435903</v>
      </c>
      <c r="H631" s="26">
        <f>IFERROR(VLOOKUP(D631,全省预算!D:I,5,0),)</f>
        <v>450000</v>
      </c>
      <c r="I631" s="26"/>
      <c r="J631" s="26">
        <f>SUMIF(全省决算数!A630:A2010,D631:D1927,全省决算数!C630:C2010)</f>
        <v>69538</v>
      </c>
      <c r="K631" s="175">
        <f t="shared" si="58"/>
        <v>0.16</v>
      </c>
      <c r="L631" s="175">
        <f t="shared" si="61"/>
        <v>0.15</v>
      </c>
      <c r="M631" s="175">
        <f t="shared" si="59"/>
        <v>0</v>
      </c>
      <c r="N631" s="135">
        <f t="shared" si="56"/>
        <v>-0.84</v>
      </c>
      <c r="O631" s="176" t="str">
        <f t="shared" si="57"/>
        <v>是</v>
      </c>
      <c r="P631" s="176" t="str">
        <f t="shared" si="60"/>
        <v>否</v>
      </c>
    </row>
    <row r="632" hidden="1" spans="1:16">
      <c r="A632" s="167" t="s">
        <v>135</v>
      </c>
      <c r="B632" s="168" t="s">
        <v>135</v>
      </c>
      <c r="C632" s="456" t="s">
        <v>1210</v>
      </c>
      <c r="D632" s="455" t="s">
        <v>1214</v>
      </c>
      <c r="E632" s="168" t="s">
        <v>147</v>
      </c>
      <c r="F632" s="49" t="s">
        <v>1215</v>
      </c>
      <c r="G632" s="26">
        <f>VLOOKUP(D632,全省上年决算数!$D$4:$G$1301,4)</f>
        <v>49772</v>
      </c>
      <c r="H632" s="26">
        <f>IFERROR(VLOOKUP(D632,全省预算!D:I,5,0),)</f>
        <v>51000</v>
      </c>
      <c r="I632" s="26"/>
      <c r="J632" s="26">
        <f>SUMIF(全省决算数!A631:A2011,D632:D1928,全省决算数!C631:C2011)</f>
        <v>14121</v>
      </c>
      <c r="K632" s="175">
        <f t="shared" si="58"/>
        <v>0.28</v>
      </c>
      <c r="L632" s="175">
        <f t="shared" si="61"/>
        <v>0.28</v>
      </c>
      <c r="M632" s="175">
        <f t="shared" si="59"/>
        <v>0</v>
      </c>
      <c r="N632" s="135">
        <f t="shared" ref="N632:N695" si="62">IF(ISERROR(J632/G632-1),"",J632/G632-1)</f>
        <v>-0.716</v>
      </c>
      <c r="O632" s="176" t="str">
        <f t="shared" si="57"/>
        <v>是</v>
      </c>
      <c r="P632" s="176" t="str">
        <f t="shared" si="60"/>
        <v>否</v>
      </c>
    </row>
    <row r="633" hidden="1" spans="1:16">
      <c r="A633" s="167" t="s">
        <v>135</v>
      </c>
      <c r="B633" s="168" t="s">
        <v>135</v>
      </c>
      <c r="C633" s="456" t="s">
        <v>1210</v>
      </c>
      <c r="D633" s="455" t="s">
        <v>1216</v>
      </c>
      <c r="E633" s="168" t="s">
        <v>147</v>
      </c>
      <c r="F633" s="49" t="s">
        <v>1217</v>
      </c>
      <c r="G633" s="26">
        <f>VLOOKUP(D633,全省上年决算数!$D$4:$G$1301,4)</f>
        <v>125457</v>
      </c>
      <c r="H633" s="26">
        <f>IFERROR(VLOOKUP(D633,全省预算!D:I,5,0),)</f>
        <v>143000</v>
      </c>
      <c r="I633" s="26"/>
      <c r="J633" s="26">
        <f>SUMIF(全省决算数!A632:A2012,D633:D1929,全省决算数!C632:C2012)</f>
        <v>191401</v>
      </c>
      <c r="K633" s="175">
        <f t="shared" si="58"/>
        <v>1.53</v>
      </c>
      <c r="L633" s="175">
        <f t="shared" si="61"/>
        <v>1.34</v>
      </c>
      <c r="M633" s="175">
        <f t="shared" si="59"/>
        <v>0</v>
      </c>
      <c r="N633" s="135">
        <f t="shared" si="62"/>
        <v>0.526</v>
      </c>
      <c r="O633" s="176" t="str">
        <f t="shared" si="57"/>
        <v>是</v>
      </c>
      <c r="P633" s="176" t="str">
        <f t="shared" si="60"/>
        <v>否</v>
      </c>
    </row>
    <row r="634" hidden="1" spans="1:16">
      <c r="A634" s="167" t="s">
        <v>135</v>
      </c>
      <c r="B634" s="168" t="s">
        <v>135</v>
      </c>
      <c r="C634" s="456" t="s">
        <v>1210</v>
      </c>
      <c r="D634" s="455" t="s">
        <v>1218</v>
      </c>
      <c r="E634" s="168" t="s">
        <v>147</v>
      </c>
      <c r="F634" s="49" t="s">
        <v>1219</v>
      </c>
      <c r="G634" s="26">
        <f>VLOOKUP(D634,全省上年决算数!$D$4:$G$1301,4)</f>
        <v>9391</v>
      </c>
      <c r="H634" s="26">
        <f>IFERROR(VLOOKUP(D634,全省预算!D:I,5,0),)</f>
        <v>10000</v>
      </c>
      <c r="I634" s="26"/>
      <c r="J634" s="26">
        <f>SUMIF(全省决算数!A633:A2013,D634:D1930,全省决算数!C633:C2013)</f>
        <v>4935</v>
      </c>
      <c r="K634" s="175">
        <f t="shared" si="58"/>
        <v>0.53</v>
      </c>
      <c r="L634" s="175">
        <f t="shared" si="61"/>
        <v>0.49</v>
      </c>
      <c r="M634" s="175">
        <f t="shared" si="59"/>
        <v>0</v>
      </c>
      <c r="N634" s="135">
        <f t="shared" si="62"/>
        <v>-0.474</v>
      </c>
      <c r="O634" s="176" t="str">
        <f t="shared" si="57"/>
        <v>是</v>
      </c>
      <c r="P634" s="176" t="str">
        <f t="shared" si="60"/>
        <v>否</v>
      </c>
    </row>
    <row r="635" ht="21.95" customHeight="1" spans="1:16">
      <c r="A635" s="167" t="s">
        <v>135</v>
      </c>
      <c r="B635" s="456" t="s">
        <v>1046</v>
      </c>
      <c r="C635" s="168"/>
      <c r="D635" s="455" t="s">
        <v>1220</v>
      </c>
      <c r="E635" s="168"/>
      <c r="F635" s="49" t="s">
        <v>1221</v>
      </c>
      <c r="G635" s="26">
        <f>SUMIF($C636:$C$1301,$D635,$G636:$G$1301)</f>
        <v>11166</v>
      </c>
      <c r="H635" s="26">
        <f>VLOOKUP(F635,全省预算!$F:$H,3,0)</f>
        <v>11752</v>
      </c>
      <c r="I635" s="26">
        <f>IFERROR(VLOOKUP(D635,全省调整!A:I,3,0),)</f>
        <v>11097</v>
      </c>
      <c r="J635" s="26">
        <f>VLOOKUP(F635,全省决算数!$B:$C,2,0)</f>
        <v>11072</v>
      </c>
      <c r="K635" s="407">
        <f t="shared" si="58"/>
        <v>0.992</v>
      </c>
      <c r="L635" s="407">
        <f t="shared" si="61"/>
        <v>0.942</v>
      </c>
      <c r="M635" s="407">
        <f t="shared" si="59"/>
        <v>0.998</v>
      </c>
      <c r="N635" s="133">
        <f t="shared" si="62"/>
        <v>-0.008</v>
      </c>
      <c r="O635" s="176" t="str">
        <f t="shared" si="57"/>
        <v>是</v>
      </c>
      <c r="P635" s="176" t="str">
        <f t="shared" si="60"/>
        <v>是</v>
      </c>
    </row>
    <row r="636" hidden="1" spans="1:16">
      <c r="A636" s="167" t="s">
        <v>135</v>
      </c>
      <c r="B636" s="168" t="s">
        <v>135</v>
      </c>
      <c r="C636" s="456" t="s">
        <v>1220</v>
      </c>
      <c r="D636" s="455" t="s">
        <v>1222</v>
      </c>
      <c r="E636" s="168" t="s">
        <v>147</v>
      </c>
      <c r="F636" s="49" t="s">
        <v>141</v>
      </c>
      <c r="G636" s="26">
        <f>VLOOKUP(D636,全省上年决算数!$D$4:$G$1301,4)</f>
        <v>4743</v>
      </c>
      <c r="H636" s="26">
        <f>IFERROR(VLOOKUP(D636,全省预算!D:I,5,0),)</f>
        <v>5000</v>
      </c>
      <c r="I636" s="26"/>
      <c r="J636" s="26">
        <f>SUMIF(全省决算数!A635:A2015,D636:D1932,全省决算数!C635:C2015)</f>
        <v>6013</v>
      </c>
      <c r="K636" s="175">
        <f t="shared" si="58"/>
        <v>1.27</v>
      </c>
      <c r="L636" s="175">
        <f t="shared" si="61"/>
        <v>1.2</v>
      </c>
      <c r="M636" s="175">
        <f t="shared" si="59"/>
        <v>0</v>
      </c>
      <c r="N636" s="135">
        <f t="shared" si="62"/>
        <v>0.268</v>
      </c>
      <c r="O636" s="176" t="str">
        <f t="shared" si="57"/>
        <v>是</v>
      </c>
      <c r="P636" s="176" t="str">
        <f t="shared" si="60"/>
        <v>否</v>
      </c>
    </row>
    <row r="637" hidden="1" spans="1:16">
      <c r="A637" s="167" t="s">
        <v>135</v>
      </c>
      <c r="B637" s="168" t="s">
        <v>135</v>
      </c>
      <c r="C637" s="456" t="s">
        <v>1220</v>
      </c>
      <c r="D637" s="455" t="s">
        <v>1223</v>
      </c>
      <c r="E637" s="168" t="s">
        <v>147</v>
      </c>
      <c r="F637" s="49" t="s">
        <v>143</v>
      </c>
      <c r="G637" s="26">
        <f>VLOOKUP(D637,全省上年决算数!$D$4:$G$1301,4)</f>
        <v>2732</v>
      </c>
      <c r="H637" s="26">
        <f>IFERROR(VLOOKUP(D637,全省预算!D:I,5,0),)</f>
        <v>2800</v>
      </c>
      <c r="I637" s="26"/>
      <c r="J637" s="26">
        <f>SUMIF(全省决算数!A636:A2016,D637:D1933,全省决算数!C636:C2016)</f>
        <v>1597</v>
      </c>
      <c r="K637" s="175">
        <f t="shared" si="58"/>
        <v>0.58</v>
      </c>
      <c r="L637" s="175">
        <f t="shared" si="61"/>
        <v>0.57</v>
      </c>
      <c r="M637" s="175">
        <f t="shared" si="59"/>
        <v>0</v>
      </c>
      <c r="N637" s="135">
        <f t="shared" si="62"/>
        <v>-0.415</v>
      </c>
      <c r="O637" s="176" t="str">
        <f t="shared" si="57"/>
        <v>是</v>
      </c>
      <c r="P637" s="176" t="str">
        <f t="shared" si="60"/>
        <v>否</v>
      </c>
    </row>
    <row r="638" hidden="1" spans="1:16">
      <c r="A638" s="167" t="s">
        <v>135</v>
      </c>
      <c r="B638" s="168"/>
      <c r="C638" s="456" t="s">
        <v>1220</v>
      </c>
      <c r="D638" s="169" t="s">
        <v>1224</v>
      </c>
      <c r="E638" s="168" t="s">
        <v>147</v>
      </c>
      <c r="F638" s="49" t="s">
        <v>145</v>
      </c>
      <c r="G638" s="26">
        <f>VLOOKUP(D638,全省上年决算数!$D$4:$G$1301,4)</f>
        <v>70</v>
      </c>
      <c r="H638" s="26">
        <f>IFERROR(VLOOKUP(D638,全省预算!D:I,5,0),)</f>
        <v>72</v>
      </c>
      <c r="I638" s="26"/>
      <c r="J638" s="26">
        <f>SUMIF(全省决算数!A637:A2017,D638:D1934,全省决算数!C637:C2017)</f>
        <v>90</v>
      </c>
      <c r="K638" s="175">
        <f t="shared" si="58"/>
        <v>1.29</v>
      </c>
      <c r="L638" s="175">
        <f t="shared" si="61"/>
        <v>1.25</v>
      </c>
      <c r="M638" s="175">
        <f t="shared" si="59"/>
        <v>0</v>
      </c>
      <c r="N638" s="135">
        <f t="shared" si="62"/>
        <v>0.286</v>
      </c>
      <c r="O638" s="176" t="str">
        <f t="shared" si="57"/>
        <v>是</v>
      </c>
      <c r="P638" s="176" t="str">
        <f t="shared" si="60"/>
        <v>否</v>
      </c>
    </row>
    <row r="639" hidden="1" spans="1:16">
      <c r="A639" s="167" t="s">
        <v>135</v>
      </c>
      <c r="B639" s="168" t="s">
        <v>135</v>
      </c>
      <c r="C639" s="456" t="s">
        <v>1220</v>
      </c>
      <c r="D639" s="169" t="s">
        <v>1225</v>
      </c>
      <c r="E639" s="168" t="s">
        <v>147</v>
      </c>
      <c r="F639" s="49" t="s">
        <v>1226</v>
      </c>
      <c r="G639" s="26">
        <f>VLOOKUP(D639,全省上年决算数!$D$4:$G$1301,4)</f>
        <v>3621</v>
      </c>
      <c r="H639" s="26">
        <f>IFERROR(VLOOKUP(D639,全省预算!D:I,5,0),)</f>
        <v>3880</v>
      </c>
      <c r="I639" s="26"/>
      <c r="J639" s="26">
        <f>SUMIF(全省决算数!A638:A2018,D639:D1935,全省决算数!C638:C2018)</f>
        <v>3372</v>
      </c>
      <c r="K639" s="175">
        <f t="shared" si="58"/>
        <v>0.93</v>
      </c>
      <c r="L639" s="175">
        <f t="shared" si="61"/>
        <v>0.87</v>
      </c>
      <c r="M639" s="175">
        <f t="shared" si="59"/>
        <v>0</v>
      </c>
      <c r="N639" s="135">
        <f t="shared" si="62"/>
        <v>-0.069</v>
      </c>
      <c r="O639" s="176" t="str">
        <f t="shared" si="57"/>
        <v>是</v>
      </c>
      <c r="P639" s="176" t="str">
        <f t="shared" si="60"/>
        <v>否</v>
      </c>
    </row>
    <row r="640" ht="21.95" customHeight="1" spans="1:16">
      <c r="A640" s="167" t="s">
        <v>135</v>
      </c>
      <c r="B640" s="456" t="s">
        <v>1046</v>
      </c>
      <c r="C640" s="168"/>
      <c r="D640" s="455" t="s">
        <v>1227</v>
      </c>
      <c r="E640" s="168"/>
      <c r="F640" s="49" t="s">
        <v>1228</v>
      </c>
      <c r="G640" s="26">
        <f>SUMIF($C641:$C$1301,$D640,$G641:$G$1301)</f>
        <v>1010137</v>
      </c>
      <c r="H640" s="26">
        <f>VLOOKUP(F640,全省预算!$F:$H,3,0)</f>
        <v>1045000</v>
      </c>
      <c r="I640" s="26">
        <f>IFERROR(VLOOKUP(D640,全省调整!A:I,3,0),)</f>
        <v>1132497</v>
      </c>
      <c r="J640" s="26">
        <f>VLOOKUP(F640,全省决算数!$B:$C,2,0)</f>
        <v>1129624</v>
      </c>
      <c r="K640" s="407">
        <f t="shared" si="58"/>
        <v>1.118</v>
      </c>
      <c r="L640" s="407">
        <f t="shared" si="61"/>
        <v>1.081</v>
      </c>
      <c r="M640" s="407">
        <f t="shared" si="59"/>
        <v>0.997</v>
      </c>
      <c r="N640" s="133">
        <f t="shared" si="62"/>
        <v>0.118</v>
      </c>
      <c r="O640" s="176" t="str">
        <f t="shared" si="57"/>
        <v>是</v>
      </c>
      <c r="P640" s="176" t="str">
        <f t="shared" si="60"/>
        <v>是</v>
      </c>
    </row>
    <row r="641" hidden="1" spans="1:16">
      <c r="A641" s="167" t="s">
        <v>135</v>
      </c>
      <c r="B641" s="168"/>
      <c r="C641" s="456" t="s">
        <v>1227</v>
      </c>
      <c r="D641" s="455" t="s">
        <v>1229</v>
      </c>
      <c r="E641" s="168" t="s">
        <v>147</v>
      </c>
      <c r="F641" s="49" t="s">
        <v>1230</v>
      </c>
      <c r="G641" s="26">
        <f>VLOOKUP(D641,全省上年决算数!$D$4:$G$1301,4)</f>
        <v>324964</v>
      </c>
      <c r="H641" s="26">
        <f>IFERROR(VLOOKUP(D641,全省预算!D:I,5,0),)</f>
        <v>335000</v>
      </c>
      <c r="I641" s="26"/>
      <c r="J641" s="26">
        <f>SUMIF(全省决算数!A640:A2020,D641:D1937,全省决算数!C640:C2020)</f>
        <v>363372</v>
      </c>
      <c r="K641" s="175">
        <f t="shared" si="58"/>
        <v>1.12</v>
      </c>
      <c r="L641" s="175">
        <f t="shared" si="61"/>
        <v>1.08</v>
      </c>
      <c r="M641" s="175">
        <f t="shared" si="59"/>
        <v>0</v>
      </c>
      <c r="N641" s="135">
        <f t="shared" si="62"/>
        <v>0.118</v>
      </c>
      <c r="O641" s="176" t="str">
        <f t="shared" si="57"/>
        <v>是</v>
      </c>
      <c r="P641" s="176" t="str">
        <f t="shared" si="60"/>
        <v>否</v>
      </c>
    </row>
    <row r="642" hidden="1" spans="1:16">
      <c r="A642" s="167" t="s">
        <v>135</v>
      </c>
      <c r="B642" s="168" t="s">
        <v>135</v>
      </c>
      <c r="C642" s="456" t="s">
        <v>1227</v>
      </c>
      <c r="D642" s="455" t="s">
        <v>1231</v>
      </c>
      <c r="E642" s="168" t="s">
        <v>147</v>
      </c>
      <c r="F642" s="49" t="s">
        <v>1232</v>
      </c>
      <c r="G642" s="26">
        <f>VLOOKUP(D642,全省上年决算数!$D$4:$G$1301,4)</f>
        <v>685173</v>
      </c>
      <c r="H642" s="26">
        <f>IFERROR(VLOOKUP(D642,全省预算!D:I,5,0),)</f>
        <v>710000</v>
      </c>
      <c r="I642" s="26"/>
      <c r="J642" s="26">
        <f>SUMIF(全省决算数!A641:A2021,D642:D1938,全省决算数!C641:C2021)</f>
        <v>766252</v>
      </c>
      <c r="K642" s="175">
        <f t="shared" si="58"/>
        <v>1.12</v>
      </c>
      <c r="L642" s="175">
        <f t="shared" si="61"/>
        <v>1.08</v>
      </c>
      <c r="M642" s="175">
        <f t="shared" si="59"/>
        <v>0</v>
      </c>
      <c r="N642" s="135">
        <f t="shared" si="62"/>
        <v>0.118</v>
      </c>
      <c r="O642" s="176" t="str">
        <f t="shared" si="57"/>
        <v>是</v>
      </c>
      <c r="P642" s="176" t="str">
        <f t="shared" si="60"/>
        <v>否</v>
      </c>
    </row>
    <row r="643" ht="21.95" customHeight="1" spans="1:16">
      <c r="A643" s="167" t="s">
        <v>135</v>
      </c>
      <c r="B643" s="456" t="s">
        <v>1046</v>
      </c>
      <c r="C643" s="168"/>
      <c r="D643" s="455" t="s">
        <v>1233</v>
      </c>
      <c r="E643" s="168"/>
      <c r="F643" s="49" t="s">
        <v>1234</v>
      </c>
      <c r="G643" s="26">
        <f>SUMIF($C644:$C$1301,$D643,$G644:$G$1301)</f>
        <v>8497</v>
      </c>
      <c r="H643" s="26">
        <f>VLOOKUP(F643,全省预算!$F:$H,3,0)</f>
        <v>9500</v>
      </c>
      <c r="I643" s="26">
        <f>IFERROR(VLOOKUP(D643,全省调整!A:I,3,0),)</f>
        <v>41229</v>
      </c>
      <c r="J643" s="26">
        <f>VLOOKUP(F643,全省决算数!$B:$C,2,0)</f>
        <v>40628</v>
      </c>
      <c r="K643" s="407">
        <f t="shared" si="58"/>
        <v>4.781</v>
      </c>
      <c r="L643" s="407">
        <f t="shared" si="61"/>
        <v>4.277</v>
      </c>
      <c r="M643" s="407">
        <f t="shared" si="59"/>
        <v>0.985</v>
      </c>
      <c r="N643" s="133">
        <f t="shared" si="62"/>
        <v>3.781</v>
      </c>
      <c r="O643" s="176" t="str">
        <f t="shared" si="57"/>
        <v>是</v>
      </c>
      <c r="P643" s="176" t="str">
        <f t="shared" si="60"/>
        <v>是</v>
      </c>
    </row>
    <row r="644" hidden="1" spans="1:16">
      <c r="A644" s="167" t="s">
        <v>135</v>
      </c>
      <c r="B644" s="168"/>
      <c r="C644" s="456" t="s">
        <v>1233</v>
      </c>
      <c r="D644" s="455" t="s">
        <v>1235</v>
      </c>
      <c r="E644" s="168" t="s">
        <v>147</v>
      </c>
      <c r="F644" s="49" t="s">
        <v>1236</v>
      </c>
      <c r="G644" s="26">
        <f>VLOOKUP(D644,全省上年决算数!$D$4:$G$1301,4)</f>
        <v>2894</v>
      </c>
      <c r="H644" s="26">
        <f>IFERROR(VLOOKUP(D644,全省预算!D:I,5,0),)</f>
        <v>5850</v>
      </c>
      <c r="I644" s="26"/>
      <c r="J644" s="26">
        <f>SUMIF(全省决算数!A643:A2023,D644:D1940,全省决算数!C643:C2023)</f>
        <v>34527</v>
      </c>
      <c r="K644" s="175">
        <f t="shared" si="58"/>
        <v>11.93</v>
      </c>
      <c r="L644" s="175">
        <f t="shared" si="61"/>
        <v>5.9</v>
      </c>
      <c r="M644" s="175">
        <f t="shared" si="59"/>
        <v>0</v>
      </c>
      <c r="N644" s="135">
        <f t="shared" si="62"/>
        <v>10.931</v>
      </c>
      <c r="O644" s="176" t="str">
        <f t="shared" ref="O644:O707" si="63">IF(F644&lt;&gt;"",IF(SUM(G644:J644)&lt;&gt;0,"是","否"),"空")</f>
        <v>是</v>
      </c>
      <c r="P644" s="176" t="str">
        <f t="shared" si="60"/>
        <v>否</v>
      </c>
    </row>
    <row r="645" hidden="1" spans="1:16">
      <c r="A645" s="167"/>
      <c r="B645" s="168" t="s">
        <v>135</v>
      </c>
      <c r="C645" s="456" t="s">
        <v>1233</v>
      </c>
      <c r="D645" s="455" t="s">
        <v>1237</v>
      </c>
      <c r="E645" s="168" t="s">
        <v>147</v>
      </c>
      <c r="F645" s="49" t="s">
        <v>1238</v>
      </c>
      <c r="G645" s="26">
        <f>VLOOKUP(D645,全省上年决算数!$D$4:$G$1301,4)</f>
        <v>5603</v>
      </c>
      <c r="H645" s="26">
        <f>IFERROR(VLOOKUP(D645,全省预算!D:I,5,0),)</f>
        <v>0</v>
      </c>
      <c r="I645" s="26"/>
      <c r="J645" s="26">
        <f>SUMIF(全省决算数!A644:A2024,D645:D1941,全省决算数!C644:C2024)</f>
        <v>6101</v>
      </c>
      <c r="K645" s="175">
        <f t="shared" ref="K645:K708" si="64">J645/G645</f>
        <v>1.09</v>
      </c>
      <c r="L645" s="175"/>
      <c r="M645" s="175">
        <f t="shared" ref="M645:M708" si="65">IFERROR(J645/I645,0)</f>
        <v>0</v>
      </c>
      <c r="N645" s="135">
        <f t="shared" si="62"/>
        <v>0.089</v>
      </c>
      <c r="O645" s="176" t="str">
        <f t="shared" si="63"/>
        <v>是</v>
      </c>
      <c r="P645" s="176" t="str">
        <f t="shared" ref="P645:P708" si="66">IF(C645&lt;&gt;"","否","是")</f>
        <v>否</v>
      </c>
    </row>
    <row r="646" ht="21.95" customHeight="1" spans="1:16">
      <c r="A646" s="167" t="s">
        <v>135</v>
      </c>
      <c r="B646" s="456" t="s">
        <v>1046</v>
      </c>
      <c r="C646" s="168" t="s">
        <v>135</v>
      </c>
      <c r="D646" s="455" t="s">
        <v>1239</v>
      </c>
      <c r="E646" s="168" t="s">
        <v>135</v>
      </c>
      <c r="F646" s="49" t="s">
        <v>1240</v>
      </c>
      <c r="G646" s="26">
        <f>SUMIF($C647:$C$1301,$D646,$G647:$G$1301)</f>
        <v>33980</v>
      </c>
      <c r="H646" s="26">
        <f>VLOOKUP(F646,全省预算!$F:$H,3,0)</f>
        <v>21400</v>
      </c>
      <c r="I646" s="26">
        <f>IFERROR(VLOOKUP(D646,全省调整!A:I,3,0),)</f>
        <v>33258</v>
      </c>
      <c r="J646" s="26">
        <f>VLOOKUP(F646,全省决算数!$B:$C,2,0)</f>
        <v>33141</v>
      </c>
      <c r="K646" s="407">
        <f t="shared" si="64"/>
        <v>0.975</v>
      </c>
      <c r="L646" s="407">
        <f t="shared" ref="L646:L709" si="67">J646/H646</f>
        <v>1.549</v>
      </c>
      <c r="M646" s="407">
        <f t="shared" si="65"/>
        <v>0.996</v>
      </c>
      <c r="N646" s="133">
        <f t="shared" si="62"/>
        <v>-0.025</v>
      </c>
      <c r="O646" s="176" t="str">
        <f t="shared" si="63"/>
        <v>是</v>
      </c>
      <c r="P646" s="176" t="str">
        <f t="shared" si="66"/>
        <v>是</v>
      </c>
    </row>
    <row r="647" hidden="1" spans="1:16">
      <c r="A647" s="167" t="s">
        <v>135</v>
      </c>
      <c r="B647" s="168" t="s">
        <v>135</v>
      </c>
      <c r="C647" s="456" t="s">
        <v>1239</v>
      </c>
      <c r="D647" s="455" t="s">
        <v>1241</v>
      </c>
      <c r="E647" s="168" t="s">
        <v>147</v>
      </c>
      <c r="F647" s="49" t="s">
        <v>1242</v>
      </c>
      <c r="G647" s="26">
        <f>VLOOKUP(D647,全省上年决算数!$D$4:$G$1301,4)</f>
        <v>0</v>
      </c>
      <c r="H647" s="26">
        <f>IFERROR(VLOOKUP(D647,全省预算!D:I,5,0),)</f>
        <v>1400</v>
      </c>
      <c r="I647" s="26"/>
      <c r="J647" s="26">
        <f>SUMIF(全省决算数!A646:A2026,D647:D1943,全省决算数!C646:C2026)</f>
        <v>609</v>
      </c>
      <c r="K647" s="175"/>
      <c r="L647" s="175">
        <f t="shared" si="67"/>
        <v>0.44</v>
      </c>
      <c r="M647" s="175">
        <f t="shared" si="65"/>
        <v>0</v>
      </c>
      <c r="N647" s="135" t="str">
        <f t="shared" si="62"/>
        <v/>
      </c>
      <c r="O647" s="176" t="str">
        <f t="shared" si="63"/>
        <v>是</v>
      </c>
      <c r="P647" s="176" t="str">
        <f t="shared" si="66"/>
        <v>否</v>
      </c>
    </row>
    <row r="648" hidden="1" spans="1:16">
      <c r="A648" s="167" t="s">
        <v>135</v>
      </c>
      <c r="B648" s="168" t="s">
        <v>135</v>
      </c>
      <c r="C648" s="456" t="s">
        <v>1239</v>
      </c>
      <c r="D648" s="455" t="s">
        <v>1243</v>
      </c>
      <c r="E648" s="168" t="s">
        <v>147</v>
      </c>
      <c r="F648" s="49" t="s">
        <v>1244</v>
      </c>
      <c r="G648" s="26">
        <f>VLOOKUP(D648,全省上年决算数!$D$4:$G$1301,4)</f>
        <v>33980</v>
      </c>
      <c r="H648" s="26">
        <f>IFERROR(VLOOKUP(D648,全省预算!D:I,5,0),)</f>
        <v>20000</v>
      </c>
      <c r="I648" s="26"/>
      <c r="J648" s="26">
        <f>SUMIF(全省决算数!A647:A2027,D648:D1944,全省决算数!C647:C2027)</f>
        <v>32532</v>
      </c>
      <c r="K648" s="175">
        <f t="shared" si="64"/>
        <v>0.96</v>
      </c>
      <c r="L648" s="175">
        <f t="shared" si="67"/>
        <v>1.63</v>
      </c>
      <c r="M648" s="175">
        <f t="shared" si="65"/>
        <v>0</v>
      </c>
      <c r="N648" s="135">
        <f t="shared" si="62"/>
        <v>-0.043</v>
      </c>
      <c r="O648" s="176" t="str">
        <f t="shared" si="63"/>
        <v>是</v>
      </c>
      <c r="P648" s="176" t="str">
        <f t="shared" si="66"/>
        <v>否</v>
      </c>
    </row>
    <row r="649" ht="21.95" customHeight="1" spans="1:16">
      <c r="A649" s="167" t="s">
        <v>135</v>
      </c>
      <c r="B649" s="456" t="s">
        <v>1046</v>
      </c>
      <c r="C649" s="168"/>
      <c r="D649" s="455" t="s">
        <v>1245</v>
      </c>
      <c r="E649" s="168"/>
      <c r="F649" s="49" t="s">
        <v>1246</v>
      </c>
      <c r="G649" s="26">
        <f>SUMIF($C650:$C$1301,$D649,$G650:$G$1301)</f>
        <v>5100</v>
      </c>
      <c r="H649" s="26">
        <f>VLOOKUP(F649,全省预算!$F:$H,3,0)</f>
        <v>5250</v>
      </c>
      <c r="I649" s="26">
        <f>IFERROR(VLOOKUP(D649,全省调整!A:I,3,0),)</f>
        <v>3050</v>
      </c>
      <c r="J649" s="26">
        <f>VLOOKUP(F649,全省决算数!$B:$C,2,0)</f>
        <v>3050</v>
      </c>
      <c r="K649" s="407">
        <f t="shared" si="64"/>
        <v>0.598</v>
      </c>
      <c r="L649" s="407">
        <f t="shared" si="67"/>
        <v>0.581</v>
      </c>
      <c r="M649" s="407">
        <f t="shared" si="65"/>
        <v>1</v>
      </c>
      <c r="N649" s="133">
        <f t="shared" si="62"/>
        <v>-0.402</v>
      </c>
      <c r="O649" s="176" t="str">
        <f t="shared" si="63"/>
        <v>是</v>
      </c>
      <c r="P649" s="176" t="str">
        <f t="shared" si="66"/>
        <v>是</v>
      </c>
    </row>
    <row r="650" hidden="1" spans="1:16">
      <c r="A650" s="167"/>
      <c r="B650" s="168" t="s">
        <v>135</v>
      </c>
      <c r="C650" s="456" t="s">
        <v>1245</v>
      </c>
      <c r="D650" s="27">
        <v>2082401</v>
      </c>
      <c r="E650" s="168" t="s">
        <v>147</v>
      </c>
      <c r="F650" s="49" t="s">
        <v>1247</v>
      </c>
      <c r="G650" s="26">
        <f>VLOOKUP(D650,全省上年决算数!D649:G651,4,0)</f>
        <v>5050</v>
      </c>
      <c r="H650" s="26">
        <f>IFERROR(VLOOKUP(D650,全省预算!D:I,5,0),)</f>
        <v>5200</v>
      </c>
      <c r="I650" s="26"/>
      <c r="J650" s="26">
        <f>SUMIF(全省决算数!A649:A2029,D650:D1946,全省决算数!C649:C2029)</f>
        <v>3000</v>
      </c>
      <c r="K650" s="175">
        <f t="shared" si="64"/>
        <v>0.59</v>
      </c>
      <c r="L650" s="175">
        <f t="shared" si="67"/>
        <v>0.58</v>
      </c>
      <c r="M650" s="175">
        <f t="shared" si="65"/>
        <v>0</v>
      </c>
      <c r="N650" s="135">
        <f t="shared" si="62"/>
        <v>-0.406</v>
      </c>
      <c r="O650" s="176" t="str">
        <f t="shared" si="63"/>
        <v>是</v>
      </c>
      <c r="P650" s="176" t="str">
        <f t="shared" si="66"/>
        <v>否</v>
      </c>
    </row>
    <row r="651" hidden="1" spans="1:16">
      <c r="A651" s="167"/>
      <c r="B651" s="168"/>
      <c r="C651" s="456" t="s">
        <v>1245</v>
      </c>
      <c r="D651" s="455" t="s">
        <v>1248</v>
      </c>
      <c r="E651" s="168" t="s">
        <v>147</v>
      </c>
      <c r="F651" s="49" t="s">
        <v>1249</v>
      </c>
      <c r="G651" s="26">
        <f>VLOOKUP(D651,全省上年决算数!$D$4:$G$1301,4)</f>
        <v>50</v>
      </c>
      <c r="H651" s="26">
        <f>IFERROR(VLOOKUP(D651,全省预算!D:I,5,0),)</f>
        <v>50</v>
      </c>
      <c r="I651" s="26"/>
      <c r="J651" s="26">
        <f>SUMIF(全省决算数!A650:A2030,D651:D1947,全省决算数!C650:C2030)</f>
        <v>50</v>
      </c>
      <c r="K651" s="175">
        <f t="shared" si="64"/>
        <v>1</v>
      </c>
      <c r="L651" s="175">
        <f t="shared" si="67"/>
        <v>1</v>
      </c>
      <c r="M651" s="175">
        <f t="shared" si="65"/>
        <v>0</v>
      </c>
      <c r="N651" s="135">
        <f t="shared" si="62"/>
        <v>0</v>
      </c>
      <c r="O651" s="176" t="str">
        <f t="shared" si="63"/>
        <v>是</v>
      </c>
      <c r="P651" s="176" t="str">
        <f t="shared" si="66"/>
        <v>否</v>
      </c>
    </row>
    <row r="652" ht="21.95" customHeight="1" spans="1:16">
      <c r="A652" s="167" t="s">
        <v>135</v>
      </c>
      <c r="B652" s="456" t="s">
        <v>1046</v>
      </c>
      <c r="C652" s="168"/>
      <c r="D652" s="455" t="s">
        <v>1250</v>
      </c>
      <c r="E652" s="168"/>
      <c r="F652" s="49" t="s">
        <v>1251</v>
      </c>
      <c r="G652" s="26">
        <f>SUMIF($C653:$C$1301,$D652,$G653:$G$1301)</f>
        <v>37618</v>
      </c>
      <c r="H652" s="26">
        <f>VLOOKUP(F652,全省预算!$F:$H,3,0)</f>
        <v>70500</v>
      </c>
      <c r="I652" s="26">
        <f>IFERROR(VLOOKUP(D652,全省调整!A:I,3,0),)</f>
        <v>19972</v>
      </c>
      <c r="J652" s="26">
        <f>VLOOKUP(F652,全省决算数!$B:$C,2,0)</f>
        <v>19913</v>
      </c>
      <c r="K652" s="407">
        <f t="shared" si="64"/>
        <v>0.529</v>
      </c>
      <c r="L652" s="407">
        <f t="shared" si="67"/>
        <v>0.282</v>
      </c>
      <c r="M652" s="407">
        <f t="shared" si="65"/>
        <v>0.997</v>
      </c>
      <c r="N652" s="133">
        <f t="shared" si="62"/>
        <v>-0.471</v>
      </c>
      <c r="O652" s="176" t="str">
        <f t="shared" si="63"/>
        <v>是</v>
      </c>
      <c r="P652" s="176" t="str">
        <f t="shared" si="66"/>
        <v>是</v>
      </c>
    </row>
    <row r="653" hidden="1" spans="1:16">
      <c r="A653" s="167" t="s">
        <v>135</v>
      </c>
      <c r="B653" s="168" t="s">
        <v>135</v>
      </c>
      <c r="C653" s="456" t="s">
        <v>1250</v>
      </c>
      <c r="D653" s="455" t="s">
        <v>1252</v>
      </c>
      <c r="E653" s="168" t="s">
        <v>147</v>
      </c>
      <c r="F653" s="49" t="s">
        <v>1253</v>
      </c>
      <c r="G653" s="26">
        <f>VLOOKUP(D653,全省上年决算数!$D$4:$G$1301,4)</f>
        <v>3590</v>
      </c>
      <c r="H653" s="26">
        <f>IFERROR(VLOOKUP(D653,全省预算!D:I,5,0),)</f>
        <v>35050</v>
      </c>
      <c r="I653" s="26"/>
      <c r="J653" s="26">
        <f>SUMIF(全省决算数!A652:A2032,D653:D1949,全省决算数!C652:C2032)</f>
        <v>1765</v>
      </c>
      <c r="K653" s="175">
        <f t="shared" si="64"/>
        <v>0.49</v>
      </c>
      <c r="L653" s="175">
        <f t="shared" si="67"/>
        <v>0.05</v>
      </c>
      <c r="M653" s="175">
        <f t="shared" si="65"/>
        <v>0</v>
      </c>
      <c r="N653" s="135">
        <f t="shared" si="62"/>
        <v>-0.508</v>
      </c>
      <c r="O653" s="176" t="str">
        <f t="shared" si="63"/>
        <v>是</v>
      </c>
      <c r="P653" s="176" t="str">
        <f t="shared" si="66"/>
        <v>否</v>
      </c>
    </row>
    <row r="654" hidden="1" spans="1:16">
      <c r="A654" s="167" t="s">
        <v>135</v>
      </c>
      <c r="B654" s="168" t="s">
        <v>135</v>
      </c>
      <c r="C654" s="456" t="s">
        <v>1250</v>
      </c>
      <c r="D654" s="455" t="s">
        <v>1254</v>
      </c>
      <c r="E654" s="168" t="s">
        <v>147</v>
      </c>
      <c r="F654" s="49" t="s">
        <v>1255</v>
      </c>
      <c r="G654" s="26">
        <f>VLOOKUP(D654,全省上年决算数!$D$4:$G$1301,4)</f>
        <v>34028</v>
      </c>
      <c r="H654" s="26">
        <f>IFERROR(VLOOKUP(D654,全省预算!D:I,5,0),)</f>
        <v>35450</v>
      </c>
      <c r="I654" s="26"/>
      <c r="J654" s="26">
        <f>SUMIF(全省决算数!A653:A2033,D654:D1950,全省决算数!C653:C2033)</f>
        <v>18148</v>
      </c>
      <c r="K654" s="175">
        <f t="shared" si="64"/>
        <v>0.53</v>
      </c>
      <c r="L654" s="175">
        <f t="shared" si="67"/>
        <v>0.51</v>
      </c>
      <c r="M654" s="175">
        <f t="shared" si="65"/>
        <v>0</v>
      </c>
      <c r="N654" s="135">
        <f t="shared" si="62"/>
        <v>-0.467</v>
      </c>
      <c r="O654" s="176" t="str">
        <f t="shared" si="63"/>
        <v>是</v>
      </c>
      <c r="P654" s="176" t="str">
        <f t="shared" si="66"/>
        <v>否</v>
      </c>
    </row>
    <row r="655" ht="21.95" customHeight="1" spans="1:16">
      <c r="A655" s="167" t="s">
        <v>135</v>
      </c>
      <c r="B655" s="456" t="s">
        <v>1046</v>
      </c>
      <c r="C655" s="168"/>
      <c r="D655" s="455" t="s">
        <v>1256</v>
      </c>
      <c r="E655" s="180"/>
      <c r="F655" s="49" t="s">
        <v>1257</v>
      </c>
      <c r="G655" s="26">
        <f>SUMIF($C656:$C$1301,$D655,$G656:$G$1301)</f>
        <v>121739</v>
      </c>
      <c r="H655" s="26">
        <f>VLOOKUP(F655,全省预算!$F:$H,3,0)</f>
        <v>123298</v>
      </c>
      <c r="I655" s="26">
        <f>IFERROR(VLOOKUP(D655,全省调整!A:I,3,0),)</f>
        <v>124881</v>
      </c>
      <c r="J655" s="26">
        <f>VLOOKUP(F655,全省决算数!$B:$C,2,0)</f>
        <v>120570</v>
      </c>
      <c r="K655" s="407">
        <f t="shared" si="64"/>
        <v>0.99</v>
      </c>
      <c r="L655" s="407">
        <f t="shared" si="67"/>
        <v>0.978</v>
      </c>
      <c r="M655" s="407">
        <f t="shared" si="65"/>
        <v>0.965</v>
      </c>
      <c r="N655" s="133">
        <f t="shared" si="62"/>
        <v>-0.01</v>
      </c>
      <c r="O655" s="176" t="str">
        <f t="shared" si="63"/>
        <v>是</v>
      </c>
      <c r="P655" s="176" t="str">
        <f t="shared" si="66"/>
        <v>是</v>
      </c>
    </row>
    <row r="656" hidden="1" spans="1:16">
      <c r="A656" s="167" t="s">
        <v>135</v>
      </c>
      <c r="B656" s="168"/>
      <c r="C656" s="456" t="s">
        <v>1256</v>
      </c>
      <c r="D656" s="455" t="s">
        <v>1258</v>
      </c>
      <c r="E656" s="168" t="s">
        <v>147</v>
      </c>
      <c r="F656" s="49" t="s">
        <v>1259</v>
      </c>
      <c r="G656" s="26">
        <f>VLOOKUP(D656,全省上年决算数!$D$4:$G$1301,4)</f>
        <v>121739</v>
      </c>
      <c r="H656" s="26">
        <f>IFERROR(VLOOKUP(D656,全省预算!D:I,5,0),)</f>
        <v>123298</v>
      </c>
      <c r="I656" s="26"/>
      <c r="J656" s="26">
        <f>SUMIF(全省决算数!A655:A2035,D656:D1952,全省决算数!C655:C2035)</f>
        <v>120570</v>
      </c>
      <c r="K656" s="175">
        <f t="shared" si="64"/>
        <v>0.99</v>
      </c>
      <c r="L656" s="175">
        <f t="shared" si="67"/>
        <v>0.98</v>
      </c>
      <c r="M656" s="175">
        <f t="shared" si="65"/>
        <v>0</v>
      </c>
      <c r="N656" s="135">
        <f t="shared" si="62"/>
        <v>-0.01</v>
      </c>
      <c r="O656" s="176" t="str">
        <f t="shared" si="63"/>
        <v>是</v>
      </c>
      <c r="P656" s="176" t="str">
        <f t="shared" si="66"/>
        <v>否</v>
      </c>
    </row>
    <row r="657" ht="21.95" customHeight="1" spans="1:16">
      <c r="A657" s="167" t="s">
        <v>134</v>
      </c>
      <c r="B657" s="168" t="s">
        <v>135</v>
      </c>
      <c r="C657" s="168"/>
      <c r="D657" s="169" t="s">
        <v>1260</v>
      </c>
      <c r="E657" s="168"/>
      <c r="F657" s="50" t="s">
        <v>1261</v>
      </c>
      <c r="G657" s="170">
        <f>SUMIF($B658:$B$1301,$D657,$G658:$G$1301)</f>
        <v>3524060</v>
      </c>
      <c r="H657" s="170">
        <f>VLOOKUP(F657,全省预算!$F:$H,3,0)</f>
        <v>3704000</v>
      </c>
      <c r="I657" s="170">
        <f>SUMIF($B658:$B$1301,$D657,$I658:$I$1301)</f>
        <v>4321705</v>
      </c>
      <c r="J657" s="170">
        <f>VLOOKUP(F657,全省决算数!$B:$C,2,0)</f>
        <v>4226624</v>
      </c>
      <c r="K657" s="405">
        <f t="shared" si="64"/>
        <v>1.199</v>
      </c>
      <c r="L657" s="405">
        <f t="shared" si="67"/>
        <v>1.141</v>
      </c>
      <c r="M657" s="405">
        <f t="shared" si="65"/>
        <v>0.978</v>
      </c>
      <c r="N657" s="133">
        <f t="shared" si="62"/>
        <v>0.199</v>
      </c>
      <c r="O657" s="176" t="str">
        <f t="shared" si="63"/>
        <v>是</v>
      </c>
      <c r="P657" s="176" t="str">
        <f t="shared" si="66"/>
        <v>是</v>
      </c>
    </row>
    <row r="658" ht="21.95" customHeight="1" spans="1:16">
      <c r="A658" s="167" t="s">
        <v>135</v>
      </c>
      <c r="B658" s="168" t="s">
        <v>1260</v>
      </c>
      <c r="C658" s="168" t="s">
        <v>135</v>
      </c>
      <c r="D658" s="169" t="s">
        <v>1262</v>
      </c>
      <c r="E658" s="168" t="s">
        <v>135</v>
      </c>
      <c r="F658" s="49" t="s">
        <v>1263</v>
      </c>
      <c r="G658" s="26">
        <f>SUMIF($C659:$C$1301,$D658,$G659:$G$1301)</f>
        <v>42443</v>
      </c>
      <c r="H658" s="26">
        <f>VLOOKUP(F658,全省预算!$F:$H,3,0)</f>
        <v>43000</v>
      </c>
      <c r="I658" s="26">
        <f>IFERROR(VLOOKUP(D658,全省调整!A:I,3,0),)</f>
        <v>71110</v>
      </c>
      <c r="J658" s="26">
        <f>VLOOKUP(F658,全省决算数!$B:$C,2,0)</f>
        <v>71020</v>
      </c>
      <c r="K658" s="407">
        <f t="shared" si="64"/>
        <v>1.673</v>
      </c>
      <c r="L658" s="407">
        <f t="shared" si="67"/>
        <v>1.652</v>
      </c>
      <c r="M658" s="407">
        <f t="shared" si="65"/>
        <v>0.999</v>
      </c>
      <c r="N658" s="133">
        <f t="shared" si="62"/>
        <v>0.673</v>
      </c>
      <c r="O658" s="176" t="str">
        <f t="shared" si="63"/>
        <v>是</v>
      </c>
      <c r="P658" s="176" t="str">
        <f t="shared" si="66"/>
        <v>是</v>
      </c>
    </row>
    <row r="659" hidden="1" spans="1:16">
      <c r="A659" s="167" t="s">
        <v>135</v>
      </c>
      <c r="B659" s="168" t="s">
        <v>135</v>
      </c>
      <c r="C659" s="456" t="s">
        <v>1262</v>
      </c>
      <c r="D659" s="169" t="s">
        <v>1264</v>
      </c>
      <c r="E659" s="168" t="s">
        <v>147</v>
      </c>
      <c r="F659" s="49" t="s">
        <v>141</v>
      </c>
      <c r="G659" s="26">
        <f>VLOOKUP(D659,全省上年决算数!$D$4:$G$1301,4)</f>
        <v>24626</v>
      </c>
      <c r="H659" s="26">
        <f>IFERROR(VLOOKUP(D659,全省预算!D:I,5,0),)</f>
        <v>25000</v>
      </c>
      <c r="I659" s="26"/>
      <c r="J659" s="26">
        <f>SUMIF(全省决算数!A658:A2038,D659:D1955,全省决算数!C658:C2038)</f>
        <v>48235</v>
      </c>
      <c r="K659" s="175">
        <f t="shared" si="64"/>
        <v>1.96</v>
      </c>
      <c r="L659" s="175">
        <f t="shared" si="67"/>
        <v>1.93</v>
      </c>
      <c r="M659" s="175">
        <f t="shared" si="65"/>
        <v>0</v>
      </c>
      <c r="N659" s="135">
        <f t="shared" si="62"/>
        <v>0.959</v>
      </c>
      <c r="O659" s="176" t="str">
        <f t="shared" si="63"/>
        <v>是</v>
      </c>
      <c r="P659" s="176" t="str">
        <f t="shared" si="66"/>
        <v>否</v>
      </c>
    </row>
    <row r="660" hidden="1" spans="1:16">
      <c r="A660" s="167" t="s">
        <v>135</v>
      </c>
      <c r="B660" s="168" t="s">
        <v>135</v>
      </c>
      <c r="C660" s="456" t="s">
        <v>1262</v>
      </c>
      <c r="D660" s="169" t="s">
        <v>1265</v>
      </c>
      <c r="E660" s="168" t="s">
        <v>147</v>
      </c>
      <c r="F660" s="49" t="s">
        <v>143</v>
      </c>
      <c r="G660" s="26">
        <f>VLOOKUP(D660,全省上年决算数!$D$4:$G$1301,4)</f>
        <v>5316</v>
      </c>
      <c r="H660" s="26">
        <f>IFERROR(VLOOKUP(D660,全省预算!D:I,5,0),)</f>
        <v>5400</v>
      </c>
      <c r="I660" s="26"/>
      <c r="J660" s="26">
        <f>SUMIF(全省决算数!A659:A2039,D660:D1956,全省决算数!C659:C2039)</f>
        <v>5920</v>
      </c>
      <c r="K660" s="175">
        <f t="shared" si="64"/>
        <v>1.11</v>
      </c>
      <c r="L660" s="175">
        <f t="shared" si="67"/>
        <v>1.1</v>
      </c>
      <c r="M660" s="175">
        <f t="shared" si="65"/>
        <v>0</v>
      </c>
      <c r="N660" s="135">
        <f t="shared" si="62"/>
        <v>0.114</v>
      </c>
      <c r="O660" s="176" t="str">
        <f t="shared" si="63"/>
        <v>是</v>
      </c>
      <c r="P660" s="176" t="str">
        <f t="shared" si="66"/>
        <v>否</v>
      </c>
    </row>
    <row r="661" hidden="1" spans="1:16">
      <c r="A661" s="167" t="s">
        <v>135</v>
      </c>
      <c r="B661" s="168" t="s">
        <v>135</v>
      </c>
      <c r="C661" s="456" t="s">
        <v>1262</v>
      </c>
      <c r="D661" s="169" t="s">
        <v>1266</v>
      </c>
      <c r="E661" s="168" t="s">
        <v>147</v>
      </c>
      <c r="F661" s="49" t="s">
        <v>145</v>
      </c>
      <c r="G661" s="26">
        <f>VLOOKUP(D661,全省上年决算数!$D$4:$G$1301,4)</f>
        <v>513</v>
      </c>
      <c r="H661" s="26">
        <f>IFERROR(VLOOKUP(D661,全省预算!D:I,5,0),)</f>
        <v>530</v>
      </c>
      <c r="I661" s="26"/>
      <c r="J661" s="26">
        <f>SUMIF(全省决算数!A660:A2040,D661:D1957,全省决算数!C660:C2040)</f>
        <v>1375</v>
      </c>
      <c r="K661" s="175">
        <f t="shared" si="64"/>
        <v>2.68</v>
      </c>
      <c r="L661" s="175">
        <f t="shared" si="67"/>
        <v>2.59</v>
      </c>
      <c r="M661" s="175">
        <f t="shared" si="65"/>
        <v>0</v>
      </c>
      <c r="N661" s="135">
        <f t="shared" si="62"/>
        <v>1.68</v>
      </c>
      <c r="O661" s="176" t="str">
        <f t="shared" si="63"/>
        <v>是</v>
      </c>
      <c r="P661" s="176" t="str">
        <f t="shared" si="66"/>
        <v>否</v>
      </c>
    </row>
    <row r="662" hidden="1" spans="1:16">
      <c r="A662" s="167" t="s">
        <v>135</v>
      </c>
      <c r="B662" s="168" t="s">
        <v>135</v>
      </c>
      <c r="C662" s="456" t="s">
        <v>1262</v>
      </c>
      <c r="D662" s="169" t="s">
        <v>1267</v>
      </c>
      <c r="E662" s="168" t="s">
        <v>147</v>
      </c>
      <c r="F662" s="49" t="s">
        <v>1268</v>
      </c>
      <c r="G662" s="26">
        <f>VLOOKUP(D662,全省上年决算数!$D$4:$G$1301,4)</f>
        <v>11988</v>
      </c>
      <c r="H662" s="26">
        <f>IFERROR(VLOOKUP(D662,全省预算!D:I,5,0),)</f>
        <v>12070</v>
      </c>
      <c r="I662" s="26"/>
      <c r="J662" s="26">
        <f>SUMIF(全省决算数!A661:A2041,D662:D1958,全省决算数!C661:C2041)</f>
        <v>15490</v>
      </c>
      <c r="K662" s="175">
        <f t="shared" si="64"/>
        <v>1.29</v>
      </c>
      <c r="L662" s="175">
        <f t="shared" si="67"/>
        <v>1.28</v>
      </c>
      <c r="M662" s="175">
        <f t="shared" si="65"/>
        <v>0</v>
      </c>
      <c r="N662" s="135">
        <f t="shared" si="62"/>
        <v>0.292</v>
      </c>
      <c r="O662" s="176" t="str">
        <f t="shared" si="63"/>
        <v>是</v>
      </c>
      <c r="P662" s="176" t="str">
        <f t="shared" si="66"/>
        <v>否</v>
      </c>
    </row>
    <row r="663" ht="21.95" customHeight="1" spans="1:16">
      <c r="A663" s="167" t="s">
        <v>135</v>
      </c>
      <c r="B663" s="456" t="s">
        <v>1260</v>
      </c>
      <c r="C663" s="168"/>
      <c r="D663" s="169" t="s">
        <v>1269</v>
      </c>
      <c r="E663" s="168"/>
      <c r="F663" s="49" t="s">
        <v>1270</v>
      </c>
      <c r="G663" s="26">
        <f>SUMIF($C664:$C$1301,$D663,$G664:$G$1301)</f>
        <v>425657</v>
      </c>
      <c r="H663" s="26">
        <f>VLOOKUP(F663,全省预算!$F:$H,3,0)</f>
        <v>462400</v>
      </c>
      <c r="I663" s="26">
        <f>IFERROR(VLOOKUP(D663,全省调整!A:I,3,0),)</f>
        <v>612805</v>
      </c>
      <c r="J663" s="26">
        <f>VLOOKUP(F663,全省决算数!$B:$C,2,0)</f>
        <v>589280</v>
      </c>
      <c r="K663" s="407">
        <f t="shared" si="64"/>
        <v>1.384</v>
      </c>
      <c r="L663" s="407">
        <f t="shared" si="67"/>
        <v>1.274</v>
      </c>
      <c r="M663" s="407">
        <f t="shared" si="65"/>
        <v>0.962</v>
      </c>
      <c r="N663" s="133">
        <f t="shared" si="62"/>
        <v>0.384</v>
      </c>
      <c r="O663" s="176" t="str">
        <f t="shared" si="63"/>
        <v>是</v>
      </c>
      <c r="P663" s="176" t="str">
        <f t="shared" si="66"/>
        <v>是</v>
      </c>
    </row>
    <row r="664" ht="14.25" hidden="1" customHeight="1" spans="1:16">
      <c r="A664" s="167" t="s">
        <v>135</v>
      </c>
      <c r="B664" s="168" t="s">
        <v>135</v>
      </c>
      <c r="C664" s="456" t="s">
        <v>1269</v>
      </c>
      <c r="D664" s="169" t="s">
        <v>1271</v>
      </c>
      <c r="E664" s="168" t="s">
        <v>147</v>
      </c>
      <c r="F664" s="49" t="s">
        <v>1272</v>
      </c>
      <c r="G664" s="26">
        <f>VLOOKUP(D664,全省上年决算数!$D$4:$G$1301,4)</f>
        <v>294321</v>
      </c>
      <c r="H664" s="26">
        <f>IFERROR(VLOOKUP(D664,全省预算!D:I,5,0),)</f>
        <v>325000</v>
      </c>
      <c r="I664" s="26"/>
      <c r="J664" s="26">
        <f>SUMIF(全省决算数!A663:A2043,D664:D1960,全省决算数!C663:C2043)</f>
        <v>380596</v>
      </c>
      <c r="K664" s="175">
        <f t="shared" si="64"/>
        <v>1.29</v>
      </c>
      <c r="L664" s="175">
        <f t="shared" si="67"/>
        <v>1.17</v>
      </c>
      <c r="M664" s="175">
        <f t="shared" si="65"/>
        <v>0</v>
      </c>
      <c r="N664" s="135">
        <f t="shared" si="62"/>
        <v>0.293</v>
      </c>
      <c r="O664" s="176" t="str">
        <f t="shared" si="63"/>
        <v>是</v>
      </c>
      <c r="P664" s="176" t="str">
        <f t="shared" si="66"/>
        <v>否</v>
      </c>
    </row>
    <row r="665" ht="14.25" hidden="1" customHeight="1" spans="1:16">
      <c r="A665" s="167" t="s">
        <v>135</v>
      </c>
      <c r="B665" s="168" t="s">
        <v>135</v>
      </c>
      <c r="C665" s="456" t="s">
        <v>1269</v>
      </c>
      <c r="D665" s="169" t="s">
        <v>1273</v>
      </c>
      <c r="E665" s="168" t="s">
        <v>147</v>
      </c>
      <c r="F665" s="49" t="s">
        <v>1274</v>
      </c>
      <c r="G665" s="26">
        <f>VLOOKUP(D665,全省上年决算数!$D$4:$G$1301,4)</f>
        <v>65753</v>
      </c>
      <c r="H665" s="26">
        <f>IFERROR(VLOOKUP(D665,全省预算!D:I,5,0),)</f>
        <v>68800</v>
      </c>
      <c r="I665" s="26"/>
      <c r="J665" s="26">
        <f>SUMIF(全省决算数!A664:A2044,D665:D1961,全省决算数!C664:C2044)</f>
        <v>90488</v>
      </c>
      <c r="K665" s="175">
        <f t="shared" si="64"/>
        <v>1.38</v>
      </c>
      <c r="L665" s="175">
        <f t="shared" si="67"/>
        <v>1.32</v>
      </c>
      <c r="M665" s="175">
        <f t="shared" si="65"/>
        <v>0</v>
      </c>
      <c r="N665" s="135">
        <f t="shared" si="62"/>
        <v>0.376</v>
      </c>
      <c r="O665" s="176" t="str">
        <f t="shared" si="63"/>
        <v>是</v>
      </c>
      <c r="P665" s="176" t="str">
        <f t="shared" si="66"/>
        <v>否</v>
      </c>
    </row>
    <row r="666" ht="14.25" hidden="1" customHeight="1" spans="1:16">
      <c r="A666" s="167" t="s">
        <v>135</v>
      </c>
      <c r="B666" s="168" t="s">
        <v>135</v>
      </c>
      <c r="C666" s="456" t="s">
        <v>1269</v>
      </c>
      <c r="D666" s="169" t="s">
        <v>1275</v>
      </c>
      <c r="E666" s="168" t="s">
        <v>147</v>
      </c>
      <c r="F666" s="49" t="s">
        <v>1276</v>
      </c>
      <c r="G666" s="26">
        <f>VLOOKUP(D666,全省上年决算数!$D$4:$G$1301,4)</f>
        <v>7183</v>
      </c>
      <c r="H666" s="26">
        <f>IFERROR(VLOOKUP(D666,全省预算!D:I,5,0),)</f>
        <v>7400</v>
      </c>
      <c r="I666" s="26"/>
      <c r="J666" s="26">
        <f>SUMIF(全省决算数!A665:A2045,D666:D1962,全省决算数!C665:C2045)</f>
        <v>7684</v>
      </c>
      <c r="K666" s="175">
        <f t="shared" si="64"/>
        <v>1.07</v>
      </c>
      <c r="L666" s="175">
        <f t="shared" si="67"/>
        <v>1.04</v>
      </c>
      <c r="M666" s="175">
        <f t="shared" si="65"/>
        <v>0</v>
      </c>
      <c r="N666" s="135">
        <f t="shared" si="62"/>
        <v>0.07</v>
      </c>
      <c r="O666" s="176" t="str">
        <f t="shared" si="63"/>
        <v>是</v>
      </c>
      <c r="P666" s="176" t="str">
        <f t="shared" si="66"/>
        <v>否</v>
      </c>
    </row>
    <row r="667" ht="14.25" hidden="1" customHeight="1" spans="1:16">
      <c r="A667" s="167" t="s">
        <v>135</v>
      </c>
      <c r="B667" s="168" t="s">
        <v>135</v>
      </c>
      <c r="C667" s="456" t="s">
        <v>1269</v>
      </c>
      <c r="D667" s="169" t="s">
        <v>1277</v>
      </c>
      <c r="E667" s="168" t="s">
        <v>147</v>
      </c>
      <c r="F667" s="49" t="s">
        <v>1278</v>
      </c>
      <c r="G667" s="26">
        <f>VLOOKUP(D667,全省上年决算数!$D$4:$G$1301,4)</f>
        <v>0</v>
      </c>
      <c r="H667" s="26">
        <f>IFERROR(VLOOKUP(D667,全省预算!D:I,5,0),)</f>
        <v>0</v>
      </c>
      <c r="I667" s="26"/>
      <c r="J667" s="26">
        <f>SUMIF(全省决算数!A666:A2046,D667:D1963,全省决算数!C666:C2046)</f>
        <v>1045</v>
      </c>
      <c r="K667" s="175"/>
      <c r="L667" s="175"/>
      <c r="M667" s="175">
        <f t="shared" si="65"/>
        <v>0</v>
      </c>
      <c r="N667" s="135" t="str">
        <f t="shared" si="62"/>
        <v/>
      </c>
      <c r="O667" s="176" t="str">
        <f t="shared" si="63"/>
        <v>是</v>
      </c>
      <c r="P667" s="176" t="str">
        <f t="shared" si="66"/>
        <v>否</v>
      </c>
    </row>
    <row r="668" ht="14.25" hidden="1" customHeight="1" spans="1:16">
      <c r="A668" s="167" t="s">
        <v>135</v>
      </c>
      <c r="B668" s="168" t="s">
        <v>135</v>
      </c>
      <c r="C668" s="456" t="s">
        <v>1269</v>
      </c>
      <c r="D668" s="169" t="s">
        <v>1279</v>
      </c>
      <c r="E668" s="168" t="s">
        <v>147</v>
      </c>
      <c r="F668" s="49" t="s">
        <v>1280</v>
      </c>
      <c r="G668" s="26">
        <f>VLOOKUP(D668,全省上年决算数!$D$4:$G$1301,4)</f>
        <v>10772</v>
      </c>
      <c r="H668" s="26">
        <f>IFERROR(VLOOKUP(D668,全省预算!D:I,5,0),)</f>
        <v>11300</v>
      </c>
      <c r="I668" s="26"/>
      <c r="J668" s="26">
        <f>SUMIF(全省决算数!A667:A2047,D668:D1964,全省决算数!C667:C2047)</f>
        <v>13639</v>
      </c>
      <c r="K668" s="175">
        <f t="shared" si="64"/>
        <v>1.27</v>
      </c>
      <c r="L668" s="175">
        <f t="shared" si="67"/>
        <v>1.21</v>
      </c>
      <c r="M668" s="175">
        <f t="shared" si="65"/>
        <v>0</v>
      </c>
      <c r="N668" s="135">
        <f t="shared" si="62"/>
        <v>0.266</v>
      </c>
      <c r="O668" s="176" t="str">
        <f t="shared" si="63"/>
        <v>是</v>
      </c>
      <c r="P668" s="176" t="str">
        <f t="shared" si="66"/>
        <v>否</v>
      </c>
    </row>
    <row r="669" ht="14.25" hidden="1" customHeight="1" spans="1:16">
      <c r="A669" s="167" t="s">
        <v>135</v>
      </c>
      <c r="B669" s="168" t="s">
        <v>135</v>
      </c>
      <c r="C669" s="456" t="s">
        <v>1269</v>
      </c>
      <c r="D669" s="169" t="s">
        <v>1281</v>
      </c>
      <c r="E669" s="168" t="s">
        <v>147</v>
      </c>
      <c r="F669" s="49" t="s">
        <v>1282</v>
      </c>
      <c r="G669" s="26">
        <f>VLOOKUP(D669,全省上年决算数!$D$4:$G$1301,4)</f>
        <v>7692</v>
      </c>
      <c r="H669" s="26">
        <f>IFERROR(VLOOKUP(D669,全省预算!D:I,5,0),)</f>
        <v>8000</v>
      </c>
      <c r="I669" s="26"/>
      <c r="J669" s="26">
        <f>SUMIF(全省决算数!A668:A2048,D669:D1965,全省决算数!C668:C2048)</f>
        <v>12276</v>
      </c>
      <c r="K669" s="175">
        <f t="shared" si="64"/>
        <v>1.6</v>
      </c>
      <c r="L669" s="175">
        <f t="shared" si="67"/>
        <v>1.53</v>
      </c>
      <c r="M669" s="175">
        <f t="shared" si="65"/>
        <v>0</v>
      </c>
      <c r="N669" s="135">
        <f t="shared" si="62"/>
        <v>0.596</v>
      </c>
      <c r="O669" s="176" t="str">
        <f t="shared" si="63"/>
        <v>是</v>
      </c>
      <c r="P669" s="176" t="str">
        <f t="shared" si="66"/>
        <v>否</v>
      </c>
    </row>
    <row r="670" ht="14.25" hidden="1" customHeight="1" spans="1:16">
      <c r="A670" s="167" t="s">
        <v>135</v>
      </c>
      <c r="B670" s="168" t="s">
        <v>135</v>
      </c>
      <c r="C670" s="456" t="s">
        <v>1269</v>
      </c>
      <c r="D670" s="169" t="s">
        <v>1283</v>
      </c>
      <c r="E670" s="168" t="s">
        <v>147</v>
      </c>
      <c r="F670" s="49" t="s">
        <v>1284</v>
      </c>
      <c r="G670" s="26">
        <f>VLOOKUP(D670,全省上年决算数!$D$4:$G$1301,4)</f>
        <v>665</v>
      </c>
      <c r="H670" s="26">
        <f>IFERROR(VLOOKUP(D670,全省预算!D:I,5,0),)</f>
        <v>685</v>
      </c>
      <c r="I670" s="26"/>
      <c r="J670" s="26">
        <f>SUMIF(全省决算数!A669:A2049,D670:D1966,全省决算数!C669:C2049)</f>
        <v>11233</v>
      </c>
      <c r="K670" s="175">
        <f t="shared" si="64"/>
        <v>16.89</v>
      </c>
      <c r="L670" s="175">
        <f t="shared" si="67"/>
        <v>16.4</v>
      </c>
      <c r="M670" s="175">
        <f t="shared" si="65"/>
        <v>0</v>
      </c>
      <c r="N670" s="135">
        <f t="shared" si="62"/>
        <v>15.892</v>
      </c>
      <c r="O670" s="176" t="str">
        <f t="shared" si="63"/>
        <v>是</v>
      </c>
      <c r="P670" s="176" t="str">
        <f t="shared" si="66"/>
        <v>否</v>
      </c>
    </row>
    <row r="671" ht="14.25" hidden="1" customHeight="1" spans="1:16">
      <c r="A671" s="167" t="s">
        <v>135</v>
      </c>
      <c r="B671" s="168"/>
      <c r="C671" s="456" t="s">
        <v>1269</v>
      </c>
      <c r="D671" s="169" t="s">
        <v>1285</v>
      </c>
      <c r="E671" s="168" t="s">
        <v>147</v>
      </c>
      <c r="F671" s="51" t="s">
        <v>1286</v>
      </c>
      <c r="G671" s="26">
        <f>VLOOKUP(D671,全省上年决算数!$D$4:$G$1301,4)</f>
        <v>5464</v>
      </c>
      <c r="H671" s="26">
        <f>IFERROR(VLOOKUP(D671,全省预算!D:I,5,0),)</f>
        <v>5600</v>
      </c>
      <c r="I671" s="26"/>
      <c r="J671" s="26">
        <f>SUMIF(全省决算数!A670:A2050,D671:D1967,全省决算数!C670:C2050)</f>
        <v>12643</v>
      </c>
      <c r="K671" s="175">
        <f t="shared" si="64"/>
        <v>2.31</v>
      </c>
      <c r="L671" s="175">
        <f t="shared" si="67"/>
        <v>2.26</v>
      </c>
      <c r="M671" s="175">
        <f t="shared" si="65"/>
        <v>0</v>
      </c>
      <c r="N671" s="135">
        <f t="shared" si="62"/>
        <v>1.314</v>
      </c>
      <c r="O671" s="176" t="str">
        <f t="shared" si="63"/>
        <v>是</v>
      </c>
      <c r="P671" s="176" t="str">
        <f t="shared" si="66"/>
        <v>否</v>
      </c>
    </row>
    <row r="672" ht="14.25" hidden="1" customHeight="1" spans="1:16">
      <c r="A672" s="167" t="s">
        <v>135</v>
      </c>
      <c r="B672" s="168" t="s">
        <v>135</v>
      </c>
      <c r="C672" s="456" t="s">
        <v>1269</v>
      </c>
      <c r="D672" s="169" t="s">
        <v>1287</v>
      </c>
      <c r="E672" s="168" t="s">
        <v>147</v>
      </c>
      <c r="F672" s="49" t="s">
        <v>1288</v>
      </c>
      <c r="G672" s="26">
        <f>VLOOKUP(D672,全省上年决算数!$D$4:$G$1301,4)</f>
        <v>386</v>
      </c>
      <c r="H672" s="26">
        <f>IFERROR(VLOOKUP(D672,全省预算!D:I,5,0),)</f>
        <v>400</v>
      </c>
      <c r="I672" s="26"/>
      <c r="J672" s="26">
        <f>SUMIF(全省决算数!A671:A2051,D672:D1968,全省决算数!C671:C2051)</f>
        <v>405</v>
      </c>
      <c r="K672" s="175">
        <f t="shared" si="64"/>
        <v>1.05</v>
      </c>
      <c r="L672" s="175">
        <f t="shared" si="67"/>
        <v>1.01</v>
      </c>
      <c r="M672" s="175">
        <f t="shared" si="65"/>
        <v>0</v>
      </c>
      <c r="N672" s="135">
        <f t="shared" si="62"/>
        <v>0.049</v>
      </c>
      <c r="O672" s="176" t="str">
        <f t="shared" si="63"/>
        <v>是</v>
      </c>
      <c r="P672" s="176" t="str">
        <f t="shared" si="66"/>
        <v>否</v>
      </c>
    </row>
    <row r="673" ht="14.25" hidden="1" customHeight="1" spans="1:16">
      <c r="A673" s="167" t="s">
        <v>135</v>
      </c>
      <c r="B673" s="168" t="s">
        <v>135</v>
      </c>
      <c r="C673" s="456" t="s">
        <v>1269</v>
      </c>
      <c r="D673" s="169" t="s">
        <v>1289</v>
      </c>
      <c r="E673" s="168" t="s">
        <v>147</v>
      </c>
      <c r="F673" s="27" t="s">
        <v>1290</v>
      </c>
      <c r="G673" s="26">
        <f>VLOOKUP(D673,全省上年决算数!$D$4:$G$1301,4)</f>
        <v>1557</v>
      </c>
      <c r="H673" s="26">
        <f>IFERROR(VLOOKUP(D673,全省预算!D:I,5,0),)</f>
        <v>1600</v>
      </c>
      <c r="I673" s="26"/>
      <c r="J673" s="26">
        <f>SUMIF(全省决算数!A672:A2052,D673:D1969,全省决算数!C672:C2052)</f>
        <v>1109</v>
      </c>
      <c r="K673" s="175">
        <f t="shared" si="64"/>
        <v>0.71</v>
      </c>
      <c r="L673" s="175">
        <f t="shared" si="67"/>
        <v>0.69</v>
      </c>
      <c r="M673" s="175">
        <f t="shared" si="65"/>
        <v>0</v>
      </c>
      <c r="N673" s="135">
        <f t="shared" si="62"/>
        <v>-0.288</v>
      </c>
      <c r="O673" s="176" t="str">
        <f t="shared" si="63"/>
        <v>是</v>
      </c>
      <c r="P673" s="176" t="str">
        <f t="shared" si="66"/>
        <v>否</v>
      </c>
    </row>
    <row r="674" ht="14.25" hidden="1" customHeight="1" spans="1:16">
      <c r="A674" s="167" t="s">
        <v>135</v>
      </c>
      <c r="B674" s="168" t="s">
        <v>135</v>
      </c>
      <c r="C674" s="456" t="s">
        <v>1269</v>
      </c>
      <c r="D674" s="169" t="s">
        <v>1291</v>
      </c>
      <c r="E674" s="168" t="s">
        <v>147</v>
      </c>
      <c r="F674" s="49" t="s">
        <v>1292</v>
      </c>
      <c r="G674" s="26">
        <f>VLOOKUP(D674,全省上年决算数!$D$4:$G$1301,4)</f>
        <v>30</v>
      </c>
      <c r="H674" s="26">
        <f>IFERROR(VLOOKUP(D674,全省预算!D:I,5,0),)</f>
        <v>31</v>
      </c>
      <c r="I674" s="26"/>
      <c r="J674" s="26">
        <f>SUMIF(全省决算数!A673:A2053,D674:D1970,全省决算数!C673:C2053)</f>
        <v>-28</v>
      </c>
      <c r="K674" s="175">
        <f t="shared" si="64"/>
        <v>-0.93</v>
      </c>
      <c r="L674" s="175">
        <f t="shared" si="67"/>
        <v>-0.9</v>
      </c>
      <c r="M674" s="175">
        <f t="shared" si="65"/>
        <v>0</v>
      </c>
      <c r="N674" s="135">
        <f t="shared" si="62"/>
        <v>-1.933</v>
      </c>
      <c r="O674" s="176" t="str">
        <f t="shared" si="63"/>
        <v>是</v>
      </c>
      <c r="P674" s="176" t="str">
        <f t="shared" si="66"/>
        <v>否</v>
      </c>
    </row>
    <row r="675" ht="14.25" hidden="1" customHeight="1" spans="1:16">
      <c r="A675" s="167" t="s">
        <v>135</v>
      </c>
      <c r="B675" s="168"/>
      <c r="C675" s="456" t="s">
        <v>1269</v>
      </c>
      <c r="D675" s="169" t="s">
        <v>1293</v>
      </c>
      <c r="E675" s="168" t="s">
        <v>147</v>
      </c>
      <c r="F675" s="49" t="s">
        <v>1294</v>
      </c>
      <c r="G675" s="26">
        <f>VLOOKUP(D675,全省上年决算数!$D$4:$G$1301,4)</f>
        <v>31834</v>
      </c>
      <c r="H675" s="26">
        <f>IFERROR(VLOOKUP(D675,全省预算!D:I,5,0),)</f>
        <v>33584</v>
      </c>
      <c r="I675" s="26"/>
      <c r="J675" s="26">
        <f>SUMIF(全省决算数!A674:A2054,D675:D1971,全省决算数!C674:C2054)</f>
        <v>58190</v>
      </c>
      <c r="K675" s="175">
        <f t="shared" si="64"/>
        <v>1.83</v>
      </c>
      <c r="L675" s="175">
        <f t="shared" si="67"/>
        <v>1.73</v>
      </c>
      <c r="M675" s="175">
        <f t="shared" si="65"/>
        <v>0</v>
      </c>
      <c r="N675" s="135">
        <f t="shared" si="62"/>
        <v>0.828</v>
      </c>
      <c r="O675" s="176" t="str">
        <f t="shared" si="63"/>
        <v>是</v>
      </c>
      <c r="P675" s="176" t="str">
        <f t="shared" si="66"/>
        <v>否</v>
      </c>
    </row>
    <row r="676" ht="21.95" customHeight="1" spans="1:16">
      <c r="A676" s="167" t="s">
        <v>135</v>
      </c>
      <c r="B676" s="456" t="s">
        <v>1260</v>
      </c>
      <c r="C676" s="168"/>
      <c r="D676" s="169" t="s">
        <v>1295</v>
      </c>
      <c r="E676" s="168"/>
      <c r="F676" s="49" t="s">
        <v>1296</v>
      </c>
      <c r="G676" s="26">
        <f>SUMIF($C677:$C$1301,$D676,$G677:$G$1301)</f>
        <v>275006</v>
      </c>
      <c r="H676" s="26">
        <f>VLOOKUP(F676,全省预算!$F:$H,3,0)</f>
        <v>286200</v>
      </c>
      <c r="I676" s="26">
        <f>IFERROR(VLOOKUP(D676,全省调整!A:I,3,0),)</f>
        <v>350656</v>
      </c>
      <c r="J676" s="26">
        <f>VLOOKUP(F676,全省决算数!$B:$C,2,0)</f>
        <v>339185</v>
      </c>
      <c r="K676" s="407">
        <f t="shared" si="64"/>
        <v>1.233</v>
      </c>
      <c r="L676" s="407">
        <f t="shared" si="67"/>
        <v>1.185</v>
      </c>
      <c r="M676" s="407">
        <f t="shared" si="65"/>
        <v>0.967</v>
      </c>
      <c r="N676" s="133">
        <f t="shared" si="62"/>
        <v>0.233</v>
      </c>
      <c r="O676" s="176" t="str">
        <f t="shared" si="63"/>
        <v>是</v>
      </c>
      <c r="P676" s="176" t="str">
        <f t="shared" si="66"/>
        <v>是</v>
      </c>
    </row>
    <row r="677" ht="14.25" hidden="1" customHeight="1" spans="1:16">
      <c r="A677" s="167" t="s">
        <v>135</v>
      </c>
      <c r="B677" s="168" t="s">
        <v>135</v>
      </c>
      <c r="C677" s="456" t="s">
        <v>1295</v>
      </c>
      <c r="D677" s="169" t="s">
        <v>1297</v>
      </c>
      <c r="E677" s="168" t="s">
        <v>147</v>
      </c>
      <c r="F677" s="49" t="s">
        <v>1298</v>
      </c>
      <c r="G677" s="26">
        <f>VLOOKUP(D677,全省上年决算数!$D$4:$G$1301,4)</f>
        <v>6546</v>
      </c>
      <c r="H677" s="26">
        <f>IFERROR(VLOOKUP(D677,全省预算!D:I,5,0),)</f>
        <v>6700</v>
      </c>
      <c r="I677" s="26"/>
      <c r="J677" s="26">
        <f>SUMIF(全省决算数!A676:A2056,D677:D1973,全省决算数!C676:C2056)</f>
        <v>9490</v>
      </c>
      <c r="K677" s="175">
        <f t="shared" si="64"/>
        <v>1.45</v>
      </c>
      <c r="L677" s="175">
        <f t="shared" si="67"/>
        <v>1.42</v>
      </c>
      <c r="M677" s="175">
        <f t="shared" si="65"/>
        <v>0</v>
      </c>
      <c r="N677" s="135">
        <f t="shared" si="62"/>
        <v>0.45</v>
      </c>
      <c r="O677" s="176" t="str">
        <f t="shared" si="63"/>
        <v>是</v>
      </c>
      <c r="P677" s="176" t="str">
        <f t="shared" si="66"/>
        <v>否</v>
      </c>
    </row>
    <row r="678" ht="14.25" hidden="1" customHeight="1" spans="1:16">
      <c r="A678" s="167" t="s">
        <v>135</v>
      </c>
      <c r="B678" s="168" t="s">
        <v>135</v>
      </c>
      <c r="C678" s="456" t="s">
        <v>1295</v>
      </c>
      <c r="D678" s="169" t="s">
        <v>1299</v>
      </c>
      <c r="E678" s="168" t="s">
        <v>147</v>
      </c>
      <c r="F678" s="49" t="s">
        <v>1300</v>
      </c>
      <c r="G678" s="26">
        <f>VLOOKUP(D678,全省上年决算数!$D$4:$G$1301,4)</f>
        <v>176812</v>
      </c>
      <c r="H678" s="26">
        <f>IFERROR(VLOOKUP(D678,全省预算!D:I,5,0),)</f>
        <v>185000</v>
      </c>
      <c r="I678" s="26"/>
      <c r="J678" s="26">
        <f>SUMIF(全省决算数!A677:A2057,D678:D1974,全省决算数!C677:C2057)</f>
        <v>240450</v>
      </c>
      <c r="K678" s="175">
        <f t="shared" si="64"/>
        <v>1.36</v>
      </c>
      <c r="L678" s="175">
        <f t="shared" si="67"/>
        <v>1.3</v>
      </c>
      <c r="M678" s="175">
        <f t="shared" si="65"/>
        <v>0</v>
      </c>
      <c r="N678" s="135">
        <f t="shared" si="62"/>
        <v>0.36</v>
      </c>
      <c r="O678" s="176" t="str">
        <f t="shared" si="63"/>
        <v>是</v>
      </c>
      <c r="P678" s="176" t="str">
        <f t="shared" si="66"/>
        <v>否</v>
      </c>
    </row>
    <row r="679" ht="14.25" hidden="1" customHeight="1" spans="1:16">
      <c r="A679" s="167" t="s">
        <v>135</v>
      </c>
      <c r="B679" s="168" t="s">
        <v>135</v>
      </c>
      <c r="C679" s="456" t="s">
        <v>1295</v>
      </c>
      <c r="D679" s="169" t="s">
        <v>1301</v>
      </c>
      <c r="E679" s="168" t="s">
        <v>147</v>
      </c>
      <c r="F679" s="49" t="s">
        <v>1302</v>
      </c>
      <c r="G679" s="26">
        <f>VLOOKUP(D679,全省上年决算数!$D$4:$G$1301,4)</f>
        <v>91648</v>
      </c>
      <c r="H679" s="26">
        <f>IFERROR(VLOOKUP(D679,全省预算!D:I,5,0),)</f>
        <v>94500</v>
      </c>
      <c r="I679" s="26"/>
      <c r="J679" s="26">
        <f>SUMIF(全省决算数!A678:A2058,D679:D1975,全省决算数!C678:C2058)</f>
        <v>89245</v>
      </c>
      <c r="K679" s="175">
        <f t="shared" si="64"/>
        <v>0.97</v>
      </c>
      <c r="L679" s="175">
        <f t="shared" si="67"/>
        <v>0.94</v>
      </c>
      <c r="M679" s="175">
        <f t="shared" si="65"/>
        <v>0</v>
      </c>
      <c r="N679" s="135">
        <f t="shared" si="62"/>
        <v>-0.026</v>
      </c>
      <c r="O679" s="176" t="str">
        <f t="shared" si="63"/>
        <v>是</v>
      </c>
      <c r="P679" s="176" t="str">
        <f t="shared" si="66"/>
        <v>否</v>
      </c>
    </row>
    <row r="680" ht="21.95" customHeight="1" spans="1:16">
      <c r="A680" s="167" t="s">
        <v>135</v>
      </c>
      <c r="B680" s="456" t="s">
        <v>1260</v>
      </c>
      <c r="C680" s="168"/>
      <c r="D680" s="169" t="s">
        <v>1303</v>
      </c>
      <c r="E680" s="168"/>
      <c r="F680" s="49" t="s">
        <v>1304</v>
      </c>
      <c r="G680" s="26">
        <f>SUMIF($C681:$C$1301,$D680,$G681:$G$1301)</f>
        <v>454838</v>
      </c>
      <c r="H680" s="26">
        <f>VLOOKUP(F680,全省预算!$F:$H,3,0)</f>
        <v>494000</v>
      </c>
      <c r="I680" s="26">
        <f>IFERROR(VLOOKUP(D680,全省调整!A:I,3,0),)</f>
        <v>613520</v>
      </c>
      <c r="J680" s="26">
        <f>VLOOKUP(F680,全省决算数!$B:$C,2,0)</f>
        <v>572754</v>
      </c>
      <c r="K680" s="407">
        <f t="shared" si="64"/>
        <v>1.259</v>
      </c>
      <c r="L680" s="407">
        <f t="shared" si="67"/>
        <v>1.159</v>
      </c>
      <c r="M680" s="407">
        <f t="shared" si="65"/>
        <v>0.934</v>
      </c>
      <c r="N680" s="133">
        <f t="shared" si="62"/>
        <v>0.259</v>
      </c>
      <c r="O680" s="176" t="str">
        <f t="shared" si="63"/>
        <v>是</v>
      </c>
      <c r="P680" s="176" t="str">
        <f t="shared" si="66"/>
        <v>是</v>
      </c>
    </row>
    <row r="681" ht="14.25" hidden="1" customHeight="1" spans="1:16">
      <c r="A681" s="167" t="s">
        <v>135</v>
      </c>
      <c r="B681" s="168" t="s">
        <v>135</v>
      </c>
      <c r="C681" s="168" t="s">
        <v>1303</v>
      </c>
      <c r="D681" s="169" t="s">
        <v>1305</v>
      </c>
      <c r="E681" s="168" t="s">
        <v>147</v>
      </c>
      <c r="F681" s="49" t="s">
        <v>1306</v>
      </c>
      <c r="G681" s="26">
        <f>VLOOKUP(D681,全省上年决算数!$D$4:$G$1301,4)</f>
        <v>84690</v>
      </c>
      <c r="H681" s="26">
        <f>IFERROR(VLOOKUP(D681,全省预算!D:I,5,0),)</f>
        <v>89000</v>
      </c>
      <c r="I681" s="26"/>
      <c r="J681" s="26">
        <f>SUMIF(全省决算数!A680:A2060,D681:D1977,全省决算数!C680:C2060)</f>
        <v>100682</v>
      </c>
      <c r="K681" s="175">
        <f t="shared" si="64"/>
        <v>1.19</v>
      </c>
      <c r="L681" s="175">
        <f t="shared" si="67"/>
        <v>1.13</v>
      </c>
      <c r="M681" s="175">
        <f t="shared" si="65"/>
        <v>0</v>
      </c>
      <c r="N681" s="135">
        <f t="shared" si="62"/>
        <v>0.189</v>
      </c>
      <c r="O681" s="176" t="str">
        <f t="shared" si="63"/>
        <v>是</v>
      </c>
      <c r="P681" s="176" t="str">
        <f t="shared" si="66"/>
        <v>否</v>
      </c>
    </row>
    <row r="682" ht="14.25" hidden="1" customHeight="1" spans="1:16">
      <c r="A682" s="167" t="s">
        <v>135</v>
      </c>
      <c r="B682" s="168" t="s">
        <v>135</v>
      </c>
      <c r="C682" s="168" t="s">
        <v>1303</v>
      </c>
      <c r="D682" s="169" t="s">
        <v>1307</v>
      </c>
      <c r="E682" s="168" t="s">
        <v>147</v>
      </c>
      <c r="F682" s="49" t="s">
        <v>1308</v>
      </c>
      <c r="G682" s="26">
        <f>VLOOKUP(D682,全省上年决算数!$D$4:$G$1301,4)</f>
        <v>14423</v>
      </c>
      <c r="H682" s="26">
        <f>IFERROR(VLOOKUP(D682,全省预算!D:I,5,0),)</f>
        <v>15000</v>
      </c>
      <c r="I682" s="26"/>
      <c r="J682" s="26">
        <f>SUMIF(全省决算数!A681:A2061,D682:D1978,全省决算数!C681:C2061)</f>
        <v>16134</v>
      </c>
      <c r="K682" s="175">
        <f t="shared" si="64"/>
        <v>1.12</v>
      </c>
      <c r="L682" s="175">
        <f t="shared" si="67"/>
        <v>1.08</v>
      </c>
      <c r="M682" s="175">
        <f t="shared" si="65"/>
        <v>0</v>
      </c>
      <c r="N682" s="135">
        <f t="shared" si="62"/>
        <v>0.119</v>
      </c>
      <c r="O682" s="176" t="str">
        <f t="shared" si="63"/>
        <v>是</v>
      </c>
      <c r="P682" s="176" t="str">
        <f t="shared" si="66"/>
        <v>否</v>
      </c>
    </row>
    <row r="683" ht="14.25" hidden="1" customHeight="1" spans="1:16">
      <c r="A683" s="167" t="s">
        <v>135</v>
      </c>
      <c r="B683" s="168" t="s">
        <v>135</v>
      </c>
      <c r="C683" s="168" t="s">
        <v>1303</v>
      </c>
      <c r="D683" s="169" t="s">
        <v>1309</v>
      </c>
      <c r="E683" s="168" t="s">
        <v>147</v>
      </c>
      <c r="F683" s="49" t="s">
        <v>1310</v>
      </c>
      <c r="G683" s="26">
        <f>VLOOKUP(D683,全省上年决算数!$D$4:$G$1301,4)</f>
        <v>55855</v>
      </c>
      <c r="H683" s="26">
        <f>IFERROR(VLOOKUP(D683,全省预算!D:I,5,0),)</f>
        <v>58500</v>
      </c>
      <c r="I683" s="26"/>
      <c r="J683" s="26">
        <f>SUMIF(全省决算数!A682:A2062,D683:D1979,全省决算数!C682:C2062)</f>
        <v>67759</v>
      </c>
      <c r="K683" s="175">
        <f t="shared" si="64"/>
        <v>1.21</v>
      </c>
      <c r="L683" s="175">
        <f t="shared" si="67"/>
        <v>1.16</v>
      </c>
      <c r="M683" s="175">
        <f t="shared" si="65"/>
        <v>0</v>
      </c>
      <c r="N683" s="135">
        <f t="shared" si="62"/>
        <v>0.213</v>
      </c>
      <c r="O683" s="176" t="str">
        <f t="shared" si="63"/>
        <v>是</v>
      </c>
      <c r="P683" s="176" t="str">
        <f t="shared" si="66"/>
        <v>否</v>
      </c>
    </row>
    <row r="684" ht="14.25" hidden="1" customHeight="1" spans="1:16">
      <c r="A684" s="167" t="s">
        <v>135</v>
      </c>
      <c r="B684" s="168" t="s">
        <v>135</v>
      </c>
      <c r="C684" s="168" t="s">
        <v>1303</v>
      </c>
      <c r="D684" s="169" t="s">
        <v>1311</v>
      </c>
      <c r="E684" s="168" t="s">
        <v>147</v>
      </c>
      <c r="F684" s="49" t="s">
        <v>1312</v>
      </c>
      <c r="G684" s="26">
        <f>VLOOKUP(D684,全省上年决算数!$D$4:$G$1301,4)</f>
        <v>2750</v>
      </c>
      <c r="H684" s="26">
        <f>IFERROR(VLOOKUP(D684,全省预算!D:I,5,0),)</f>
        <v>2850</v>
      </c>
      <c r="I684" s="26"/>
      <c r="J684" s="26">
        <f>SUMIF(全省决算数!A683:A2063,D684:D1980,全省决算数!C683:C2063)</f>
        <v>2673</v>
      </c>
      <c r="K684" s="175">
        <f t="shared" si="64"/>
        <v>0.97</v>
      </c>
      <c r="L684" s="175">
        <f t="shared" si="67"/>
        <v>0.94</v>
      </c>
      <c r="M684" s="175">
        <f t="shared" si="65"/>
        <v>0</v>
      </c>
      <c r="N684" s="135">
        <f t="shared" si="62"/>
        <v>-0.028</v>
      </c>
      <c r="O684" s="176" t="str">
        <f t="shared" si="63"/>
        <v>是</v>
      </c>
      <c r="P684" s="176" t="str">
        <f t="shared" si="66"/>
        <v>否</v>
      </c>
    </row>
    <row r="685" ht="14.25" hidden="1" customHeight="1" spans="1:16">
      <c r="A685" s="167" t="s">
        <v>135</v>
      </c>
      <c r="B685" s="168" t="s">
        <v>135</v>
      </c>
      <c r="C685" s="168" t="s">
        <v>1303</v>
      </c>
      <c r="D685" s="169" t="s">
        <v>1313</v>
      </c>
      <c r="E685" s="168" t="s">
        <v>147</v>
      </c>
      <c r="F685" s="49" t="s">
        <v>1314</v>
      </c>
      <c r="G685" s="26">
        <f>VLOOKUP(D685,全省上年决算数!$D$4:$G$1301,4)</f>
        <v>6369</v>
      </c>
      <c r="H685" s="26">
        <f>IFERROR(VLOOKUP(D685,全省预算!D:I,5,0),)</f>
        <v>6500</v>
      </c>
      <c r="I685" s="26"/>
      <c r="J685" s="26">
        <f>SUMIF(全省决算数!A684:A2064,D685:D1981,全省决算数!C684:C2064)</f>
        <v>2789</v>
      </c>
      <c r="K685" s="175">
        <f t="shared" si="64"/>
        <v>0.44</v>
      </c>
      <c r="L685" s="175">
        <f t="shared" si="67"/>
        <v>0.43</v>
      </c>
      <c r="M685" s="175">
        <f t="shared" si="65"/>
        <v>0</v>
      </c>
      <c r="N685" s="135">
        <f t="shared" si="62"/>
        <v>-0.562</v>
      </c>
      <c r="O685" s="176" t="str">
        <f t="shared" si="63"/>
        <v>是</v>
      </c>
      <c r="P685" s="176" t="str">
        <f t="shared" si="66"/>
        <v>否</v>
      </c>
    </row>
    <row r="686" ht="14.25" hidden="1" customHeight="1" spans="1:16">
      <c r="A686" s="167" t="s">
        <v>135</v>
      </c>
      <c r="B686" s="168" t="s">
        <v>135</v>
      </c>
      <c r="C686" s="168" t="s">
        <v>1303</v>
      </c>
      <c r="D686" s="169" t="s">
        <v>1315</v>
      </c>
      <c r="E686" s="168" t="s">
        <v>147</v>
      </c>
      <c r="F686" s="49" t="s">
        <v>1316</v>
      </c>
      <c r="G686" s="26">
        <f>VLOOKUP(D686,全省上年决算数!$D$4:$G$1301,4)</f>
        <v>11805</v>
      </c>
      <c r="H686" s="26">
        <f>IFERROR(VLOOKUP(D686,全省预算!D:I,5,0),)</f>
        <v>12100</v>
      </c>
      <c r="I686" s="26"/>
      <c r="J686" s="26">
        <f>SUMIF(全省决算数!A685:A2065,D686:D1982,全省决算数!C685:C2065)</f>
        <v>16416</v>
      </c>
      <c r="K686" s="175">
        <f t="shared" si="64"/>
        <v>1.39</v>
      </c>
      <c r="L686" s="175">
        <f t="shared" si="67"/>
        <v>1.36</v>
      </c>
      <c r="M686" s="175">
        <f t="shared" si="65"/>
        <v>0</v>
      </c>
      <c r="N686" s="135">
        <f t="shared" si="62"/>
        <v>0.391</v>
      </c>
      <c r="O686" s="176" t="str">
        <f t="shared" si="63"/>
        <v>是</v>
      </c>
      <c r="P686" s="176" t="str">
        <f t="shared" si="66"/>
        <v>否</v>
      </c>
    </row>
    <row r="687" ht="14.25" hidden="1" customHeight="1" spans="1:16">
      <c r="A687" s="167" t="s">
        <v>135</v>
      </c>
      <c r="B687" s="168"/>
      <c r="C687" s="168" t="s">
        <v>1303</v>
      </c>
      <c r="D687" s="169" t="s">
        <v>1317</v>
      </c>
      <c r="E687" s="168" t="s">
        <v>147</v>
      </c>
      <c r="F687" s="49" t="s">
        <v>1318</v>
      </c>
      <c r="G687" s="26">
        <f>VLOOKUP(D687,全省上年决算数!$D$4:$G$1301,4)</f>
        <v>1229</v>
      </c>
      <c r="H687" s="26">
        <f>IFERROR(VLOOKUP(D687,全省预算!D:I,5,0),)</f>
        <v>1290</v>
      </c>
      <c r="I687" s="26"/>
      <c r="J687" s="26">
        <f>SUMIF(全省决算数!A686:A2066,D687:D1983,全省决算数!C686:C2066)</f>
        <v>3142</v>
      </c>
      <c r="K687" s="175">
        <f t="shared" si="64"/>
        <v>2.56</v>
      </c>
      <c r="L687" s="175">
        <f t="shared" si="67"/>
        <v>2.44</v>
      </c>
      <c r="M687" s="175">
        <f t="shared" si="65"/>
        <v>0</v>
      </c>
      <c r="N687" s="135">
        <f t="shared" si="62"/>
        <v>1.557</v>
      </c>
      <c r="O687" s="176" t="str">
        <f t="shared" si="63"/>
        <v>是</v>
      </c>
      <c r="P687" s="176" t="str">
        <f t="shared" si="66"/>
        <v>否</v>
      </c>
    </row>
    <row r="688" ht="14.25" hidden="1" customHeight="1" spans="1:16">
      <c r="A688" s="167" t="s">
        <v>135</v>
      </c>
      <c r="B688" s="168" t="s">
        <v>135</v>
      </c>
      <c r="C688" s="168" t="s">
        <v>1303</v>
      </c>
      <c r="D688" s="169" t="s">
        <v>1319</v>
      </c>
      <c r="E688" s="168" t="s">
        <v>147</v>
      </c>
      <c r="F688" s="49" t="s">
        <v>1320</v>
      </c>
      <c r="G688" s="26">
        <f>VLOOKUP(D688,全省上年决算数!$D$4:$G$1301,4)</f>
        <v>155445</v>
      </c>
      <c r="H688" s="26">
        <f>IFERROR(VLOOKUP(D688,全省预算!D:I,5,0),)</f>
        <v>160000</v>
      </c>
      <c r="I688" s="26"/>
      <c r="J688" s="26">
        <f>SUMIF(全省决算数!A687:A2067,D688:D1984,全省决算数!C687:C2067)</f>
        <v>192833</v>
      </c>
      <c r="K688" s="175">
        <f t="shared" si="64"/>
        <v>1.24</v>
      </c>
      <c r="L688" s="175">
        <f t="shared" si="67"/>
        <v>1.21</v>
      </c>
      <c r="M688" s="175">
        <f t="shared" si="65"/>
        <v>0</v>
      </c>
      <c r="N688" s="135">
        <f t="shared" si="62"/>
        <v>0.241</v>
      </c>
      <c r="O688" s="176" t="str">
        <f t="shared" si="63"/>
        <v>是</v>
      </c>
      <c r="P688" s="176" t="str">
        <f t="shared" si="66"/>
        <v>否</v>
      </c>
    </row>
    <row r="689" ht="14.25" hidden="1" customHeight="1" spans="1:16">
      <c r="A689" s="167" t="s">
        <v>135</v>
      </c>
      <c r="B689" s="168" t="s">
        <v>135</v>
      </c>
      <c r="C689" s="168" t="s">
        <v>1303</v>
      </c>
      <c r="D689" s="169" t="s">
        <v>1321</v>
      </c>
      <c r="E689" s="168" t="s">
        <v>147</v>
      </c>
      <c r="F689" s="49" t="s">
        <v>1322</v>
      </c>
      <c r="G689" s="26">
        <f>VLOOKUP(D689,全省上年决算数!$D$4:$G$1301,4)</f>
        <v>109056</v>
      </c>
      <c r="H689" s="26">
        <f>IFERROR(VLOOKUP(D689,全省预算!D:I,5,0),)</f>
        <v>135000</v>
      </c>
      <c r="I689" s="26"/>
      <c r="J689" s="26">
        <f>SUMIF(全省决算数!A688:A2068,D689:D1985,全省决算数!C688:C2068)</f>
        <v>160672</v>
      </c>
      <c r="K689" s="175">
        <f t="shared" si="64"/>
        <v>1.47</v>
      </c>
      <c r="L689" s="175">
        <f t="shared" si="67"/>
        <v>1.19</v>
      </c>
      <c r="M689" s="175">
        <f t="shared" si="65"/>
        <v>0</v>
      </c>
      <c r="N689" s="135">
        <f t="shared" si="62"/>
        <v>0.473</v>
      </c>
      <c r="O689" s="176" t="str">
        <f t="shared" si="63"/>
        <v>是</v>
      </c>
      <c r="P689" s="176" t="str">
        <f t="shared" si="66"/>
        <v>否</v>
      </c>
    </row>
    <row r="690" ht="14.25" hidden="1" customHeight="1" spans="1:16">
      <c r="A690" s="167" t="s">
        <v>135</v>
      </c>
      <c r="B690" s="168" t="s">
        <v>135</v>
      </c>
      <c r="C690" s="168" t="s">
        <v>1303</v>
      </c>
      <c r="D690" s="169" t="s">
        <v>1323</v>
      </c>
      <c r="E690" s="168" t="s">
        <v>147</v>
      </c>
      <c r="F690" s="49" t="s">
        <v>1324</v>
      </c>
      <c r="G690" s="26">
        <f>VLOOKUP(D690,全省上年决算数!$D$4:$G$1301,4)</f>
        <v>2032</v>
      </c>
      <c r="H690" s="26">
        <f>IFERROR(VLOOKUP(D690,全省预算!D:I,5,0),)</f>
        <v>2100</v>
      </c>
      <c r="I690" s="26"/>
      <c r="J690" s="26">
        <f>SUMIF(全省决算数!A689:A2069,D690:D1986,全省决算数!C689:C2069)</f>
        <v>2400</v>
      </c>
      <c r="K690" s="175">
        <f t="shared" si="64"/>
        <v>1.18</v>
      </c>
      <c r="L690" s="175">
        <f t="shared" si="67"/>
        <v>1.14</v>
      </c>
      <c r="M690" s="175">
        <f t="shared" si="65"/>
        <v>0</v>
      </c>
      <c r="N690" s="135">
        <f t="shared" si="62"/>
        <v>0.181</v>
      </c>
      <c r="O690" s="176" t="str">
        <f t="shared" si="63"/>
        <v>是</v>
      </c>
      <c r="P690" s="176" t="str">
        <f t="shared" si="66"/>
        <v>否</v>
      </c>
    </row>
    <row r="691" ht="14.25" hidden="1" customHeight="1" spans="1:16">
      <c r="A691" s="167" t="s">
        <v>135</v>
      </c>
      <c r="B691" s="168" t="s">
        <v>135</v>
      </c>
      <c r="C691" s="168" t="s">
        <v>1303</v>
      </c>
      <c r="D691" s="169" t="s">
        <v>1325</v>
      </c>
      <c r="E691" s="168" t="s">
        <v>147</v>
      </c>
      <c r="F691" s="49" t="s">
        <v>1326</v>
      </c>
      <c r="G691" s="26">
        <f>VLOOKUP(D691,全省上年决算数!$D$4:$G$1301,4)</f>
        <v>11184</v>
      </c>
      <c r="H691" s="26">
        <f>IFERROR(VLOOKUP(D691,全省预算!D:I,5,0),)</f>
        <v>11660</v>
      </c>
      <c r="I691" s="26"/>
      <c r="J691" s="26">
        <f>SUMIF(全省决算数!A690:A2070,D691:D1987,全省决算数!C690:C2070)</f>
        <v>7254</v>
      </c>
      <c r="K691" s="175">
        <f t="shared" si="64"/>
        <v>0.65</v>
      </c>
      <c r="L691" s="175">
        <f t="shared" si="67"/>
        <v>0.62</v>
      </c>
      <c r="M691" s="175">
        <f t="shared" si="65"/>
        <v>0</v>
      </c>
      <c r="N691" s="135">
        <f t="shared" si="62"/>
        <v>-0.351</v>
      </c>
      <c r="O691" s="176" t="str">
        <f t="shared" si="63"/>
        <v>是</v>
      </c>
      <c r="P691" s="176" t="str">
        <f t="shared" si="66"/>
        <v>否</v>
      </c>
    </row>
    <row r="692" ht="21.95" customHeight="1" spans="1:16">
      <c r="A692" s="167" t="s">
        <v>135</v>
      </c>
      <c r="B692" s="456" t="s">
        <v>1260</v>
      </c>
      <c r="C692" s="168"/>
      <c r="D692" s="169" t="s">
        <v>1327</v>
      </c>
      <c r="E692" s="168"/>
      <c r="F692" s="49" t="s">
        <v>1328</v>
      </c>
      <c r="G692" s="26">
        <f>SUMIF($C693:$C$1301,$D692,$G693:$G$1301)</f>
        <v>2022329</v>
      </c>
      <c r="H692" s="26">
        <f>VLOOKUP(F692,全省预算!$F:$H,3,0)</f>
        <v>2103800</v>
      </c>
      <c r="I692" s="26">
        <f>IFERROR(VLOOKUP(D692,全省调整!A:I,3,0),)</f>
        <v>2321111</v>
      </c>
      <c r="J692" s="26">
        <f>VLOOKUP(F692,全省决算数!$B:$C,2,0)</f>
        <v>2318932</v>
      </c>
      <c r="K692" s="407">
        <f t="shared" si="64"/>
        <v>1.147</v>
      </c>
      <c r="L692" s="407">
        <f t="shared" si="67"/>
        <v>1.102</v>
      </c>
      <c r="M692" s="407">
        <f t="shared" si="65"/>
        <v>0.999</v>
      </c>
      <c r="N692" s="133">
        <f t="shared" si="62"/>
        <v>0.147</v>
      </c>
      <c r="O692" s="176" t="str">
        <f t="shared" si="63"/>
        <v>是</v>
      </c>
      <c r="P692" s="176" t="str">
        <f t="shared" si="66"/>
        <v>是</v>
      </c>
    </row>
    <row r="693" ht="14.25" hidden="1" customHeight="1" spans="1:16">
      <c r="A693" s="167" t="s">
        <v>135</v>
      </c>
      <c r="B693" s="168" t="s">
        <v>135</v>
      </c>
      <c r="C693" s="168" t="s">
        <v>1327</v>
      </c>
      <c r="D693" s="169" t="s">
        <v>1329</v>
      </c>
      <c r="E693" s="168" t="s">
        <v>147</v>
      </c>
      <c r="F693" s="49" t="s">
        <v>1330</v>
      </c>
      <c r="G693" s="26">
        <f>VLOOKUP(D693,全省上年决算数!$D$4:$G$1301,4)</f>
        <v>194393</v>
      </c>
      <c r="H693" s="26">
        <f>IFERROR(VLOOKUP(D693,全省预算!D:I,5,0),)</f>
        <v>201000</v>
      </c>
      <c r="I693" s="26"/>
      <c r="J693" s="26">
        <f>SUMIF(全省决算数!A692:A2072,D693:D1989,全省决算数!C692:C2072)</f>
        <v>213031</v>
      </c>
      <c r="K693" s="175">
        <f t="shared" si="64"/>
        <v>1.1</v>
      </c>
      <c r="L693" s="175">
        <f t="shared" si="67"/>
        <v>1.06</v>
      </c>
      <c r="M693" s="175">
        <f t="shared" si="65"/>
        <v>0</v>
      </c>
      <c r="N693" s="135">
        <f t="shared" si="62"/>
        <v>0.096</v>
      </c>
      <c r="O693" s="176" t="str">
        <f t="shared" si="63"/>
        <v>是</v>
      </c>
      <c r="P693" s="176" t="str">
        <f t="shared" si="66"/>
        <v>否</v>
      </c>
    </row>
    <row r="694" ht="14.25" hidden="1" customHeight="1" spans="1:16">
      <c r="A694" s="167" t="s">
        <v>135</v>
      </c>
      <c r="B694" s="168" t="s">
        <v>135</v>
      </c>
      <c r="C694" s="168" t="s">
        <v>1327</v>
      </c>
      <c r="D694" s="169" t="s">
        <v>1331</v>
      </c>
      <c r="E694" s="168" t="s">
        <v>147</v>
      </c>
      <c r="F694" s="49" t="s">
        <v>1332</v>
      </c>
      <c r="G694" s="26">
        <f>VLOOKUP(D694,全省上年决算数!$D$4:$G$1301,4)</f>
        <v>246523</v>
      </c>
      <c r="H694" s="26">
        <f>IFERROR(VLOOKUP(D694,全省预算!D:I,5,0),)</f>
        <v>255000</v>
      </c>
      <c r="I694" s="26"/>
      <c r="J694" s="26">
        <f>SUMIF(全省决算数!A693:A2073,D694:D1990,全省决算数!C693:C2073)</f>
        <v>267823</v>
      </c>
      <c r="K694" s="175">
        <f t="shared" si="64"/>
        <v>1.09</v>
      </c>
      <c r="L694" s="175">
        <f t="shared" si="67"/>
        <v>1.05</v>
      </c>
      <c r="M694" s="175">
        <f t="shared" si="65"/>
        <v>0</v>
      </c>
      <c r="N694" s="135">
        <f t="shared" si="62"/>
        <v>0.086</v>
      </c>
      <c r="O694" s="176" t="str">
        <f t="shared" si="63"/>
        <v>是</v>
      </c>
      <c r="P694" s="176" t="str">
        <f t="shared" si="66"/>
        <v>否</v>
      </c>
    </row>
    <row r="695" ht="14.25" hidden="1" customHeight="1" spans="1:16">
      <c r="A695" s="167" t="s">
        <v>135</v>
      </c>
      <c r="B695" s="168" t="s">
        <v>135</v>
      </c>
      <c r="C695" s="168" t="s">
        <v>1327</v>
      </c>
      <c r="D695" s="169" t="s">
        <v>1333</v>
      </c>
      <c r="E695" s="168" t="s">
        <v>147</v>
      </c>
      <c r="F695" s="49" t="s">
        <v>1334</v>
      </c>
      <c r="G695" s="26">
        <f>VLOOKUP(D695,全省上年决算数!$D$4:$G$1301,4)</f>
        <v>126549</v>
      </c>
      <c r="H695" s="26">
        <f>IFERROR(VLOOKUP(D695,全省预算!D:I,5,0),)</f>
        <v>135000</v>
      </c>
      <c r="I695" s="26"/>
      <c r="J695" s="26">
        <f>SUMIF(全省决算数!A694:A2074,D695:D1991,全省决算数!C694:C2074)</f>
        <v>142467</v>
      </c>
      <c r="K695" s="175">
        <f t="shared" si="64"/>
        <v>1.13</v>
      </c>
      <c r="L695" s="175">
        <f t="shared" si="67"/>
        <v>1.06</v>
      </c>
      <c r="M695" s="175">
        <f t="shared" si="65"/>
        <v>0</v>
      </c>
      <c r="N695" s="135">
        <f t="shared" si="62"/>
        <v>0.126</v>
      </c>
      <c r="O695" s="176" t="str">
        <f t="shared" si="63"/>
        <v>是</v>
      </c>
      <c r="P695" s="176" t="str">
        <f t="shared" si="66"/>
        <v>否</v>
      </c>
    </row>
    <row r="696" ht="14.25" hidden="1" customHeight="1" spans="1:16">
      <c r="A696" s="167" t="s">
        <v>135</v>
      </c>
      <c r="B696" s="168" t="s">
        <v>135</v>
      </c>
      <c r="C696" s="168" t="s">
        <v>1327</v>
      </c>
      <c r="D696" s="169" t="s">
        <v>1335</v>
      </c>
      <c r="E696" s="168" t="s">
        <v>147</v>
      </c>
      <c r="F696" s="49" t="s">
        <v>1336</v>
      </c>
      <c r="G696" s="26">
        <f>VLOOKUP(D696,全省上年决算数!$D$4:$G$1301,4)</f>
        <v>9654</v>
      </c>
      <c r="H696" s="26">
        <f>IFERROR(VLOOKUP(D696,全省预算!D:I,5,0),)</f>
        <v>10000</v>
      </c>
      <c r="I696" s="26"/>
      <c r="J696" s="26">
        <f>SUMIF(全省决算数!A695:A2075,D696:D1992,全省决算数!C695:C2075)</f>
        <v>9743</v>
      </c>
      <c r="K696" s="175">
        <f t="shared" si="64"/>
        <v>1.01</v>
      </c>
      <c r="L696" s="175">
        <f t="shared" si="67"/>
        <v>0.97</v>
      </c>
      <c r="M696" s="175">
        <f t="shared" si="65"/>
        <v>0</v>
      </c>
      <c r="N696" s="135">
        <f t="shared" ref="N696:N759" si="68">IF(ISERROR(J696/G696-1),"",J696/G696-1)</f>
        <v>0.009</v>
      </c>
      <c r="O696" s="176" t="str">
        <f t="shared" si="63"/>
        <v>是</v>
      </c>
      <c r="P696" s="176" t="str">
        <f t="shared" si="66"/>
        <v>否</v>
      </c>
    </row>
    <row r="697" ht="14.25" hidden="1" customHeight="1" spans="1:16">
      <c r="A697" s="167" t="s">
        <v>135</v>
      </c>
      <c r="B697" s="168"/>
      <c r="C697" s="168" t="s">
        <v>1327</v>
      </c>
      <c r="D697" s="169" t="s">
        <v>1337</v>
      </c>
      <c r="E697" s="168" t="s">
        <v>147</v>
      </c>
      <c r="F697" s="49" t="s">
        <v>1338</v>
      </c>
      <c r="G697" s="26">
        <f>VLOOKUP(D697,全省上年决算数!$D$4:$G$1301,4)</f>
        <v>1069307</v>
      </c>
      <c r="H697" s="26">
        <f>IFERROR(VLOOKUP(D697,全省预算!D:I,5,0),)</f>
        <v>1115000</v>
      </c>
      <c r="I697" s="26"/>
      <c r="J697" s="26">
        <f>SUMIF(全省决算数!A696:A2076,D697:D1993,全省决算数!C696:C2076)</f>
        <v>1254220</v>
      </c>
      <c r="K697" s="175">
        <f t="shared" si="64"/>
        <v>1.17</v>
      </c>
      <c r="L697" s="175">
        <f t="shared" si="67"/>
        <v>1.12</v>
      </c>
      <c r="M697" s="175">
        <f t="shared" si="65"/>
        <v>0</v>
      </c>
      <c r="N697" s="135">
        <f t="shared" si="68"/>
        <v>0.173</v>
      </c>
      <c r="O697" s="176" t="str">
        <f t="shared" si="63"/>
        <v>是</v>
      </c>
      <c r="P697" s="176" t="str">
        <f t="shared" si="66"/>
        <v>否</v>
      </c>
    </row>
    <row r="698" ht="14.25" hidden="1" customHeight="1" spans="1:16">
      <c r="A698" s="167" t="s">
        <v>135</v>
      </c>
      <c r="B698" s="168" t="s">
        <v>135</v>
      </c>
      <c r="C698" s="168" t="s">
        <v>1327</v>
      </c>
      <c r="D698" s="169" t="s">
        <v>1339</v>
      </c>
      <c r="E698" s="168" t="s">
        <v>147</v>
      </c>
      <c r="F698" s="49" t="s">
        <v>1340</v>
      </c>
      <c r="G698" s="26">
        <f>VLOOKUP(D698,全省上年决算数!$D$4:$G$1301,4)</f>
        <v>224709</v>
      </c>
      <c r="H698" s="26">
        <f>IFERROR(VLOOKUP(D698,全省预算!D:I,5,0),)</f>
        <v>234000</v>
      </c>
      <c r="I698" s="26"/>
      <c r="J698" s="26">
        <f>SUMIF(全省决算数!A697:A2077,D698:D1994,全省决算数!C697:C2077)</f>
        <v>265249</v>
      </c>
      <c r="K698" s="175">
        <f t="shared" si="64"/>
        <v>1.18</v>
      </c>
      <c r="L698" s="175">
        <f t="shared" si="67"/>
        <v>1.13</v>
      </c>
      <c r="M698" s="175">
        <f t="shared" si="65"/>
        <v>0</v>
      </c>
      <c r="N698" s="135">
        <f t="shared" si="68"/>
        <v>0.18</v>
      </c>
      <c r="O698" s="176" t="str">
        <f t="shared" si="63"/>
        <v>是</v>
      </c>
      <c r="P698" s="176" t="str">
        <f t="shared" si="66"/>
        <v>否</v>
      </c>
    </row>
    <row r="699" ht="14.25" hidden="1" customHeight="1" spans="1:16">
      <c r="A699" s="167" t="s">
        <v>135</v>
      </c>
      <c r="B699" s="168" t="s">
        <v>135</v>
      </c>
      <c r="C699" s="168" t="s">
        <v>1327</v>
      </c>
      <c r="D699" s="169" t="s">
        <v>1341</v>
      </c>
      <c r="E699" s="168" t="s">
        <v>147</v>
      </c>
      <c r="F699" s="49" t="s">
        <v>1342</v>
      </c>
      <c r="G699" s="26">
        <f>VLOOKUP(D699,全省上年决算数!$D$4:$G$1301,4)</f>
        <v>88481</v>
      </c>
      <c r="H699" s="26">
        <f>IFERROR(VLOOKUP(D699,全省预算!D:I,5,0),)</f>
        <v>90000</v>
      </c>
      <c r="I699" s="26"/>
      <c r="J699" s="26">
        <f>SUMIF(全省决算数!A698:A2078,D699:D1995,全省决算数!C698:C2078)</f>
        <v>99341</v>
      </c>
      <c r="K699" s="175">
        <f t="shared" si="64"/>
        <v>1.12</v>
      </c>
      <c r="L699" s="175">
        <f t="shared" si="67"/>
        <v>1.1</v>
      </c>
      <c r="M699" s="175">
        <f t="shared" si="65"/>
        <v>0</v>
      </c>
      <c r="N699" s="135">
        <f t="shared" si="68"/>
        <v>0.123</v>
      </c>
      <c r="O699" s="176" t="str">
        <f t="shared" si="63"/>
        <v>是</v>
      </c>
      <c r="P699" s="176" t="str">
        <f t="shared" si="66"/>
        <v>否</v>
      </c>
    </row>
    <row r="700" ht="14.25" hidden="1" customHeight="1" spans="1:16">
      <c r="A700" s="167" t="s">
        <v>135</v>
      </c>
      <c r="B700" s="168"/>
      <c r="C700" s="168" t="s">
        <v>1327</v>
      </c>
      <c r="D700" s="169" t="s">
        <v>1343</v>
      </c>
      <c r="E700" s="168" t="s">
        <v>147</v>
      </c>
      <c r="F700" s="49" t="s">
        <v>1344</v>
      </c>
      <c r="G700" s="26">
        <f>VLOOKUP(D700,全省上年决算数!$D$4:$G$1301,4)</f>
        <v>2144</v>
      </c>
      <c r="H700" s="26">
        <f>IFERROR(VLOOKUP(D700,全省预算!D:I,5,0),)</f>
        <v>1800</v>
      </c>
      <c r="I700" s="26"/>
      <c r="J700" s="26">
        <f>SUMIF(全省决算数!A699:A2079,D700:D1996,全省决算数!C699:C2079)</f>
        <v>1819</v>
      </c>
      <c r="K700" s="175">
        <f t="shared" si="64"/>
        <v>0.85</v>
      </c>
      <c r="L700" s="175">
        <f t="shared" si="67"/>
        <v>1.01</v>
      </c>
      <c r="M700" s="175">
        <f t="shared" si="65"/>
        <v>0</v>
      </c>
      <c r="N700" s="135">
        <f t="shared" si="68"/>
        <v>-0.152</v>
      </c>
      <c r="O700" s="176" t="str">
        <f t="shared" si="63"/>
        <v>是</v>
      </c>
      <c r="P700" s="176" t="str">
        <f t="shared" si="66"/>
        <v>否</v>
      </c>
    </row>
    <row r="701" ht="14.25" hidden="1" customHeight="1" spans="1:16">
      <c r="A701" s="167" t="s">
        <v>135</v>
      </c>
      <c r="B701" s="168" t="s">
        <v>135</v>
      </c>
      <c r="C701" s="168" t="s">
        <v>1327</v>
      </c>
      <c r="D701" s="169" t="s">
        <v>1345</v>
      </c>
      <c r="E701" s="168" t="s">
        <v>147</v>
      </c>
      <c r="F701" s="49" t="s">
        <v>1346</v>
      </c>
      <c r="G701" s="26">
        <f>VLOOKUP(D701,全省上年决算数!$D$4:$G$1301,4)</f>
        <v>60569</v>
      </c>
      <c r="H701" s="26">
        <f>IFERROR(VLOOKUP(D701,全省预算!D:I,5,0),)</f>
        <v>62000</v>
      </c>
      <c r="I701" s="26"/>
      <c r="J701" s="26">
        <f>SUMIF(全省决算数!A700:A2080,D701:D1997,全省决算数!C700:C2080)</f>
        <v>65239</v>
      </c>
      <c r="K701" s="175">
        <f t="shared" si="64"/>
        <v>1.08</v>
      </c>
      <c r="L701" s="175">
        <f t="shared" si="67"/>
        <v>1.05</v>
      </c>
      <c r="M701" s="175">
        <f t="shared" si="65"/>
        <v>0</v>
      </c>
      <c r="N701" s="135">
        <f t="shared" si="68"/>
        <v>0.077</v>
      </c>
      <c r="O701" s="176" t="str">
        <f t="shared" si="63"/>
        <v>是</v>
      </c>
      <c r="P701" s="176" t="str">
        <f t="shared" si="66"/>
        <v>否</v>
      </c>
    </row>
    <row r="702" ht="21.95" customHeight="1" spans="1:16">
      <c r="A702" s="167" t="s">
        <v>135</v>
      </c>
      <c r="B702" s="456" t="s">
        <v>1260</v>
      </c>
      <c r="C702" s="168"/>
      <c r="D702" s="169" t="s">
        <v>1347</v>
      </c>
      <c r="E702" s="168"/>
      <c r="F702" s="49" t="s">
        <v>1348</v>
      </c>
      <c r="G702" s="26">
        <f>SUMIF($C703:$C$1301,$D702,$G703:$G$1301)</f>
        <v>10612</v>
      </c>
      <c r="H702" s="26">
        <f>VLOOKUP(F702,全省预算!$F:$H,3,0)</f>
        <v>11800</v>
      </c>
      <c r="I702" s="26">
        <f>IFERROR(VLOOKUP(D702,全省调整!A:I,3,0),)</f>
        <v>17116</v>
      </c>
      <c r="J702" s="26">
        <f>VLOOKUP(F702,全省决算数!$B:$C,2,0)</f>
        <v>13621</v>
      </c>
      <c r="K702" s="407">
        <f t="shared" si="64"/>
        <v>1.284</v>
      </c>
      <c r="L702" s="407">
        <f t="shared" si="67"/>
        <v>1.154</v>
      </c>
      <c r="M702" s="407">
        <f t="shared" si="65"/>
        <v>0.796</v>
      </c>
      <c r="N702" s="133">
        <f t="shared" si="68"/>
        <v>0.284</v>
      </c>
      <c r="O702" s="176" t="str">
        <f t="shared" si="63"/>
        <v>是</v>
      </c>
      <c r="P702" s="176" t="str">
        <f t="shared" si="66"/>
        <v>是</v>
      </c>
    </row>
    <row r="703" ht="14.25" hidden="1" customHeight="1" spans="1:16">
      <c r="A703" s="167" t="s">
        <v>135</v>
      </c>
      <c r="B703" s="168" t="s">
        <v>135</v>
      </c>
      <c r="C703" s="456" t="s">
        <v>1347</v>
      </c>
      <c r="D703" s="169" t="s">
        <v>1349</v>
      </c>
      <c r="E703" s="168" t="s">
        <v>147</v>
      </c>
      <c r="F703" s="49" t="s">
        <v>1350</v>
      </c>
      <c r="G703" s="26">
        <f>VLOOKUP(D703,全省上年决算数!$D$4:$G$1301,4)</f>
        <v>10291</v>
      </c>
      <c r="H703" s="26">
        <f>IFERROR(VLOOKUP(D703,全省预算!D:I,5,0),)</f>
        <v>11470</v>
      </c>
      <c r="I703" s="26"/>
      <c r="J703" s="26">
        <f>SUMIF(全省决算数!A702:A2082,D703:D1999,全省决算数!C702:C2082)</f>
        <v>13152</v>
      </c>
      <c r="K703" s="175">
        <f t="shared" si="64"/>
        <v>1.28</v>
      </c>
      <c r="L703" s="175">
        <f t="shared" si="67"/>
        <v>1.15</v>
      </c>
      <c r="M703" s="175">
        <f t="shared" si="65"/>
        <v>0</v>
      </c>
      <c r="N703" s="135">
        <f t="shared" si="68"/>
        <v>0.278</v>
      </c>
      <c r="O703" s="176" t="str">
        <f t="shared" si="63"/>
        <v>是</v>
      </c>
      <c r="P703" s="176" t="str">
        <f t="shared" si="66"/>
        <v>否</v>
      </c>
    </row>
    <row r="704" ht="14.25" hidden="1" customHeight="1" spans="1:16">
      <c r="A704" s="167" t="s">
        <v>135</v>
      </c>
      <c r="B704" s="168" t="s">
        <v>135</v>
      </c>
      <c r="C704" s="456" t="s">
        <v>1347</v>
      </c>
      <c r="D704" s="455" t="s">
        <v>1351</v>
      </c>
      <c r="E704" s="168" t="s">
        <v>147</v>
      </c>
      <c r="F704" s="49" t="s">
        <v>1352</v>
      </c>
      <c r="G704" s="26">
        <f>VLOOKUP(D704,全省上年决算数!$D$4:$G$1301,4)</f>
        <v>321</v>
      </c>
      <c r="H704" s="26">
        <f>IFERROR(VLOOKUP(D704,全省预算!D:I,5,0),)</f>
        <v>330</v>
      </c>
      <c r="I704" s="26"/>
      <c r="J704" s="26">
        <f>SUMIF(全省决算数!A703:A2083,D704:D2000,全省决算数!C703:C2083)</f>
        <v>469</v>
      </c>
      <c r="K704" s="175">
        <f t="shared" si="64"/>
        <v>1.46</v>
      </c>
      <c r="L704" s="175">
        <f t="shared" si="67"/>
        <v>1.42</v>
      </c>
      <c r="M704" s="175">
        <f t="shared" si="65"/>
        <v>0</v>
      </c>
      <c r="N704" s="135">
        <f t="shared" si="68"/>
        <v>0.461</v>
      </c>
      <c r="O704" s="176" t="str">
        <f t="shared" si="63"/>
        <v>是</v>
      </c>
      <c r="P704" s="176" t="str">
        <f t="shared" si="66"/>
        <v>否</v>
      </c>
    </row>
    <row r="705" ht="21.95" customHeight="1" spans="1:16">
      <c r="A705" s="167" t="s">
        <v>135</v>
      </c>
      <c r="B705" s="456" t="s">
        <v>1260</v>
      </c>
      <c r="C705" s="168"/>
      <c r="D705" s="455" t="s">
        <v>1353</v>
      </c>
      <c r="E705" s="168"/>
      <c r="F705" s="49" t="s">
        <v>1354</v>
      </c>
      <c r="G705" s="26">
        <f>SUMIF($C706:$C$1301,$D705,$G706:$G$1301)</f>
        <v>189881</v>
      </c>
      <c r="H705" s="26">
        <f>VLOOKUP(F705,全省预算!$F:$H,3,0)</f>
        <v>196000</v>
      </c>
      <c r="I705" s="26">
        <f>IFERROR(VLOOKUP(D705,全省调整!A:I,3,0),)</f>
        <v>185686</v>
      </c>
      <c r="J705" s="26">
        <f>VLOOKUP(F705,全省决算数!$B:$C,2,0)</f>
        <v>180097</v>
      </c>
      <c r="K705" s="407">
        <f t="shared" si="64"/>
        <v>0.948</v>
      </c>
      <c r="L705" s="407">
        <f t="shared" si="67"/>
        <v>0.919</v>
      </c>
      <c r="M705" s="407">
        <f t="shared" si="65"/>
        <v>0.97</v>
      </c>
      <c r="N705" s="133">
        <f t="shared" si="68"/>
        <v>-0.052</v>
      </c>
      <c r="O705" s="176" t="str">
        <f t="shared" si="63"/>
        <v>是</v>
      </c>
      <c r="P705" s="176" t="str">
        <f t="shared" si="66"/>
        <v>是</v>
      </c>
    </row>
    <row r="706" ht="14.25" hidden="1" customHeight="1" spans="1:16">
      <c r="A706" s="167" t="s">
        <v>135</v>
      </c>
      <c r="B706" s="168" t="s">
        <v>135</v>
      </c>
      <c r="C706" s="456" t="s">
        <v>1353</v>
      </c>
      <c r="D706" s="455" t="s">
        <v>1355</v>
      </c>
      <c r="E706" s="168" t="s">
        <v>147</v>
      </c>
      <c r="F706" s="49" t="s">
        <v>1356</v>
      </c>
      <c r="G706" s="26">
        <f>VLOOKUP(D706,全省上年决算数!$D$4:$G$1301,4)</f>
        <v>0</v>
      </c>
      <c r="H706" s="26">
        <f>IFERROR(VLOOKUP(D706,全省预算!D:I,5,0),)</f>
        <v>44400</v>
      </c>
      <c r="I706" s="26"/>
      <c r="J706" s="26">
        <f>SUMIF(全省决算数!A705:A2085,D706:D2002,全省决算数!C705:C2085)</f>
        <v>42738</v>
      </c>
      <c r="K706" s="175"/>
      <c r="L706" s="175">
        <f t="shared" si="67"/>
        <v>0.96</v>
      </c>
      <c r="M706" s="175">
        <f t="shared" si="65"/>
        <v>0</v>
      </c>
      <c r="N706" s="135" t="str">
        <f t="shared" si="68"/>
        <v/>
      </c>
      <c r="O706" s="176" t="str">
        <f t="shared" si="63"/>
        <v>是</v>
      </c>
      <c r="P706" s="176" t="str">
        <f t="shared" si="66"/>
        <v>否</v>
      </c>
    </row>
    <row r="707" ht="14.25" hidden="1" customHeight="1" spans="1:16">
      <c r="A707" s="167" t="s">
        <v>135</v>
      </c>
      <c r="B707" s="168" t="s">
        <v>135</v>
      </c>
      <c r="C707" s="456" t="s">
        <v>1353</v>
      </c>
      <c r="D707" s="455" t="s">
        <v>1357</v>
      </c>
      <c r="E707" s="168" t="s">
        <v>147</v>
      </c>
      <c r="F707" s="49" t="s">
        <v>1358</v>
      </c>
      <c r="G707" s="26">
        <f>VLOOKUP(D707,全省上年决算数!$D$4:$G$1301,4)</f>
        <v>0</v>
      </c>
      <c r="H707" s="26">
        <f>IFERROR(VLOOKUP(D707,全省预算!D:I,5,0),)</f>
        <v>96600</v>
      </c>
      <c r="I707" s="26"/>
      <c r="J707" s="26">
        <f>SUMIF(全省决算数!A706:A2086,D707:D2003,全省决算数!C706:C2086)</f>
        <v>36758</v>
      </c>
      <c r="K707" s="175"/>
      <c r="L707" s="175">
        <f t="shared" si="67"/>
        <v>0.38</v>
      </c>
      <c r="M707" s="175">
        <f t="shared" si="65"/>
        <v>0</v>
      </c>
      <c r="N707" s="135" t="str">
        <f t="shared" si="68"/>
        <v/>
      </c>
      <c r="O707" s="176" t="str">
        <f t="shared" si="63"/>
        <v>是</v>
      </c>
      <c r="P707" s="176" t="str">
        <f t="shared" si="66"/>
        <v>否</v>
      </c>
    </row>
    <row r="708" ht="14.25" hidden="1" customHeight="1" spans="1:16">
      <c r="A708" s="167" t="s">
        <v>135</v>
      </c>
      <c r="B708" s="168" t="s">
        <v>135</v>
      </c>
      <c r="C708" s="456" t="s">
        <v>1353</v>
      </c>
      <c r="D708" s="455" t="s">
        <v>1359</v>
      </c>
      <c r="E708" s="168" t="s">
        <v>147</v>
      </c>
      <c r="F708" s="49" t="s">
        <v>1360</v>
      </c>
      <c r="G708" s="26">
        <f>VLOOKUP(D708,全省上年决算数!$D$4:$G$1301,4)</f>
        <v>189881</v>
      </c>
      <c r="H708" s="26">
        <f>IFERROR(VLOOKUP(D708,全省预算!D:I,5,0),)</f>
        <v>55000</v>
      </c>
      <c r="I708" s="26"/>
      <c r="J708" s="26">
        <f>SUMIF(全省决算数!A707:A2087,D708:D2004,全省决算数!C707:C2087)</f>
        <v>100601</v>
      </c>
      <c r="K708" s="175">
        <f t="shared" si="64"/>
        <v>0.53</v>
      </c>
      <c r="L708" s="175">
        <f t="shared" si="67"/>
        <v>1.83</v>
      </c>
      <c r="M708" s="175">
        <f t="shared" si="65"/>
        <v>0</v>
      </c>
      <c r="N708" s="135">
        <f t="shared" si="68"/>
        <v>-0.47</v>
      </c>
      <c r="O708" s="176" t="str">
        <f t="shared" ref="O708:O771" si="69">IF(F708&lt;&gt;"",IF(SUM(G708:J708)&lt;&gt;0,"是","否"),"空")</f>
        <v>是</v>
      </c>
      <c r="P708" s="176" t="str">
        <f t="shared" si="66"/>
        <v>否</v>
      </c>
    </row>
    <row r="709" ht="21.95" customHeight="1" spans="1:16">
      <c r="A709" s="167" t="s">
        <v>135</v>
      </c>
      <c r="B709" s="456" t="s">
        <v>1260</v>
      </c>
      <c r="C709" s="168"/>
      <c r="D709" s="455" t="s">
        <v>1361</v>
      </c>
      <c r="E709" s="168"/>
      <c r="F709" s="49" t="s">
        <v>1362</v>
      </c>
      <c r="G709" s="26">
        <f>SUMIF($C710:$C$1301,$D709,$G710:$G$1301)</f>
        <v>67560</v>
      </c>
      <c r="H709" s="26">
        <f>VLOOKUP(F709,全省预算!$F:$H,3,0)</f>
        <v>70000</v>
      </c>
      <c r="I709" s="26">
        <f>IFERROR(VLOOKUP(D709,全省调整!A:I,3,0),)</f>
        <v>100203</v>
      </c>
      <c r="J709" s="26">
        <f>VLOOKUP(F709,全省决算数!$B:$C,2,0)</f>
        <v>92851</v>
      </c>
      <c r="K709" s="407">
        <f t="shared" ref="K709:K772" si="70">J709/G709</f>
        <v>1.374</v>
      </c>
      <c r="L709" s="407">
        <f t="shared" si="67"/>
        <v>1.326</v>
      </c>
      <c r="M709" s="407">
        <f t="shared" ref="M709:M772" si="71">IFERROR(J709/I709,0)</f>
        <v>0.927</v>
      </c>
      <c r="N709" s="133">
        <f t="shared" si="68"/>
        <v>0.374</v>
      </c>
      <c r="O709" s="176" t="str">
        <f t="shared" si="69"/>
        <v>是</v>
      </c>
      <c r="P709" s="176" t="str">
        <f t="shared" ref="P709:P772" si="72">IF(C709&lt;&gt;"","否","是")</f>
        <v>是</v>
      </c>
    </row>
    <row r="710" ht="14.25" hidden="1" customHeight="1" spans="1:16">
      <c r="A710" s="167" t="s">
        <v>135</v>
      </c>
      <c r="B710" s="168" t="s">
        <v>135</v>
      </c>
      <c r="C710" s="168" t="s">
        <v>1361</v>
      </c>
      <c r="D710" s="455" t="s">
        <v>1363</v>
      </c>
      <c r="E710" s="168" t="s">
        <v>147</v>
      </c>
      <c r="F710" s="49" t="s">
        <v>141</v>
      </c>
      <c r="G710" s="26">
        <f>VLOOKUP(D710,全省上年决算数!$D$4:$G$1301,4)</f>
        <v>25866</v>
      </c>
      <c r="H710" s="26">
        <f>IFERROR(VLOOKUP(D710,全省预算!D:I,5,0),)</f>
        <v>27000</v>
      </c>
      <c r="I710" s="26"/>
      <c r="J710" s="26">
        <f>SUMIF(全省决算数!A709:A2089,D710:D2006,全省决算数!C709:C2089)</f>
        <v>43720</v>
      </c>
      <c r="K710" s="175">
        <f t="shared" si="70"/>
        <v>1.69</v>
      </c>
      <c r="L710" s="175">
        <f t="shared" ref="L710:L773" si="73">J710/H710</f>
        <v>1.62</v>
      </c>
      <c r="M710" s="175">
        <f t="shared" si="71"/>
        <v>0</v>
      </c>
      <c r="N710" s="135">
        <f t="shared" si="68"/>
        <v>0.69</v>
      </c>
      <c r="O710" s="176" t="str">
        <f t="shared" si="69"/>
        <v>是</v>
      </c>
      <c r="P710" s="176" t="str">
        <f t="shared" si="72"/>
        <v>否</v>
      </c>
    </row>
    <row r="711" ht="14.25" hidden="1" customHeight="1" spans="1:16">
      <c r="A711" s="167" t="s">
        <v>135</v>
      </c>
      <c r="B711" s="168"/>
      <c r="C711" s="168" t="s">
        <v>1361</v>
      </c>
      <c r="D711" s="455" t="s">
        <v>1364</v>
      </c>
      <c r="E711" s="168" t="s">
        <v>147</v>
      </c>
      <c r="F711" s="49" t="s">
        <v>143</v>
      </c>
      <c r="G711" s="26">
        <f>VLOOKUP(D711,全省上年决算数!$D$4:$G$1301,4)</f>
        <v>3140</v>
      </c>
      <c r="H711" s="26">
        <f>IFERROR(VLOOKUP(D711,全省预算!D:I,5,0),)</f>
        <v>3240</v>
      </c>
      <c r="I711" s="26"/>
      <c r="J711" s="26">
        <f>SUMIF(全省决算数!A710:A2090,D711:D2007,全省决算数!C710:C2090)</f>
        <v>2449</v>
      </c>
      <c r="K711" s="175">
        <f t="shared" si="70"/>
        <v>0.78</v>
      </c>
      <c r="L711" s="175">
        <f t="shared" si="73"/>
        <v>0.76</v>
      </c>
      <c r="M711" s="175">
        <f t="shared" si="71"/>
        <v>0</v>
      </c>
      <c r="N711" s="135">
        <f t="shared" si="68"/>
        <v>-0.22</v>
      </c>
      <c r="O711" s="176" t="str">
        <f t="shared" si="69"/>
        <v>是</v>
      </c>
      <c r="P711" s="176" t="str">
        <f t="shared" si="72"/>
        <v>否</v>
      </c>
    </row>
    <row r="712" ht="14.25" hidden="1" customHeight="1" spans="1:16">
      <c r="A712" s="167"/>
      <c r="B712" s="168" t="s">
        <v>135</v>
      </c>
      <c r="C712" s="168" t="s">
        <v>1361</v>
      </c>
      <c r="D712" s="455" t="s">
        <v>1365</v>
      </c>
      <c r="E712" s="168" t="s">
        <v>147</v>
      </c>
      <c r="F712" s="49" t="s">
        <v>145</v>
      </c>
      <c r="G712" s="26">
        <f>VLOOKUP(D712,全省上年决算数!$D$4:$G$1301,4)</f>
        <v>168</v>
      </c>
      <c r="H712" s="26">
        <f>IFERROR(VLOOKUP(D712,全省预算!D:I,5,0),)</f>
        <v>170</v>
      </c>
      <c r="I712" s="26"/>
      <c r="J712" s="26">
        <f>SUMIF(全省决算数!A711:A2091,D712:D2008,全省决算数!C711:C2091)</f>
        <v>146</v>
      </c>
      <c r="K712" s="175">
        <f t="shared" si="70"/>
        <v>0.87</v>
      </c>
      <c r="L712" s="175">
        <f t="shared" si="73"/>
        <v>0.86</v>
      </c>
      <c r="M712" s="175">
        <f t="shared" si="71"/>
        <v>0</v>
      </c>
      <c r="N712" s="135">
        <f t="shared" si="68"/>
        <v>-0.131</v>
      </c>
      <c r="O712" s="176" t="str">
        <f t="shared" si="69"/>
        <v>是</v>
      </c>
      <c r="P712" s="176" t="str">
        <f t="shared" si="72"/>
        <v>否</v>
      </c>
    </row>
    <row r="713" ht="14.25" hidden="1" customHeight="1" spans="1:16">
      <c r="A713" s="167" t="s">
        <v>135</v>
      </c>
      <c r="B713" s="168"/>
      <c r="C713" s="168" t="s">
        <v>1361</v>
      </c>
      <c r="D713" s="455" t="s">
        <v>1366</v>
      </c>
      <c r="E713" s="168" t="s">
        <v>147</v>
      </c>
      <c r="F713" s="51" t="s">
        <v>1367</v>
      </c>
      <c r="G713" s="26">
        <f>VLOOKUP(D713,全省上年决算数!$D$4:$G$1301,4)</f>
        <v>3459</v>
      </c>
      <c r="H713" s="26">
        <f>IFERROR(VLOOKUP(D713,全省预算!D:I,5,0),)</f>
        <v>3500</v>
      </c>
      <c r="I713" s="26"/>
      <c r="J713" s="26">
        <f>SUMIF(全省决算数!A712:A2092,D713:D2009,全省决算数!C712:C2092)</f>
        <v>3140</v>
      </c>
      <c r="K713" s="175">
        <f t="shared" si="70"/>
        <v>0.91</v>
      </c>
      <c r="L713" s="175">
        <f t="shared" si="73"/>
        <v>0.9</v>
      </c>
      <c r="M713" s="175">
        <f t="shared" si="71"/>
        <v>0</v>
      </c>
      <c r="N713" s="135">
        <f t="shared" si="68"/>
        <v>-0.092</v>
      </c>
      <c r="O713" s="176" t="str">
        <f t="shared" si="69"/>
        <v>是</v>
      </c>
      <c r="P713" s="176" t="str">
        <f t="shared" si="72"/>
        <v>否</v>
      </c>
    </row>
    <row r="714" ht="14.25" hidden="1" customHeight="1" spans="1:16">
      <c r="A714" s="167" t="s">
        <v>135</v>
      </c>
      <c r="B714" s="168" t="s">
        <v>135</v>
      </c>
      <c r="C714" s="168" t="s">
        <v>1361</v>
      </c>
      <c r="D714" s="455" t="s">
        <v>1368</v>
      </c>
      <c r="E714" s="168" t="s">
        <v>147</v>
      </c>
      <c r="F714" s="51" t="s">
        <v>1369</v>
      </c>
      <c r="G714" s="26">
        <f>VLOOKUP(D714,全省上年决算数!$D$4:$G$1301,4)</f>
        <v>158</v>
      </c>
      <c r="H714" s="26">
        <f>IFERROR(VLOOKUP(D714,全省预算!D:I,5,0),)</f>
        <v>220</v>
      </c>
      <c r="I714" s="26"/>
      <c r="J714" s="26">
        <f>SUMIF(全省决算数!A713:A2093,D714:D2010,全省决算数!C713:C2093)</f>
        <v>218</v>
      </c>
      <c r="K714" s="175">
        <f t="shared" si="70"/>
        <v>1.38</v>
      </c>
      <c r="L714" s="175">
        <f t="shared" si="73"/>
        <v>0.99</v>
      </c>
      <c r="M714" s="175">
        <f t="shared" si="71"/>
        <v>0</v>
      </c>
      <c r="N714" s="135">
        <f t="shared" si="68"/>
        <v>0.38</v>
      </c>
      <c r="O714" s="176" t="str">
        <f t="shared" si="69"/>
        <v>是</v>
      </c>
      <c r="P714" s="176" t="str">
        <f t="shared" si="72"/>
        <v>否</v>
      </c>
    </row>
    <row r="715" ht="14.25" hidden="1" customHeight="1" spans="1:16">
      <c r="A715" s="167" t="s">
        <v>135</v>
      </c>
      <c r="B715" s="168"/>
      <c r="C715" s="168" t="s">
        <v>1361</v>
      </c>
      <c r="D715" s="455" t="s">
        <v>1370</v>
      </c>
      <c r="E715" s="168" t="s">
        <v>147</v>
      </c>
      <c r="F715" s="27" t="s">
        <v>1371</v>
      </c>
      <c r="G715" s="26">
        <f>VLOOKUP(D715,全省上年决算数!$D$4:$G$1301,4)</f>
        <v>1064</v>
      </c>
      <c r="H715" s="26">
        <f>IFERROR(VLOOKUP(D715,全省预算!D:I,5,0),)</f>
        <v>1100</v>
      </c>
      <c r="I715" s="26"/>
      <c r="J715" s="26">
        <f>SUMIF(全省决算数!A714:A2094,D715:D2011,全省决算数!C714:C2094)</f>
        <v>1500</v>
      </c>
      <c r="K715" s="175">
        <f t="shared" si="70"/>
        <v>1.41</v>
      </c>
      <c r="L715" s="175">
        <f t="shared" si="73"/>
        <v>1.36</v>
      </c>
      <c r="M715" s="175">
        <f t="shared" si="71"/>
        <v>0</v>
      </c>
      <c r="N715" s="135">
        <f t="shared" si="68"/>
        <v>0.41</v>
      </c>
      <c r="O715" s="176" t="str">
        <f t="shared" si="69"/>
        <v>是</v>
      </c>
      <c r="P715" s="176" t="str">
        <f t="shared" si="72"/>
        <v>否</v>
      </c>
    </row>
    <row r="716" ht="14.25" hidden="1" customHeight="1" spans="1:16">
      <c r="A716" s="167"/>
      <c r="B716" s="168"/>
      <c r="C716" s="168" t="s">
        <v>1361</v>
      </c>
      <c r="D716" s="455" t="s">
        <v>1372</v>
      </c>
      <c r="E716" s="168" t="s">
        <v>147</v>
      </c>
      <c r="F716" s="27" t="s">
        <v>1373</v>
      </c>
      <c r="G716" s="26">
        <f>VLOOKUP(D716,全省上年决算数!$D$4:$G$1301,4)</f>
        <v>19268</v>
      </c>
      <c r="H716" s="26">
        <f>IFERROR(VLOOKUP(D716,全省预算!D:I,5,0),)</f>
        <v>20000</v>
      </c>
      <c r="I716" s="26"/>
      <c r="J716" s="26">
        <f>SUMIF(全省决算数!A715:A2095,D716:D2012,全省决算数!C715:C2095)</f>
        <v>27840</v>
      </c>
      <c r="K716" s="175">
        <f t="shared" si="70"/>
        <v>1.44</v>
      </c>
      <c r="L716" s="175">
        <f t="shared" si="73"/>
        <v>1.39</v>
      </c>
      <c r="M716" s="175">
        <f t="shared" si="71"/>
        <v>0</v>
      </c>
      <c r="N716" s="135">
        <f t="shared" si="68"/>
        <v>0.445</v>
      </c>
      <c r="O716" s="176" t="str">
        <f t="shared" si="69"/>
        <v>是</v>
      </c>
      <c r="P716" s="176" t="str">
        <f t="shared" si="72"/>
        <v>否</v>
      </c>
    </row>
    <row r="717" ht="14.25" hidden="1" customHeight="1" spans="1:16">
      <c r="A717" s="167"/>
      <c r="B717" s="168"/>
      <c r="C717" s="168" t="s">
        <v>1361</v>
      </c>
      <c r="D717" s="455" t="s">
        <v>1374</v>
      </c>
      <c r="E717" s="168" t="s">
        <v>147</v>
      </c>
      <c r="F717" s="51" t="s">
        <v>160</v>
      </c>
      <c r="G717" s="26">
        <f>VLOOKUP(D717,全省上年决算数!$D$4:$G$1301,4)</f>
        <v>5347</v>
      </c>
      <c r="H717" s="26">
        <f>IFERROR(VLOOKUP(D717,全省预算!D:I,5,0),)</f>
        <v>5400</v>
      </c>
      <c r="I717" s="26"/>
      <c r="J717" s="26">
        <f>SUMIF(全省决算数!A716:A2096,D717:D2013,全省决算数!C716:C2096)</f>
        <v>6973</v>
      </c>
      <c r="K717" s="175">
        <f t="shared" si="70"/>
        <v>1.3</v>
      </c>
      <c r="L717" s="175">
        <f t="shared" si="73"/>
        <v>1.29</v>
      </c>
      <c r="M717" s="175">
        <f t="shared" si="71"/>
        <v>0</v>
      </c>
      <c r="N717" s="135">
        <f t="shared" si="68"/>
        <v>0.304</v>
      </c>
      <c r="O717" s="176" t="str">
        <f t="shared" si="69"/>
        <v>是</v>
      </c>
      <c r="P717" s="176" t="str">
        <f t="shared" si="72"/>
        <v>否</v>
      </c>
    </row>
    <row r="718" ht="14.25" hidden="1" customHeight="1" spans="1:16">
      <c r="A718" s="167"/>
      <c r="B718" s="168"/>
      <c r="C718" s="168" t="s">
        <v>1361</v>
      </c>
      <c r="D718" s="455" t="s">
        <v>1375</v>
      </c>
      <c r="E718" s="168" t="s">
        <v>147</v>
      </c>
      <c r="F718" s="49" t="s">
        <v>1376</v>
      </c>
      <c r="G718" s="26">
        <f>VLOOKUP(D718,全省上年决算数!$D$4:$G$1301,4)</f>
        <v>9090</v>
      </c>
      <c r="H718" s="26">
        <f>IFERROR(VLOOKUP(D718,全省预算!D:I,5,0),)</f>
        <v>9370</v>
      </c>
      <c r="I718" s="26"/>
      <c r="J718" s="26">
        <f>SUMIF(全省决算数!A717:A2097,D718:D2014,全省决算数!C717:C2097)</f>
        <v>6865</v>
      </c>
      <c r="K718" s="175">
        <f t="shared" si="70"/>
        <v>0.76</v>
      </c>
      <c r="L718" s="175">
        <f t="shared" si="73"/>
        <v>0.73</v>
      </c>
      <c r="M718" s="175">
        <f t="shared" si="71"/>
        <v>0</v>
      </c>
      <c r="N718" s="135">
        <f t="shared" si="68"/>
        <v>-0.245</v>
      </c>
      <c r="O718" s="176" t="str">
        <f t="shared" si="69"/>
        <v>是</v>
      </c>
      <c r="P718" s="176" t="str">
        <f t="shared" si="72"/>
        <v>否</v>
      </c>
    </row>
    <row r="719" hidden="1" spans="1:16">
      <c r="A719" s="167"/>
      <c r="B719" s="456" t="s">
        <v>1260</v>
      </c>
      <c r="C719" s="168"/>
      <c r="D719" s="27">
        <v>21099</v>
      </c>
      <c r="E719" s="168"/>
      <c r="F719" s="50" t="s">
        <v>1377</v>
      </c>
      <c r="G719" s="26">
        <f>SUMIF($C720:$C$1301,$D719,$G720:$G$1301)</f>
        <v>35734</v>
      </c>
      <c r="H719" s="26">
        <f>VLOOKUP(F719,全省预算!$F:$H,3,0)</f>
        <v>36800</v>
      </c>
      <c r="I719" s="26">
        <f>IFERROR(VLOOKUP(D719,全省调整!A:I,3,0),)</f>
        <v>49498</v>
      </c>
      <c r="J719" s="26" t="e">
        <f>VLOOKUP(F719,全省决算数!$B:$C,2,0)</f>
        <v>#N/A</v>
      </c>
      <c r="K719" s="175"/>
      <c r="L719" s="175"/>
      <c r="M719" s="175">
        <f t="shared" si="71"/>
        <v>0</v>
      </c>
      <c r="N719" s="133" t="str">
        <f t="shared" si="68"/>
        <v/>
      </c>
      <c r="O719" s="176" t="e">
        <f t="shared" si="69"/>
        <v>#N/A</v>
      </c>
      <c r="P719" s="176" t="str">
        <f t="shared" si="72"/>
        <v>是</v>
      </c>
    </row>
    <row r="720" ht="14.25" hidden="1" customHeight="1" spans="1:16">
      <c r="A720" s="167"/>
      <c r="B720" s="168"/>
      <c r="C720" s="27">
        <v>21099</v>
      </c>
      <c r="D720" s="27">
        <v>2109901</v>
      </c>
      <c r="E720" s="168" t="s">
        <v>147</v>
      </c>
      <c r="F720" s="49" t="s">
        <v>1378</v>
      </c>
      <c r="G720" s="26">
        <f>VLOOKUP(D720,全省上年决算数!D713:G720,4,0)</f>
        <v>35734</v>
      </c>
      <c r="H720" s="26">
        <f>IFERROR(VLOOKUP(D720,全省预算!D:I,5,0),)</f>
        <v>36800</v>
      </c>
      <c r="I720" s="26"/>
      <c r="J720" s="26">
        <f>SUMIF(全省决算数!A719:A2099,D720:D2016,全省决算数!C719:C2099)</f>
        <v>48884</v>
      </c>
      <c r="K720" s="175">
        <f t="shared" si="70"/>
        <v>1.37</v>
      </c>
      <c r="L720" s="175">
        <f t="shared" si="73"/>
        <v>1.33</v>
      </c>
      <c r="M720" s="175">
        <f t="shared" si="71"/>
        <v>0</v>
      </c>
      <c r="N720" s="135">
        <f t="shared" si="68"/>
        <v>0.368</v>
      </c>
      <c r="O720" s="176" t="str">
        <f t="shared" si="69"/>
        <v>是</v>
      </c>
      <c r="P720" s="176" t="str">
        <f t="shared" si="72"/>
        <v>否</v>
      </c>
    </row>
    <row r="721" ht="21.95" customHeight="1" spans="1:16">
      <c r="A721" s="167" t="s">
        <v>134</v>
      </c>
      <c r="B721" s="168" t="s">
        <v>135</v>
      </c>
      <c r="C721" s="168"/>
      <c r="D721" s="169" t="s">
        <v>1379</v>
      </c>
      <c r="E721" s="168"/>
      <c r="F721" s="50" t="s">
        <v>1380</v>
      </c>
      <c r="G721" s="170">
        <f>SUMIF($B722:$B$1301,$D721,$G722:$G$1301)</f>
        <v>1088821</v>
      </c>
      <c r="H721" s="170">
        <f>VLOOKUP(F721,全省预算!$F:$H,3,0)</f>
        <v>1132000</v>
      </c>
      <c r="I721" s="170">
        <f>SUMIF($B722:$B$1301,$D721,$I722:$I$1301)</f>
        <v>1408148</v>
      </c>
      <c r="J721" s="170">
        <f>VLOOKUP(F721,全省决算数!$B:$C,2,0)</f>
        <v>1340822</v>
      </c>
      <c r="K721" s="405">
        <f t="shared" si="70"/>
        <v>1.231</v>
      </c>
      <c r="L721" s="405">
        <f t="shared" si="73"/>
        <v>1.184</v>
      </c>
      <c r="M721" s="405">
        <f t="shared" si="71"/>
        <v>0.952</v>
      </c>
      <c r="N721" s="133">
        <f t="shared" si="68"/>
        <v>0.231</v>
      </c>
      <c r="O721" s="176" t="str">
        <f t="shared" si="69"/>
        <v>是</v>
      </c>
      <c r="P721" s="176" t="str">
        <f t="shared" si="72"/>
        <v>是</v>
      </c>
    </row>
    <row r="722" ht="21.95" customHeight="1" spans="1:16">
      <c r="A722" s="167" t="s">
        <v>135</v>
      </c>
      <c r="B722" s="456" t="s">
        <v>1379</v>
      </c>
      <c r="C722" s="168"/>
      <c r="D722" s="169" t="s">
        <v>1381</v>
      </c>
      <c r="E722" s="168"/>
      <c r="F722" s="49" t="s">
        <v>1382</v>
      </c>
      <c r="G722" s="26">
        <f>SUMIF($C723:$C$1301,$D722,$G723:$G$1301)</f>
        <v>51684</v>
      </c>
      <c r="H722" s="26">
        <f>VLOOKUP(F722,全省预算!$F:$H,3,0)</f>
        <v>53000</v>
      </c>
      <c r="I722" s="26">
        <f>IFERROR(VLOOKUP(D722,全省调整!A:I,3,0),)</f>
        <v>62464</v>
      </c>
      <c r="J722" s="26">
        <f>VLOOKUP(F722,全省决算数!$B:$C,2,0)</f>
        <v>57402</v>
      </c>
      <c r="K722" s="407">
        <f t="shared" si="70"/>
        <v>1.111</v>
      </c>
      <c r="L722" s="407">
        <f t="shared" si="73"/>
        <v>1.083</v>
      </c>
      <c r="M722" s="407">
        <f t="shared" si="71"/>
        <v>0.919</v>
      </c>
      <c r="N722" s="135">
        <f t="shared" si="68"/>
        <v>0.111</v>
      </c>
      <c r="O722" s="176" t="str">
        <f t="shared" si="69"/>
        <v>是</v>
      </c>
      <c r="P722" s="176" t="str">
        <f t="shared" si="72"/>
        <v>是</v>
      </c>
    </row>
    <row r="723" ht="14.25" hidden="1" customHeight="1" spans="1:16">
      <c r="A723" s="167" t="s">
        <v>135</v>
      </c>
      <c r="B723" s="168" t="s">
        <v>135</v>
      </c>
      <c r="C723" s="168" t="s">
        <v>1381</v>
      </c>
      <c r="D723" s="169" t="s">
        <v>1383</v>
      </c>
      <c r="E723" s="168" t="s">
        <v>147</v>
      </c>
      <c r="F723" s="49" t="s">
        <v>141</v>
      </c>
      <c r="G723" s="26">
        <f>VLOOKUP(D723,全省上年决算数!$D$4:$G$1301,4)</f>
        <v>24711</v>
      </c>
      <c r="H723" s="26">
        <f>IFERROR(VLOOKUP(D723,全省预算!D:I,5,0),)</f>
        <v>25800</v>
      </c>
      <c r="I723" s="26"/>
      <c r="J723" s="26">
        <f>SUMIF(全省决算数!A722:A2102,D723:D2019,全省决算数!C722:C2102)</f>
        <v>31625</v>
      </c>
      <c r="K723" s="175">
        <f t="shared" si="70"/>
        <v>1.28</v>
      </c>
      <c r="L723" s="175">
        <f t="shared" si="73"/>
        <v>1.23</v>
      </c>
      <c r="M723" s="175">
        <f t="shared" si="71"/>
        <v>0</v>
      </c>
      <c r="N723" s="135">
        <f t="shared" si="68"/>
        <v>0.28</v>
      </c>
      <c r="O723" s="176" t="str">
        <f t="shared" si="69"/>
        <v>是</v>
      </c>
      <c r="P723" s="176" t="str">
        <f t="shared" si="72"/>
        <v>否</v>
      </c>
    </row>
    <row r="724" ht="14.25" hidden="1" customHeight="1" spans="1:16">
      <c r="A724" s="167" t="s">
        <v>135</v>
      </c>
      <c r="B724" s="168" t="s">
        <v>135</v>
      </c>
      <c r="C724" s="168" t="s">
        <v>1381</v>
      </c>
      <c r="D724" s="169" t="s">
        <v>1384</v>
      </c>
      <c r="E724" s="168" t="s">
        <v>147</v>
      </c>
      <c r="F724" s="49" t="s">
        <v>143</v>
      </c>
      <c r="G724" s="26">
        <f>VLOOKUP(D724,全省上年决算数!$D$4:$G$1301,4)</f>
        <v>3227</v>
      </c>
      <c r="H724" s="26">
        <f>IFERROR(VLOOKUP(D724,全省预算!D:I,5,0),)</f>
        <v>3300</v>
      </c>
      <c r="I724" s="26"/>
      <c r="J724" s="26">
        <f>SUMIF(全省决算数!A723:A2103,D724:D2020,全省决算数!C723:C2103)</f>
        <v>2639</v>
      </c>
      <c r="K724" s="175">
        <f t="shared" si="70"/>
        <v>0.82</v>
      </c>
      <c r="L724" s="175">
        <f t="shared" si="73"/>
        <v>0.8</v>
      </c>
      <c r="M724" s="175">
        <f t="shared" si="71"/>
        <v>0</v>
      </c>
      <c r="N724" s="135">
        <f t="shared" si="68"/>
        <v>-0.182</v>
      </c>
      <c r="O724" s="176" t="str">
        <f t="shared" si="69"/>
        <v>是</v>
      </c>
      <c r="P724" s="176" t="str">
        <f t="shared" si="72"/>
        <v>否</v>
      </c>
    </row>
    <row r="725" ht="14.25" hidden="1" customHeight="1" spans="1:16">
      <c r="A725" s="167" t="s">
        <v>135</v>
      </c>
      <c r="B725" s="168" t="s">
        <v>135</v>
      </c>
      <c r="C725" s="168" t="s">
        <v>1381</v>
      </c>
      <c r="D725" s="169" t="s">
        <v>1385</v>
      </c>
      <c r="E725" s="168" t="s">
        <v>147</v>
      </c>
      <c r="F725" s="49" t="s">
        <v>145</v>
      </c>
      <c r="G725" s="26">
        <f>VLOOKUP(D725,全省上年决算数!$D$4:$G$1301,4)</f>
        <v>306</v>
      </c>
      <c r="H725" s="26">
        <f>IFERROR(VLOOKUP(D725,全省预算!D:I,5,0),)</f>
        <v>315</v>
      </c>
      <c r="I725" s="26"/>
      <c r="J725" s="26">
        <f>SUMIF(全省决算数!A724:A2104,D725:D2021,全省决算数!C724:C2104)</f>
        <v>264</v>
      </c>
      <c r="K725" s="175">
        <f t="shared" si="70"/>
        <v>0.86</v>
      </c>
      <c r="L725" s="175">
        <f t="shared" si="73"/>
        <v>0.84</v>
      </c>
      <c r="M725" s="175">
        <f t="shared" si="71"/>
        <v>0</v>
      </c>
      <c r="N725" s="135">
        <f t="shared" si="68"/>
        <v>-0.137</v>
      </c>
      <c r="O725" s="176" t="str">
        <f t="shared" si="69"/>
        <v>是</v>
      </c>
      <c r="P725" s="176" t="str">
        <f t="shared" si="72"/>
        <v>否</v>
      </c>
    </row>
    <row r="726" ht="14.25" hidden="1" customHeight="1" spans="1:16">
      <c r="A726" s="167" t="s">
        <v>135</v>
      </c>
      <c r="B726" s="168" t="s">
        <v>135</v>
      </c>
      <c r="C726" s="168" t="s">
        <v>1381</v>
      </c>
      <c r="D726" s="169" t="s">
        <v>1386</v>
      </c>
      <c r="E726" s="168" t="s">
        <v>147</v>
      </c>
      <c r="F726" s="49" t="s">
        <v>1387</v>
      </c>
      <c r="G726" s="26">
        <f>VLOOKUP(D726,全省上年决算数!$D$4:$G$1301,4)</f>
        <v>1534</v>
      </c>
      <c r="H726" s="26">
        <f>IFERROR(VLOOKUP(D726,全省预算!D:I,5,0),)</f>
        <v>1580</v>
      </c>
      <c r="I726" s="26"/>
      <c r="J726" s="26">
        <f>SUMIF(全省决算数!A725:A2105,D726:D2022,全省决算数!C725:C2105)</f>
        <v>1327</v>
      </c>
      <c r="K726" s="175">
        <f t="shared" si="70"/>
        <v>0.87</v>
      </c>
      <c r="L726" s="175">
        <f t="shared" si="73"/>
        <v>0.84</v>
      </c>
      <c r="M726" s="175">
        <f t="shared" si="71"/>
        <v>0</v>
      </c>
      <c r="N726" s="135">
        <f t="shared" si="68"/>
        <v>-0.135</v>
      </c>
      <c r="O726" s="176" t="str">
        <f t="shared" si="69"/>
        <v>是</v>
      </c>
      <c r="P726" s="176" t="str">
        <f t="shared" si="72"/>
        <v>否</v>
      </c>
    </row>
    <row r="727" ht="14.25" hidden="1" customHeight="1" spans="1:16">
      <c r="A727" s="167" t="s">
        <v>135</v>
      </c>
      <c r="B727" s="168"/>
      <c r="C727" s="168" t="s">
        <v>1381</v>
      </c>
      <c r="D727" s="169" t="s">
        <v>1388</v>
      </c>
      <c r="E727" s="168" t="s">
        <v>147</v>
      </c>
      <c r="F727" s="49" t="s">
        <v>1389</v>
      </c>
      <c r="G727" s="26">
        <f>VLOOKUP(D727,全省上年决算数!$D$4:$G$1301,4)</f>
        <v>1042</v>
      </c>
      <c r="H727" s="26">
        <f>IFERROR(VLOOKUP(D727,全省预算!D:I,5,0),)</f>
        <v>1080</v>
      </c>
      <c r="I727" s="26"/>
      <c r="J727" s="26">
        <f>SUMIF(全省决算数!A726:A2106,D727:D2023,全省决算数!C726:C2106)</f>
        <v>893</v>
      </c>
      <c r="K727" s="175">
        <f t="shared" si="70"/>
        <v>0.86</v>
      </c>
      <c r="L727" s="175">
        <f t="shared" si="73"/>
        <v>0.83</v>
      </c>
      <c r="M727" s="175">
        <f t="shared" si="71"/>
        <v>0</v>
      </c>
      <c r="N727" s="135">
        <f t="shared" si="68"/>
        <v>-0.143</v>
      </c>
      <c r="O727" s="176" t="str">
        <f t="shared" si="69"/>
        <v>是</v>
      </c>
      <c r="P727" s="176" t="str">
        <f t="shared" si="72"/>
        <v>否</v>
      </c>
    </row>
    <row r="728" ht="14.25" hidden="1" customHeight="1" spans="1:16">
      <c r="A728" s="167" t="s">
        <v>135</v>
      </c>
      <c r="B728" s="168" t="s">
        <v>135</v>
      </c>
      <c r="C728" s="168" t="s">
        <v>1381</v>
      </c>
      <c r="D728" s="169" t="s">
        <v>1390</v>
      </c>
      <c r="E728" s="168" t="s">
        <v>147</v>
      </c>
      <c r="F728" s="49" t="s">
        <v>1391</v>
      </c>
      <c r="G728" s="26">
        <f>VLOOKUP(D728,全省上年决算数!$D$4:$G$1301,4)</f>
        <v>59</v>
      </c>
      <c r="H728" s="26">
        <f>IFERROR(VLOOKUP(D728,全省预算!D:I,5,0),)</f>
        <v>61</v>
      </c>
      <c r="I728" s="26"/>
      <c r="J728" s="26">
        <f>SUMIF(全省决算数!A727:A2107,D728:D2024,全省决算数!C727:C2107)</f>
        <v>402</v>
      </c>
      <c r="K728" s="175">
        <f t="shared" si="70"/>
        <v>6.81</v>
      </c>
      <c r="L728" s="175">
        <f t="shared" si="73"/>
        <v>6.59</v>
      </c>
      <c r="M728" s="175">
        <f t="shared" si="71"/>
        <v>0</v>
      </c>
      <c r="N728" s="135">
        <f t="shared" si="68"/>
        <v>5.814</v>
      </c>
      <c r="O728" s="176" t="str">
        <f t="shared" si="69"/>
        <v>是</v>
      </c>
      <c r="P728" s="176" t="str">
        <f t="shared" si="72"/>
        <v>否</v>
      </c>
    </row>
    <row r="729" ht="14.25" hidden="1" customHeight="1" spans="1:16">
      <c r="A729" s="167" t="s">
        <v>135</v>
      </c>
      <c r="B729" s="168" t="s">
        <v>135</v>
      </c>
      <c r="C729" s="168" t="s">
        <v>1381</v>
      </c>
      <c r="D729" s="169" t="s">
        <v>1392</v>
      </c>
      <c r="E729" s="168" t="s">
        <v>147</v>
      </c>
      <c r="F729" s="49" t="s">
        <v>1393</v>
      </c>
      <c r="G729" s="26">
        <f>VLOOKUP(D729,全省上年决算数!$D$4:$G$1301,4)</f>
        <v>185</v>
      </c>
      <c r="H729" s="26">
        <f>IFERROR(VLOOKUP(D729,全省预算!D:I,5,0),)</f>
        <v>190</v>
      </c>
      <c r="I729" s="26"/>
      <c r="J729" s="26">
        <f>SUMIF(全省决算数!A728:A2108,D729:D2025,全省决算数!C728:C2108)</f>
        <v>111</v>
      </c>
      <c r="K729" s="175">
        <f t="shared" si="70"/>
        <v>0.6</v>
      </c>
      <c r="L729" s="175">
        <f t="shared" si="73"/>
        <v>0.58</v>
      </c>
      <c r="M729" s="175">
        <f t="shared" si="71"/>
        <v>0</v>
      </c>
      <c r="N729" s="135">
        <f t="shared" si="68"/>
        <v>-0.4</v>
      </c>
      <c r="O729" s="176" t="str">
        <f t="shared" si="69"/>
        <v>是</v>
      </c>
      <c r="P729" s="176" t="str">
        <f t="shared" si="72"/>
        <v>否</v>
      </c>
    </row>
    <row r="730" ht="14.25" hidden="1" customHeight="1" spans="1:16">
      <c r="A730" s="167" t="s">
        <v>135</v>
      </c>
      <c r="B730" s="168" t="s">
        <v>135</v>
      </c>
      <c r="C730" s="168" t="s">
        <v>1381</v>
      </c>
      <c r="D730" s="169" t="s">
        <v>1394</v>
      </c>
      <c r="E730" s="168" t="s">
        <v>147</v>
      </c>
      <c r="F730" s="49" t="s">
        <v>1395</v>
      </c>
      <c r="G730" s="26">
        <f>VLOOKUP(D730,全省上年决算数!$D$4:$G$1301,4)</f>
        <v>20620</v>
      </c>
      <c r="H730" s="26">
        <f>IFERROR(VLOOKUP(D730,全省预算!D:I,5,0),)</f>
        <v>20674</v>
      </c>
      <c r="I730" s="26"/>
      <c r="J730" s="26">
        <f>SUMIF(全省决算数!A729:A2109,D730:D2026,全省决算数!C729:C2109)</f>
        <v>20141</v>
      </c>
      <c r="K730" s="175">
        <f t="shared" si="70"/>
        <v>0.98</v>
      </c>
      <c r="L730" s="175">
        <f t="shared" si="73"/>
        <v>0.97</v>
      </c>
      <c r="M730" s="175">
        <f t="shared" si="71"/>
        <v>0</v>
      </c>
      <c r="N730" s="135">
        <f t="shared" si="68"/>
        <v>-0.023</v>
      </c>
      <c r="O730" s="176" t="str">
        <f t="shared" si="69"/>
        <v>是</v>
      </c>
      <c r="P730" s="176" t="str">
        <f t="shared" si="72"/>
        <v>否</v>
      </c>
    </row>
    <row r="731" ht="21.95" customHeight="1" spans="1:16">
      <c r="A731" s="167" t="s">
        <v>135</v>
      </c>
      <c r="B731" s="168" t="s">
        <v>1379</v>
      </c>
      <c r="C731" s="168" t="s">
        <v>135</v>
      </c>
      <c r="D731" s="169" t="s">
        <v>1396</v>
      </c>
      <c r="E731" s="168"/>
      <c r="F731" s="49" t="s">
        <v>1397</v>
      </c>
      <c r="G731" s="26">
        <f>SUMIF($C732:$C$1301,$D731,$G732:$G$1301)</f>
        <v>11052</v>
      </c>
      <c r="H731" s="26">
        <f>VLOOKUP(F731,全省预算!$F:$H,3,0)</f>
        <v>11400</v>
      </c>
      <c r="I731" s="26">
        <f>IFERROR(VLOOKUP(D731,全省调整!A:I,3,0),)</f>
        <v>13477</v>
      </c>
      <c r="J731" s="26">
        <f>VLOOKUP(F731,全省决算数!$B:$C,2,0)</f>
        <v>12911</v>
      </c>
      <c r="K731" s="407">
        <f t="shared" si="70"/>
        <v>1.168</v>
      </c>
      <c r="L731" s="407">
        <f t="shared" si="73"/>
        <v>1.133</v>
      </c>
      <c r="M731" s="407">
        <f t="shared" si="71"/>
        <v>0.958</v>
      </c>
      <c r="N731" s="135">
        <f t="shared" si="68"/>
        <v>0.168</v>
      </c>
      <c r="O731" s="176" t="str">
        <f t="shared" si="69"/>
        <v>是</v>
      </c>
      <c r="P731" s="176" t="str">
        <f t="shared" si="72"/>
        <v>是</v>
      </c>
    </row>
    <row r="732" ht="14.25" hidden="1" customHeight="1" spans="1:16">
      <c r="A732" s="167" t="s">
        <v>135</v>
      </c>
      <c r="B732" s="168" t="s">
        <v>135</v>
      </c>
      <c r="C732" s="456" t="s">
        <v>1396</v>
      </c>
      <c r="D732" s="169" t="s">
        <v>1398</v>
      </c>
      <c r="E732" s="168" t="s">
        <v>147</v>
      </c>
      <c r="F732" s="27" t="s">
        <v>1399</v>
      </c>
      <c r="G732" s="26">
        <f>VLOOKUP(D732,全省上年决算数!$D$4:$G$1301,4)</f>
        <v>334</v>
      </c>
      <c r="H732" s="26">
        <f>IFERROR(VLOOKUP(D732,全省预算!D:I,5,0),)</f>
        <v>345</v>
      </c>
      <c r="I732" s="26"/>
      <c r="J732" s="26">
        <f>SUMIF(全省决算数!A731:A2111,D732:D2028,全省决算数!C731:C2111)</f>
        <v>380</v>
      </c>
      <c r="K732" s="175">
        <f t="shared" si="70"/>
        <v>1.14</v>
      </c>
      <c r="L732" s="175">
        <f t="shared" si="73"/>
        <v>1.1</v>
      </c>
      <c r="M732" s="175">
        <f t="shared" si="71"/>
        <v>0</v>
      </c>
      <c r="N732" s="135">
        <f t="shared" si="68"/>
        <v>0.138</v>
      </c>
      <c r="O732" s="176" t="str">
        <f t="shared" si="69"/>
        <v>是</v>
      </c>
      <c r="P732" s="176" t="str">
        <f t="shared" si="72"/>
        <v>否</v>
      </c>
    </row>
    <row r="733" ht="14.25" hidden="1" customHeight="1" spans="1:16">
      <c r="A733" s="167" t="s">
        <v>135</v>
      </c>
      <c r="B733" s="168" t="s">
        <v>135</v>
      </c>
      <c r="C733" s="456" t="s">
        <v>1396</v>
      </c>
      <c r="D733" s="169" t="s">
        <v>1400</v>
      </c>
      <c r="E733" s="168" t="s">
        <v>147</v>
      </c>
      <c r="F733" s="49" t="s">
        <v>1401</v>
      </c>
      <c r="G733" s="26">
        <f>VLOOKUP(D733,全省上年决算数!$D$4:$G$1301,4)</f>
        <v>434</v>
      </c>
      <c r="H733" s="26">
        <f>IFERROR(VLOOKUP(D733,全省预算!D:I,5,0),)</f>
        <v>450</v>
      </c>
      <c r="I733" s="26"/>
      <c r="J733" s="26">
        <f>SUMIF(全省决算数!A732:A2112,D733:D2029,全省决算数!C732:C2112)</f>
        <v>990</v>
      </c>
      <c r="K733" s="175">
        <f t="shared" si="70"/>
        <v>2.28</v>
      </c>
      <c r="L733" s="175">
        <f t="shared" si="73"/>
        <v>2.2</v>
      </c>
      <c r="M733" s="175">
        <f t="shared" si="71"/>
        <v>0</v>
      </c>
      <c r="N733" s="135">
        <f t="shared" si="68"/>
        <v>1.281</v>
      </c>
      <c r="O733" s="176" t="str">
        <f t="shared" si="69"/>
        <v>是</v>
      </c>
      <c r="P733" s="176" t="str">
        <f t="shared" si="72"/>
        <v>否</v>
      </c>
    </row>
    <row r="734" ht="14.25" hidden="1" customHeight="1" spans="1:16">
      <c r="A734" s="167" t="s">
        <v>135</v>
      </c>
      <c r="B734" s="168" t="s">
        <v>135</v>
      </c>
      <c r="C734" s="456" t="s">
        <v>1396</v>
      </c>
      <c r="D734" s="169" t="s">
        <v>1402</v>
      </c>
      <c r="E734" s="168" t="s">
        <v>147</v>
      </c>
      <c r="F734" s="49" t="s">
        <v>1403</v>
      </c>
      <c r="G734" s="26">
        <f>VLOOKUP(D734,全省上年决算数!$D$4:$G$1301,4)</f>
        <v>10284</v>
      </c>
      <c r="H734" s="26">
        <f>IFERROR(VLOOKUP(D734,全省预算!D:I,5,0),)</f>
        <v>10605</v>
      </c>
      <c r="I734" s="26"/>
      <c r="J734" s="26">
        <f>SUMIF(全省决算数!A733:A2113,D734:D2030,全省决算数!C733:C2113)</f>
        <v>11541</v>
      </c>
      <c r="K734" s="175">
        <f t="shared" si="70"/>
        <v>1.12</v>
      </c>
      <c r="L734" s="175">
        <f t="shared" si="73"/>
        <v>1.09</v>
      </c>
      <c r="M734" s="175">
        <f t="shared" si="71"/>
        <v>0</v>
      </c>
      <c r="N734" s="135">
        <f t="shared" si="68"/>
        <v>0.122</v>
      </c>
      <c r="O734" s="176" t="str">
        <f t="shared" si="69"/>
        <v>是</v>
      </c>
      <c r="P734" s="176" t="str">
        <f t="shared" si="72"/>
        <v>否</v>
      </c>
    </row>
    <row r="735" ht="21.95" customHeight="1" spans="1:16">
      <c r="A735" s="167" t="s">
        <v>135</v>
      </c>
      <c r="B735" s="456" t="s">
        <v>1379</v>
      </c>
      <c r="C735" s="168"/>
      <c r="D735" s="169" t="s">
        <v>1404</v>
      </c>
      <c r="E735" s="168"/>
      <c r="F735" s="49" t="s">
        <v>1405</v>
      </c>
      <c r="G735" s="26">
        <f>SUMIF($C736:$C$1301,$D735,$G736:$G$1301)</f>
        <v>355769</v>
      </c>
      <c r="H735" s="26">
        <f>VLOOKUP(F735,全省预算!$F:$H,3,0)</f>
        <v>371000</v>
      </c>
      <c r="I735" s="26">
        <f>IFERROR(VLOOKUP(D735,全省调整!A:I,3,0),)</f>
        <v>369812</v>
      </c>
      <c r="J735" s="26">
        <f>VLOOKUP(F735,全省决算数!$B:$C,2,0)</f>
        <v>361817</v>
      </c>
      <c r="K735" s="407">
        <f t="shared" si="70"/>
        <v>1.017</v>
      </c>
      <c r="L735" s="407">
        <f t="shared" si="73"/>
        <v>0.975</v>
      </c>
      <c r="M735" s="407">
        <f t="shared" si="71"/>
        <v>0.978</v>
      </c>
      <c r="N735" s="135">
        <f t="shared" si="68"/>
        <v>0.017</v>
      </c>
      <c r="O735" s="176" t="str">
        <f t="shared" si="69"/>
        <v>是</v>
      </c>
      <c r="P735" s="176" t="str">
        <f t="shared" si="72"/>
        <v>是</v>
      </c>
    </row>
    <row r="736" ht="14.25" hidden="1" customHeight="1" spans="1:16">
      <c r="A736" s="167" t="s">
        <v>135</v>
      </c>
      <c r="B736" s="168" t="s">
        <v>135</v>
      </c>
      <c r="C736" s="456" t="s">
        <v>1404</v>
      </c>
      <c r="D736" s="169" t="s">
        <v>1406</v>
      </c>
      <c r="E736" s="168" t="s">
        <v>147</v>
      </c>
      <c r="F736" s="49" t="s">
        <v>1407</v>
      </c>
      <c r="G736" s="26">
        <f>VLOOKUP(D736,全省上年决算数!$D$4:$G$1301,4)</f>
        <v>731</v>
      </c>
      <c r="H736" s="26">
        <f>IFERROR(VLOOKUP(D736,全省预算!D:I,5,0),)</f>
        <v>360</v>
      </c>
      <c r="I736" s="26"/>
      <c r="J736" s="26">
        <f>SUMIF(全省决算数!A735:A2115,D736:D2032,全省决算数!C735:C2115)</f>
        <v>445</v>
      </c>
      <c r="K736" s="175">
        <f t="shared" si="70"/>
        <v>0.61</v>
      </c>
      <c r="L736" s="175">
        <f t="shared" si="73"/>
        <v>1.24</v>
      </c>
      <c r="M736" s="175">
        <f t="shared" si="71"/>
        <v>0</v>
      </c>
      <c r="N736" s="135">
        <f t="shared" si="68"/>
        <v>-0.391</v>
      </c>
      <c r="O736" s="176" t="str">
        <f t="shared" si="69"/>
        <v>是</v>
      </c>
      <c r="P736" s="176" t="str">
        <f t="shared" si="72"/>
        <v>否</v>
      </c>
    </row>
    <row r="737" ht="14.25" hidden="1" customHeight="1" spans="1:16">
      <c r="A737" s="167" t="s">
        <v>135</v>
      </c>
      <c r="B737" s="168" t="s">
        <v>135</v>
      </c>
      <c r="C737" s="456" t="s">
        <v>1404</v>
      </c>
      <c r="D737" s="169" t="s">
        <v>1408</v>
      </c>
      <c r="E737" s="168" t="s">
        <v>147</v>
      </c>
      <c r="F737" s="49" t="s">
        <v>1409</v>
      </c>
      <c r="G737" s="26">
        <f>VLOOKUP(D737,全省上年决算数!$D$4:$G$1301,4)</f>
        <v>273612</v>
      </c>
      <c r="H737" s="26">
        <f>IFERROR(VLOOKUP(D737,全省预算!D:I,5,0),)</f>
        <v>288000</v>
      </c>
      <c r="I737" s="26"/>
      <c r="J737" s="26">
        <f>SUMIF(全省决算数!A736:A2116,D737:D2033,全省决算数!C736:C2116)</f>
        <v>297418</v>
      </c>
      <c r="K737" s="175">
        <f t="shared" si="70"/>
        <v>1.09</v>
      </c>
      <c r="L737" s="175">
        <f t="shared" si="73"/>
        <v>1.03</v>
      </c>
      <c r="M737" s="175">
        <f t="shared" si="71"/>
        <v>0</v>
      </c>
      <c r="N737" s="135">
        <f t="shared" si="68"/>
        <v>0.087</v>
      </c>
      <c r="O737" s="176" t="str">
        <f t="shared" si="69"/>
        <v>是</v>
      </c>
      <c r="P737" s="176" t="str">
        <f t="shared" si="72"/>
        <v>否</v>
      </c>
    </row>
    <row r="738" ht="14.25" hidden="1" customHeight="1" spans="1:16">
      <c r="A738" s="167" t="s">
        <v>135</v>
      </c>
      <c r="B738" s="168" t="s">
        <v>135</v>
      </c>
      <c r="C738" s="456" t="s">
        <v>1404</v>
      </c>
      <c r="D738" s="169" t="s">
        <v>1410</v>
      </c>
      <c r="E738" s="168" t="s">
        <v>147</v>
      </c>
      <c r="F738" s="49" t="s">
        <v>1411</v>
      </c>
      <c r="G738" s="26">
        <f>VLOOKUP(D738,全省上年决算数!$D$4:$G$1301,4)</f>
        <v>1113</v>
      </c>
      <c r="H738" s="26">
        <f>IFERROR(VLOOKUP(D738,全省预算!D:I,5,0),)</f>
        <v>34</v>
      </c>
      <c r="I738" s="26"/>
      <c r="J738" s="26">
        <f>SUMIF(全省决算数!A737:A2117,D738:D2034,全省决算数!C737:C2117)</f>
        <v>25</v>
      </c>
      <c r="K738" s="175">
        <f t="shared" si="70"/>
        <v>0.02</v>
      </c>
      <c r="L738" s="175">
        <f t="shared" si="73"/>
        <v>0.74</v>
      </c>
      <c r="M738" s="175">
        <f t="shared" si="71"/>
        <v>0</v>
      </c>
      <c r="N738" s="135">
        <f t="shared" si="68"/>
        <v>-0.978</v>
      </c>
      <c r="O738" s="176" t="str">
        <f t="shared" si="69"/>
        <v>是</v>
      </c>
      <c r="P738" s="176" t="str">
        <f t="shared" si="72"/>
        <v>否</v>
      </c>
    </row>
    <row r="739" ht="14.25" hidden="1" customHeight="1" spans="1:16">
      <c r="A739" s="167" t="s">
        <v>135</v>
      </c>
      <c r="B739" s="168" t="s">
        <v>135</v>
      </c>
      <c r="C739" s="456" t="s">
        <v>1404</v>
      </c>
      <c r="D739" s="169" t="s">
        <v>1412</v>
      </c>
      <c r="E739" s="168" t="s">
        <v>147</v>
      </c>
      <c r="F739" s="49" t="s">
        <v>1413</v>
      </c>
      <c r="G739" s="26">
        <f>VLOOKUP(D739,全省上年决算数!$D$4:$G$1301,4)</f>
        <v>23811</v>
      </c>
      <c r="H739" s="26">
        <f>IFERROR(VLOOKUP(D739,全省预算!D:I,5,0),)</f>
        <v>24500</v>
      </c>
      <c r="I739" s="26"/>
      <c r="J739" s="26">
        <f>SUMIF(全省决算数!A738:A2118,D739:D2035,全省决算数!C738:C2118)</f>
        <v>6589</v>
      </c>
      <c r="K739" s="175">
        <f t="shared" si="70"/>
        <v>0.28</v>
      </c>
      <c r="L739" s="175">
        <f t="shared" si="73"/>
        <v>0.27</v>
      </c>
      <c r="M739" s="175">
        <f t="shared" si="71"/>
        <v>0</v>
      </c>
      <c r="N739" s="135">
        <f t="shared" si="68"/>
        <v>-0.723</v>
      </c>
      <c r="O739" s="176" t="str">
        <f t="shared" si="69"/>
        <v>是</v>
      </c>
      <c r="P739" s="176" t="str">
        <f t="shared" si="72"/>
        <v>否</v>
      </c>
    </row>
    <row r="740" ht="14.25" hidden="1" customHeight="1" spans="1:16">
      <c r="A740" s="167" t="s">
        <v>135</v>
      </c>
      <c r="B740" s="168"/>
      <c r="C740" s="456" t="s">
        <v>1404</v>
      </c>
      <c r="D740" s="169" t="s">
        <v>1414</v>
      </c>
      <c r="E740" s="168" t="s">
        <v>147</v>
      </c>
      <c r="F740" s="49" t="s">
        <v>1415</v>
      </c>
      <c r="G740" s="26">
        <f>VLOOKUP(D740,全省上年决算数!$D$4:$G$1301,4)</f>
        <v>20</v>
      </c>
      <c r="H740" s="26">
        <f>IFERROR(VLOOKUP(D740,全省预算!D:I,5,0),)</f>
        <v>100</v>
      </c>
      <c r="I740" s="26"/>
      <c r="J740" s="26">
        <f>SUMIF(全省决算数!A739:A2119,D740:D2036,全省决算数!C739:C2119)</f>
        <v>20</v>
      </c>
      <c r="K740" s="175">
        <f t="shared" si="70"/>
        <v>1</v>
      </c>
      <c r="L740" s="175">
        <f t="shared" si="73"/>
        <v>0.2</v>
      </c>
      <c r="M740" s="175">
        <f t="shared" si="71"/>
        <v>0</v>
      </c>
      <c r="N740" s="135">
        <f t="shared" si="68"/>
        <v>0</v>
      </c>
      <c r="O740" s="176" t="str">
        <f t="shared" si="69"/>
        <v>是</v>
      </c>
      <c r="P740" s="176" t="str">
        <f t="shared" si="72"/>
        <v>否</v>
      </c>
    </row>
    <row r="741" ht="15.95" hidden="1" customHeight="1" spans="1:16">
      <c r="A741" s="167" t="s">
        <v>135</v>
      </c>
      <c r="B741" s="168" t="s">
        <v>135</v>
      </c>
      <c r="C741" s="456" t="s">
        <v>1404</v>
      </c>
      <c r="D741" s="169" t="s">
        <v>1416</v>
      </c>
      <c r="E741" s="168" t="s">
        <v>147</v>
      </c>
      <c r="F741" s="49" t="s">
        <v>1417</v>
      </c>
      <c r="G741" s="26">
        <f>VLOOKUP(D741,全省上年决算数!$D$4:$G$1301,4)</f>
        <v>26</v>
      </c>
      <c r="H741" s="26">
        <f>IFERROR(VLOOKUP(D741,全省预算!D:I,5,0),)</f>
        <v>27</v>
      </c>
      <c r="I741" s="26"/>
      <c r="J741" s="26">
        <f>SUMIF(全省决算数!A740:A2120,D741:D2037,全省决算数!C740:C2120)</f>
        <v>40</v>
      </c>
      <c r="K741" s="175">
        <f t="shared" si="70"/>
        <v>1.54</v>
      </c>
      <c r="L741" s="175">
        <f t="shared" si="73"/>
        <v>1.48</v>
      </c>
      <c r="M741" s="175">
        <f t="shared" si="71"/>
        <v>0</v>
      </c>
      <c r="N741" s="135">
        <f t="shared" si="68"/>
        <v>0.538</v>
      </c>
      <c r="O741" s="176" t="str">
        <f t="shared" si="69"/>
        <v>是</v>
      </c>
      <c r="P741" s="176" t="str">
        <f t="shared" si="72"/>
        <v>否</v>
      </c>
    </row>
    <row r="742" ht="15.95" hidden="1" customHeight="1" spans="1:16">
      <c r="A742" s="167" t="s">
        <v>135</v>
      </c>
      <c r="B742" s="168" t="s">
        <v>135</v>
      </c>
      <c r="C742" s="456" t="s">
        <v>1404</v>
      </c>
      <c r="D742" s="169" t="s">
        <v>1418</v>
      </c>
      <c r="E742" s="168" t="s">
        <v>147</v>
      </c>
      <c r="F742" s="49" t="s">
        <v>1419</v>
      </c>
      <c r="G742" s="26">
        <f>VLOOKUP(D742,全省上年决算数!$D$4:$G$1301,4)</f>
        <v>21085</v>
      </c>
      <c r="H742" s="26">
        <f>IFERROR(VLOOKUP(D742,全省预算!D:I,5,0),)</f>
        <v>22000</v>
      </c>
      <c r="I742" s="26"/>
      <c r="J742" s="26">
        <f>SUMIF(全省决算数!A741:A2121,D742:D2038,全省决算数!C741:C2121)</f>
        <v>15900</v>
      </c>
      <c r="K742" s="175">
        <f t="shared" si="70"/>
        <v>0.75</v>
      </c>
      <c r="L742" s="175">
        <f t="shared" si="73"/>
        <v>0.72</v>
      </c>
      <c r="M742" s="175">
        <f t="shared" si="71"/>
        <v>0</v>
      </c>
      <c r="N742" s="135">
        <f t="shared" si="68"/>
        <v>-0.246</v>
      </c>
      <c r="O742" s="176" t="str">
        <f t="shared" si="69"/>
        <v>是</v>
      </c>
      <c r="P742" s="176" t="str">
        <f t="shared" si="72"/>
        <v>否</v>
      </c>
    </row>
    <row r="743" ht="15.95" hidden="1" customHeight="1" spans="1:16">
      <c r="A743" s="167" t="s">
        <v>135</v>
      </c>
      <c r="B743" s="168" t="s">
        <v>135</v>
      </c>
      <c r="C743" s="456" t="s">
        <v>1404</v>
      </c>
      <c r="D743" s="169" t="s">
        <v>1420</v>
      </c>
      <c r="E743" s="168" t="s">
        <v>147</v>
      </c>
      <c r="F743" s="49" t="s">
        <v>1421</v>
      </c>
      <c r="G743" s="26">
        <f>VLOOKUP(D743,全省上年决算数!$D$4:$G$1301,4)</f>
        <v>35371</v>
      </c>
      <c r="H743" s="26">
        <f>IFERROR(VLOOKUP(D743,全省预算!D:I,5,0),)</f>
        <v>35979</v>
      </c>
      <c r="I743" s="26"/>
      <c r="J743" s="26">
        <f>SUMIF(全省决算数!A742:A2122,D743:D2039,全省决算数!C742:C2122)</f>
        <v>41380</v>
      </c>
      <c r="K743" s="175">
        <f t="shared" si="70"/>
        <v>1.17</v>
      </c>
      <c r="L743" s="175">
        <f t="shared" si="73"/>
        <v>1.15</v>
      </c>
      <c r="M743" s="175">
        <f t="shared" si="71"/>
        <v>0</v>
      </c>
      <c r="N743" s="135">
        <f t="shared" si="68"/>
        <v>0.17</v>
      </c>
      <c r="O743" s="176" t="str">
        <f t="shared" si="69"/>
        <v>是</v>
      </c>
      <c r="P743" s="176" t="str">
        <f t="shared" si="72"/>
        <v>否</v>
      </c>
    </row>
    <row r="744" ht="21.95" customHeight="1" spans="1:16">
      <c r="A744" s="167" t="s">
        <v>135</v>
      </c>
      <c r="B744" s="456" t="s">
        <v>1379</v>
      </c>
      <c r="C744" s="168"/>
      <c r="D744" s="169" t="s">
        <v>1422</v>
      </c>
      <c r="E744" s="168"/>
      <c r="F744" s="49" t="s">
        <v>1423</v>
      </c>
      <c r="G744" s="26">
        <f>SUMIF($C745:$C$1301,$D744,$G745:$G$1301)</f>
        <v>161432</v>
      </c>
      <c r="H744" s="26">
        <f>VLOOKUP(F744,全省预算!$F:$H,3,0)</f>
        <v>170000</v>
      </c>
      <c r="I744" s="26">
        <f>IFERROR(VLOOKUP(D744,全省调整!A:I,3,0),)</f>
        <v>172975</v>
      </c>
      <c r="J744" s="26">
        <f>VLOOKUP(F744,全省决算数!$B:$C,2,0)</f>
        <v>164474</v>
      </c>
      <c r="K744" s="407">
        <f t="shared" si="70"/>
        <v>1.019</v>
      </c>
      <c r="L744" s="407">
        <f t="shared" si="73"/>
        <v>0.967</v>
      </c>
      <c r="M744" s="407">
        <f t="shared" si="71"/>
        <v>0.951</v>
      </c>
      <c r="N744" s="135">
        <f t="shared" si="68"/>
        <v>0.019</v>
      </c>
      <c r="O744" s="176" t="str">
        <f t="shared" si="69"/>
        <v>是</v>
      </c>
      <c r="P744" s="176" t="str">
        <f t="shared" si="72"/>
        <v>是</v>
      </c>
    </row>
    <row r="745" ht="15.95" hidden="1" customHeight="1" spans="1:16">
      <c r="A745" s="167" t="s">
        <v>135</v>
      </c>
      <c r="B745" s="168" t="s">
        <v>135</v>
      </c>
      <c r="C745" s="168" t="s">
        <v>1422</v>
      </c>
      <c r="D745" s="455" t="s">
        <v>1424</v>
      </c>
      <c r="E745" s="168" t="s">
        <v>147</v>
      </c>
      <c r="F745" s="49" t="s">
        <v>1425</v>
      </c>
      <c r="G745" s="26">
        <f>VLOOKUP(D745,全省上年决算数!$D$4:$G$1301,4)</f>
        <v>54793</v>
      </c>
      <c r="H745" s="26">
        <f>IFERROR(VLOOKUP(D745,全省预算!D:I,5,0),)</f>
        <v>55500</v>
      </c>
      <c r="I745" s="26"/>
      <c r="J745" s="26">
        <f>SUMIF(全省决算数!A744:A2124,D745:D2041,全省决算数!C744:C2124)</f>
        <v>80452</v>
      </c>
      <c r="K745" s="175">
        <f t="shared" si="70"/>
        <v>1.47</v>
      </c>
      <c r="L745" s="175">
        <f t="shared" si="73"/>
        <v>1.45</v>
      </c>
      <c r="M745" s="175">
        <f t="shared" si="71"/>
        <v>0</v>
      </c>
      <c r="N745" s="135">
        <f t="shared" si="68"/>
        <v>0.468</v>
      </c>
      <c r="O745" s="176" t="str">
        <f t="shared" si="69"/>
        <v>是</v>
      </c>
      <c r="P745" s="176" t="str">
        <f t="shared" si="72"/>
        <v>否</v>
      </c>
    </row>
    <row r="746" ht="14.25" hidden="1" customHeight="1" spans="1:16">
      <c r="A746" s="167" t="s">
        <v>135</v>
      </c>
      <c r="B746" s="168" t="s">
        <v>135</v>
      </c>
      <c r="C746" s="168" t="s">
        <v>1422</v>
      </c>
      <c r="D746" s="169" t="s">
        <v>1426</v>
      </c>
      <c r="E746" s="168" t="s">
        <v>147</v>
      </c>
      <c r="F746" s="49" t="s">
        <v>1427</v>
      </c>
      <c r="G746" s="26">
        <f>VLOOKUP(D746,全省上年决算数!$D$4:$G$1301,4)</f>
        <v>41184</v>
      </c>
      <c r="H746" s="26">
        <f>IFERROR(VLOOKUP(D746,全省预算!D:I,5,0),)</f>
        <v>42500</v>
      </c>
      <c r="I746" s="26"/>
      <c r="J746" s="26">
        <f>SUMIF(全省决算数!A745:A2125,D746:D2042,全省决算数!C745:C2125)</f>
        <v>68032</v>
      </c>
      <c r="K746" s="175">
        <f t="shared" si="70"/>
        <v>1.65</v>
      </c>
      <c r="L746" s="175">
        <f t="shared" si="73"/>
        <v>1.6</v>
      </c>
      <c r="M746" s="175">
        <f t="shared" si="71"/>
        <v>0</v>
      </c>
      <c r="N746" s="135">
        <f t="shared" si="68"/>
        <v>0.652</v>
      </c>
      <c r="O746" s="176" t="str">
        <f t="shared" si="69"/>
        <v>是</v>
      </c>
      <c r="P746" s="176" t="str">
        <f t="shared" si="72"/>
        <v>否</v>
      </c>
    </row>
    <row r="747" ht="14.25" hidden="1" customHeight="1" spans="1:16">
      <c r="A747" s="167" t="s">
        <v>135</v>
      </c>
      <c r="B747" s="168"/>
      <c r="C747" s="168" t="s">
        <v>1422</v>
      </c>
      <c r="D747" s="169" t="s">
        <v>1428</v>
      </c>
      <c r="E747" s="168" t="s">
        <v>147</v>
      </c>
      <c r="F747" s="49" t="s">
        <v>1429</v>
      </c>
      <c r="G747" s="26">
        <f>VLOOKUP(D747,全省上年决算数!$D$4:$G$1301,4)</f>
        <v>1210</v>
      </c>
      <c r="H747" s="26">
        <f>IFERROR(VLOOKUP(D747,全省预算!D:I,5,0),)</f>
        <v>1250</v>
      </c>
      <c r="I747" s="26"/>
      <c r="J747" s="26">
        <f>SUMIF(全省决算数!A746:A2126,D747:D2043,全省决算数!C746:C2126)</f>
        <v>1892</v>
      </c>
      <c r="K747" s="175">
        <f t="shared" si="70"/>
        <v>1.56</v>
      </c>
      <c r="L747" s="175">
        <f t="shared" si="73"/>
        <v>1.51</v>
      </c>
      <c r="M747" s="175">
        <f t="shared" si="71"/>
        <v>0</v>
      </c>
      <c r="N747" s="135">
        <f t="shared" si="68"/>
        <v>0.564</v>
      </c>
      <c r="O747" s="176" t="str">
        <f t="shared" si="69"/>
        <v>是</v>
      </c>
      <c r="P747" s="176" t="str">
        <f t="shared" si="72"/>
        <v>否</v>
      </c>
    </row>
    <row r="748" ht="14.25" hidden="1" customHeight="1" spans="1:16">
      <c r="A748" s="167" t="s">
        <v>135</v>
      </c>
      <c r="B748" s="168" t="s">
        <v>135</v>
      </c>
      <c r="C748" s="168" t="s">
        <v>1422</v>
      </c>
      <c r="D748" s="169" t="s">
        <v>1430</v>
      </c>
      <c r="E748" s="168" t="s">
        <v>147</v>
      </c>
      <c r="F748" s="49" t="s">
        <v>1431</v>
      </c>
      <c r="G748" s="26">
        <f>VLOOKUP(D748,全省上年决算数!$D$4:$G$1301,4)</f>
        <v>2026</v>
      </c>
      <c r="H748" s="26">
        <f>IFERROR(VLOOKUP(D748,全省预算!D:I,5,0),)</f>
        <v>8100</v>
      </c>
      <c r="I748" s="26"/>
      <c r="J748" s="26">
        <f>SUMIF(全省决算数!A747:A2127,D748:D2044,全省决算数!C747:C2127)</f>
        <v>903</v>
      </c>
      <c r="K748" s="175">
        <f t="shared" si="70"/>
        <v>0.45</v>
      </c>
      <c r="L748" s="175">
        <f t="shared" si="73"/>
        <v>0.11</v>
      </c>
      <c r="M748" s="175">
        <f t="shared" si="71"/>
        <v>0</v>
      </c>
      <c r="N748" s="135">
        <f t="shared" si="68"/>
        <v>-0.554</v>
      </c>
      <c r="O748" s="176" t="str">
        <f t="shared" si="69"/>
        <v>是</v>
      </c>
      <c r="P748" s="176" t="str">
        <f t="shared" si="72"/>
        <v>否</v>
      </c>
    </row>
    <row r="749" ht="14.25" hidden="1" customHeight="1" spans="1:16">
      <c r="A749" s="167" t="s">
        <v>135</v>
      </c>
      <c r="B749" s="168" t="s">
        <v>135</v>
      </c>
      <c r="C749" s="168" t="s">
        <v>1422</v>
      </c>
      <c r="D749" s="169" t="s">
        <v>1432</v>
      </c>
      <c r="E749" s="168" t="s">
        <v>147</v>
      </c>
      <c r="F749" s="49" t="s">
        <v>1433</v>
      </c>
      <c r="G749" s="26">
        <f>VLOOKUP(D749,全省上年决算数!$D$4:$G$1301,4)</f>
        <v>62219</v>
      </c>
      <c r="H749" s="26">
        <f>IFERROR(VLOOKUP(D749,全省预算!D:I,5,0),)</f>
        <v>62650</v>
      </c>
      <c r="I749" s="26"/>
      <c r="J749" s="26">
        <f>SUMIF(全省决算数!A748:A2128,D749:D2045,全省决算数!C748:C2128)</f>
        <v>13195</v>
      </c>
      <c r="K749" s="175">
        <f t="shared" si="70"/>
        <v>0.21</v>
      </c>
      <c r="L749" s="175">
        <f t="shared" si="73"/>
        <v>0.21</v>
      </c>
      <c r="M749" s="175">
        <f t="shared" si="71"/>
        <v>0</v>
      </c>
      <c r="N749" s="135">
        <f t="shared" si="68"/>
        <v>-0.788</v>
      </c>
      <c r="O749" s="176" t="str">
        <f t="shared" si="69"/>
        <v>是</v>
      </c>
      <c r="P749" s="176" t="str">
        <f t="shared" si="72"/>
        <v>否</v>
      </c>
    </row>
    <row r="750" ht="21.95" customHeight="1" spans="1:16">
      <c r="A750" s="167" t="s">
        <v>135</v>
      </c>
      <c r="B750" s="456" t="s">
        <v>1379</v>
      </c>
      <c r="C750" s="168"/>
      <c r="D750" s="169" t="s">
        <v>1434</v>
      </c>
      <c r="E750" s="168"/>
      <c r="F750" s="49" t="s">
        <v>1435</v>
      </c>
      <c r="G750" s="26">
        <f>SUMIF($C751:$C$1301,$D750,$G751:$G$1301)</f>
        <v>73082</v>
      </c>
      <c r="H750" s="26">
        <f>VLOOKUP(F750,全省预算!$F:$H,3,0)</f>
        <v>76000</v>
      </c>
      <c r="I750" s="26">
        <f>IFERROR(VLOOKUP(D750,全省调整!A:I,3,0),)</f>
        <v>80056</v>
      </c>
      <c r="J750" s="26">
        <f>VLOOKUP(F750,全省决算数!$B:$C,2,0)</f>
        <v>77388</v>
      </c>
      <c r="K750" s="407">
        <f t="shared" si="70"/>
        <v>1.059</v>
      </c>
      <c r="L750" s="407">
        <f t="shared" si="73"/>
        <v>1.018</v>
      </c>
      <c r="M750" s="407">
        <f t="shared" si="71"/>
        <v>0.967</v>
      </c>
      <c r="N750" s="135">
        <f t="shared" si="68"/>
        <v>0.059</v>
      </c>
      <c r="O750" s="176" t="str">
        <f t="shared" si="69"/>
        <v>是</v>
      </c>
      <c r="P750" s="176" t="str">
        <f t="shared" si="72"/>
        <v>是</v>
      </c>
    </row>
    <row r="751" ht="14.25" hidden="1" customHeight="1" spans="1:16">
      <c r="A751" s="167" t="s">
        <v>135</v>
      </c>
      <c r="B751" s="168" t="s">
        <v>135</v>
      </c>
      <c r="C751" s="168" t="s">
        <v>1434</v>
      </c>
      <c r="D751" s="169" t="s">
        <v>1436</v>
      </c>
      <c r="E751" s="168" t="s">
        <v>147</v>
      </c>
      <c r="F751" s="49" t="s">
        <v>1437</v>
      </c>
      <c r="G751" s="26">
        <f>VLOOKUP(D751,全省上年决算数!$D$4:$G$1301,4)</f>
        <v>43220</v>
      </c>
      <c r="H751" s="26">
        <f>IFERROR(VLOOKUP(D751,全省预算!D:I,5,0),)</f>
        <v>45000</v>
      </c>
      <c r="I751" s="26"/>
      <c r="J751" s="26">
        <f>SUMIF(全省决算数!A750:A2130,D751:D2047,全省决算数!C750:C2130)</f>
        <v>51589</v>
      </c>
      <c r="K751" s="175">
        <f t="shared" si="70"/>
        <v>1.19</v>
      </c>
      <c r="L751" s="175">
        <f t="shared" si="73"/>
        <v>1.15</v>
      </c>
      <c r="M751" s="175">
        <f t="shared" si="71"/>
        <v>0</v>
      </c>
      <c r="N751" s="135">
        <f t="shared" si="68"/>
        <v>0.194</v>
      </c>
      <c r="O751" s="176" t="str">
        <f t="shared" si="69"/>
        <v>是</v>
      </c>
      <c r="P751" s="176" t="str">
        <f t="shared" si="72"/>
        <v>否</v>
      </c>
    </row>
    <row r="752" ht="14.25" hidden="1" customHeight="1" spans="1:16">
      <c r="A752" s="167"/>
      <c r="B752" s="168" t="s">
        <v>135</v>
      </c>
      <c r="C752" s="168" t="s">
        <v>1434</v>
      </c>
      <c r="D752" s="169" t="s">
        <v>1438</v>
      </c>
      <c r="E752" s="168" t="s">
        <v>147</v>
      </c>
      <c r="F752" s="49" t="s">
        <v>1439</v>
      </c>
      <c r="G752" s="26">
        <f>VLOOKUP(D752,全省上年决算数!$D$4:$G$1301,4)</f>
        <v>10658</v>
      </c>
      <c r="H752" s="26">
        <f>IFERROR(VLOOKUP(D752,全省预算!D:I,5,0),)</f>
        <v>11000</v>
      </c>
      <c r="I752" s="26"/>
      <c r="J752" s="26">
        <f>SUMIF(全省决算数!A751:A2131,D752:D2048,全省决算数!C751:C2131)</f>
        <v>13152</v>
      </c>
      <c r="K752" s="175">
        <f t="shared" si="70"/>
        <v>1.23</v>
      </c>
      <c r="L752" s="175">
        <f t="shared" si="73"/>
        <v>1.2</v>
      </c>
      <c r="M752" s="175">
        <f t="shared" si="71"/>
        <v>0</v>
      </c>
      <c r="N752" s="135">
        <f t="shared" si="68"/>
        <v>0.234</v>
      </c>
      <c r="O752" s="176" t="str">
        <f t="shared" si="69"/>
        <v>是</v>
      </c>
      <c r="P752" s="176" t="str">
        <f t="shared" si="72"/>
        <v>否</v>
      </c>
    </row>
    <row r="753" ht="14.25" hidden="1" customHeight="1" spans="1:16">
      <c r="A753" s="167" t="s">
        <v>135</v>
      </c>
      <c r="B753" s="168" t="s">
        <v>135</v>
      </c>
      <c r="C753" s="168" t="s">
        <v>1434</v>
      </c>
      <c r="D753" s="169" t="s">
        <v>1440</v>
      </c>
      <c r="E753" s="168" t="s">
        <v>147</v>
      </c>
      <c r="F753" s="49" t="s">
        <v>1441</v>
      </c>
      <c r="G753" s="26">
        <f>VLOOKUP(D753,全省上年决算数!$D$4:$G$1301,4)</f>
        <v>5900</v>
      </c>
      <c r="H753" s="26">
        <f>IFERROR(VLOOKUP(D753,全省预算!D:I,5,0),)</f>
        <v>6000</v>
      </c>
      <c r="I753" s="26"/>
      <c r="J753" s="26">
        <f>SUMIF(全省决算数!A752:A2132,D753:D2049,全省决算数!C752:C2132)</f>
        <v>4919</v>
      </c>
      <c r="K753" s="175">
        <f t="shared" si="70"/>
        <v>0.83</v>
      </c>
      <c r="L753" s="175">
        <f t="shared" si="73"/>
        <v>0.82</v>
      </c>
      <c r="M753" s="175">
        <f t="shared" si="71"/>
        <v>0</v>
      </c>
      <c r="N753" s="135">
        <f t="shared" si="68"/>
        <v>-0.166</v>
      </c>
      <c r="O753" s="176" t="str">
        <f t="shared" si="69"/>
        <v>是</v>
      </c>
      <c r="P753" s="176" t="str">
        <f t="shared" si="72"/>
        <v>否</v>
      </c>
    </row>
    <row r="754" ht="14.25" hidden="1" customHeight="1" spans="1:16">
      <c r="A754" s="167" t="s">
        <v>135</v>
      </c>
      <c r="B754" s="168"/>
      <c r="C754" s="168" t="s">
        <v>1434</v>
      </c>
      <c r="D754" s="169" t="s">
        <v>1442</v>
      </c>
      <c r="E754" s="168" t="s">
        <v>147</v>
      </c>
      <c r="F754" s="49" t="s">
        <v>1443</v>
      </c>
      <c r="G754" s="26">
        <f>VLOOKUP(D754,全省上年决算数!$D$4:$G$1301,4)</f>
        <v>12792</v>
      </c>
      <c r="H754" s="26">
        <f>IFERROR(VLOOKUP(D754,全省预算!D:I,5,0),)</f>
        <v>13400</v>
      </c>
      <c r="I754" s="26"/>
      <c r="J754" s="26">
        <f>SUMIF(全省决算数!A753:A2133,D754:D2050,全省决算数!C753:C2133)</f>
        <v>7429</v>
      </c>
      <c r="K754" s="175">
        <f t="shared" si="70"/>
        <v>0.58</v>
      </c>
      <c r="L754" s="175">
        <f t="shared" si="73"/>
        <v>0.55</v>
      </c>
      <c r="M754" s="175">
        <f t="shared" si="71"/>
        <v>0</v>
      </c>
      <c r="N754" s="135">
        <f t="shared" si="68"/>
        <v>-0.419</v>
      </c>
      <c r="O754" s="176" t="str">
        <f t="shared" si="69"/>
        <v>是</v>
      </c>
      <c r="P754" s="176" t="str">
        <f t="shared" si="72"/>
        <v>否</v>
      </c>
    </row>
    <row r="755" ht="14.25" hidden="1" customHeight="1" spans="1:16">
      <c r="A755" s="167" t="s">
        <v>135</v>
      </c>
      <c r="B755" s="168" t="s">
        <v>135</v>
      </c>
      <c r="C755" s="168" t="s">
        <v>1434</v>
      </c>
      <c r="D755" s="169" t="s">
        <v>1444</v>
      </c>
      <c r="E755" s="168" t="s">
        <v>147</v>
      </c>
      <c r="F755" s="49" t="s">
        <v>1445</v>
      </c>
      <c r="G755" s="26">
        <f>VLOOKUP(D755,全省上年决算数!$D$4:$G$1301,4)</f>
        <v>512</v>
      </c>
      <c r="H755" s="26">
        <f>IFERROR(VLOOKUP(D755,全省预算!D:I,5,0),)</f>
        <v>600</v>
      </c>
      <c r="I755" s="26"/>
      <c r="J755" s="26">
        <f>SUMIF(全省决算数!A754:A2134,D755:D2051,全省决算数!C754:C2134)</f>
        <v>299</v>
      </c>
      <c r="K755" s="175">
        <f t="shared" si="70"/>
        <v>0.58</v>
      </c>
      <c r="L755" s="175">
        <f t="shared" si="73"/>
        <v>0.5</v>
      </c>
      <c r="M755" s="175">
        <f t="shared" si="71"/>
        <v>0</v>
      </c>
      <c r="N755" s="135">
        <f t="shared" si="68"/>
        <v>-0.416</v>
      </c>
      <c r="O755" s="176" t="str">
        <f t="shared" si="69"/>
        <v>是</v>
      </c>
      <c r="P755" s="176" t="str">
        <f t="shared" si="72"/>
        <v>否</v>
      </c>
    </row>
    <row r="756" ht="21.95" customHeight="1" spans="1:16">
      <c r="A756" s="167" t="s">
        <v>135</v>
      </c>
      <c r="B756" s="456" t="s">
        <v>1379</v>
      </c>
      <c r="C756" s="168"/>
      <c r="D756" s="169" t="s">
        <v>1446</v>
      </c>
      <c r="E756" s="168"/>
      <c r="F756" s="49" t="s">
        <v>1447</v>
      </c>
      <c r="G756" s="26">
        <f>SUMIF($C757:$C$1301,$D756,$G757:$G$1301)</f>
        <v>186149</v>
      </c>
      <c r="H756" s="26">
        <f>VLOOKUP(F756,全省预算!$F:$H,3,0)</f>
        <v>192600</v>
      </c>
      <c r="I756" s="26">
        <f>IFERROR(VLOOKUP(D756,全省调整!A:I,3,0),)</f>
        <v>297644</v>
      </c>
      <c r="J756" s="26">
        <f>VLOOKUP(F756,全省决算数!$B:$C,2,0)</f>
        <v>268333</v>
      </c>
      <c r="K756" s="407">
        <f t="shared" si="70"/>
        <v>1.441</v>
      </c>
      <c r="L756" s="407">
        <f t="shared" si="73"/>
        <v>1.393</v>
      </c>
      <c r="M756" s="407">
        <f t="shared" si="71"/>
        <v>0.902</v>
      </c>
      <c r="N756" s="135">
        <f t="shared" si="68"/>
        <v>0.441</v>
      </c>
      <c r="O756" s="176" t="str">
        <f t="shared" si="69"/>
        <v>是</v>
      </c>
      <c r="P756" s="176" t="str">
        <f t="shared" si="72"/>
        <v>是</v>
      </c>
    </row>
    <row r="757" ht="14.25" hidden="1" customHeight="1" spans="1:16">
      <c r="A757" s="167" t="s">
        <v>135</v>
      </c>
      <c r="B757" s="168" t="s">
        <v>135</v>
      </c>
      <c r="C757" s="168" t="s">
        <v>1446</v>
      </c>
      <c r="D757" s="169" t="s">
        <v>1448</v>
      </c>
      <c r="E757" s="168" t="s">
        <v>147</v>
      </c>
      <c r="F757" s="49" t="s">
        <v>1449</v>
      </c>
      <c r="G757" s="26">
        <f>VLOOKUP(D757,全省上年决算数!$D$4:$G$1301,4)</f>
        <v>97240</v>
      </c>
      <c r="H757" s="26">
        <f>IFERROR(VLOOKUP(D757,全省预算!D:I,5,0),)</f>
        <v>103000</v>
      </c>
      <c r="I757" s="26"/>
      <c r="J757" s="26">
        <f>SUMIF(全省决算数!A756:A2136,D757:D2053,全省决算数!C756:C2136)</f>
        <v>130523</v>
      </c>
      <c r="K757" s="175">
        <f t="shared" si="70"/>
        <v>1.34</v>
      </c>
      <c r="L757" s="175">
        <f t="shared" si="73"/>
        <v>1.27</v>
      </c>
      <c r="M757" s="175">
        <f t="shared" si="71"/>
        <v>0</v>
      </c>
      <c r="N757" s="135">
        <f t="shared" si="68"/>
        <v>0.342</v>
      </c>
      <c r="O757" s="176" t="str">
        <f t="shared" si="69"/>
        <v>是</v>
      </c>
      <c r="P757" s="176" t="str">
        <f t="shared" si="72"/>
        <v>否</v>
      </c>
    </row>
    <row r="758" ht="14.25" hidden="1" customHeight="1" spans="1:16">
      <c r="A758" s="167" t="s">
        <v>135</v>
      </c>
      <c r="B758" s="168" t="s">
        <v>135</v>
      </c>
      <c r="C758" s="168" t="s">
        <v>1446</v>
      </c>
      <c r="D758" s="169" t="s">
        <v>1450</v>
      </c>
      <c r="E758" s="168" t="s">
        <v>147</v>
      </c>
      <c r="F758" s="49" t="s">
        <v>1451</v>
      </c>
      <c r="G758" s="26">
        <f>VLOOKUP(D758,全省上年决算数!$D$4:$G$1301,4)</f>
        <v>1487</v>
      </c>
      <c r="H758" s="26">
        <f>IFERROR(VLOOKUP(D758,全省预算!D:I,5,0),)</f>
        <v>700</v>
      </c>
      <c r="I758" s="26"/>
      <c r="J758" s="26">
        <f>SUMIF(全省决算数!A757:A2137,D758:D2054,全省决算数!C757:C2137)</f>
        <v>958</v>
      </c>
      <c r="K758" s="175">
        <f t="shared" si="70"/>
        <v>0.64</v>
      </c>
      <c r="L758" s="175">
        <f t="shared" si="73"/>
        <v>1.37</v>
      </c>
      <c r="M758" s="175">
        <f t="shared" si="71"/>
        <v>0</v>
      </c>
      <c r="N758" s="135">
        <f t="shared" si="68"/>
        <v>-0.356</v>
      </c>
      <c r="O758" s="176" t="str">
        <f t="shared" si="69"/>
        <v>是</v>
      </c>
      <c r="P758" s="176" t="str">
        <f t="shared" si="72"/>
        <v>否</v>
      </c>
    </row>
    <row r="759" ht="14.25" hidden="1" customHeight="1" spans="1:16">
      <c r="A759" s="167" t="s">
        <v>135</v>
      </c>
      <c r="B759" s="168" t="s">
        <v>135</v>
      </c>
      <c r="C759" s="168" t="s">
        <v>1446</v>
      </c>
      <c r="D759" s="169" t="s">
        <v>1452</v>
      </c>
      <c r="E759" s="168" t="s">
        <v>147</v>
      </c>
      <c r="F759" s="49" t="s">
        <v>1453</v>
      </c>
      <c r="G759" s="26">
        <f>VLOOKUP(D759,全省上年决算数!$D$4:$G$1301,4)</f>
        <v>59</v>
      </c>
      <c r="H759" s="26">
        <f>IFERROR(VLOOKUP(D759,全省预算!D:I,5,0),)</f>
        <v>60</v>
      </c>
      <c r="I759" s="26"/>
      <c r="J759" s="26">
        <f>SUMIF(全省决算数!A758:A2138,D759:D2055,全省决算数!C758:C2138)</f>
        <v>-30</v>
      </c>
      <c r="K759" s="175">
        <f t="shared" si="70"/>
        <v>-0.51</v>
      </c>
      <c r="L759" s="175">
        <f t="shared" si="73"/>
        <v>-0.5</v>
      </c>
      <c r="M759" s="175">
        <f t="shared" si="71"/>
        <v>0</v>
      </c>
      <c r="N759" s="135">
        <f t="shared" si="68"/>
        <v>-1.508</v>
      </c>
      <c r="O759" s="176" t="str">
        <f t="shared" si="69"/>
        <v>是</v>
      </c>
      <c r="P759" s="176" t="str">
        <f t="shared" si="72"/>
        <v>否</v>
      </c>
    </row>
    <row r="760" ht="14.25" hidden="1" customHeight="1" spans="1:16">
      <c r="A760" s="167" t="s">
        <v>135</v>
      </c>
      <c r="B760" s="168" t="s">
        <v>135</v>
      </c>
      <c r="C760" s="168" t="s">
        <v>1446</v>
      </c>
      <c r="D760" s="169" t="s">
        <v>1454</v>
      </c>
      <c r="E760" s="168" t="s">
        <v>147</v>
      </c>
      <c r="F760" s="49" t="s">
        <v>1455</v>
      </c>
      <c r="G760" s="26">
        <f>VLOOKUP(D760,全省上年决算数!$D$4:$G$1301,4)</f>
        <v>4637</v>
      </c>
      <c r="H760" s="26">
        <f>IFERROR(VLOOKUP(D760,全省预算!D:I,5,0),)</f>
        <v>4840</v>
      </c>
      <c r="I760" s="26"/>
      <c r="J760" s="26">
        <f>SUMIF(全省决算数!A759:A2139,D760:D2056,全省决算数!C759:C2139)</f>
        <v>51222</v>
      </c>
      <c r="K760" s="175">
        <f t="shared" si="70"/>
        <v>11.05</v>
      </c>
      <c r="L760" s="175">
        <f t="shared" si="73"/>
        <v>10.58</v>
      </c>
      <c r="M760" s="175">
        <f t="shared" si="71"/>
        <v>0</v>
      </c>
      <c r="N760" s="135">
        <f t="shared" ref="N760:N823" si="74">IF(ISERROR(J760/G760-1),"",J760/G760-1)</f>
        <v>10.046</v>
      </c>
      <c r="O760" s="176" t="str">
        <f t="shared" si="69"/>
        <v>是</v>
      </c>
      <c r="P760" s="176" t="str">
        <f t="shared" si="72"/>
        <v>否</v>
      </c>
    </row>
    <row r="761" ht="14.25" hidden="1" customHeight="1" spans="1:16">
      <c r="A761" s="167" t="s">
        <v>135</v>
      </c>
      <c r="B761" s="168"/>
      <c r="C761" s="168" t="s">
        <v>1446</v>
      </c>
      <c r="D761" s="169" t="s">
        <v>1456</v>
      </c>
      <c r="E761" s="168" t="s">
        <v>147</v>
      </c>
      <c r="F761" s="49" t="s">
        <v>1457</v>
      </c>
      <c r="G761" s="26">
        <f>VLOOKUP(D761,全省上年决算数!$D$4:$G$1301,4)</f>
        <v>82726</v>
      </c>
      <c r="H761" s="26">
        <f>IFERROR(VLOOKUP(D761,全省预算!D:I,5,0),)</f>
        <v>84000</v>
      </c>
      <c r="I761" s="26"/>
      <c r="J761" s="26">
        <f>SUMIF(全省决算数!A760:A2140,D761:D2057,全省决算数!C760:C2140)</f>
        <v>85660</v>
      </c>
      <c r="K761" s="175">
        <f t="shared" si="70"/>
        <v>1.04</v>
      </c>
      <c r="L761" s="175">
        <f t="shared" si="73"/>
        <v>1.02</v>
      </c>
      <c r="M761" s="175">
        <f t="shared" si="71"/>
        <v>0</v>
      </c>
      <c r="N761" s="135">
        <f t="shared" si="74"/>
        <v>0.035</v>
      </c>
      <c r="O761" s="176" t="str">
        <f t="shared" si="69"/>
        <v>是</v>
      </c>
      <c r="P761" s="176" t="str">
        <f t="shared" si="72"/>
        <v>否</v>
      </c>
    </row>
    <row r="762" ht="21.95" customHeight="1" spans="1:16">
      <c r="A762" s="167" t="s">
        <v>135</v>
      </c>
      <c r="B762" s="456" t="s">
        <v>1379</v>
      </c>
      <c r="C762" s="168"/>
      <c r="D762" s="169" t="s">
        <v>1458</v>
      </c>
      <c r="E762" s="168"/>
      <c r="F762" s="49" t="s">
        <v>1459</v>
      </c>
      <c r="G762" s="26">
        <f>SUMIF($C763:$C$1301,$D762,$G763:$G$1301)</f>
        <v>44918</v>
      </c>
      <c r="H762" s="26">
        <f>VLOOKUP(F762,全省预算!$F:$H,3,0)</f>
        <v>45800</v>
      </c>
      <c r="I762" s="26">
        <f>IFERROR(VLOOKUP(D762,全省调整!A:I,3,0),)</f>
        <v>44215</v>
      </c>
      <c r="J762" s="26">
        <f>VLOOKUP(F762,全省决算数!$B:$C,2,0)</f>
        <v>41260</v>
      </c>
      <c r="K762" s="407">
        <f t="shared" si="70"/>
        <v>0.919</v>
      </c>
      <c r="L762" s="407">
        <f t="shared" si="73"/>
        <v>0.901</v>
      </c>
      <c r="M762" s="407">
        <f t="shared" si="71"/>
        <v>0.933</v>
      </c>
      <c r="N762" s="133">
        <f t="shared" si="74"/>
        <v>-0.081</v>
      </c>
      <c r="O762" s="176" t="str">
        <f t="shared" si="69"/>
        <v>是</v>
      </c>
      <c r="P762" s="176" t="str">
        <f t="shared" si="72"/>
        <v>是</v>
      </c>
    </row>
    <row r="763" ht="14.25" hidden="1" customHeight="1" spans="1:16">
      <c r="A763" s="167" t="s">
        <v>135</v>
      </c>
      <c r="B763" s="168" t="s">
        <v>135</v>
      </c>
      <c r="C763" s="168" t="s">
        <v>1458</v>
      </c>
      <c r="D763" s="169" t="s">
        <v>1460</v>
      </c>
      <c r="E763" s="168" t="s">
        <v>147</v>
      </c>
      <c r="F763" s="49" t="s">
        <v>1461</v>
      </c>
      <c r="G763" s="26">
        <f>VLOOKUP(D763,全省上年决算数!$D$4:$G$1301,4)</f>
        <v>0</v>
      </c>
      <c r="H763" s="26">
        <f>IFERROR(VLOOKUP(D763,全省预算!D:I,5,0),)</f>
        <v>0</v>
      </c>
      <c r="I763" s="26"/>
      <c r="J763" s="26">
        <f>SUMIF(全省决算数!A762:A2142,D763:D2059,全省决算数!C762:C2142)</f>
        <v>0</v>
      </c>
      <c r="K763" s="175"/>
      <c r="L763" s="175"/>
      <c r="M763" s="175">
        <f t="shared" si="71"/>
        <v>0</v>
      </c>
      <c r="N763" s="135" t="str">
        <f t="shared" si="74"/>
        <v/>
      </c>
      <c r="O763" s="176" t="str">
        <f t="shared" si="69"/>
        <v>否</v>
      </c>
      <c r="P763" s="176" t="str">
        <f t="shared" si="72"/>
        <v>否</v>
      </c>
    </row>
    <row r="764" ht="14.25" hidden="1" customHeight="1" spans="1:16">
      <c r="A764" s="167" t="s">
        <v>135</v>
      </c>
      <c r="B764" s="168" t="s">
        <v>135</v>
      </c>
      <c r="C764" s="168" t="s">
        <v>1458</v>
      </c>
      <c r="D764" s="169" t="s">
        <v>1462</v>
      </c>
      <c r="E764" s="168" t="s">
        <v>147</v>
      </c>
      <c r="F764" s="49" t="s">
        <v>1463</v>
      </c>
      <c r="G764" s="26">
        <f>VLOOKUP(D764,全省上年决算数!$D$4:$G$1301,4)</f>
        <v>44918</v>
      </c>
      <c r="H764" s="26">
        <f>IFERROR(VLOOKUP(D764,全省预算!D:I,5,0),)</f>
        <v>45800</v>
      </c>
      <c r="I764" s="26"/>
      <c r="J764" s="26">
        <f>SUMIF(全省决算数!A763:A2143,D764:D2060,全省决算数!C763:C2143)</f>
        <v>41260</v>
      </c>
      <c r="K764" s="175">
        <f t="shared" si="70"/>
        <v>0.92</v>
      </c>
      <c r="L764" s="175">
        <f t="shared" si="73"/>
        <v>0.9</v>
      </c>
      <c r="M764" s="175">
        <f t="shared" si="71"/>
        <v>0</v>
      </c>
      <c r="N764" s="135">
        <f t="shared" si="74"/>
        <v>-0.081</v>
      </c>
      <c r="O764" s="176" t="str">
        <f t="shared" si="69"/>
        <v>是</v>
      </c>
      <c r="P764" s="176" t="str">
        <f t="shared" si="72"/>
        <v>否</v>
      </c>
    </row>
    <row r="765" ht="21.95" customHeight="1" spans="1:16">
      <c r="A765" s="167" t="s">
        <v>135</v>
      </c>
      <c r="B765" s="456" t="s">
        <v>1379</v>
      </c>
      <c r="C765" s="168"/>
      <c r="D765" s="169" t="s">
        <v>1464</v>
      </c>
      <c r="E765" s="168"/>
      <c r="F765" s="49" t="s">
        <v>1465</v>
      </c>
      <c r="G765" s="26">
        <f>SUMIF($C766:$C$1301,$D765,$G766:$G$1301)</f>
        <v>8904</v>
      </c>
      <c r="H765" s="26">
        <f>VLOOKUP(F765,全省预算!$F:$H,3,0)</f>
        <v>9100</v>
      </c>
      <c r="I765" s="26">
        <f>IFERROR(VLOOKUP(D765,全省调整!A:I,3,0),)</f>
        <v>6752</v>
      </c>
      <c r="J765" s="26">
        <f>VLOOKUP(F765,全省决算数!$B:$C,2,0)</f>
        <v>5681</v>
      </c>
      <c r="K765" s="407">
        <f t="shared" si="70"/>
        <v>0.638</v>
      </c>
      <c r="L765" s="407">
        <f t="shared" si="73"/>
        <v>0.624</v>
      </c>
      <c r="M765" s="407">
        <f t="shared" si="71"/>
        <v>0.841</v>
      </c>
      <c r="N765" s="133">
        <f t="shared" si="74"/>
        <v>-0.362</v>
      </c>
      <c r="O765" s="176" t="str">
        <f t="shared" si="69"/>
        <v>是</v>
      </c>
      <c r="P765" s="176" t="str">
        <f t="shared" si="72"/>
        <v>是</v>
      </c>
    </row>
    <row r="766" ht="14.25" hidden="1" customHeight="1" spans="1:16">
      <c r="A766" s="167" t="s">
        <v>135</v>
      </c>
      <c r="B766" s="168" t="s">
        <v>135</v>
      </c>
      <c r="C766" s="456" t="s">
        <v>1464</v>
      </c>
      <c r="D766" s="169" t="s">
        <v>1466</v>
      </c>
      <c r="E766" s="168" t="s">
        <v>147</v>
      </c>
      <c r="F766" s="49" t="s">
        <v>1467</v>
      </c>
      <c r="G766" s="26">
        <f>VLOOKUP(D766,全省上年决算数!$D$4:$G$1301,4)</f>
        <v>8904</v>
      </c>
      <c r="H766" s="26">
        <f>IFERROR(VLOOKUP(D766,全省预算!D:I,5,0),)</f>
        <v>9100</v>
      </c>
      <c r="I766" s="26"/>
      <c r="J766" s="26">
        <f>SUMIF(全省决算数!A765:A2145,D766:D2062,全省决算数!C765:C2145)</f>
        <v>5681</v>
      </c>
      <c r="K766" s="175">
        <f t="shared" si="70"/>
        <v>0.64</v>
      </c>
      <c r="L766" s="175">
        <f t="shared" si="73"/>
        <v>0.62</v>
      </c>
      <c r="M766" s="175">
        <f t="shared" si="71"/>
        <v>0</v>
      </c>
      <c r="N766" s="135">
        <f t="shared" si="74"/>
        <v>-0.362</v>
      </c>
      <c r="O766" s="176" t="str">
        <f t="shared" si="69"/>
        <v>是</v>
      </c>
      <c r="P766" s="176" t="str">
        <f t="shared" si="72"/>
        <v>否</v>
      </c>
    </row>
    <row r="767" ht="14.25" hidden="1" customHeight="1" spans="1:16">
      <c r="A767" s="167" t="s">
        <v>135</v>
      </c>
      <c r="B767" s="168"/>
      <c r="C767" s="456" t="s">
        <v>1464</v>
      </c>
      <c r="D767" s="169" t="s">
        <v>1468</v>
      </c>
      <c r="E767" s="168" t="s">
        <v>147</v>
      </c>
      <c r="F767" s="49" t="s">
        <v>1469</v>
      </c>
      <c r="G767" s="26">
        <f>VLOOKUP(D767,全省上年决算数!$D$4:$G$1301,4)</f>
        <v>0</v>
      </c>
      <c r="H767" s="26">
        <f>IFERROR(VLOOKUP(D767,全省预算!D:I,5,0),)</f>
        <v>0</v>
      </c>
      <c r="I767" s="26"/>
      <c r="J767" s="26">
        <f>SUMIF(全省决算数!A766:A2146,D767:D2063,全省决算数!C766:C2146)</f>
        <v>0</v>
      </c>
      <c r="K767" s="175"/>
      <c r="L767" s="175"/>
      <c r="M767" s="175">
        <f t="shared" si="71"/>
        <v>0</v>
      </c>
      <c r="N767" s="135" t="str">
        <f t="shared" si="74"/>
        <v/>
      </c>
      <c r="O767" s="176" t="str">
        <f t="shared" si="69"/>
        <v>否</v>
      </c>
      <c r="P767" s="176" t="str">
        <f t="shared" si="72"/>
        <v>否</v>
      </c>
    </row>
    <row r="768" hidden="1" customHeight="1" spans="1:16">
      <c r="A768" s="167" t="s">
        <v>135</v>
      </c>
      <c r="B768" s="456" t="s">
        <v>1379</v>
      </c>
      <c r="C768" s="168"/>
      <c r="D768" s="169" t="s">
        <v>1470</v>
      </c>
      <c r="E768" s="168" t="s">
        <v>147</v>
      </c>
      <c r="F768" s="49" t="s">
        <v>1471</v>
      </c>
      <c r="G768" s="26">
        <f>VLOOKUP(D768,全省上年决算数!$D$4:$G$1301,4)</f>
        <v>882</v>
      </c>
      <c r="H768" s="26">
        <f>IFERROR(VLOOKUP(D768,全省预算!D:I,5,0),)</f>
        <v>900</v>
      </c>
      <c r="I768" s="26">
        <f>IFERROR(VLOOKUP(D768,全省调整!A:I,3,0),)</f>
        <v>924</v>
      </c>
      <c r="J768" s="26">
        <f>SUMIF(全省决算数!A767:A2147,D768:D2064,全省决算数!C767:C2147)</f>
        <v>909</v>
      </c>
      <c r="K768" s="407">
        <f t="shared" si="70"/>
        <v>1.031</v>
      </c>
      <c r="L768" s="407">
        <f t="shared" si="73"/>
        <v>1.01</v>
      </c>
      <c r="M768" s="407">
        <f t="shared" si="71"/>
        <v>0.984</v>
      </c>
      <c r="N768" s="133">
        <f t="shared" si="74"/>
        <v>0.031</v>
      </c>
      <c r="O768" s="176" t="str">
        <f t="shared" si="69"/>
        <v>是</v>
      </c>
      <c r="P768" s="176" t="str">
        <f t="shared" si="72"/>
        <v>是</v>
      </c>
    </row>
    <row r="769" hidden="1" customHeight="1" spans="1:16">
      <c r="A769" s="167" t="s">
        <v>135</v>
      </c>
      <c r="B769" s="456" t="s">
        <v>1379</v>
      </c>
      <c r="C769" s="168"/>
      <c r="D769" s="169" t="s">
        <v>1472</v>
      </c>
      <c r="E769" s="168" t="s">
        <v>147</v>
      </c>
      <c r="F769" s="49" t="s">
        <v>1473</v>
      </c>
      <c r="G769" s="26">
        <f>VLOOKUP(D769,全省上年决算数!$D$4:$G$1301,4)</f>
        <v>33841</v>
      </c>
      <c r="H769" s="26">
        <f>IFERROR(VLOOKUP(D769,全省预算!D:I,5,0),)</f>
        <v>35000</v>
      </c>
      <c r="I769" s="26">
        <f>IFERROR(VLOOKUP(D769,全省调整!A:I,3,0),)</f>
        <v>54535</v>
      </c>
      <c r="J769" s="26">
        <f>SUMIF(全省决算数!A768:A2148,D769:D2065,全省决算数!C768:C2148)</f>
        <v>50188</v>
      </c>
      <c r="K769" s="407">
        <f t="shared" si="70"/>
        <v>1.483</v>
      </c>
      <c r="L769" s="407">
        <f t="shared" si="73"/>
        <v>1.434</v>
      </c>
      <c r="M769" s="407">
        <f t="shared" si="71"/>
        <v>0.92</v>
      </c>
      <c r="N769" s="135">
        <f t="shared" si="74"/>
        <v>0.483</v>
      </c>
      <c r="O769" s="176" t="str">
        <f t="shared" si="69"/>
        <v>是</v>
      </c>
      <c r="P769" s="176" t="str">
        <f t="shared" si="72"/>
        <v>是</v>
      </c>
    </row>
    <row r="770" ht="21.95" customHeight="1" spans="1:16">
      <c r="A770" s="167" t="s">
        <v>135</v>
      </c>
      <c r="B770" s="456" t="s">
        <v>1379</v>
      </c>
      <c r="C770" s="168"/>
      <c r="D770" s="169" t="s">
        <v>1474</v>
      </c>
      <c r="E770" s="168"/>
      <c r="F770" s="49" t="s">
        <v>1475</v>
      </c>
      <c r="G770" s="26">
        <f>SUMIF($C771:$C$1301,$D770,$G771:$G$1301)</f>
        <v>39769</v>
      </c>
      <c r="H770" s="26">
        <f>VLOOKUP(F770,全省预算!$F:$H,3,0)</f>
        <v>41600</v>
      </c>
      <c r="I770" s="26">
        <f>IFERROR(VLOOKUP(D770,全省调整!A:I,3,0),)</f>
        <v>132644</v>
      </c>
      <c r="J770" s="26">
        <f>VLOOKUP(F770,全省决算数!$B:$C,2,0)</f>
        <v>130227</v>
      </c>
      <c r="K770" s="407">
        <f t="shared" si="70"/>
        <v>3.275</v>
      </c>
      <c r="L770" s="407">
        <f t="shared" si="73"/>
        <v>3.13</v>
      </c>
      <c r="M770" s="407">
        <f t="shared" si="71"/>
        <v>0.982</v>
      </c>
      <c r="N770" s="135">
        <f t="shared" si="74"/>
        <v>2.275</v>
      </c>
      <c r="O770" s="176" t="str">
        <f t="shared" si="69"/>
        <v>是</v>
      </c>
      <c r="P770" s="176" t="str">
        <f t="shared" si="72"/>
        <v>是</v>
      </c>
    </row>
    <row r="771" ht="14.25" hidden="1" customHeight="1" spans="1:16">
      <c r="A771" s="167" t="s">
        <v>135</v>
      </c>
      <c r="B771" s="168" t="s">
        <v>135</v>
      </c>
      <c r="C771" s="456" t="s">
        <v>1474</v>
      </c>
      <c r="D771" s="169" t="s">
        <v>1476</v>
      </c>
      <c r="E771" s="168" t="s">
        <v>147</v>
      </c>
      <c r="F771" s="49" t="s">
        <v>1477</v>
      </c>
      <c r="G771" s="26">
        <f>VLOOKUP(D771,全省上年决算数!$D$4:$G$1301,4)</f>
        <v>12086</v>
      </c>
      <c r="H771" s="26">
        <f>IFERROR(VLOOKUP(D771,全省预算!D:I,5,0),)</f>
        <v>12500</v>
      </c>
      <c r="I771" s="26"/>
      <c r="J771" s="26">
        <f>SUMIF(全省决算数!A770:A2150,D771:D2067,全省决算数!C770:C2150)</f>
        <v>15889</v>
      </c>
      <c r="K771" s="175">
        <f t="shared" si="70"/>
        <v>1.31</v>
      </c>
      <c r="L771" s="175">
        <f t="shared" si="73"/>
        <v>1.27</v>
      </c>
      <c r="M771" s="175">
        <f t="shared" si="71"/>
        <v>0</v>
      </c>
      <c r="N771" s="135">
        <f t="shared" si="74"/>
        <v>0.315</v>
      </c>
      <c r="O771" s="176" t="str">
        <f t="shared" si="69"/>
        <v>是</v>
      </c>
      <c r="P771" s="176" t="str">
        <f t="shared" si="72"/>
        <v>否</v>
      </c>
    </row>
    <row r="772" ht="14.25" hidden="1" customHeight="1" spans="1:16">
      <c r="A772" s="167" t="s">
        <v>135</v>
      </c>
      <c r="B772" s="168" t="s">
        <v>135</v>
      </c>
      <c r="C772" s="456" t="s">
        <v>1474</v>
      </c>
      <c r="D772" s="169" t="s">
        <v>1478</v>
      </c>
      <c r="E772" s="168" t="s">
        <v>147</v>
      </c>
      <c r="F772" s="49" t="s">
        <v>1479</v>
      </c>
      <c r="G772" s="26">
        <f>VLOOKUP(D772,全省上年决算数!$D$4:$G$1301,4)</f>
        <v>8584</v>
      </c>
      <c r="H772" s="26">
        <f>IFERROR(VLOOKUP(D772,全省预算!D:I,5,0),)</f>
        <v>8800</v>
      </c>
      <c r="I772" s="26"/>
      <c r="J772" s="26">
        <f>SUMIF(全省决算数!A771:A2151,D772:D2068,全省决算数!C771:C2151)</f>
        <v>2838</v>
      </c>
      <c r="K772" s="175">
        <f t="shared" si="70"/>
        <v>0.33</v>
      </c>
      <c r="L772" s="175">
        <f t="shared" si="73"/>
        <v>0.32</v>
      </c>
      <c r="M772" s="175">
        <f t="shared" si="71"/>
        <v>0</v>
      </c>
      <c r="N772" s="135">
        <f t="shared" si="74"/>
        <v>-0.669</v>
      </c>
      <c r="O772" s="176" t="str">
        <f t="shared" ref="O772:O835" si="75">IF(F772&lt;&gt;"",IF(SUM(G772:J772)&lt;&gt;0,"是","否"),"空")</f>
        <v>是</v>
      </c>
      <c r="P772" s="176" t="str">
        <f t="shared" si="72"/>
        <v>否</v>
      </c>
    </row>
    <row r="773" ht="14.25" hidden="1" customHeight="1" spans="1:16">
      <c r="A773" s="167" t="s">
        <v>135</v>
      </c>
      <c r="B773" s="168"/>
      <c r="C773" s="456" t="s">
        <v>1474</v>
      </c>
      <c r="D773" s="169" t="s">
        <v>1480</v>
      </c>
      <c r="E773" s="168" t="s">
        <v>147</v>
      </c>
      <c r="F773" s="49" t="s">
        <v>1481</v>
      </c>
      <c r="G773" s="26">
        <f>VLOOKUP(D773,全省上年决算数!$D$4:$G$1301,4)</f>
        <v>11919</v>
      </c>
      <c r="H773" s="26">
        <f>IFERROR(VLOOKUP(D773,全省预算!D:I,5,0),)</f>
        <v>13000</v>
      </c>
      <c r="I773" s="26"/>
      <c r="J773" s="26">
        <f>SUMIF(全省决算数!A772:A2152,D773:D2069,全省决算数!C772:C2152)</f>
        <v>109027</v>
      </c>
      <c r="K773" s="175">
        <f t="shared" ref="K773:K836" si="76">J773/G773</f>
        <v>9.15</v>
      </c>
      <c r="L773" s="175">
        <f t="shared" si="73"/>
        <v>8.39</v>
      </c>
      <c r="M773" s="175">
        <f t="shared" ref="M773:M836" si="77">IFERROR(J773/I773,0)</f>
        <v>0</v>
      </c>
      <c r="N773" s="135">
        <f t="shared" si="74"/>
        <v>8.147</v>
      </c>
      <c r="O773" s="176" t="str">
        <f t="shared" si="75"/>
        <v>是</v>
      </c>
      <c r="P773" s="176" t="str">
        <f t="shared" ref="P773:P836" si="78">IF(C773&lt;&gt;"","否","是")</f>
        <v>否</v>
      </c>
    </row>
    <row r="774" ht="14.25" hidden="1" customHeight="1" spans="1:16">
      <c r="A774" s="167" t="s">
        <v>135</v>
      </c>
      <c r="B774" s="168"/>
      <c r="C774" s="456" t="s">
        <v>1474</v>
      </c>
      <c r="D774" s="169" t="s">
        <v>1482</v>
      </c>
      <c r="E774" s="168" t="s">
        <v>147</v>
      </c>
      <c r="F774" s="49" t="s">
        <v>1483</v>
      </c>
      <c r="G774" s="26">
        <f>VLOOKUP(D774,全省上年决算数!$D$4:$G$1301,4)</f>
        <v>81</v>
      </c>
      <c r="H774" s="26">
        <f>IFERROR(VLOOKUP(D774,全省预算!D:I,5,0),)</f>
        <v>86</v>
      </c>
      <c r="I774" s="26"/>
      <c r="J774" s="26">
        <f>SUMIF(全省决算数!A773:A2153,D774:D2070,全省决算数!C773:C2153)</f>
        <v>6</v>
      </c>
      <c r="K774" s="175">
        <f t="shared" si="76"/>
        <v>0.07</v>
      </c>
      <c r="L774" s="175">
        <f t="shared" ref="L774:L837" si="79">J774/H774</f>
        <v>0.07</v>
      </c>
      <c r="M774" s="175">
        <f t="shared" si="77"/>
        <v>0</v>
      </c>
      <c r="N774" s="135">
        <f t="shared" si="74"/>
        <v>-0.926</v>
      </c>
      <c r="O774" s="176" t="str">
        <f t="shared" si="75"/>
        <v>是</v>
      </c>
      <c r="P774" s="176" t="str">
        <f t="shared" si="78"/>
        <v>否</v>
      </c>
    </row>
    <row r="775" ht="14.25" hidden="1" customHeight="1" spans="1:16">
      <c r="A775" s="167" t="s">
        <v>135</v>
      </c>
      <c r="B775" s="168"/>
      <c r="C775" s="456" t="s">
        <v>1474</v>
      </c>
      <c r="D775" s="169" t="s">
        <v>1484</v>
      </c>
      <c r="E775" s="168" t="s">
        <v>147</v>
      </c>
      <c r="F775" s="49" t="s">
        <v>1485</v>
      </c>
      <c r="G775" s="26">
        <f>VLOOKUP(D775,全省上年决算数!$D$4:$G$1301,4)</f>
        <v>7099</v>
      </c>
      <c r="H775" s="26">
        <f>IFERROR(VLOOKUP(D775,全省预算!D:I,5,0),)</f>
        <v>7214</v>
      </c>
      <c r="I775" s="26"/>
      <c r="J775" s="26">
        <f>SUMIF(全省决算数!A774:A2154,D775:D2071,全省决算数!C774:C2154)</f>
        <v>2467</v>
      </c>
      <c r="K775" s="175">
        <f t="shared" si="76"/>
        <v>0.35</v>
      </c>
      <c r="L775" s="175">
        <f t="shared" si="79"/>
        <v>0.34</v>
      </c>
      <c r="M775" s="175">
        <f t="shared" si="77"/>
        <v>0</v>
      </c>
      <c r="N775" s="135">
        <f t="shared" si="74"/>
        <v>-0.652</v>
      </c>
      <c r="O775" s="176" t="str">
        <f t="shared" si="75"/>
        <v>是</v>
      </c>
      <c r="P775" s="176" t="str">
        <f t="shared" si="78"/>
        <v>否</v>
      </c>
    </row>
    <row r="776" hidden="1" customHeight="1" spans="1:16">
      <c r="A776" s="167" t="s">
        <v>135</v>
      </c>
      <c r="B776" s="456" t="s">
        <v>1379</v>
      </c>
      <c r="C776" s="168"/>
      <c r="D776" s="169" t="s">
        <v>1486</v>
      </c>
      <c r="E776" s="168" t="s">
        <v>147</v>
      </c>
      <c r="F776" s="49" t="s">
        <v>1487</v>
      </c>
      <c r="G776" s="26">
        <f>VLOOKUP(D776,全省上年决算数!$D$4:$G$1301,4)</f>
        <v>31169</v>
      </c>
      <c r="H776" s="26">
        <f>IFERROR(VLOOKUP(D776,全省预算!D:I,5,0),)</f>
        <v>32800</v>
      </c>
      <c r="I776" s="26">
        <f>IFERROR(VLOOKUP(D776,全省调整!A:I,3,0),)</f>
        <v>16152</v>
      </c>
      <c r="J776" s="26">
        <f>SUMIF(全省决算数!A775:A2155,D776:D2072,全省决算数!C775:C2155)</f>
        <v>14260</v>
      </c>
      <c r="K776" s="407">
        <f t="shared" si="76"/>
        <v>0.458</v>
      </c>
      <c r="L776" s="407">
        <f t="shared" si="79"/>
        <v>0.435</v>
      </c>
      <c r="M776" s="407">
        <f t="shared" si="77"/>
        <v>0.883</v>
      </c>
      <c r="N776" s="135">
        <f t="shared" si="74"/>
        <v>-0.542</v>
      </c>
      <c r="O776" s="176" t="str">
        <f t="shared" si="75"/>
        <v>是</v>
      </c>
      <c r="P776" s="176" t="str">
        <f t="shared" si="78"/>
        <v>是</v>
      </c>
    </row>
    <row r="777" hidden="1" customHeight="1" spans="1:16">
      <c r="A777" s="167" t="s">
        <v>135</v>
      </c>
      <c r="B777" s="456" t="s">
        <v>1379</v>
      </c>
      <c r="C777" s="168"/>
      <c r="D777" s="169" t="s">
        <v>1488</v>
      </c>
      <c r="E777" s="168" t="s">
        <v>147</v>
      </c>
      <c r="F777" s="49" t="s">
        <v>1489</v>
      </c>
      <c r="G777" s="26">
        <f>VLOOKUP(D777,全省上年决算数!$D$4:$G$1301,4)</f>
        <v>4450</v>
      </c>
      <c r="H777" s="26">
        <f>IFERROR(VLOOKUP(D777,全省预算!D:I,5,0),)</f>
        <v>5000</v>
      </c>
      <c r="I777" s="26">
        <f>IFERROR(VLOOKUP(D777,全省调整!A:I,3,0),)</f>
        <v>17200</v>
      </c>
      <c r="J777" s="26">
        <f>SUMIF(全省决算数!A776:A2156,D777:D2073,全省决算数!C776:C2156)</f>
        <v>17200</v>
      </c>
      <c r="K777" s="407">
        <f t="shared" si="76"/>
        <v>3.865</v>
      </c>
      <c r="L777" s="407">
        <f t="shared" si="79"/>
        <v>3.44</v>
      </c>
      <c r="M777" s="407">
        <f t="shared" si="77"/>
        <v>1</v>
      </c>
      <c r="N777" s="133">
        <f t="shared" si="74"/>
        <v>2.865</v>
      </c>
      <c r="O777" s="176" t="str">
        <f t="shared" si="75"/>
        <v>是</v>
      </c>
      <c r="P777" s="176" t="str">
        <f t="shared" si="78"/>
        <v>是</v>
      </c>
    </row>
    <row r="778" ht="21.95" customHeight="1" spans="1:16">
      <c r="A778" s="167" t="s">
        <v>135</v>
      </c>
      <c r="B778" s="456" t="s">
        <v>1379</v>
      </c>
      <c r="C778" s="168"/>
      <c r="D778" s="169" t="s">
        <v>1490</v>
      </c>
      <c r="E778" s="168"/>
      <c r="F778" s="49" t="s">
        <v>1491</v>
      </c>
      <c r="G778" s="26">
        <f>SUMIF($C779:$C$1301,$D778,$G779:$G$1301)</f>
        <v>27464</v>
      </c>
      <c r="H778" s="26">
        <f>VLOOKUP(F778,全省预算!$F:$H,3,0)</f>
        <v>28100</v>
      </c>
      <c r="I778" s="26">
        <f>IFERROR(VLOOKUP(D778,全省调整!A:I,3,0),)</f>
        <v>54143</v>
      </c>
      <c r="J778" s="26">
        <f>VLOOKUP(F778,全省决算数!$B:$C,2,0)</f>
        <v>53842</v>
      </c>
      <c r="K778" s="407">
        <f t="shared" si="76"/>
        <v>1.96</v>
      </c>
      <c r="L778" s="407">
        <f t="shared" si="79"/>
        <v>1.916</v>
      </c>
      <c r="M778" s="407">
        <f t="shared" si="77"/>
        <v>0.994</v>
      </c>
      <c r="N778" s="135">
        <f t="shared" si="74"/>
        <v>0.96</v>
      </c>
      <c r="O778" s="176" t="str">
        <f t="shared" si="75"/>
        <v>是</v>
      </c>
      <c r="P778" s="176" t="str">
        <f t="shared" si="78"/>
        <v>是</v>
      </c>
    </row>
    <row r="779" ht="14.25" hidden="1" customHeight="1" spans="1:16">
      <c r="A779" s="167" t="s">
        <v>135</v>
      </c>
      <c r="B779" s="168" t="s">
        <v>135</v>
      </c>
      <c r="C779" s="456" t="s">
        <v>1490</v>
      </c>
      <c r="D779" s="169" t="s">
        <v>1492</v>
      </c>
      <c r="E779" s="168" t="s">
        <v>147</v>
      </c>
      <c r="F779" s="49" t="s">
        <v>141</v>
      </c>
      <c r="G779" s="26">
        <f>VLOOKUP(D779,全省上年决算数!$D$4:$G$1301,4)</f>
        <v>0</v>
      </c>
      <c r="H779" s="26">
        <f>IFERROR(VLOOKUP(D779,全省预算!D:I,5,0),)</f>
        <v>0</v>
      </c>
      <c r="I779" s="26"/>
      <c r="J779" s="26">
        <f>SUMIF(全省决算数!A778:A2158,D779:D2075,全省决算数!C778:C2158)</f>
        <v>0</v>
      </c>
      <c r="K779" s="175"/>
      <c r="L779" s="175"/>
      <c r="M779" s="175">
        <f t="shared" si="77"/>
        <v>0</v>
      </c>
      <c r="N779" s="135" t="str">
        <f t="shared" si="74"/>
        <v/>
      </c>
      <c r="O779" s="176" t="str">
        <f t="shared" si="75"/>
        <v>否</v>
      </c>
      <c r="P779" s="176" t="str">
        <f t="shared" si="78"/>
        <v>否</v>
      </c>
    </row>
    <row r="780" ht="14.25" hidden="1" customHeight="1" spans="1:16">
      <c r="A780" s="167" t="s">
        <v>135</v>
      </c>
      <c r="B780" s="168" t="s">
        <v>135</v>
      </c>
      <c r="C780" s="456" t="s">
        <v>1490</v>
      </c>
      <c r="D780" s="169" t="s">
        <v>1493</v>
      </c>
      <c r="E780" s="168" t="s">
        <v>147</v>
      </c>
      <c r="F780" s="49" t="s">
        <v>143</v>
      </c>
      <c r="G780" s="26">
        <f>VLOOKUP(D780,全省上年决算数!$D$4:$G$1301,4)</f>
        <v>50</v>
      </c>
      <c r="H780" s="26">
        <f>IFERROR(VLOOKUP(D780,全省预算!D:I,5,0),)</f>
        <v>52</v>
      </c>
      <c r="I780" s="26"/>
      <c r="J780" s="26">
        <f>SUMIF(全省决算数!A779:A2159,D780:D2076,全省决算数!C779:C2159)</f>
        <v>0</v>
      </c>
      <c r="K780" s="175">
        <f t="shared" si="76"/>
        <v>0</v>
      </c>
      <c r="L780" s="175">
        <f t="shared" si="79"/>
        <v>0</v>
      </c>
      <c r="M780" s="175">
        <f t="shared" si="77"/>
        <v>0</v>
      </c>
      <c r="N780" s="135">
        <f t="shared" si="74"/>
        <v>-1</v>
      </c>
      <c r="O780" s="176" t="str">
        <f t="shared" si="75"/>
        <v>是</v>
      </c>
      <c r="P780" s="176" t="str">
        <f t="shared" si="78"/>
        <v>否</v>
      </c>
    </row>
    <row r="781" ht="14.25" hidden="1" customHeight="1" spans="1:16">
      <c r="A781" s="167" t="s">
        <v>135</v>
      </c>
      <c r="B781" s="168"/>
      <c r="C781" s="456" t="s">
        <v>1490</v>
      </c>
      <c r="D781" s="169" t="s">
        <v>1494</v>
      </c>
      <c r="E781" s="168" t="s">
        <v>147</v>
      </c>
      <c r="F781" s="49" t="s">
        <v>145</v>
      </c>
      <c r="G781" s="26">
        <f>VLOOKUP(D781,全省上年决算数!$D$4:$G$1301,4)</f>
        <v>0</v>
      </c>
      <c r="H781" s="26">
        <f>IFERROR(VLOOKUP(D781,全省预算!D:I,5,0),)</f>
        <v>0</v>
      </c>
      <c r="I781" s="26"/>
      <c r="J781" s="26">
        <f>SUMIF(全省决算数!A780:A2160,D781:D2077,全省决算数!C780:C2160)</f>
        <v>0</v>
      </c>
      <c r="K781" s="175"/>
      <c r="L781" s="175"/>
      <c r="M781" s="175">
        <f t="shared" si="77"/>
        <v>0</v>
      </c>
      <c r="N781" s="135" t="str">
        <f t="shared" si="74"/>
        <v/>
      </c>
      <c r="O781" s="176" t="str">
        <f t="shared" si="75"/>
        <v>否</v>
      </c>
      <c r="P781" s="176" t="str">
        <f t="shared" si="78"/>
        <v>否</v>
      </c>
    </row>
    <row r="782" ht="14.25" hidden="1" customHeight="1" spans="1:16">
      <c r="A782" s="167" t="s">
        <v>135</v>
      </c>
      <c r="B782" s="168"/>
      <c r="C782" s="456" t="s">
        <v>1490</v>
      </c>
      <c r="D782" s="169" t="s">
        <v>1495</v>
      </c>
      <c r="E782" s="168" t="s">
        <v>147</v>
      </c>
      <c r="F782" s="49" t="s">
        <v>1496</v>
      </c>
      <c r="G782" s="26">
        <f>VLOOKUP(D782,全省上年决算数!$D$4:$G$1301,4)</f>
        <v>0</v>
      </c>
      <c r="H782" s="26">
        <f>IFERROR(VLOOKUP(D782,全省预算!D:I,5,0),)</f>
        <v>0</v>
      </c>
      <c r="I782" s="26"/>
      <c r="J782" s="26">
        <f>SUMIF(全省决算数!A781:A2161,D782:D2078,全省决算数!C781:C2161)</f>
        <v>0</v>
      </c>
      <c r="K782" s="175"/>
      <c r="L782" s="175"/>
      <c r="M782" s="175">
        <f t="shared" si="77"/>
        <v>0</v>
      </c>
      <c r="N782" s="135" t="str">
        <f t="shared" si="74"/>
        <v/>
      </c>
      <c r="O782" s="176" t="str">
        <f t="shared" si="75"/>
        <v>否</v>
      </c>
      <c r="P782" s="176" t="str">
        <f t="shared" si="78"/>
        <v>否</v>
      </c>
    </row>
    <row r="783" ht="14.25" hidden="1" customHeight="1" spans="1:16">
      <c r="A783" s="167" t="s">
        <v>135</v>
      </c>
      <c r="B783" s="168"/>
      <c r="C783" s="456" t="s">
        <v>1490</v>
      </c>
      <c r="D783" s="169" t="s">
        <v>1497</v>
      </c>
      <c r="E783" s="168" t="s">
        <v>147</v>
      </c>
      <c r="F783" s="49" t="s">
        <v>1498</v>
      </c>
      <c r="G783" s="26">
        <f>VLOOKUP(D783,全省上年决算数!$D$4:$G$1301,4)</f>
        <v>0</v>
      </c>
      <c r="H783" s="26">
        <f>IFERROR(VLOOKUP(D783,全省预算!D:I,5,0),)</f>
        <v>0</v>
      </c>
      <c r="I783" s="26"/>
      <c r="J783" s="26">
        <f>SUMIF(全省决算数!A782:A2162,D783:D2079,全省决算数!C782:C2162)</f>
        <v>0</v>
      </c>
      <c r="K783" s="175"/>
      <c r="L783" s="175"/>
      <c r="M783" s="175">
        <f t="shared" si="77"/>
        <v>0</v>
      </c>
      <c r="N783" s="135" t="str">
        <f t="shared" si="74"/>
        <v/>
      </c>
      <c r="O783" s="176" t="str">
        <f t="shared" si="75"/>
        <v>否</v>
      </c>
      <c r="P783" s="176" t="str">
        <f t="shared" si="78"/>
        <v>否</v>
      </c>
    </row>
    <row r="784" ht="14.25" hidden="1" customHeight="1" spans="1:16">
      <c r="A784" s="167" t="s">
        <v>135</v>
      </c>
      <c r="B784" s="168" t="s">
        <v>135</v>
      </c>
      <c r="C784" s="456" t="s">
        <v>1490</v>
      </c>
      <c r="D784" s="169" t="s">
        <v>1499</v>
      </c>
      <c r="E784" s="168" t="s">
        <v>147</v>
      </c>
      <c r="F784" s="49" t="s">
        <v>1500</v>
      </c>
      <c r="G784" s="26">
        <f>VLOOKUP(D784,全省上年决算数!$D$4:$G$1301,4)</f>
        <v>0</v>
      </c>
      <c r="H784" s="26">
        <f>IFERROR(VLOOKUP(D784,全省预算!D:I,5,0),)</f>
        <v>0</v>
      </c>
      <c r="I784" s="26"/>
      <c r="J784" s="26">
        <f>SUMIF(全省决算数!A783:A2163,D784:D2080,全省决算数!C783:C2163)</f>
        <v>0</v>
      </c>
      <c r="K784" s="175"/>
      <c r="L784" s="175"/>
      <c r="M784" s="175">
        <f t="shared" si="77"/>
        <v>0</v>
      </c>
      <c r="N784" s="135" t="str">
        <f t="shared" si="74"/>
        <v/>
      </c>
      <c r="O784" s="176" t="str">
        <f t="shared" si="75"/>
        <v>否</v>
      </c>
      <c r="P784" s="176" t="str">
        <f t="shared" si="78"/>
        <v>否</v>
      </c>
    </row>
    <row r="785" ht="14.25" hidden="1" customHeight="1" spans="1:16">
      <c r="A785" s="167" t="s">
        <v>135</v>
      </c>
      <c r="B785" s="168" t="s">
        <v>135</v>
      </c>
      <c r="C785" s="456" t="s">
        <v>1490</v>
      </c>
      <c r="D785" s="169" t="s">
        <v>1501</v>
      </c>
      <c r="E785" s="168" t="s">
        <v>147</v>
      </c>
      <c r="F785" s="49" t="s">
        <v>1502</v>
      </c>
      <c r="G785" s="26">
        <f>VLOOKUP(D785,全省上年决算数!$D$4:$G$1301,4)</f>
        <v>12</v>
      </c>
      <c r="H785" s="26">
        <f>IFERROR(VLOOKUP(D785,全省预算!D:I,5,0),)</f>
        <v>18</v>
      </c>
      <c r="I785" s="26"/>
      <c r="J785" s="26">
        <f>SUMIF(全省决算数!A784:A2164,D785:D2081,全省决算数!C784:C2164)</f>
        <v>18</v>
      </c>
      <c r="K785" s="175">
        <f t="shared" si="76"/>
        <v>1.5</v>
      </c>
      <c r="L785" s="175">
        <f t="shared" si="79"/>
        <v>1</v>
      </c>
      <c r="M785" s="175">
        <f t="shared" si="77"/>
        <v>0</v>
      </c>
      <c r="N785" s="135">
        <f t="shared" si="74"/>
        <v>0.5</v>
      </c>
      <c r="O785" s="176" t="str">
        <f t="shared" si="75"/>
        <v>是</v>
      </c>
      <c r="P785" s="176" t="str">
        <f t="shared" si="78"/>
        <v>否</v>
      </c>
    </row>
    <row r="786" ht="14.25" hidden="1" customHeight="1" spans="1:16">
      <c r="A786" s="167" t="s">
        <v>135</v>
      </c>
      <c r="B786" s="168" t="s">
        <v>135</v>
      </c>
      <c r="C786" s="456" t="s">
        <v>1490</v>
      </c>
      <c r="D786" s="169" t="s">
        <v>1503</v>
      </c>
      <c r="E786" s="168" t="s">
        <v>147</v>
      </c>
      <c r="F786" s="49" t="s">
        <v>1504</v>
      </c>
      <c r="G786" s="26">
        <f>VLOOKUP(D786,全省上年决算数!$D$4:$G$1301,4)</f>
        <v>0</v>
      </c>
      <c r="H786" s="26">
        <f>IFERROR(VLOOKUP(D786,全省预算!D:I,5,0),)</f>
        <v>0</v>
      </c>
      <c r="I786" s="26"/>
      <c r="J786" s="26">
        <f>SUMIF(全省决算数!A785:A2165,D786:D2082,全省决算数!C785:C2165)</f>
        <v>0</v>
      </c>
      <c r="K786" s="175"/>
      <c r="L786" s="175"/>
      <c r="M786" s="175">
        <f t="shared" si="77"/>
        <v>0</v>
      </c>
      <c r="N786" s="135" t="str">
        <f t="shared" si="74"/>
        <v/>
      </c>
      <c r="O786" s="176" t="str">
        <f t="shared" si="75"/>
        <v>否</v>
      </c>
      <c r="P786" s="176" t="str">
        <f t="shared" si="78"/>
        <v>否</v>
      </c>
    </row>
    <row r="787" ht="14.25" hidden="1" customHeight="1" spans="1:16">
      <c r="A787" s="167" t="s">
        <v>135</v>
      </c>
      <c r="B787" s="168" t="s">
        <v>135</v>
      </c>
      <c r="C787" s="456" t="s">
        <v>1490</v>
      </c>
      <c r="D787" s="169" t="s">
        <v>1505</v>
      </c>
      <c r="E787" s="168" t="s">
        <v>147</v>
      </c>
      <c r="F787" s="49" t="s">
        <v>1506</v>
      </c>
      <c r="G787" s="26">
        <f>VLOOKUP(D787,全省上年决算数!$D$4:$G$1301,4)</f>
        <v>0</v>
      </c>
      <c r="H787" s="26">
        <f>IFERROR(VLOOKUP(D787,全省预算!D:I,5,0),)</f>
        <v>0</v>
      </c>
      <c r="I787" s="26"/>
      <c r="J787" s="26">
        <f>SUMIF(全省决算数!A786:A2166,D787:D2083,全省决算数!C786:C2166)</f>
        <v>0</v>
      </c>
      <c r="K787" s="175"/>
      <c r="L787" s="175"/>
      <c r="M787" s="175">
        <f t="shared" si="77"/>
        <v>0</v>
      </c>
      <c r="N787" s="135" t="str">
        <f t="shared" si="74"/>
        <v/>
      </c>
      <c r="O787" s="176" t="str">
        <f t="shared" si="75"/>
        <v>否</v>
      </c>
      <c r="P787" s="176" t="str">
        <f t="shared" si="78"/>
        <v>否</v>
      </c>
    </row>
    <row r="788" ht="14.25" hidden="1" customHeight="1" spans="1:16">
      <c r="A788" s="167" t="s">
        <v>135</v>
      </c>
      <c r="B788" s="168" t="s">
        <v>135</v>
      </c>
      <c r="C788" s="456" t="s">
        <v>1490</v>
      </c>
      <c r="D788" s="169" t="s">
        <v>1507</v>
      </c>
      <c r="E788" s="168" t="s">
        <v>147</v>
      </c>
      <c r="F788" s="49" t="s">
        <v>1508</v>
      </c>
      <c r="G788" s="26">
        <f>VLOOKUP(D788,全省上年决算数!$D$4:$G$1301,4)</f>
        <v>0</v>
      </c>
      <c r="H788" s="26">
        <f>IFERROR(VLOOKUP(D788,全省预算!D:I,5,0),)</f>
        <v>0</v>
      </c>
      <c r="I788" s="26"/>
      <c r="J788" s="26">
        <f>SUMIF(全省决算数!A787:A2167,D788:D2084,全省决算数!C787:C2167)</f>
        <v>0</v>
      </c>
      <c r="K788" s="175"/>
      <c r="L788" s="175"/>
      <c r="M788" s="175">
        <f t="shared" si="77"/>
        <v>0</v>
      </c>
      <c r="N788" s="135" t="str">
        <f t="shared" si="74"/>
        <v/>
      </c>
      <c r="O788" s="176" t="str">
        <f t="shared" si="75"/>
        <v>否</v>
      </c>
      <c r="P788" s="176" t="str">
        <f t="shared" si="78"/>
        <v>否</v>
      </c>
    </row>
    <row r="789" ht="14.25" hidden="1" customHeight="1" spans="1:16">
      <c r="A789" s="167" t="s">
        <v>135</v>
      </c>
      <c r="B789" s="168" t="s">
        <v>135</v>
      </c>
      <c r="C789" s="456" t="s">
        <v>1490</v>
      </c>
      <c r="D789" s="169" t="s">
        <v>1509</v>
      </c>
      <c r="E789" s="168" t="s">
        <v>147</v>
      </c>
      <c r="F789" s="49" t="s">
        <v>248</v>
      </c>
      <c r="G789" s="26">
        <f>VLOOKUP(D789,全省上年决算数!$D$4:$G$1301,4)</f>
        <v>0</v>
      </c>
      <c r="H789" s="26">
        <f>IFERROR(VLOOKUP(D789,全省预算!D:I,5,0),)</f>
        <v>0</v>
      </c>
      <c r="I789" s="26"/>
      <c r="J789" s="26">
        <f>SUMIF(全省决算数!A788:A2168,D789:D2085,全省决算数!C788:C2168)</f>
        <v>1451</v>
      </c>
      <c r="K789" s="175"/>
      <c r="L789" s="175"/>
      <c r="M789" s="175">
        <f t="shared" si="77"/>
        <v>0</v>
      </c>
      <c r="N789" s="135" t="str">
        <f t="shared" si="74"/>
        <v/>
      </c>
      <c r="O789" s="176" t="str">
        <f t="shared" si="75"/>
        <v>是</v>
      </c>
      <c r="P789" s="176" t="str">
        <f t="shared" si="78"/>
        <v>否</v>
      </c>
    </row>
    <row r="790" ht="14.25" hidden="1" customHeight="1" spans="1:16">
      <c r="A790" s="167" t="s">
        <v>135</v>
      </c>
      <c r="B790" s="168" t="s">
        <v>135</v>
      </c>
      <c r="C790" s="456" t="s">
        <v>1490</v>
      </c>
      <c r="D790" s="169" t="s">
        <v>1510</v>
      </c>
      <c r="E790" s="168" t="s">
        <v>147</v>
      </c>
      <c r="F790" s="49" t="s">
        <v>1511</v>
      </c>
      <c r="G790" s="26">
        <f>VLOOKUP(D790,全省上年决算数!$D$4:$G$1301,4)</f>
        <v>0</v>
      </c>
      <c r="H790" s="26">
        <f>IFERROR(VLOOKUP(D790,全省预算!D:I,5,0),)</f>
        <v>0</v>
      </c>
      <c r="I790" s="26"/>
      <c r="J790" s="26">
        <f>SUMIF(全省决算数!A789:A2169,D790:D2086,全省决算数!C789:C2169)</f>
        <v>0</v>
      </c>
      <c r="K790" s="175"/>
      <c r="L790" s="175"/>
      <c r="M790" s="175">
        <f t="shared" si="77"/>
        <v>0</v>
      </c>
      <c r="N790" s="135" t="str">
        <f t="shared" si="74"/>
        <v/>
      </c>
      <c r="O790" s="176" t="str">
        <f t="shared" si="75"/>
        <v>否</v>
      </c>
      <c r="P790" s="176" t="str">
        <f t="shared" si="78"/>
        <v>否</v>
      </c>
    </row>
    <row r="791" ht="14.25" hidden="1" customHeight="1" spans="1:16">
      <c r="A791" s="167" t="s">
        <v>135</v>
      </c>
      <c r="B791" s="168" t="s">
        <v>135</v>
      </c>
      <c r="C791" s="456" t="s">
        <v>1490</v>
      </c>
      <c r="D791" s="169" t="s">
        <v>1512</v>
      </c>
      <c r="E791" s="168" t="s">
        <v>147</v>
      </c>
      <c r="F791" s="49" t="s">
        <v>1513</v>
      </c>
      <c r="G791" s="26">
        <f>VLOOKUP(D791,全省上年决算数!$D$4:$G$1301,4)</f>
        <v>24000</v>
      </c>
      <c r="H791" s="26">
        <f>IFERROR(VLOOKUP(D791,全省预算!D:I,5,0),)</f>
        <v>24495</v>
      </c>
      <c r="I791" s="26"/>
      <c r="J791" s="26">
        <f>SUMIF(全省决算数!A790:A2170,D791:D2087,全省决算数!C790:C2170)</f>
        <v>52356</v>
      </c>
      <c r="K791" s="175">
        <f t="shared" si="76"/>
        <v>2.18</v>
      </c>
      <c r="L791" s="175">
        <f t="shared" si="79"/>
        <v>2.14</v>
      </c>
      <c r="M791" s="175">
        <f t="shared" si="77"/>
        <v>0</v>
      </c>
      <c r="N791" s="135">
        <f t="shared" si="74"/>
        <v>1.182</v>
      </c>
      <c r="O791" s="176" t="str">
        <f t="shared" si="75"/>
        <v>是</v>
      </c>
      <c r="P791" s="176" t="str">
        <f t="shared" si="78"/>
        <v>否</v>
      </c>
    </row>
    <row r="792" ht="14.25" hidden="1" customHeight="1" spans="1:16">
      <c r="A792" s="167"/>
      <c r="B792" s="168"/>
      <c r="C792" s="456" t="s">
        <v>1490</v>
      </c>
      <c r="D792" s="27">
        <v>2111450</v>
      </c>
      <c r="E792" s="168" t="s">
        <v>147</v>
      </c>
      <c r="F792" s="49" t="s">
        <v>160</v>
      </c>
      <c r="G792" s="26">
        <f>VLOOKUP(D792,全省上年决算数!D770:G794,4,0)</f>
        <v>30</v>
      </c>
      <c r="H792" s="26">
        <f>IFERROR(VLOOKUP(D792,全省预算!D:I,5,0),)</f>
        <v>31</v>
      </c>
      <c r="I792" s="26"/>
      <c r="J792" s="26">
        <f>SUMIF(全省决算数!A791:A2171,D792:D2088,全省决算数!C791:C2171)</f>
        <v>37</v>
      </c>
      <c r="K792" s="175">
        <f t="shared" si="76"/>
        <v>1.23</v>
      </c>
      <c r="L792" s="175">
        <f t="shared" si="79"/>
        <v>1.19</v>
      </c>
      <c r="M792" s="175">
        <f t="shared" si="77"/>
        <v>0</v>
      </c>
      <c r="N792" s="135">
        <f t="shared" si="74"/>
        <v>0.233</v>
      </c>
      <c r="O792" s="176" t="str">
        <f t="shared" si="75"/>
        <v>是</v>
      </c>
      <c r="P792" s="176" t="str">
        <f t="shared" si="78"/>
        <v>否</v>
      </c>
    </row>
    <row r="793" ht="14.25" hidden="1" customHeight="1" spans="1:16">
      <c r="A793" s="167"/>
      <c r="B793" s="168"/>
      <c r="C793" s="456" t="s">
        <v>1490</v>
      </c>
      <c r="D793" s="27">
        <v>2111499</v>
      </c>
      <c r="E793" s="168" t="s">
        <v>147</v>
      </c>
      <c r="F793" s="49" t="s">
        <v>1514</v>
      </c>
      <c r="G793" s="26">
        <f>VLOOKUP(D793,全省上年决算数!D771:G795,4,0)</f>
        <v>3372</v>
      </c>
      <c r="H793" s="26">
        <f>IFERROR(VLOOKUP(D793,全省预算!D:I,5,0),)</f>
        <v>3504</v>
      </c>
      <c r="I793" s="26"/>
      <c r="J793" s="26">
        <f>SUMIF(全省决算数!A792:A2172,D793:D2089,全省决算数!C792:C2172)</f>
        <v>-20</v>
      </c>
      <c r="K793" s="175">
        <f t="shared" si="76"/>
        <v>-0.01</v>
      </c>
      <c r="L793" s="175">
        <f t="shared" si="79"/>
        <v>-0.01</v>
      </c>
      <c r="M793" s="175">
        <f t="shared" si="77"/>
        <v>0</v>
      </c>
      <c r="N793" s="135">
        <f t="shared" si="74"/>
        <v>-1.006</v>
      </c>
      <c r="O793" s="176" t="str">
        <f t="shared" si="75"/>
        <v>是</v>
      </c>
      <c r="P793" s="176" t="str">
        <f t="shared" si="78"/>
        <v>否</v>
      </c>
    </row>
    <row r="794" ht="21.95" customHeight="1" spans="1:16">
      <c r="A794" s="167"/>
      <c r="B794" s="456" t="s">
        <v>1379</v>
      </c>
      <c r="C794" s="168"/>
      <c r="D794" s="456" t="s">
        <v>1515</v>
      </c>
      <c r="E794" s="168"/>
      <c r="F794" s="49" t="s">
        <v>1516</v>
      </c>
      <c r="G794" s="26">
        <f>SUMIF($C795:$C$1301,$D794,$G795:$G$1301)</f>
        <v>0</v>
      </c>
      <c r="H794" s="26">
        <f>VLOOKUP(F794,全省预算!$F:$H,3,0)</f>
        <v>0</v>
      </c>
      <c r="I794" s="26">
        <f>IFERROR(VLOOKUP(D794,全省调整!A:I,3,0),)</f>
        <v>49376</v>
      </c>
      <c r="J794" s="26">
        <f>VLOOKUP(F794,全省决算数!$B:$C,2,0)</f>
        <v>49158</v>
      </c>
      <c r="K794" s="407"/>
      <c r="L794" s="407"/>
      <c r="M794" s="407">
        <f t="shared" si="77"/>
        <v>0.996</v>
      </c>
      <c r="N794" s="133" t="str">
        <f t="shared" si="74"/>
        <v/>
      </c>
      <c r="O794" s="176" t="str">
        <f t="shared" si="75"/>
        <v>是</v>
      </c>
      <c r="P794" s="176" t="str">
        <f t="shared" si="78"/>
        <v>是</v>
      </c>
    </row>
    <row r="795" ht="14.25" hidden="1" customHeight="1" spans="1:16">
      <c r="A795" s="167"/>
      <c r="B795" s="168"/>
      <c r="C795" s="456" t="s">
        <v>1515</v>
      </c>
      <c r="D795" s="455" t="s">
        <v>1517</v>
      </c>
      <c r="E795" s="168" t="s">
        <v>147</v>
      </c>
      <c r="F795" s="49" t="s">
        <v>1518</v>
      </c>
      <c r="G795" s="26">
        <f>VLOOKUP(D795,全省上年决算数!$D$4:$G$1301,4)</f>
        <v>0</v>
      </c>
      <c r="H795" s="26">
        <f>IFERROR(VLOOKUP(D795,全省预算!D:I,5,0),)</f>
        <v>0</v>
      </c>
      <c r="I795" s="26"/>
      <c r="J795" s="26">
        <f>SUMIF(全省决算数!A794:A2174,D795:D2091,全省决算数!C794:C2174)</f>
        <v>778</v>
      </c>
      <c r="K795" s="175"/>
      <c r="L795" s="175"/>
      <c r="M795" s="175">
        <f t="shared" si="77"/>
        <v>0</v>
      </c>
      <c r="N795" s="135" t="str">
        <f t="shared" si="74"/>
        <v/>
      </c>
      <c r="O795" s="176" t="str">
        <f t="shared" si="75"/>
        <v>是</v>
      </c>
      <c r="P795" s="176" t="str">
        <f t="shared" si="78"/>
        <v>否</v>
      </c>
    </row>
    <row r="796" ht="14.25" hidden="1" customHeight="1" spans="1:16">
      <c r="A796" s="167"/>
      <c r="B796" s="168"/>
      <c r="C796" s="456" t="s">
        <v>1515</v>
      </c>
      <c r="D796" s="455" t="s">
        <v>1519</v>
      </c>
      <c r="E796" s="168" t="s">
        <v>147</v>
      </c>
      <c r="F796" s="49" t="s">
        <v>1520</v>
      </c>
      <c r="G796" s="26">
        <f>VLOOKUP(D796,全省上年决算数!$D$4:$G$1301,4)</f>
        <v>0</v>
      </c>
      <c r="H796" s="26">
        <f>IFERROR(VLOOKUP(D796,全省预算!D:I,5,0),)</f>
        <v>0</v>
      </c>
      <c r="I796" s="26"/>
      <c r="J796" s="26">
        <f>SUMIF(全省决算数!A795:A2175,D796:D2092,全省决算数!C795:C2175)</f>
        <v>1436</v>
      </c>
      <c r="K796" s="175"/>
      <c r="L796" s="175"/>
      <c r="M796" s="175">
        <f t="shared" si="77"/>
        <v>0</v>
      </c>
      <c r="N796" s="135" t="str">
        <f t="shared" si="74"/>
        <v/>
      </c>
      <c r="O796" s="176" t="str">
        <f t="shared" si="75"/>
        <v>是</v>
      </c>
      <c r="P796" s="176" t="str">
        <f t="shared" si="78"/>
        <v>否</v>
      </c>
    </row>
    <row r="797" ht="14.25" hidden="1" customHeight="1" spans="1:16">
      <c r="A797" s="167"/>
      <c r="B797" s="168"/>
      <c r="C797" s="456" t="s">
        <v>1515</v>
      </c>
      <c r="D797" s="455" t="s">
        <v>1521</v>
      </c>
      <c r="E797" s="168" t="s">
        <v>147</v>
      </c>
      <c r="F797" s="49" t="s">
        <v>1522</v>
      </c>
      <c r="G797" s="26">
        <f>VLOOKUP(D797,全省上年决算数!$D$4:$G$1301,4)</f>
        <v>0</v>
      </c>
      <c r="H797" s="26">
        <f>IFERROR(VLOOKUP(D797,全省预算!D:I,5,0),)</f>
        <v>0</v>
      </c>
      <c r="I797" s="26"/>
      <c r="J797" s="26">
        <f>SUMIF(全省决算数!A796:A2176,D797:D2093,全省决算数!C796:C2176)</f>
        <v>46939</v>
      </c>
      <c r="K797" s="175"/>
      <c r="L797" s="175"/>
      <c r="M797" s="175">
        <f t="shared" si="77"/>
        <v>0</v>
      </c>
      <c r="N797" s="135" t="str">
        <f t="shared" si="74"/>
        <v/>
      </c>
      <c r="O797" s="176" t="str">
        <f t="shared" si="75"/>
        <v>是</v>
      </c>
      <c r="P797" s="176" t="str">
        <f t="shared" si="78"/>
        <v>否</v>
      </c>
    </row>
    <row r="798" ht="14.25" hidden="1" customHeight="1" spans="1:16">
      <c r="A798" s="167"/>
      <c r="B798" s="168"/>
      <c r="C798" s="456" t="s">
        <v>1515</v>
      </c>
      <c r="D798" s="455" t="s">
        <v>1523</v>
      </c>
      <c r="E798" s="168" t="s">
        <v>147</v>
      </c>
      <c r="F798" s="49" t="s">
        <v>1524</v>
      </c>
      <c r="G798" s="26">
        <f>VLOOKUP(D798,全省上年决算数!$D$4:$G$1301,4)</f>
        <v>0</v>
      </c>
      <c r="H798" s="26">
        <f>IFERROR(VLOOKUP(D798,全省预算!D:I,5,0),)</f>
        <v>0</v>
      </c>
      <c r="I798" s="26"/>
      <c r="J798" s="26">
        <f>SUMIF(全省决算数!A797:A2177,D798:D2094,全省决算数!C797:C2177)</f>
        <v>0</v>
      </c>
      <c r="K798" s="175"/>
      <c r="L798" s="175"/>
      <c r="M798" s="175">
        <f t="shared" si="77"/>
        <v>0</v>
      </c>
      <c r="N798" s="135" t="str">
        <f t="shared" si="74"/>
        <v/>
      </c>
      <c r="O798" s="176" t="str">
        <f t="shared" si="75"/>
        <v>否</v>
      </c>
      <c r="P798" s="176" t="str">
        <f t="shared" si="78"/>
        <v>否</v>
      </c>
    </row>
    <row r="799" ht="14.25" hidden="1" customHeight="1" spans="1:16">
      <c r="A799" s="167"/>
      <c r="B799" s="168"/>
      <c r="C799" s="456" t="s">
        <v>1515</v>
      </c>
      <c r="D799" s="455" t="s">
        <v>1525</v>
      </c>
      <c r="E799" s="168" t="s">
        <v>147</v>
      </c>
      <c r="F799" s="49" t="s">
        <v>1526</v>
      </c>
      <c r="G799" s="26">
        <f>VLOOKUP(D799,全省上年决算数!$D$4:$G$1301,4)</f>
        <v>0</v>
      </c>
      <c r="H799" s="26">
        <f>IFERROR(VLOOKUP(D799,全省预算!D:I,5,0),)</f>
        <v>0</v>
      </c>
      <c r="I799" s="26"/>
      <c r="J799" s="26">
        <f>SUMIF(全省决算数!A798:A2178,D799:D2095,全省决算数!C798:C2178)</f>
        <v>5</v>
      </c>
      <c r="K799" s="175"/>
      <c r="L799" s="175"/>
      <c r="M799" s="175">
        <f t="shared" si="77"/>
        <v>0</v>
      </c>
      <c r="N799" s="135" t="str">
        <f t="shared" si="74"/>
        <v/>
      </c>
      <c r="O799" s="176" t="str">
        <f t="shared" si="75"/>
        <v>是</v>
      </c>
      <c r="P799" s="176" t="str">
        <f t="shared" si="78"/>
        <v>否</v>
      </c>
    </row>
    <row r="800" hidden="1" customHeight="1" spans="1:16">
      <c r="A800" s="167" t="s">
        <v>135</v>
      </c>
      <c r="B800" s="456" t="s">
        <v>1379</v>
      </c>
      <c r="C800" s="168"/>
      <c r="D800" s="169" t="s">
        <v>1527</v>
      </c>
      <c r="E800" s="168" t="s">
        <v>147</v>
      </c>
      <c r="F800" s="49" t="s">
        <v>1528</v>
      </c>
      <c r="G800" s="26">
        <f>VLOOKUP(D800,全省上年决算数!$D$4:$G$1301,4)</f>
        <v>58256</v>
      </c>
      <c r="H800" s="26">
        <f>IFERROR(VLOOKUP(D800,全省预算!D:I,5,0),)</f>
        <v>59700</v>
      </c>
      <c r="I800" s="26">
        <f>IFERROR(VLOOKUP(D800,全省调整!A:I,3,0),)</f>
        <v>35779</v>
      </c>
      <c r="J800" s="26">
        <f>SUMIF(全省决算数!A799:A2179,D800:D2096,全省决算数!C799:C2179)</f>
        <v>35772</v>
      </c>
      <c r="K800" s="407">
        <f t="shared" si="76"/>
        <v>0.614</v>
      </c>
      <c r="L800" s="407">
        <f t="shared" si="79"/>
        <v>0.599</v>
      </c>
      <c r="M800" s="407">
        <f t="shared" si="77"/>
        <v>1</v>
      </c>
      <c r="N800" s="135">
        <f t="shared" si="74"/>
        <v>-0.386</v>
      </c>
      <c r="O800" s="176" t="str">
        <f t="shared" si="75"/>
        <v>是</v>
      </c>
      <c r="P800" s="176" t="str">
        <f t="shared" si="78"/>
        <v>是</v>
      </c>
    </row>
    <row r="801" ht="21.95" customHeight="1" spans="1:16">
      <c r="A801" s="167" t="s">
        <v>134</v>
      </c>
      <c r="B801" s="168" t="s">
        <v>135</v>
      </c>
      <c r="C801" s="168"/>
      <c r="D801" s="169" t="s">
        <v>1529</v>
      </c>
      <c r="E801" s="168"/>
      <c r="F801" s="50" t="s">
        <v>1530</v>
      </c>
      <c r="G801" s="170">
        <f>SUMIF($B802:$B$1301,$D801,$G802:$G$1301)</f>
        <v>1822150</v>
      </c>
      <c r="H801" s="170">
        <f>VLOOKUP(F801,全省预算!$F:$H,3,0)</f>
        <v>1875000</v>
      </c>
      <c r="I801" s="170">
        <f>SUMIF($B802:$B$1301,$D801,$I802:$I$1301)</f>
        <v>1889411</v>
      </c>
      <c r="J801" s="170">
        <f>VLOOKUP(F801,全省决算数!$B:$C,2,0)</f>
        <v>1836153</v>
      </c>
      <c r="K801" s="405">
        <f t="shared" si="76"/>
        <v>1.008</v>
      </c>
      <c r="L801" s="405">
        <f t="shared" si="79"/>
        <v>0.979</v>
      </c>
      <c r="M801" s="405">
        <f t="shared" si="77"/>
        <v>0.972</v>
      </c>
      <c r="N801" s="133">
        <f t="shared" si="74"/>
        <v>0.008</v>
      </c>
      <c r="O801" s="176" t="str">
        <f t="shared" si="75"/>
        <v>是</v>
      </c>
      <c r="P801" s="176" t="str">
        <f t="shared" si="78"/>
        <v>是</v>
      </c>
    </row>
    <row r="802" ht="21.95" customHeight="1" spans="1:16">
      <c r="A802" s="167" t="s">
        <v>135</v>
      </c>
      <c r="B802" s="456" t="s">
        <v>1529</v>
      </c>
      <c r="C802" s="168"/>
      <c r="D802" s="169" t="s">
        <v>1531</v>
      </c>
      <c r="E802" s="168"/>
      <c r="F802" s="49" t="s">
        <v>1532</v>
      </c>
      <c r="G802" s="26">
        <f>SUMIF($C803:$C$1301,$D802,$G803:$G$1301)</f>
        <v>271330</v>
      </c>
      <c r="H802" s="26">
        <f>VLOOKUP(F802,全省预算!$F:$H,3,0)</f>
        <v>280400</v>
      </c>
      <c r="I802" s="26">
        <f>IFERROR(VLOOKUP(D802,全省调整!A:I,3,0),)</f>
        <v>251631</v>
      </c>
      <c r="J802" s="26">
        <f>VLOOKUP(F802,全省决算数!$B:$C,2,0)</f>
        <v>250754</v>
      </c>
      <c r="K802" s="407">
        <f t="shared" si="76"/>
        <v>0.924</v>
      </c>
      <c r="L802" s="407">
        <f t="shared" si="79"/>
        <v>0.894</v>
      </c>
      <c r="M802" s="407">
        <f t="shared" si="77"/>
        <v>0.997</v>
      </c>
      <c r="N802" s="135">
        <f t="shared" si="74"/>
        <v>-0.076</v>
      </c>
      <c r="O802" s="176" t="str">
        <f t="shared" si="75"/>
        <v>是</v>
      </c>
      <c r="P802" s="176" t="str">
        <f t="shared" si="78"/>
        <v>是</v>
      </c>
    </row>
    <row r="803" ht="14.25" hidden="1" customHeight="1" spans="1:16">
      <c r="A803" s="167" t="s">
        <v>135</v>
      </c>
      <c r="B803" s="168" t="s">
        <v>135</v>
      </c>
      <c r="C803" s="456" t="s">
        <v>1531</v>
      </c>
      <c r="D803" s="169" t="s">
        <v>1533</v>
      </c>
      <c r="E803" s="168" t="s">
        <v>147</v>
      </c>
      <c r="F803" s="49" t="s">
        <v>141</v>
      </c>
      <c r="G803" s="26">
        <f>VLOOKUP(D803,全省上年决算数!$D$4:$G$1301,4)</f>
        <v>76061</v>
      </c>
      <c r="H803" s="26">
        <f>IFERROR(VLOOKUP(D803,全省预算!D:I,5,0),)</f>
        <v>78900</v>
      </c>
      <c r="I803" s="26"/>
      <c r="J803" s="26">
        <f>SUMIF(全省决算数!A802:A2182,D803:D2099,全省决算数!C802:C2182)</f>
        <v>93277</v>
      </c>
      <c r="K803" s="175">
        <f t="shared" si="76"/>
        <v>1.23</v>
      </c>
      <c r="L803" s="175">
        <f t="shared" si="79"/>
        <v>1.18</v>
      </c>
      <c r="M803" s="175">
        <f t="shared" si="77"/>
        <v>0</v>
      </c>
      <c r="N803" s="135">
        <f t="shared" si="74"/>
        <v>0.226</v>
      </c>
      <c r="O803" s="176" t="str">
        <f t="shared" si="75"/>
        <v>是</v>
      </c>
      <c r="P803" s="176" t="str">
        <f t="shared" si="78"/>
        <v>否</v>
      </c>
    </row>
    <row r="804" ht="14.25" hidden="1" customHeight="1" spans="1:16">
      <c r="A804" s="167"/>
      <c r="B804" s="168"/>
      <c r="C804" s="456" t="s">
        <v>1531</v>
      </c>
      <c r="D804" s="169" t="s">
        <v>1534</v>
      </c>
      <c r="E804" s="168" t="s">
        <v>147</v>
      </c>
      <c r="F804" s="49" t="s">
        <v>143</v>
      </c>
      <c r="G804" s="26">
        <f>VLOOKUP(D804,全省上年决算数!$D$4:$G$1301,4)</f>
        <v>22756</v>
      </c>
      <c r="H804" s="26">
        <f>IFERROR(VLOOKUP(D804,全省预算!D:I,5,0),)</f>
        <v>23500</v>
      </c>
      <c r="I804" s="26"/>
      <c r="J804" s="26">
        <f>SUMIF(全省决算数!A803:A2183,D804:D2100,全省决算数!C803:C2183)</f>
        <v>24699</v>
      </c>
      <c r="K804" s="175">
        <f t="shared" si="76"/>
        <v>1.09</v>
      </c>
      <c r="L804" s="175">
        <f t="shared" si="79"/>
        <v>1.05</v>
      </c>
      <c r="M804" s="175">
        <f t="shared" si="77"/>
        <v>0</v>
      </c>
      <c r="N804" s="135">
        <f t="shared" si="74"/>
        <v>0.085</v>
      </c>
      <c r="O804" s="176" t="str">
        <f t="shared" si="75"/>
        <v>是</v>
      </c>
      <c r="P804" s="176" t="str">
        <f t="shared" si="78"/>
        <v>否</v>
      </c>
    </row>
    <row r="805" ht="14.25" hidden="1" customHeight="1" spans="1:16">
      <c r="A805" s="167"/>
      <c r="B805" s="168"/>
      <c r="C805" s="456" t="s">
        <v>1531</v>
      </c>
      <c r="D805" s="169" t="s">
        <v>1535</v>
      </c>
      <c r="E805" s="168" t="s">
        <v>147</v>
      </c>
      <c r="F805" s="27" t="s">
        <v>145</v>
      </c>
      <c r="G805" s="26">
        <f>VLOOKUP(D805,全省上年决算数!$D$4:$G$1301,4)</f>
        <v>2250</v>
      </c>
      <c r="H805" s="26">
        <f>IFERROR(VLOOKUP(D805,全省预算!D:I,5,0),)</f>
        <v>2300</v>
      </c>
      <c r="I805" s="26"/>
      <c r="J805" s="26">
        <f>SUMIF(全省决算数!A804:A2184,D805:D2101,全省决算数!C804:C2184)</f>
        <v>2890</v>
      </c>
      <c r="K805" s="175">
        <f t="shared" si="76"/>
        <v>1.28</v>
      </c>
      <c r="L805" s="175">
        <f t="shared" si="79"/>
        <v>1.26</v>
      </c>
      <c r="M805" s="175">
        <f t="shared" si="77"/>
        <v>0</v>
      </c>
      <c r="N805" s="135">
        <f t="shared" si="74"/>
        <v>0.284</v>
      </c>
      <c r="O805" s="176" t="str">
        <f t="shared" si="75"/>
        <v>是</v>
      </c>
      <c r="P805" s="176" t="str">
        <f t="shared" si="78"/>
        <v>否</v>
      </c>
    </row>
    <row r="806" ht="14.25" hidden="1" customHeight="1" spans="1:16">
      <c r="A806" s="167"/>
      <c r="B806" s="168"/>
      <c r="C806" s="456" t="s">
        <v>1531</v>
      </c>
      <c r="D806" s="169" t="s">
        <v>1536</v>
      </c>
      <c r="E806" s="168" t="s">
        <v>147</v>
      </c>
      <c r="F806" s="49" t="s">
        <v>1537</v>
      </c>
      <c r="G806" s="26">
        <f>VLOOKUP(D806,全省上年决算数!$D$4:$G$1301,4)</f>
        <v>36391</v>
      </c>
      <c r="H806" s="26">
        <f>IFERROR(VLOOKUP(D806,全省预算!D:I,5,0),)</f>
        <v>37000</v>
      </c>
      <c r="I806" s="26"/>
      <c r="J806" s="26">
        <f>SUMIF(全省决算数!A805:A2185,D806:D2102,全省决算数!C805:C2185)</f>
        <v>40770</v>
      </c>
      <c r="K806" s="175">
        <f t="shared" si="76"/>
        <v>1.12</v>
      </c>
      <c r="L806" s="175">
        <f t="shared" si="79"/>
        <v>1.1</v>
      </c>
      <c r="M806" s="175">
        <f t="shared" si="77"/>
        <v>0</v>
      </c>
      <c r="N806" s="135">
        <f t="shared" si="74"/>
        <v>0.12</v>
      </c>
      <c r="O806" s="176" t="str">
        <f t="shared" si="75"/>
        <v>是</v>
      </c>
      <c r="P806" s="176" t="str">
        <f t="shared" si="78"/>
        <v>否</v>
      </c>
    </row>
    <row r="807" ht="14.25" hidden="1" customHeight="1" spans="1:16">
      <c r="A807" s="167"/>
      <c r="B807" s="168"/>
      <c r="C807" s="456" t="s">
        <v>1531</v>
      </c>
      <c r="D807" s="169" t="s">
        <v>1538</v>
      </c>
      <c r="E807" s="168" t="s">
        <v>147</v>
      </c>
      <c r="F807" s="49" t="s">
        <v>1539</v>
      </c>
      <c r="G807" s="26">
        <f>VLOOKUP(D807,全省上年决算数!$D$4:$G$1301,4)</f>
        <v>1222</v>
      </c>
      <c r="H807" s="26">
        <f>IFERROR(VLOOKUP(D807,全省预算!D:I,5,0),)</f>
        <v>1245</v>
      </c>
      <c r="I807" s="26"/>
      <c r="J807" s="26">
        <f>SUMIF(全省决算数!A806:A2186,D807:D2103,全省决算数!C806:C2186)</f>
        <v>755</v>
      </c>
      <c r="K807" s="175">
        <f t="shared" si="76"/>
        <v>0.62</v>
      </c>
      <c r="L807" s="175">
        <f t="shared" si="79"/>
        <v>0.61</v>
      </c>
      <c r="M807" s="175">
        <f t="shared" si="77"/>
        <v>0</v>
      </c>
      <c r="N807" s="135">
        <f t="shared" si="74"/>
        <v>-0.382</v>
      </c>
      <c r="O807" s="176" t="str">
        <f t="shared" si="75"/>
        <v>是</v>
      </c>
      <c r="P807" s="176" t="str">
        <f t="shared" si="78"/>
        <v>否</v>
      </c>
    </row>
    <row r="808" ht="14.25" hidden="1" customHeight="1" spans="1:16">
      <c r="A808" s="167" t="s">
        <v>135</v>
      </c>
      <c r="B808" s="168" t="s">
        <v>135</v>
      </c>
      <c r="C808" s="456" t="s">
        <v>1531</v>
      </c>
      <c r="D808" s="169" t="s">
        <v>1540</v>
      </c>
      <c r="E808" s="168" t="s">
        <v>147</v>
      </c>
      <c r="F808" s="49" t="s">
        <v>1541</v>
      </c>
      <c r="G808" s="26">
        <f>VLOOKUP(D808,全省上年决算数!$D$4:$G$1301,4)</f>
        <v>10228</v>
      </c>
      <c r="H808" s="26">
        <f>IFERROR(VLOOKUP(D808,全省预算!D:I,5,0),)</f>
        <v>10600</v>
      </c>
      <c r="I808" s="26"/>
      <c r="J808" s="26">
        <f>SUMIF(全省决算数!A807:A2187,D808:D2104,全省决算数!C807:C2187)</f>
        <v>7412</v>
      </c>
      <c r="K808" s="175">
        <f t="shared" si="76"/>
        <v>0.72</v>
      </c>
      <c r="L808" s="175">
        <f t="shared" si="79"/>
        <v>0.7</v>
      </c>
      <c r="M808" s="175">
        <f t="shared" si="77"/>
        <v>0</v>
      </c>
      <c r="N808" s="135">
        <f t="shared" si="74"/>
        <v>-0.275</v>
      </c>
      <c r="O808" s="176" t="str">
        <f t="shared" si="75"/>
        <v>是</v>
      </c>
      <c r="P808" s="176" t="str">
        <f t="shared" si="78"/>
        <v>否</v>
      </c>
    </row>
    <row r="809" ht="14.25" hidden="1" customHeight="1" spans="1:16">
      <c r="A809" s="167" t="s">
        <v>135</v>
      </c>
      <c r="B809" s="168" t="s">
        <v>135</v>
      </c>
      <c r="C809" s="456" t="s">
        <v>1531</v>
      </c>
      <c r="D809" s="169" t="s">
        <v>1542</v>
      </c>
      <c r="E809" s="168" t="s">
        <v>147</v>
      </c>
      <c r="F809" s="49" t="s">
        <v>1543</v>
      </c>
      <c r="G809" s="26">
        <f>VLOOKUP(D809,全省上年决算数!$D$4:$G$1301,4)</f>
        <v>784</v>
      </c>
      <c r="H809" s="26">
        <f>IFERROR(VLOOKUP(D809,全省预算!D:I,5,0),)</f>
        <v>800</v>
      </c>
      <c r="I809" s="26"/>
      <c r="J809" s="26">
        <f>SUMIF(全省决算数!A808:A2188,D809:D2105,全省决算数!C808:C2188)</f>
        <v>876</v>
      </c>
      <c r="K809" s="175">
        <f t="shared" si="76"/>
        <v>1.12</v>
      </c>
      <c r="L809" s="175">
        <f t="shared" si="79"/>
        <v>1.1</v>
      </c>
      <c r="M809" s="175">
        <f t="shared" si="77"/>
        <v>0</v>
      </c>
      <c r="N809" s="135">
        <f t="shared" si="74"/>
        <v>0.117</v>
      </c>
      <c r="O809" s="176" t="str">
        <f t="shared" si="75"/>
        <v>是</v>
      </c>
      <c r="P809" s="176" t="str">
        <f t="shared" si="78"/>
        <v>否</v>
      </c>
    </row>
    <row r="810" ht="14.25" hidden="1" customHeight="1" spans="1:16">
      <c r="A810" s="167" t="s">
        <v>135</v>
      </c>
      <c r="B810" s="168" t="s">
        <v>135</v>
      </c>
      <c r="C810" s="456" t="s">
        <v>1531</v>
      </c>
      <c r="D810" s="169" t="s">
        <v>1544</v>
      </c>
      <c r="E810" s="168" t="s">
        <v>147</v>
      </c>
      <c r="F810" s="49" t="s">
        <v>1545</v>
      </c>
      <c r="G810" s="26">
        <f>VLOOKUP(D810,全省上年决算数!$D$4:$G$1301,4)</f>
        <v>1082</v>
      </c>
      <c r="H810" s="26">
        <f>IFERROR(VLOOKUP(D810,全省预算!D:I,5,0),)</f>
        <v>1100</v>
      </c>
      <c r="I810" s="26"/>
      <c r="J810" s="26">
        <f>SUMIF(全省决算数!A809:A2189,D810:D2106,全省决算数!C809:C2189)</f>
        <v>189</v>
      </c>
      <c r="K810" s="175">
        <f t="shared" si="76"/>
        <v>0.17</v>
      </c>
      <c r="L810" s="175">
        <f t="shared" si="79"/>
        <v>0.17</v>
      </c>
      <c r="M810" s="175">
        <f t="shared" si="77"/>
        <v>0</v>
      </c>
      <c r="N810" s="135">
        <f t="shared" si="74"/>
        <v>-0.825</v>
      </c>
      <c r="O810" s="176" t="str">
        <f t="shared" si="75"/>
        <v>是</v>
      </c>
      <c r="P810" s="176" t="str">
        <f t="shared" si="78"/>
        <v>否</v>
      </c>
    </row>
    <row r="811" ht="14.25" hidden="1" customHeight="1" spans="1:16">
      <c r="A811" s="167" t="s">
        <v>135</v>
      </c>
      <c r="B811" s="168" t="s">
        <v>135</v>
      </c>
      <c r="C811" s="456" t="s">
        <v>1531</v>
      </c>
      <c r="D811" s="169" t="s">
        <v>1546</v>
      </c>
      <c r="E811" s="168" t="s">
        <v>147</v>
      </c>
      <c r="F811" s="49" t="s">
        <v>1547</v>
      </c>
      <c r="G811" s="26">
        <f>VLOOKUP(D811,全省上年决算数!$D$4:$G$1301,4)</f>
        <v>1887</v>
      </c>
      <c r="H811" s="26">
        <f>IFERROR(VLOOKUP(D811,全省预算!D:I,5,0),)</f>
        <v>1930</v>
      </c>
      <c r="I811" s="26"/>
      <c r="J811" s="26">
        <f>SUMIF(全省决算数!A810:A2190,D811:D2107,全省决算数!C810:C2190)</f>
        <v>2531</v>
      </c>
      <c r="K811" s="175">
        <f t="shared" si="76"/>
        <v>1.34</v>
      </c>
      <c r="L811" s="175">
        <f t="shared" si="79"/>
        <v>1.31</v>
      </c>
      <c r="M811" s="175">
        <f t="shared" si="77"/>
        <v>0</v>
      </c>
      <c r="N811" s="135">
        <f t="shared" si="74"/>
        <v>0.341</v>
      </c>
      <c r="O811" s="176" t="str">
        <f t="shared" si="75"/>
        <v>是</v>
      </c>
      <c r="P811" s="176" t="str">
        <f t="shared" si="78"/>
        <v>否</v>
      </c>
    </row>
    <row r="812" ht="14.25" hidden="1" customHeight="1" spans="1:16">
      <c r="A812" s="167" t="s">
        <v>135</v>
      </c>
      <c r="B812" s="168" t="s">
        <v>135</v>
      </c>
      <c r="C812" s="456" t="s">
        <v>1531</v>
      </c>
      <c r="D812" s="169" t="s">
        <v>1548</v>
      </c>
      <c r="E812" s="168" t="s">
        <v>147</v>
      </c>
      <c r="F812" s="49" t="s">
        <v>1549</v>
      </c>
      <c r="G812" s="26">
        <f>VLOOKUP(D812,全省上年决算数!$D$4:$G$1301,4)</f>
        <v>25</v>
      </c>
      <c r="H812" s="26">
        <f>IFERROR(VLOOKUP(D812,全省预算!D:I,5,0),)</f>
        <v>25</v>
      </c>
      <c r="I812" s="26"/>
      <c r="J812" s="26">
        <f>SUMIF(全省决算数!A811:A2191,D812:D2108,全省决算数!C811:C2191)</f>
        <v>21</v>
      </c>
      <c r="K812" s="175">
        <f t="shared" si="76"/>
        <v>0.84</v>
      </c>
      <c r="L812" s="175">
        <f t="shared" si="79"/>
        <v>0.84</v>
      </c>
      <c r="M812" s="175">
        <f t="shared" si="77"/>
        <v>0</v>
      </c>
      <c r="N812" s="135">
        <f t="shared" si="74"/>
        <v>-0.16</v>
      </c>
      <c r="O812" s="176" t="str">
        <f t="shared" si="75"/>
        <v>是</v>
      </c>
      <c r="P812" s="176" t="str">
        <f t="shared" si="78"/>
        <v>否</v>
      </c>
    </row>
    <row r="813" ht="14.25" hidden="1" customHeight="1" spans="1:16">
      <c r="A813" s="167" t="s">
        <v>135</v>
      </c>
      <c r="B813" s="168" t="s">
        <v>135</v>
      </c>
      <c r="C813" s="456" t="s">
        <v>1531</v>
      </c>
      <c r="D813" s="169" t="s">
        <v>1550</v>
      </c>
      <c r="E813" s="168" t="s">
        <v>147</v>
      </c>
      <c r="F813" s="49" t="s">
        <v>1551</v>
      </c>
      <c r="G813" s="26">
        <f>VLOOKUP(D813,全省上年决算数!$D$4:$G$1301,4)</f>
        <v>118644</v>
      </c>
      <c r="H813" s="26">
        <f>IFERROR(VLOOKUP(D813,全省预算!D:I,5,0),)</f>
        <v>123000</v>
      </c>
      <c r="I813" s="26"/>
      <c r="J813" s="26">
        <f>SUMIF(全省决算数!A812:A2192,D813:D2109,全省决算数!C812:C2192)</f>
        <v>77334</v>
      </c>
      <c r="K813" s="175">
        <f t="shared" si="76"/>
        <v>0.65</v>
      </c>
      <c r="L813" s="175">
        <f t="shared" si="79"/>
        <v>0.63</v>
      </c>
      <c r="M813" s="175">
        <f t="shared" si="77"/>
        <v>0</v>
      </c>
      <c r="N813" s="135">
        <f t="shared" si="74"/>
        <v>-0.348</v>
      </c>
      <c r="O813" s="176" t="str">
        <f t="shared" si="75"/>
        <v>是</v>
      </c>
      <c r="P813" s="176" t="str">
        <f t="shared" si="78"/>
        <v>否</v>
      </c>
    </row>
    <row r="814" hidden="1" customHeight="1" spans="1:16">
      <c r="A814" s="167" t="s">
        <v>135</v>
      </c>
      <c r="B814" s="456" t="s">
        <v>1529</v>
      </c>
      <c r="C814" s="168"/>
      <c r="D814" s="169" t="s">
        <v>1552</v>
      </c>
      <c r="E814" s="168" t="s">
        <v>147</v>
      </c>
      <c r="F814" s="49" t="s">
        <v>1553</v>
      </c>
      <c r="G814" s="26">
        <f>VLOOKUP(D814,全省上年决算数!$D$4:$G$1301,4)</f>
        <v>45883</v>
      </c>
      <c r="H814" s="26">
        <f>IFERROR(VLOOKUP(D814,全省预算!D:I,5,0),)</f>
        <v>46600</v>
      </c>
      <c r="I814" s="26">
        <f>IFERROR(VLOOKUP(D814,全省调整!A:I,3,0),)</f>
        <v>49789</v>
      </c>
      <c r="J814" s="26">
        <f>SUMIF(全省决算数!A813:A2193,D814:D2110,全省决算数!C813:C2193)</f>
        <v>46941</v>
      </c>
      <c r="K814" s="407">
        <f t="shared" si="76"/>
        <v>1.023</v>
      </c>
      <c r="L814" s="407">
        <f t="shared" si="79"/>
        <v>1.007</v>
      </c>
      <c r="M814" s="407">
        <f t="shared" si="77"/>
        <v>0.943</v>
      </c>
      <c r="N814" s="135">
        <f t="shared" si="74"/>
        <v>0.023</v>
      </c>
      <c r="O814" s="176" t="str">
        <f t="shared" si="75"/>
        <v>是</v>
      </c>
      <c r="P814" s="176" t="str">
        <f t="shared" si="78"/>
        <v>是</v>
      </c>
    </row>
    <row r="815" ht="21.95" customHeight="1" spans="1:16">
      <c r="A815" s="167" t="s">
        <v>135</v>
      </c>
      <c r="B815" s="456" t="s">
        <v>1529</v>
      </c>
      <c r="C815" s="168"/>
      <c r="D815" s="169" t="s">
        <v>1554</v>
      </c>
      <c r="E815" s="168"/>
      <c r="F815" s="49" t="s">
        <v>1555</v>
      </c>
      <c r="G815" s="26">
        <f>SUMIF($C816:$C$1301,$D815,$G816:$G$1301)</f>
        <v>1021879</v>
      </c>
      <c r="H815" s="26">
        <f>VLOOKUP(F815,全省预算!$F:$H,3,0)</f>
        <v>1035000</v>
      </c>
      <c r="I815" s="26">
        <f>IFERROR(VLOOKUP(D815,全省调整!A:I,3,0),)</f>
        <v>1000363</v>
      </c>
      <c r="J815" s="26">
        <f>VLOOKUP(F815,全省决算数!$B:$C,2,0)</f>
        <v>954649</v>
      </c>
      <c r="K815" s="407">
        <f t="shared" si="76"/>
        <v>0.934</v>
      </c>
      <c r="L815" s="407">
        <f t="shared" si="79"/>
        <v>0.922</v>
      </c>
      <c r="M815" s="407">
        <f t="shared" si="77"/>
        <v>0.954</v>
      </c>
      <c r="N815" s="135">
        <f t="shared" si="74"/>
        <v>-0.066</v>
      </c>
      <c r="O815" s="176" t="str">
        <f t="shared" si="75"/>
        <v>是</v>
      </c>
      <c r="P815" s="176" t="str">
        <f t="shared" si="78"/>
        <v>是</v>
      </c>
    </row>
    <row r="816" ht="14.25" hidden="1" customHeight="1" spans="1:16">
      <c r="A816" s="167" t="s">
        <v>135</v>
      </c>
      <c r="B816" s="168" t="s">
        <v>135</v>
      </c>
      <c r="C816" s="456" t="s">
        <v>1554</v>
      </c>
      <c r="D816" s="169" t="s">
        <v>1556</v>
      </c>
      <c r="E816" s="168" t="s">
        <v>147</v>
      </c>
      <c r="F816" s="49" t="s">
        <v>1557</v>
      </c>
      <c r="G816" s="26">
        <f>VLOOKUP(D816,全省上年决算数!$D$4:$G$1301,4)</f>
        <v>344547</v>
      </c>
      <c r="H816" s="26">
        <f>IFERROR(VLOOKUP(D816,全省预算!D:I,5,0),)</f>
        <v>355000</v>
      </c>
      <c r="I816" s="26"/>
      <c r="J816" s="26">
        <f>SUMIF(全省决算数!A815:A2195,D816:D2112,全省决算数!C815:C2195)</f>
        <v>390304</v>
      </c>
      <c r="K816" s="175">
        <f t="shared" si="76"/>
        <v>1.13</v>
      </c>
      <c r="L816" s="175">
        <f t="shared" si="79"/>
        <v>1.1</v>
      </c>
      <c r="M816" s="175">
        <f t="shared" si="77"/>
        <v>0</v>
      </c>
      <c r="N816" s="135">
        <f t="shared" si="74"/>
        <v>0.133</v>
      </c>
      <c r="O816" s="176" t="str">
        <f t="shared" si="75"/>
        <v>是</v>
      </c>
      <c r="P816" s="176" t="str">
        <f t="shared" si="78"/>
        <v>否</v>
      </c>
    </row>
    <row r="817" ht="14.25" hidden="1" customHeight="1" spans="1:16">
      <c r="A817" s="167" t="s">
        <v>135</v>
      </c>
      <c r="B817" s="168" t="s">
        <v>135</v>
      </c>
      <c r="C817" s="456" t="s">
        <v>1554</v>
      </c>
      <c r="D817" s="169" t="s">
        <v>1558</v>
      </c>
      <c r="E817" s="168" t="s">
        <v>147</v>
      </c>
      <c r="F817" s="49" t="s">
        <v>1559</v>
      </c>
      <c r="G817" s="26">
        <f>VLOOKUP(D817,全省上年决算数!$D$4:$G$1301,4)</f>
        <v>677332</v>
      </c>
      <c r="H817" s="26">
        <f>IFERROR(VLOOKUP(D817,全省预算!D:I,5,0),)</f>
        <v>680000</v>
      </c>
      <c r="I817" s="26"/>
      <c r="J817" s="26">
        <f>SUMIF(全省决算数!A816:A2196,D817:D2113,全省决算数!C816:C2196)</f>
        <v>564345</v>
      </c>
      <c r="K817" s="175">
        <f t="shared" si="76"/>
        <v>0.83</v>
      </c>
      <c r="L817" s="175">
        <f t="shared" si="79"/>
        <v>0.83</v>
      </c>
      <c r="M817" s="175">
        <f t="shared" si="77"/>
        <v>0</v>
      </c>
      <c r="N817" s="135">
        <f t="shared" si="74"/>
        <v>-0.167</v>
      </c>
      <c r="O817" s="176" t="str">
        <f t="shared" si="75"/>
        <v>是</v>
      </c>
      <c r="P817" s="176" t="str">
        <f t="shared" si="78"/>
        <v>否</v>
      </c>
    </row>
    <row r="818" hidden="1" customHeight="1" spans="1:16">
      <c r="A818" s="167" t="s">
        <v>135</v>
      </c>
      <c r="B818" s="456" t="s">
        <v>1529</v>
      </c>
      <c r="C818" s="168"/>
      <c r="D818" s="169" t="s">
        <v>1560</v>
      </c>
      <c r="E818" s="168" t="s">
        <v>147</v>
      </c>
      <c r="F818" s="49" t="s">
        <v>1561</v>
      </c>
      <c r="G818" s="26">
        <f>VLOOKUP(D818,全省上年决算数!$D$4:$G$1301,4)</f>
        <v>244867</v>
      </c>
      <c r="H818" s="26">
        <f>IFERROR(VLOOKUP(D818,全省预算!D:I,5,0),)</f>
        <v>250000</v>
      </c>
      <c r="I818" s="26">
        <f>IFERROR(VLOOKUP(D818,全省调整!A:I,3,0),)</f>
        <v>269014</v>
      </c>
      <c r="J818" s="26">
        <f>SUMIF(全省决算数!A817:A2197,D818:D2114,全省决算数!C817:C2197)</f>
        <v>266915</v>
      </c>
      <c r="K818" s="407">
        <f t="shared" si="76"/>
        <v>1.09</v>
      </c>
      <c r="L818" s="407">
        <f t="shared" si="79"/>
        <v>1.068</v>
      </c>
      <c r="M818" s="407">
        <f t="shared" si="77"/>
        <v>0.992</v>
      </c>
      <c r="N818" s="133">
        <f t="shared" si="74"/>
        <v>0.09</v>
      </c>
      <c r="O818" s="176" t="str">
        <f t="shared" si="75"/>
        <v>是</v>
      </c>
      <c r="P818" s="176" t="str">
        <f t="shared" si="78"/>
        <v>是</v>
      </c>
    </row>
    <row r="819" hidden="1" customHeight="1" spans="1:16">
      <c r="A819" s="167" t="s">
        <v>135</v>
      </c>
      <c r="B819" s="168" t="s">
        <v>1529</v>
      </c>
      <c r="C819" s="168" t="s">
        <v>135</v>
      </c>
      <c r="D819" s="169" t="s">
        <v>1562</v>
      </c>
      <c r="E819" s="168" t="s">
        <v>147</v>
      </c>
      <c r="F819" s="49" t="s">
        <v>1563</v>
      </c>
      <c r="G819" s="26">
        <f>VLOOKUP(D819,全省上年决算数!$D$4:$G$1301,4)</f>
        <v>4896</v>
      </c>
      <c r="H819" s="26">
        <f>IFERROR(VLOOKUP(D819,全省预算!D:I,5,0),)</f>
        <v>5000</v>
      </c>
      <c r="I819" s="26">
        <f>IFERROR(VLOOKUP(D819,全省调整!A:I,3,0),)</f>
        <v>8586</v>
      </c>
      <c r="J819" s="26">
        <f>SUMIF(全省决算数!A818:A2198,D819:D2115,全省决算数!C818:C2198)</f>
        <v>8423</v>
      </c>
      <c r="K819" s="407">
        <f t="shared" si="76"/>
        <v>1.72</v>
      </c>
      <c r="L819" s="407">
        <f t="shared" si="79"/>
        <v>1.685</v>
      </c>
      <c r="M819" s="407">
        <f t="shared" si="77"/>
        <v>0.981</v>
      </c>
      <c r="N819" s="135">
        <f t="shared" si="74"/>
        <v>0.72</v>
      </c>
      <c r="O819" s="176" t="str">
        <f t="shared" si="75"/>
        <v>是</v>
      </c>
      <c r="P819" s="176" t="str">
        <f t="shared" si="78"/>
        <v>是</v>
      </c>
    </row>
    <row r="820" hidden="1" customHeight="1" spans="1:16">
      <c r="A820" s="167" t="s">
        <v>135</v>
      </c>
      <c r="B820" s="168" t="s">
        <v>1529</v>
      </c>
      <c r="C820" s="168" t="s">
        <v>135</v>
      </c>
      <c r="D820" s="169" t="s">
        <v>1564</v>
      </c>
      <c r="E820" s="168" t="s">
        <v>147</v>
      </c>
      <c r="F820" s="49" t="s">
        <v>1565</v>
      </c>
      <c r="G820" s="26">
        <f>VLOOKUP(D820,全省上年决算数!$D$4:$G$1301,4)</f>
        <v>233295</v>
      </c>
      <c r="H820" s="26">
        <f>IFERROR(VLOOKUP(D820,全省预算!D:I,5,0),)</f>
        <v>258000</v>
      </c>
      <c r="I820" s="26">
        <f>IFERROR(VLOOKUP(D820,全省调整!A:I,3,0),)</f>
        <v>310028</v>
      </c>
      <c r="J820" s="26">
        <f>SUMIF(全省决算数!A819:A2199,D820:D2116,全省决算数!C819:C2199)</f>
        <v>308471</v>
      </c>
      <c r="K820" s="407">
        <f t="shared" si="76"/>
        <v>1.322</v>
      </c>
      <c r="L820" s="407">
        <f t="shared" si="79"/>
        <v>1.196</v>
      </c>
      <c r="M820" s="407">
        <f t="shared" si="77"/>
        <v>0.995</v>
      </c>
      <c r="N820" s="135">
        <f t="shared" si="74"/>
        <v>0.322</v>
      </c>
      <c r="O820" s="176" t="str">
        <f t="shared" si="75"/>
        <v>是</v>
      </c>
      <c r="P820" s="176" t="str">
        <f t="shared" si="78"/>
        <v>是</v>
      </c>
    </row>
    <row r="821" ht="21.95" customHeight="1" spans="1:16">
      <c r="A821" s="167" t="s">
        <v>134</v>
      </c>
      <c r="B821" s="168" t="s">
        <v>135</v>
      </c>
      <c r="C821" s="168"/>
      <c r="D821" s="169" t="s">
        <v>1566</v>
      </c>
      <c r="E821" s="168"/>
      <c r="F821" s="50" t="s">
        <v>1567</v>
      </c>
      <c r="G821" s="170">
        <f>SUMIF($B822:$B$1301,$D821,$G822:$G$1301)</f>
        <v>5944511</v>
      </c>
      <c r="H821" s="170">
        <f>VLOOKUP(F821,全省预算!$F:$H,3,0)</f>
        <v>6182000</v>
      </c>
      <c r="I821" s="170">
        <f>SUMIF($B822:$B$1301,$D821,$I822:$I$1301)</f>
        <v>6856981</v>
      </c>
      <c r="J821" s="170">
        <f>VLOOKUP(F821,全省决算数!$B:$C,2,0)</f>
        <v>6415216</v>
      </c>
      <c r="K821" s="405">
        <f t="shared" si="76"/>
        <v>1.079</v>
      </c>
      <c r="L821" s="405">
        <f t="shared" si="79"/>
        <v>1.038</v>
      </c>
      <c r="M821" s="405">
        <f t="shared" si="77"/>
        <v>0.936</v>
      </c>
      <c r="N821" s="133">
        <f t="shared" si="74"/>
        <v>0.079</v>
      </c>
      <c r="O821" s="176" t="str">
        <f t="shared" si="75"/>
        <v>是</v>
      </c>
      <c r="P821" s="176" t="str">
        <f t="shared" si="78"/>
        <v>是</v>
      </c>
    </row>
    <row r="822" ht="21.95" customHeight="1" spans="1:16">
      <c r="A822" s="167" t="s">
        <v>135</v>
      </c>
      <c r="B822" s="456" t="s">
        <v>1566</v>
      </c>
      <c r="C822" s="168"/>
      <c r="D822" s="169" t="s">
        <v>1568</v>
      </c>
      <c r="E822" s="168"/>
      <c r="F822" s="49" t="s">
        <v>1569</v>
      </c>
      <c r="G822" s="26">
        <f>SUMIF($C823:$C$1301,$D822,$G823:$G$1301)</f>
        <v>1953664</v>
      </c>
      <c r="H822" s="26">
        <f>VLOOKUP(F822,全省预算!$F:$H,3,0)</f>
        <v>2016000</v>
      </c>
      <c r="I822" s="26">
        <f>IFERROR(VLOOKUP(D822,全省调整!A:I,3,0),)</f>
        <v>2047179</v>
      </c>
      <c r="J822" s="26">
        <f>VLOOKUP(F822,全省决算数!$B:$C,2,0)</f>
        <v>1998868</v>
      </c>
      <c r="K822" s="407">
        <f t="shared" si="76"/>
        <v>1.023</v>
      </c>
      <c r="L822" s="407">
        <f t="shared" si="79"/>
        <v>0.992</v>
      </c>
      <c r="M822" s="407">
        <f t="shared" si="77"/>
        <v>0.976</v>
      </c>
      <c r="N822" s="133">
        <f t="shared" si="74"/>
        <v>0.023</v>
      </c>
      <c r="O822" s="176" t="str">
        <f t="shared" si="75"/>
        <v>是</v>
      </c>
      <c r="P822" s="176" t="str">
        <f t="shared" si="78"/>
        <v>是</v>
      </c>
    </row>
    <row r="823" ht="14.25" hidden="1" customHeight="1" spans="1:16">
      <c r="A823" s="167" t="s">
        <v>135</v>
      </c>
      <c r="B823" s="168"/>
      <c r="C823" s="456" t="s">
        <v>1568</v>
      </c>
      <c r="D823" s="169" t="s">
        <v>1570</v>
      </c>
      <c r="E823" s="168" t="s">
        <v>147</v>
      </c>
      <c r="F823" s="49" t="s">
        <v>141</v>
      </c>
      <c r="G823" s="26">
        <f>VLOOKUP(D823,全省上年决算数!$D$4:$G$1301,4)</f>
        <v>51568</v>
      </c>
      <c r="H823" s="26">
        <f>IFERROR(VLOOKUP(D823,全省预算!D:I,5,0),)</f>
        <v>54000</v>
      </c>
      <c r="I823" s="26"/>
      <c r="J823" s="26">
        <f>SUMIF(全省决算数!A822:A2202,D823:D2119,全省决算数!C822:C2202)</f>
        <v>64634</v>
      </c>
      <c r="K823" s="175">
        <f t="shared" si="76"/>
        <v>1.25</v>
      </c>
      <c r="L823" s="175">
        <f t="shared" si="79"/>
        <v>1.2</v>
      </c>
      <c r="M823" s="175">
        <f t="shared" si="77"/>
        <v>0</v>
      </c>
      <c r="N823" s="135">
        <f t="shared" si="74"/>
        <v>0.253</v>
      </c>
      <c r="O823" s="176" t="str">
        <f t="shared" si="75"/>
        <v>是</v>
      </c>
      <c r="P823" s="176" t="str">
        <f t="shared" si="78"/>
        <v>否</v>
      </c>
    </row>
    <row r="824" ht="14.25" hidden="1" customHeight="1" spans="1:16">
      <c r="A824" s="167" t="s">
        <v>135</v>
      </c>
      <c r="B824" s="168"/>
      <c r="C824" s="456" t="s">
        <v>1568</v>
      </c>
      <c r="D824" s="169" t="s">
        <v>1571</v>
      </c>
      <c r="E824" s="168" t="s">
        <v>147</v>
      </c>
      <c r="F824" s="27" t="s">
        <v>143</v>
      </c>
      <c r="G824" s="26">
        <f>VLOOKUP(D824,全省上年决算数!$D$4:$G$1301,4)</f>
        <v>5438</v>
      </c>
      <c r="H824" s="26">
        <f>IFERROR(VLOOKUP(D824,全省预算!D:I,5,0),)</f>
        <v>5600</v>
      </c>
      <c r="I824" s="26"/>
      <c r="J824" s="26">
        <f>SUMIF(全省决算数!A823:A2203,D824:D2120,全省决算数!C823:C2203)</f>
        <v>5661</v>
      </c>
      <c r="K824" s="175">
        <f t="shared" si="76"/>
        <v>1.04</v>
      </c>
      <c r="L824" s="175">
        <f t="shared" si="79"/>
        <v>1.01</v>
      </c>
      <c r="M824" s="175">
        <f t="shared" si="77"/>
        <v>0</v>
      </c>
      <c r="N824" s="135">
        <f t="shared" ref="N824:N887" si="80">IF(ISERROR(J824/G824-1),"",J824/G824-1)</f>
        <v>0.041</v>
      </c>
      <c r="O824" s="176" t="str">
        <f t="shared" si="75"/>
        <v>是</v>
      </c>
      <c r="P824" s="176" t="str">
        <f t="shared" si="78"/>
        <v>否</v>
      </c>
    </row>
    <row r="825" ht="14.25" hidden="1" customHeight="1" spans="1:16">
      <c r="A825" s="167" t="s">
        <v>135</v>
      </c>
      <c r="B825" s="168"/>
      <c r="C825" s="456" t="s">
        <v>1568</v>
      </c>
      <c r="D825" s="169" t="s">
        <v>1572</v>
      </c>
      <c r="E825" s="168" t="s">
        <v>147</v>
      </c>
      <c r="F825" s="27" t="s">
        <v>145</v>
      </c>
      <c r="G825" s="26">
        <f>VLOOKUP(D825,全省上年决算数!$D$4:$G$1301,4)</f>
        <v>22</v>
      </c>
      <c r="H825" s="26">
        <f>IFERROR(VLOOKUP(D825,全省预算!D:I,5,0),)</f>
        <v>24</v>
      </c>
      <c r="I825" s="26"/>
      <c r="J825" s="26">
        <f>SUMIF(全省决算数!A824:A2204,D825:D2121,全省决算数!C824:C2204)</f>
        <v>35</v>
      </c>
      <c r="K825" s="175">
        <f t="shared" si="76"/>
        <v>1.59</v>
      </c>
      <c r="L825" s="175">
        <f t="shared" si="79"/>
        <v>1.46</v>
      </c>
      <c r="M825" s="175">
        <f t="shared" si="77"/>
        <v>0</v>
      </c>
      <c r="N825" s="135">
        <f t="shared" si="80"/>
        <v>0.591</v>
      </c>
      <c r="O825" s="176" t="str">
        <f t="shared" si="75"/>
        <v>是</v>
      </c>
      <c r="P825" s="176" t="str">
        <f t="shared" si="78"/>
        <v>否</v>
      </c>
    </row>
    <row r="826" ht="14.25" hidden="1" customHeight="1" spans="1:16">
      <c r="A826" s="167"/>
      <c r="B826" s="168"/>
      <c r="C826" s="456" t="s">
        <v>1568</v>
      </c>
      <c r="D826" s="169" t="s">
        <v>1573</v>
      </c>
      <c r="E826" s="168" t="s">
        <v>147</v>
      </c>
      <c r="F826" s="49" t="s">
        <v>160</v>
      </c>
      <c r="G826" s="26">
        <f>VLOOKUP(D826,全省上年决算数!$D$4:$G$1301,4)</f>
        <v>279762</v>
      </c>
      <c r="H826" s="26">
        <f>IFERROR(VLOOKUP(D826,全省预算!D:I,5,0),)</f>
        <v>286000</v>
      </c>
      <c r="I826" s="26"/>
      <c r="J826" s="26">
        <f>SUMIF(全省决算数!A825:A2205,D826:D2122,全省决算数!C825:C2205)</f>
        <v>357155</v>
      </c>
      <c r="K826" s="175">
        <f t="shared" si="76"/>
        <v>1.28</v>
      </c>
      <c r="L826" s="175">
        <f t="shared" si="79"/>
        <v>1.25</v>
      </c>
      <c r="M826" s="175">
        <f t="shared" si="77"/>
        <v>0</v>
      </c>
      <c r="N826" s="135">
        <f t="shared" si="80"/>
        <v>0.277</v>
      </c>
      <c r="O826" s="176" t="str">
        <f t="shared" si="75"/>
        <v>是</v>
      </c>
      <c r="P826" s="176" t="str">
        <f t="shared" si="78"/>
        <v>否</v>
      </c>
    </row>
    <row r="827" ht="14.25" hidden="1" customHeight="1" spans="1:16">
      <c r="A827" s="167"/>
      <c r="B827" s="168"/>
      <c r="C827" s="456" t="s">
        <v>1568</v>
      </c>
      <c r="D827" s="169" t="s">
        <v>1574</v>
      </c>
      <c r="E827" s="168" t="s">
        <v>147</v>
      </c>
      <c r="F827" s="49" t="s">
        <v>1575</v>
      </c>
      <c r="G827" s="26">
        <f>VLOOKUP(D827,全省上年决算数!$D$4:$G$1301,4)</f>
        <v>23676</v>
      </c>
      <c r="H827" s="26">
        <f>IFERROR(VLOOKUP(D827,全省预算!D:I,5,0),)</f>
        <v>25000</v>
      </c>
      <c r="I827" s="26"/>
      <c r="J827" s="26">
        <f>SUMIF(全省决算数!A826:A2206,D827:D2123,全省决算数!C826:C2206)</f>
        <v>33281</v>
      </c>
      <c r="K827" s="175">
        <f t="shared" si="76"/>
        <v>1.41</v>
      </c>
      <c r="L827" s="175">
        <f t="shared" si="79"/>
        <v>1.33</v>
      </c>
      <c r="M827" s="175">
        <f t="shared" si="77"/>
        <v>0</v>
      </c>
      <c r="N827" s="135">
        <f t="shared" si="80"/>
        <v>0.406</v>
      </c>
      <c r="O827" s="176" t="str">
        <f t="shared" si="75"/>
        <v>是</v>
      </c>
      <c r="P827" s="176" t="str">
        <f t="shared" si="78"/>
        <v>否</v>
      </c>
    </row>
    <row r="828" ht="14.25" hidden="1" customHeight="1" spans="1:16">
      <c r="A828" s="167" t="s">
        <v>135</v>
      </c>
      <c r="B828" s="168" t="s">
        <v>135</v>
      </c>
      <c r="C828" s="456" t="s">
        <v>1568</v>
      </c>
      <c r="D828" s="169" t="s">
        <v>1576</v>
      </c>
      <c r="E828" s="168" t="s">
        <v>147</v>
      </c>
      <c r="F828" s="49" t="s">
        <v>1577</v>
      </c>
      <c r="G828" s="26">
        <f>VLOOKUP(D828,全省上年决算数!$D$4:$G$1301,4)</f>
        <v>156302</v>
      </c>
      <c r="H828" s="26">
        <f>IFERROR(VLOOKUP(D828,全省预算!D:I,5,0),)</f>
        <v>160000</v>
      </c>
      <c r="I828" s="26"/>
      <c r="J828" s="26">
        <f>SUMIF(全省决算数!A827:A2207,D828:D2124,全省决算数!C827:C2207)</f>
        <v>145364</v>
      </c>
      <c r="K828" s="175">
        <f t="shared" si="76"/>
        <v>0.93</v>
      </c>
      <c r="L828" s="175">
        <f t="shared" si="79"/>
        <v>0.91</v>
      </c>
      <c r="M828" s="175">
        <f t="shared" si="77"/>
        <v>0</v>
      </c>
      <c r="N828" s="135">
        <f t="shared" si="80"/>
        <v>-0.07</v>
      </c>
      <c r="O828" s="176" t="str">
        <f t="shared" si="75"/>
        <v>是</v>
      </c>
      <c r="P828" s="176" t="str">
        <f t="shared" si="78"/>
        <v>否</v>
      </c>
    </row>
    <row r="829" ht="14.25" hidden="1" customHeight="1" spans="1:16">
      <c r="A829" s="167" t="s">
        <v>135</v>
      </c>
      <c r="B829" s="168" t="s">
        <v>135</v>
      </c>
      <c r="C829" s="456" t="s">
        <v>1568</v>
      </c>
      <c r="D829" s="169" t="s">
        <v>1578</v>
      </c>
      <c r="E829" s="168" t="s">
        <v>147</v>
      </c>
      <c r="F829" s="49" t="s">
        <v>1579</v>
      </c>
      <c r="G829" s="26">
        <f>VLOOKUP(D829,全省上年决算数!$D$4:$G$1301,4)</f>
        <v>60769</v>
      </c>
      <c r="H829" s="26">
        <f>IFERROR(VLOOKUP(D829,全省预算!D:I,5,0),)</f>
        <v>62600</v>
      </c>
      <c r="I829" s="26"/>
      <c r="J829" s="26">
        <f>SUMIF(全省决算数!A828:A2208,D829:D2125,全省决算数!C828:C2208)</f>
        <v>53608</v>
      </c>
      <c r="K829" s="175">
        <f t="shared" si="76"/>
        <v>0.88</v>
      </c>
      <c r="L829" s="175">
        <f t="shared" si="79"/>
        <v>0.86</v>
      </c>
      <c r="M829" s="175">
        <f t="shared" si="77"/>
        <v>0</v>
      </c>
      <c r="N829" s="135">
        <f t="shared" si="80"/>
        <v>-0.118</v>
      </c>
      <c r="O829" s="176" t="str">
        <f t="shared" si="75"/>
        <v>是</v>
      </c>
      <c r="P829" s="176" t="str">
        <f t="shared" si="78"/>
        <v>否</v>
      </c>
    </row>
    <row r="830" ht="14.25" hidden="1" customHeight="1" spans="1:16">
      <c r="A830" s="167" t="s">
        <v>135</v>
      </c>
      <c r="B830" s="168" t="s">
        <v>135</v>
      </c>
      <c r="C830" s="456" t="s">
        <v>1568</v>
      </c>
      <c r="D830" s="169" t="s">
        <v>1580</v>
      </c>
      <c r="E830" s="168" t="s">
        <v>147</v>
      </c>
      <c r="F830" s="51" t="s">
        <v>1581</v>
      </c>
      <c r="G830" s="26">
        <f>VLOOKUP(D830,全省上年决算数!$D$4:$G$1301,4)</f>
        <v>12725</v>
      </c>
      <c r="H830" s="26">
        <f>IFERROR(VLOOKUP(D830,全省预算!D:I,5,0),)</f>
        <v>13000</v>
      </c>
      <c r="I830" s="26"/>
      <c r="J830" s="26">
        <f>SUMIF(全省决算数!A829:A2209,D830:D2126,全省决算数!C829:C2209)</f>
        <v>10792</v>
      </c>
      <c r="K830" s="175">
        <f t="shared" si="76"/>
        <v>0.85</v>
      </c>
      <c r="L830" s="175">
        <f t="shared" si="79"/>
        <v>0.83</v>
      </c>
      <c r="M830" s="175">
        <f t="shared" si="77"/>
        <v>0</v>
      </c>
      <c r="N830" s="135">
        <f t="shared" si="80"/>
        <v>-0.152</v>
      </c>
      <c r="O830" s="176" t="str">
        <f t="shared" si="75"/>
        <v>是</v>
      </c>
      <c r="P830" s="176" t="str">
        <f t="shared" si="78"/>
        <v>否</v>
      </c>
    </row>
    <row r="831" ht="14.25" hidden="1" customHeight="1" spans="1:16">
      <c r="A831" s="167" t="s">
        <v>135</v>
      </c>
      <c r="B831" s="168" t="s">
        <v>135</v>
      </c>
      <c r="C831" s="456" t="s">
        <v>1568</v>
      </c>
      <c r="D831" s="169" t="s">
        <v>1582</v>
      </c>
      <c r="E831" s="168" t="s">
        <v>147</v>
      </c>
      <c r="F831" s="51" t="s">
        <v>1583</v>
      </c>
      <c r="G831" s="26">
        <f>VLOOKUP(D831,全省上年决算数!$D$4:$G$1301,4)</f>
        <v>3017</v>
      </c>
      <c r="H831" s="26">
        <f>IFERROR(VLOOKUP(D831,全省预算!D:I,5,0),)</f>
        <v>3100</v>
      </c>
      <c r="I831" s="26"/>
      <c r="J831" s="26">
        <f>SUMIF(全省决算数!A830:A2210,D831:D2127,全省决算数!C830:C2210)</f>
        <v>2666</v>
      </c>
      <c r="K831" s="175">
        <f t="shared" si="76"/>
        <v>0.88</v>
      </c>
      <c r="L831" s="175">
        <f t="shared" si="79"/>
        <v>0.86</v>
      </c>
      <c r="M831" s="175">
        <f t="shared" si="77"/>
        <v>0</v>
      </c>
      <c r="N831" s="135">
        <f t="shared" si="80"/>
        <v>-0.116</v>
      </c>
      <c r="O831" s="176" t="str">
        <f t="shared" si="75"/>
        <v>是</v>
      </c>
      <c r="P831" s="176" t="str">
        <f t="shared" si="78"/>
        <v>否</v>
      </c>
    </row>
    <row r="832" ht="14.25" hidden="1" customHeight="1" spans="1:16">
      <c r="A832" s="167" t="s">
        <v>135</v>
      </c>
      <c r="B832" s="168" t="s">
        <v>135</v>
      </c>
      <c r="C832" s="456" t="s">
        <v>1568</v>
      </c>
      <c r="D832" s="169" t="s">
        <v>1584</v>
      </c>
      <c r="E832" s="168" t="s">
        <v>147</v>
      </c>
      <c r="F832" s="27" t="s">
        <v>1585</v>
      </c>
      <c r="G832" s="26">
        <f>VLOOKUP(D832,全省上年决算数!$D$4:$G$1301,4)</f>
        <v>2262</v>
      </c>
      <c r="H832" s="26">
        <f>IFERROR(VLOOKUP(D832,全省预算!D:I,5,0),)</f>
        <v>2360</v>
      </c>
      <c r="I832" s="26"/>
      <c r="J832" s="26">
        <f>SUMIF(全省决算数!A831:A2211,D832:D2128,全省决算数!C831:C2211)</f>
        <v>2458</v>
      </c>
      <c r="K832" s="175">
        <f t="shared" si="76"/>
        <v>1.09</v>
      </c>
      <c r="L832" s="175">
        <f t="shared" si="79"/>
        <v>1.04</v>
      </c>
      <c r="M832" s="175">
        <f t="shared" si="77"/>
        <v>0</v>
      </c>
      <c r="N832" s="135">
        <f t="shared" si="80"/>
        <v>0.087</v>
      </c>
      <c r="O832" s="176" t="str">
        <f t="shared" si="75"/>
        <v>是</v>
      </c>
      <c r="P832" s="176" t="str">
        <f t="shared" si="78"/>
        <v>否</v>
      </c>
    </row>
    <row r="833" ht="14.25" hidden="1" customHeight="1" spans="1:16">
      <c r="A833" s="167" t="s">
        <v>135</v>
      </c>
      <c r="B833" s="168" t="s">
        <v>135</v>
      </c>
      <c r="C833" s="456" t="s">
        <v>1568</v>
      </c>
      <c r="D833" s="169" t="s">
        <v>1586</v>
      </c>
      <c r="E833" s="168" t="s">
        <v>147</v>
      </c>
      <c r="F833" s="49" t="s">
        <v>1587</v>
      </c>
      <c r="G833" s="26">
        <f>VLOOKUP(D833,全省上年决算数!$D$4:$G$1301,4)</f>
        <v>9273</v>
      </c>
      <c r="H833" s="26">
        <f>IFERROR(VLOOKUP(D833,全省预算!D:I,5,0),)</f>
        <v>9300</v>
      </c>
      <c r="I833" s="26"/>
      <c r="J833" s="26">
        <f>SUMIF(全省决算数!A832:A2212,D833:D2129,全省决算数!C832:C2212)</f>
        <v>7366</v>
      </c>
      <c r="K833" s="175">
        <f t="shared" si="76"/>
        <v>0.79</v>
      </c>
      <c r="L833" s="175">
        <f t="shared" si="79"/>
        <v>0.79</v>
      </c>
      <c r="M833" s="175">
        <f t="shared" si="77"/>
        <v>0</v>
      </c>
      <c r="N833" s="135">
        <f t="shared" si="80"/>
        <v>-0.206</v>
      </c>
      <c r="O833" s="176" t="str">
        <f t="shared" si="75"/>
        <v>是</v>
      </c>
      <c r="P833" s="176" t="str">
        <f t="shared" si="78"/>
        <v>否</v>
      </c>
    </row>
    <row r="834" ht="14.25" hidden="1" customHeight="1" spans="1:16">
      <c r="A834" s="167" t="s">
        <v>135</v>
      </c>
      <c r="B834" s="168" t="s">
        <v>135</v>
      </c>
      <c r="C834" s="456" t="s">
        <v>1568</v>
      </c>
      <c r="D834" s="169" t="s">
        <v>1588</v>
      </c>
      <c r="E834" s="168" t="s">
        <v>147</v>
      </c>
      <c r="F834" s="49" t="s">
        <v>1589</v>
      </c>
      <c r="G834" s="26">
        <f>VLOOKUP(D834,全省上年决算数!$D$4:$G$1301,4)</f>
        <v>70</v>
      </c>
      <c r="H834" s="26">
        <f>IFERROR(VLOOKUP(D834,全省预算!D:I,5,0),)</f>
        <v>72</v>
      </c>
      <c r="I834" s="26"/>
      <c r="J834" s="26">
        <f>SUMIF(全省决算数!A833:A2213,D834:D2130,全省决算数!C833:C2213)</f>
        <v>10</v>
      </c>
      <c r="K834" s="175">
        <f t="shared" si="76"/>
        <v>0.14</v>
      </c>
      <c r="L834" s="175">
        <f t="shared" si="79"/>
        <v>0.14</v>
      </c>
      <c r="M834" s="175">
        <f t="shared" si="77"/>
        <v>0</v>
      </c>
      <c r="N834" s="135">
        <f t="shared" si="80"/>
        <v>-0.857</v>
      </c>
      <c r="O834" s="176" t="str">
        <f t="shared" si="75"/>
        <v>是</v>
      </c>
      <c r="P834" s="176" t="str">
        <f t="shared" si="78"/>
        <v>否</v>
      </c>
    </row>
    <row r="835" ht="14.25" hidden="1" customHeight="1" spans="1:16">
      <c r="A835" s="167" t="s">
        <v>135</v>
      </c>
      <c r="B835" s="168" t="s">
        <v>135</v>
      </c>
      <c r="C835" s="456" t="s">
        <v>1568</v>
      </c>
      <c r="D835" s="169" t="s">
        <v>1590</v>
      </c>
      <c r="E835" s="168" t="s">
        <v>147</v>
      </c>
      <c r="F835" s="49" t="s">
        <v>1591</v>
      </c>
      <c r="G835" s="26">
        <f>VLOOKUP(D835,全省上年决算数!$D$4:$G$1301,4)</f>
        <v>14514</v>
      </c>
      <c r="H835" s="26">
        <f>IFERROR(VLOOKUP(D835,全省预算!D:I,5,0),)</f>
        <v>15000</v>
      </c>
      <c r="I835" s="26"/>
      <c r="J835" s="26">
        <f>SUMIF(全省决算数!A834:A2214,D835:D2131,全省决算数!C834:C2214)</f>
        <v>7886</v>
      </c>
      <c r="K835" s="175">
        <f t="shared" si="76"/>
        <v>0.54</v>
      </c>
      <c r="L835" s="175">
        <f t="shared" si="79"/>
        <v>0.53</v>
      </c>
      <c r="M835" s="175">
        <f t="shared" si="77"/>
        <v>0</v>
      </c>
      <c r="N835" s="135">
        <f t="shared" si="80"/>
        <v>-0.457</v>
      </c>
      <c r="O835" s="176" t="str">
        <f t="shared" si="75"/>
        <v>是</v>
      </c>
      <c r="P835" s="176" t="str">
        <f t="shared" si="78"/>
        <v>否</v>
      </c>
    </row>
    <row r="836" ht="14.25" hidden="1" customHeight="1" spans="1:16">
      <c r="A836" s="167" t="s">
        <v>135</v>
      </c>
      <c r="B836" s="168" t="s">
        <v>135</v>
      </c>
      <c r="C836" s="456" t="s">
        <v>1568</v>
      </c>
      <c r="D836" s="169" t="s">
        <v>1592</v>
      </c>
      <c r="E836" s="168" t="s">
        <v>147</v>
      </c>
      <c r="F836" s="51" t="s">
        <v>1593</v>
      </c>
      <c r="G836" s="26">
        <f>VLOOKUP(D836,全省上年决算数!$D$4:$G$1301,4)</f>
        <v>153</v>
      </c>
      <c r="H836" s="26">
        <f>IFERROR(VLOOKUP(D836,全省预算!D:I,5,0),)</f>
        <v>156</v>
      </c>
      <c r="I836" s="26"/>
      <c r="J836" s="26">
        <f>SUMIF(全省决算数!A835:A2215,D836:D2132,全省决算数!C835:C2215)</f>
        <v>830</v>
      </c>
      <c r="K836" s="175">
        <f t="shared" si="76"/>
        <v>5.42</v>
      </c>
      <c r="L836" s="175">
        <f t="shared" si="79"/>
        <v>5.32</v>
      </c>
      <c r="M836" s="175">
        <f t="shared" si="77"/>
        <v>0</v>
      </c>
      <c r="N836" s="135">
        <f t="shared" si="80"/>
        <v>4.425</v>
      </c>
      <c r="O836" s="176" t="str">
        <f t="shared" ref="O836:O899" si="81">IF(F836&lt;&gt;"",IF(SUM(G836:J836)&lt;&gt;0,"是","否"),"空")</f>
        <v>是</v>
      </c>
      <c r="P836" s="176" t="str">
        <f t="shared" si="78"/>
        <v>否</v>
      </c>
    </row>
    <row r="837" ht="14.25" hidden="1" customHeight="1" spans="1:16">
      <c r="A837" s="167" t="s">
        <v>135</v>
      </c>
      <c r="B837" s="168" t="s">
        <v>135</v>
      </c>
      <c r="C837" s="456" t="s">
        <v>1568</v>
      </c>
      <c r="D837" s="169" t="s">
        <v>1594</v>
      </c>
      <c r="E837" s="168" t="s">
        <v>147</v>
      </c>
      <c r="F837" s="51" t="s">
        <v>1595</v>
      </c>
      <c r="G837" s="26">
        <f>VLOOKUP(D837,全省上年决算数!$D$4:$G$1301,4)</f>
        <v>1954</v>
      </c>
      <c r="H837" s="26">
        <f>IFERROR(VLOOKUP(D837,全省预算!D:I,5,0),)</f>
        <v>2000</v>
      </c>
      <c r="I837" s="26"/>
      <c r="J837" s="26">
        <f>SUMIF(全省决算数!A836:A2216,D837:D2133,全省决算数!C836:C2216)</f>
        <v>764</v>
      </c>
      <c r="K837" s="175">
        <f t="shared" ref="K837:K900" si="82">J837/G837</f>
        <v>0.39</v>
      </c>
      <c r="L837" s="175">
        <f t="shared" si="79"/>
        <v>0.38</v>
      </c>
      <c r="M837" s="175">
        <f t="shared" ref="M837:M900" si="83">IFERROR(J837/I837,0)</f>
        <v>0</v>
      </c>
      <c r="N837" s="135">
        <f t="shared" si="80"/>
        <v>-0.609</v>
      </c>
      <c r="O837" s="176" t="str">
        <f t="shared" si="81"/>
        <v>是</v>
      </c>
      <c r="P837" s="176" t="str">
        <f t="shared" ref="P837:P900" si="84">IF(C837&lt;&gt;"","否","是")</f>
        <v>否</v>
      </c>
    </row>
    <row r="838" ht="14.25" hidden="1" customHeight="1" spans="1:16">
      <c r="A838" s="167" t="s">
        <v>135</v>
      </c>
      <c r="B838" s="168" t="s">
        <v>135</v>
      </c>
      <c r="C838" s="456" t="s">
        <v>1568</v>
      </c>
      <c r="D838" s="169" t="s">
        <v>1596</v>
      </c>
      <c r="E838" s="168" t="s">
        <v>147</v>
      </c>
      <c r="F838" s="49" t="s">
        <v>1597</v>
      </c>
      <c r="G838" s="26">
        <f>VLOOKUP(D838,全省上年决算数!$D$4:$G$1301,4)</f>
        <v>127234</v>
      </c>
      <c r="H838" s="26">
        <f>IFERROR(VLOOKUP(D838,全省预算!D:I,5,0),)</f>
        <v>136000</v>
      </c>
      <c r="I838" s="26"/>
      <c r="J838" s="26">
        <f>SUMIF(全省决算数!A837:A2217,D838:D2134,全省决算数!C837:C2217)</f>
        <v>65618</v>
      </c>
      <c r="K838" s="175">
        <f t="shared" si="82"/>
        <v>0.52</v>
      </c>
      <c r="L838" s="175">
        <f t="shared" ref="L838:L901" si="85">J838/H838</f>
        <v>0.48</v>
      </c>
      <c r="M838" s="175">
        <f t="shared" si="83"/>
        <v>0</v>
      </c>
      <c r="N838" s="135">
        <f t="shared" si="80"/>
        <v>-0.484</v>
      </c>
      <c r="O838" s="176" t="str">
        <f t="shared" si="81"/>
        <v>是</v>
      </c>
      <c r="P838" s="176" t="str">
        <f t="shared" si="84"/>
        <v>否</v>
      </c>
    </row>
    <row r="839" ht="14.25" hidden="1" customHeight="1" spans="1:16">
      <c r="A839" s="167" t="s">
        <v>135</v>
      </c>
      <c r="B839" s="168" t="s">
        <v>135</v>
      </c>
      <c r="C839" s="456" t="s">
        <v>1568</v>
      </c>
      <c r="D839" s="169" t="s">
        <v>1598</v>
      </c>
      <c r="E839" s="168" t="s">
        <v>147</v>
      </c>
      <c r="F839" s="49" t="s">
        <v>1599</v>
      </c>
      <c r="G839" s="26">
        <f>VLOOKUP(D839,全省上年决算数!$D$4:$G$1301,4)</f>
        <v>62934</v>
      </c>
      <c r="H839" s="26">
        <f>IFERROR(VLOOKUP(D839,全省预算!D:I,5,0),)</f>
        <v>65000</v>
      </c>
      <c r="I839" s="26"/>
      <c r="J839" s="26">
        <f>SUMIF(全省决算数!A838:A2218,D839:D2135,全省决算数!C838:C2218)</f>
        <v>60540</v>
      </c>
      <c r="K839" s="175">
        <f t="shared" si="82"/>
        <v>0.96</v>
      </c>
      <c r="L839" s="175">
        <f t="shared" si="85"/>
        <v>0.93</v>
      </c>
      <c r="M839" s="175">
        <f t="shared" si="83"/>
        <v>0</v>
      </c>
      <c r="N839" s="135">
        <f t="shared" si="80"/>
        <v>-0.038</v>
      </c>
      <c r="O839" s="176" t="str">
        <f t="shared" si="81"/>
        <v>是</v>
      </c>
      <c r="P839" s="176" t="str">
        <f t="shared" si="84"/>
        <v>否</v>
      </c>
    </row>
    <row r="840" ht="14.25" hidden="1" customHeight="1" spans="1:16">
      <c r="A840" s="167" t="s">
        <v>135</v>
      </c>
      <c r="B840" s="168" t="s">
        <v>135</v>
      </c>
      <c r="C840" s="456" t="s">
        <v>1568</v>
      </c>
      <c r="D840" s="169" t="s">
        <v>1600</v>
      </c>
      <c r="E840" s="168" t="s">
        <v>147</v>
      </c>
      <c r="F840" s="49" t="s">
        <v>1601</v>
      </c>
      <c r="G840" s="26">
        <f>VLOOKUP(D840,全省上年决算数!$D$4:$G$1301,4)</f>
        <v>104353</v>
      </c>
      <c r="H840" s="26">
        <f>IFERROR(VLOOKUP(D840,全省预算!D:I,5,0),)</f>
        <v>107000</v>
      </c>
      <c r="I840" s="26"/>
      <c r="J840" s="26">
        <f>SUMIF(全省决算数!A839:A2219,D840:D2136,全省决算数!C839:C2219)</f>
        <v>92532</v>
      </c>
      <c r="K840" s="175">
        <f t="shared" si="82"/>
        <v>0.89</v>
      </c>
      <c r="L840" s="175">
        <f t="shared" si="85"/>
        <v>0.86</v>
      </c>
      <c r="M840" s="175">
        <f t="shared" si="83"/>
        <v>0</v>
      </c>
      <c r="N840" s="135">
        <f t="shared" si="80"/>
        <v>-0.113</v>
      </c>
      <c r="O840" s="176" t="str">
        <f t="shared" si="81"/>
        <v>是</v>
      </c>
      <c r="P840" s="176" t="str">
        <f t="shared" si="84"/>
        <v>否</v>
      </c>
    </row>
    <row r="841" ht="14.25" hidden="1" customHeight="1" spans="1:16">
      <c r="A841" s="167" t="s">
        <v>135</v>
      </c>
      <c r="B841" s="168" t="s">
        <v>135</v>
      </c>
      <c r="C841" s="456" t="s">
        <v>1568</v>
      </c>
      <c r="D841" s="169" t="s">
        <v>1602</v>
      </c>
      <c r="E841" s="168" t="s">
        <v>147</v>
      </c>
      <c r="F841" s="49" t="s">
        <v>1603</v>
      </c>
      <c r="G841" s="26">
        <f>VLOOKUP(D841,全省上年决算数!$D$4:$G$1301,4)</f>
        <v>18627</v>
      </c>
      <c r="H841" s="26">
        <f>IFERROR(VLOOKUP(D841,全省预算!D:I,5,0),)</f>
        <v>18600</v>
      </c>
      <c r="I841" s="26"/>
      <c r="J841" s="26">
        <f>SUMIF(全省决算数!A840:A2220,D841:D2137,全省决算数!C840:C2220)</f>
        <v>10222</v>
      </c>
      <c r="K841" s="175">
        <f t="shared" si="82"/>
        <v>0.55</v>
      </c>
      <c r="L841" s="175">
        <f t="shared" si="85"/>
        <v>0.55</v>
      </c>
      <c r="M841" s="175">
        <f t="shared" si="83"/>
        <v>0</v>
      </c>
      <c r="N841" s="135">
        <f t="shared" si="80"/>
        <v>-0.451</v>
      </c>
      <c r="O841" s="176" t="str">
        <f t="shared" si="81"/>
        <v>是</v>
      </c>
      <c r="P841" s="176" t="str">
        <f t="shared" si="84"/>
        <v>否</v>
      </c>
    </row>
    <row r="842" ht="14.25" hidden="1" customHeight="1" spans="1:16">
      <c r="A842" s="167" t="s">
        <v>135</v>
      </c>
      <c r="B842" s="168" t="s">
        <v>135</v>
      </c>
      <c r="C842" s="456" t="s">
        <v>1568</v>
      </c>
      <c r="D842" s="169" t="s">
        <v>1604</v>
      </c>
      <c r="E842" s="168" t="s">
        <v>147</v>
      </c>
      <c r="F842" s="51" t="s">
        <v>1605</v>
      </c>
      <c r="G842" s="26">
        <f>VLOOKUP(D842,全省上年决算数!$D$4:$G$1301,4)</f>
        <v>81231</v>
      </c>
      <c r="H842" s="26">
        <f>IFERROR(VLOOKUP(D842,全省预算!D:I,5,0),)</f>
        <v>84820</v>
      </c>
      <c r="I842" s="26"/>
      <c r="J842" s="26">
        <f>SUMIF(全省决算数!A841:A2221,D842:D2138,全省决算数!C841:C2221)</f>
        <v>50769</v>
      </c>
      <c r="K842" s="175">
        <f t="shared" si="82"/>
        <v>0.62</v>
      </c>
      <c r="L842" s="175">
        <f t="shared" si="85"/>
        <v>0.6</v>
      </c>
      <c r="M842" s="175">
        <f t="shared" si="83"/>
        <v>0</v>
      </c>
      <c r="N842" s="135">
        <f t="shared" si="80"/>
        <v>-0.375</v>
      </c>
      <c r="O842" s="176" t="str">
        <f t="shared" si="81"/>
        <v>是</v>
      </c>
      <c r="P842" s="176" t="str">
        <f t="shared" si="84"/>
        <v>否</v>
      </c>
    </row>
    <row r="843" ht="14.25" hidden="1" customHeight="1" spans="1:16">
      <c r="A843" s="167" t="s">
        <v>135</v>
      </c>
      <c r="B843" s="168" t="s">
        <v>135</v>
      </c>
      <c r="C843" s="456" t="s">
        <v>1568</v>
      </c>
      <c r="D843" s="169" t="s">
        <v>1606</v>
      </c>
      <c r="E843" s="168" t="s">
        <v>147</v>
      </c>
      <c r="F843" s="49" t="s">
        <v>1607</v>
      </c>
      <c r="G843" s="26">
        <f>VLOOKUP(D843,全省上年决算数!$D$4:$G$1301,4)</f>
        <v>0</v>
      </c>
      <c r="H843" s="26">
        <f>IFERROR(VLOOKUP(D843,全省预算!D:I,5,0),)</f>
        <v>0</v>
      </c>
      <c r="I843" s="26"/>
      <c r="J843" s="26">
        <f>SUMIF(全省决算数!A842:A2222,D843:D2139,全省决算数!C842:C2222)</f>
        <v>0</v>
      </c>
      <c r="K843" s="175"/>
      <c r="L843" s="175"/>
      <c r="M843" s="175">
        <f t="shared" si="83"/>
        <v>0</v>
      </c>
      <c r="N843" s="135" t="str">
        <f t="shared" si="80"/>
        <v/>
      </c>
      <c r="O843" s="176" t="str">
        <f t="shared" si="81"/>
        <v>否</v>
      </c>
      <c r="P843" s="176" t="str">
        <f t="shared" si="84"/>
        <v>否</v>
      </c>
    </row>
    <row r="844" ht="14.25" hidden="1" customHeight="1" spans="1:16">
      <c r="A844" s="167" t="s">
        <v>135</v>
      </c>
      <c r="B844" s="168" t="s">
        <v>135</v>
      </c>
      <c r="C844" s="456" t="s">
        <v>1568</v>
      </c>
      <c r="D844" s="169" t="s">
        <v>1608</v>
      </c>
      <c r="E844" s="168" t="s">
        <v>147</v>
      </c>
      <c r="F844" s="51" t="s">
        <v>1609</v>
      </c>
      <c r="G844" s="26">
        <f>VLOOKUP(D844,全省上年决算数!$D$4:$G$1301,4)</f>
        <v>77760</v>
      </c>
      <c r="H844" s="26">
        <f>IFERROR(VLOOKUP(D844,全省预算!D:I,5,0),)</f>
        <v>80190</v>
      </c>
      <c r="I844" s="26"/>
      <c r="J844" s="26">
        <f>SUMIF(全省决算数!A843:A2223,D844:D2140,全省决算数!C843:C2223)</f>
        <v>82794</v>
      </c>
      <c r="K844" s="175">
        <f t="shared" si="82"/>
        <v>1.06</v>
      </c>
      <c r="L844" s="175">
        <f t="shared" si="85"/>
        <v>1.03</v>
      </c>
      <c r="M844" s="175">
        <f t="shared" si="83"/>
        <v>0</v>
      </c>
      <c r="N844" s="135">
        <f t="shared" si="80"/>
        <v>0.065</v>
      </c>
      <c r="O844" s="176" t="str">
        <f t="shared" si="81"/>
        <v>是</v>
      </c>
      <c r="P844" s="176" t="str">
        <f t="shared" si="84"/>
        <v>否</v>
      </c>
    </row>
    <row r="845" ht="14.25" hidden="1" customHeight="1" spans="1:16">
      <c r="A845" s="167" t="s">
        <v>135</v>
      </c>
      <c r="B845" s="168" t="s">
        <v>135</v>
      </c>
      <c r="C845" s="456" t="s">
        <v>1568</v>
      </c>
      <c r="D845" s="169" t="s">
        <v>1610</v>
      </c>
      <c r="E845" s="168" t="s">
        <v>147</v>
      </c>
      <c r="F845" s="49" t="s">
        <v>1611</v>
      </c>
      <c r="G845" s="26">
        <f>VLOOKUP(D845,全省上年决算数!$D$4:$G$1301,4)</f>
        <v>168455</v>
      </c>
      <c r="H845" s="26">
        <f>IFERROR(VLOOKUP(D845,全省预算!D:I,5,0),)</f>
        <v>175000</v>
      </c>
      <c r="I845" s="26"/>
      <c r="J845" s="26">
        <f>SUMIF(全省决算数!A844:A2224,D845:D2141,全省决算数!C844:C2224)</f>
        <v>225870</v>
      </c>
      <c r="K845" s="175">
        <f t="shared" si="82"/>
        <v>1.34</v>
      </c>
      <c r="L845" s="175">
        <f t="shared" si="85"/>
        <v>1.29</v>
      </c>
      <c r="M845" s="175">
        <f t="shared" si="83"/>
        <v>0</v>
      </c>
      <c r="N845" s="135">
        <f t="shared" si="80"/>
        <v>0.341</v>
      </c>
      <c r="O845" s="176" t="str">
        <f t="shared" si="81"/>
        <v>是</v>
      </c>
      <c r="P845" s="176" t="str">
        <f t="shared" si="84"/>
        <v>否</v>
      </c>
    </row>
    <row r="846" ht="14.25" hidden="1" customHeight="1" spans="1:16">
      <c r="A846" s="167" t="s">
        <v>135</v>
      </c>
      <c r="B846" s="168" t="s">
        <v>135</v>
      </c>
      <c r="C846" s="456" t="s">
        <v>1568</v>
      </c>
      <c r="D846" s="169" t="s">
        <v>1612</v>
      </c>
      <c r="E846" s="168" t="s">
        <v>147</v>
      </c>
      <c r="F846" s="49" t="s">
        <v>1613</v>
      </c>
      <c r="G846" s="26">
        <f>VLOOKUP(D846,全省上年决算数!$D$4:$G$1301,4)</f>
        <v>416989</v>
      </c>
      <c r="H846" s="26">
        <f>IFERROR(VLOOKUP(D846,全省预算!D:I,5,0),)</f>
        <v>430000</v>
      </c>
      <c r="I846" s="26"/>
      <c r="J846" s="26">
        <f>SUMIF(全省决算数!A845:A2225,D846:D2142,全省决算数!C845:C2225)</f>
        <v>492846</v>
      </c>
      <c r="K846" s="175">
        <f t="shared" si="82"/>
        <v>1.18</v>
      </c>
      <c r="L846" s="175">
        <f t="shared" si="85"/>
        <v>1.15</v>
      </c>
      <c r="M846" s="175">
        <f t="shared" si="83"/>
        <v>0</v>
      </c>
      <c r="N846" s="135">
        <f t="shared" si="80"/>
        <v>0.182</v>
      </c>
      <c r="O846" s="176" t="str">
        <f t="shared" si="81"/>
        <v>是</v>
      </c>
      <c r="P846" s="176" t="str">
        <f t="shared" si="84"/>
        <v>否</v>
      </c>
    </row>
    <row r="847" ht="14.25" hidden="1" customHeight="1" spans="1:16">
      <c r="A847" s="167" t="s">
        <v>135</v>
      </c>
      <c r="B847" s="168" t="s">
        <v>135</v>
      </c>
      <c r="C847" s="456" t="s">
        <v>1568</v>
      </c>
      <c r="D847" s="169" t="s">
        <v>1614</v>
      </c>
      <c r="E847" s="168" t="s">
        <v>147</v>
      </c>
      <c r="F847" s="51" t="s">
        <v>1615</v>
      </c>
      <c r="G847" s="26">
        <f>VLOOKUP(D847,全省上年决算数!$D$4:$G$1301,4)</f>
        <v>664</v>
      </c>
      <c r="H847" s="26">
        <f>IFERROR(VLOOKUP(D847,全省预算!D:I,5,0),)</f>
        <v>680</v>
      </c>
      <c r="I847" s="26"/>
      <c r="J847" s="26">
        <f>SUMIF(全省决算数!A846:A2226,D847:D2143,全省决算数!C846:C2226)</f>
        <v>798</v>
      </c>
      <c r="K847" s="175">
        <f t="shared" si="82"/>
        <v>1.2</v>
      </c>
      <c r="L847" s="175">
        <f t="shared" si="85"/>
        <v>1.17</v>
      </c>
      <c r="M847" s="175">
        <f t="shared" si="83"/>
        <v>0</v>
      </c>
      <c r="N847" s="135">
        <f t="shared" si="80"/>
        <v>0.202</v>
      </c>
      <c r="O847" s="176" t="str">
        <f t="shared" si="81"/>
        <v>是</v>
      </c>
      <c r="P847" s="176" t="str">
        <f t="shared" si="84"/>
        <v>否</v>
      </c>
    </row>
    <row r="848" ht="14.25" hidden="1" customHeight="1" spans="1:16">
      <c r="A848" s="167" t="s">
        <v>135</v>
      </c>
      <c r="B848" s="168" t="s">
        <v>135</v>
      </c>
      <c r="C848" s="456" t="s">
        <v>1568</v>
      </c>
      <c r="D848" s="169" t="s">
        <v>1616</v>
      </c>
      <c r="E848" s="168" t="s">
        <v>147</v>
      </c>
      <c r="F848" s="49" t="s">
        <v>1617</v>
      </c>
      <c r="G848" s="26">
        <f>VLOOKUP(D848,全省上年决算数!$D$4:$G$1301,4)</f>
        <v>19146</v>
      </c>
      <c r="H848" s="26">
        <f>IFERROR(VLOOKUP(D848,全省预算!D:I,5,0),)</f>
        <v>20100</v>
      </c>
      <c r="I848" s="26"/>
      <c r="J848" s="26">
        <f>SUMIF(全省决算数!A847:A2227,D848:D2144,全省决算数!C847:C2227)</f>
        <v>23695</v>
      </c>
      <c r="K848" s="175">
        <f t="shared" si="82"/>
        <v>1.24</v>
      </c>
      <c r="L848" s="175">
        <f t="shared" si="85"/>
        <v>1.18</v>
      </c>
      <c r="M848" s="175">
        <f t="shared" si="83"/>
        <v>0</v>
      </c>
      <c r="N848" s="135">
        <f t="shared" si="80"/>
        <v>0.238</v>
      </c>
      <c r="O848" s="176" t="str">
        <f t="shared" si="81"/>
        <v>是</v>
      </c>
      <c r="P848" s="176" t="str">
        <f t="shared" si="84"/>
        <v>否</v>
      </c>
    </row>
    <row r="849" ht="14.25" hidden="1" customHeight="1" spans="1:16">
      <c r="A849" s="167" t="s">
        <v>135</v>
      </c>
      <c r="B849" s="168" t="s">
        <v>135</v>
      </c>
      <c r="C849" s="456" t="s">
        <v>1568</v>
      </c>
      <c r="D849" s="169" t="s">
        <v>1618</v>
      </c>
      <c r="E849" s="168" t="s">
        <v>147</v>
      </c>
      <c r="F849" s="49" t="s">
        <v>1619</v>
      </c>
      <c r="G849" s="26">
        <f>VLOOKUP(D849,全省上年决算数!$D$4:$G$1301,4)</f>
        <v>33</v>
      </c>
      <c r="H849" s="26">
        <f>IFERROR(VLOOKUP(D849,全省预算!D:I,5,0),)</f>
        <v>34</v>
      </c>
      <c r="I849" s="26"/>
      <c r="J849" s="26">
        <f>SUMIF(全省决算数!A848:A2228,D849:D2145,全省决算数!C848:C2228)</f>
        <v>8</v>
      </c>
      <c r="K849" s="175">
        <f t="shared" si="82"/>
        <v>0.24</v>
      </c>
      <c r="L849" s="175">
        <f t="shared" si="85"/>
        <v>0.24</v>
      </c>
      <c r="M849" s="175">
        <f t="shared" si="83"/>
        <v>0</v>
      </c>
      <c r="N849" s="135">
        <f t="shared" si="80"/>
        <v>-0.758</v>
      </c>
      <c r="O849" s="176" t="str">
        <f t="shared" si="81"/>
        <v>是</v>
      </c>
      <c r="P849" s="176" t="str">
        <f t="shared" si="84"/>
        <v>否</v>
      </c>
    </row>
    <row r="850" ht="14.25" hidden="1" customHeight="1" spans="1:16">
      <c r="A850" s="167" t="s">
        <v>135</v>
      </c>
      <c r="B850" s="168" t="s">
        <v>135</v>
      </c>
      <c r="C850" s="456" t="s">
        <v>1568</v>
      </c>
      <c r="D850" s="169" t="s">
        <v>1620</v>
      </c>
      <c r="E850" s="168" t="s">
        <v>147</v>
      </c>
      <c r="F850" s="49" t="s">
        <v>1621</v>
      </c>
      <c r="G850" s="26">
        <f>VLOOKUP(D850,全省上年决算数!$D$4:$G$1301,4)</f>
        <v>254733</v>
      </c>
      <c r="H850" s="26">
        <f>IFERROR(VLOOKUP(D850,全省预算!D:I,5,0),)</f>
        <v>260364</v>
      </c>
      <c r="I850" s="26"/>
      <c r="J850" s="26">
        <f>SUMIF(全省决算数!A849:A2229,D850:D2146,全省决算数!C849:C2229)</f>
        <v>200666</v>
      </c>
      <c r="K850" s="175">
        <f t="shared" si="82"/>
        <v>0.79</v>
      </c>
      <c r="L850" s="175">
        <f t="shared" si="85"/>
        <v>0.77</v>
      </c>
      <c r="M850" s="175">
        <f t="shared" si="83"/>
        <v>0</v>
      </c>
      <c r="N850" s="135">
        <f t="shared" si="80"/>
        <v>-0.212</v>
      </c>
      <c r="O850" s="176" t="str">
        <f t="shared" si="81"/>
        <v>是</v>
      </c>
      <c r="P850" s="176" t="str">
        <f t="shared" si="84"/>
        <v>否</v>
      </c>
    </row>
    <row r="851" ht="21.95" customHeight="1" spans="1:16">
      <c r="A851" s="167" t="s">
        <v>135</v>
      </c>
      <c r="B851" s="456" t="s">
        <v>1566</v>
      </c>
      <c r="C851" s="168"/>
      <c r="D851" s="169" t="s">
        <v>1622</v>
      </c>
      <c r="E851" s="168"/>
      <c r="F851" s="49" t="s">
        <v>1623</v>
      </c>
      <c r="G851" s="26">
        <f>SUMIF($C852:$C$1301,$D851,$G852:$G$1301)</f>
        <v>629463</v>
      </c>
      <c r="H851" s="26">
        <f>VLOOKUP(F851,全省预算!$F:$H,3,0)</f>
        <v>670000</v>
      </c>
      <c r="I851" s="26">
        <f>IFERROR(VLOOKUP(D851,全省调整!A:I,3,0),)</f>
        <v>867039</v>
      </c>
      <c r="J851" s="26">
        <f>VLOOKUP(F851,全省决算数!$B:$C,2,0)</f>
        <v>757302</v>
      </c>
      <c r="K851" s="407">
        <f t="shared" si="82"/>
        <v>1.203</v>
      </c>
      <c r="L851" s="407">
        <f t="shared" si="85"/>
        <v>1.13</v>
      </c>
      <c r="M851" s="407">
        <f t="shared" si="83"/>
        <v>0.873</v>
      </c>
      <c r="N851" s="133">
        <f t="shared" si="80"/>
        <v>0.203</v>
      </c>
      <c r="O851" s="176" t="str">
        <f t="shared" si="81"/>
        <v>是</v>
      </c>
      <c r="P851" s="176" t="str">
        <f t="shared" si="84"/>
        <v>是</v>
      </c>
    </row>
    <row r="852" ht="14.25" hidden="1" customHeight="1" spans="1:16">
      <c r="A852" s="167" t="s">
        <v>135</v>
      </c>
      <c r="B852" s="168" t="s">
        <v>135</v>
      </c>
      <c r="C852" s="456" t="s">
        <v>1622</v>
      </c>
      <c r="D852" s="169" t="s">
        <v>1624</v>
      </c>
      <c r="E852" s="168" t="s">
        <v>147</v>
      </c>
      <c r="F852" s="51" t="s">
        <v>141</v>
      </c>
      <c r="G852" s="26">
        <f>VLOOKUP(D852,全省上年决算数!$D$4:$G$1301,4)</f>
        <v>49957</v>
      </c>
      <c r="H852" s="26">
        <f>IFERROR(VLOOKUP(D852,全省预算!D:I,5,0),)</f>
        <v>52400</v>
      </c>
      <c r="I852" s="26"/>
      <c r="J852" s="26">
        <f>SUMIF(全省决算数!A851:A2231,D852:D2148,全省决算数!C851:C2231)</f>
        <v>64132</v>
      </c>
      <c r="K852" s="175">
        <f t="shared" si="82"/>
        <v>1.28</v>
      </c>
      <c r="L852" s="175">
        <f t="shared" si="85"/>
        <v>1.22</v>
      </c>
      <c r="M852" s="175">
        <f t="shared" si="83"/>
        <v>0</v>
      </c>
      <c r="N852" s="135">
        <f t="shared" si="80"/>
        <v>0.284</v>
      </c>
      <c r="O852" s="176" t="str">
        <f t="shared" si="81"/>
        <v>是</v>
      </c>
      <c r="P852" s="176" t="str">
        <f t="shared" si="84"/>
        <v>否</v>
      </c>
    </row>
    <row r="853" ht="14.25" hidden="1" customHeight="1" spans="1:16">
      <c r="A853" s="167" t="s">
        <v>135</v>
      </c>
      <c r="B853" s="168" t="s">
        <v>135</v>
      </c>
      <c r="C853" s="456" t="s">
        <v>1622</v>
      </c>
      <c r="D853" s="169" t="s">
        <v>1625</v>
      </c>
      <c r="E853" s="168" t="s">
        <v>147</v>
      </c>
      <c r="F853" s="51" t="s">
        <v>143</v>
      </c>
      <c r="G853" s="26">
        <f>VLOOKUP(D853,全省上年决算数!$D$4:$G$1301,4)</f>
        <v>3164</v>
      </c>
      <c r="H853" s="26">
        <f>IFERROR(VLOOKUP(D853,全省预算!D:I,5,0),)</f>
        <v>3150</v>
      </c>
      <c r="I853" s="26"/>
      <c r="J853" s="26">
        <f>SUMIF(全省决算数!A852:A2232,D853:D2149,全省决算数!C852:C2232)</f>
        <v>3620</v>
      </c>
      <c r="K853" s="175">
        <f t="shared" si="82"/>
        <v>1.14</v>
      </c>
      <c r="L853" s="175">
        <f t="shared" si="85"/>
        <v>1.15</v>
      </c>
      <c r="M853" s="175">
        <f t="shared" si="83"/>
        <v>0</v>
      </c>
      <c r="N853" s="135">
        <f t="shared" si="80"/>
        <v>0.144</v>
      </c>
      <c r="O853" s="176" t="str">
        <f t="shared" si="81"/>
        <v>是</v>
      </c>
      <c r="P853" s="176" t="str">
        <f t="shared" si="84"/>
        <v>否</v>
      </c>
    </row>
    <row r="854" ht="14.25" hidden="1" customHeight="1" spans="1:16">
      <c r="A854" s="167" t="s">
        <v>135</v>
      </c>
      <c r="B854" s="168" t="s">
        <v>135</v>
      </c>
      <c r="C854" s="456" t="s">
        <v>1622</v>
      </c>
      <c r="D854" s="169" t="s">
        <v>1626</v>
      </c>
      <c r="E854" s="168" t="s">
        <v>147</v>
      </c>
      <c r="F854" s="49" t="s">
        <v>145</v>
      </c>
      <c r="G854" s="26">
        <f>VLOOKUP(D854,全省上年决算数!$D$4:$G$1301,4)</f>
        <v>185</v>
      </c>
      <c r="H854" s="26">
        <f>IFERROR(VLOOKUP(D854,全省预算!D:I,5,0),)</f>
        <v>190</v>
      </c>
      <c r="I854" s="26"/>
      <c r="J854" s="26">
        <f>SUMIF(全省决算数!A853:A2233,D854:D2150,全省决算数!C853:C2233)</f>
        <v>185</v>
      </c>
      <c r="K854" s="175">
        <f t="shared" si="82"/>
        <v>1</v>
      </c>
      <c r="L854" s="175">
        <f t="shared" si="85"/>
        <v>0.97</v>
      </c>
      <c r="M854" s="175">
        <f t="shared" si="83"/>
        <v>0</v>
      </c>
      <c r="N854" s="135">
        <f t="shared" si="80"/>
        <v>0</v>
      </c>
      <c r="O854" s="176" t="str">
        <f t="shared" si="81"/>
        <v>是</v>
      </c>
      <c r="P854" s="176" t="str">
        <f t="shared" si="84"/>
        <v>否</v>
      </c>
    </row>
    <row r="855" ht="14.25" hidden="1" customHeight="1" spans="1:16">
      <c r="A855" s="167" t="s">
        <v>135</v>
      </c>
      <c r="B855" s="168" t="s">
        <v>135</v>
      </c>
      <c r="C855" s="456" t="s">
        <v>1622</v>
      </c>
      <c r="D855" s="169" t="s">
        <v>1627</v>
      </c>
      <c r="E855" s="168" t="s">
        <v>147</v>
      </c>
      <c r="F855" s="49" t="s">
        <v>1628</v>
      </c>
      <c r="G855" s="26">
        <f>VLOOKUP(D855,全省上年决算数!$D$4:$G$1301,4)</f>
        <v>101063</v>
      </c>
      <c r="H855" s="26">
        <f>IFERROR(VLOOKUP(D855,全省预算!D:I,5,0),)</f>
        <v>103300</v>
      </c>
      <c r="I855" s="26"/>
      <c r="J855" s="26">
        <f>SUMIF(全省决算数!A854:A2234,D855:D2151,全省决算数!C854:C2234)</f>
        <v>130417</v>
      </c>
      <c r="K855" s="175">
        <f t="shared" si="82"/>
        <v>1.29</v>
      </c>
      <c r="L855" s="175">
        <f t="shared" si="85"/>
        <v>1.26</v>
      </c>
      <c r="M855" s="175">
        <f t="shared" si="83"/>
        <v>0</v>
      </c>
      <c r="N855" s="135">
        <f t="shared" si="80"/>
        <v>0.29</v>
      </c>
      <c r="O855" s="176" t="str">
        <f t="shared" si="81"/>
        <v>是</v>
      </c>
      <c r="P855" s="176" t="str">
        <f t="shared" si="84"/>
        <v>否</v>
      </c>
    </row>
    <row r="856" ht="14.25" hidden="1" customHeight="1" spans="1:16">
      <c r="A856" s="167" t="s">
        <v>135</v>
      </c>
      <c r="B856" s="168"/>
      <c r="C856" s="456" t="s">
        <v>1622</v>
      </c>
      <c r="D856" s="169" t="s">
        <v>1629</v>
      </c>
      <c r="E856" s="168" t="s">
        <v>147</v>
      </c>
      <c r="F856" s="49" t="s">
        <v>1630</v>
      </c>
      <c r="G856" s="26">
        <f>VLOOKUP(D856,全省上年决算数!$D$4:$G$1301,4)</f>
        <v>65742</v>
      </c>
      <c r="H856" s="26">
        <f>IFERROR(VLOOKUP(D856,全省预算!D:I,5,0),)</f>
        <v>67000</v>
      </c>
      <c r="I856" s="26"/>
      <c r="J856" s="26">
        <f>SUMIF(全省决算数!A855:A2235,D856:D2152,全省决算数!C855:C2235)</f>
        <v>72319</v>
      </c>
      <c r="K856" s="175">
        <f t="shared" si="82"/>
        <v>1.1</v>
      </c>
      <c r="L856" s="175">
        <f t="shared" si="85"/>
        <v>1.08</v>
      </c>
      <c r="M856" s="175">
        <f t="shared" si="83"/>
        <v>0</v>
      </c>
      <c r="N856" s="135">
        <f t="shared" si="80"/>
        <v>0.1</v>
      </c>
      <c r="O856" s="176" t="str">
        <f t="shared" si="81"/>
        <v>是</v>
      </c>
      <c r="P856" s="176" t="str">
        <f t="shared" si="84"/>
        <v>否</v>
      </c>
    </row>
    <row r="857" ht="14.25" hidden="1" customHeight="1" spans="1:16">
      <c r="A857" s="167" t="s">
        <v>135</v>
      </c>
      <c r="B857" s="168" t="s">
        <v>135</v>
      </c>
      <c r="C857" s="456" t="s">
        <v>1622</v>
      </c>
      <c r="D857" s="169" t="s">
        <v>1631</v>
      </c>
      <c r="E857" s="168" t="s">
        <v>147</v>
      </c>
      <c r="F857" s="49" t="s">
        <v>1632</v>
      </c>
      <c r="G857" s="26">
        <f>VLOOKUP(D857,全省上年决算数!$D$4:$G$1301,4)</f>
        <v>5897</v>
      </c>
      <c r="H857" s="26">
        <f>IFERROR(VLOOKUP(D857,全省预算!D:I,5,0),)</f>
        <v>6000</v>
      </c>
      <c r="I857" s="26"/>
      <c r="J857" s="26">
        <f>SUMIF(全省决算数!A856:A2236,D857:D2153,全省决算数!C856:C2236)</f>
        <v>4104</v>
      </c>
      <c r="K857" s="175">
        <f t="shared" si="82"/>
        <v>0.7</v>
      </c>
      <c r="L857" s="175">
        <f t="shared" si="85"/>
        <v>0.68</v>
      </c>
      <c r="M857" s="175">
        <f t="shared" si="83"/>
        <v>0</v>
      </c>
      <c r="N857" s="135">
        <f t="shared" si="80"/>
        <v>-0.304</v>
      </c>
      <c r="O857" s="176" t="str">
        <f t="shared" si="81"/>
        <v>是</v>
      </c>
      <c r="P857" s="176" t="str">
        <f t="shared" si="84"/>
        <v>否</v>
      </c>
    </row>
    <row r="858" ht="14.25" hidden="1" customHeight="1" spans="1:16">
      <c r="A858" s="167" t="s">
        <v>135</v>
      </c>
      <c r="B858" s="168" t="s">
        <v>135</v>
      </c>
      <c r="C858" s="456" t="s">
        <v>1622</v>
      </c>
      <c r="D858" s="169" t="s">
        <v>1633</v>
      </c>
      <c r="E858" s="168" t="s">
        <v>147</v>
      </c>
      <c r="F858" s="49" t="s">
        <v>1634</v>
      </c>
      <c r="G858" s="26">
        <f>VLOOKUP(D858,全省上年决算数!$D$4:$G$1301,4)</f>
        <v>2710</v>
      </c>
      <c r="H858" s="26">
        <f>IFERROR(VLOOKUP(D858,全省预算!D:I,5,0),)</f>
        <v>2800</v>
      </c>
      <c r="I858" s="26"/>
      <c r="J858" s="26">
        <f>SUMIF(全省决算数!A857:A2237,D858:D2154,全省决算数!C857:C2237)</f>
        <v>9439</v>
      </c>
      <c r="K858" s="175">
        <f t="shared" si="82"/>
        <v>3.48</v>
      </c>
      <c r="L858" s="175">
        <f t="shared" si="85"/>
        <v>3.37</v>
      </c>
      <c r="M858" s="175">
        <f t="shared" si="83"/>
        <v>0</v>
      </c>
      <c r="N858" s="135">
        <f t="shared" si="80"/>
        <v>2.483</v>
      </c>
      <c r="O858" s="176" t="str">
        <f t="shared" si="81"/>
        <v>是</v>
      </c>
      <c r="P858" s="176" t="str">
        <f t="shared" si="84"/>
        <v>否</v>
      </c>
    </row>
    <row r="859" ht="14.25" hidden="1" customHeight="1" spans="1:16">
      <c r="A859" s="167" t="s">
        <v>135</v>
      </c>
      <c r="B859" s="168" t="s">
        <v>135</v>
      </c>
      <c r="C859" s="456" t="s">
        <v>1622</v>
      </c>
      <c r="D859" s="169" t="s">
        <v>1635</v>
      </c>
      <c r="E859" s="168" t="s">
        <v>147</v>
      </c>
      <c r="F859" s="49" t="s">
        <v>1636</v>
      </c>
      <c r="G859" s="26">
        <f>VLOOKUP(D859,全省上年决算数!$D$4:$G$1301,4)</f>
        <v>766</v>
      </c>
      <c r="H859" s="26">
        <f>IFERROR(VLOOKUP(D859,全省预算!D:I,5,0),)</f>
        <v>790</v>
      </c>
      <c r="I859" s="26"/>
      <c r="J859" s="26">
        <f>SUMIF(全省决算数!A858:A2238,D859:D2155,全省决算数!C858:C2238)</f>
        <v>1664</v>
      </c>
      <c r="K859" s="175">
        <f t="shared" si="82"/>
        <v>2.17</v>
      </c>
      <c r="L859" s="175">
        <f t="shared" si="85"/>
        <v>2.11</v>
      </c>
      <c r="M859" s="175">
        <f t="shared" si="83"/>
        <v>0</v>
      </c>
      <c r="N859" s="135">
        <f t="shared" si="80"/>
        <v>1.172</v>
      </c>
      <c r="O859" s="176" t="str">
        <f t="shared" si="81"/>
        <v>是</v>
      </c>
      <c r="P859" s="176" t="str">
        <f t="shared" si="84"/>
        <v>否</v>
      </c>
    </row>
    <row r="860" ht="14.25" hidden="1" customHeight="1" spans="1:16">
      <c r="A860" s="167" t="s">
        <v>135</v>
      </c>
      <c r="B860" s="168" t="s">
        <v>135</v>
      </c>
      <c r="C860" s="456" t="s">
        <v>1622</v>
      </c>
      <c r="D860" s="169" t="s">
        <v>1637</v>
      </c>
      <c r="E860" s="168" t="s">
        <v>147</v>
      </c>
      <c r="F860" s="49" t="s">
        <v>1638</v>
      </c>
      <c r="G860" s="26">
        <f>VLOOKUP(D860,全省上年决算数!$D$4:$G$1301,4)</f>
        <v>182020</v>
      </c>
      <c r="H860" s="26">
        <f>IFERROR(VLOOKUP(D860,全省预算!D:I,5,0),)</f>
        <v>190000</v>
      </c>
      <c r="I860" s="26"/>
      <c r="J860" s="26">
        <f>SUMIF(全省决算数!A859:A2239,D860:D2156,全省决算数!C859:C2239)</f>
        <v>179490</v>
      </c>
      <c r="K860" s="175">
        <f t="shared" si="82"/>
        <v>0.99</v>
      </c>
      <c r="L860" s="175">
        <f t="shared" si="85"/>
        <v>0.94</v>
      </c>
      <c r="M860" s="175">
        <f t="shared" si="83"/>
        <v>0</v>
      </c>
      <c r="N860" s="135">
        <f t="shared" si="80"/>
        <v>-0.014</v>
      </c>
      <c r="O860" s="176" t="str">
        <f t="shared" si="81"/>
        <v>是</v>
      </c>
      <c r="P860" s="176" t="str">
        <f t="shared" si="84"/>
        <v>否</v>
      </c>
    </row>
    <row r="861" ht="14.25" hidden="1" customHeight="1" spans="1:16">
      <c r="A861" s="167" t="s">
        <v>135</v>
      </c>
      <c r="B861" s="168" t="s">
        <v>135</v>
      </c>
      <c r="C861" s="456" t="s">
        <v>1622</v>
      </c>
      <c r="D861" s="169" t="s">
        <v>1639</v>
      </c>
      <c r="E861" s="168" t="s">
        <v>147</v>
      </c>
      <c r="F861" s="49" t="s">
        <v>1640</v>
      </c>
      <c r="G861" s="26">
        <f>VLOOKUP(D861,全省上年决算数!$D$4:$G$1301,4)</f>
        <v>6223</v>
      </c>
      <c r="H861" s="26">
        <f>IFERROR(VLOOKUP(D861,全省预算!D:I,5,0),)</f>
        <v>6400</v>
      </c>
      <c r="I861" s="26"/>
      <c r="J861" s="26">
        <f>SUMIF(全省决算数!A860:A2240,D861:D2157,全省决算数!C860:C2240)</f>
        <v>7890</v>
      </c>
      <c r="K861" s="175">
        <f t="shared" si="82"/>
        <v>1.27</v>
      </c>
      <c r="L861" s="175">
        <f t="shared" si="85"/>
        <v>1.23</v>
      </c>
      <c r="M861" s="175">
        <f t="shared" si="83"/>
        <v>0</v>
      </c>
      <c r="N861" s="135">
        <f t="shared" si="80"/>
        <v>0.268</v>
      </c>
      <c r="O861" s="176" t="str">
        <f t="shared" si="81"/>
        <v>是</v>
      </c>
      <c r="P861" s="176" t="str">
        <f t="shared" si="84"/>
        <v>否</v>
      </c>
    </row>
    <row r="862" ht="14.25" hidden="1" customHeight="1" spans="1:16">
      <c r="A862" s="167" t="s">
        <v>135</v>
      </c>
      <c r="B862" s="168" t="s">
        <v>135</v>
      </c>
      <c r="C862" s="456" t="s">
        <v>1622</v>
      </c>
      <c r="D862" s="169" t="s">
        <v>1641</v>
      </c>
      <c r="E862" s="168" t="s">
        <v>147</v>
      </c>
      <c r="F862" s="49" t="s">
        <v>1642</v>
      </c>
      <c r="G862" s="26">
        <f>VLOOKUP(D862,全省上年决算数!$D$4:$G$1301,4)</f>
        <v>9167</v>
      </c>
      <c r="H862" s="26">
        <f>IFERROR(VLOOKUP(D862,全省预算!D:I,5,0),)</f>
        <v>9400</v>
      </c>
      <c r="I862" s="26"/>
      <c r="J862" s="26">
        <f>SUMIF(全省决算数!A861:A2241,D862:D2158,全省决算数!C861:C2241)</f>
        <v>7323</v>
      </c>
      <c r="K862" s="175">
        <f t="shared" si="82"/>
        <v>0.8</v>
      </c>
      <c r="L862" s="175">
        <f t="shared" si="85"/>
        <v>0.78</v>
      </c>
      <c r="M862" s="175">
        <f t="shared" si="83"/>
        <v>0</v>
      </c>
      <c r="N862" s="135">
        <f t="shared" si="80"/>
        <v>-0.201</v>
      </c>
      <c r="O862" s="176" t="str">
        <f t="shared" si="81"/>
        <v>是</v>
      </c>
      <c r="P862" s="176" t="str">
        <f t="shared" si="84"/>
        <v>否</v>
      </c>
    </row>
    <row r="863" ht="14.25" hidden="1" customHeight="1" spans="1:16">
      <c r="A863" s="167" t="s">
        <v>135</v>
      </c>
      <c r="B863" s="168" t="s">
        <v>135</v>
      </c>
      <c r="C863" s="456" t="s">
        <v>1622</v>
      </c>
      <c r="D863" s="169" t="s">
        <v>1643</v>
      </c>
      <c r="E863" s="168" t="s">
        <v>147</v>
      </c>
      <c r="F863" s="49" t="s">
        <v>1644</v>
      </c>
      <c r="G863" s="26">
        <f>VLOOKUP(D863,全省上年决算数!$D$4:$G$1301,4)</f>
        <v>12168</v>
      </c>
      <c r="H863" s="26">
        <f>IFERROR(VLOOKUP(D863,全省预算!D:I,5,0),)</f>
        <v>12400</v>
      </c>
      <c r="I863" s="26"/>
      <c r="J863" s="26">
        <f>SUMIF(全省决算数!A862:A2242,D863:D2159,全省决算数!C862:C2242)</f>
        <v>7248</v>
      </c>
      <c r="K863" s="175">
        <f t="shared" si="82"/>
        <v>0.6</v>
      </c>
      <c r="L863" s="175">
        <f t="shared" si="85"/>
        <v>0.58</v>
      </c>
      <c r="M863" s="175">
        <f t="shared" si="83"/>
        <v>0</v>
      </c>
      <c r="N863" s="135">
        <f t="shared" si="80"/>
        <v>-0.404</v>
      </c>
      <c r="O863" s="176" t="str">
        <f t="shared" si="81"/>
        <v>是</v>
      </c>
      <c r="P863" s="176" t="str">
        <f t="shared" si="84"/>
        <v>否</v>
      </c>
    </row>
    <row r="864" ht="14.25" hidden="1" customHeight="1" spans="1:16">
      <c r="A864" s="167" t="s">
        <v>135</v>
      </c>
      <c r="B864" s="168" t="s">
        <v>135</v>
      </c>
      <c r="C864" s="456" t="s">
        <v>1622</v>
      </c>
      <c r="D864" s="169" t="s">
        <v>1645</v>
      </c>
      <c r="E864" s="168" t="s">
        <v>147</v>
      </c>
      <c r="F864" s="49" t="s">
        <v>1646</v>
      </c>
      <c r="G864" s="26">
        <f>VLOOKUP(D864,全省上年决算数!$D$4:$G$1301,4)</f>
        <v>27803</v>
      </c>
      <c r="H864" s="26">
        <f>IFERROR(VLOOKUP(D864,全省预算!D:I,5,0),)</f>
        <v>28500</v>
      </c>
      <c r="I864" s="26"/>
      <c r="J864" s="26">
        <f>SUMIF(全省决算数!A863:A2243,D864:D2160,全省决算数!C863:C2243)</f>
        <v>28452</v>
      </c>
      <c r="K864" s="175">
        <f t="shared" si="82"/>
        <v>1.02</v>
      </c>
      <c r="L864" s="175">
        <f t="shared" si="85"/>
        <v>1</v>
      </c>
      <c r="M864" s="175">
        <f t="shared" si="83"/>
        <v>0</v>
      </c>
      <c r="N864" s="135">
        <f t="shared" si="80"/>
        <v>0.023</v>
      </c>
      <c r="O864" s="176" t="str">
        <f t="shared" si="81"/>
        <v>是</v>
      </c>
      <c r="P864" s="176" t="str">
        <f t="shared" si="84"/>
        <v>否</v>
      </c>
    </row>
    <row r="865" ht="14.25" hidden="1" customHeight="1" spans="1:16">
      <c r="A865" s="167" t="s">
        <v>135</v>
      </c>
      <c r="B865" s="168" t="s">
        <v>135</v>
      </c>
      <c r="C865" s="456" t="s">
        <v>1622</v>
      </c>
      <c r="D865" s="169" t="s">
        <v>1647</v>
      </c>
      <c r="E865" s="168" t="s">
        <v>147</v>
      </c>
      <c r="F865" s="49" t="s">
        <v>1648</v>
      </c>
      <c r="G865" s="26">
        <f>VLOOKUP(D865,全省上年决算数!$D$4:$G$1301,4)</f>
        <v>426</v>
      </c>
      <c r="H865" s="26">
        <f>IFERROR(VLOOKUP(D865,全省预算!D:I,5,0),)</f>
        <v>415</v>
      </c>
      <c r="I865" s="26"/>
      <c r="J865" s="26">
        <f>SUMIF(全省决算数!A864:A2244,D865:D2161,全省决算数!C864:C2244)</f>
        <v>201</v>
      </c>
      <c r="K865" s="175">
        <f t="shared" si="82"/>
        <v>0.47</v>
      </c>
      <c r="L865" s="175">
        <f t="shared" si="85"/>
        <v>0.48</v>
      </c>
      <c r="M865" s="175">
        <f t="shared" si="83"/>
        <v>0</v>
      </c>
      <c r="N865" s="135">
        <f t="shared" si="80"/>
        <v>-0.528</v>
      </c>
      <c r="O865" s="176" t="str">
        <f t="shared" si="81"/>
        <v>是</v>
      </c>
      <c r="P865" s="176" t="str">
        <f t="shared" si="84"/>
        <v>否</v>
      </c>
    </row>
    <row r="866" ht="14.25" hidden="1" customHeight="1" spans="1:16">
      <c r="A866" s="167" t="s">
        <v>135</v>
      </c>
      <c r="B866" s="168" t="s">
        <v>135</v>
      </c>
      <c r="C866" s="456" t="s">
        <v>1622</v>
      </c>
      <c r="D866" s="169" t="s">
        <v>1649</v>
      </c>
      <c r="E866" s="168" t="s">
        <v>147</v>
      </c>
      <c r="F866" s="49" t="s">
        <v>1650</v>
      </c>
      <c r="G866" s="26">
        <f>VLOOKUP(D866,全省上年决算数!$D$4:$G$1301,4)</f>
        <v>53</v>
      </c>
      <c r="H866" s="26">
        <f>IFERROR(VLOOKUP(D866,全省预算!D:I,5,0),)</f>
        <v>54</v>
      </c>
      <c r="I866" s="26"/>
      <c r="J866" s="26">
        <f>SUMIF(全省决算数!A865:A2245,D866:D2162,全省决算数!C865:C2245)</f>
        <v>2</v>
      </c>
      <c r="K866" s="175">
        <f t="shared" si="82"/>
        <v>0.04</v>
      </c>
      <c r="L866" s="175">
        <f t="shared" si="85"/>
        <v>0.04</v>
      </c>
      <c r="M866" s="175">
        <f t="shared" si="83"/>
        <v>0</v>
      </c>
      <c r="N866" s="135">
        <f t="shared" si="80"/>
        <v>-0.962</v>
      </c>
      <c r="O866" s="176" t="str">
        <f t="shared" si="81"/>
        <v>是</v>
      </c>
      <c r="P866" s="176" t="str">
        <f t="shared" si="84"/>
        <v>否</v>
      </c>
    </row>
    <row r="867" ht="14.25" hidden="1" customHeight="1" spans="1:16">
      <c r="A867" s="167" t="s">
        <v>135</v>
      </c>
      <c r="B867" s="168" t="s">
        <v>135</v>
      </c>
      <c r="C867" s="456" t="s">
        <v>1622</v>
      </c>
      <c r="D867" s="169" t="s">
        <v>1651</v>
      </c>
      <c r="E867" s="168" t="s">
        <v>147</v>
      </c>
      <c r="F867" s="49" t="s">
        <v>1652</v>
      </c>
      <c r="G867" s="26">
        <f>VLOOKUP(D867,全省上年决算数!$D$4:$G$1301,4)</f>
        <v>1</v>
      </c>
      <c r="H867" s="26">
        <f>IFERROR(VLOOKUP(D867,全省预算!D:I,5,0),)</f>
        <v>0</v>
      </c>
      <c r="I867" s="26"/>
      <c r="J867" s="26">
        <f>SUMIF(全省决算数!A866:A2246,D867:D2163,全省决算数!C866:C2246)</f>
        <v>1</v>
      </c>
      <c r="K867" s="175">
        <f t="shared" si="82"/>
        <v>1</v>
      </c>
      <c r="L867" s="175"/>
      <c r="M867" s="175">
        <f t="shared" si="83"/>
        <v>0</v>
      </c>
      <c r="N867" s="135">
        <f t="shared" si="80"/>
        <v>0</v>
      </c>
      <c r="O867" s="176" t="str">
        <f t="shared" si="81"/>
        <v>是</v>
      </c>
      <c r="P867" s="176" t="str">
        <f t="shared" si="84"/>
        <v>否</v>
      </c>
    </row>
    <row r="868" ht="14.25" hidden="1" customHeight="1" spans="1:16">
      <c r="A868" s="167" t="s">
        <v>135</v>
      </c>
      <c r="B868" s="168" t="s">
        <v>135</v>
      </c>
      <c r="C868" s="456" t="s">
        <v>1622</v>
      </c>
      <c r="D868" s="169" t="s">
        <v>1653</v>
      </c>
      <c r="E868" s="168" t="s">
        <v>147</v>
      </c>
      <c r="F868" s="49" t="s">
        <v>1654</v>
      </c>
      <c r="G868" s="26">
        <f>VLOOKUP(D868,全省上年决算数!$D$4:$G$1301,4)</f>
        <v>288</v>
      </c>
      <c r="H868" s="26">
        <f>IFERROR(VLOOKUP(D868,全省预算!D:I,5,0),)</f>
        <v>265</v>
      </c>
      <c r="I868" s="26"/>
      <c r="J868" s="26">
        <f>SUMIF(全省决算数!A867:A2247,D868:D2164,全省决算数!C867:C2247)</f>
        <v>315</v>
      </c>
      <c r="K868" s="175">
        <f t="shared" si="82"/>
        <v>1.09</v>
      </c>
      <c r="L868" s="175">
        <f t="shared" si="85"/>
        <v>1.19</v>
      </c>
      <c r="M868" s="175">
        <f t="shared" si="83"/>
        <v>0</v>
      </c>
      <c r="N868" s="135">
        <f t="shared" si="80"/>
        <v>0.094</v>
      </c>
      <c r="O868" s="176" t="str">
        <f t="shared" si="81"/>
        <v>是</v>
      </c>
      <c r="P868" s="176" t="str">
        <f t="shared" si="84"/>
        <v>否</v>
      </c>
    </row>
    <row r="869" ht="14.25" hidden="1" customHeight="1" spans="1:16">
      <c r="A869" s="167" t="s">
        <v>135</v>
      </c>
      <c r="B869" s="168" t="s">
        <v>135</v>
      </c>
      <c r="C869" s="456" t="s">
        <v>1622</v>
      </c>
      <c r="D869" s="169" t="s">
        <v>1655</v>
      </c>
      <c r="E869" s="168" t="s">
        <v>147</v>
      </c>
      <c r="F869" s="49" t="s">
        <v>1656</v>
      </c>
      <c r="G869" s="26">
        <f>VLOOKUP(D869,全省上年决算数!$D$4:$G$1301,4)</f>
        <v>0</v>
      </c>
      <c r="H869" s="26">
        <f>IFERROR(VLOOKUP(D869,全省预算!D:I,5,0),)</f>
        <v>0</v>
      </c>
      <c r="I869" s="26"/>
      <c r="J869" s="26">
        <f>SUMIF(全省决算数!A868:A2248,D869:D2165,全省决算数!C868:C2248)</f>
        <v>0</v>
      </c>
      <c r="K869" s="175"/>
      <c r="L869" s="175"/>
      <c r="M869" s="175">
        <f t="shared" si="83"/>
        <v>0</v>
      </c>
      <c r="N869" s="135" t="str">
        <f t="shared" si="80"/>
        <v/>
      </c>
      <c r="O869" s="176" t="str">
        <f t="shared" si="81"/>
        <v>否</v>
      </c>
      <c r="P869" s="176" t="str">
        <f t="shared" si="84"/>
        <v>否</v>
      </c>
    </row>
    <row r="870" ht="14.25" hidden="1" customHeight="1" spans="1:16">
      <c r="A870" s="167" t="s">
        <v>135</v>
      </c>
      <c r="B870" s="168" t="s">
        <v>135</v>
      </c>
      <c r="C870" s="456" t="s">
        <v>1622</v>
      </c>
      <c r="D870" s="169" t="s">
        <v>1657</v>
      </c>
      <c r="E870" s="168" t="s">
        <v>147</v>
      </c>
      <c r="F870" s="49" t="s">
        <v>1658</v>
      </c>
      <c r="G870" s="26">
        <f>VLOOKUP(D870,全省上年决算数!$D$4:$G$1301,4)</f>
        <v>38300</v>
      </c>
      <c r="H870" s="26">
        <f>IFERROR(VLOOKUP(D870,全省预算!D:I,5,0),)</f>
        <v>39500</v>
      </c>
      <c r="I870" s="26"/>
      <c r="J870" s="26">
        <f>SUMIF(全省决算数!A869:A2249,D870:D2166,全省决算数!C869:C2249)</f>
        <v>41346</v>
      </c>
      <c r="K870" s="175">
        <f t="shared" si="82"/>
        <v>1.08</v>
      </c>
      <c r="L870" s="175">
        <f t="shared" si="85"/>
        <v>1.05</v>
      </c>
      <c r="M870" s="175">
        <f t="shared" si="83"/>
        <v>0</v>
      </c>
      <c r="N870" s="135">
        <f t="shared" si="80"/>
        <v>0.08</v>
      </c>
      <c r="O870" s="176" t="str">
        <f t="shared" si="81"/>
        <v>是</v>
      </c>
      <c r="P870" s="176" t="str">
        <f t="shared" si="84"/>
        <v>否</v>
      </c>
    </row>
    <row r="871" ht="14.25" hidden="1" customHeight="1" spans="1:16">
      <c r="A871" s="167" t="s">
        <v>135</v>
      </c>
      <c r="B871" s="168" t="s">
        <v>135</v>
      </c>
      <c r="C871" s="456" t="s">
        <v>1622</v>
      </c>
      <c r="D871" s="169" t="s">
        <v>1659</v>
      </c>
      <c r="E871" s="168" t="s">
        <v>147</v>
      </c>
      <c r="F871" s="49" t="s">
        <v>1660</v>
      </c>
      <c r="G871" s="26">
        <f>VLOOKUP(D871,全省上年决算数!$D$4:$G$1301,4)</f>
        <v>200</v>
      </c>
      <c r="H871" s="26">
        <f>IFERROR(VLOOKUP(D871,全省预算!D:I,5,0),)</f>
        <v>207</v>
      </c>
      <c r="I871" s="26"/>
      <c r="J871" s="26">
        <f>SUMIF(全省决算数!A870:A2250,D871:D2167,全省决算数!C870:C2250)</f>
        <v>744</v>
      </c>
      <c r="K871" s="175">
        <f t="shared" si="82"/>
        <v>3.72</v>
      </c>
      <c r="L871" s="175">
        <f t="shared" si="85"/>
        <v>3.59</v>
      </c>
      <c r="M871" s="175">
        <f t="shared" si="83"/>
        <v>0</v>
      </c>
      <c r="N871" s="135">
        <f t="shared" si="80"/>
        <v>2.72</v>
      </c>
      <c r="O871" s="176" t="str">
        <f t="shared" si="81"/>
        <v>是</v>
      </c>
      <c r="P871" s="176" t="str">
        <f t="shared" si="84"/>
        <v>否</v>
      </c>
    </row>
    <row r="872" ht="14.25" hidden="1" customHeight="1" spans="1:16">
      <c r="A872" s="167" t="s">
        <v>135</v>
      </c>
      <c r="B872" s="168" t="s">
        <v>135</v>
      </c>
      <c r="C872" s="456" t="s">
        <v>1622</v>
      </c>
      <c r="D872" s="169" t="s">
        <v>1661</v>
      </c>
      <c r="E872" s="168" t="s">
        <v>147</v>
      </c>
      <c r="F872" s="49" t="s">
        <v>1662</v>
      </c>
      <c r="G872" s="26">
        <f>VLOOKUP(D872,全省上年决算数!$D$4:$G$1301,4)</f>
        <v>81</v>
      </c>
      <c r="H872" s="26">
        <f>IFERROR(VLOOKUP(D872,全省预算!D:I,5,0),)</f>
        <v>82</v>
      </c>
      <c r="I872" s="26"/>
      <c r="J872" s="26">
        <f>SUMIF(全省决算数!A871:A2251,D872:D2168,全省决算数!C871:C2251)</f>
        <v>220</v>
      </c>
      <c r="K872" s="175">
        <f t="shared" si="82"/>
        <v>2.72</v>
      </c>
      <c r="L872" s="175">
        <f t="shared" si="85"/>
        <v>2.68</v>
      </c>
      <c r="M872" s="175">
        <f t="shared" si="83"/>
        <v>0</v>
      </c>
      <c r="N872" s="135">
        <f t="shared" si="80"/>
        <v>1.716</v>
      </c>
      <c r="O872" s="176" t="str">
        <f t="shared" si="81"/>
        <v>是</v>
      </c>
      <c r="P872" s="176" t="str">
        <f t="shared" si="84"/>
        <v>否</v>
      </c>
    </row>
    <row r="873" ht="14.25" hidden="1" customHeight="1" spans="1:16">
      <c r="A873" s="167" t="s">
        <v>135</v>
      </c>
      <c r="B873" s="168" t="s">
        <v>135</v>
      </c>
      <c r="C873" s="456" t="s">
        <v>1622</v>
      </c>
      <c r="D873" s="169" t="s">
        <v>1663</v>
      </c>
      <c r="E873" s="168" t="s">
        <v>147</v>
      </c>
      <c r="F873" s="49" t="s">
        <v>1664</v>
      </c>
      <c r="G873" s="26">
        <f>VLOOKUP(D873,全省上年决算数!$D$4:$G$1301,4)</f>
        <v>17</v>
      </c>
      <c r="H873" s="26">
        <f>IFERROR(VLOOKUP(D873,全省预算!D:I,5,0),)</f>
        <v>17</v>
      </c>
      <c r="I873" s="26"/>
      <c r="J873" s="26">
        <f>SUMIF(全省决算数!A872:A2252,D873:D2169,全省决算数!C872:C2252)</f>
        <v>17</v>
      </c>
      <c r="K873" s="175">
        <f t="shared" si="82"/>
        <v>1</v>
      </c>
      <c r="L873" s="175">
        <f t="shared" si="85"/>
        <v>1</v>
      </c>
      <c r="M873" s="175">
        <f t="shared" si="83"/>
        <v>0</v>
      </c>
      <c r="N873" s="135">
        <f t="shared" si="80"/>
        <v>0</v>
      </c>
      <c r="O873" s="176" t="str">
        <f t="shared" si="81"/>
        <v>是</v>
      </c>
      <c r="P873" s="176" t="str">
        <f t="shared" si="84"/>
        <v>否</v>
      </c>
    </row>
    <row r="874" ht="14.25" hidden="1" customHeight="1" spans="1:16">
      <c r="A874" s="167" t="s">
        <v>135</v>
      </c>
      <c r="B874" s="168" t="s">
        <v>135</v>
      </c>
      <c r="C874" s="456" t="s">
        <v>1622</v>
      </c>
      <c r="D874" s="169" t="s">
        <v>1665</v>
      </c>
      <c r="E874" s="168" t="s">
        <v>147</v>
      </c>
      <c r="F874" s="49" t="s">
        <v>1666</v>
      </c>
      <c r="G874" s="26">
        <f>VLOOKUP(D874,全省上年决算数!$D$4:$G$1301,4)</f>
        <v>391</v>
      </c>
      <c r="H874" s="26">
        <f>IFERROR(VLOOKUP(D874,全省预算!D:I,5,0),)</f>
        <v>400</v>
      </c>
      <c r="I874" s="26"/>
      <c r="J874" s="26">
        <f>SUMIF(全省决算数!A873:A2253,D874:D2170,全省决算数!C873:C2253)</f>
        <v>50</v>
      </c>
      <c r="K874" s="175">
        <f t="shared" si="82"/>
        <v>0.13</v>
      </c>
      <c r="L874" s="175">
        <f t="shared" si="85"/>
        <v>0.13</v>
      </c>
      <c r="M874" s="175">
        <f t="shared" si="83"/>
        <v>0</v>
      </c>
      <c r="N874" s="135">
        <f t="shared" si="80"/>
        <v>-0.872</v>
      </c>
      <c r="O874" s="176" t="str">
        <f t="shared" si="81"/>
        <v>是</v>
      </c>
      <c r="P874" s="176" t="str">
        <f t="shared" si="84"/>
        <v>否</v>
      </c>
    </row>
    <row r="875" ht="14.25" hidden="1" customHeight="1" spans="1:16">
      <c r="A875" s="167" t="s">
        <v>135</v>
      </c>
      <c r="B875" s="168" t="s">
        <v>135</v>
      </c>
      <c r="C875" s="456" t="s">
        <v>1622</v>
      </c>
      <c r="D875" s="169" t="s">
        <v>1667</v>
      </c>
      <c r="E875" s="168" t="s">
        <v>147</v>
      </c>
      <c r="F875" s="49" t="s">
        <v>1668</v>
      </c>
      <c r="G875" s="26">
        <f>VLOOKUP(D875,全省上年决算数!$D$4:$G$1301,4)</f>
        <v>15998</v>
      </c>
      <c r="H875" s="26">
        <f>IFERROR(VLOOKUP(D875,全省预算!D:I,5,0),)</f>
        <v>16400</v>
      </c>
      <c r="I875" s="26"/>
      <c r="J875" s="26">
        <f>SUMIF(全省决算数!A874:A2254,D875:D2171,全省决算数!C874:C2254)</f>
        <v>12039</v>
      </c>
      <c r="K875" s="175">
        <f t="shared" si="82"/>
        <v>0.75</v>
      </c>
      <c r="L875" s="175">
        <f t="shared" si="85"/>
        <v>0.73</v>
      </c>
      <c r="M875" s="175">
        <f t="shared" si="83"/>
        <v>0</v>
      </c>
      <c r="N875" s="135">
        <f t="shared" si="80"/>
        <v>-0.247</v>
      </c>
      <c r="O875" s="176" t="str">
        <f t="shared" si="81"/>
        <v>是</v>
      </c>
      <c r="P875" s="176" t="str">
        <f t="shared" si="84"/>
        <v>否</v>
      </c>
    </row>
    <row r="876" ht="14.25" hidden="1" customHeight="1" spans="1:16">
      <c r="A876" s="167" t="s">
        <v>135</v>
      </c>
      <c r="B876" s="168" t="s">
        <v>135</v>
      </c>
      <c r="C876" s="456" t="s">
        <v>1622</v>
      </c>
      <c r="D876" s="169" t="s">
        <v>1669</v>
      </c>
      <c r="E876" s="168" t="s">
        <v>147</v>
      </c>
      <c r="F876" s="49" t="s">
        <v>1670</v>
      </c>
      <c r="G876" s="26">
        <f>VLOOKUP(D876,全省上年决算数!$D$4:$G$1301,4)</f>
        <v>3026</v>
      </c>
      <c r="H876" s="26">
        <f>IFERROR(VLOOKUP(D876,全省预算!D:I,5,0),)</f>
        <v>3050</v>
      </c>
      <c r="I876" s="26"/>
      <c r="J876" s="26">
        <f>SUMIF(全省决算数!A875:A2255,D876:D2172,全省决算数!C875:C2255)</f>
        <v>2649</v>
      </c>
      <c r="K876" s="175">
        <f t="shared" si="82"/>
        <v>0.88</v>
      </c>
      <c r="L876" s="175">
        <f t="shared" si="85"/>
        <v>0.87</v>
      </c>
      <c r="M876" s="175">
        <f t="shared" si="83"/>
        <v>0</v>
      </c>
      <c r="N876" s="135">
        <f t="shared" si="80"/>
        <v>-0.125</v>
      </c>
      <c r="O876" s="176" t="str">
        <f t="shared" si="81"/>
        <v>是</v>
      </c>
      <c r="P876" s="176" t="str">
        <f t="shared" si="84"/>
        <v>否</v>
      </c>
    </row>
    <row r="877" ht="14.25" hidden="1" customHeight="1" spans="1:16">
      <c r="A877" s="167" t="s">
        <v>135</v>
      </c>
      <c r="B877" s="168" t="s">
        <v>135</v>
      </c>
      <c r="C877" s="456" t="s">
        <v>1622</v>
      </c>
      <c r="D877" s="169" t="s">
        <v>1671</v>
      </c>
      <c r="E877" s="168" t="s">
        <v>147</v>
      </c>
      <c r="F877" s="49" t="s">
        <v>1672</v>
      </c>
      <c r="G877" s="26">
        <f>VLOOKUP(D877,全省上年决算数!$D$4:$G$1301,4)</f>
        <v>7970</v>
      </c>
      <c r="H877" s="26">
        <f>IFERROR(VLOOKUP(D877,全省预算!D:I,5,0),)</f>
        <v>8280</v>
      </c>
      <c r="I877" s="26"/>
      <c r="J877" s="26">
        <f>SUMIF(全省决算数!A876:A2256,D877:D2173,全省决算数!C876:C2256)</f>
        <v>11954</v>
      </c>
      <c r="K877" s="175">
        <f t="shared" si="82"/>
        <v>1.5</v>
      </c>
      <c r="L877" s="175">
        <f t="shared" si="85"/>
        <v>1.44</v>
      </c>
      <c r="M877" s="175">
        <f t="shared" si="83"/>
        <v>0</v>
      </c>
      <c r="N877" s="135">
        <f t="shared" si="80"/>
        <v>0.5</v>
      </c>
      <c r="O877" s="176" t="str">
        <f t="shared" si="81"/>
        <v>是</v>
      </c>
      <c r="P877" s="176" t="str">
        <f t="shared" si="84"/>
        <v>否</v>
      </c>
    </row>
    <row r="878" ht="14.25" hidden="1" customHeight="1" spans="1:16">
      <c r="A878" s="167" t="s">
        <v>135</v>
      </c>
      <c r="B878" s="168" t="s">
        <v>135</v>
      </c>
      <c r="C878" s="456" t="s">
        <v>1622</v>
      </c>
      <c r="D878" s="169" t="s">
        <v>1673</v>
      </c>
      <c r="E878" s="168" t="s">
        <v>147</v>
      </c>
      <c r="F878" s="49" t="s">
        <v>1674</v>
      </c>
      <c r="G878" s="26">
        <f>VLOOKUP(D878,全省上年决算数!$D$4:$G$1301,4)</f>
        <v>54556</v>
      </c>
      <c r="H878" s="26">
        <f>IFERROR(VLOOKUP(D878,全省预算!D:I,5,0),)</f>
        <v>56000</v>
      </c>
      <c r="I878" s="26"/>
      <c r="J878" s="26">
        <f>SUMIF(全省决算数!A877:A2257,D878:D2174,全省决算数!C877:C2257)</f>
        <v>57213</v>
      </c>
      <c r="K878" s="175">
        <f t="shared" si="82"/>
        <v>1.05</v>
      </c>
      <c r="L878" s="175">
        <f t="shared" si="85"/>
        <v>1.02</v>
      </c>
      <c r="M878" s="175">
        <f t="shared" si="83"/>
        <v>0</v>
      </c>
      <c r="N878" s="135">
        <f t="shared" si="80"/>
        <v>0.049</v>
      </c>
      <c r="O878" s="176" t="str">
        <f t="shared" si="81"/>
        <v>是</v>
      </c>
      <c r="P878" s="176" t="str">
        <f t="shared" si="84"/>
        <v>否</v>
      </c>
    </row>
    <row r="879" ht="14.25" hidden="1" customHeight="1" spans="1:16">
      <c r="A879" s="167" t="s">
        <v>135</v>
      </c>
      <c r="B879" s="168" t="s">
        <v>135</v>
      </c>
      <c r="C879" s="456" t="s">
        <v>1622</v>
      </c>
      <c r="D879" s="169" t="s">
        <v>1675</v>
      </c>
      <c r="E879" s="168" t="s">
        <v>147</v>
      </c>
      <c r="F879" s="49" t="s">
        <v>1676</v>
      </c>
      <c r="G879" s="26">
        <f>VLOOKUP(D879,全省上年决算数!$D$4:$G$1301,4)</f>
        <v>41291</v>
      </c>
      <c r="H879" s="26">
        <f>IFERROR(VLOOKUP(D879,全省预算!D:I,5,0),)</f>
        <v>63000</v>
      </c>
      <c r="I879" s="26"/>
      <c r="J879" s="26">
        <f>SUMIF(全省决算数!A878:A2258,D879:D2175,全省决算数!C878:C2258)</f>
        <v>114268</v>
      </c>
      <c r="K879" s="175">
        <f t="shared" si="82"/>
        <v>2.77</v>
      </c>
      <c r="L879" s="175">
        <f t="shared" si="85"/>
        <v>1.81</v>
      </c>
      <c r="M879" s="175">
        <f t="shared" si="83"/>
        <v>0</v>
      </c>
      <c r="N879" s="135">
        <f t="shared" si="80"/>
        <v>1.767</v>
      </c>
      <c r="O879" s="176" t="str">
        <f t="shared" si="81"/>
        <v>是</v>
      </c>
      <c r="P879" s="176" t="str">
        <f t="shared" si="84"/>
        <v>否</v>
      </c>
    </row>
    <row r="880" ht="21.95" customHeight="1" spans="1:16">
      <c r="A880" s="167" t="s">
        <v>135</v>
      </c>
      <c r="B880" s="456" t="s">
        <v>1566</v>
      </c>
      <c r="C880" s="168"/>
      <c r="D880" s="169" t="s">
        <v>1677</v>
      </c>
      <c r="E880" s="168"/>
      <c r="F880" s="49" t="s">
        <v>1678</v>
      </c>
      <c r="G880" s="26">
        <f>SUMIF($C881:$C$1301,$D880,$G881:$G$1301)</f>
        <v>1656853</v>
      </c>
      <c r="H880" s="26">
        <f>VLOOKUP(F880,全省预算!$F:$H,3,0)</f>
        <v>1740000</v>
      </c>
      <c r="I880" s="26">
        <f>IFERROR(VLOOKUP(D880,全省调整!A:I,3,0),)</f>
        <v>1861743</v>
      </c>
      <c r="J880" s="26">
        <f>VLOOKUP(F880,全省决算数!$B:$C,2,0)</f>
        <v>1663181</v>
      </c>
      <c r="K880" s="407">
        <f t="shared" si="82"/>
        <v>1.004</v>
      </c>
      <c r="L880" s="407">
        <f t="shared" si="85"/>
        <v>0.956</v>
      </c>
      <c r="M880" s="407">
        <f t="shared" si="83"/>
        <v>0.893</v>
      </c>
      <c r="N880" s="133">
        <f t="shared" si="80"/>
        <v>0.004</v>
      </c>
      <c r="O880" s="176" t="str">
        <f t="shared" si="81"/>
        <v>是</v>
      </c>
      <c r="P880" s="176" t="str">
        <f t="shared" si="84"/>
        <v>是</v>
      </c>
    </row>
    <row r="881" ht="14.25" hidden="1" customHeight="1" spans="1:16">
      <c r="A881" s="167" t="s">
        <v>135</v>
      </c>
      <c r="B881" s="168" t="s">
        <v>135</v>
      </c>
      <c r="C881" s="456" t="s">
        <v>1677</v>
      </c>
      <c r="D881" s="169" t="s">
        <v>1679</v>
      </c>
      <c r="E881" s="168" t="s">
        <v>147</v>
      </c>
      <c r="F881" s="49" t="s">
        <v>141</v>
      </c>
      <c r="G881" s="26">
        <f>VLOOKUP(D881,全省上年决算数!$D$4:$G$1301,4)</f>
        <v>34120</v>
      </c>
      <c r="H881" s="26">
        <f>IFERROR(VLOOKUP(D881,全省预算!D:I,5,0),)</f>
        <v>35600</v>
      </c>
      <c r="I881" s="26"/>
      <c r="J881" s="26">
        <f>SUMIF(全省决算数!A880:A2260,D881:D2177,全省决算数!C880:C2260)</f>
        <v>43321</v>
      </c>
      <c r="K881" s="175">
        <f t="shared" si="82"/>
        <v>1.27</v>
      </c>
      <c r="L881" s="175">
        <f t="shared" si="85"/>
        <v>1.22</v>
      </c>
      <c r="M881" s="175">
        <f t="shared" si="83"/>
        <v>0</v>
      </c>
      <c r="N881" s="135">
        <f t="shared" si="80"/>
        <v>0.27</v>
      </c>
      <c r="O881" s="176" t="str">
        <f t="shared" si="81"/>
        <v>是</v>
      </c>
      <c r="P881" s="176" t="str">
        <f t="shared" si="84"/>
        <v>否</v>
      </c>
    </row>
    <row r="882" ht="14.25" hidden="1" customHeight="1" spans="1:16">
      <c r="A882" s="167" t="s">
        <v>135</v>
      </c>
      <c r="B882" s="168" t="s">
        <v>135</v>
      </c>
      <c r="C882" s="456" t="s">
        <v>1677</v>
      </c>
      <c r="D882" s="169" t="s">
        <v>1680</v>
      </c>
      <c r="E882" s="168" t="s">
        <v>147</v>
      </c>
      <c r="F882" s="27" t="s">
        <v>143</v>
      </c>
      <c r="G882" s="26">
        <f>VLOOKUP(D882,全省上年决算数!$D$4:$G$1301,4)</f>
        <v>6604</v>
      </c>
      <c r="H882" s="26">
        <f>IFERROR(VLOOKUP(D882,全省预算!D:I,5,0),)</f>
        <v>6750</v>
      </c>
      <c r="I882" s="26"/>
      <c r="J882" s="26">
        <f>SUMIF(全省决算数!A881:A2261,D882:D2178,全省决算数!C881:C2261)</f>
        <v>5126</v>
      </c>
      <c r="K882" s="175">
        <f t="shared" si="82"/>
        <v>0.78</v>
      </c>
      <c r="L882" s="175">
        <f t="shared" si="85"/>
        <v>0.76</v>
      </c>
      <c r="M882" s="175">
        <f t="shared" si="83"/>
        <v>0</v>
      </c>
      <c r="N882" s="135">
        <f t="shared" si="80"/>
        <v>-0.224</v>
      </c>
      <c r="O882" s="176" t="str">
        <f t="shared" si="81"/>
        <v>是</v>
      </c>
      <c r="P882" s="176" t="str">
        <f t="shared" si="84"/>
        <v>否</v>
      </c>
    </row>
    <row r="883" ht="14.25" hidden="1" customHeight="1" spans="1:16">
      <c r="A883" s="167" t="s">
        <v>135</v>
      </c>
      <c r="B883" s="168" t="s">
        <v>135</v>
      </c>
      <c r="C883" s="456" t="s">
        <v>1677</v>
      </c>
      <c r="D883" s="169" t="s">
        <v>1681</v>
      </c>
      <c r="E883" s="168" t="s">
        <v>147</v>
      </c>
      <c r="F883" s="49" t="s">
        <v>145</v>
      </c>
      <c r="G883" s="26">
        <f>VLOOKUP(D883,全省上年决算数!$D$4:$G$1301,4)</f>
        <v>1469</v>
      </c>
      <c r="H883" s="26">
        <f>IFERROR(VLOOKUP(D883,全省预算!D:I,5,0),)</f>
        <v>1500</v>
      </c>
      <c r="I883" s="26"/>
      <c r="J883" s="26">
        <f>SUMIF(全省决算数!A882:A2262,D883:D2179,全省决算数!C882:C2262)</f>
        <v>1673</v>
      </c>
      <c r="K883" s="175">
        <f t="shared" si="82"/>
        <v>1.14</v>
      </c>
      <c r="L883" s="175">
        <f t="shared" si="85"/>
        <v>1.12</v>
      </c>
      <c r="M883" s="175">
        <f t="shared" si="83"/>
        <v>0</v>
      </c>
      <c r="N883" s="135">
        <f t="shared" si="80"/>
        <v>0.139</v>
      </c>
      <c r="O883" s="176" t="str">
        <f t="shared" si="81"/>
        <v>是</v>
      </c>
      <c r="P883" s="176" t="str">
        <f t="shared" si="84"/>
        <v>否</v>
      </c>
    </row>
    <row r="884" ht="14.25" hidden="1" customHeight="1" spans="1:16">
      <c r="A884" s="167" t="s">
        <v>135</v>
      </c>
      <c r="B884" s="168" t="s">
        <v>135</v>
      </c>
      <c r="C884" s="456" t="s">
        <v>1677</v>
      </c>
      <c r="D884" s="169" t="s">
        <v>1682</v>
      </c>
      <c r="E884" s="168" t="s">
        <v>147</v>
      </c>
      <c r="F884" s="49" t="s">
        <v>1683</v>
      </c>
      <c r="G884" s="26">
        <f>VLOOKUP(D884,全省上年决算数!$D$4:$G$1301,4)</f>
        <v>13704</v>
      </c>
      <c r="H884" s="26">
        <f>IFERROR(VLOOKUP(D884,全省预算!D:I,5,0),)</f>
        <v>14000</v>
      </c>
      <c r="I884" s="26"/>
      <c r="J884" s="26">
        <f>SUMIF(全省决算数!A883:A2263,D884:D2180,全省决算数!C883:C2263)</f>
        <v>16641</v>
      </c>
      <c r="K884" s="175">
        <f t="shared" si="82"/>
        <v>1.21</v>
      </c>
      <c r="L884" s="175">
        <f t="shared" si="85"/>
        <v>1.19</v>
      </c>
      <c r="M884" s="175">
        <f t="shared" si="83"/>
        <v>0</v>
      </c>
      <c r="N884" s="135">
        <f t="shared" si="80"/>
        <v>0.214</v>
      </c>
      <c r="O884" s="176" t="str">
        <f t="shared" si="81"/>
        <v>是</v>
      </c>
      <c r="P884" s="176" t="str">
        <f t="shared" si="84"/>
        <v>否</v>
      </c>
    </row>
    <row r="885" ht="14.25" hidden="1" customHeight="1" spans="1:16">
      <c r="A885" s="167" t="s">
        <v>135</v>
      </c>
      <c r="B885" s="168" t="s">
        <v>135</v>
      </c>
      <c r="C885" s="456" t="s">
        <v>1677</v>
      </c>
      <c r="D885" s="169" t="s">
        <v>1684</v>
      </c>
      <c r="E885" s="168" t="s">
        <v>147</v>
      </c>
      <c r="F885" s="49" t="s">
        <v>1685</v>
      </c>
      <c r="G885" s="26">
        <f>VLOOKUP(D885,全省上年决算数!$D$4:$G$1301,4)</f>
        <v>706504</v>
      </c>
      <c r="H885" s="26">
        <f>IFERROR(VLOOKUP(D885,全省预算!D:I,5,0),)</f>
        <v>753000</v>
      </c>
      <c r="I885" s="26"/>
      <c r="J885" s="26">
        <f>SUMIF(全省决算数!A884:A2264,D885:D2181,全省决算数!C884:C2264)</f>
        <v>608627</v>
      </c>
      <c r="K885" s="175">
        <f t="shared" si="82"/>
        <v>0.86</v>
      </c>
      <c r="L885" s="175">
        <f t="shared" si="85"/>
        <v>0.81</v>
      </c>
      <c r="M885" s="175">
        <f t="shared" si="83"/>
        <v>0</v>
      </c>
      <c r="N885" s="135">
        <f t="shared" si="80"/>
        <v>-0.139</v>
      </c>
      <c r="O885" s="176" t="str">
        <f t="shared" si="81"/>
        <v>是</v>
      </c>
      <c r="P885" s="176" t="str">
        <f t="shared" si="84"/>
        <v>否</v>
      </c>
    </row>
    <row r="886" ht="14.25" hidden="1" customHeight="1" spans="1:16">
      <c r="A886" s="167" t="s">
        <v>135</v>
      </c>
      <c r="B886" s="168" t="s">
        <v>135</v>
      </c>
      <c r="C886" s="456" t="s">
        <v>1677</v>
      </c>
      <c r="D886" s="455" t="s">
        <v>1686</v>
      </c>
      <c r="E886" s="168" t="s">
        <v>147</v>
      </c>
      <c r="F886" s="49" t="s">
        <v>1687</v>
      </c>
      <c r="G886" s="26">
        <f>VLOOKUP(D886,全省上年决算数!$D$4:$G$1301,4)</f>
        <v>14240</v>
      </c>
      <c r="H886" s="26">
        <f>IFERROR(VLOOKUP(D886,全省预算!D:I,5,0),)</f>
        <v>14800</v>
      </c>
      <c r="I886" s="26"/>
      <c r="J886" s="26">
        <f>SUMIF(全省决算数!A885:A2265,D886:D2182,全省决算数!C885:C2265)</f>
        <v>19153</v>
      </c>
      <c r="K886" s="175">
        <f t="shared" si="82"/>
        <v>1.35</v>
      </c>
      <c r="L886" s="175">
        <f t="shared" si="85"/>
        <v>1.29</v>
      </c>
      <c r="M886" s="175">
        <f t="shared" si="83"/>
        <v>0</v>
      </c>
      <c r="N886" s="135">
        <f t="shared" si="80"/>
        <v>0.345</v>
      </c>
      <c r="O886" s="176" t="str">
        <f t="shared" si="81"/>
        <v>是</v>
      </c>
      <c r="P886" s="176" t="str">
        <f t="shared" si="84"/>
        <v>否</v>
      </c>
    </row>
    <row r="887" ht="14.25" hidden="1" customHeight="1" spans="1:16">
      <c r="A887" s="167" t="s">
        <v>135</v>
      </c>
      <c r="B887" s="168" t="s">
        <v>135</v>
      </c>
      <c r="C887" s="456" t="s">
        <v>1677</v>
      </c>
      <c r="D887" s="169" t="s">
        <v>1688</v>
      </c>
      <c r="E887" s="168" t="s">
        <v>147</v>
      </c>
      <c r="F887" s="49" t="s">
        <v>1689</v>
      </c>
      <c r="G887" s="26">
        <f>VLOOKUP(D887,全省上年决算数!$D$4:$G$1301,4)</f>
        <v>0</v>
      </c>
      <c r="H887" s="26">
        <f>IFERROR(VLOOKUP(D887,全省预算!D:I,5,0),)</f>
        <v>0</v>
      </c>
      <c r="I887" s="26"/>
      <c r="J887" s="26">
        <f>SUMIF(全省决算数!A886:A2266,D887:D2183,全省决算数!C886:C2266)</f>
        <v>0</v>
      </c>
      <c r="K887" s="175"/>
      <c r="L887" s="175"/>
      <c r="M887" s="175">
        <f t="shared" si="83"/>
        <v>0</v>
      </c>
      <c r="N887" s="135" t="str">
        <f t="shared" si="80"/>
        <v/>
      </c>
      <c r="O887" s="176" t="str">
        <f t="shared" si="81"/>
        <v>否</v>
      </c>
      <c r="P887" s="176" t="str">
        <f t="shared" si="84"/>
        <v>否</v>
      </c>
    </row>
    <row r="888" ht="14.25" hidden="1" customHeight="1" spans="1:16">
      <c r="A888" s="167" t="s">
        <v>135</v>
      </c>
      <c r="B888" s="168"/>
      <c r="C888" s="456" t="s">
        <v>1677</v>
      </c>
      <c r="D888" s="169" t="s">
        <v>1690</v>
      </c>
      <c r="E888" s="168" t="s">
        <v>147</v>
      </c>
      <c r="F888" s="49" t="s">
        <v>1691</v>
      </c>
      <c r="G888" s="26">
        <f>VLOOKUP(D888,全省上年决算数!$D$4:$G$1301,4)</f>
        <v>22088</v>
      </c>
      <c r="H888" s="26">
        <f>IFERROR(VLOOKUP(D888,全省预算!D:I,5,0),)</f>
        <v>23000</v>
      </c>
      <c r="I888" s="26"/>
      <c r="J888" s="26">
        <f>SUMIF(全省决算数!A887:A2267,D888:D2184,全省决算数!C887:C2267)</f>
        <v>20518</v>
      </c>
      <c r="K888" s="175">
        <f t="shared" si="82"/>
        <v>0.93</v>
      </c>
      <c r="L888" s="175">
        <f t="shared" si="85"/>
        <v>0.89</v>
      </c>
      <c r="M888" s="175">
        <f t="shared" si="83"/>
        <v>0</v>
      </c>
      <c r="N888" s="135">
        <f t="shared" ref="N888:N951" si="86">IF(ISERROR(J888/G888-1),"",J888/G888-1)</f>
        <v>-0.071</v>
      </c>
      <c r="O888" s="176" t="str">
        <f t="shared" si="81"/>
        <v>是</v>
      </c>
      <c r="P888" s="176" t="str">
        <f t="shared" si="84"/>
        <v>否</v>
      </c>
    </row>
    <row r="889" ht="14.25" hidden="1" customHeight="1" spans="1:16">
      <c r="A889" s="167" t="s">
        <v>135</v>
      </c>
      <c r="B889" s="168" t="s">
        <v>135</v>
      </c>
      <c r="C889" s="456" t="s">
        <v>1677</v>
      </c>
      <c r="D889" s="169" t="s">
        <v>1692</v>
      </c>
      <c r="E889" s="168" t="s">
        <v>147</v>
      </c>
      <c r="F889" s="49" t="s">
        <v>1693</v>
      </c>
      <c r="G889" s="26">
        <f>VLOOKUP(D889,全省上年决算数!$D$4:$G$1301,4)</f>
        <v>1323</v>
      </c>
      <c r="H889" s="26">
        <f>IFERROR(VLOOKUP(D889,全省预算!D:I,5,0),)</f>
        <v>1250</v>
      </c>
      <c r="I889" s="26"/>
      <c r="J889" s="26">
        <f>SUMIF(全省决算数!A888:A2268,D889:D2185,全省决算数!C888:C2268)</f>
        <v>1951</v>
      </c>
      <c r="K889" s="175">
        <f t="shared" si="82"/>
        <v>1.47</v>
      </c>
      <c r="L889" s="175">
        <f t="shared" si="85"/>
        <v>1.56</v>
      </c>
      <c r="M889" s="175">
        <f t="shared" si="83"/>
        <v>0</v>
      </c>
      <c r="N889" s="135">
        <f t="shared" si="86"/>
        <v>0.475</v>
      </c>
      <c r="O889" s="176" t="str">
        <f t="shared" si="81"/>
        <v>是</v>
      </c>
      <c r="P889" s="176" t="str">
        <f t="shared" si="84"/>
        <v>否</v>
      </c>
    </row>
    <row r="890" ht="14.25" hidden="1" customHeight="1" spans="1:16">
      <c r="A890" s="167" t="s">
        <v>135</v>
      </c>
      <c r="B890" s="168" t="s">
        <v>135</v>
      </c>
      <c r="C890" s="456" t="s">
        <v>1677</v>
      </c>
      <c r="D890" s="169" t="s">
        <v>1694</v>
      </c>
      <c r="E890" s="168" t="s">
        <v>147</v>
      </c>
      <c r="F890" s="49" t="s">
        <v>1695</v>
      </c>
      <c r="G890" s="26">
        <f>VLOOKUP(D890,全省上年决算数!$D$4:$G$1301,4)</f>
        <v>33151</v>
      </c>
      <c r="H890" s="26">
        <f>IFERROR(VLOOKUP(D890,全省预算!D:I,5,0),)</f>
        <v>33900</v>
      </c>
      <c r="I890" s="26"/>
      <c r="J890" s="26">
        <f>SUMIF(全省决算数!A889:A2269,D890:D2186,全省决算数!C889:C2269)</f>
        <v>23197</v>
      </c>
      <c r="K890" s="175">
        <f t="shared" si="82"/>
        <v>0.7</v>
      </c>
      <c r="L890" s="175">
        <f t="shared" si="85"/>
        <v>0.68</v>
      </c>
      <c r="M890" s="175">
        <f t="shared" si="83"/>
        <v>0</v>
      </c>
      <c r="N890" s="135">
        <f t="shared" si="86"/>
        <v>-0.3</v>
      </c>
      <c r="O890" s="176" t="str">
        <f t="shared" si="81"/>
        <v>是</v>
      </c>
      <c r="P890" s="176" t="str">
        <f t="shared" si="84"/>
        <v>否</v>
      </c>
    </row>
    <row r="891" ht="14.25" hidden="1" customHeight="1" spans="1:16">
      <c r="A891" s="167" t="s">
        <v>135</v>
      </c>
      <c r="B891" s="168" t="s">
        <v>135</v>
      </c>
      <c r="C891" s="456" t="s">
        <v>1677</v>
      </c>
      <c r="D891" s="169" t="s">
        <v>1696</v>
      </c>
      <c r="E891" s="168" t="s">
        <v>147</v>
      </c>
      <c r="F891" s="49" t="s">
        <v>1697</v>
      </c>
      <c r="G891" s="26">
        <f>VLOOKUP(D891,全省上年决算数!$D$4:$G$1301,4)</f>
        <v>18331</v>
      </c>
      <c r="H891" s="26">
        <f>IFERROR(VLOOKUP(D891,全省预算!D:I,5,0),)</f>
        <v>18600</v>
      </c>
      <c r="I891" s="26"/>
      <c r="J891" s="26">
        <f>SUMIF(全省决算数!A890:A2270,D891:D2187,全省决算数!C890:C2270)</f>
        <v>21890</v>
      </c>
      <c r="K891" s="175">
        <f t="shared" si="82"/>
        <v>1.19</v>
      </c>
      <c r="L891" s="175">
        <f t="shared" si="85"/>
        <v>1.18</v>
      </c>
      <c r="M891" s="175">
        <f t="shared" si="83"/>
        <v>0</v>
      </c>
      <c r="N891" s="135">
        <f t="shared" si="86"/>
        <v>0.194</v>
      </c>
      <c r="O891" s="176" t="str">
        <f t="shared" si="81"/>
        <v>是</v>
      </c>
      <c r="P891" s="176" t="str">
        <f t="shared" si="84"/>
        <v>否</v>
      </c>
    </row>
    <row r="892" ht="14.25" hidden="1" customHeight="1" spans="1:16">
      <c r="A892" s="167" t="s">
        <v>135</v>
      </c>
      <c r="B892" s="168" t="s">
        <v>135</v>
      </c>
      <c r="C892" s="456" t="s">
        <v>1677</v>
      </c>
      <c r="D892" s="169" t="s">
        <v>1698</v>
      </c>
      <c r="E892" s="168" t="s">
        <v>147</v>
      </c>
      <c r="F892" s="49" t="s">
        <v>1699</v>
      </c>
      <c r="G892" s="26">
        <f>VLOOKUP(D892,全省上年决算数!$D$4:$G$1301,4)</f>
        <v>671</v>
      </c>
      <c r="H892" s="26">
        <f>IFERROR(VLOOKUP(D892,全省预算!D:I,5,0),)</f>
        <v>670</v>
      </c>
      <c r="I892" s="26"/>
      <c r="J892" s="26">
        <f>SUMIF(全省决算数!A891:A2271,D892:D2188,全省决算数!C891:C2271)</f>
        <v>9554</v>
      </c>
      <c r="K892" s="175">
        <f t="shared" si="82"/>
        <v>14.24</v>
      </c>
      <c r="L892" s="175">
        <f t="shared" si="85"/>
        <v>14.26</v>
      </c>
      <c r="M892" s="175">
        <f t="shared" si="83"/>
        <v>0</v>
      </c>
      <c r="N892" s="135">
        <f t="shared" si="86"/>
        <v>13.238</v>
      </c>
      <c r="O892" s="176" t="str">
        <f t="shared" si="81"/>
        <v>是</v>
      </c>
      <c r="P892" s="176" t="str">
        <f t="shared" si="84"/>
        <v>否</v>
      </c>
    </row>
    <row r="893" ht="14.25" hidden="1" customHeight="1" spans="1:16">
      <c r="A893" s="167" t="s">
        <v>135</v>
      </c>
      <c r="B893" s="168" t="s">
        <v>135</v>
      </c>
      <c r="C893" s="456" t="s">
        <v>1677</v>
      </c>
      <c r="D893" s="169" t="s">
        <v>1700</v>
      </c>
      <c r="E893" s="168" t="s">
        <v>147</v>
      </c>
      <c r="F893" s="49" t="s">
        <v>1701</v>
      </c>
      <c r="G893" s="26">
        <f>VLOOKUP(D893,全省上年决算数!$D$4:$G$1301,4)</f>
        <v>11521</v>
      </c>
      <c r="H893" s="26">
        <f>IFERROR(VLOOKUP(D893,全省预算!D:I,5,0),)</f>
        <v>11900</v>
      </c>
      <c r="I893" s="26"/>
      <c r="J893" s="26">
        <f>SUMIF(全省决算数!A892:A2272,D893:D2189,全省决算数!C892:C2272)</f>
        <v>9462</v>
      </c>
      <c r="K893" s="175">
        <f t="shared" si="82"/>
        <v>0.82</v>
      </c>
      <c r="L893" s="175">
        <f t="shared" si="85"/>
        <v>0.8</v>
      </c>
      <c r="M893" s="175">
        <f t="shared" si="83"/>
        <v>0</v>
      </c>
      <c r="N893" s="135">
        <f t="shared" si="86"/>
        <v>-0.179</v>
      </c>
      <c r="O893" s="176" t="str">
        <f t="shared" si="81"/>
        <v>是</v>
      </c>
      <c r="P893" s="176" t="str">
        <f t="shared" si="84"/>
        <v>否</v>
      </c>
    </row>
    <row r="894" ht="14.25" hidden="1" customHeight="1" spans="1:16">
      <c r="A894" s="167" t="s">
        <v>135</v>
      </c>
      <c r="B894" s="168" t="s">
        <v>135</v>
      </c>
      <c r="C894" s="456" t="s">
        <v>1677</v>
      </c>
      <c r="D894" s="169" t="s">
        <v>1702</v>
      </c>
      <c r="E894" s="168" t="s">
        <v>147</v>
      </c>
      <c r="F894" s="49" t="s">
        <v>1703</v>
      </c>
      <c r="G894" s="26">
        <f>VLOOKUP(D894,全省上年决算数!$D$4:$G$1301,4)</f>
        <v>80236</v>
      </c>
      <c r="H894" s="26">
        <f>IFERROR(VLOOKUP(D894,全省预算!D:I,5,0),)</f>
        <v>83000</v>
      </c>
      <c r="I894" s="26"/>
      <c r="J894" s="26">
        <f>SUMIF(全省决算数!A893:A2273,D894:D2190,全省决算数!C893:C2273)</f>
        <v>42820</v>
      </c>
      <c r="K894" s="175">
        <f t="shared" si="82"/>
        <v>0.53</v>
      </c>
      <c r="L894" s="175">
        <f t="shared" si="85"/>
        <v>0.52</v>
      </c>
      <c r="M894" s="175">
        <f t="shared" si="83"/>
        <v>0</v>
      </c>
      <c r="N894" s="135">
        <f t="shared" si="86"/>
        <v>-0.466</v>
      </c>
      <c r="O894" s="176" t="str">
        <f t="shared" si="81"/>
        <v>是</v>
      </c>
      <c r="P894" s="176" t="str">
        <f t="shared" si="84"/>
        <v>否</v>
      </c>
    </row>
    <row r="895" ht="14.25" hidden="1" customHeight="1" spans="1:16">
      <c r="A895" s="167" t="s">
        <v>135</v>
      </c>
      <c r="B895" s="168" t="s">
        <v>135</v>
      </c>
      <c r="C895" s="456" t="s">
        <v>1677</v>
      </c>
      <c r="D895" s="169" t="s">
        <v>1704</v>
      </c>
      <c r="E895" s="168" t="s">
        <v>147</v>
      </c>
      <c r="F895" s="49" t="s">
        <v>1705</v>
      </c>
      <c r="G895" s="26">
        <f>VLOOKUP(D895,全省上年决算数!$D$4:$G$1301,4)</f>
        <v>26971</v>
      </c>
      <c r="H895" s="26">
        <f>IFERROR(VLOOKUP(D895,全省预算!D:I,5,0),)</f>
        <v>28020</v>
      </c>
      <c r="I895" s="26"/>
      <c r="J895" s="26">
        <f>SUMIF(全省决算数!A894:A2274,D895:D2191,全省决算数!C894:C2274)</f>
        <v>72936</v>
      </c>
      <c r="K895" s="175">
        <f t="shared" si="82"/>
        <v>2.7</v>
      </c>
      <c r="L895" s="175">
        <f t="shared" si="85"/>
        <v>2.6</v>
      </c>
      <c r="M895" s="175">
        <f t="shared" si="83"/>
        <v>0</v>
      </c>
      <c r="N895" s="135">
        <f t="shared" si="86"/>
        <v>1.704</v>
      </c>
      <c r="O895" s="176" t="str">
        <f t="shared" si="81"/>
        <v>是</v>
      </c>
      <c r="P895" s="176" t="str">
        <f t="shared" si="84"/>
        <v>否</v>
      </c>
    </row>
    <row r="896" ht="14.25" hidden="1" customHeight="1" spans="1:16">
      <c r="A896" s="167" t="s">
        <v>135</v>
      </c>
      <c r="B896" s="168" t="s">
        <v>135</v>
      </c>
      <c r="C896" s="456" t="s">
        <v>1677</v>
      </c>
      <c r="D896" s="169" t="s">
        <v>1706</v>
      </c>
      <c r="E896" s="168" t="s">
        <v>147</v>
      </c>
      <c r="F896" s="49" t="s">
        <v>1707</v>
      </c>
      <c r="G896" s="26">
        <f>VLOOKUP(D896,全省上年决算数!$D$4:$G$1301,4)</f>
        <v>362629</v>
      </c>
      <c r="H896" s="26">
        <f>IFERROR(VLOOKUP(D896,全省预算!D:I,5,0),)</f>
        <v>376000</v>
      </c>
      <c r="I896" s="26"/>
      <c r="J896" s="26">
        <f>SUMIF(全省决算数!A895:A2275,D896:D2192,全省决算数!C895:C2275)</f>
        <v>314846</v>
      </c>
      <c r="K896" s="175">
        <f t="shared" si="82"/>
        <v>0.87</v>
      </c>
      <c r="L896" s="175">
        <f t="shared" si="85"/>
        <v>0.84</v>
      </c>
      <c r="M896" s="175">
        <f t="shared" si="83"/>
        <v>0</v>
      </c>
      <c r="N896" s="135">
        <f t="shared" si="86"/>
        <v>-0.132</v>
      </c>
      <c r="O896" s="176" t="str">
        <f t="shared" si="81"/>
        <v>是</v>
      </c>
      <c r="P896" s="176" t="str">
        <f t="shared" si="84"/>
        <v>否</v>
      </c>
    </row>
    <row r="897" ht="14.25" hidden="1" customHeight="1" spans="1:16">
      <c r="A897" s="167" t="s">
        <v>135</v>
      </c>
      <c r="B897" s="168" t="s">
        <v>135</v>
      </c>
      <c r="C897" s="456" t="s">
        <v>1677</v>
      </c>
      <c r="D897" s="169" t="s">
        <v>1708</v>
      </c>
      <c r="E897" s="168" t="s">
        <v>147</v>
      </c>
      <c r="F897" s="49" t="s">
        <v>1709</v>
      </c>
      <c r="G897" s="26">
        <f>VLOOKUP(D897,全省上年决算数!$D$4:$G$1301,4)</f>
        <v>13380</v>
      </c>
      <c r="H897" s="26">
        <f>IFERROR(VLOOKUP(D897,全省预算!D:I,5,0),)</f>
        <v>14000</v>
      </c>
      <c r="I897" s="26"/>
      <c r="J897" s="26">
        <f>SUMIF(全省决算数!A896:A2276,D897:D2193,全省决算数!C896:C2276)</f>
        <v>17999</v>
      </c>
      <c r="K897" s="175">
        <f t="shared" si="82"/>
        <v>1.35</v>
      </c>
      <c r="L897" s="175">
        <f t="shared" si="85"/>
        <v>1.29</v>
      </c>
      <c r="M897" s="175">
        <f t="shared" si="83"/>
        <v>0</v>
      </c>
      <c r="N897" s="135">
        <f t="shared" si="86"/>
        <v>0.345</v>
      </c>
      <c r="O897" s="176" t="str">
        <f t="shared" si="81"/>
        <v>是</v>
      </c>
      <c r="P897" s="176" t="str">
        <f t="shared" si="84"/>
        <v>否</v>
      </c>
    </row>
    <row r="898" ht="14.25" hidden="1" customHeight="1" spans="1:16">
      <c r="A898" s="167" t="s">
        <v>135</v>
      </c>
      <c r="B898" s="168" t="s">
        <v>135</v>
      </c>
      <c r="C898" s="456" t="s">
        <v>1677</v>
      </c>
      <c r="D898" s="169" t="s">
        <v>1710</v>
      </c>
      <c r="E898" s="168" t="s">
        <v>147</v>
      </c>
      <c r="F898" s="49" t="s">
        <v>1711</v>
      </c>
      <c r="G898" s="26">
        <f>VLOOKUP(D898,全省上年决算数!$D$4:$G$1301,4)</f>
        <v>0</v>
      </c>
      <c r="H898" s="26">
        <f>IFERROR(VLOOKUP(D898,全省预算!D:I,5,0),)</f>
        <v>0</v>
      </c>
      <c r="I898" s="26"/>
      <c r="J898" s="26">
        <f>SUMIF(全省决算数!A897:A2277,D898:D2194,全省决算数!C897:C2277)</f>
        <v>0</v>
      </c>
      <c r="K898" s="175"/>
      <c r="L898" s="175"/>
      <c r="M898" s="175">
        <f t="shared" si="83"/>
        <v>0</v>
      </c>
      <c r="N898" s="135" t="str">
        <f t="shared" si="86"/>
        <v/>
      </c>
      <c r="O898" s="176" t="str">
        <f t="shared" si="81"/>
        <v>否</v>
      </c>
      <c r="P898" s="176" t="str">
        <f t="shared" si="84"/>
        <v>否</v>
      </c>
    </row>
    <row r="899" ht="14.25" hidden="1" customHeight="1" spans="1:16">
      <c r="A899" s="167" t="s">
        <v>135</v>
      </c>
      <c r="B899" s="168" t="s">
        <v>135</v>
      </c>
      <c r="C899" s="456" t="s">
        <v>1677</v>
      </c>
      <c r="D899" s="169" t="s">
        <v>1712</v>
      </c>
      <c r="E899" s="168" t="s">
        <v>147</v>
      </c>
      <c r="F899" s="49" t="s">
        <v>1713</v>
      </c>
      <c r="G899" s="26">
        <f>VLOOKUP(D899,全省上年决算数!$D$4:$G$1301,4)</f>
        <v>6660</v>
      </c>
      <c r="H899" s="26">
        <f>IFERROR(VLOOKUP(D899,全省预算!D:I,5,0),)</f>
        <v>6750</v>
      </c>
      <c r="I899" s="26"/>
      <c r="J899" s="26">
        <f>SUMIF(全省决算数!A898:A2278,D899:D2195,全省决算数!C898:C2278)</f>
        <v>11775</v>
      </c>
      <c r="K899" s="175">
        <f t="shared" si="82"/>
        <v>1.77</v>
      </c>
      <c r="L899" s="175">
        <f t="shared" si="85"/>
        <v>1.74</v>
      </c>
      <c r="M899" s="175">
        <f t="shared" si="83"/>
        <v>0</v>
      </c>
      <c r="N899" s="135">
        <f t="shared" si="86"/>
        <v>0.768</v>
      </c>
      <c r="O899" s="176" t="str">
        <f t="shared" si="81"/>
        <v>是</v>
      </c>
      <c r="P899" s="176" t="str">
        <f t="shared" si="84"/>
        <v>否</v>
      </c>
    </row>
    <row r="900" ht="14.25" hidden="1" customHeight="1" spans="1:16">
      <c r="A900" s="167" t="s">
        <v>135</v>
      </c>
      <c r="B900" s="168" t="s">
        <v>135</v>
      </c>
      <c r="C900" s="456" t="s">
        <v>1677</v>
      </c>
      <c r="D900" s="169" t="s">
        <v>1714</v>
      </c>
      <c r="E900" s="168" t="s">
        <v>147</v>
      </c>
      <c r="F900" s="49" t="s">
        <v>1715</v>
      </c>
      <c r="G900" s="26">
        <f>VLOOKUP(D900,全省上年决算数!$D$4:$G$1301,4)</f>
        <v>25</v>
      </c>
      <c r="H900" s="26">
        <f>IFERROR(VLOOKUP(D900,全省预算!D:I,5,0),)</f>
        <v>26</v>
      </c>
      <c r="I900" s="26"/>
      <c r="J900" s="26">
        <f>SUMIF(全省决算数!A899:A2279,D900:D2196,全省决算数!C899:C2279)</f>
        <v>59</v>
      </c>
      <c r="K900" s="175">
        <f t="shared" si="82"/>
        <v>2.36</v>
      </c>
      <c r="L900" s="175">
        <f t="shared" si="85"/>
        <v>2.27</v>
      </c>
      <c r="M900" s="175">
        <f t="shared" si="83"/>
        <v>0</v>
      </c>
      <c r="N900" s="135">
        <f t="shared" si="86"/>
        <v>1.36</v>
      </c>
      <c r="O900" s="176" t="str">
        <f t="shared" ref="O900:O963" si="87">IF(F900&lt;&gt;"",IF(SUM(G900:J900)&lt;&gt;0,"是","否"),"空")</f>
        <v>是</v>
      </c>
      <c r="P900" s="176" t="str">
        <f t="shared" si="84"/>
        <v>否</v>
      </c>
    </row>
    <row r="901" ht="14.25" hidden="1" customHeight="1" spans="1:16">
      <c r="A901" s="167" t="s">
        <v>135</v>
      </c>
      <c r="B901" s="168" t="s">
        <v>135</v>
      </c>
      <c r="C901" s="456" t="s">
        <v>1677</v>
      </c>
      <c r="D901" s="169" t="s">
        <v>1716</v>
      </c>
      <c r="E901" s="168" t="s">
        <v>147</v>
      </c>
      <c r="F901" s="27" t="s">
        <v>1717</v>
      </c>
      <c r="G901" s="26">
        <f>VLOOKUP(D901,全省上年决算数!$D$4:$G$1301,4)</f>
        <v>56624</v>
      </c>
      <c r="H901" s="26">
        <f>IFERROR(VLOOKUP(D901,全省预算!D:I,5,0),)</f>
        <v>59000</v>
      </c>
      <c r="I901" s="26"/>
      <c r="J901" s="26">
        <f>SUMIF(全省决算数!A900:A2280,D901:D2197,全省决算数!C900:C2280)</f>
        <v>55360</v>
      </c>
      <c r="K901" s="175">
        <f t="shared" ref="K901:K964" si="88">J901/G901</f>
        <v>0.98</v>
      </c>
      <c r="L901" s="175">
        <f t="shared" si="85"/>
        <v>0.94</v>
      </c>
      <c r="M901" s="175">
        <f t="shared" ref="M901:M964" si="89">IFERROR(J901/I901,0)</f>
        <v>0</v>
      </c>
      <c r="N901" s="135">
        <f t="shared" si="86"/>
        <v>-0.022</v>
      </c>
      <c r="O901" s="176" t="str">
        <f t="shared" si="87"/>
        <v>是</v>
      </c>
      <c r="P901" s="176" t="str">
        <f t="shared" ref="P901:P964" si="90">IF(C901&lt;&gt;"","否","是")</f>
        <v>否</v>
      </c>
    </row>
    <row r="902" ht="14.25" hidden="1" customHeight="1" spans="1:16">
      <c r="A902" s="167" t="s">
        <v>135</v>
      </c>
      <c r="B902" s="168" t="s">
        <v>135</v>
      </c>
      <c r="C902" s="456" t="s">
        <v>1677</v>
      </c>
      <c r="D902" s="169" t="s">
        <v>1718</v>
      </c>
      <c r="E902" s="168" t="s">
        <v>147</v>
      </c>
      <c r="F902" s="49" t="s">
        <v>1719</v>
      </c>
      <c r="G902" s="26">
        <f>VLOOKUP(D902,全省上年决算数!$D$4:$G$1301,4)</f>
        <v>0</v>
      </c>
      <c r="H902" s="26">
        <f>IFERROR(VLOOKUP(D902,全省预算!D:I,5,0),)</f>
        <v>0</v>
      </c>
      <c r="I902" s="26"/>
      <c r="J902" s="26">
        <f>SUMIF(全省决算数!A901:A2281,D902:D2198,全省决算数!C901:C2281)</f>
        <v>13</v>
      </c>
      <c r="K902" s="175"/>
      <c r="L902" s="175"/>
      <c r="M902" s="175">
        <f t="shared" si="89"/>
        <v>0</v>
      </c>
      <c r="N902" s="135" t="str">
        <f t="shared" si="86"/>
        <v/>
      </c>
      <c r="O902" s="176" t="str">
        <f t="shared" si="87"/>
        <v>是</v>
      </c>
      <c r="P902" s="176" t="str">
        <f t="shared" si="90"/>
        <v>否</v>
      </c>
    </row>
    <row r="903" ht="14.25" hidden="1" customHeight="1" spans="1:16">
      <c r="A903" s="167" t="s">
        <v>135</v>
      </c>
      <c r="B903" s="168" t="s">
        <v>135</v>
      </c>
      <c r="C903" s="456" t="s">
        <v>1677</v>
      </c>
      <c r="D903" s="169" t="s">
        <v>1720</v>
      </c>
      <c r="E903" s="168" t="s">
        <v>147</v>
      </c>
      <c r="F903" s="49" t="s">
        <v>1660</v>
      </c>
      <c r="G903" s="26">
        <f>VLOOKUP(D903,全省上年决算数!$D$4:$G$1301,4)</f>
        <v>39</v>
      </c>
      <c r="H903" s="26">
        <f>IFERROR(VLOOKUP(D903,全省预算!D:I,5,0),)</f>
        <v>40</v>
      </c>
      <c r="I903" s="26"/>
      <c r="J903" s="26">
        <f>SUMIF(全省决算数!A902:A2282,D903:D2199,全省决算数!C902:C2282)</f>
        <v>28</v>
      </c>
      <c r="K903" s="175">
        <f t="shared" si="88"/>
        <v>0.72</v>
      </c>
      <c r="L903" s="175">
        <f t="shared" ref="L903:L965" si="91">J903/H903</f>
        <v>0.7</v>
      </c>
      <c r="M903" s="175">
        <f t="shared" si="89"/>
        <v>0</v>
      </c>
      <c r="N903" s="135">
        <f t="shared" si="86"/>
        <v>-0.282</v>
      </c>
      <c r="O903" s="176" t="str">
        <f t="shared" si="87"/>
        <v>是</v>
      </c>
      <c r="P903" s="176" t="str">
        <f t="shared" si="90"/>
        <v>否</v>
      </c>
    </row>
    <row r="904" ht="14.25" hidden="1" customHeight="1" spans="1:16">
      <c r="A904" s="167" t="s">
        <v>135</v>
      </c>
      <c r="B904" s="168" t="s">
        <v>135</v>
      </c>
      <c r="C904" s="456" t="s">
        <v>1677</v>
      </c>
      <c r="D904" s="169" t="s">
        <v>1721</v>
      </c>
      <c r="E904" s="168" t="s">
        <v>147</v>
      </c>
      <c r="F904" s="49" t="s">
        <v>1722</v>
      </c>
      <c r="G904" s="26">
        <f>VLOOKUP(D904,全省上年决算数!$D$4:$G$1301,4)</f>
        <v>11460</v>
      </c>
      <c r="H904" s="26">
        <f>IFERROR(VLOOKUP(D904,全省预算!D:I,5,0),)</f>
        <v>11700</v>
      </c>
      <c r="I904" s="26"/>
      <c r="J904" s="26">
        <f>SUMIF(全省决算数!A903:A2283,D904:D2200,全省决算数!C903:C2283)</f>
        <v>9962</v>
      </c>
      <c r="K904" s="175">
        <f t="shared" si="88"/>
        <v>0.87</v>
      </c>
      <c r="L904" s="175">
        <f t="shared" si="91"/>
        <v>0.85</v>
      </c>
      <c r="M904" s="175">
        <f t="shared" si="89"/>
        <v>0</v>
      </c>
      <c r="N904" s="135">
        <f t="shared" si="86"/>
        <v>-0.131</v>
      </c>
      <c r="O904" s="176" t="str">
        <f t="shared" si="87"/>
        <v>是</v>
      </c>
      <c r="P904" s="176" t="str">
        <f t="shared" si="90"/>
        <v>否</v>
      </c>
    </row>
    <row r="905" ht="14.25" hidden="1" customHeight="1" spans="1:16">
      <c r="A905" s="167" t="s">
        <v>135</v>
      </c>
      <c r="B905" s="168" t="s">
        <v>135</v>
      </c>
      <c r="C905" s="456" t="s">
        <v>1677</v>
      </c>
      <c r="D905" s="169" t="s">
        <v>1723</v>
      </c>
      <c r="E905" s="168" t="s">
        <v>147</v>
      </c>
      <c r="F905" s="49" t="s">
        <v>1724</v>
      </c>
      <c r="G905" s="26">
        <f>VLOOKUP(D905,全省上年决算数!$D$4:$G$1301,4)</f>
        <v>138222</v>
      </c>
      <c r="H905" s="26">
        <f>IFERROR(VLOOKUP(D905,全省预算!D:I,5,0),)</f>
        <v>147000</v>
      </c>
      <c r="I905" s="26"/>
      <c r="J905" s="26">
        <f>SUMIF(全省决算数!A904:A2284,D905:D2201,全省决算数!C904:C2284)</f>
        <v>166038</v>
      </c>
      <c r="K905" s="175">
        <f t="shared" si="88"/>
        <v>1.2</v>
      </c>
      <c r="L905" s="175">
        <f t="shared" si="91"/>
        <v>1.13</v>
      </c>
      <c r="M905" s="175">
        <f t="shared" si="89"/>
        <v>0</v>
      </c>
      <c r="N905" s="135">
        <f t="shared" si="86"/>
        <v>0.201</v>
      </c>
      <c r="O905" s="176" t="str">
        <f t="shared" si="87"/>
        <v>是</v>
      </c>
      <c r="P905" s="176" t="str">
        <f t="shared" si="90"/>
        <v>否</v>
      </c>
    </row>
    <row r="906" ht="14.25" hidden="1" customHeight="1" spans="1:16">
      <c r="A906" s="167" t="s">
        <v>135</v>
      </c>
      <c r="B906" s="168" t="s">
        <v>135</v>
      </c>
      <c r="C906" s="456" t="s">
        <v>1677</v>
      </c>
      <c r="D906" s="169" t="s">
        <v>1725</v>
      </c>
      <c r="E906" s="168" t="s">
        <v>147</v>
      </c>
      <c r="F906" s="49" t="s">
        <v>1726</v>
      </c>
      <c r="G906" s="26">
        <f>VLOOKUP(D906,全省上年决算数!$D$4:$G$1301,4)</f>
        <v>96881</v>
      </c>
      <c r="H906" s="26">
        <f>IFERROR(VLOOKUP(D906,全省预算!D:I,5,0),)</f>
        <v>99494</v>
      </c>
      <c r="I906" s="26"/>
      <c r="J906" s="26">
        <f>SUMIF(全省决算数!A905:A2285,D906:D2202,全省决算数!C905:C2285)</f>
        <v>190232</v>
      </c>
      <c r="K906" s="175">
        <f t="shared" si="88"/>
        <v>1.96</v>
      </c>
      <c r="L906" s="175">
        <f t="shared" si="91"/>
        <v>1.91</v>
      </c>
      <c r="M906" s="175">
        <f t="shared" si="89"/>
        <v>0</v>
      </c>
      <c r="N906" s="135">
        <f t="shared" si="86"/>
        <v>0.964</v>
      </c>
      <c r="O906" s="176" t="str">
        <f t="shared" si="87"/>
        <v>是</v>
      </c>
      <c r="P906" s="176" t="str">
        <f t="shared" si="90"/>
        <v>否</v>
      </c>
    </row>
    <row r="907" hidden="1" spans="1:16">
      <c r="A907" s="167" t="s">
        <v>135</v>
      </c>
      <c r="B907" s="456" t="s">
        <v>1566</v>
      </c>
      <c r="C907" s="168"/>
      <c r="D907" s="169" t="s">
        <v>1727</v>
      </c>
      <c r="E907" s="168"/>
      <c r="F907" s="50" t="s">
        <v>1728</v>
      </c>
      <c r="G907" s="26">
        <f>SUMIF($C908:$C$1301,$D907,$G908:$G$1301)</f>
        <v>0</v>
      </c>
      <c r="H907" s="26">
        <f>VLOOKUP(F907,全省预算!$F:$H,3,0)</f>
        <v>0</v>
      </c>
      <c r="I907" s="26">
        <f>IFERROR(VLOOKUP(D907,全省调整!A:I,3,0),)</f>
        <v>0</v>
      </c>
      <c r="J907" s="26">
        <f>VLOOKUP(F907,全省决算数!$B:$C,2,0)</f>
        <v>0</v>
      </c>
      <c r="K907" s="175"/>
      <c r="L907" s="175"/>
      <c r="M907" s="175">
        <f t="shared" si="89"/>
        <v>0</v>
      </c>
      <c r="N907" s="133" t="str">
        <f t="shared" si="86"/>
        <v/>
      </c>
      <c r="O907" s="176" t="str">
        <f t="shared" si="87"/>
        <v>否</v>
      </c>
      <c r="P907" s="176" t="str">
        <f t="shared" si="90"/>
        <v>是</v>
      </c>
    </row>
    <row r="908" ht="14.25" hidden="1" customHeight="1" spans="1:16">
      <c r="A908" s="167" t="s">
        <v>135</v>
      </c>
      <c r="B908" s="168" t="s">
        <v>135</v>
      </c>
      <c r="C908" s="169" t="s">
        <v>1727</v>
      </c>
      <c r="D908" s="169" t="s">
        <v>1729</v>
      </c>
      <c r="E908" s="168" t="s">
        <v>147</v>
      </c>
      <c r="F908" s="49" t="s">
        <v>141</v>
      </c>
      <c r="G908" s="26">
        <f>VLOOKUP(D908,全省上年决算数!$D$4:$G$1301,4)</f>
        <v>0</v>
      </c>
      <c r="H908" s="26">
        <f>IFERROR(VLOOKUP(D908,全省预算!D:I,5,0),)</f>
        <v>0</v>
      </c>
      <c r="I908" s="26"/>
      <c r="J908" s="26">
        <f>SUMIF(全省决算数!A907:A2287,D908:D2204,全省决算数!C907:C2287)</f>
        <v>0</v>
      </c>
      <c r="K908" s="175"/>
      <c r="L908" s="175"/>
      <c r="M908" s="175">
        <f t="shared" si="89"/>
        <v>0</v>
      </c>
      <c r="N908" s="135" t="str">
        <f t="shared" si="86"/>
        <v/>
      </c>
      <c r="O908" s="176" t="str">
        <f t="shared" si="87"/>
        <v>否</v>
      </c>
      <c r="P908" s="176" t="str">
        <f t="shared" si="90"/>
        <v>否</v>
      </c>
    </row>
    <row r="909" ht="14.25" hidden="1" customHeight="1" spans="1:16">
      <c r="A909" s="167" t="s">
        <v>135</v>
      </c>
      <c r="B909" s="168" t="s">
        <v>135</v>
      </c>
      <c r="C909" s="169" t="s">
        <v>1727</v>
      </c>
      <c r="D909" s="169" t="s">
        <v>1730</v>
      </c>
      <c r="E909" s="168" t="s">
        <v>147</v>
      </c>
      <c r="F909" s="49" t="s">
        <v>143</v>
      </c>
      <c r="G909" s="26">
        <f>VLOOKUP(D909,全省上年决算数!$D$4:$G$1301,4)</f>
        <v>0</v>
      </c>
      <c r="H909" s="26">
        <f>IFERROR(VLOOKUP(D909,全省预算!D:I,5,0),)</f>
        <v>0</v>
      </c>
      <c r="I909" s="26"/>
      <c r="J909" s="26">
        <f>SUMIF(全省决算数!A908:A2288,D909:D2205,全省决算数!C908:C2288)</f>
        <v>0</v>
      </c>
      <c r="K909" s="175"/>
      <c r="L909" s="175"/>
      <c r="M909" s="175">
        <f t="shared" si="89"/>
        <v>0</v>
      </c>
      <c r="N909" s="135" t="str">
        <f t="shared" si="86"/>
        <v/>
      </c>
      <c r="O909" s="176" t="str">
        <f t="shared" si="87"/>
        <v>否</v>
      </c>
      <c r="P909" s="176" t="str">
        <f t="shared" si="90"/>
        <v>否</v>
      </c>
    </row>
    <row r="910" ht="14.25" hidden="1" customHeight="1" spans="1:16">
      <c r="A910" s="167" t="s">
        <v>135</v>
      </c>
      <c r="B910" s="168" t="s">
        <v>135</v>
      </c>
      <c r="C910" s="169" t="s">
        <v>1727</v>
      </c>
      <c r="D910" s="169" t="s">
        <v>1731</v>
      </c>
      <c r="E910" s="168" t="s">
        <v>147</v>
      </c>
      <c r="F910" s="49" t="s">
        <v>145</v>
      </c>
      <c r="G910" s="26">
        <f>VLOOKUP(D910,全省上年决算数!$D$4:$G$1301,4)</f>
        <v>0</v>
      </c>
      <c r="H910" s="26">
        <f>IFERROR(VLOOKUP(D910,全省预算!D:I,5,0),)</f>
        <v>0</v>
      </c>
      <c r="I910" s="26"/>
      <c r="J910" s="26">
        <f>SUMIF(全省决算数!A909:A2289,D910:D2206,全省决算数!C909:C2289)</f>
        <v>0</v>
      </c>
      <c r="K910" s="175"/>
      <c r="L910" s="175"/>
      <c r="M910" s="175">
        <f t="shared" si="89"/>
        <v>0</v>
      </c>
      <c r="N910" s="135" t="str">
        <f t="shared" si="86"/>
        <v/>
      </c>
      <c r="O910" s="176" t="str">
        <f t="shared" si="87"/>
        <v>否</v>
      </c>
      <c r="P910" s="176" t="str">
        <f t="shared" si="90"/>
        <v>否</v>
      </c>
    </row>
    <row r="911" ht="14.25" hidden="1" customHeight="1" spans="1:16">
      <c r="A911" s="167" t="s">
        <v>135</v>
      </c>
      <c r="B911" s="168" t="s">
        <v>135</v>
      </c>
      <c r="C911" s="169" t="s">
        <v>1727</v>
      </c>
      <c r="D911" s="169" t="s">
        <v>1732</v>
      </c>
      <c r="E911" s="168" t="s">
        <v>147</v>
      </c>
      <c r="F911" s="49" t="s">
        <v>1733</v>
      </c>
      <c r="G911" s="26">
        <f>VLOOKUP(D911,全省上年决算数!$D$4:$G$1301,4)</f>
        <v>0</v>
      </c>
      <c r="H911" s="26">
        <f>IFERROR(VLOOKUP(D911,全省预算!D:I,5,0),)</f>
        <v>0</v>
      </c>
      <c r="I911" s="26"/>
      <c r="J911" s="26">
        <f>SUMIF(全省决算数!A910:A2290,D911:D2207,全省决算数!C910:C2290)</f>
        <v>0</v>
      </c>
      <c r="K911" s="175"/>
      <c r="L911" s="175"/>
      <c r="M911" s="175">
        <f t="shared" si="89"/>
        <v>0</v>
      </c>
      <c r="N911" s="135" t="str">
        <f t="shared" si="86"/>
        <v/>
      </c>
      <c r="O911" s="176" t="str">
        <f t="shared" si="87"/>
        <v>否</v>
      </c>
      <c r="P911" s="176" t="str">
        <f t="shared" si="90"/>
        <v>否</v>
      </c>
    </row>
    <row r="912" ht="14.25" hidden="1" customHeight="1" spans="1:16">
      <c r="A912" s="167" t="s">
        <v>135</v>
      </c>
      <c r="B912" s="168" t="s">
        <v>135</v>
      </c>
      <c r="C912" s="169" t="s">
        <v>1727</v>
      </c>
      <c r="D912" s="169" t="s">
        <v>1734</v>
      </c>
      <c r="E912" s="168" t="s">
        <v>147</v>
      </c>
      <c r="F912" s="49" t="s">
        <v>1735</v>
      </c>
      <c r="G912" s="26">
        <f>VLOOKUP(D912,全省上年决算数!$D$4:$G$1301,4)</f>
        <v>0</v>
      </c>
      <c r="H912" s="26">
        <f>IFERROR(VLOOKUP(D912,全省预算!D:I,5,0),)</f>
        <v>0</v>
      </c>
      <c r="I912" s="26"/>
      <c r="J912" s="26">
        <f>SUMIF(全省决算数!A911:A2291,D912:D2208,全省决算数!C911:C2291)</f>
        <v>0</v>
      </c>
      <c r="K912" s="175"/>
      <c r="L912" s="175"/>
      <c r="M912" s="175">
        <f t="shared" si="89"/>
        <v>0</v>
      </c>
      <c r="N912" s="135" t="str">
        <f t="shared" si="86"/>
        <v/>
      </c>
      <c r="O912" s="176" t="str">
        <f t="shared" si="87"/>
        <v>否</v>
      </c>
      <c r="P912" s="176" t="str">
        <f t="shared" si="90"/>
        <v>否</v>
      </c>
    </row>
    <row r="913" ht="14.25" hidden="1" customHeight="1" spans="1:16">
      <c r="A913" s="167" t="s">
        <v>135</v>
      </c>
      <c r="B913" s="168" t="s">
        <v>135</v>
      </c>
      <c r="C913" s="169" t="s">
        <v>1727</v>
      </c>
      <c r="D913" s="169" t="s">
        <v>1736</v>
      </c>
      <c r="E913" s="168" t="s">
        <v>147</v>
      </c>
      <c r="F913" s="49" t="s">
        <v>1737</v>
      </c>
      <c r="G913" s="26">
        <f>VLOOKUP(D913,全省上年决算数!$D$4:$G$1301,4)</f>
        <v>0</v>
      </c>
      <c r="H913" s="26">
        <f>IFERROR(VLOOKUP(D913,全省预算!D:I,5,0),)</f>
        <v>0</v>
      </c>
      <c r="I913" s="26"/>
      <c r="J913" s="26">
        <f>SUMIF(全省决算数!A912:A2292,D913:D2209,全省决算数!C912:C2292)</f>
        <v>0</v>
      </c>
      <c r="K913" s="175"/>
      <c r="L913" s="175"/>
      <c r="M913" s="175">
        <f t="shared" si="89"/>
        <v>0</v>
      </c>
      <c r="N913" s="135" t="str">
        <f t="shared" si="86"/>
        <v/>
      </c>
      <c r="O913" s="176" t="str">
        <f t="shared" si="87"/>
        <v>否</v>
      </c>
      <c r="P913" s="176" t="str">
        <f t="shared" si="90"/>
        <v>否</v>
      </c>
    </row>
    <row r="914" ht="14.25" hidden="1" customHeight="1" spans="1:16">
      <c r="A914" s="167" t="s">
        <v>135</v>
      </c>
      <c r="B914" s="168" t="s">
        <v>135</v>
      </c>
      <c r="C914" s="169" t="s">
        <v>1727</v>
      </c>
      <c r="D914" s="169" t="s">
        <v>1738</v>
      </c>
      <c r="E914" s="168" t="s">
        <v>147</v>
      </c>
      <c r="F914" s="49" t="s">
        <v>1739</v>
      </c>
      <c r="G914" s="26">
        <f>VLOOKUP(D914,全省上年决算数!$D$4:$G$1301,4)</f>
        <v>0</v>
      </c>
      <c r="H914" s="26">
        <f>IFERROR(VLOOKUP(D914,全省预算!D:I,5,0),)</f>
        <v>0</v>
      </c>
      <c r="I914" s="26"/>
      <c r="J914" s="26">
        <f>SUMIF(全省决算数!A913:A2293,D914:D2210,全省决算数!C913:C2293)</f>
        <v>0</v>
      </c>
      <c r="K914" s="175"/>
      <c r="L914" s="175"/>
      <c r="M914" s="175">
        <f t="shared" si="89"/>
        <v>0</v>
      </c>
      <c r="N914" s="135" t="str">
        <f t="shared" si="86"/>
        <v/>
      </c>
      <c r="O914" s="176" t="str">
        <f t="shared" si="87"/>
        <v>否</v>
      </c>
      <c r="P914" s="176" t="str">
        <f t="shared" si="90"/>
        <v>否</v>
      </c>
    </row>
    <row r="915" ht="14.25" hidden="1" customHeight="1" spans="1:16">
      <c r="A915" s="167" t="s">
        <v>135</v>
      </c>
      <c r="B915" s="168" t="s">
        <v>135</v>
      </c>
      <c r="C915" s="169" t="s">
        <v>1727</v>
      </c>
      <c r="D915" s="169" t="s">
        <v>1740</v>
      </c>
      <c r="E915" s="168" t="s">
        <v>147</v>
      </c>
      <c r="F915" s="49" t="s">
        <v>1741</v>
      </c>
      <c r="G915" s="26">
        <f>VLOOKUP(D915,全省上年决算数!$D$4:$G$1301,4)</f>
        <v>0</v>
      </c>
      <c r="H915" s="26">
        <f>IFERROR(VLOOKUP(D915,全省预算!D:I,5,0),)</f>
        <v>0</v>
      </c>
      <c r="I915" s="26"/>
      <c r="J915" s="26">
        <f>SUMIF(全省决算数!A914:A2294,D915:D2211,全省决算数!C914:C2294)</f>
        <v>0</v>
      </c>
      <c r="K915" s="175"/>
      <c r="L915" s="175"/>
      <c r="M915" s="175">
        <f t="shared" si="89"/>
        <v>0</v>
      </c>
      <c r="N915" s="135" t="str">
        <f t="shared" si="86"/>
        <v/>
      </c>
      <c r="O915" s="176" t="str">
        <f t="shared" si="87"/>
        <v>否</v>
      </c>
      <c r="P915" s="176" t="str">
        <f t="shared" si="90"/>
        <v>否</v>
      </c>
    </row>
    <row r="916" ht="14.25" hidden="1" customHeight="1" spans="1:16">
      <c r="A916" s="167" t="s">
        <v>135</v>
      </c>
      <c r="B916" s="168"/>
      <c r="C916" s="169" t="s">
        <v>1727</v>
      </c>
      <c r="D916" s="169" t="s">
        <v>1742</v>
      </c>
      <c r="E916" s="168" t="s">
        <v>147</v>
      </c>
      <c r="F916" s="49" t="s">
        <v>1743</v>
      </c>
      <c r="G916" s="26">
        <f>VLOOKUP(D916,全省上年决算数!$D$4:$G$1301,4)</f>
        <v>0</v>
      </c>
      <c r="H916" s="26">
        <f>IFERROR(VLOOKUP(D916,全省预算!D:I,5,0),)</f>
        <v>0</v>
      </c>
      <c r="I916" s="26"/>
      <c r="J916" s="26">
        <f>SUMIF(全省决算数!A915:A2295,D916:D2212,全省决算数!C915:C2295)</f>
        <v>0</v>
      </c>
      <c r="K916" s="175"/>
      <c r="L916" s="175"/>
      <c r="M916" s="175">
        <f t="shared" si="89"/>
        <v>0</v>
      </c>
      <c r="N916" s="135" t="str">
        <f t="shared" si="86"/>
        <v/>
      </c>
      <c r="O916" s="176" t="str">
        <f t="shared" si="87"/>
        <v>否</v>
      </c>
      <c r="P916" s="176" t="str">
        <f t="shared" si="90"/>
        <v>否</v>
      </c>
    </row>
    <row r="917" ht="14.25" hidden="1" customHeight="1" spans="1:16">
      <c r="A917" s="167" t="s">
        <v>135</v>
      </c>
      <c r="B917" s="168" t="s">
        <v>135</v>
      </c>
      <c r="C917" s="169" t="s">
        <v>1727</v>
      </c>
      <c r="D917" s="169" t="s">
        <v>1744</v>
      </c>
      <c r="E917" s="168" t="s">
        <v>147</v>
      </c>
      <c r="F917" s="49" t="s">
        <v>1745</v>
      </c>
      <c r="G917" s="26">
        <f>VLOOKUP(D917,全省上年决算数!$D$4:$G$1301,4)</f>
        <v>0</v>
      </c>
      <c r="H917" s="26">
        <f>IFERROR(VLOOKUP(D917,全省预算!D:I,5,0),)</f>
        <v>0</v>
      </c>
      <c r="I917" s="26"/>
      <c r="J917" s="26">
        <f>SUMIF(全省决算数!A916:A2296,D917:D2213,全省决算数!C916:C2296)</f>
        <v>0</v>
      </c>
      <c r="K917" s="175"/>
      <c r="L917" s="175"/>
      <c r="M917" s="175">
        <f t="shared" si="89"/>
        <v>0</v>
      </c>
      <c r="N917" s="135" t="str">
        <f t="shared" si="86"/>
        <v/>
      </c>
      <c r="O917" s="176" t="str">
        <f t="shared" si="87"/>
        <v>否</v>
      </c>
      <c r="P917" s="176" t="str">
        <f t="shared" si="90"/>
        <v>否</v>
      </c>
    </row>
    <row r="918" ht="21.95" customHeight="1" spans="1:16">
      <c r="A918" s="167" t="s">
        <v>135</v>
      </c>
      <c r="B918" s="456" t="s">
        <v>1566</v>
      </c>
      <c r="C918" s="168"/>
      <c r="D918" s="169" t="s">
        <v>1746</v>
      </c>
      <c r="E918" s="168"/>
      <c r="F918" s="49" t="s">
        <v>1747</v>
      </c>
      <c r="G918" s="26">
        <f>SUMIF($C919:$C$1301,$D918,$G919:$G$1301)</f>
        <v>694802</v>
      </c>
      <c r="H918" s="26">
        <f>VLOOKUP(F918,全省预算!$F:$H,3,0)</f>
        <v>722000</v>
      </c>
      <c r="I918" s="26">
        <f>IFERROR(VLOOKUP(D918,全省调整!A:I,3,0),)</f>
        <v>874027</v>
      </c>
      <c r="J918" s="26">
        <f>VLOOKUP(F918,全省决算数!$B:$C,2,0)</f>
        <v>858300</v>
      </c>
      <c r="K918" s="407">
        <f t="shared" si="88"/>
        <v>1.235</v>
      </c>
      <c r="L918" s="407">
        <f t="shared" si="91"/>
        <v>1.189</v>
      </c>
      <c r="M918" s="407">
        <f t="shared" si="89"/>
        <v>0.982</v>
      </c>
      <c r="N918" s="133">
        <f t="shared" si="86"/>
        <v>0.235</v>
      </c>
      <c r="O918" s="176" t="str">
        <f t="shared" si="87"/>
        <v>是</v>
      </c>
      <c r="P918" s="176" t="str">
        <f t="shared" si="90"/>
        <v>是</v>
      </c>
    </row>
    <row r="919" ht="14.25" hidden="1" customHeight="1" spans="1:16">
      <c r="A919" s="167" t="s">
        <v>135</v>
      </c>
      <c r="B919" s="168" t="s">
        <v>135</v>
      </c>
      <c r="C919" s="456" t="s">
        <v>1746</v>
      </c>
      <c r="D919" s="169" t="s">
        <v>1748</v>
      </c>
      <c r="E919" s="168" t="s">
        <v>147</v>
      </c>
      <c r="F919" s="27" t="s">
        <v>141</v>
      </c>
      <c r="G919" s="26">
        <f>VLOOKUP(D919,全省上年决算数!$D$4:$G$1301,4)</f>
        <v>14334</v>
      </c>
      <c r="H919" s="26">
        <f>IFERROR(VLOOKUP(D919,全省预算!D:I,5,0),)</f>
        <v>15100</v>
      </c>
      <c r="I919" s="26"/>
      <c r="J919" s="26">
        <f>SUMIF(全省决算数!A918:A2298,D919:D2215,全省决算数!C918:C2298)</f>
        <v>18094</v>
      </c>
      <c r="K919" s="175">
        <f t="shared" si="88"/>
        <v>1.26</v>
      </c>
      <c r="L919" s="175">
        <f t="shared" si="91"/>
        <v>1.2</v>
      </c>
      <c r="M919" s="175">
        <f t="shared" si="89"/>
        <v>0</v>
      </c>
      <c r="N919" s="135">
        <f t="shared" si="86"/>
        <v>0.262</v>
      </c>
      <c r="O919" s="176" t="str">
        <f t="shared" si="87"/>
        <v>是</v>
      </c>
      <c r="P919" s="176" t="str">
        <f t="shared" si="90"/>
        <v>否</v>
      </c>
    </row>
    <row r="920" ht="14.25" hidden="1" customHeight="1" spans="1:16">
      <c r="A920" s="167" t="s">
        <v>135</v>
      </c>
      <c r="B920" s="168" t="s">
        <v>135</v>
      </c>
      <c r="C920" s="456" t="s">
        <v>1746</v>
      </c>
      <c r="D920" s="169" t="s">
        <v>1749</v>
      </c>
      <c r="E920" s="168" t="s">
        <v>147</v>
      </c>
      <c r="F920" s="49" t="s">
        <v>143</v>
      </c>
      <c r="G920" s="26">
        <f>VLOOKUP(D920,全省上年决算数!$D$4:$G$1301,4)</f>
        <v>3197</v>
      </c>
      <c r="H920" s="26">
        <f>IFERROR(VLOOKUP(D920,全省预算!D:I,5,0),)</f>
        <v>3250</v>
      </c>
      <c r="I920" s="26"/>
      <c r="J920" s="26">
        <f>SUMIF(全省决算数!A919:A2299,D920:D2216,全省决算数!C919:C2299)</f>
        <v>3283</v>
      </c>
      <c r="K920" s="175">
        <f t="shared" si="88"/>
        <v>1.03</v>
      </c>
      <c r="L920" s="175">
        <f t="shared" si="91"/>
        <v>1.01</v>
      </c>
      <c r="M920" s="175">
        <f t="shared" si="89"/>
        <v>0</v>
      </c>
      <c r="N920" s="135">
        <f t="shared" si="86"/>
        <v>0.027</v>
      </c>
      <c r="O920" s="176" t="str">
        <f t="shared" si="87"/>
        <v>是</v>
      </c>
      <c r="P920" s="176" t="str">
        <f t="shared" si="90"/>
        <v>否</v>
      </c>
    </row>
    <row r="921" ht="14.25" hidden="1" customHeight="1" spans="1:16">
      <c r="A921" s="167" t="s">
        <v>135</v>
      </c>
      <c r="B921" s="168" t="s">
        <v>135</v>
      </c>
      <c r="C921" s="456" t="s">
        <v>1746</v>
      </c>
      <c r="D921" s="169" t="s">
        <v>1750</v>
      </c>
      <c r="E921" s="168" t="s">
        <v>147</v>
      </c>
      <c r="F921" s="49" t="s">
        <v>145</v>
      </c>
      <c r="G921" s="26">
        <f>VLOOKUP(D921,全省上年决算数!$D$4:$G$1301,4)</f>
        <v>0</v>
      </c>
      <c r="H921" s="26">
        <f>IFERROR(VLOOKUP(D921,全省预算!D:I,5,0),)</f>
        <v>0</v>
      </c>
      <c r="I921" s="26"/>
      <c r="J921" s="26">
        <f>SUMIF(全省决算数!A920:A2300,D921:D2217,全省决算数!C920:C2300)</f>
        <v>0</v>
      </c>
      <c r="K921" s="175"/>
      <c r="L921" s="175"/>
      <c r="M921" s="175">
        <f t="shared" si="89"/>
        <v>0</v>
      </c>
      <c r="N921" s="135" t="str">
        <f t="shared" si="86"/>
        <v/>
      </c>
      <c r="O921" s="176" t="str">
        <f t="shared" si="87"/>
        <v>否</v>
      </c>
      <c r="P921" s="176" t="str">
        <f t="shared" si="90"/>
        <v>否</v>
      </c>
    </row>
    <row r="922" ht="14.25" hidden="1" customHeight="1" spans="1:16">
      <c r="A922" s="167" t="s">
        <v>135</v>
      </c>
      <c r="B922" s="168" t="s">
        <v>135</v>
      </c>
      <c r="C922" s="456" t="s">
        <v>1746</v>
      </c>
      <c r="D922" s="169" t="s">
        <v>1751</v>
      </c>
      <c r="E922" s="168" t="s">
        <v>147</v>
      </c>
      <c r="F922" s="49" t="s">
        <v>1752</v>
      </c>
      <c r="G922" s="26">
        <f>VLOOKUP(D922,全省上年决算数!$D$4:$G$1301,4)</f>
        <v>421159</v>
      </c>
      <c r="H922" s="26">
        <f>IFERROR(VLOOKUP(D922,全省预算!D:I,5,0),)</f>
        <v>443000</v>
      </c>
      <c r="I922" s="26"/>
      <c r="J922" s="26">
        <f>SUMIF(全省决算数!A921:A2301,D922:D2218,全省决算数!C921:C2301)</f>
        <v>544004</v>
      </c>
      <c r="K922" s="175">
        <f t="shared" si="88"/>
        <v>1.29</v>
      </c>
      <c r="L922" s="175">
        <f t="shared" si="91"/>
        <v>1.23</v>
      </c>
      <c r="M922" s="175">
        <f t="shared" si="89"/>
        <v>0</v>
      </c>
      <c r="N922" s="135">
        <f t="shared" si="86"/>
        <v>0.292</v>
      </c>
      <c r="O922" s="176" t="str">
        <f t="shared" si="87"/>
        <v>是</v>
      </c>
      <c r="P922" s="176" t="str">
        <f t="shared" si="90"/>
        <v>否</v>
      </c>
    </row>
    <row r="923" ht="14.25" hidden="1" customHeight="1" spans="1:16">
      <c r="A923" s="167" t="s">
        <v>135</v>
      </c>
      <c r="B923" s="168" t="s">
        <v>135</v>
      </c>
      <c r="C923" s="456" t="s">
        <v>1746</v>
      </c>
      <c r="D923" s="169" t="s">
        <v>1753</v>
      </c>
      <c r="E923" s="168" t="s">
        <v>147</v>
      </c>
      <c r="F923" s="49" t="s">
        <v>1754</v>
      </c>
      <c r="G923" s="26">
        <f>VLOOKUP(D923,全省上年决算数!$D$4:$G$1301,4)</f>
        <v>50986</v>
      </c>
      <c r="H923" s="26">
        <f>IFERROR(VLOOKUP(D923,全省预算!D:I,5,0),)</f>
        <v>53500</v>
      </c>
      <c r="I923" s="26"/>
      <c r="J923" s="26">
        <f>SUMIF(全省决算数!A922:A2302,D923:D2219,全省决算数!C922:C2302)</f>
        <v>24287</v>
      </c>
      <c r="K923" s="175">
        <f t="shared" si="88"/>
        <v>0.48</v>
      </c>
      <c r="L923" s="175">
        <f t="shared" si="91"/>
        <v>0.45</v>
      </c>
      <c r="M923" s="175">
        <f t="shared" si="89"/>
        <v>0</v>
      </c>
      <c r="N923" s="135">
        <f t="shared" si="86"/>
        <v>-0.524</v>
      </c>
      <c r="O923" s="176" t="str">
        <f t="shared" si="87"/>
        <v>是</v>
      </c>
      <c r="P923" s="176" t="str">
        <f t="shared" si="90"/>
        <v>否</v>
      </c>
    </row>
    <row r="924" ht="14.25" hidden="1" customHeight="1" spans="1:16">
      <c r="A924" s="167" t="s">
        <v>135</v>
      </c>
      <c r="B924" s="168" t="s">
        <v>135</v>
      </c>
      <c r="C924" s="456" t="s">
        <v>1746</v>
      </c>
      <c r="D924" s="169" t="s">
        <v>1755</v>
      </c>
      <c r="E924" s="168" t="s">
        <v>147</v>
      </c>
      <c r="F924" s="49" t="s">
        <v>1756</v>
      </c>
      <c r="G924" s="26">
        <f>VLOOKUP(D924,全省上年决算数!$D$4:$G$1301,4)</f>
        <v>1430</v>
      </c>
      <c r="H924" s="26">
        <f>IFERROR(VLOOKUP(D924,全省预算!D:I,5,0),)</f>
        <v>1450</v>
      </c>
      <c r="I924" s="26"/>
      <c r="J924" s="26">
        <f>SUMIF(全省决算数!A923:A2303,D924:D2220,全省决算数!C923:C2303)</f>
        <v>7213</v>
      </c>
      <c r="K924" s="175">
        <f t="shared" si="88"/>
        <v>5.04</v>
      </c>
      <c r="L924" s="175">
        <f t="shared" si="91"/>
        <v>4.97</v>
      </c>
      <c r="M924" s="175">
        <f t="shared" si="89"/>
        <v>0</v>
      </c>
      <c r="N924" s="135">
        <f t="shared" si="86"/>
        <v>4.044</v>
      </c>
      <c r="O924" s="176" t="str">
        <f t="shared" si="87"/>
        <v>是</v>
      </c>
      <c r="P924" s="176" t="str">
        <f t="shared" si="90"/>
        <v>否</v>
      </c>
    </row>
    <row r="925" ht="14.25" hidden="1" customHeight="1" spans="1:16">
      <c r="A925" s="167" t="s">
        <v>135</v>
      </c>
      <c r="B925" s="168" t="s">
        <v>135</v>
      </c>
      <c r="C925" s="456" t="s">
        <v>1746</v>
      </c>
      <c r="D925" s="169" t="s">
        <v>1757</v>
      </c>
      <c r="E925" s="168" t="s">
        <v>147</v>
      </c>
      <c r="F925" s="49" t="s">
        <v>1758</v>
      </c>
      <c r="G925" s="26">
        <f>VLOOKUP(D925,全省上年决算数!$D$4:$G$1301,4)</f>
        <v>36141</v>
      </c>
      <c r="H925" s="26">
        <f>IFERROR(VLOOKUP(D925,全省预算!D:I,5,0),)</f>
        <v>37000</v>
      </c>
      <c r="I925" s="26"/>
      <c r="J925" s="26">
        <f>SUMIF(全省决算数!A924:A2304,D925:D2221,全省决算数!C924:C2304)</f>
        <v>55066</v>
      </c>
      <c r="K925" s="175">
        <f t="shared" si="88"/>
        <v>1.52</v>
      </c>
      <c r="L925" s="175">
        <f t="shared" si="91"/>
        <v>1.49</v>
      </c>
      <c r="M925" s="175">
        <f t="shared" si="89"/>
        <v>0</v>
      </c>
      <c r="N925" s="135">
        <f t="shared" si="86"/>
        <v>0.524</v>
      </c>
      <c r="O925" s="176" t="str">
        <f t="shared" si="87"/>
        <v>是</v>
      </c>
      <c r="P925" s="176" t="str">
        <f t="shared" si="90"/>
        <v>否</v>
      </c>
    </row>
    <row r="926" ht="14.25" hidden="1" customHeight="1" spans="1:16">
      <c r="A926" s="167" t="s">
        <v>135</v>
      </c>
      <c r="B926" s="168" t="s">
        <v>135</v>
      </c>
      <c r="C926" s="456" t="s">
        <v>1746</v>
      </c>
      <c r="D926" s="169" t="s">
        <v>1759</v>
      </c>
      <c r="E926" s="168" t="s">
        <v>147</v>
      </c>
      <c r="F926" s="49" t="s">
        <v>1760</v>
      </c>
      <c r="G926" s="26">
        <f>VLOOKUP(D926,全省上年决算数!$D$4:$G$1301,4)</f>
        <v>0</v>
      </c>
      <c r="H926" s="26">
        <f>IFERROR(VLOOKUP(D926,全省预算!D:I,5,0),)</f>
        <v>0</v>
      </c>
      <c r="I926" s="26"/>
      <c r="J926" s="26">
        <f>SUMIF(全省决算数!A925:A2305,D926:D2222,全省决算数!C925:C2305)</f>
        <v>0</v>
      </c>
      <c r="K926" s="175"/>
      <c r="L926" s="175"/>
      <c r="M926" s="175">
        <f t="shared" si="89"/>
        <v>0</v>
      </c>
      <c r="N926" s="135" t="str">
        <f t="shared" si="86"/>
        <v/>
      </c>
      <c r="O926" s="176" t="str">
        <f t="shared" si="87"/>
        <v>否</v>
      </c>
      <c r="P926" s="176" t="str">
        <f t="shared" si="90"/>
        <v>否</v>
      </c>
    </row>
    <row r="927" ht="14.25" hidden="1" customHeight="1" spans="1:16">
      <c r="A927" s="167" t="s">
        <v>135</v>
      </c>
      <c r="B927" s="168"/>
      <c r="C927" s="456" t="s">
        <v>1746</v>
      </c>
      <c r="D927" s="169" t="s">
        <v>1761</v>
      </c>
      <c r="E927" s="168" t="s">
        <v>147</v>
      </c>
      <c r="F927" s="49" t="s">
        <v>1762</v>
      </c>
      <c r="G927" s="26">
        <f>VLOOKUP(D927,全省上年决算数!$D$4:$G$1301,4)</f>
        <v>351</v>
      </c>
      <c r="H927" s="26">
        <f>IFERROR(VLOOKUP(D927,全省预算!D:I,5,0),)</f>
        <v>360</v>
      </c>
      <c r="I927" s="26"/>
      <c r="J927" s="26">
        <f>SUMIF(全省决算数!A926:A2306,D927:D2223,全省决算数!C926:C2306)</f>
        <v>466</v>
      </c>
      <c r="K927" s="175">
        <f t="shared" si="88"/>
        <v>1.33</v>
      </c>
      <c r="L927" s="175">
        <f t="shared" si="91"/>
        <v>1.29</v>
      </c>
      <c r="M927" s="175">
        <f t="shared" si="89"/>
        <v>0</v>
      </c>
      <c r="N927" s="135">
        <f t="shared" si="86"/>
        <v>0.328</v>
      </c>
      <c r="O927" s="176" t="str">
        <f t="shared" si="87"/>
        <v>是</v>
      </c>
      <c r="P927" s="176" t="str">
        <f t="shared" si="90"/>
        <v>否</v>
      </c>
    </row>
    <row r="928" ht="14.25" hidden="1" customHeight="1" spans="1:16">
      <c r="A928" s="167" t="s">
        <v>135</v>
      </c>
      <c r="B928" s="168" t="s">
        <v>135</v>
      </c>
      <c r="C928" s="456" t="s">
        <v>1746</v>
      </c>
      <c r="D928" s="169" t="s">
        <v>1763</v>
      </c>
      <c r="E928" s="168" t="s">
        <v>147</v>
      </c>
      <c r="F928" s="49" t="s">
        <v>1764</v>
      </c>
      <c r="G928" s="26">
        <f>VLOOKUP(D928,全省上年决算数!$D$4:$G$1301,4)</f>
        <v>167204</v>
      </c>
      <c r="H928" s="26">
        <f>IFERROR(VLOOKUP(D928,全省预算!D:I,5,0),)</f>
        <v>168340</v>
      </c>
      <c r="I928" s="26"/>
      <c r="J928" s="26">
        <f>SUMIF(全省决算数!A927:A2307,D928:D2224,全省决算数!C927:C2307)</f>
        <v>205887</v>
      </c>
      <c r="K928" s="175">
        <f t="shared" si="88"/>
        <v>1.23</v>
      </c>
      <c r="L928" s="175">
        <f t="shared" si="91"/>
        <v>1.22</v>
      </c>
      <c r="M928" s="175">
        <f t="shared" si="89"/>
        <v>0</v>
      </c>
      <c r="N928" s="135">
        <f t="shared" si="86"/>
        <v>0.231</v>
      </c>
      <c r="O928" s="176" t="str">
        <f t="shared" si="87"/>
        <v>是</v>
      </c>
      <c r="P928" s="176" t="str">
        <f t="shared" si="90"/>
        <v>否</v>
      </c>
    </row>
    <row r="929" ht="21.95" customHeight="1" spans="1:16">
      <c r="A929" s="167" t="s">
        <v>135</v>
      </c>
      <c r="B929" s="456" t="s">
        <v>1566</v>
      </c>
      <c r="C929" s="168"/>
      <c r="D929" s="169" t="s">
        <v>1765</v>
      </c>
      <c r="E929" s="168"/>
      <c r="F929" s="49" t="s">
        <v>1766</v>
      </c>
      <c r="G929" s="26">
        <f>SUMIF($C930:$C$1301,$D929,$G930:$G$1301)</f>
        <v>181188</v>
      </c>
      <c r="H929" s="26">
        <f>VLOOKUP(F929,全省预算!$F:$H,3,0)</f>
        <v>186000</v>
      </c>
      <c r="I929" s="26">
        <f>IFERROR(VLOOKUP(D929,全省调整!A:I,3,0),)</f>
        <v>194429</v>
      </c>
      <c r="J929" s="26">
        <f>VLOOKUP(F929,全省决算数!$B:$C,2,0)</f>
        <v>192641</v>
      </c>
      <c r="K929" s="407">
        <f t="shared" si="88"/>
        <v>1.063</v>
      </c>
      <c r="L929" s="407">
        <f t="shared" si="91"/>
        <v>1.036</v>
      </c>
      <c r="M929" s="407">
        <f t="shared" si="89"/>
        <v>0.991</v>
      </c>
      <c r="N929" s="133">
        <f t="shared" si="86"/>
        <v>0.063</v>
      </c>
      <c r="O929" s="176" t="str">
        <f t="shared" si="87"/>
        <v>是</v>
      </c>
      <c r="P929" s="176" t="str">
        <f t="shared" si="90"/>
        <v>是</v>
      </c>
    </row>
    <row r="930" ht="14.25" hidden="1" customHeight="1" spans="1:16">
      <c r="A930" s="167" t="s">
        <v>135</v>
      </c>
      <c r="B930" s="168" t="s">
        <v>135</v>
      </c>
      <c r="C930" s="456" t="s">
        <v>1765</v>
      </c>
      <c r="D930" s="169" t="s">
        <v>1767</v>
      </c>
      <c r="E930" s="168" t="s">
        <v>147</v>
      </c>
      <c r="F930" s="49" t="s">
        <v>862</v>
      </c>
      <c r="G930" s="26">
        <f>VLOOKUP(D930,全省上年决算数!$D$4:$G$1301,4)</f>
        <v>2204</v>
      </c>
      <c r="H930" s="26">
        <f>IFERROR(VLOOKUP(D930,全省预算!D:I,5,0),)</f>
        <v>2280</v>
      </c>
      <c r="I930" s="26"/>
      <c r="J930" s="26">
        <f>SUMIF(全省决算数!A929:A2309,D930:D2226,全省决算数!C929:C2309)</f>
        <v>1571</v>
      </c>
      <c r="K930" s="175">
        <f t="shared" si="88"/>
        <v>0.71</v>
      </c>
      <c r="L930" s="175">
        <f t="shared" si="91"/>
        <v>0.69</v>
      </c>
      <c r="M930" s="175">
        <f t="shared" si="89"/>
        <v>0</v>
      </c>
      <c r="N930" s="135">
        <f t="shared" si="86"/>
        <v>-0.287</v>
      </c>
      <c r="O930" s="176" t="str">
        <f t="shared" si="87"/>
        <v>是</v>
      </c>
      <c r="P930" s="176" t="str">
        <f t="shared" si="90"/>
        <v>否</v>
      </c>
    </row>
    <row r="931" ht="14.25" hidden="1" customHeight="1" spans="1:16">
      <c r="A931" s="167" t="s">
        <v>135</v>
      </c>
      <c r="B931" s="168" t="s">
        <v>135</v>
      </c>
      <c r="C931" s="456" t="s">
        <v>1765</v>
      </c>
      <c r="D931" s="169" t="s">
        <v>1768</v>
      </c>
      <c r="E931" s="168" t="s">
        <v>147</v>
      </c>
      <c r="F931" s="49" t="s">
        <v>1769</v>
      </c>
      <c r="G931" s="26">
        <f>VLOOKUP(D931,全省上年决算数!$D$4:$G$1301,4)</f>
        <v>142829</v>
      </c>
      <c r="H931" s="26">
        <f>IFERROR(VLOOKUP(D931,全省预算!D:I,5,0),)</f>
        <v>148000</v>
      </c>
      <c r="I931" s="26"/>
      <c r="J931" s="26">
        <f>SUMIF(全省决算数!A930:A2310,D931:D2227,全省决算数!C930:C2310)</f>
        <v>155448</v>
      </c>
      <c r="K931" s="175">
        <f t="shared" si="88"/>
        <v>1.09</v>
      </c>
      <c r="L931" s="175">
        <f t="shared" si="91"/>
        <v>1.05</v>
      </c>
      <c r="M931" s="175">
        <f t="shared" si="89"/>
        <v>0</v>
      </c>
      <c r="N931" s="135">
        <f t="shared" si="86"/>
        <v>0.088</v>
      </c>
      <c r="O931" s="176" t="str">
        <f t="shared" si="87"/>
        <v>是</v>
      </c>
      <c r="P931" s="176" t="str">
        <f t="shared" si="90"/>
        <v>否</v>
      </c>
    </row>
    <row r="932" ht="14.25" hidden="1" customHeight="1" spans="1:16">
      <c r="A932" s="167" t="s">
        <v>135</v>
      </c>
      <c r="B932" s="168" t="s">
        <v>135</v>
      </c>
      <c r="C932" s="456" t="s">
        <v>1765</v>
      </c>
      <c r="D932" s="169" t="s">
        <v>1770</v>
      </c>
      <c r="E932" s="168" t="s">
        <v>147</v>
      </c>
      <c r="F932" s="49" t="s">
        <v>1771</v>
      </c>
      <c r="G932" s="26">
        <f>VLOOKUP(D932,全省上年决算数!$D$4:$G$1301,4)</f>
        <v>27831</v>
      </c>
      <c r="H932" s="26">
        <f>IFERROR(VLOOKUP(D932,全省预算!D:I,5,0),)</f>
        <v>28400</v>
      </c>
      <c r="I932" s="26"/>
      <c r="J932" s="26">
        <f>SUMIF(全省决算数!A931:A2311,D932:D2228,全省决算数!C931:C2311)</f>
        <v>26332</v>
      </c>
      <c r="K932" s="175">
        <f t="shared" si="88"/>
        <v>0.95</v>
      </c>
      <c r="L932" s="175">
        <f t="shared" si="91"/>
        <v>0.93</v>
      </c>
      <c r="M932" s="175">
        <f t="shared" si="89"/>
        <v>0</v>
      </c>
      <c r="N932" s="135">
        <f t="shared" si="86"/>
        <v>-0.054</v>
      </c>
      <c r="O932" s="176" t="str">
        <f t="shared" si="87"/>
        <v>是</v>
      </c>
      <c r="P932" s="176" t="str">
        <f t="shared" si="90"/>
        <v>否</v>
      </c>
    </row>
    <row r="933" ht="14.25" hidden="1" customHeight="1" spans="1:16">
      <c r="A933" s="167" t="s">
        <v>135</v>
      </c>
      <c r="B933" s="168" t="s">
        <v>135</v>
      </c>
      <c r="C933" s="456" t="s">
        <v>1765</v>
      </c>
      <c r="D933" s="169" t="s">
        <v>1772</v>
      </c>
      <c r="E933" s="168" t="s">
        <v>147</v>
      </c>
      <c r="F933" s="49" t="s">
        <v>1773</v>
      </c>
      <c r="G933" s="26">
        <f>VLOOKUP(D933,全省上年决算数!$D$4:$G$1301,4)</f>
        <v>94</v>
      </c>
      <c r="H933" s="26">
        <f>IFERROR(VLOOKUP(D933,全省预算!D:I,5,0),)</f>
        <v>320</v>
      </c>
      <c r="I933" s="26"/>
      <c r="J933" s="26">
        <f>SUMIF(全省决算数!A932:A2312,D933:D2229,全省决算数!C932:C2312)</f>
        <v>348</v>
      </c>
      <c r="K933" s="175">
        <f t="shared" si="88"/>
        <v>3.7</v>
      </c>
      <c r="L933" s="175">
        <f t="shared" si="91"/>
        <v>1.09</v>
      </c>
      <c r="M933" s="175">
        <f t="shared" si="89"/>
        <v>0</v>
      </c>
      <c r="N933" s="135">
        <f t="shared" si="86"/>
        <v>2.702</v>
      </c>
      <c r="O933" s="176" t="str">
        <f t="shared" si="87"/>
        <v>是</v>
      </c>
      <c r="P933" s="176" t="str">
        <f t="shared" si="90"/>
        <v>否</v>
      </c>
    </row>
    <row r="934" ht="14.25" hidden="1" customHeight="1" spans="1:16">
      <c r="A934" s="167" t="s">
        <v>135</v>
      </c>
      <c r="B934" s="168" t="s">
        <v>135</v>
      </c>
      <c r="C934" s="456" t="s">
        <v>1765</v>
      </c>
      <c r="D934" s="169" t="s">
        <v>1774</v>
      </c>
      <c r="E934" s="168" t="s">
        <v>147</v>
      </c>
      <c r="F934" s="49" t="s">
        <v>1775</v>
      </c>
      <c r="G934" s="26">
        <f>VLOOKUP(D934,全省上年决算数!$D$4:$G$1301,4)</f>
        <v>8230</v>
      </c>
      <c r="H934" s="26">
        <f>IFERROR(VLOOKUP(D934,全省预算!D:I,5,0),)</f>
        <v>7000</v>
      </c>
      <c r="I934" s="26"/>
      <c r="J934" s="26">
        <f>SUMIF(全省决算数!A933:A2313,D934:D2230,全省决算数!C933:C2313)</f>
        <v>8942</v>
      </c>
      <c r="K934" s="175">
        <f t="shared" si="88"/>
        <v>1.09</v>
      </c>
      <c r="L934" s="175">
        <f t="shared" si="91"/>
        <v>1.28</v>
      </c>
      <c r="M934" s="175">
        <f t="shared" si="89"/>
        <v>0</v>
      </c>
      <c r="N934" s="135">
        <f t="shared" si="86"/>
        <v>0.087</v>
      </c>
      <c r="O934" s="176" t="str">
        <f t="shared" si="87"/>
        <v>是</v>
      </c>
      <c r="P934" s="176" t="str">
        <f t="shared" si="90"/>
        <v>否</v>
      </c>
    </row>
    <row r="935" ht="21.95" customHeight="1" spans="1:16">
      <c r="A935" s="167" t="s">
        <v>135</v>
      </c>
      <c r="B935" s="456" t="s">
        <v>1566</v>
      </c>
      <c r="C935" s="168"/>
      <c r="D935" s="455" t="s">
        <v>1776</v>
      </c>
      <c r="E935" s="168"/>
      <c r="F935" s="49" t="s">
        <v>1777</v>
      </c>
      <c r="G935" s="26">
        <f>SUMIF($C936:$C$1301,$D935,$G936:$G$1301)</f>
        <v>626919</v>
      </c>
      <c r="H935" s="26">
        <f>VLOOKUP(F935,全省预算!$F:$H,3,0)</f>
        <v>643000</v>
      </c>
      <c r="I935" s="26">
        <f>IFERROR(VLOOKUP(D935,全省调整!A:I,3,0),)</f>
        <v>656465</v>
      </c>
      <c r="J935" s="26">
        <f>VLOOKUP(F935,全省决算数!$B:$C,2,0)</f>
        <v>646893</v>
      </c>
      <c r="K935" s="407">
        <f t="shared" si="88"/>
        <v>1.032</v>
      </c>
      <c r="L935" s="407">
        <f t="shared" si="91"/>
        <v>1.006</v>
      </c>
      <c r="M935" s="407">
        <f t="shared" si="89"/>
        <v>0.985</v>
      </c>
      <c r="N935" s="133">
        <f t="shared" si="86"/>
        <v>0.032</v>
      </c>
      <c r="O935" s="176" t="str">
        <f t="shared" si="87"/>
        <v>是</v>
      </c>
      <c r="P935" s="176" t="str">
        <f t="shared" si="90"/>
        <v>是</v>
      </c>
    </row>
    <row r="936" ht="14.25" hidden="1" customHeight="1" spans="1:16">
      <c r="A936" s="167" t="s">
        <v>135</v>
      </c>
      <c r="B936" s="168" t="s">
        <v>135</v>
      </c>
      <c r="C936" s="456" t="s">
        <v>1776</v>
      </c>
      <c r="D936" s="169" t="s">
        <v>1778</v>
      </c>
      <c r="E936" s="168" t="s">
        <v>147</v>
      </c>
      <c r="F936" s="49" t="s">
        <v>1779</v>
      </c>
      <c r="G936" s="26">
        <f>VLOOKUP(D936,全省上年决算数!$D$4:$G$1301,4)</f>
        <v>419400</v>
      </c>
      <c r="H936" s="26">
        <f>IFERROR(VLOOKUP(D936,全省预算!D:I,5,0),)</f>
        <v>430000</v>
      </c>
      <c r="I936" s="26"/>
      <c r="J936" s="26">
        <f>SUMIF(全省决算数!A935:A2315,D936:D2232,全省决算数!C935:C2315)</f>
        <v>424096</v>
      </c>
      <c r="K936" s="175">
        <f t="shared" si="88"/>
        <v>1.01</v>
      </c>
      <c r="L936" s="175">
        <f t="shared" si="91"/>
        <v>0.99</v>
      </c>
      <c r="M936" s="175">
        <f t="shared" si="89"/>
        <v>0</v>
      </c>
      <c r="N936" s="135">
        <f t="shared" si="86"/>
        <v>0.011</v>
      </c>
      <c r="O936" s="176" t="str">
        <f t="shared" si="87"/>
        <v>是</v>
      </c>
      <c r="P936" s="176" t="str">
        <f t="shared" si="90"/>
        <v>否</v>
      </c>
    </row>
    <row r="937" ht="14.25" hidden="1" customHeight="1" spans="1:16">
      <c r="A937" s="167" t="s">
        <v>135</v>
      </c>
      <c r="B937" s="168" t="s">
        <v>135</v>
      </c>
      <c r="C937" s="456" t="s">
        <v>1776</v>
      </c>
      <c r="D937" s="169" t="s">
        <v>1780</v>
      </c>
      <c r="E937" s="168" t="s">
        <v>147</v>
      </c>
      <c r="F937" s="49" t="s">
        <v>1781</v>
      </c>
      <c r="G937" s="26">
        <f>VLOOKUP(D937,全省上年决算数!$D$4:$G$1301,4)</f>
        <v>56</v>
      </c>
      <c r="H937" s="26">
        <f>IFERROR(VLOOKUP(D937,全省预算!D:I,5,0),)</f>
        <v>58</v>
      </c>
      <c r="I937" s="26"/>
      <c r="J937" s="26">
        <f>SUMIF(全省决算数!A936:A2316,D937:D2233,全省决算数!C936:C2316)</f>
        <v>703</v>
      </c>
      <c r="K937" s="175">
        <f t="shared" si="88"/>
        <v>12.55</v>
      </c>
      <c r="L937" s="175">
        <f t="shared" si="91"/>
        <v>12.12</v>
      </c>
      <c r="M937" s="175">
        <f t="shared" si="89"/>
        <v>0</v>
      </c>
      <c r="N937" s="135">
        <f t="shared" si="86"/>
        <v>11.554</v>
      </c>
      <c r="O937" s="176" t="str">
        <f t="shared" si="87"/>
        <v>是</v>
      </c>
      <c r="P937" s="176" t="str">
        <f t="shared" si="90"/>
        <v>否</v>
      </c>
    </row>
    <row r="938" ht="14.25" hidden="1" customHeight="1" spans="1:16">
      <c r="A938" s="167" t="s">
        <v>135</v>
      </c>
      <c r="B938" s="168"/>
      <c r="C938" s="456" t="s">
        <v>1776</v>
      </c>
      <c r="D938" s="169" t="s">
        <v>1782</v>
      </c>
      <c r="E938" s="168" t="s">
        <v>147</v>
      </c>
      <c r="F938" s="49" t="s">
        <v>1783</v>
      </c>
      <c r="G938" s="26">
        <f>VLOOKUP(D938,全省上年决算数!$D$4:$G$1301,4)</f>
        <v>168484</v>
      </c>
      <c r="H938" s="26">
        <f>IFERROR(VLOOKUP(D938,全省预算!D:I,5,0),)</f>
        <v>173400</v>
      </c>
      <c r="I938" s="26"/>
      <c r="J938" s="26">
        <f>SUMIF(全省决算数!A937:A2317,D938:D2234,全省决算数!C937:C2317)</f>
        <v>190027</v>
      </c>
      <c r="K938" s="175">
        <f t="shared" si="88"/>
        <v>1.13</v>
      </c>
      <c r="L938" s="175">
        <f t="shared" si="91"/>
        <v>1.1</v>
      </c>
      <c r="M938" s="175">
        <f t="shared" si="89"/>
        <v>0</v>
      </c>
      <c r="N938" s="135">
        <f t="shared" si="86"/>
        <v>0.128</v>
      </c>
      <c r="O938" s="176" t="str">
        <f t="shared" si="87"/>
        <v>是</v>
      </c>
      <c r="P938" s="176" t="str">
        <f t="shared" si="90"/>
        <v>否</v>
      </c>
    </row>
    <row r="939" ht="14.25" hidden="1" customHeight="1" spans="1:16">
      <c r="A939" s="167" t="s">
        <v>135</v>
      </c>
      <c r="B939" s="168" t="s">
        <v>135</v>
      </c>
      <c r="C939" s="456" t="s">
        <v>1776</v>
      </c>
      <c r="D939" s="169" t="s">
        <v>1784</v>
      </c>
      <c r="E939" s="168" t="s">
        <v>147</v>
      </c>
      <c r="F939" s="49" t="s">
        <v>1785</v>
      </c>
      <c r="G939" s="26">
        <f>VLOOKUP(D939,全省上年决算数!$D$4:$G$1301,4)</f>
        <v>4022</v>
      </c>
      <c r="H939" s="26">
        <f>IFERROR(VLOOKUP(D939,全省预算!D:I,5,0),)</f>
        <v>4100</v>
      </c>
      <c r="I939" s="26"/>
      <c r="J939" s="26">
        <f>SUMIF(全省决算数!A938:A2318,D939:D2235,全省决算数!C938:C2318)</f>
        <v>4900</v>
      </c>
      <c r="K939" s="175">
        <f t="shared" si="88"/>
        <v>1.22</v>
      </c>
      <c r="L939" s="175">
        <f t="shared" si="91"/>
        <v>1.2</v>
      </c>
      <c r="M939" s="175">
        <f t="shared" si="89"/>
        <v>0</v>
      </c>
      <c r="N939" s="135">
        <f t="shared" si="86"/>
        <v>0.218</v>
      </c>
      <c r="O939" s="176" t="str">
        <f t="shared" si="87"/>
        <v>是</v>
      </c>
      <c r="P939" s="176" t="str">
        <f t="shared" si="90"/>
        <v>否</v>
      </c>
    </row>
    <row r="940" ht="14.25" hidden="1" customHeight="1" spans="1:16">
      <c r="A940" s="167" t="s">
        <v>135</v>
      </c>
      <c r="B940" s="168" t="s">
        <v>135</v>
      </c>
      <c r="C940" s="456" t="s">
        <v>1776</v>
      </c>
      <c r="D940" s="169" t="s">
        <v>1786</v>
      </c>
      <c r="E940" s="168" t="s">
        <v>147</v>
      </c>
      <c r="F940" s="49" t="s">
        <v>1787</v>
      </c>
      <c r="G940" s="26">
        <f>VLOOKUP(D940,全省上年决算数!$D$4:$G$1301,4)</f>
        <v>30659</v>
      </c>
      <c r="H940" s="26">
        <f>IFERROR(VLOOKUP(D940,全省预算!D:I,5,0),)</f>
        <v>31000</v>
      </c>
      <c r="I940" s="26"/>
      <c r="J940" s="26">
        <f>SUMIF(全省决算数!A939:A2319,D940:D2236,全省决算数!C939:C2319)</f>
        <v>20330</v>
      </c>
      <c r="K940" s="175">
        <f t="shared" si="88"/>
        <v>0.66</v>
      </c>
      <c r="L940" s="175">
        <f t="shared" si="91"/>
        <v>0.66</v>
      </c>
      <c r="M940" s="175">
        <f t="shared" si="89"/>
        <v>0</v>
      </c>
      <c r="N940" s="135">
        <f t="shared" si="86"/>
        <v>-0.337</v>
      </c>
      <c r="O940" s="176" t="str">
        <f t="shared" si="87"/>
        <v>是</v>
      </c>
      <c r="P940" s="176" t="str">
        <f t="shared" si="90"/>
        <v>否</v>
      </c>
    </row>
    <row r="941" ht="14.25" hidden="1" customHeight="1" spans="1:16">
      <c r="A941" s="167" t="s">
        <v>135</v>
      </c>
      <c r="B941" s="168" t="s">
        <v>135</v>
      </c>
      <c r="C941" s="456" t="s">
        <v>1776</v>
      </c>
      <c r="D941" s="169" t="s">
        <v>1788</v>
      </c>
      <c r="E941" s="168" t="s">
        <v>147</v>
      </c>
      <c r="F941" s="27" t="s">
        <v>1789</v>
      </c>
      <c r="G941" s="26">
        <f>VLOOKUP(D941,全省上年决算数!$D$4:$G$1301,4)</f>
        <v>4298</v>
      </c>
      <c r="H941" s="26">
        <f>IFERROR(VLOOKUP(D941,全省预算!D:I,5,0),)</f>
        <v>4442</v>
      </c>
      <c r="I941" s="26"/>
      <c r="J941" s="26">
        <f>SUMIF(全省决算数!A940:A2320,D941:D2237,全省决算数!C940:C2320)</f>
        <v>6837</v>
      </c>
      <c r="K941" s="175">
        <f t="shared" si="88"/>
        <v>1.59</v>
      </c>
      <c r="L941" s="175">
        <f t="shared" si="91"/>
        <v>1.54</v>
      </c>
      <c r="M941" s="175">
        <f t="shared" si="89"/>
        <v>0</v>
      </c>
      <c r="N941" s="135">
        <f t="shared" si="86"/>
        <v>0.591</v>
      </c>
      <c r="O941" s="176" t="str">
        <f t="shared" si="87"/>
        <v>是</v>
      </c>
      <c r="P941" s="176" t="str">
        <f t="shared" si="90"/>
        <v>否</v>
      </c>
    </row>
    <row r="942" ht="21.95" customHeight="1" spans="1:16">
      <c r="A942" s="167" t="s">
        <v>135</v>
      </c>
      <c r="B942" s="456" t="s">
        <v>1566</v>
      </c>
      <c r="C942" s="168"/>
      <c r="D942" s="169" t="s">
        <v>1790</v>
      </c>
      <c r="E942" s="168"/>
      <c r="F942" s="49" t="s">
        <v>1791</v>
      </c>
      <c r="G942" s="26">
        <f>SUMIF($C943:$C$1301,$D942,$G943:$G$1301)</f>
        <v>26949</v>
      </c>
      <c r="H942" s="26">
        <f>VLOOKUP(F942,全省预算!$F:$H,3,0)</f>
        <v>28000</v>
      </c>
      <c r="I942" s="26">
        <f>IFERROR(VLOOKUP(D942,全省调整!A:I,3,0),)</f>
        <v>137706</v>
      </c>
      <c r="J942" s="26">
        <f>VLOOKUP(F942,全省决算数!$B:$C,2,0)</f>
        <v>134617</v>
      </c>
      <c r="K942" s="407">
        <f t="shared" si="88"/>
        <v>4.995</v>
      </c>
      <c r="L942" s="407">
        <f t="shared" si="91"/>
        <v>4.808</v>
      </c>
      <c r="M942" s="407">
        <f t="shared" si="89"/>
        <v>0.978</v>
      </c>
      <c r="N942" s="133">
        <f t="shared" si="86"/>
        <v>3.995</v>
      </c>
      <c r="O942" s="176" t="str">
        <f t="shared" si="87"/>
        <v>是</v>
      </c>
      <c r="P942" s="176" t="str">
        <f t="shared" si="90"/>
        <v>是</v>
      </c>
    </row>
    <row r="943" ht="14.25" hidden="1" customHeight="1" spans="1:16">
      <c r="A943" s="167" t="s">
        <v>135</v>
      </c>
      <c r="B943" s="168" t="s">
        <v>135</v>
      </c>
      <c r="C943" s="456" t="s">
        <v>1790</v>
      </c>
      <c r="D943" s="169" t="s">
        <v>1792</v>
      </c>
      <c r="E943" s="168" t="s">
        <v>147</v>
      </c>
      <c r="F943" s="51" t="s">
        <v>1793</v>
      </c>
      <c r="G943" s="26">
        <f>VLOOKUP(D943,全省上年决算数!$D$4:$G$1301,4)</f>
        <v>8815</v>
      </c>
      <c r="H943" s="26">
        <f>IFERROR(VLOOKUP(D943,全省预算!D:I,5,0),)</f>
        <v>9100</v>
      </c>
      <c r="I943" s="26"/>
      <c r="J943" s="26">
        <f>SUMIF(全省决算数!A942:A2322,D943:D2239,全省决算数!C942:C2322)</f>
        <v>16993</v>
      </c>
      <c r="K943" s="175">
        <f t="shared" si="88"/>
        <v>1.93</v>
      </c>
      <c r="L943" s="175">
        <f t="shared" si="91"/>
        <v>1.87</v>
      </c>
      <c r="M943" s="175">
        <f t="shared" si="89"/>
        <v>0</v>
      </c>
      <c r="N943" s="135">
        <f t="shared" si="86"/>
        <v>0.928</v>
      </c>
      <c r="O943" s="176" t="str">
        <f t="shared" si="87"/>
        <v>是</v>
      </c>
      <c r="P943" s="176" t="str">
        <f t="shared" si="90"/>
        <v>否</v>
      </c>
    </row>
    <row r="944" ht="14.25" hidden="1" customHeight="1" spans="1:16">
      <c r="A944" s="167" t="s">
        <v>135</v>
      </c>
      <c r="B944" s="168"/>
      <c r="C944" s="456" t="s">
        <v>1790</v>
      </c>
      <c r="D944" s="169" t="s">
        <v>1794</v>
      </c>
      <c r="E944" s="168" t="s">
        <v>147</v>
      </c>
      <c r="F944" s="49" t="s">
        <v>1795</v>
      </c>
      <c r="G944" s="26">
        <f>VLOOKUP(D944,全省上年决算数!$D$4:$G$1301,4)</f>
        <v>17744</v>
      </c>
      <c r="H944" s="26">
        <f>IFERROR(VLOOKUP(D944,全省预算!D:I,5,0),)</f>
        <v>18180</v>
      </c>
      <c r="I944" s="26"/>
      <c r="J944" s="26">
        <f>SUMIF(全省决算数!A943:A2323,D944:D2240,全省决算数!C943:C2323)</f>
        <v>11917</v>
      </c>
      <c r="K944" s="175">
        <f t="shared" si="88"/>
        <v>0.67</v>
      </c>
      <c r="L944" s="175">
        <f t="shared" si="91"/>
        <v>0.66</v>
      </c>
      <c r="M944" s="175">
        <f t="shared" si="89"/>
        <v>0</v>
      </c>
      <c r="N944" s="135">
        <f t="shared" si="86"/>
        <v>-0.328</v>
      </c>
      <c r="O944" s="176" t="str">
        <f t="shared" si="87"/>
        <v>是</v>
      </c>
      <c r="P944" s="176" t="str">
        <f t="shared" si="90"/>
        <v>否</v>
      </c>
    </row>
    <row r="945" ht="14.25" hidden="1" customHeight="1" spans="1:16">
      <c r="A945" s="167" t="s">
        <v>135</v>
      </c>
      <c r="B945" s="168" t="s">
        <v>135</v>
      </c>
      <c r="C945" s="456" t="s">
        <v>1790</v>
      </c>
      <c r="D945" s="169" t="s">
        <v>1796</v>
      </c>
      <c r="E945" s="168" t="s">
        <v>147</v>
      </c>
      <c r="F945" s="49" t="s">
        <v>1797</v>
      </c>
      <c r="G945" s="26">
        <f>VLOOKUP(D945,全省上年决算数!$D$4:$G$1301,4)</f>
        <v>390</v>
      </c>
      <c r="H945" s="26">
        <f>IFERROR(VLOOKUP(D945,全省预算!D:I,5,0),)</f>
        <v>720</v>
      </c>
      <c r="I945" s="26"/>
      <c r="J945" s="26">
        <f>SUMIF(全省决算数!A944:A2324,D945:D2241,全省决算数!C944:C2324)</f>
        <v>105707</v>
      </c>
      <c r="K945" s="175">
        <f t="shared" si="88"/>
        <v>271.04</v>
      </c>
      <c r="L945" s="175">
        <f t="shared" si="91"/>
        <v>146.82</v>
      </c>
      <c r="M945" s="175">
        <f t="shared" si="89"/>
        <v>0</v>
      </c>
      <c r="N945" s="135">
        <f t="shared" si="86"/>
        <v>270.044</v>
      </c>
      <c r="O945" s="176" t="str">
        <f t="shared" si="87"/>
        <v>是</v>
      </c>
      <c r="P945" s="176" t="str">
        <f t="shared" si="90"/>
        <v>否</v>
      </c>
    </row>
    <row r="946" hidden="1" spans="1:16">
      <c r="A946" s="167" t="s">
        <v>135</v>
      </c>
      <c r="B946" s="456" t="s">
        <v>1566</v>
      </c>
      <c r="C946" s="168"/>
      <c r="D946" s="455" t="s">
        <v>1798</v>
      </c>
      <c r="E946" s="168"/>
      <c r="F946" s="48" t="s">
        <v>1799</v>
      </c>
      <c r="G946" s="26">
        <f>SUMIF($C947:$C$1301,$D946,$G947:$G$1301)</f>
        <v>0</v>
      </c>
      <c r="H946" s="26">
        <f>VLOOKUP(F946,全省预算!$F:$H,3,0)</f>
        <v>0</v>
      </c>
      <c r="I946" s="26">
        <f>IFERROR(VLOOKUP(D946,全省调整!A:I,3,0),)</f>
        <v>0</v>
      </c>
      <c r="J946" s="26">
        <f>VLOOKUP(F946,全省决算数!$B:$C,2,0)</f>
        <v>0</v>
      </c>
      <c r="K946" s="175"/>
      <c r="L946" s="175"/>
      <c r="M946" s="175">
        <f t="shared" si="89"/>
        <v>0</v>
      </c>
      <c r="N946" s="133" t="str">
        <f t="shared" si="86"/>
        <v/>
      </c>
      <c r="O946" s="176" t="str">
        <f t="shared" si="87"/>
        <v>否</v>
      </c>
      <c r="P946" s="176" t="str">
        <f t="shared" si="90"/>
        <v>是</v>
      </c>
    </row>
    <row r="947" ht="14.25" hidden="1" customHeight="1" spans="1:16">
      <c r="A947" s="167" t="s">
        <v>135</v>
      </c>
      <c r="B947" s="168" t="s">
        <v>135</v>
      </c>
      <c r="C947" s="456" t="s">
        <v>1798</v>
      </c>
      <c r="D947" s="169" t="s">
        <v>1800</v>
      </c>
      <c r="E947" s="168" t="s">
        <v>147</v>
      </c>
      <c r="F947" s="27" t="s">
        <v>1801</v>
      </c>
      <c r="G947" s="26">
        <f>VLOOKUP(D947,全省上年决算数!$D$4:$G$1301,4)</f>
        <v>0</v>
      </c>
      <c r="H947" s="26">
        <f>IFERROR(VLOOKUP(D947,全省预算!D:I,5,0),)</f>
        <v>0</v>
      </c>
      <c r="I947" s="26"/>
      <c r="J947" s="26">
        <f>SUMIF(全省决算数!A946:A2326,D947:D2243,全省决算数!C946:C2326)</f>
        <v>0</v>
      </c>
      <c r="K947" s="175"/>
      <c r="L947" s="175"/>
      <c r="M947" s="175">
        <f t="shared" si="89"/>
        <v>0</v>
      </c>
      <c r="N947" s="135" t="str">
        <f t="shared" si="86"/>
        <v/>
      </c>
      <c r="O947" s="176" t="str">
        <f t="shared" si="87"/>
        <v>否</v>
      </c>
      <c r="P947" s="176" t="str">
        <f t="shared" si="90"/>
        <v>否</v>
      </c>
    </row>
    <row r="948" ht="14.25" hidden="1" customHeight="1" spans="1:16">
      <c r="A948" s="167" t="s">
        <v>135</v>
      </c>
      <c r="B948" s="168" t="s">
        <v>135</v>
      </c>
      <c r="C948" s="456" t="s">
        <v>1798</v>
      </c>
      <c r="D948" s="169" t="s">
        <v>1802</v>
      </c>
      <c r="E948" s="168" t="s">
        <v>147</v>
      </c>
      <c r="F948" s="27" t="s">
        <v>1803</v>
      </c>
      <c r="G948" s="26">
        <f>VLOOKUP(D948,全省上年决算数!$D$4:$G$1301,4)</f>
        <v>0</v>
      </c>
      <c r="H948" s="26">
        <f>IFERROR(VLOOKUP(D948,全省预算!D:I,5,0),)</f>
        <v>0</v>
      </c>
      <c r="I948" s="26"/>
      <c r="J948" s="26">
        <f>SUMIF(全省决算数!A947:A2327,D948:D2244,全省决算数!C947:C2327)</f>
        <v>0</v>
      </c>
      <c r="K948" s="175"/>
      <c r="L948" s="175"/>
      <c r="M948" s="175">
        <f t="shared" si="89"/>
        <v>0</v>
      </c>
      <c r="N948" s="135" t="str">
        <f t="shared" si="86"/>
        <v/>
      </c>
      <c r="O948" s="176" t="str">
        <f t="shared" si="87"/>
        <v>否</v>
      </c>
      <c r="P948" s="176" t="str">
        <f t="shared" si="90"/>
        <v>否</v>
      </c>
    </row>
    <row r="949" ht="14.25" hidden="1" customHeight="1" spans="1:16">
      <c r="A949" s="167"/>
      <c r="B949" s="180"/>
      <c r="C949" s="456" t="s">
        <v>1798</v>
      </c>
      <c r="D949" s="455" t="s">
        <v>1804</v>
      </c>
      <c r="E949" s="168" t="s">
        <v>147</v>
      </c>
      <c r="F949" s="27" t="s">
        <v>1805</v>
      </c>
      <c r="G949" s="26">
        <f>VLOOKUP(D949,全省上年决算数!$D$4:$G$1301,4)</f>
        <v>0</v>
      </c>
      <c r="H949" s="26">
        <f>IFERROR(VLOOKUP(D949,全省预算!D:I,5,0),)</f>
        <v>0</v>
      </c>
      <c r="I949" s="26"/>
      <c r="J949" s="26">
        <f>SUMIF(全省决算数!A948:A2328,D949:D2245,全省决算数!C948:C2328)</f>
        <v>0</v>
      </c>
      <c r="K949" s="175"/>
      <c r="L949" s="175"/>
      <c r="M949" s="175">
        <f t="shared" si="89"/>
        <v>0</v>
      </c>
      <c r="N949" s="135" t="str">
        <f t="shared" si="86"/>
        <v/>
      </c>
      <c r="O949" s="176" t="str">
        <f t="shared" si="87"/>
        <v>否</v>
      </c>
      <c r="P949" s="176" t="str">
        <f t="shared" si="90"/>
        <v>否</v>
      </c>
    </row>
    <row r="950" ht="21.95" customHeight="1" spans="1:16">
      <c r="A950" s="167"/>
      <c r="B950" s="456" t="s">
        <v>1566</v>
      </c>
      <c r="C950" s="168"/>
      <c r="D950" s="27">
        <v>21399</v>
      </c>
      <c r="E950" s="168"/>
      <c r="F950" s="51" t="s">
        <v>1806</v>
      </c>
      <c r="G950" s="26">
        <f>SUMIF($C951:$C$1301,$D950,$G951:$G$1301)</f>
        <v>174673</v>
      </c>
      <c r="H950" s="26">
        <f>VLOOKUP(F950,全省预算!$F:$H,3,0)</f>
        <v>177000</v>
      </c>
      <c r="I950" s="26">
        <f>IFERROR(VLOOKUP(D950,全省调整!A:I,3,0),)</f>
        <v>218393</v>
      </c>
      <c r="J950" s="26">
        <f>VLOOKUP(F950,全省决算数!$B:$C,2,0)</f>
        <v>163414</v>
      </c>
      <c r="K950" s="407">
        <f t="shared" si="88"/>
        <v>0.936</v>
      </c>
      <c r="L950" s="407">
        <f t="shared" si="91"/>
        <v>0.923</v>
      </c>
      <c r="M950" s="407">
        <f t="shared" si="89"/>
        <v>0.748</v>
      </c>
      <c r="N950" s="133">
        <f t="shared" si="86"/>
        <v>-0.064</v>
      </c>
      <c r="O950" s="176" t="str">
        <f t="shared" si="87"/>
        <v>是</v>
      </c>
      <c r="P950" s="176" t="str">
        <f t="shared" si="90"/>
        <v>是</v>
      </c>
    </row>
    <row r="951" ht="14.25" hidden="1" customHeight="1" spans="1:16">
      <c r="A951" s="167"/>
      <c r="B951" s="168"/>
      <c r="C951" s="27">
        <v>21399</v>
      </c>
      <c r="D951" s="27">
        <v>2139901</v>
      </c>
      <c r="E951" s="168" t="s">
        <v>147</v>
      </c>
      <c r="F951" s="51" t="s">
        <v>1807</v>
      </c>
      <c r="G951" s="26">
        <f>VLOOKUP(D951,全省上年决算数!D946:G952,4,0)</f>
        <v>1112</v>
      </c>
      <c r="H951" s="26">
        <f>IFERROR(VLOOKUP(D951,全省预算!D:I,5,0),)</f>
        <v>1150</v>
      </c>
      <c r="I951" s="26"/>
      <c r="J951" s="26">
        <f>SUMIF(全省决算数!A950:A2330,D951:D2247,全省决算数!C950:C2330)</f>
        <v>30</v>
      </c>
      <c r="K951" s="175">
        <f t="shared" si="88"/>
        <v>0.03</v>
      </c>
      <c r="L951" s="175">
        <f t="shared" si="91"/>
        <v>0.03</v>
      </c>
      <c r="M951" s="175">
        <f t="shared" si="89"/>
        <v>0</v>
      </c>
      <c r="N951" s="135">
        <f t="shared" si="86"/>
        <v>-0.973</v>
      </c>
      <c r="O951" s="176" t="str">
        <f t="shared" si="87"/>
        <v>是</v>
      </c>
      <c r="P951" s="176" t="str">
        <f t="shared" si="90"/>
        <v>否</v>
      </c>
    </row>
    <row r="952" ht="14.25" hidden="1" customHeight="1" spans="1:16">
      <c r="A952" s="167"/>
      <c r="B952" s="168"/>
      <c r="C952" s="27">
        <v>21399</v>
      </c>
      <c r="D952" s="27">
        <v>2139999</v>
      </c>
      <c r="E952" s="168" t="s">
        <v>147</v>
      </c>
      <c r="F952" s="51" t="s">
        <v>1808</v>
      </c>
      <c r="G952" s="26">
        <f>VLOOKUP(D952,全省上年决算数!D947:G953,4,0)</f>
        <v>173561</v>
      </c>
      <c r="H952" s="26">
        <f>IFERROR(VLOOKUP(D952,全省预算!D:I,5,0),)</f>
        <v>175850</v>
      </c>
      <c r="I952" s="26"/>
      <c r="J952" s="26">
        <f>SUMIF(全省决算数!A951:A2331,D952:D2248,全省决算数!C951:C2331)</f>
        <v>163384</v>
      </c>
      <c r="K952" s="175">
        <f t="shared" si="88"/>
        <v>0.94</v>
      </c>
      <c r="L952" s="175">
        <f t="shared" si="91"/>
        <v>0.93</v>
      </c>
      <c r="M952" s="175">
        <f t="shared" si="89"/>
        <v>0</v>
      </c>
      <c r="N952" s="135">
        <f t="shared" ref="N952:N1015" si="92">IF(ISERROR(J952/G952-1),"",J952/G952-1)</f>
        <v>-0.059</v>
      </c>
      <c r="O952" s="176" t="str">
        <f t="shared" si="87"/>
        <v>是</v>
      </c>
      <c r="P952" s="176" t="str">
        <f t="shared" si="90"/>
        <v>否</v>
      </c>
    </row>
    <row r="953" ht="21.95" customHeight="1" spans="1:16">
      <c r="A953" s="167" t="s">
        <v>134</v>
      </c>
      <c r="B953" s="168" t="s">
        <v>135</v>
      </c>
      <c r="C953" s="168"/>
      <c r="D953" s="169" t="s">
        <v>1809</v>
      </c>
      <c r="E953" s="168"/>
      <c r="F953" s="48" t="s">
        <v>1810</v>
      </c>
      <c r="G953" s="170">
        <f>SUMIF($B954:$B$1301,$D953,$G954:$G$1301)</f>
        <v>6401574</v>
      </c>
      <c r="H953" s="170">
        <f>VLOOKUP(F953,全省预算!$F:$H,3,0)</f>
        <v>6647000</v>
      </c>
      <c r="I953" s="170">
        <f>SUMIF($B954:$B$1301,$D953,$I954:$I$1301)</f>
        <v>6105414</v>
      </c>
      <c r="J953" s="170">
        <f>VLOOKUP(F953,全省决算数!$B:$C,2,0)</f>
        <v>6040077</v>
      </c>
      <c r="K953" s="405">
        <f t="shared" si="88"/>
        <v>0.944</v>
      </c>
      <c r="L953" s="405">
        <f t="shared" si="91"/>
        <v>0.909</v>
      </c>
      <c r="M953" s="405">
        <f t="shared" si="89"/>
        <v>0.989</v>
      </c>
      <c r="N953" s="133">
        <f t="shared" si="92"/>
        <v>-0.056</v>
      </c>
      <c r="O953" s="176" t="str">
        <f t="shared" si="87"/>
        <v>是</v>
      </c>
      <c r="P953" s="176" t="str">
        <f t="shared" si="90"/>
        <v>是</v>
      </c>
    </row>
    <row r="954" ht="21.95" customHeight="1" spans="1:16">
      <c r="A954" s="167" t="s">
        <v>135</v>
      </c>
      <c r="B954" s="456" t="s">
        <v>1809</v>
      </c>
      <c r="C954" s="168"/>
      <c r="D954" s="455" t="s">
        <v>1811</v>
      </c>
      <c r="E954" s="168"/>
      <c r="F954" s="49" t="s">
        <v>1812</v>
      </c>
      <c r="G954" s="26">
        <f>SUMIF($C955:$C$1301,$D954,$G955:$G$1301)</f>
        <v>2935085</v>
      </c>
      <c r="H954" s="26">
        <f>VLOOKUP(F954,全省预算!$F:$H,3,0)</f>
        <v>3079000</v>
      </c>
      <c r="I954" s="26">
        <f>IFERROR(VLOOKUP(D954,全省调整!A:I,3,0),)</f>
        <v>2404054</v>
      </c>
      <c r="J954" s="26">
        <f>VLOOKUP(F954,全省决算数!$B:$C,2,0)</f>
        <v>2372592</v>
      </c>
      <c r="K954" s="407">
        <f t="shared" si="88"/>
        <v>0.808</v>
      </c>
      <c r="L954" s="407">
        <f t="shared" si="91"/>
        <v>0.771</v>
      </c>
      <c r="M954" s="407">
        <f t="shared" si="89"/>
        <v>0.987</v>
      </c>
      <c r="N954" s="135">
        <f t="shared" si="92"/>
        <v>-0.192</v>
      </c>
      <c r="O954" s="176" t="str">
        <f t="shared" si="87"/>
        <v>是</v>
      </c>
      <c r="P954" s="176" t="str">
        <f t="shared" si="90"/>
        <v>是</v>
      </c>
    </row>
    <row r="955" ht="14.25" hidden="1" customHeight="1" spans="1:16">
      <c r="A955" s="167" t="s">
        <v>135</v>
      </c>
      <c r="B955" s="168" t="s">
        <v>135</v>
      </c>
      <c r="C955" s="456" t="s">
        <v>1811</v>
      </c>
      <c r="D955" s="169" t="s">
        <v>1813</v>
      </c>
      <c r="E955" s="168" t="s">
        <v>147</v>
      </c>
      <c r="F955" s="49" t="s">
        <v>141</v>
      </c>
      <c r="G955" s="26">
        <f>VLOOKUP(D955,全省上年决算数!$D$4:$G$1301,4)</f>
        <v>33859</v>
      </c>
      <c r="H955" s="26">
        <f>IFERROR(VLOOKUP(D955,全省预算!D:I,5,0),)</f>
        <v>35500</v>
      </c>
      <c r="I955" s="26"/>
      <c r="J955" s="26">
        <f>SUMIF(全省决算数!A954:A2334,D955:D2251,全省决算数!C954:C2334)</f>
        <v>42623</v>
      </c>
      <c r="K955" s="175">
        <f t="shared" si="88"/>
        <v>1.26</v>
      </c>
      <c r="L955" s="175">
        <f t="shared" si="91"/>
        <v>1.2</v>
      </c>
      <c r="M955" s="175">
        <f t="shared" si="89"/>
        <v>0</v>
      </c>
      <c r="N955" s="135">
        <f t="shared" si="92"/>
        <v>0.259</v>
      </c>
      <c r="O955" s="176" t="str">
        <f t="shared" si="87"/>
        <v>是</v>
      </c>
      <c r="P955" s="176" t="str">
        <f t="shared" si="90"/>
        <v>否</v>
      </c>
    </row>
    <row r="956" ht="14.25" hidden="1" customHeight="1" spans="1:16">
      <c r="A956" s="167" t="s">
        <v>135</v>
      </c>
      <c r="B956" s="168"/>
      <c r="C956" s="456" t="s">
        <v>1811</v>
      </c>
      <c r="D956" s="169" t="s">
        <v>1814</v>
      </c>
      <c r="E956" s="168" t="s">
        <v>147</v>
      </c>
      <c r="F956" s="49" t="s">
        <v>143</v>
      </c>
      <c r="G956" s="26">
        <f>VLOOKUP(D956,全省上年决算数!$D$4:$G$1301,4)</f>
        <v>6458</v>
      </c>
      <c r="H956" s="26">
        <f>IFERROR(VLOOKUP(D956,全省预算!D:I,5,0),)</f>
        <v>6600</v>
      </c>
      <c r="I956" s="26"/>
      <c r="J956" s="26">
        <f>SUMIF(全省决算数!A955:A2335,D956:D2252,全省决算数!C955:C2335)</f>
        <v>6861</v>
      </c>
      <c r="K956" s="175">
        <f t="shared" si="88"/>
        <v>1.06</v>
      </c>
      <c r="L956" s="175">
        <f t="shared" si="91"/>
        <v>1.04</v>
      </c>
      <c r="M956" s="175">
        <f t="shared" si="89"/>
        <v>0</v>
      </c>
      <c r="N956" s="135">
        <f t="shared" si="92"/>
        <v>0.062</v>
      </c>
      <c r="O956" s="176" t="str">
        <f t="shared" si="87"/>
        <v>是</v>
      </c>
      <c r="P956" s="176" t="str">
        <f t="shared" si="90"/>
        <v>否</v>
      </c>
    </row>
    <row r="957" ht="14.25" hidden="1" customHeight="1" spans="1:16">
      <c r="A957" s="167" t="s">
        <v>135</v>
      </c>
      <c r="B957" s="168" t="s">
        <v>135</v>
      </c>
      <c r="C957" s="456" t="s">
        <v>1811</v>
      </c>
      <c r="D957" s="169" t="s">
        <v>1815</v>
      </c>
      <c r="E957" s="168" t="s">
        <v>147</v>
      </c>
      <c r="F957" s="49" t="s">
        <v>145</v>
      </c>
      <c r="G957" s="26">
        <f>VLOOKUP(D957,全省上年决算数!$D$4:$G$1301,4)</f>
        <v>717</v>
      </c>
      <c r="H957" s="26">
        <f>IFERROR(VLOOKUP(D957,全省预算!D:I,5,0),)</f>
        <v>740</v>
      </c>
      <c r="I957" s="26"/>
      <c r="J957" s="26">
        <f>SUMIF(全省决算数!A956:A2336,D957:D2253,全省决算数!C956:C2336)</f>
        <v>902</v>
      </c>
      <c r="K957" s="175">
        <f t="shared" si="88"/>
        <v>1.26</v>
      </c>
      <c r="L957" s="175">
        <f t="shared" si="91"/>
        <v>1.22</v>
      </c>
      <c r="M957" s="175">
        <f t="shared" si="89"/>
        <v>0</v>
      </c>
      <c r="N957" s="135">
        <f t="shared" si="92"/>
        <v>0.258</v>
      </c>
      <c r="O957" s="176" t="str">
        <f t="shared" si="87"/>
        <v>是</v>
      </c>
      <c r="P957" s="176" t="str">
        <f t="shared" si="90"/>
        <v>否</v>
      </c>
    </row>
    <row r="958" ht="14.25" hidden="1" customHeight="1" spans="1:16">
      <c r="A958" s="167" t="s">
        <v>135</v>
      </c>
      <c r="B958" s="168" t="s">
        <v>135</v>
      </c>
      <c r="C958" s="456" t="s">
        <v>1811</v>
      </c>
      <c r="D958" s="169" t="s">
        <v>1816</v>
      </c>
      <c r="E958" s="168" t="s">
        <v>147</v>
      </c>
      <c r="F958" s="49" t="s">
        <v>1817</v>
      </c>
      <c r="G958" s="26">
        <f>VLOOKUP(D958,全省上年决算数!$D$4:$G$1301,4)</f>
        <v>684029</v>
      </c>
      <c r="H958" s="26">
        <f>IFERROR(VLOOKUP(D958,全省预算!D:I,5,0),)</f>
        <v>700000</v>
      </c>
      <c r="I958" s="26"/>
      <c r="J958" s="26">
        <f>SUMIF(全省决算数!A957:A2337,D958:D2254,全省决算数!C957:C2337)</f>
        <v>738382</v>
      </c>
      <c r="K958" s="175">
        <f t="shared" si="88"/>
        <v>1.08</v>
      </c>
      <c r="L958" s="175">
        <f t="shared" si="91"/>
        <v>1.05</v>
      </c>
      <c r="M958" s="175">
        <f t="shared" si="89"/>
        <v>0</v>
      </c>
      <c r="N958" s="135">
        <f t="shared" si="92"/>
        <v>0.079</v>
      </c>
      <c r="O958" s="176" t="str">
        <f t="shared" si="87"/>
        <v>是</v>
      </c>
      <c r="P958" s="176" t="str">
        <f t="shared" si="90"/>
        <v>否</v>
      </c>
    </row>
    <row r="959" ht="14.25" hidden="1" customHeight="1" spans="1:16">
      <c r="A959" s="167"/>
      <c r="B959" s="168"/>
      <c r="C959" s="456" t="s">
        <v>1811</v>
      </c>
      <c r="D959" s="169" t="s">
        <v>1818</v>
      </c>
      <c r="E959" s="168" t="s">
        <v>147</v>
      </c>
      <c r="F959" s="49" t="s">
        <v>1819</v>
      </c>
      <c r="G959" s="26">
        <f>VLOOKUP(D959,全省上年决算数!$D$4:$G$1301,4)</f>
        <v>163932</v>
      </c>
      <c r="H959" s="26">
        <f>IFERROR(VLOOKUP(D959,全省预算!D:I,5,0),)</f>
        <v>170000</v>
      </c>
      <c r="I959" s="26"/>
      <c r="J959" s="26">
        <f>SUMIF(全省决算数!A958:A2338,D959:D2255,全省决算数!C958:C2338)</f>
        <v>244768</v>
      </c>
      <c r="K959" s="175">
        <f t="shared" si="88"/>
        <v>1.49</v>
      </c>
      <c r="L959" s="175">
        <f t="shared" si="91"/>
        <v>1.44</v>
      </c>
      <c r="M959" s="175">
        <f t="shared" si="89"/>
        <v>0</v>
      </c>
      <c r="N959" s="135">
        <f t="shared" si="92"/>
        <v>0.493</v>
      </c>
      <c r="O959" s="176" t="str">
        <f t="shared" si="87"/>
        <v>是</v>
      </c>
      <c r="P959" s="176" t="str">
        <f t="shared" si="90"/>
        <v>否</v>
      </c>
    </row>
    <row r="960" ht="14.25" hidden="1" customHeight="1" spans="1:16">
      <c r="A960" s="167"/>
      <c r="B960" s="168"/>
      <c r="C960" s="456" t="s">
        <v>1811</v>
      </c>
      <c r="D960" s="169" t="s">
        <v>1820</v>
      </c>
      <c r="E960" s="168" t="s">
        <v>147</v>
      </c>
      <c r="F960" s="49" t="s">
        <v>1821</v>
      </c>
      <c r="G960" s="26">
        <f>VLOOKUP(D960,全省上年决算数!$D$4:$G$1301,4)</f>
        <v>320860</v>
      </c>
      <c r="H960" s="26">
        <f>IFERROR(VLOOKUP(D960,全省预算!D:I,5,0),)</f>
        <v>407000</v>
      </c>
      <c r="I960" s="26"/>
      <c r="J960" s="26">
        <f>SUMIF(全省决算数!A959:A2339,D960:D2256,全省决算数!C959:C2339)</f>
        <v>429133</v>
      </c>
      <c r="K960" s="175">
        <f t="shared" si="88"/>
        <v>1.34</v>
      </c>
      <c r="L960" s="175">
        <f t="shared" si="91"/>
        <v>1.05</v>
      </c>
      <c r="M960" s="175">
        <f t="shared" si="89"/>
        <v>0</v>
      </c>
      <c r="N960" s="135">
        <f t="shared" si="92"/>
        <v>0.337</v>
      </c>
      <c r="O960" s="176" t="str">
        <f t="shared" si="87"/>
        <v>是</v>
      </c>
      <c r="P960" s="176" t="str">
        <f t="shared" si="90"/>
        <v>否</v>
      </c>
    </row>
    <row r="961" ht="14.25" hidden="1" customHeight="1" spans="1:16">
      <c r="A961" s="167" t="s">
        <v>135</v>
      </c>
      <c r="B961" s="168" t="s">
        <v>135</v>
      </c>
      <c r="C961" s="456" t="s">
        <v>1811</v>
      </c>
      <c r="D961" s="169" t="s">
        <v>1822</v>
      </c>
      <c r="E961" s="168" t="s">
        <v>147</v>
      </c>
      <c r="F961" s="49" t="s">
        <v>1823</v>
      </c>
      <c r="G961" s="26">
        <f>VLOOKUP(D961,全省上年决算数!$D$4:$G$1301,4)</f>
        <v>2600</v>
      </c>
      <c r="H961" s="26">
        <f>IFERROR(VLOOKUP(D961,全省预算!D:I,5,0),)</f>
        <v>2700</v>
      </c>
      <c r="I961" s="26"/>
      <c r="J961" s="26">
        <f>SUMIF(全省决算数!A960:A2340,D961:D2257,全省决算数!C960:C2340)</f>
        <v>13507</v>
      </c>
      <c r="K961" s="175">
        <f t="shared" si="88"/>
        <v>5.2</v>
      </c>
      <c r="L961" s="175">
        <f t="shared" si="91"/>
        <v>5</v>
      </c>
      <c r="M961" s="175">
        <f t="shared" si="89"/>
        <v>0</v>
      </c>
      <c r="N961" s="135">
        <f t="shared" si="92"/>
        <v>4.195</v>
      </c>
      <c r="O961" s="176" t="str">
        <f t="shared" si="87"/>
        <v>是</v>
      </c>
      <c r="P961" s="176" t="str">
        <f t="shared" si="90"/>
        <v>否</v>
      </c>
    </row>
    <row r="962" ht="14.25" hidden="1" customHeight="1" spans="1:16">
      <c r="A962" s="167" t="s">
        <v>135</v>
      </c>
      <c r="B962" s="168" t="s">
        <v>135</v>
      </c>
      <c r="C962" s="456" t="s">
        <v>1811</v>
      </c>
      <c r="D962" s="169" t="s">
        <v>1824</v>
      </c>
      <c r="E962" s="168" t="s">
        <v>147</v>
      </c>
      <c r="F962" s="49" t="s">
        <v>1825</v>
      </c>
      <c r="G962" s="26">
        <f>VLOOKUP(D962,全省上年决算数!$D$4:$G$1301,4)</f>
        <v>49312</v>
      </c>
      <c r="H962" s="26">
        <f>IFERROR(VLOOKUP(D962,全省预算!D:I,5,0),)</f>
        <v>50000</v>
      </c>
      <c r="I962" s="26"/>
      <c r="J962" s="26">
        <f>SUMIF(全省决算数!A961:A2341,D962:D2258,全省决算数!C961:C2341)</f>
        <v>49403</v>
      </c>
      <c r="K962" s="175">
        <f t="shared" si="88"/>
        <v>1</v>
      </c>
      <c r="L962" s="175">
        <f t="shared" si="91"/>
        <v>0.99</v>
      </c>
      <c r="M962" s="175">
        <f t="shared" si="89"/>
        <v>0</v>
      </c>
      <c r="N962" s="135">
        <f t="shared" si="92"/>
        <v>0.002</v>
      </c>
      <c r="O962" s="176" t="str">
        <f t="shared" si="87"/>
        <v>是</v>
      </c>
      <c r="P962" s="176" t="str">
        <f t="shared" si="90"/>
        <v>否</v>
      </c>
    </row>
    <row r="963" ht="14.25" hidden="1" customHeight="1" spans="1:16">
      <c r="A963" s="167" t="s">
        <v>135</v>
      </c>
      <c r="B963" s="168" t="s">
        <v>135</v>
      </c>
      <c r="C963" s="456" t="s">
        <v>1811</v>
      </c>
      <c r="D963" s="169" t="s">
        <v>1826</v>
      </c>
      <c r="E963" s="168" t="s">
        <v>147</v>
      </c>
      <c r="F963" s="49" t="s">
        <v>1827</v>
      </c>
      <c r="G963" s="26">
        <f>VLOOKUP(D963,全省上年决算数!$D$4:$G$1301,4)</f>
        <v>3335</v>
      </c>
      <c r="H963" s="26">
        <f>IFERROR(VLOOKUP(D963,全省预算!D:I,5,0),)</f>
        <v>3450</v>
      </c>
      <c r="I963" s="26"/>
      <c r="J963" s="26">
        <f>SUMIF(全省决算数!A962:A2342,D963:D2259,全省决算数!C962:C2342)</f>
        <v>843</v>
      </c>
      <c r="K963" s="175">
        <f t="shared" si="88"/>
        <v>0.25</v>
      </c>
      <c r="L963" s="175">
        <f t="shared" si="91"/>
        <v>0.24</v>
      </c>
      <c r="M963" s="175">
        <f t="shared" si="89"/>
        <v>0</v>
      </c>
      <c r="N963" s="135">
        <f t="shared" si="92"/>
        <v>-0.747</v>
      </c>
      <c r="O963" s="176" t="str">
        <f t="shared" si="87"/>
        <v>是</v>
      </c>
      <c r="P963" s="176" t="str">
        <f t="shared" si="90"/>
        <v>否</v>
      </c>
    </row>
    <row r="964" ht="14.25" hidden="1" customHeight="1" spans="1:16">
      <c r="A964" s="167" t="s">
        <v>135</v>
      </c>
      <c r="B964" s="168" t="s">
        <v>135</v>
      </c>
      <c r="C964" s="456" t="s">
        <v>1811</v>
      </c>
      <c r="D964" s="169" t="s">
        <v>1828</v>
      </c>
      <c r="E964" s="168" t="s">
        <v>147</v>
      </c>
      <c r="F964" s="49" t="s">
        <v>1829</v>
      </c>
      <c r="G964" s="26">
        <f>VLOOKUP(D964,全省上年决算数!$D$4:$G$1301,4)</f>
        <v>7220</v>
      </c>
      <c r="H964" s="26">
        <f>IFERROR(VLOOKUP(D964,全省预算!D:I,5,0),)</f>
        <v>7500</v>
      </c>
      <c r="I964" s="26"/>
      <c r="J964" s="26">
        <f>SUMIF(全省决算数!A963:A2343,D964:D2260,全省决算数!C963:C2343)</f>
        <v>8279</v>
      </c>
      <c r="K964" s="175">
        <f t="shared" si="88"/>
        <v>1.15</v>
      </c>
      <c r="L964" s="175">
        <f t="shared" si="91"/>
        <v>1.1</v>
      </c>
      <c r="M964" s="175">
        <f t="shared" si="89"/>
        <v>0</v>
      </c>
      <c r="N964" s="135">
        <f t="shared" si="92"/>
        <v>0.147</v>
      </c>
      <c r="O964" s="176" t="str">
        <f t="shared" ref="O964:O1027" si="93">IF(F964&lt;&gt;"",IF(SUM(G964:J964)&lt;&gt;0,"是","否"),"空")</f>
        <v>是</v>
      </c>
      <c r="P964" s="176" t="str">
        <f t="shared" si="90"/>
        <v>否</v>
      </c>
    </row>
    <row r="965" ht="14.25" hidden="1" customHeight="1" spans="1:16">
      <c r="A965" s="167" t="s">
        <v>135</v>
      </c>
      <c r="B965" s="168" t="s">
        <v>135</v>
      </c>
      <c r="C965" s="456" t="s">
        <v>1811</v>
      </c>
      <c r="D965" s="169" t="s">
        <v>1830</v>
      </c>
      <c r="E965" s="168" t="s">
        <v>147</v>
      </c>
      <c r="F965" s="49" t="s">
        <v>1831</v>
      </c>
      <c r="G965" s="26">
        <f>VLOOKUP(D965,全省上年决算数!$D$4:$G$1301,4)</f>
        <v>149086</v>
      </c>
      <c r="H965" s="26">
        <f>IFERROR(VLOOKUP(D965,全省预算!D:I,5,0),)</f>
        <v>163000</v>
      </c>
      <c r="I965" s="26"/>
      <c r="J965" s="26">
        <f>SUMIF(全省决算数!A964:A2344,D965:D2261,全省决算数!C964:C2344)</f>
        <v>47313</v>
      </c>
      <c r="K965" s="175">
        <f t="shared" ref="K965:K1027" si="94">J965/G965</f>
        <v>0.32</v>
      </c>
      <c r="L965" s="175">
        <f t="shared" si="91"/>
        <v>0.29</v>
      </c>
      <c r="M965" s="175">
        <f t="shared" ref="M965:M1028" si="95">IFERROR(J965/I965,0)</f>
        <v>0</v>
      </c>
      <c r="N965" s="135">
        <f t="shared" si="92"/>
        <v>-0.683</v>
      </c>
      <c r="O965" s="176" t="str">
        <f t="shared" si="93"/>
        <v>是</v>
      </c>
      <c r="P965" s="176" t="str">
        <f t="shared" ref="P965:P1028" si="96">IF(C965&lt;&gt;"","否","是")</f>
        <v>否</v>
      </c>
    </row>
    <row r="966" ht="14.25" hidden="1" customHeight="1" spans="1:16">
      <c r="A966" s="167" t="s">
        <v>135</v>
      </c>
      <c r="B966" s="168" t="s">
        <v>135</v>
      </c>
      <c r="C966" s="456" t="s">
        <v>1811</v>
      </c>
      <c r="D966" s="169" t="s">
        <v>1832</v>
      </c>
      <c r="E966" s="168" t="s">
        <v>147</v>
      </c>
      <c r="F966" s="49" t="s">
        <v>1833</v>
      </c>
      <c r="G966" s="26">
        <f>VLOOKUP(D966,全省上年决算数!$D$4:$G$1301,4)</f>
        <v>64656</v>
      </c>
      <c r="H966" s="26">
        <f>IFERROR(VLOOKUP(D966,全省预算!D:I,5,0),)</f>
        <v>66000</v>
      </c>
      <c r="I966" s="26"/>
      <c r="J966" s="26">
        <f>SUMIF(全省决算数!A965:A2345,D966:D2262,全省决算数!C965:C2345)</f>
        <v>67387</v>
      </c>
      <c r="K966" s="175">
        <f t="shared" si="94"/>
        <v>1.04</v>
      </c>
      <c r="L966" s="175">
        <f t="shared" ref="L966:L1029" si="97">J966/H966</f>
        <v>1.02</v>
      </c>
      <c r="M966" s="175">
        <f t="shared" si="95"/>
        <v>0</v>
      </c>
      <c r="N966" s="135">
        <f t="shared" si="92"/>
        <v>0.042</v>
      </c>
      <c r="O966" s="176" t="str">
        <f t="shared" si="93"/>
        <v>是</v>
      </c>
      <c r="P966" s="176" t="str">
        <f t="shared" si="96"/>
        <v>否</v>
      </c>
    </row>
    <row r="967" ht="14.25" hidden="1" customHeight="1" spans="1:16">
      <c r="A967" s="167" t="s">
        <v>135</v>
      </c>
      <c r="B967" s="168" t="s">
        <v>135</v>
      </c>
      <c r="C967" s="456" t="s">
        <v>1811</v>
      </c>
      <c r="D967" s="169" t="s">
        <v>1834</v>
      </c>
      <c r="E967" s="168" t="s">
        <v>147</v>
      </c>
      <c r="F967" s="49" t="s">
        <v>1835</v>
      </c>
      <c r="G967" s="26">
        <f>VLOOKUP(D967,全省上年决算数!$D$4:$G$1301,4)</f>
        <v>375</v>
      </c>
      <c r="H967" s="26">
        <f>IFERROR(VLOOKUP(D967,全省预算!D:I,5,0),)</f>
        <v>2100</v>
      </c>
      <c r="I967" s="26"/>
      <c r="J967" s="26">
        <f>SUMIF(全省决算数!A966:A2346,D967:D2263,全省决算数!C966:C2346)</f>
        <v>714</v>
      </c>
      <c r="K967" s="175">
        <f t="shared" si="94"/>
        <v>1.9</v>
      </c>
      <c r="L967" s="175">
        <f t="shared" si="97"/>
        <v>0.34</v>
      </c>
      <c r="M967" s="175">
        <f t="shared" si="95"/>
        <v>0</v>
      </c>
      <c r="N967" s="135">
        <f t="shared" si="92"/>
        <v>0.904</v>
      </c>
      <c r="O967" s="176" t="str">
        <f t="shared" si="93"/>
        <v>是</v>
      </c>
      <c r="P967" s="176" t="str">
        <f t="shared" si="96"/>
        <v>否</v>
      </c>
    </row>
    <row r="968" ht="14.25" hidden="1" customHeight="1" spans="1:16">
      <c r="A968" s="167" t="s">
        <v>135</v>
      </c>
      <c r="B968" s="168" t="s">
        <v>135</v>
      </c>
      <c r="C968" s="456" t="s">
        <v>1811</v>
      </c>
      <c r="D968" s="169" t="s">
        <v>1836</v>
      </c>
      <c r="E968" s="168" t="s">
        <v>147</v>
      </c>
      <c r="F968" s="49" t="s">
        <v>1837</v>
      </c>
      <c r="G968" s="26">
        <f>VLOOKUP(D968,全省上年决算数!$D$4:$G$1301,4)</f>
        <v>52</v>
      </c>
      <c r="H968" s="26">
        <f>IFERROR(VLOOKUP(D968,全省预算!D:I,5,0),)</f>
        <v>53</v>
      </c>
      <c r="I968" s="26"/>
      <c r="J968" s="26">
        <f>SUMIF(全省决算数!A967:A2347,D968:D2264,全省决算数!C967:C2347)</f>
        <v>81</v>
      </c>
      <c r="K968" s="175">
        <f t="shared" si="94"/>
        <v>1.56</v>
      </c>
      <c r="L968" s="175">
        <f t="shared" si="97"/>
        <v>1.53</v>
      </c>
      <c r="M968" s="175">
        <f t="shared" si="95"/>
        <v>0</v>
      </c>
      <c r="N968" s="135">
        <f t="shared" si="92"/>
        <v>0.558</v>
      </c>
      <c r="O968" s="176" t="str">
        <f t="shared" si="93"/>
        <v>是</v>
      </c>
      <c r="P968" s="176" t="str">
        <f t="shared" si="96"/>
        <v>否</v>
      </c>
    </row>
    <row r="969" ht="14.25" hidden="1" customHeight="1" spans="1:16">
      <c r="A969" s="167" t="s">
        <v>135</v>
      </c>
      <c r="B969" s="168" t="s">
        <v>135</v>
      </c>
      <c r="C969" s="456" t="s">
        <v>1811</v>
      </c>
      <c r="D969" s="169" t="s">
        <v>1838</v>
      </c>
      <c r="E969" s="168" t="s">
        <v>147</v>
      </c>
      <c r="F969" s="49" t="s">
        <v>1839</v>
      </c>
      <c r="G969" s="26">
        <f>VLOOKUP(D969,全省上年决算数!$D$4:$G$1301,4)</f>
        <v>3037</v>
      </c>
      <c r="H969" s="26">
        <f>IFERROR(VLOOKUP(D969,全省预算!D:I,5,0),)</f>
        <v>4200</v>
      </c>
      <c r="I969" s="26"/>
      <c r="J969" s="26">
        <f>SUMIF(全省决算数!A968:A2348,D969:D2265,全省决算数!C968:C2348)</f>
        <v>6669</v>
      </c>
      <c r="K969" s="175">
        <f t="shared" si="94"/>
        <v>2.2</v>
      </c>
      <c r="L969" s="175">
        <f t="shared" si="97"/>
        <v>1.59</v>
      </c>
      <c r="M969" s="175">
        <f t="shared" si="95"/>
        <v>0</v>
      </c>
      <c r="N969" s="135">
        <f t="shared" si="92"/>
        <v>1.196</v>
      </c>
      <c r="O969" s="176" t="str">
        <f t="shared" si="93"/>
        <v>是</v>
      </c>
      <c r="P969" s="176" t="str">
        <f t="shared" si="96"/>
        <v>否</v>
      </c>
    </row>
    <row r="970" ht="14.25" hidden="1" customHeight="1" spans="1:16">
      <c r="A970" s="167" t="s">
        <v>135</v>
      </c>
      <c r="B970" s="168" t="s">
        <v>135</v>
      </c>
      <c r="C970" s="456" t="s">
        <v>1811</v>
      </c>
      <c r="D970" s="169" t="s">
        <v>1840</v>
      </c>
      <c r="E970" s="168" t="s">
        <v>147</v>
      </c>
      <c r="F970" s="49" t="s">
        <v>1841</v>
      </c>
      <c r="G970" s="26">
        <f>VLOOKUP(D970,全省上年决算数!$D$4:$G$1301,4)</f>
        <v>471</v>
      </c>
      <c r="H970" s="26">
        <f>IFERROR(VLOOKUP(D970,全省预算!D:I,5,0),)</f>
        <v>2500</v>
      </c>
      <c r="I970" s="26"/>
      <c r="J970" s="26">
        <f>SUMIF(全省决算数!A969:A2349,D970:D2266,全省决算数!C969:C2349)</f>
        <v>1208</v>
      </c>
      <c r="K970" s="175">
        <f t="shared" si="94"/>
        <v>2.56</v>
      </c>
      <c r="L970" s="175">
        <f t="shared" si="97"/>
        <v>0.48</v>
      </c>
      <c r="M970" s="175">
        <f t="shared" si="95"/>
        <v>0</v>
      </c>
      <c r="N970" s="135">
        <f t="shared" si="92"/>
        <v>1.565</v>
      </c>
      <c r="O970" s="176" t="str">
        <f t="shared" si="93"/>
        <v>是</v>
      </c>
      <c r="P970" s="176" t="str">
        <f t="shared" si="96"/>
        <v>否</v>
      </c>
    </row>
    <row r="971" ht="14.25" hidden="1" customHeight="1" spans="1:16">
      <c r="A971" s="167" t="s">
        <v>135</v>
      </c>
      <c r="B971" s="168" t="s">
        <v>135</v>
      </c>
      <c r="C971" s="456" t="s">
        <v>1811</v>
      </c>
      <c r="D971" s="169" t="s">
        <v>1842</v>
      </c>
      <c r="E971" s="168" t="s">
        <v>147</v>
      </c>
      <c r="F971" s="49" t="s">
        <v>1843</v>
      </c>
      <c r="G971" s="26">
        <f>VLOOKUP(D971,全省上年决算数!$D$4:$G$1301,4)</f>
        <v>0</v>
      </c>
      <c r="H971" s="26">
        <f>IFERROR(VLOOKUP(D971,全省预算!D:I,5,0),)</f>
        <v>0</v>
      </c>
      <c r="I971" s="26"/>
      <c r="J971" s="26">
        <f>SUMIF(全省决算数!A970:A2350,D971:D2267,全省决算数!C970:C2350)</f>
        <v>0</v>
      </c>
      <c r="K971" s="175"/>
      <c r="L971" s="175"/>
      <c r="M971" s="175">
        <f t="shared" si="95"/>
        <v>0</v>
      </c>
      <c r="N971" s="135" t="str">
        <f t="shared" si="92"/>
        <v/>
      </c>
      <c r="O971" s="176" t="str">
        <f t="shared" si="93"/>
        <v>否</v>
      </c>
      <c r="P971" s="176" t="str">
        <f t="shared" si="96"/>
        <v>否</v>
      </c>
    </row>
    <row r="972" ht="14.25" hidden="1" customHeight="1" spans="1:16">
      <c r="A972" s="167" t="s">
        <v>135</v>
      </c>
      <c r="B972" s="168" t="s">
        <v>135</v>
      </c>
      <c r="C972" s="456" t="s">
        <v>1811</v>
      </c>
      <c r="D972" s="169" t="s">
        <v>1844</v>
      </c>
      <c r="E972" s="168" t="s">
        <v>147</v>
      </c>
      <c r="F972" s="49" t="s">
        <v>1845</v>
      </c>
      <c r="G972" s="26">
        <f>VLOOKUP(D972,全省上年决算数!$D$4:$G$1301,4)</f>
        <v>0</v>
      </c>
      <c r="H972" s="26">
        <f>IFERROR(VLOOKUP(D972,全省预算!D:I,5,0),)</f>
        <v>0</v>
      </c>
      <c r="I972" s="26"/>
      <c r="J972" s="26">
        <f>SUMIF(全省决算数!A971:A2351,D972:D2268,全省决算数!C971:C2351)</f>
        <v>0</v>
      </c>
      <c r="K972" s="175"/>
      <c r="L972" s="175"/>
      <c r="M972" s="175">
        <f t="shared" si="95"/>
        <v>0</v>
      </c>
      <c r="N972" s="135" t="str">
        <f t="shared" si="92"/>
        <v/>
      </c>
      <c r="O972" s="176" t="str">
        <f t="shared" si="93"/>
        <v>否</v>
      </c>
      <c r="P972" s="176" t="str">
        <f t="shared" si="96"/>
        <v>否</v>
      </c>
    </row>
    <row r="973" ht="14.25" hidden="1" customHeight="1" spans="1:16">
      <c r="A973" s="167" t="s">
        <v>135</v>
      </c>
      <c r="B973" s="168" t="s">
        <v>135</v>
      </c>
      <c r="C973" s="456" t="s">
        <v>1811</v>
      </c>
      <c r="D973" s="169" t="s">
        <v>1846</v>
      </c>
      <c r="E973" s="168" t="s">
        <v>147</v>
      </c>
      <c r="F973" s="49" t="s">
        <v>1847</v>
      </c>
      <c r="G973" s="26">
        <f>VLOOKUP(D973,全省上年决算数!$D$4:$G$1301,4)</f>
        <v>1789</v>
      </c>
      <c r="H973" s="26">
        <f>IFERROR(VLOOKUP(D973,全省预算!D:I,5,0),)</f>
        <v>1800</v>
      </c>
      <c r="I973" s="26"/>
      <c r="J973" s="26">
        <f>SUMIF(全省决算数!A972:A2352,D973:D2269,全省决算数!C972:C2352)</f>
        <v>576</v>
      </c>
      <c r="K973" s="175">
        <f t="shared" si="94"/>
        <v>0.32</v>
      </c>
      <c r="L973" s="175">
        <f t="shared" si="97"/>
        <v>0.32</v>
      </c>
      <c r="M973" s="175">
        <f t="shared" si="95"/>
        <v>0</v>
      </c>
      <c r="N973" s="135">
        <f t="shared" si="92"/>
        <v>-0.678</v>
      </c>
      <c r="O973" s="176" t="str">
        <f t="shared" si="93"/>
        <v>是</v>
      </c>
      <c r="P973" s="176" t="str">
        <f t="shared" si="96"/>
        <v>否</v>
      </c>
    </row>
    <row r="974" ht="14.25" hidden="1" customHeight="1" spans="1:16">
      <c r="A974" s="167" t="s">
        <v>135</v>
      </c>
      <c r="B974" s="168" t="s">
        <v>135</v>
      </c>
      <c r="C974" s="456" t="s">
        <v>1811</v>
      </c>
      <c r="D974" s="169" t="s">
        <v>1848</v>
      </c>
      <c r="E974" s="168" t="s">
        <v>147</v>
      </c>
      <c r="F974" s="49" t="s">
        <v>1849</v>
      </c>
      <c r="G974" s="26">
        <f>VLOOKUP(D974,全省上年决算数!$D$4:$G$1301,4)</f>
        <v>0</v>
      </c>
      <c r="H974" s="26">
        <f>IFERROR(VLOOKUP(D974,全省预算!D:I,5,0),)</f>
        <v>0</v>
      </c>
      <c r="I974" s="26"/>
      <c r="J974" s="26">
        <f>SUMIF(全省决算数!A973:A2353,D974:D2270,全省决算数!C973:C2353)</f>
        <v>0</v>
      </c>
      <c r="K974" s="175"/>
      <c r="L974" s="175"/>
      <c r="M974" s="175">
        <f t="shared" si="95"/>
        <v>0</v>
      </c>
      <c r="N974" s="135" t="str">
        <f t="shared" si="92"/>
        <v/>
      </c>
      <c r="O974" s="176" t="str">
        <f t="shared" si="93"/>
        <v>否</v>
      </c>
      <c r="P974" s="176" t="str">
        <f t="shared" si="96"/>
        <v>否</v>
      </c>
    </row>
    <row r="975" ht="14.25" hidden="1" customHeight="1" spans="1:16">
      <c r="A975" s="167" t="s">
        <v>135</v>
      </c>
      <c r="B975" s="168" t="s">
        <v>135</v>
      </c>
      <c r="C975" s="456" t="s">
        <v>1811</v>
      </c>
      <c r="D975" s="169" t="s">
        <v>1850</v>
      </c>
      <c r="E975" s="168" t="s">
        <v>147</v>
      </c>
      <c r="F975" s="49" t="s">
        <v>1851</v>
      </c>
      <c r="G975" s="26">
        <f>VLOOKUP(D975,全省上年决算数!$D$4:$G$1301,4)</f>
        <v>100</v>
      </c>
      <c r="H975" s="26">
        <f>IFERROR(VLOOKUP(D975,全省预算!D:I,5,0),)</f>
        <v>102</v>
      </c>
      <c r="I975" s="26"/>
      <c r="J975" s="26">
        <f>SUMIF(全省决算数!A974:A2354,D975:D2271,全省决算数!C974:C2354)</f>
        <v>0</v>
      </c>
      <c r="K975" s="175">
        <f t="shared" si="94"/>
        <v>0</v>
      </c>
      <c r="L975" s="175">
        <f t="shared" si="97"/>
        <v>0</v>
      </c>
      <c r="M975" s="175">
        <f t="shared" si="95"/>
        <v>0</v>
      </c>
      <c r="N975" s="135">
        <f t="shared" si="92"/>
        <v>-1</v>
      </c>
      <c r="O975" s="176" t="str">
        <f t="shared" si="93"/>
        <v>是</v>
      </c>
      <c r="P975" s="176" t="str">
        <f t="shared" si="96"/>
        <v>否</v>
      </c>
    </row>
    <row r="976" ht="14.25" hidden="1" customHeight="1" spans="1:16">
      <c r="A976" s="167" t="s">
        <v>135</v>
      </c>
      <c r="B976" s="168" t="s">
        <v>135</v>
      </c>
      <c r="C976" s="456" t="s">
        <v>1811</v>
      </c>
      <c r="D976" s="169" t="s">
        <v>1852</v>
      </c>
      <c r="E976" s="168" t="s">
        <v>147</v>
      </c>
      <c r="F976" s="49" t="s">
        <v>1853</v>
      </c>
      <c r="G976" s="26">
        <f>VLOOKUP(D976,全省上年决算数!$D$4:$G$1301,4)</f>
        <v>135</v>
      </c>
      <c r="H976" s="26">
        <f>IFERROR(VLOOKUP(D976,全省预算!D:I,5,0),)</f>
        <v>138</v>
      </c>
      <c r="I976" s="26"/>
      <c r="J976" s="26">
        <f>SUMIF(全省决算数!A975:A2355,D976:D2272,全省决算数!C975:C2355)</f>
        <v>55</v>
      </c>
      <c r="K976" s="175">
        <f t="shared" si="94"/>
        <v>0.41</v>
      </c>
      <c r="L976" s="175">
        <f t="shared" si="97"/>
        <v>0.4</v>
      </c>
      <c r="M976" s="175">
        <f t="shared" si="95"/>
        <v>0</v>
      </c>
      <c r="N976" s="135">
        <f t="shared" si="92"/>
        <v>-0.593</v>
      </c>
      <c r="O976" s="176" t="str">
        <f t="shared" si="93"/>
        <v>是</v>
      </c>
      <c r="P976" s="176" t="str">
        <f t="shared" si="96"/>
        <v>否</v>
      </c>
    </row>
    <row r="977" ht="14.25" hidden="1" customHeight="1" spans="1:16">
      <c r="A977" s="167" t="s">
        <v>135</v>
      </c>
      <c r="B977" s="168" t="s">
        <v>135</v>
      </c>
      <c r="C977" s="456" t="s">
        <v>1811</v>
      </c>
      <c r="D977" s="169" t="s">
        <v>1854</v>
      </c>
      <c r="E977" s="168" t="s">
        <v>147</v>
      </c>
      <c r="F977" s="49" t="s">
        <v>1855</v>
      </c>
      <c r="G977" s="26">
        <f>VLOOKUP(D977,全省上年决算数!$D$4:$G$1301,4)</f>
        <v>0</v>
      </c>
      <c r="H977" s="26">
        <f>IFERROR(VLOOKUP(D977,全省预算!D:I,5,0),)</f>
        <v>0</v>
      </c>
      <c r="I977" s="26"/>
      <c r="J977" s="26">
        <f>SUMIF(全省决算数!A976:A2356,D977:D2273,全省决算数!C976:C2356)</f>
        <v>0</v>
      </c>
      <c r="K977" s="175"/>
      <c r="L977" s="175"/>
      <c r="M977" s="175">
        <f t="shared" si="95"/>
        <v>0</v>
      </c>
      <c r="N977" s="135" t="str">
        <f t="shared" si="92"/>
        <v/>
      </c>
      <c r="O977" s="176" t="str">
        <f t="shared" si="93"/>
        <v>否</v>
      </c>
      <c r="P977" s="176" t="str">
        <f t="shared" si="96"/>
        <v>否</v>
      </c>
    </row>
    <row r="978" ht="14.25" hidden="1" customHeight="1" spans="1:16">
      <c r="A978" s="167" t="s">
        <v>135</v>
      </c>
      <c r="B978" s="168" t="s">
        <v>135</v>
      </c>
      <c r="C978" s="456" t="s">
        <v>1811</v>
      </c>
      <c r="D978" s="169" t="s">
        <v>1856</v>
      </c>
      <c r="E978" s="168" t="s">
        <v>147</v>
      </c>
      <c r="F978" s="49" t="s">
        <v>1857</v>
      </c>
      <c r="G978" s="26">
        <f>VLOOKUP(D978,全省上年决算数!$D$4:$G$1301,4)</f>
        <v>926</v>
      </c>
      <c r="H978" s="26">
        <f>IFERROR(VLOOKUP(D978,全省预算!D:I,5,0),)</f>
        <v>940</v>
      </c>
      <c r="I978" s="26"/>
      <c r="J978" s="26">
        <f>SUMIF(全省决算数!A977:A2357,D978:D2274,全省决算数!C977:C2357)</f>
        <v>1251</v>
      </c>
      <c r="K978" s="175">
        <f t="shared" si="94"/>
        <v>1.35</v>
      </c>
      <c r="L978" s="175">
        <f t="shared" si="97"/>
        <v>1.33</v>
      </c>
      <c r="M978" s="175">
        <f t="shared" si="95"/>
        <v>0</v>
      </c>
      <c r="N978" s="135">
        <f t="shared" si="92"/>
        <v>0.351</v>
      </c>
      <c r="O978" s="176" t="str">
        <f t="shared" si="93"/>
        <v>是</v>
      </c>
      <c r="P978" s="176" t="str">
        <f t="shared" si="96"/>
        <v>否</v>
      </c>
    </row>
    <row r="979" ht="14.25" hidden="1" customHeight="1" spans="1:16">
      <c r="A979" s="167" t="s">
        <v>135</v>
      </c>
      <c r="B979" s="168" t="s">
        <v>135</v>
      </c>
      <c r="C979" s="456" t="s">
        <v>1811</v>
      </c>
      <c r="D979" s="169" t="s">
        <v>1858</v>
      </c>
      <c r="E979" s="168" t="s">
        <v>147</v>
      </c>
      <c r="F979" s="49" t="s">
        <v>1859</v>
      </c>
      <c r="G979" s="26">
        <f>VLOOKUP(D979,全省上年决算数!$D$4:$G$1301,4)</f>
        <v>0</v>
      </c>
      <c r="H979" s="26">
        <f>IFERROR(VLOOKUP(D979,全省预算!D:I,5,0),)</f>
        <v>0</v>
      </c>
      <c r="I979" s="26"/>
      <c r="J979" s="26">
        <f>SUMIF(全省决算数!A978:A2358,D979:D2275,全省决算数!C978:C2358)</f>
        <v>0</v>
      </c>
      <c r="K979" s="175"/>
      <c r="L979" s="175"/>
      <c r="M979" s="175">
        <f t="shared" si="95"/>
        <v>0</v>
      </c>
      <c r="N979" s="135" t="str">
        <f t="shared" si="92"/>
        <v/>
      </c>
      <c r="O979" s="176" t="str">
        <f t="shared" si="93"/>
        <v>否</v>
      </c>
      <c r="P979" s="176" t="str">
        <f t="shared" si="96"/>
        <v>否</v>
      </c>
    </row>
    <row r="980" ht="14.25" hidden="1" customHeight="1" spans="1:16">
      <c r="A980" s="167" t="s">
        <v>135</v>
      </c>
      <c r="B980" s="168" t="s">
        <v>135</v>
      </c>
      <c r="C980" s="456" t="s">
        <v>1811</v>
      </c>
      <c r="D980" s="169" t="s">
        <v>1860</v>
      </c>
      <c r="E980" s="168" t="s">
        <v>147</v>
      </c>
      <c r="F980" s="49" t="s">
        <v>1861</v>
      </c>
      <c r="G980" s="26">
        <f>VLOOKUP(D980,全省上年决算数!$D$4:$G$1301,4)</f>
        <v>81</v>
      </c>
      <c r="H980" s="26">
        <f>IFERROR(VLOOKUP(D980,全省预算!D:I,5,0),)</f>
        <v>83</v>
      </c>
      <c r="I980" s="26"/>
      <c r="J980" s="26">
        <f>SUMIF(全省决算数!A979:A2359,D980:D2276,全省决算数!C979:C2359)</f>
        <v>79</v>
      </c>
      <c r="K980" s="175">
        <f t="shared" si="94"/>
        <v>0.98</v>
      </c>
      <c r="L980" s="175">
        <f t="shared" si="97"/>
        <v>0.95</v>
      </c>
      <c r="M980" s="175">
        <f t="shared" si="95"/>
        <v>0</v>
      </c>
      <c r="N980" s="135">
        <f t="shared" si="92"/>
        <v>-0.025</v>
      </c>
      <c r="O980" s="176" t="str">
        <f t="shared" si="93"/>
        <v>是</v>
      </c>
      <c r="P980" s="176" t="str">
        <f t="shared" si="96"/>
        <v>否</v>
      </c>
    </row>
    <row r="981" ht="14.25" hidden="1" customHeight="1" spans="1:16">
      <c r="A981" s="167" t="s">
        <v>135</v>
      </c>
      <c r="B981" s="168" t="s">
        <v>135</v>
      </c>
      <c r="C981" s="456" t="s">
        <v>1811</v>
      </c>
      <c r="D981" s="169" t="s">
        <v>1862</v>
      </c>
      <c r="E981" s="168" t="s">
        <v>147</v>
      </c>
      <c r="F981" s="49" t="s">
        <v>1863</v>
      </c>
      <c r="G981" s="26">
        <f>VLOOKUP(D981,全省上年决算数!$D$4:$G$1301,4)</f>
        <v>19683</v>
      </c>
      <c r="H981" s="26">
        <f>IFERROR(VLOOKUP(D981,全省预算!D:I,5,0),)</f>
        <v>20100</v>
      </c>
      <c r="I981" s="26"/>
      <c r="J981" s="26">
        <f>SUMIF(全省决算数!A980:A2360,D981:D2277,全省决算数!C980:C2360)</f>
        <v>34390</v>
      </c>
      <c r="K981" s="175">
        <f t="shared" si="94"/>
        <v>1.75</v>
      </c>
      <c r="L981" s="175">
        <f t="shared" si="97"/>
        <v>1.71</v>
      </c>
      <c r="M981" s="175">
        <f t="shared" si="95"/>
        <v>0</v>
      </c>
      <c r="N981" s="135">
        <f t="shared" si="92"/>
        <v>0.747</v>
      </c>
      <c r="O981" s="176" t="str">
        <f t="shared" si="93"/>
        <v>是</v>
      </c>
      <c r="P981" s="176" t="str">
        <f t="shared" si="96"/>
        <v>否</v>
      </c>
    </row>
    <row r="982" ht="14.25" hidden="1" customHeight="1" spans="1:16">
      <c r="A982" s="167" t="s">
        <v>135</v>
      </c>
      <c r="B982" s="168" t="s">
        <v>135</v>
      </c>
      <c r="C982" s="456" t="s">
        <v>1811</v>
      </c>
      <c r="D982" s="169" t="s">
        <v>1864</v>
      </c>
      <c r="E982" s="168" t="s">
        <v>147</v>
      </c>
      <c r="F982" s="49" t="s">
        <v>1865</v>
      </c>
      <c r="G982" s="26">
        <f>VLOOKUP(D982,全省上年决算数!$D$4:$G$1301,4)</f>
        <v>1077000</v>
      </c>
      <c r="H982" s="26">
        <f>IFERROR(VLOOKUP(D982,全省预算!D:I,5,0),)</f>
        <v>1090000</v>
      </c>
      <c r="I982" s="26"/>
      <c r="J982" s="26">
        <f>SUMIF(全省决算数!A981:A2361,D982:D2278,全省决算数!C981:C2361)</f>
        <v>431113</v>
      </c>
      <c r="K982" s="175">
        <f t="shared" si="94"/>
        <v>0.4</v>
      </c>
      <c r="L982" s="175">
        <f t="shared" si="97"/>
        <v>0.4</v>
      </c>
      <c r="M982" s="175">
        <f t="shared" si="95"/>
        <v>0</v>
      </c>
      <c r="N982" s="135">
        <f t="shared" si="92"/>
        <v>-0.6</v>
      </c>
      <c r="O982" s="176" t="str">
        <f t="shared" si="93"/>
        <v>是</v>
      </c>
      <c r="P982" s="176" t="str">
        <f t="shared" si="96"/>
        <v>否</v>
      </c>
    </row>
    <row r="983" ht="14.25" hidden="1" customHeight="1" spans="1:16">
      <c r="A983" s="167" t="s">
        <v>135</v>
      </c>
      <c r="B983" s="168" t="s">
        <v>135</v>
      </c>
      <c r="C983" s="456" t="s">
        <v>1811</v>
      </c>
      <c r="D983" s="169" t="s">
        <v>1866</v>
      </c>
      <c r="E983" s="168" t="s">
        <v>147</v>
      </c>
      <c r="F983" s="49" t="s">
        <v>1867</v>
      </c>
      <c r="G983" s="26">
        <f>VLOOKUP(D983,全省上年决算数!$D$4:$G$1301,4)</f>
        <v>345372</v>
      </c>
      <c r="H983" s="26">
        <f>IFERROR(VLOOKUP(D983,全省预算!D:I,5,0),)</f>
        <v>344494</v>
      </c>
      <c r="I983" s="26"/>
      <c r="J983" s="26">
        <f>SUMIF(全省决算数!A982:A2362,D983:D2279,全省决算数!C982:C2362)</f>
        <v>247055</v>
      </c>
      <c r="K983" s="175">
        <f t="shared" si="94"/>
        <v>0.72</v>
      </c>
      <c r="L983" s="175">
        <f t="shared" si="97"/>
        <v>0.72</v>
      </c>
      <c r="M983" s="175">
        <f t="shared" si="95"/>
        <v>0</v>
      </c>
      <c r="N983" s="135">
        <f t="shared" si="92"/>
        <v>-0.285</v>
      </c>
      <c r="O983" s="176" t="str">
        <f t="shared" si="93"/>
        <v>是</v>
      </c>
      <c r="P983" s="176" t="str">
        <f t="shared" si="96"/>
        <v>否</v>
      </c>
    </row>
    <row r="984" ht="21.95" customHeight="1" spans="1:16">
      <c r="A984" s="167" t="s">
        <v>135</v>
      </c>
      <c r="B984" s="456" t="s">
        <v>1809</v>
      </c>
      <c r="C984" s="168"/>
      <c r="D984" s="169" t="s">
        <v>1868</v>
      </c>
      <c r="E984" s="168"/>
      <c r="F984" s="49" t="s">
        <v>1869</v>
      </c>
      <c r="G984" s="26">
        <f>SUMIF($C985:$C$1301,$D984,$G985:$G$1301)</f>
        <v>485751</v>
      </c>
      <c r="H984" s="26">
        <f>VLOOKUP(F984,全省预算!$F:$H,3,0)</f>
        <v>504000</v>
      </c>
      <c r="I984" s="26">
        <f>IFERROR(VLOOKUP(D984,全省调整!A:I,3,0),)</f>
        <v>523027</v>
      </c>
      <c r="J984" s="26">
        <f>VLOOKUP(F984,全省决算数!$B:$C,2,0)</f>
        <v>522634</v>
      </c>
      <c r="K984" s="407">
        <f t="shared" si="94"/>
        <v>1.076</v>
      </c>
      <c r="L984" s="407">
        <f t="shared" si="97"/>
        <v>1.037</v>
      </c>
      <c r="M984" s="407">
        <f t="shared" si="95"/>
        <v>0.999</v>
      </c>
      <c r="N984" s="135">
        <f t="shared" si="92"/>
        <v>0.076</v>
      </c>
      <c r="O984" s="176" t="str">
        <f t="shared" si="93"/>
        <v>是</v>
      </c>
      <c r="P984" s="176" t="str">
        <f t="shared" si="96"/>
        <v>是</v>
      </c>
    </row>
    <row r="985" ht="14.25" hidden="1" customHeight="1" spans="1:16">
      <c r="A985" s="167" t="s">
        <v>135</v>
      </c>
      <c r="B985" s="168" t="s">
        <v>135</v>
      </c>
      <c r="C985" s="456" t="s">
        <v>1868</v>
      </c>
      <c r="D985" s="169" t="s">
        <v>1870</v>
      </c>
      <c r="E985" s="168" t="s">
        <v>147</v>
      </c>
      <c r="F985" s="49" t="s">
        <v>141</v>
      </c>
      <c r="G985" s="26">
        <f>VLOOKUP(D985,全省上年决算数!$D$4:$G$1301,4)</f>
        <v>64</v>
      </c>
      <c r="H985" s="26">
        <f>IFERROR(VLOOKUP(D985,全省预算!D:I,5,0),)</f>
        <v>67</v>
      </c>
      <c r="I985" s="26"/>
      <c r="J985" s="26">
        <f>SUMIF(全省决算数!A984:A2364,D985:D2281,全省决算数!C984:C2364)</f>
        <v>94</v>
      </c>
      <c r="K985" s="175">
        <f t="shared" si="94"/>
        <v>1.47</v>
      </c>
      <c r="L985" s="175">
        <f t="shared" si="97"/>
        <v>1.4</v>
      </c>
      <c r="M985" s="175">
        <f t="shared" si="95"/>
        <v>0</v>
      </c>
      <c r="N985" s="135">
        <f t="shared" si="92"/>
        <v>0.469</v>
      </c>
      <c r="O985" s="176" t="str">
        <f t="shared" si="93"/>
        <v>是</v>
      </c>
      <c r="P985" s="176" t="str">
        <f t="shared" si="96"/>
        <v>否</v>
      </c>
    </row>
    <row r="986" ht="14.25" hidden="1" customHeight="1" spans="1:16">
      <c r="A986" s="167" t="s">
        <v>135</v>
      </c>
      <c r="B986" s="168" t="s">
        <v>135</v>
      </c>
      <c r="C986" s="456" t="s">
        <v>1868</v>
      </c>
      <c r="D986" s="169" t="s">
        <v>1871</v>
      </c>
      <c r="E986" s="168" t="s">
        <v>147</v>
      </c>
      <c r="F986" s="49" t="s">
        <v>143</v>
      </c>
      <c r="G986" s="26">
        <f>VLOOKUP(D986,全省上年决算数!$D$4:$G$1301,4)</f>
        <v>81</v>
      </c>
      <c r="H986" s="26">
        <f>IFERROR(VLOOKUP(D986,全省预算!D:I,5,0),)</f>
        <v>37</v>
      </c>
      <c r="I986" s="26"/>
      <c r="J986" s="26">
        <f>SUMIF(全省决算数!A985:A2365,D986:D2282,全省决算数!C985:C2365)</f>
        <v>35</v>
      </c>
      <c r="K986" s="175">
        <f t="shared" si="94"/>
        <v>0.43</v>
      </c>
      <c r="L986" s="175">
        <f t="shared" si="97"/>
        <v>0.95</v>
      </c>
      <c r="M986" s="175">
        <f t="shared" si="95"/>
        <v>0</v>
      </c>
      <c r="N986" s="135">
        <f t="shared" si="92"/>
        <v>-0.568</v>
      </c>
      <c r="O986" s="176" t="str">
        <f t="shared" si="93"/>
        <v>是</v>
      </c>
      <c r="P986" s="176" t="str">
        <f t="shared" si="96"/>
        <v>否</v>
      </c>
    </row>
    <row r="987" ht="14.25" hidden="1" customHeight="1" spans="1:16">
      <c r="A987" s="167" t="s">
        <v>135</v>
      </c>
      <c r="B987" s="168" t="s">
        <v>135</v>
      </c>
      <c r="C987" s="456" t="s">
        <v>1868</v>
      </c>
      <c r="D987" s="169" t="s">
        <v>1872</v>
      </c>
      <c r="E987" s="168" t="s">
        <v>147</v>
      </c>
      <c r="F987" s="49" t="s">
        <v>145</v>
      </c>
      <c r="G987" s="26">
        <f>VLOOKUP(D987,全省上年决算数!$D$4:$G$1301,4)</f>
        <v>44</v>
      </c>
      <c r="H987" s="26">
        <f>IFERROR(VLOOKUP(D987,全省预算!D:I,5,0),)</f>
        <v>0</v>
      </c>
      <c r="I987" s="26"/>
      <c r="J987" s="26">
        <f>SUMIF(全省决算数!A986:A2366,D987:D2283,全省决算数!C986:C2366)</f>
        <v>0</v>
      </c>
      <c r="K987" s="175">
        <f t="shared" si="94"/>
        <v>0</v>
      </c>
      <c r="L987" s="175"/>
      <c r="M987" s="175">
        <f t="shared" si="95"/>
        <v>0</v>
      </c>
      <c r="N987" s="135">
        <f t="shared" si="92"/>
        <v>-1</v>
      </c>
      <c r="O987" s="176" t="str">
        <f t="shared" si="93"/>
        <v>是</v>
      </c>
      <c r="P987" s="176" t="str">
        <f t="shared" si="96"/>
        <v>否</v>
      </c>
    </row>
    <row r="988" ht="14.25" hidden="1" customHeight="1" spans="1:16">
      <c r="A988" s="167" t="s">
        <v>135</v>
      </c>
      <c r="B988" s="168" t="s">
        <v>135</v>
      </c>
      <c r="C988" s="456" t="s">
        <v>1868</v>
      </c>
      <c r="D988" s="169" t="s">
        <v>1873</v>
      </c>
      <c r="E988" s="168" t="s">
        <v>147</v>
      </c>
      <c r="F988" s="49" t="s">
        <v>1874</v>
      </c>
      <c r="G988" s="26">
        <f>VLOOKUP(D988,全省上年决算数!$D$4:$G$1301,4)</f>
        <v>393949</v>
      </c>
      <c r="H988" s="26">
        <f>IFERROR(VLOOKUP(D988,全省预算!D:I,5,0),)</f>
        <v>410000</v>
      </c>
      <c r="I988" s="26"/>
      <c r="J988" s="26">
        <f>SUMIF(全省决算数!A987:A2367,D988:D2284,全省决算数!C987:C2367)</f>
        <v>477899</v>
      </c>
      <c r="K988" s="175">
        <f t="shared" si="94"/>
        <v>1.21</v>
      </c>
      <c r="L988" s="175">
        <f t="shared" si="97"/>
        <v>1.17</v>
      </c>
      <c r="M988" s="175">
        <f t="shared" si="95"/>
        <v>0</v>
      </c>
      <c r="N988" s="135">
        <f t="shared" si="92"/>
        <v>0.213</v>
      </c>
      <c r="O988" s="176" t="str">
        <f t="shared" si="93"/>
        <v>是</v>
      </c>
      <c r="P988" s="176" t="str">
        <f t="shared" si="96"/>
        <v>否</v>
      </c>
    </row>
    <row r="989" ht="14.25" hidden="1" customHeight="1" spans="1:16">
      <c r="A989" s="167" t="s">
        <v>135</v>
      </c>
      <c r="B989" s="168" t="s">
        <v>135</v>
      </c>
      <c r="C989" s="456" t="s">
        <v>1868</v>
      </c>
      <c r="D989" s="169" t="s">
        <v>1875</v>
      </c>
      <c r="E989" s="168" t="s">
        <v>147</v>
      </c>
      <c r="F989" s="49" t="s">
        <v>1876</v>
      </c>
      <c r="G989" s="26">
        <f>VLOOKUP(D989,全省上年决算数!$D$4:$G$1301,4)</f>
        <v>18657</v>
      </c>
      <c r="H989" s="26">
        <f>IFERROR(VLOOKUP(D989,全省预算!D:I,5,0),)</f>
        <v>19000</v>
      </c>
      <c r="I989" s="26"/>
      <c r="J989" s="26">
        <f>SUMIF(全省决算数!A988:A2368,D989:D2285,全省决算数!C988:C2368)</f>
        <v>11052</v>
      </c>
      <c r="K989" s="175">
        <f t="shared" si="94"/>
        <v>0.59</v>
      </c>
      <c r="L989" s="175">
        <f t="shared" si="97"/>
        <v>0.58</v>
      </c>
      <c r="M989" s="175">
        <f t="shared" si="95"/>
        <v>0</v>
      </c>
      <c r="N989" s="135">
        <f t="shared" si="92"/>
        <v>-0.408</v>
      </c>
      <c r="O989" s="176" t="str">
        <f t="shared" si="93"/>
        <v>是</v>
      </c>
      <c r="P989" s="176" t="str">
        <f t="shared" si="96"/>
        <v>否</v>
      </c>
    </row>
    <row r="990" ht="14.25" hidden="1" customHeight="1" spans="1:16">
      <c r="A990" s="167" t="s">
        <v>135</v>
      </c>
      <c r="B990" s="168"/>
      <c r="C990" s="456" t="s">
        <v>1868</v>
      </c>
      <c r="D990" s="169" t="s">
        <v>1877</v>
      </c>
      <c r="E990" s="168" t="s">
        <v>147</v>
      </c>
      <c r="F990" s="49" t="s">
        <v>1878</v>
      </c>
      <c r="G990" s="26">
        <f>VLOOKUP(D990,全省上年决算数!$D$4:$G$1301,4)</f>
        <v>10</v>
      </c>
      <c r="H990" s="26">
        <f>IFERROR(VLOOKUP(D990,全省预算!D:I,5,0),)</f>
        <v>2200</v>
      </c>
      <c r="I990" s="26"/>
      <c r="J990" s="26">
        <f>SUMIF(全省决算数!A989:A2369,D990:D2286,全省决算数!C989:C2369)</f>
        <v>1580</v>
      </c>
      <c r="K990" s="175">
        <f t="shared" si="94"/>
        <v>158</v>
      </c>
      <c r="L990" s="175">
        <f t="shared" si="97"/>
        <v>0.72</v>
      </c>
      <c r="M990" s="175">
        <f t="shared" si="95"/>
        <v>0</v>
      </c>
      <c r="N990" s="135">
        <f t="shared" si="92"/>
        <v>157</v>
      </c>
      <c r="O990" s="176" t="str">
        <f t="shared" si="93"/>
        <v>是</v>
      </c>
      <c r="P990" s="176" t="str">
        <f t="shared" si="96"/>
        <v>否</v>
      </c>
    </row>
    <row r="991" ht="14.25" hidden="1" customHeight="1" spans="1:16">
      <c r="A991" s="167" t="s">
        <v>135</v>
      </c>
      <c r="B991" s="168" t="s">
        <v>135</v>
      </c>
      <c r="C991" s="456" t="s">
        <v>1868</v>
      </c>
      <c r="D991" s="169" t="s">
        <v>1879</v>
      </c>
      <c r="E991" s="168" t="s">
        <v>147</v>
      </c>
      <c r="F991" s="49" t="s">
        <v>1880</v>
      </c>
      <c r="G991" s="26">
        <f>VLOOKUP(D991,全省上年决算数!$D$4:$G$1301,4)</f>
        <v>0</v>
      </c>
      <c r="H991" s="26">
        <f>IFERROR(VLOOKUP(D991,全省预算!D:I,5,0),)</f>
        <v>0</v>
      </c>
      <c r="I991" s="26"/>
      <c r="J991" s="26">
        <f>SUMIF(全省决算数!A990:A2370,D991:D2287,全省决算数!C990:C2370)</f>
        <v>0</v>
      </c>
      <c r="K991" s="175"/>
      <c r="L991" s="175"/>
      <c r="M991" s="175">
        <f t="shared" si="95"/>
        <v>0</v>
      </c>
      <c r="N991" s="135" t="str">
        <f t="shared" si="92"/>
        <v/>
      </c>
      <c r="O991" s="176" t="str">
        <f t="shared" si="93"/>
        <v>否</v>
      </c>
      <c r="P991" s="176" t="str">
        <f t="shared" si="96"/>
        <v>否</v>
      </c>
    </row>
    <row r="992" ht="14.25" hidden="1" customHeight="1" spans="1:16">
      <c r="A992" s="167" t="s">
        <v>135</v>
      </c>
      <c r="B992" s="168" t="s">
        <v>135</v>
      </c>
      <c r="C992" s="456" t="s">
        <v>1868</v>
      </c>
      <c r="D992" s="169" t="s">
        <v>1881</v>
      </c>
      <c r="E992" s="168" t="s">
        <v>147</v>
      </c>
      <c r="F992" s="49" t="s">
        <v>1882</v>
      </c>
      <c r="G992" s="26">
        <f>VLOOKUP(D992,全省上年决算数!$D$4:$G$1301,4)</f>
        <v>0</v>
      </c>
      <c r="H992" s="26">
        <f>IFERROR(VLOOKUP(D992,全省预算!D:I,5,0),)</f>
        <v>0</v>
      </c>
      <c r="I992" s="26"/>
      <c r="J992" s="26">
        <f>SUMIF(全省决算数!A991:A2371,D992:D2288,全省决算数!C991:C2371)</f>
        <v>0</v>
      </c>
      <c r="K992" s="175"/>
      <c r="L992" s="175"/>
      <c r="M992" s="175">
        <f t="shared" si="95"/>
        <v>0</v>
      </c>
      <c r="N992" s="135" t="str">
        <f t="shared" si="92"/>
        <v/>
      </c>
      <c r="O992" s="176" t="str">
        <f t="shared" si="93"/>
        <v>否</v>
      </c>
      <c r="P992" s="176" t="str">
        <f t="shared" si="96"/>
        <v>否</v>
      </c>
    </row>
    <row r="993" ht="14.25" hidden="1" customHeight="1" spans="1:16">
      <c r="A993" s="167"/>
      <c r="B993" s="168"/>
      <c r="C993" s="456" t="s">
        <v>1868</v>
      </c>
      <c r="D993" s="455" t="s">
        <v>1883</v>
      </c>
      <c r="E993" s="168" t="s">
        <v>147</v>
      </c>
      <c r="F993" s="49" t="s">
        <v>1884</v>
      </c>
      <c r="G993" s="26">
        <f>VLOOKUP(D993,全省上年决算数!$D$4:$G$1301,4)</f>
        <v>72946</v>
      </c>
      <c r="H993" s="26">
        <f>IFERROR(VLOOKUP(D993,全省预算!D:I,5,0),)</f>
        <v>72696</v>
      </c>
      <c r="I993" s="26"/>
      <c r="J993" s="26">
        <f>SUMIF(全省决算数!A992:A2372,D993:D2289,全省决算数!C992:C2372)</f>
        <v>31974</v>
      </c>
      <c r="K993" s="175">
        <f t="shared" si="94"/>
        <v>0.44</v>
      </c>
      <c r="L993" s="175">
        <f t="shared" si="97"/>
        <v>0.44</v>
      </c>
      <c r="M993" s="175">
        <f t="shared" si="95"/>
        <v>0</v>
      </c>
      <c r="N993" s="135">
        <f t="shared" si="92"/>
        <v>-0.562</v>
      </c>
      <c r="O993" s="176" t="str">
        <f t="shared" si="93"/>
        <v>是</v>
      </c>
      <c r="P993" s="176" t="str">
        <f t="shared" si="96"/>
        <v>否</v>
      </c>
    </row>
    <row r="994" ht="21.95" customHeight="1" spans="1:16">
      <c r="A994" s="167" t="s">
        <v>135</v>
      </c>
      <c r="B994" s="456" t="s">
        <v>1809</v>
      </c>
      <c r="C994" s="168"/>
      <c r="D994" s="169" t="s">
        <v>1885</v>
      </c>
      <c r="E994" s="168"/>
      <c r="F994" s="49" t="s">
        <v>1886</v>
      </c>
      <c r="G994" s="26">
        <f>SUMIF($C995:$C$1301,$D994,$G995:$G$1301)</f>
        <v>76244</v>
      </c>
      <c r="H994" s="26">
        <f>VLOOKUP(F994,全省预算!$F:$H,3,0)</f>
        <v>77500</v>
      </c>
      <c r="I994" s="26">
        <f>IFERROR(VLOOKUP(D994,全省调整!A:I,3,0),)</f>
        <v>44868</v>
      </c>
      <c r="J994" s="26">
        <f>VLOOKUP(F994,全省决算数!$B:$C,2,0)</f>
        <v>43906</v>
      </c>
      <c r="K994" s="407">
        <f t="shared" si="94"/>
        <v>0.576</v>
      </c>
      <c r="L994" s="407">
        <f t="shared" si="97"/>
        <v>0.567</v>
      </c>
      <c r="M994" s="407">
        <f t="shared" si="95"/>
        <v>0.979</v>
      </c>
      <c r="N994" s="135">
        <f t="shared" si="92"/>
        <v>-0.424</v>
      </c>
      <c r="O994" s="176" t="str">
        <f t="shared" si="93"/>
        <v>是</v>
      </c>
      <c r="P994" s="176" t="str">
        <f t="shared" si="96"/>
        <v>是</v>
      </c>
    </row>
    <row r="995" ht="14.25" hidden="1" customHeight="1" spans="1:16">
      <c r="A995" s="167" t="s">
        <v>135</v>
      </c>
      <c r="B995" s="168" t="s">
        <v>135</v>
      </c>
      <c r="C995" s="456" t="s">
        <v>1885</v>
      </c>
      <c r="D995" s="169" t="s">
        <v>1887</v>
      </c>
      <c r="E995" s="168" t="s">
        <v>147</v>
      </c>
      <c r="F995" s="49" t="s">
        <v>141</v>
      </c>
      <c r="G995" s="26">
        <f>VLOOKUP(D995,全省上年决算数!$D$4:$G$1301,4)</f>
        <v>177</v>
      </c>
      <c r="H995" s="26">
        <f>IFERROR(VLOOKUP(D995,全省预算!D:I,5,0),)</f>
        <v>186</v>
      </c>
      <c r="I995" s="26"/>
      <c r="J995" s="26">
        <f>SUMIF(全省决算数!A994:A2374,D995:D2291,全省决算数!C994:C2374)</f>
        <v>165</v>
      </c>
      <c r="K995" s="175">
        <f t="shared" si="94"/>
        <v>0.93</v>
      </c>
      <c r="L995" s="175">
        <f t="shared" si="97"/>
        <v>0.89</v>
      </c>
      <c r="M995" s="175">
        <f t="shared" si="95"/>
        <v>0</v>
      </c>
      <c r="N995" s="135">
        <f t="shared" si="92"/>
        <v>-0.068</v>
      </c>
      <c r="O995" s="176" t="str">
        <f t="shared" si="93"/>
        <v>是</v>
      </c>
      <c r="P995" s="176" t="str">
        <f t="shared" si="96"/>
        <v>否</v>
      </c>
    </row>
    <row r="996" ht="14.25" hidden="1" customHeight="1" spans="1:16">
      <c r="A996" s="167" t="s">
        <v>135</v>
      </c>
      <c r="B996" s="168" t="s">
        <v>135</v>
      </c>
      <c r="C996" s="456" t="s">
        <v>1885</v>
      </c>
      <c r="D996" s="169" t="s">
        <v>1888</v>
      </c>
      <c r="E996" s="168" t="s">
        <v>147</v>
      </c>
      <c r="F996" s="49" t="s">
        <v>143</v>
      </c>
      <c r="G996" s="26">
        <f>VLOOKUP(D996,全省上年决算数!$D$4:$G$1301,4)</f>
        <v>139</v>
      </c>
      <c r="H996" s="26">
        <f>IFERROR(VLOOKUP(D996,全省预算!D:I,5,0),)</f>
        <v>141</v>
      </c>
      <c r="I996" s="26"/>
      <c r="J996" s="26">
        <f>SUMIF(全省决算数!A995:A2375,D996:D2292,全省决算数!C995:C2375)</f>
        <v>240</v>
      </c>
      <c r="K996" s="175">
        <f t="shared" si="94"/>
        <v>1.73</v>
      </c>
      <c r="L996" s="175">
        <f t="shared" si="97"/>
        <v>1.7</v>
      </c>
      <c r="M996" s="175">
        <f t="shared" si="95"/>
        <v>0</v>
      </c>
      <c r="N996" s="135">
        <f t="shared" si="92"/>
        <v>0.727</v>
      </c>
      <c r="O996" s="176" t="str">
        <f t="shared" si="93"/>
        <v>是</v>
      </c>
      <c r="P996" s="176" t="str">
        <f t="shared" si="96"/>
        <v>否</v>
      </c>
    </row>
    <row r="997" ht="14.25" hidden="1" customHeight="1" spans="1:16">
      <c r="A997" s="167" t="s">
        <v>135</v>
      </c>
      <c r="B997" s="168" t="s">
        <v>135</v>
      </c>
      <c r="C997" s="456" t="s">
        <v>1885</v>
      </c>
      <c r="D997" s="169" t="s">
        <v>1889</v>
      </c>
      <c r="E997" s="168" t="s">
        <v>147</v>
      </c>
      <c r="F997" s="49" t="s">
        <v>145</v>
      </c>
      <c r="G997" s="26">
        <f>VLOOKUP(D997,全省上年决算数!$D$4:$G$1301,4)</f>
        <v>0</v>
      </c>
      <c r="H997" s="26">
        <f>IFERROR(VLOOKUP(D997,全省预算!D:I,5,0),)</f>
        <v>0</v>
      </c>
      <c r="I997" s="26"/>
      <c r="J997" s="26">
        <f>SUMIF(全省决算数!A996:A2376,D997:D2293,全省决算数!C996:C2376)</f>
        <v>0</v>
      </c>
      <c r="K997" s="175"/>
      <c r="L997" s="175"/>
      <c r="M997" s="175">
        <f t="shared" si="95"/>
        <v>0</v>
      </c>
      <c r="N997" s="135" t="str">
        <f t="shared" si="92"/>
        <v/>
      </c>
      <c r="O997" s="176" t="str">
        <f t="shared" si="93"/>
        <v>否</v>
      </c>
      <c r="P997" s="176" t="str">
        <f t="shared" si="96"/>
        <v>否</v>
      </c>
    </row>
    <row r="998" ht="14.25" hidden="1" customHeight="1" spans="1:16">
      <c r="A998" s="167" t="s">
        <v>135</v>
      </c>
      <c r="B998" s="168" t="s">
        <v>135</v>
      </c>
      <c r="C998" s="456" t="s">
        <v>1885</v>
      </c>
      <c r="D998" s="169" t="s">
        <v>1890</v>
      </c>
      <c r="E998" s="168" t="s">
        <v>147</v>
      </c>
      <c r="F998" s="49" t="s">
        <v>1891</v>
      </c>
      <c r="G998" s="26">
        <f>VLOOKUP(D998,全省上年决算数!$D$4:$G$1301,4)</f>
        <v>60765</v>
      </c>
      <c r="H998" s="26">
        <f>IFERROR(VLOOKUP(D998,全省预算!D:I,5,0),)</f>
        <v>62000</v>
      </c>
      <c r="I998" s="26"/>
      <c r="J998" s="26">
        <f>SUMIF(全省决算数!A997:A2377,D998:D2294,全省决算数!C997:C2377)</f>
        <v>37905</v>
      </c>
      <c r="K998" s="175">
        <f t="shared" si="94"/>
        <v>0.62</v>
      </c>
      <c r="L998" s="175">
        <f t="shared" si="97"/>
        <v>0.61</v>
      </c>
      <c r="M998" s="175">
        <f t="shared" si="95"/>
        <v>0</v>
      </c>
      <c r="N998" s="135">
        <f t="shared" si="92"/>
        <v>-0.376</v>
      </c>
      <c r="O998" s="176" t="str">
        <f t="shared" si="93"/>
        <v>是</v>
      </c>
      <c r="P998" s="176" t="str">
        <f t="shared" si="96"/>
        <v>否</v>
      </c>
    </row>
    <row r="999" ht="14.25" hidden="1" customHeight="1" spans="1:16">
      <c r="A999" s="167" t="s">
        <v>135</v>
      </c>
      <c r="B999" s="168" t="s">
        <v>135</v>
      </c>
      <c r="C999" s="456" t="s">
        <v>1885</v>
      </c>
      <c r="D999" s="169" t="s">
        <v>1892</v>
      </c>
      <c r="E999" s="168" t="s">
        <v>147</v>
      </c>
      <c r="F999" s="49" t="s">
        <v>1893</v>
      </c>
      <c r="G999" s="26">
        <f>VLOOKUP(D999,全省上年决算数!$D$4:$G$1301,4)</f>
        <v>0</v>
      </c>
      <c r="H999" s="26">
        <f>IFERROR(VLOOKUP(D999,全省预算!D:I,5,0),)</f>
        <v>0</v>
      </c>
      <c r="I999" s="26"/>
      <c r="J999" s="26">
        <f>SUMIF(全省决算数!A998:A2378,D999:D2295,全省决算数!C998:C2378)</f>
        <v>0</v>
      </c>
      <c r="K999" s="175"/>
      <c r="L999" s="175"/>
      <c r="M999" s="175">
        <f t="shared" si="95"/>
        <v>0</v>
      </c>
      <c r="N999" s="135" t="str">
        <f t="shared" si="92"/>
        <v/>
      </c>
      <c r="O999" s="176" t="str">
        <f t="shared" si="93"/>
        <v>否</v>
      </c>
      <c r="P999" s="176" t="str">
        <f t="shared" si="96"/>
        <v>否</v>
      </c>
    </row>
    <row r="1000" ht="14.25" hidden="1" customHeight="1" spans="1:16">
      <c r="A1000" s="167" t="s">
        <v>135</v>
      </c>
      <c r="B1000" s="168"/>
      <c r="C1000" s="456" t="s">
        <v>1885</v>
      </c>
      <c r="D1000" s="169" t="s">
        <v>1894</v>
      </c>
      <c r="E1000" s="168" t="s">
        <v>147</v>
      </c>
      <c r="F1000" s="49" t="s">
        <v>1895</v>
      </c>
      <c r="G1000" s="26">
        <f>VLOOKUP(D1000,全省上年决算数!$D$4:$G$1301,4)</f>
        <v>0</v>
      </c>
      <c r="H1000" s="26">
        <f>IFERROR(VLOOKUP(D1000,全省预算!D:I,5,0),)</f>
        <v>0</v>
      </c>
      <c r="I1000" s="26"/>
      <c r="J1000" s="26">
        <f>SUMIF(全省决算数!A999:A2379,D1000:D2296,全省决算数!C999:C2379)</f>
        <v>0</v>
      </c>
      <c r="K1000" s="175"/>
      <c r="L1000" s="175"/>
      <c r="M1000" s="175">
        <f t="shared" si="95"/>
        <v>0</v>
      </c>
      <c r="N1000" s="135" t="str">
        <f t="shared" si="92"/>
        <v/>
      </c>
      <c r="O1000" s="176" t="str">
        <f t="shared" si="93"/>
        <v>否</v>
      </c>
      <c r="P1000" s="176" t="str">
        <f t="shared" si="96"/>
        <v>否</v>
      </c>
    </row>
    <row r="1001" ht="14.25" hidden="1" customHeight="1" spans="1:16">
      <c r="A1001" s="167" t="s">
        <v>135</v>
      </c>
      <c r="B1001" s="168" t="s">
        <v>135</v>
      </c>
      <c r="C1001" s="456" t="s">
        <v>1885</v>
      </c>
      <c r="D1001" s="169" t="s">
        <v>1896</v>
      </c>
      <c r="E1001" s="168" t="s">
        <v>147</v>
      </c>
      <c r="F1001" s="49" t="s">
        <v>1897</v>
      </c>
      <c r="G1001" s="26">
        <f>VLOOKUP(D1001,全省上年决算数!$D$4:$G$1301,4)</f>
        <v>120</v>
      </c>
      <c r="H1001" s="26">
        <f>IFERROR(VLOOKUP(D1001,全省预算!D:I,5,0),)</f>
        <v>122</v>
      </c>
      <c r="I1001" s="26"/>
      <c r="J1001" s="26">
        <f>SUMIF(全省决算数!A1000:A2380,D1001:D2297,全省决算数!C1000:C2380)</f>
        <v>120</v>
      </c>
      <c r="K1001" s="175">
        <f t="shared" si="94"/>
        <v>1</v>
      </c>
      <c r="L1001" s="175">
        <f t="shared" si="97"/>
        <v>0.98</v>
      </c>
      <c r="M1001" s="175">
        <f t="shared" si="95"/>
        <v>0</v>
      </c>
      <c r="N1001" s="135">
        <f t="shared" si="92"/>
        <v>0</v>
      </c>
      <c r="O1001" s="176" t="str">
        <f t="shared" si="93"/>
        <v>是</v>
      </c>
      <c r="P1001" s="176" t="str">
        <f t="shared" si="96"/>
        <v>否</v>
      </c>
    </row>
    <row r="1002" ht="14.25" hidden="1" customHeight="1" spans="1:16">
      <c r="A1002" s="167" t="s">
        <v>135</v>
      </c>
      <c r="B1002" s="168" t="s">
        <v>135</v>
      </c>
      <c r="C1002" s="456" t="s">
        <v>1885</v>
      </c>
      <c r="D1002" s="169" t="s">
        <v>1898</v>
      </c>
      <c r="E1002" s="168" t="s">
        <v>147</v>
      </c>
      <c r="F1002" s="49" t="s">
        <v>1899</v>
      </c>
      <c r="G1002" s="26">
        <f>VLOOKUP(D1002,全省上年决算数!$D$4:$G$1301,4)</f>
        <v>0</v>
      </c>
      <c r="H1002" s="26">
        <f>IFERROR(VLOOKUP(D1002,全省预算!D:I,5,0),)</f>
        <v>0</v>
      </c>
      <c r="I1002" s="26"/>
      <c r="J1002" s="26">
        <f>SUMIF(全省决算数!A1001:A2381,D1002:D2298,全省决算数!C1001:C2381)</f>
        <v>0</v>
      </c>
      <c r="K1002" s="175"/>
      <c r="L1002" s="175"/>
      <c r="M1002" s="175">
        <f t="shared" si="95"/>
        <v>0</v>
      </c>
      <c r="N1002" s="135" t="str">
        <f t="shared" si="92"/>
        <v/>
      </c>
      <c r="O1002" s="176" t="str">
        <f t="shared" si="93"/>
        <v>否</v>
      </c>
      <c r="P1002" s="176" t="str">
        <f t="shared" si="96"/>
        <v>否</v>
      </c>
    </row>
    <row r="1003" ht="14.25" hidden="1" customHeight="1" spans="1:16">
      <c r="A1003" s="167" t="s">
        <v>135</v>
      </c>
      <c r="B1003" s="168" t="s">
        <v>135</v>
      </c>
      <c r="C1003" s="456" t="s">
        <v>1885</v>
      </c>
      <c r="D1003" s="169" t="s">
        <v>1900</v>
      </c>
      <c r="E1003" s="168" t="s">
        <v>147</v>
      </c>
      <c r="F1003" s="49" t="s">
        <v>1901</v>
      </c>
      <c r="G1003" s="26">
        <f>VLOOKUP(D1003,全省上年决算数!$D$4:$G$1301,4)</f>
        <v>15043</v>
      </c>
      <c r="H1003" s="26">
        <f>IFERROR(VLOOKUP(D1003,全省预算!D:I,5,0),)</f>
        <v>15051</v>
      </c>
      <c r="I1003" s="26"/>
      <c r="J1003" s="26">
        <f>SUMIF(全省决算数!A1002:A2382,D1003:D2299,全省决算数!C1002:C2382)</f>
        <v>5476</v>
      </c>
      <c r="K1003" s="175">
        <f t="shared" si="94"/>
        <v>0.36</v>
      </c>
      <c r="L1003" s="175">
        <f t="shared" si="97"/>
        <v>0.36</v>
      </c>
      <c r="M1003" s="175">
        <f t="shared" si="95"/>
        <v>0</v>
      </c>
      <c r="N1003" s="135">
        <f t="shared" si="92"/>
        <v>-0.636</v>
      </c>
      <c r="O1003" s="176" t="str">
        <f t="shared" si="93"/>
        <v>是</v>
      </c>
      <c r="P1003" s="176" t="str">
        <f t="shared" si="96"/>
        <v>否</v>
      </c>
    </row>
    <row r="1004" ht="21.95" customHeight="1" spans="1:16">
      <c r="A1004" s="167" t="s">
        <v>135</v>
      </c>
      <c r="B1004" s="456" t="s">
        <v>1809</v>
      </c>
      <c r="C1004" s="168"/>
      <c r="D1004" s="169" t="s">
        <v>1902</v>
      </c>
      <c r="E1004" s="168"/>
      <c r="F1004" s="49" t="s">
        <v>1903</v>
      </c>
      <c r="G1004" s="26">
        <f>SUMIF($C1005:$C$1301,$D1004,$G1005:$G$1301)</f>
        <v>100642</v>
      </c>
      <c r="H1004" s="26">
        <f>VLOOKUP(F1004,全省预算!$F:$H,3,0)</f>
        <v>103600</v>
      </c>
      <c r="I1004" s="26">
        <f>IFERROR(VLOOKUP(D1004,全省调整!A:I,3,0),)</f>
        <v>137497</v>
      </c>
      <c r="J1004" s="26">
        <f>VLOOKUP(F1004,全省决算数!$B:$C,2,0)</f>
        <v>135558</v>
      </c>
      <c r="K1004" s="407">
        <f t="shared" si="94"/>
        <v>1.347</v>
      </c>
      <c r="L1004" s="407">
        <f t="shared" si="97"/>
        <v>1.308</v>
      </c>
      <c r="M1004" s="407">
        <f t="shared" si="95"/>
        <v>0.986</v>
      </c>
      <c r="N1004" s="135">
        <f t="shared" si="92"/>
        <v>0.347</v>
      </c>
      <c r="O1004" s="176" t="str">
        <f t="shared" si="93"/>
        <v>是</v>
      </c>
      <c r="P1004" s="176" t="str">
        <f t="shared" si="96"/>
        <v>是</v>
      </c>
    </row>
    <row r="1005" ht="14.25" hidden="1" customHeight="1" spans="1:16">
      <c r="A1005" s="167" t="s">
        <v>135</v>
      </c>
      <c r="B1005" s="168" t="s">
        <v>135</v>
      </c>
      <c r="C1005" s="456" t="s">
        <v>1902</v>
      </c>
      <c r="D1005" s="169" t="s">
        <v>1904</v>
      </c>
      <c r="E1005" s="168" t="s">
        <v>147</v>
      </c>
      <c r="F1005" s="49" t="s">
        <v>1905</v>
      </c>
      <c r="G1005" s="26">
        <f>VLOOKUP(D1005,全省上年决算数!$D$4:$G$1301,4)</f>
        <v>47325</v>
      </c>
      <c r="H1005" s="26">
        <f>IFERROR(VLOOKUP(D1005,全省预算!D:I,5,0),)</f>
        <v>49000</v>
      </c>
      <c r="I1005" s="26"/>
      <c r="J1005" s="26">
        <f>SUMIF(全省决算数!A1004:A2384,D1005:D2301,全省决算数!C1004:C2384)</f>
        <v>57216</v>
      </c>
      <c r="K1005" s="175">
        <f t="shared" si="94"/>
        <v>1.21</v>
      </c>
      <c r="L1005" s="175">
        <f t="shared" si="97"/>
        <v>1.17</v>
      </c>
      <c r="M1005" s="175">
        <f t="shared" si="95"/>
        <v>0</v>
      </c>
      <c r="N1005" s="135">
        <f t="shared" si="92"/>
        <v>0.209</v>
      </c>
      <c r="O1005" s="176" t="str">
        <f t="shared" si="93"/>
        <v>是</v>
      </c>
      <c r="P1005" s="176" t="str">
        <f t="shared" si="96"/>
        <v>否</v>
      </c>
    </row>
    <row r="1006" ht="14.25" hidden="1" customHeight="1" spans="1:16">
      <c r="A1006" s="167" t="s">
        <v>135</v>
      </c>
      <c r="B1006" s="168" t="s">
        <v>135</v>
      </c>
      <c r="C1006" s="456" t="s">
        <v>1902</v>
      </c>
      <c r="D1006" s="169" t="s">
        <v>1906</v>
      </c>
      <c r="E1006" s="168" t="s">
        <v>147</v>
      </c>
      <c r="F1006" s="49" t="s">
        <v>1907</v>
      </c>
      <c r="G1006" s="26">
        <f>VLOOKUP(D1006,全省上年决算数!$D$4:$G$1301,4)</f>
        <v>29474</v>
      </c>
      <c r="H1006" s="26">
        <f>IFERROR(VLOOKUP(D1006,全省预算!D:I,5,0),)</f>
        <v>30100</v>
      </c>
      <c r="I1006" s="26"/>
      <c r="J1006" s="26">
        <f>SUMIF(全省决算数!A1005:A2385,D1006:D2302,全省决算数!C1005:C2385)</f>
        <v>42305</v>
      </c>
      <c r="K1006" s="175">
        <f t="shared" si="94"/>
        <v>1.44</v>
      </c>
      <c r="L1006" s="175">
        <f t="shared" si="97"/>
        <v>1.41</v>
      </c>
      <c r="M1006" s="175">
        <f t="shared" si="95"/>
        <v>0</v>
      </c>
      <c r="N1006" s="135">
        <f t="shared" si="92"/>
        <v>0.435</v>
      </c>
      <c r="O1006" s="176" t="str">
        <f t="shared" si="93"/>
        <v>是</v>
      </c>
      <c r="P1006" s="176" t="str">
        <f t="shared" si="96"/>
        <v>否</v>
      </c>
    </row>
    <row r="1007" ht="14.25" hidden="1" customHeight="1" spans="1:16">
      <c r="A1007" s="167" t="s">
        <v>135</v>
      </c>
      <c r="B1007" s="168" t="s">
        <v>135</v>
      </c>
      <c r="C1007" s="456" t="s">
        <v>1902</v>
      </c>
      <c r="D1007" s="169" t="s">
        <v>1908</v>
      </c>
      <c r="E1007" s="168" t="s">
        <v>147</v>
      </c>
      <c r="F1007" s="49" t="s">
        <v>1909</v>
      </c>
      <c r="G1007" s="26">
        <f>VLOOKUP(D1007,全省上年决算数!$D$4:$G$1301,4)</f>
        <v>23385</v>
      </c>
      <c r="H1007" s="26">
        <f>IFERROR(VLOOKUP(D1007,全省预算!D:I,5,0),)</f>
        <v>24030</v>
      </c>
      <c r="I1007" s="26"/>
      <c r="J1007" s="26">
        <f>SUMIF(全省决算数!A1006:A2386,D1007:D2303,全省决算数!C1006:C2386)</f>
        <v>35354</v>
      </c>
      <c r="K1007" s="175">
        <f t="shared" si="94"/>
        <v>1.51</v>
      </c>
      <c r="L1007" s="175">
        <f t="shared" si="97"/>
        <v>1.47</v>
      </c>
      <c r="M1007" s="175">
        <f t="shared" si="95"/>
        <v>0</v>
      </c>
      <c r="N1007" s="135">
        <f t="shared" si="92"/>
        <v>0.512</v>
      </c>
      <c r="O1007" s="176" t="str">
        <f t="shared" si="93"/>
        <v>是</v>
      </c>
      <c r="P1007" s="176" t="str">
        <f t="shared" si="96"/>
        <v>否</v>
      </c>
    </row>
    <row r="1008" ht="14.25" hidden="1" customHeight="1" spans="1:16">
      <c r="A1008" s="167" t="s">
        <v>135</v>
      </c>
      <c r="B1008" s="168" t="s">
        <v>135</v>
      </c>
      <c r="C1008" s="456" t="s">
        <v>1902</v>
      </c>
      <c r="D1008" s="169" t="s">
        <v>1910</v>
      </c>
      <c r="E1008" s="168" t="s">
        <v>147</v>
      </c>
      <c r="F1008" s="49" t="s">
        <v>1911</v>
      </c>
      <c r="G1008" s="26">
        <f>VLOOKUP(D1008,全省上年决算数!$D$4:$G$1301,4)</f>
        <v>458</v>
      </c>
      <c r="H1008" s="26">
        <f>IFERROR(VLOOKUP(D1008,全省预算!D:I,5,0),)</f>
        <v>470</v>
      </c>
      <c r="I1008" s="26"/>
      <c r="J1008" s="26">
        <f>SUMIF(全省决算数!A1007:A2387,D1008:D2304,全省决算数!C1007:C2387)</f>
        <v>683</v>
      </c>
      <c r="K1008" s="175">
        <f t="shared" si="94"/>
        <v>1.49</v>
      </c>
      <c r="L1008" s="175">
        <f t="shared" si="97"/>
        <v>1.45</v>
      </c>
      <c r="M1008" s="175">
        <f t="shared" si="95"/>
        <v>0</v>
      </c>
      <c r="N1008" s="135">
        <f t="shared" si="92"/>
        <v>0.491</v>
      </c>
      <c r="O1008" s="176" t="str">
        <f t="shared" si="93"/>
        <v>是</v>
      </c>
      <c r="P1008" s="176" t="str">
        <f t="shared" si="96"/>
        <v>否</v>
      </c>
    </row>
    <row r="1009" ht="21.95" customHeight="1" spans="1:16">
      <c r="A1009" s="167" t="s">
        <v>135</v>
      </c>
      <c r="B1009" s="456" t="s">
        <v>1809</v>
      </c>
      <c r="C1009" s="168"/>
      <c r="D1009" s="169" t="s">
        <v>1912</v>
      </c>
      <c r="E1009" s="168"/>
      <c r="F1009" s="49" t="s">
        <v>1913</v>
      </c>
      <c r="G1009" s="26">
        <f>SUMIF($C1010:$C$1301,$D1009,$G1010:$G$1301)</f>
        <v>635</v>
      </c>
      <c r="H1009" s="26">
        <f>VLOOKUP(F1009,全省预算!$F:$H,3,0)</f>
        <v>642</v>
      </c>
      <c r="I1009" s="26">
        <f>IFERROR(VLOOKUP(D1009,全省调整!A:I,3,0),)</f>
        <v>475</v>
      </c>
      <c r="J1009" s="26">
        <f>VLOOKUP(F1009,全省决算数!$B:$C,2,0)</f>
        <v>475</v>
      </c>
      <c r="K1009" s="407">
        <f t="shared" si="94"/>
        <v>0.748</v>
      </c>
      <c r="L1009" s="407">
        <f t="shared" si="97"/>
        <v>0.74</v>
      </c>
      <c r="M1009" s="407">
        <f t="shared" si="95"/>
        <v>1</v>
      </c>
      <c r="N1009" s="135">
        <f t="shared" si="92"/>
        <v>-0.252</v>
      </c>
      <c r="O1009" s="176" t="str">
        <f t="shared" si="93"/>
        <v>是</v>
      </c>
      <c r="P1009" s="176" t="str">
        <f t="shared" si="96"/>
        <v>是</v>
      </c>
    </row>
    <row r="1010" ht="14.25" hidden="1" customHeight="1" spans="1:16">
      <c r="A1010" s="167" t="s">
        <v>135</v>
      </c>
      <c r="B1010" s="168"/>
      <c r="C1010" s="456" t="s">
        <v>1912</v>
      </c>
      <c r="D1010" s="169" t="s">
        <v>1914</v>
      </c>
      <c r="E1010" s="168" t="s">
        <v>147</v>
      </c>
      <c r="F1010" s="49" t="s">
        <v>141</v>
      </c>
      <c r="G1010" s="26">
        <f>VLOOKUP(D1010,全省上年决算数!$D$4:$G$1301,4)</f>
        <v>1</v>
      </c>
      <c r="H1010" s="26">
        <f>IFERROR(VLOOKUP(D1010,全省预算!D:I,5,0),)</f>
        <v>1</v>
      </c>
      <c r="I1010" s="26"/>
      <c r="J1010" s="26">
        <f>SUMIF(全省决算数!A1009:A2389,D1010:D2306,全省决算数!C1009:C2389)</f>
        <v>7</v>
      </c>
      <c r="K1010" s="175">
        <f t="shared" si="94"/>
        <v>7</v>
      </c>
      <c r="L1010" s="175">
        <f t="shared" si="97"/>
        <v>7</v>
      </c>
      <c r="M1010" s="175">
        <f t="shared" si="95"/>
        <v>0</v>
      </c>
      <c r="N1010" s="135">
        <f t="shared" si="92"/>
        <v>6</v>
      </c>
      <c r="O1010" s="176" t="str">
        <f t="shared" si="93"/>
        <v>是</v>
      </c>
      <c r="P1010" s="176" t="str">
        <f t="shared" si="96"/>
        <v>否</v>
      </c>
    </row>
    <row r="1011" ht="14.25" hidden="1" customHeight="1" spans="1:16">
      <c r="A1011" s="167" t="s">
        <v>135</v>
      </c>
      <c r="B1011" s="168" t="s">
        <v>135</v>
      </c>
      <c r="C1011" s="456" t="s">
        <v>1912</v>
      </c>
      <c r="D1011" s="169" t="s">
        <v>1915</v>
      </c>
      <c r="E1011" s="168" t="s">
        <v>147</v>
      </c>
      <c r="F1011" s="49" t="s">
        <v>143</v>
      </c>
      <c r="G1011" s="26">
        <f>VLOOKUP(D1011,全省上年决算数!$D$4:$G$1301,4)</f>
        <v>6</v>
      </c>
      <c r="H1011" s="26">
        <f>IFERROR(VLOOKUP(D1011,全省预算!D:I,5,0),)</f>
        <v>6</v>
      </c>
      <c r="I1011" s="26"/>
      <c r="J1011" s="26">
        <f>SUMIF(全省决算数!A1010:A2390,D1011:D2307,全省决算数!C1010:C2390)</f>
        <v>0</v>
      </c>
      <c r="K1011" s="175">
        <f t="shared" si="94"/>
        <v>0</v>
      </c>
      <c r="L1011" s="175">
        <f t="shared" si="97"/>
        <v>0</v>
      </c>
      <c r="M1011" s="175">
        <f t="shared" si="95"/>
        <v>0</v>
      </c>
      <c r="N1011" s="135">
        <f t="shared" si="92"/>
        <v>-1</v>
      </c>
      <c r="O1011" s="176" t="str">
        <f t="shared" si="93"/>
        <v>是</v>
      </c>
      <c r="P1011" s="176" t="str">
        <f t="shared" si="96"/>
        <v>否</v>
      </c>
    </row>
    <row r="1012" ht="14.25" hidden="1" customHeight="1" spans="1:16">
      <c r="A1012" s="167" t="s">
        <v>135</v>
      </c>
      <c r="B1012" s="168" t="s">
        <v>135</v>
      </c>
      <c r="C1012" s="456" t="s">
        <v>1912</v>
      </c>
      <c r="D1012" s="169" t="s">
        <v>1916</v>
      </c>
      <c r="E1012" s="168" t="s">
        <v>147</v>
      </c>
      <c r="F1012" s="49" t="s">
        <v>145</v>
      </c>
      <c r="G1012" s="26">
        <f>VLOOKUP(D1012,全省上年决算数!$D$4:$G$1301,4)</f>
        <v>0</v>
      </c>
      <c r="H1012" s="26">
        <f>IFERROR(VLOOKUP(D1012,全省预算!D:I,5,0),)</f>
        <v>0</v>
      </c>
      <c r="I1012" s="26"/>
      <c r="J1012" s="26">
        <f>SUMIF(全省决算数!A1011:A2391,D1012:D2308,全省决算数!C1011:C2391)</f>
        <v>0</v>
      </c>
      <c r="K1012" s="175"/>
      <c r="L1012" s="175"/>
      <c r="M1012" s="175">
        <f t="shared" si="95"/>
        <v>0</v>
      </c>
      <c r="N1012" s="135" t="str">
        <f t="shared" si="92"/>
        <v/>
      </c>
      <c r="O1012" s="176" t="str">
        <f t="shared" si="93"/>
        <v>否</v>
      </c>
      <c r="P1012" s="176" t="str">
        <f t="shared" si="96"/>
        <v>否</v>
      </c>
    </row>
    <row r="1013" ht="14.25" hidden="1" customHeight="1" spans="1:16">
      <c r="A1013" s="167" t="s">
        <v>135</v>
      </c>
      <c r="B1013" s="168" t="s">
        <v>135</v>
      </c>
      <c r="C1013" s="456" t="s">
        <v>1912</v>
      </c>
      <c r="D1013" s="169" t="s">
        <v>1917</v>
      </c>
      <c r="E1013" s="168" t="s">
        <v>147</v>
      </c>
      <c r="F1013" s="49" t="s">
        <v>1882</v>
      </c>
      <c r="G1013" s="26">
        <f>VLOOKUP(D1013,全省上年决算数!$D$4:$G$1301,4)</f>
        <v>15</v>
      </c>
      <c r="H1013" s="26">
        <f>IFERROR(VLOOKUP(D1013,全省预算!D:I,5,0),)</f>
        <v>15</v>
      </c>
      <c r="I1013" s="26"/>
      <c r="J1013" s="26">
        <f>SUMIF(全省决算数!A1012:A2392,D1013:D2309,全省决算数!C1012:C2392)</f>
        <v>41</v>
      </c>
      <c r="K1013" s="175">
        <f t="shared" si="94"/>
        <v>2.73</v>
      </c>
      <c r="L1013" s="175">
        <f t="shared" si="97"/>
        <v>2.73</v>
      </c>
      <c r="M1013" s="175">
        <f t="shared" si="95"/>
        <v>0</v>
      </c>
      <c r="N1013" s="135">
        <f t="shared" si="92"/>
        <v>1.733</v>
      </c>
      <c r="O1013" s="176" t="str">
        <f t="shared" si="93"/>
        <v>是</v>
      </c>
      <c r="P1013" s="176" t="str">
        <f t="shared" si="96"/>
        <v>否</v>
      </c>
    </row>
    <row r="1014" ht="14.25" hidden="1" customHeight="1" spans="1:16">
      <c r="A1014" s="167" t="s">
        <v>135</v>
      </c>
      <c r="B1014" s="168" t="s">
        <v>135</v>
      </c>
      <c r="C1014" s="456" t="s">
        <v>1912</v>
      </c>
      <c r="D1014" s="169" t="s">
        <v>1918</v>
      </c>
      <c r="E1014" s="168" t="s">
        <v>147</v>
      </c>
      <c r="F1014" s="49" t="s">
        <v>1919</v>
      </c>
      <c r="G1014" s="26">
        <f>VLOOKUP(D1014,全省上年决算数!$D$4:$G$1301,4)</f>
        <v>307</v>
      </c>
      <c r="H1014" s="26">
        <f>IFERROR(VLOOKUP(D1014,全省预算!D:I,5,0),)</f>
        <v>310</v>
      </c>
      <c r="I1014" s="26"/>
      <c r="J1014" s="26">
        <f>SUMIF(全省决算数!A1013:A2393,D1014:D2310,全省决算数!C1013:C2393)</f>
        <v>350</v>
      </c>
      <c r="K1014" s="175">
        <f t="shared" si="94"/>
        <v>1.14</v>
      </c>
      <c r="L1014" s="175">
        <f t="shared" si="97"/>
        <v>1.13</v>
      </c>
      <c r="M1014" s="175">
        <f t="shared" si="95"/>
        <v>0</v>
      </c>
      <c r="N1014" s="135">
        <f t="shared" si="92"/>
        <v>0.14</v>
      </c>
      <c r="O1014" s="176" t="str">
        <f t="shared" si="93"/>
        <v>是</v>
      </c>
      <c r="P1014" s="176" t="str">
        <f t="shared" si="96"/>
        <v>否</v>
      </c>
    </row>
    <row r="1015" ht="14.25" hidden="1" customHeight="1" spans="1:16">
      <c r="A1015" s="167" t="s">
        <v>135</v>
      </c>
      <c r="B1015" s="168"/>
      <c r="C1015" s="456" t="s">
        <v>1912</v>
      </c>
      <c r="D1015" s="169" t="s">
        <v>1920</v>
      </c>
      <c r="E1015" s="168" t="s">
        <v>147</v>
      </c>
      <c r="F1015" s="49" t="s">
        <v>1921</v>
      </c>
      <c r="G1015" s="26">
        <f>VLOOKUP(D1015,全省上年决算数!$D$4:$G$1301,4)</f>
        <v>306</v>
      </c>
      <c r="H1015" s="26">
        <f>IFERROR(VLOOKUP(D1015,全省预算!D:I,5,0),)</f>
        <v>310</v>
      </c>
      <c r="I1015" s="26"/>
      <c r="J1015" s="26">
        <f>SUMIF(全省决算数!A1014:A2394,D1015:D2311,全省决算数!C1014:C2394)</f>
        <v>77</v>
      </c>
      <c r="K1015" s="175">
        <f t="shared" si="94"/>
        <v>0.25</v>
      </c>
      <c r="L1015" s="175">
        <f t="shared" si="97"/>
        <v>0.25</v>
      </c>
      <c r="M1015" s="175">
        <f t="shared" si="95"/>
        <v>0</v>
      </c>
      <c r="N1015" s="135">
        <f t="shared" si="92"/>
        <v>-0.748</v>
      </c>
      <c r="O1015" s="176" t="str">
        <f t="shared" si="93"/>
        <v>是</v>
      </c>
      <c r="P1015" s="176" t="str">
        <f t="shared" si="96"/>
        <v>否</v>
      </c>
    </row>
    <row r="1016" ht="21.95" customHeight="1" spans="1:16">
      <c r="A1016" s="167" t="s">
        <v>135</v>
      </c>
      <c r="B1016" s="456" t="s">
        <v>1809</v>
      </c>
      <c r="C1016" s="168"/>
      <c r="D1016" s="169" t="s">
        <v>1922</v>
      </c>
      <c r="E1016" s="168"/>
      <c r="F1016" s="51" t="s">
        <v>1923</v>
      </c>
      <c r="G1016" s="26">
        <f>SUMIF($C1017:$C$1301,$D1016,$G1017:$G$1301)</f>
        <v>2752390</v>
      </c>
      <c r="H1016" s="26">
        <f>VLOOKUP(F1016,全省预算!$F:$H,3,0)</f>
        <v>2830000</v>
      </c>
      <c r="I1016" s="26">
        <f>IFERROR(VLOOKUP(D1016,全省调整!A:I,3,0),)</f>
        <v>2793129</v>
      </c>
      <c r="J1016" s="26">
        <f>VLOOKUP(F1016,全省决算数!$B:$C,2,0)</f>
        <v>2762691</v>
      </c>
      <c r="K1016" s="407">
        <f t="shared" si="94"/>
        <v>1.004</v>
      </c>
      <c r="L1016" s="407">
        <f t="shared" si="97"/>
        <v>0.976</v>
      </c>
      <c r="M1016" s="407">
        <f t="shared" si="95"/>
        <v>0.989</v>
      </c>
      <c r="N1016" s="135">
        <f t="shared" ref="N1016:N1079" si="98">IF(ISERROR(J1016/G1016-1),"",J1016/G1016-1)</f>
        <v>0.004</v>
      </c>
      <c r="O1016" s="176" t="str">
        <f t="shared" si="93"/>
        <v>是</v>
      </c>
      <c r="P1016" s="176" t="str">
        <f t="shared" si="96"/>
        <v>是</v>
      </c>
    </row>
    <row r="1017" ht="14.25" hidden="1" customHeight="1" spans="1:16">
      <c r="A1017" s="167" t="s">
        <v>135</v>
      </c>
      <c r="B1017" s="168" t="s">
        <v>135</v>
      </c>
      <c r="C1017" s="456" t="s">
        <v>1922</v>
      </c>
      <c r="D1017" s="169" t="s">
        <v>1924</v>
      </c>
      <c r="E1017" s="168" t="s">
        <v>147</v>
      </c>
      <c r="F1017" s="51" t="s">
        <v>1925</v>
      </c>
      <c r="G1017" s="26">
        <f>VLOOKUP(D1017,全省上年决算数!$D$4:$G$1301,4)</f>
        <v>1801848</v>
      </c>
      <c r="H1017" s="26">
        <f>IFERROR(VLOOKUP(D1017,全省预算!D:I,5,0),)</f>
        <v>1853800</v>
      </c>
      <c r="I1017" s="26"/>
      <c r="J1017" s="26">
        <f>SUMIF(全省决算数!A1016:A2396,D1017:D2313,全省决算数!C1016:C2396)</f>
        <v>1632835</v>
      </c>
      <c r="K1017" s="175">
        <f t="shared" si="94"/>
        <v>0.91</v>
      </c>
      <c r="L1017" s="175">
        <f t="shared" si="97"/>
        <v>0.88</v>
      </c>
      <c r="M1017" s="175">
        <f t="shared" si="95"/>
        <v>0</v>
      </c>
      <c r="N1017" s="135">
        <f t="shared" si="98"/>
        <v>-0.094</v>
      </c>
      <c r="O1017" s="176" t="str">
        <f t="shared" si="93"/>
        <v>是</v>
      </c>
      <c r="P1017" s="176" t="str">
        <f t="shared" si="96"/>
        <v>否</v>
      </c>
    </row>
    <row r="1018" ht="14.25" hidden="1" customHeight="1" spans="1:16">
      <c r="A1018" s="167" t="s">
        <v>135</v>
      </c>
      <c r="B1018" s="168" t="s">
        <v>135</v>
      </c>
      <c r="C1018" s="456" t="s">
        <v>1922</v>
      </c>
      <c r="D1018" s="169" t="s">
        <v>1926</v>
      </c>
      <c r="E1018" s="168" t="s">
        <v>147</v>
      </c>
      <c r="F1018" s="51" t="s">
        <v>1927</v>
      </c>
      <c r="G1018" s="26">
        <f>VLOOKUP(D1018,全省上年决算数!$D$4:$G$1301,4)</f>
        <v>949379</v>
      </c>
      <c r="H1018" s="26">
        <f>IFERROR(VLOOKUP(D1018,全省预算!D:I,5,0),)</f>
        <v>975000</v>
      </c>
      <c r="I1018" s="26"/>
      <c r="J1018" s="26">
        <f>SUMIF(全省决算数!A1017:A2397,D1018:D2314,全省决算数!C1017:C2397)</f>
        <v>1053446</v>
      </c>
      <c r="K1018" s="175">
        <f t="shared" si="94"/>
        <v>1.11</v>
      </c>
      <c r="L1018" s="175">
        <f t="shared" si="97"/>
        <v>1.08</v>
      </c>
      <c r="M1018" s="175">
        <f t="shared" si="95"/>
        <v>0</v>
      </c>
      <c r="N1018" s="135">
        <f t="shared" si="98"/>
        <v>0.11</v>
      </c>
      <c r="O1018" s="176" t="str">
        <f t="shared" si="93"/>
        <v>是</v>
      </c>
      <c r="P1018" s="176" t="str">
        <f t="shared" si="96"/>
        <v>否</v>
      </c>
    </row>
    <row r="1019" ht="14.25" hidden="1" customHeight="1" spans="1:16">
      <c r="A1019" s="167" t="s">
        <v>135</v>
      </c>
      <c r="B1019" s="168" t="s">
        <v>135</v>
      </c>
      <c r="C1019" s="456" t="s">
        <v>1922</v>
      </c>
      <c r="D1019" s="169" t="s">
        <v>1928</v>
      </c>
      <c r="E1019" s="168" t="s">
        <v>147</v>
      </c>
      <c r="F1019" s="51" t="s">
        <v>1929</v>
      </c>
      <c r="G1019" s="26">
        <f>VLOOKUP(D1019,全省上年决算数!$D$4:$G$1301,4)</f>
        <v>351</v>
      </c>
      <c r="H1019" s="26">
        <f>IFERROR(VLOOKUP(D1019,全省预算!D:I,5,0),)</f>
        <v>360</v>
      </c>
      <c r="I1019" s="26"/>
      <c r="J1019" s="26">
        <f>SUMIF(全省决算数!A1018:A2398,D1019:D2315,全省决算数!C1018:C2398)</f>
        <v>64</v>
      </c>
      <c r="K1019" s="175">
        <f t="shared" si="94"/>
        <v>0.18</v>
      </c>
      <c r="L1019" s="175">
        <f t="shared" si="97"/>
        <v>0.18</v>
      </c>
      <c r="M1019" s="175">
        <f t="shared" si="95"/>
        <v>0</v>
      </c>
      <c r="N1019" s="135">
        <f t="shared" si="98"/>
        <v>-0.818</v>
      </c>
      <c r="O1019" s="176" t="str">
        <f t="shared" si="93"/>
        <v>是</v>
      </c>
      <c r="P1019" s="176" t="str">
        <f t="shared" si="96"/>
        <v>否</v>
      </c>
    </row>
    <row r="1020" ht="14.25" hidden="1" customHeight="1" spans="1:16">
      <c r="A1020" s="167" t="s">
        <v>135</v>
      </c>
      <c r="B1020" s="168" t="s">
        <v>135</v>
      </c>
      <c r="C1020" s="456" t="s">
        <v>1922</v>
      </c>
      <c r="D1020" s="169" t="s">
        <v>1930</v>
      </c>
      <c r="E1020" s="168" t="s">
        <v>147</v>
      </c>
      <c r="F1020" s="51" t="s">
        <v>1931</v>
      </c>
      <c r="G1020" s="26">
        <f>VLOOKUP(D1020,全省上年决算数!$D$4:$G$1301,4)</f>
        <v>812</v>
      </c>
      <c r="H1020" s="26">
        <f>IFERROR(VLOOKUP(D1020,全省预算!D:I,5,0),)</f>
        <v>840</v>
      </c>
      <c r="I1020" s="26"/>
      <c r="J1020" s="26">
        <f>SUMIF(全省决算数!A1019:A2399,D1020:D2316,全省决算数!C1019:C2399)</f>
        <v>76346</v>
      </c>
      <c r="K1020" s="175">
        <f t="shared" si="94"/>
        <v>94.02</v>
      </c>
      <c r="L1020" s="175">
        <f t="shared" si="97"/>
        <v>90.89</v>
      </c>
      <c r="M1020" s="175">
        <f t="shared" si="95"/>
        <v>0</v>
      </c>
      <c r="N1020" s="135">
        <f t="shared" si="98"/>
        <v>93.022</v>
      </c>
      <c r="O1020" s="176" t="str">
        <f t="shared" si="93"/>
        <v>是</v>
      </c>
      <c r="P1020" s="176" t="str">
        <f t="shared" si="96"/>
        <v>否</v>
      </c>
    </row>
    <row r="1021" ht="21.95" customHeight="1" spans="1:16">
      <c r="A1021" s="167" t="s">
        <v>135</v>
      </c>
      <c r="B1021" s="456" t="s">
        <v>1809</v>
      </c>
      <c r="C1021" s="168"/>
      <c r="D1021" s="169" t="s">
        <v>1932</v>
      </c>
      <c r="E1021" s="168"/>
      <c r="F1021" s="49" t="s">
        <v>1933</v>
      </c>
      <c r="G1021" s="26">
        <f>SUMIF($C1022:$C$1301,$D1021,$G1022:$G$1301)</f>
        <v>50827</v>
      </c>
      <c r="H1021" s="26">
        <f>VLOOKUP(F1021,全省预算!$F:$H,3,0)</f>
        <v>52258</v>
      </c>
      <c r="I1021" s="26">
        <f>IFERROR(VLOOKUP(D1021,全省调整!A:I,3,0),)</f>
        <v>202364</v>
      </c>
      <c r="J1021" s="26">
        <f>VLOOKUP(F1021,全省决算数!$B:$C,2,0)</f>
        <v>202221</v>
      </c>
      <c r="K1021" s="407">
        <f t="shared" si="94"/>
        <v>3.979</v>
      </c>
      <c r="L1021" s="407">
        <f t="shared" si="97"/>
        <v>3.87</v>
      </c>
      <c r="M1021" s="407">
        <f t="shared" si="95"/>
        <v>0.999</v>
      </c>
      <c r="N1021" s="135">
        <f t="shared" si="98"/>
        <v>2.979</v>
      </c>
      <c r="O1021" s="176" t="str">
        <f t="shared" si="93"/>
        <v>是</v>
      </c>
      <c r="P1021" s="176" t="str">
        <f t="shared" si="96"/>
        <v>是</v>
      </c>
    </row>
    <row r="1022" ht="14.25" hidden="1" customHeight="1" spans="1:16">
      <c r="A1022" s="167" t="s">
        <v>135</v>
      </c>
      <c r="B1022" s="168"/>
      <c r="C1022" s="456" t="s">
        <v>1932</v>
      </c>
      <c r="D1022" s="169" t="s">
        <v>1934</v>
      </c>
      <c r="E1022" s="168" t="s">
        <v>147</v>
      </c>
      <c r="F1022" s="49" t="s">
        <v>1935</v>
      </c>
      <c r="G1022" s="26">
        <f>VLOOKUP(D1022,全省上年决算数!$D$4:$G$1301,4)</f>
        <v>1230</v>
      </c>
      <c r="H1022" s="26">
        <f>IFERROR(VLOOKUP(D1022,全省预算!D:I,5,0),)</f>
        <v>1280</v>
      </c>
      <c r="I1022" s="26"/>
      <c r="J1022" s="26">
        <f>SUMIF(全省决算数!A1021:A2401,D1022:D2318,全省决算数!C1021:C2401)</f>
        <v>2841</v>
      </c>
      <c r="K1022" s="175">
        <f t="shared" si="94"/>
        <v>2.31</v>
      </c>
      <c r="L1022" s="175">
        <f t="shared" si="97"/>
        <v>2.22</v>
      </c>
      <c r="M1022" s="175">
        <f t="shared" si="95"/>
        <v>0</v>
      </c>
      <c r="N1022" s="135">
        <f t="shared" si="98"/>
        <v>1.31</v>
      </c>
      <c r="O1022" s="176" t="str">
        <f t="shared" si="93"/>
        <v>是</v>
      </c>
      <c r="P1022" s="176" t="str">
        <f t="shared" si="96"/>
        <v>否</v>
      </c>
    </row>
    <row r="1023" ht="14.25" hidden="1" customHeight="1" spans="1:16">
      <c r="A1023" s="167" t="s">
        <v>135</v>
      </c>
      <c r="B1023" s="168" t="s">
        <v>135</v>
      </c>
      <c r="C1023" s="456" t="s">
        <v>1932</v>
      </c>
      <c r="D1023" s="169" t="s">
        <v>1936</v>
      </c>
      <c r="E1023" s="168" t="s">
        <v>147</v>
      </c>
      <c r="F1023" s="49" t="s">
        <v>1937</v>
      </c>
      <c r="G1023" s="26">
        <f>VLOOKUP(D1023,全省上年决算数!$D$4:$G$1301,4)</f>
        <v>49597</v>
      </c>
      <c r="H1023" s="26">
        <f>IFERROR(VLOOKUP(D1023,全省预算!D:I,5,0),)</f>
        <v>50978</v>
      </c>
      <c r="I1023" s="26"/>
      <c r="J1023" s="26">
        <f>SUMIF(全省决算数!A1022:A2402,D1023:D2319,全省决算数!C1022:C2402)</f>
        <v>199380</v>
      </c>
      <c r="K1023" s="175">
        <f t="shared" si="94"/>
        <v>4.02</v>
      </c>
      <c r="L1023" s="175">
        <f t="shared" si="97"/>
        <v>3.91</v>
      </c>
      <c r="M1023" s="175">
        <f t="shared" si="95"/>
        <v>0</v>
      </c>
      <c r="N1023" s="135">
        <f t="shared" si="98"/>
        <v>3.02</v>
      </c>
      <c r="O1023" s="176" t="str">
        <f t="shared" si="93"/>
        <v>是</v>
      </c>
      <c r="P1023" s="176" t="str">
        <f t="shared" si="96"/>
        <v>否</v>
      </c>
    </row>
    <row r="1024" ht="21.95" customHeight="1" spans="1:16">
      <c r="A1024" s="167" t="s">
        <v>134</v>
      </c>
      <c r="B1024" s="168" t="s">
        <v>135</v>
      </c>
      <c r="C1024" s="168"/>
      <c r="D1024" s="169" t="s">
        <v>1938</v>
      </c>
      <c r="E1024" s="168"/>
      <c r="F1024" s="48" t="s">
        <v>1939</v>
      </c>
      <c r="G1024" s="170">
        <f>SUMIF($B1025:$B$1301,$D1024,$G1025:$G$1301)</f>
        <v>789173</v>
      </c>
      <c r="H1024" s="170">
        <f>VLOOKUP(F1024,全省预算!$F:$H,3,0)</f>
        <v>857000</v>
      </c>
      <c r="I1024" s="170">
        <f>SUMIF($B1025:$B$1301,$D1024,$I1025:$I$1301)</f>
        <v>1186459</v>
      </c>
      <c r="J1024" s="170">
        <f>VLOOKUP(F1024,全省决算数!$B:$C,2,0)</f>
        <v>1101852</v>
      </c>
      <c r="K1024" s="405">
        <f t="shared" si="94"/>
        <v>1.396</v>
      </c>
      <c r="L1024" s="405">
        <f t="shared" si="97"/>
        <v>1.286</v>
      </c>
      <c r="M1024" s="405">
        <f t="shared" si="95"/>
        <v>0.929</v>
      </c>
      <c r="N1024" s="133">
        <f t="shared" si="98"/>
        <v>0.396</v>
      </c>
      <c r="O1024" s="176" t="str">
        <f t="shared" si="93"/>
        <v>是</v>
      </c>
      <c r="P1024" s="176" t="str">
        <f t="shared" si="96"/>
        <v>是</v>
      </c>
    </row>
    <row r="1025" ht="21.95" customHeight="1" spans="1:16">
      <c r="A1025" s="167" t="s">
        <v>135</v>
      </c>
      <c r="B1025" s="456" t="s">
        <v>1938</v>
      </c>
      <c r="C1025" s="168"/>
      <c r="D1025" s="169" t="s">
        <v>1940</v>
      </c>
      <c r="E1025" s="168"/>
      <c r="F1025" s="27" t="s">
        <v>1941</v>
      </c>
      <c r="G1025" s="26">
        <f>SUMIF($C1026:$C$1301,$D1025,$G1026:$G$1301)</f>
        <v>41462</v>
      </c>
      <c r="H1025" s="26">
        <f>VLOOKUP(F1025,全省预算!$F:$H,3,0)</f>
        <v>43600</v>
      </c>
      <c r="I1025" s="26">
        <f>IFERROR(VLOOKUP(D1025,全省调整!A:I,3,0),)</f>
        <v>46868</v>
      </c>
      <c r="J1025" s="26">
        <f>VLOOKUP(F1025,全省决算数!$B:$C,2,0)</f>
        <v>46828</v>
      </c>
      <c r="K1025" s="407">
        <f t="shared" si="94"/>
        <v>1.129</v>
      </c>
      <c r="L1025" s="407">
        <f t="shared" si="97"/>
        <v>1.074</v>
      </c>
      <c r="M1025" s="407">
        <f t="shared" si="95"/>
        <v>0.999</v>
      </c>
      <c r="N1025" s="135">
        <f t="shared" si="98"/>
        <v>0.129</v>
      </c>
      <c r="O1025" s="176" t="str">
        <f t="shared" si="93"/>
        <v>是</v>
      </c>
      <c r="P1025" s="176" t="str">
        <f t="shared" si="96"/>
        <v>是</v>
      </c>
    </row>
    <row r="1026" ht="14.25" hidden="1" customHeight="1" spans="1:16">
      <c r="A1026" s="167" t="s">
        <v>135</v>
      </c>
      <c r="B1026" s="168" t="s">
        <v>135</v>
      </c>
      <c r="C1026" s="456" t="s">
        <v>1940</v>
      </c>
      <c r="D1026" s="169" t="s">
        <v>1942</v>
      </c>
      <c r="E1026" s="168" t="s">
        <v>147</v>
      </c>
      <c r="F1026" s="49" t="s">
        <v>141</v>
      </c>
      <c r="G1026" s="26">
        <f>VLOOKUP(D1026,全省上年决算数!$D$4:$G$1301,4)</f>
        <v>3905</v>
      </c>
      <c r="H1026" s="26">
        <f>IFERROR(VLOOKUP(D1026,全省预算!D:I,5,0),)</f>
        <v>5100</v>
      </c>
      <c r="I1026" s="26"/>
      <c r="J1026" s="26">
        <f>SUMIF(全省决算数!A1025:A2405,D1026:D2322,全省决算数!C1025:C2405)</f>
        <v>7928</v>
      </c>
      <c r="K1026" s="175">
        <f t="shared" si="94"/>
        <v>2.03</v>
      </c>
      <c r="L1026" s="175">
        <f t="shared" si="97"/>
        <v>1.55</v>
      </c>
      <c r="M1026" s="175">
        <f t="shared" si="95"/>
        <v>0</v>
      </c>
      <c r="N1026" s="135">
        <f t="shared" si="98"/>
        <v>1.03</v>
      </c>
      <c r="O1026" s="176" t="str">
        <f t="shared" si="93"/>
        <v>是</v>
      </c>
      <c r="P1026" s="176" t="str">
        <f t="shared" si="96"/>
        <v>否</v>
      </c>
    </row>
    <row r="1027" ht="14.25" hidden="1" customHeight="1" spans="1:16">
      <c r="A1027" s="167" t="s">
        <v>135</v>
      </c>
      <c r="B1027" s="168" t="s">
        <v>135</v>
      </c>
      <c r="C1027" s="456" t="s">
        <v>1940</v>
      </c>
      <c r="D1027" s="169" t="s">
        <v>1943</v>
      </c>
      <c r="E1027" s="168" t="s">
        <v>147</v>
      </c>
      <c r="F1027" s="49" t="s">
        <v>143</v>
      </c>
      <c r="G1027" s="26">
        <f>VLOOKUP(D1027,全省上年决算数!$D$4:$G$1301,4)</f>
        <v>1158</v>
      </c>
      <c r="H1027" s="26">
        <f>IFERROR(VLOOKUP(D1027,全省预算!D:I,5,0),)</f>
        <v>1190</v>
      </c>
      <c r="I1027" s="26"/>
      <c r="J1027" s="26">
        <f>SUMIF(全省决算数!A1026:A2406,D1027:D2323,全省决算数!C1026:C2406)</f>
        <v>1421</v>
      </c>
      <c r="K1027" s="175">
        <f t="shared" si="94"/>
        <v>1.23</v>
      </c>
      <c r="L1027" s="175">
        <f t="shared" si="97"/>
        <v>1.19</v>
      </c>
      <c r="M1027" s="175">
        <f t="shared" si="95"/>
        <v>0</v>
      </c>
      <c r="N1027" s="135">
        <f t="shared" si="98"/>
        <v>0.227</v>
      </c>
      <c r="O1027" s="176" t="str">
        <f t="shared" si="93"/>
        <v>是</v>
      </c>
      <c r="P1027" s="176" t="str">
        <f t="shared" si="96"/>
        <v>否</v>
      </c>
    </row>
    <row r="1028" ht="14.25" hidden="1" customHeight="1" spans="1:16">
      <c r="A1028" s="167" t="s">
        <v>135</v>
      </c>
      <c r="B1028" s="168"/>
      <c r="C1028" s="456" t="s">
        <v>1940</v>
      </c>
      <c r="D1028" s="169" t="s">
        <v>1944</v>
      </c>
      <c r="E1028" s="168" t="s">
        <v>147</v>
      </c>
      <c r="F1028" s="49" t="s">
        <v>145</v>
      </c>
      <c r="G1028" s="26">
        <f>VLOOKUP(D1028,全省上年决算数!$D$4:$G$1301,4)</f>
        <v>0</v>
      </c>
      <c r="H1028" s="26">
        <f>IFERROR(VLOOKUP(D1028,全省预算!D:I,5,0),)</f>
        <v>0</v>
      </c>
      <c r="I1028" s="26"/>
      <c r="J1028" s="26">
        <f>SUMIF(全省决算数!A1027:A2407,D1028:D2324,全省决算数!C1027:C2407)</f>
        <v>0</v>
      </c>
      <c r="K1028" s="175"/>
      <c r="L1028" s="175"/>
      <c r="M1028" s="175">
        <f t="shared" si="95"/>
        <v>0</v>
      </c>
      <c r="N1028" s="135" t="str">
        <f t="shared" si="98"/>
        <v/>
      </c>
      <c r="O1028" s="176" t="str">
        <f t="shared" ref="O1028:O1091" si="99">IF(F1028&lt;&gt;"",IF(SUM(G1028:J1028)&lt;&gt;0,"是","否"),"空")</f>
        <v>否</v>
      </c>
      <c r="P1028" s="176" t="str">
        <f t="shared" si="96"/>
        <v>否</v>
      </c>
    </row>
    <row r="1029" ht="14.25" hidden="1" customHeight="1" spans="1:16">
      <c r="A1029" s="167" t="s">
        <v>135</v>
      </c>
      <c r="B1029" s="168" t="s">
        <v>135</v>
      </c>
      <c r="C1029" s="456" t="s">
        <v>1940</v>
      </c>
      <c r="D1029" s="169" t="s">
        <v>1945</v>
      </c>
      <c r="E1029" s="168" t="s">
        <v>147</v>
      </c>
      <c r="F1029" s="49" t="s">
        <v>1946</v>
      </c>
      <c r="G1029" s="26">
        <f>VLOOKUP(D1029,全省上年决算数!$D$4:$G$1301,4)</f>
        <v>3238</v>
      </c>
      <c r="H1029" s="26">
        <f>IFERROR(VLOOKUP(D1029,全省预算!D:I,5,0),)</f>
        <v>3300</v>
      </c>
      <c r="I1029" s="26"/>
      <c r="J1029" s="26">
        <f>SUMIF(全省决算数!A1028:A2408,D1029:D2325,全省决算数!C1028:C2408)</f>
        <v>2225</v>
      </c>
      <c r="K1029" s="175">
        <f t="shared" ref="K1029:K1091" si="100">J1029/G1029</f>
        <v>0.69</v>
      </c>
      <c r="L1029" s="175">
        <f t="shared" si="97"/>
        <v>0.67</v>
      </c>
      <c r="M1029" s="175">
        <f t="shared" ref="M1029:M1092" si="101">IFERROR(J1029/I1029,0)</f>
        <v>0</v>
      </c>
      <c r="N1029" s="135">
        <f t="shared" si="98"/>
        <v>-0.313</v>
      </c>
      <c r="O1029" s="176" t="str">
        <f t="shared" si="99"/>
        <v>是</v>
      </c>
      <c r="P1029" s="176" t="str">
        <f t="shared" ref="P1029:P1092" si="102">IF(C1029&lt;&gt;"","否","是")</f>
        <v>否</v>
      </c>
    </row>
    <row r="1030" ht="14.25" hidden="1" customHeight="1" spans="1:16">
      <c r="A1030" s="167" t="s">
        <v>135</v>
      </c>
      <c r="B1030" s="168" t="s">
        <v>135</v>
      </c>
      <c r="C1030" s="456" t="s">
        <v>1940</v>
      </c>
      <c r="D1030" s="169" t="s">
        <v>1947</v>
      </c>
      <c r="E1030" s="168" t="s">
        <v>147</v>
      </c>
      <c r="F1030" s="49" t="s">
        <v>1948</v>
      </c>
      <c r="G1030" s="26">
        <f>VLOOKUP(D1030,全省上年决算数!$D$4:$G$1301,4)</f>
        <v>0</v>
      </c>
      <c r="H1030" s="26">
        <f>IFERROR(VLOOKUP(D1030,全省预算!D:I,5,0),)</f>
        <v>0</v>
      </c>
      <c r="I1030" s="26"/>
      <c r="J1030" s="26">
        <f>SUMIF(全省决算数!A1029:A2409,D1030:D2326,全省决算数!C1029:C2409)</f>
        <v>0</v>
      </c>
      <c r="K1030" s="175"/>
      <c r="L1030" s="175"/>
      <c r="M1030" s="175">
        <f t="shared" si="101"/>
        <v>0</v>
      </c>
      <c r="N1030" s="135" t="str">
        <f t="shared" si="98"/>
        <v/>
      </c>
      <c r="O1030" s="176" t="str">
        <f t="shared" si="99"/>
        <v>否</v>
      </c>
      <c r="P1030" s="176" t="str">
        <f t="shared" si="102"/>
        <v>否</v>
      </c>
    </row>
    <row r="1031" ht="14.25" hidden="1" customHeight="1" spans="1:16">
      <c r="A1031" s="167"/>
      <c r="B1031" s="168" t="s">
        <v>135</v>
      </c>
      <c r="C1031" s="456" t="s">
        <v>1940</v>
      </c>
      <c r="D1031" s="169" t="s">
        <v>1949</v>
      </c>
      <c r="E1031" s="168" t="s">
        <v>147</v>
      </c>
      <c r="F1031" s="49" t="s">
        <v>1950</v>
      </c>
      <c r="G1031" s="26">
        <f>VLOOKUP(D1031,全省上年决算数!$D$4:$G$1301,4)</f>
        <v>0</v>
      </c>
      <c r="H1031" s="26">
        <f>IFERROR(VLOOKUP(D1031,全省预算!D:I,5,0),)</f>
        <v>0</v>
      </c>
      <c r="I1031" s="26"/>
      <c r="J1031" s="26">
        <f>SUMIF(全省决算数!A1030:A2410,D1031:D2327,全省决算数!C1030:C2410)</f>
        <v>10</v>
      </c>
      <c r="K1031" s="175"/>
      <c r="L1031" s="175"/>
      <c r="M1031" s="175">
        <f t="shared" si="101"/>
        <v>0</v>
      </c>
      <c r="N1031" s="135" t="str">
        <f t="shared" si="98"/>
        <v/>
      </c>
      <c r="O1031" s="176" t="str">
        <f t="shared" si="99"/>
        <v>是</v>
      </c>
      <c r="P1031" s="176" t="str">
        <f t="shared" si="102"/>
        <v>否</v>
      </c>
    </row>
    <row r="1032" ht="14.25" hidden="1" customHeight="1" spans="1:16">
      <c r="A1032" s="167" t="s">
        <v>135</v>
      </c>
      <c r="B1032" s="168"/>
      <c r="C1032" s="456" t="s">
        <v>1940</v>
      </c>
      <c r="D1032" s="169" t="s">
        <v>1951</v>
      </c>
      <c r="E1032" s="168" t="s">
        <v>147</v>
      </c>
      <c r="F1032" s="49" t="s">
        <v>1952</v>
      </c>
      <c r="G1032" s="26">
        <f>VLOOKUP(D1032,全省上年决算数!$D$4:$G$1301,4)</f>
        <v>10629</v>
      </c>
      <c r="H1032" s="26">
        <f>IFERROR(VLOOKUP(D1032,全省预算!D:I,5,0),)</f>
        <v>11000</v>
      </c>
      <c r="I1032" s="26"/>
      <c r="J1032" s="26">
        <f>SUMIF(全省决算数!A1031:A2411,D1032:D2328,全省决算数!C1031:C2411)</f>
        <v>10823</v>
      </c>
      <c r="K1032" s="175">
        <f t="shared" si="100"/>
        <v>1.02</v>
      </c>
      <c r="L1032" s="175">
        <f t="shared" ref="L1032:L1093" si="103">J1032/H1032</f>
        <v>0.98</v>
      </c>
      <c r="M1032" s="175">
        <f t="shared" si="101"/>
        <v>0</v>
      </c>
      <c r="N1032" s="135">
        <f t="shared" si="98"/>
        <v>0.018</v>
      </c>
      <c r="O1032" s="176" t="str">
        <f t="shared" si="99"/>
        <v>是</v>
      </c>
      <c r="P1032" s="176" t="str">
        <f t="shared" si="102"/>
        <v>否</v>
      </c>
    </row>
    <row r="1033" ht="14.25" hidden="1" customHeight="1" spans="1:16">
      <c r="A1033" s="167" t="s">
        <v>135</v>
      </c>
      <c r="B1033" s="168" t="s">
        <v>135</v>
      </c>
      <c r="C1033" s="456" t="s">
        <v>1940</v>
      </c>
      <c r="D1033" s="169" t="s">
        <v>1953</v>
      </c>
      <c r="E1033" s="168" t="s">
        <v>147</v>
      </c>
      <c r="F1033" s="49" t="s">
        <v>1954</v>
      </c>
      <c r="G1033" s="26">
        <f>VLOOKUP(D1033,全省上年决算数!$D$4:$G$1301,4)</f>
        <v>0</v>
      </c>
      <c r="H1033" s="26">
        <f>IFERROR(VLOOKUP(D1033,全省预算!D:I,5,0),)</f>
        <v>10</v>
      </c>
      <c r="I1033" s="26"/>
      <c r="J1033" s="26">
        <f>SUMIF(全省决算数!A1032:A2412,D1033:D2329,全省决算数!C1032:C2412)</f>
        <v>0</v>
      </c>
      <c r="K1033" s="175"/>
      <c r="L1033" s="175"/>
      <c r="M1033" s="175">
        <f t="shared" si="101"/>
        <v>0</v>
      </c>
      <c r="N1033" s="135" t="str">
        <f t="shared" si="98"/>
        <v/>
      </c>
      <c r="O1033" s="176" t="str">
        <f t="shared" si="99"/>
        <v>是</v>
      </c>
      <c r="P1033" s="176" t="str">
        <f t="shared" si="102"/>
        <v>否</v>
      </c>
    </row>
    <row r="1034" ht="14.25" hidden="1" customHeight="1" spans="1:16">
      <c r="A1034" s="167" t="s">
        <v>135</v>
      </c>
      <c r="B1034" s="168" t="s">
        <v>135</v>
      </c>
      <c r="C1034" s="456" t="s">
        <v>1940</v>
      </c>
      <c r="D1034" s="169" t="s">
        <v>1955</v>
      </c>
      <c r="E1034" s="168" t="s">
        <v>147</v>
      </c>
      <c r="F1034" s="49" t="s">
        <v>1956</v>
      </c>
      <c r="G1034" s="26">
        <f>VLOOKUP(D1034,全省上年决算数!$D$4:$G$1301,4)</f>
        <v>22532</v>
      </c>
      <c r="H1034" s="26">
        <f>IFERROR(VLOOKUP(D1034,全省预算!D:I,5,0),)</f>
        <v>23000</v>
      </c>
      <c r="I1034" s="26"/>
      <c r="J1034" s="26">
        <f>SUMIF(全省决算数!A1033:A2413,D1034:D2330,全省决算数!C1033:C2413)</f>
        <v>24421</v>
      </c>
      <c r="K1034" s="175">
        <f t="shared" si="100"/>
        <v>1.08</v>
      </c>
      <c r="L1034" s="175">
        <f t="shared" si="103"/>
        <v>1.06</v>
      </c>
      <c r="M1034" s="175">
        <f t="shared" si="101"/>
        <v>0</v>
      </c>
      <c r="N1034" s="135">
        <f t="shared" si="98"/>
        <v>0.084</v>
      </c>
      <c r="O1034" s="176" t="str">
        <f t="shared" si="99"/>
        <v>是</v>
      </c>
      <c r="P1034" s="176" t="str">
        <f t="shared" si="102"/>
        <v>否</v>
      </c>
    </row>
    <row r="1035" ht="21.95" customHeight="1" spans="1:16">
      <c r="A1035" s="167" t="s">
        <v>135</v>
      </c>
      <c r="B1035" s="456" t="s">
        <v>1938</v>
      </c>
      <c r="C1035" s="168"/>
      <c r="D1035" s="169" t="s">
        <v>1957</v>
      </c>
      <c r="E1035" s="168"/>
      <c r="F1035" s="49" t="s">
        <v>1958</v>
      </c>
      <c r="G1035" s="26">
        <f>SUMIF($C1036:$C$1301,$D1035,$G1036:$G$1301)</f>
        <v>55372</v>
      </c>
      <c r="H1035" s="26">
        <f>VLOOKUP(F1035,全省预算!$F:$H,3,0)</f>
        <v>56000</v>
      </c>
      <c r="I1035" s="26">
        <f>IFERROR(VLOOKUP(D1035,全省调整!A:I,3,0),)</f>
        <v>60091</v>
      </c>
      <c r="J1035" s="26">
        <f>VLOOKUP(F1035,全省决算数!$B:$C,2,0)</f>
        <v>48467</v>
      </c>
      <c r="K1035" s="407">
        <f t="shared" si="100"/>
        <v>0.875</v>
      </c>
      <c r="L1035" s="407">
        <f t="shared" si="103"/>
        <v>0.865</v>
      </c>
      <c r="M1035" s="407">
        <f t="shared" si="101"/>
        <v>0.807</v>
      </c>
      <c r="N1035" s="135">
        <f t="shared" si="98"/>
        <v>-0.125</v>
      </c>
      <c r="O1035" s="176" t="str">
        <f t="shared" si="99"/>
        <v>是</v>
      </c>
      <c r="P1035" s="176" t="str">
        <f t="shared" si="102"/>
        <v>是</v>
      </c>
    </row>
    <row r="1036" ht="14.25" hidden="1" customHeight="1" spans="1:16">
      <c r="A1036" s="167" t="s">
        <v>135</v>
      </c>
      <c r="B1036" s="168" t="s">
        <v>135</v>
      </c>
      <c r="C1036" s="456" t="s">
        <v>1957</v>
      </c>
      <c r="D1036" s="169" t="s">
        <v>1959</v>
      </c>
      <c r="E1036" s="168" t="s">
        <v>147</v>
      </c>
      <c r="F1036" s="49" t="s">
        <v>141</v>
      </c>
      <c r="G1036" s="26">
        <f>VLOOKUP(D1036,全省上年决算数!$D$4:$G$1301,4)</f>
        <v>1482</v>
      </c>
      <c r="H1036" s="26">
        <f>IFERROR(VLOOKUP(D1036,全省预算!D:I,5,0),)</f>
        <v>1560</v>
      </c>
      <c r="I1036" s="26"/>
      <c r="J1036" s="26">
        <f>SUMIF(全省决算数!A1035:A2415,D1036:D2332,全省决算数!C1035:C2415)</f>
        <v>2051</v>
      </c>
      <c r="K1036" s="175">
        <f t="shared" si="100"/>
        <v>1.38</v>
      </c>
      <c r="L1036" s="175">
        <f t="shared" si="103"/>
        <v>1.31</v>
      </c>
      <c r="M1036" s="175">
        <f t="shared" si="101"/>
        <v>0</v>
      </c>
      <c r="N1036" s="135">
        <f t="shared" si="98"/>
        <v>0.384</v>
      </c>
      <c r="O1036" s="176" t="str">
        <f t="shared" si="99"/>
        <v>是</v>
      </c>
      <c r="P1036" s="176" t="str">
        <f t="shared" si="102"/>
        <v>否</v>
      </c>
    </row>
    <row r="1037" ht="14.25" hidden="1" customHeight="1" spans="1:16">
      <c r="A1037" s="167" t="s">
        <v>135</v>
      </c>
      <c r="B1037" s="168" t="s">
        <v>135</v>
      </c>
      <c r="C1037" s="456" t="s">
        <v>1957</v>
      </c>
      <c r="D1037" s="169" t="s">
        <v>1960</v>
      </c>
      <c r="E1037" s="168" t="s">
        <v>147</v>
      </c>
      <c r="F1037" s="49" t="s">
        <v>143</v>
      </c>
      <c r="G1037" s="26">
        <f>VLOOKUP(D1037,全省上年决算数!$D$4:$G$1301,4)</f>
        <v>387</v>
      </c>
      <c r="H1037" s="26">
        <f>IFERROR(VLOOKUP(D1037,全省预算!D:I,5,0),)</f>
        <v>390</v>
      </c>
      <c r="I1037" s="26"/>
      <c r="J1037" s="26">
        <f>SUMIF(全省决算数!A1036:A2416,D1037:D2333,全省决算数!C1036:C2416)</f>
        <v>191</v>
      </c>
      <c r="K1037" s="175">
        <f t="shared" si="100"/>
        <v>0.49</v>
      </c>
      <c r="L1037" s="175">
        <f t="shared" si="103"/>
        <v>0.49</v>
      </c>
      <c r="M1037" s="175">
        <f t="shared" si="101"/>
        <v>0</v>
      </c>
      <c r="N1037" s="135">
        <f t="shared" si="98"/>
        <v>-0.506</v>
      </c>
      <c r="O1037" s="176" t="str">
        <f t="shared" si="99"/>
        <v>是</v>
      </c>
      <c r="P1037" s="176" t="str">
        <f t="shared" si="102"/>
        <v>否</v>
      </c>
    </row>
    <row r="1038" ht="14.25" hidden="1" customHeight="1" spans="1:16">
      <c r="A1038" s="167" t="s">
        <v>135</v>
      </c>
      <c r="B1038" s="168" t="s">
        <v>135</v>
      </c>
      <c r="C1038" s="456" t="s">
        <v>1957</v>
      </c>
      <c r="D1038" s="169" t="s">
        <v>1961</v>
      </c>
      <c r="E1038" s="168" t="s">
        <v>147</v>
      </c>
      <c r="F1038" s="49" t="s">
        <v>145</v>
      </c>
      <c r="G1038" s="26">
        <f>VLOOKUP(D1038,全省上年决算数!$D$4:$G$1301,4)</f>
        <v>59</v>
      </c>
      <c r="H1038" s="26">
        <f>IFERROR(VLOOKUP(D1038,全省预算!D:I,5,0),)</f>
        <v>63</v>
      </c>
      <c r="I1038" s="26"/>
      <c r="J1038" s="26">
        <f>SUMIF(全省决算数!A1037:A2417,D1038:D2334,全省决算数!C1037:C2417)</f>
        <v>74</v>
      </c>
      <c r="K1038" s="175">
        <f t="shared" si="100"/>
        <v>1.25</v>
      </c>
      <c r="L1038" s="175">
        <f t="shared" si="103"/>
        <v>1.17</v>
      </c>
      <c r="M1038" s="175">
        <f t="shared" si="101"/>
        <v>0</v>
      </c>
      <c r="N1038" s="135">
        <f t="shared" si="98"/>
        <v>0.254</v>
      </c>
      <c r="O1038" s="176" t="str">
        <f t="shared" si="99"/>
        <v>是</v>
      </c>
      <c r="P1038" s="176" t="str">
        <f t="shared" si="102"/>
        <v>否</v>
      </c>
    </row>
    <row r="1039" ht="14.25" hidden="1" customHeight="1" spans="1:16">
      <c r="A1039" s="167" t="s">
        <v>135</v>
      </c>
      <c r="B1039" s="168" t="s">
        <v>135</v>
      </c>
      <c r="C1039" s="456" t="s">
        <v>1957</v>
      </c>
      <c r="D1039" s="169" t="s">
        <v>1962</v>
      </c>
      <c r="E1039" s="168" t="s">
        <v>147</v>
      </c>
      <c r="F1039" s="49" t="s">
        <v>1963</v>
      </c>
      <c r="G1039" s="26">
        <f>VLOOKUP(D1039,全省上年决算数!$D$4:$G$1301,4)</f>
        <v>85</v>
      </c>
      <c r="H1039" s="26">
        <f>IFERROR(VLOOKUP(D1039,全省预算!D:I,5,0),)</f>
        <v>94</v>
      </c>
      <c r="I1039" s="26"/>
      <c r="J1039" s="26">
        <f>SUMIF(全省决算数!A1038:A2418,D1039:D2335,全省决算数!C1038:C2418)</f>
        <v>110</v>
      </c>
      <c r="K1039" s="175">
        <f t="shared" si="100"/>
        <v>1.29</v>
      </c>
      <c r="L1039" s="175">
        <f t="shared" si="103"/>
        <v>1.17</v>
      </c>
      <c r="M1039" s="175">
        <f t="shared" si="101"/>
        <v>0</v>
      </c>
      <c r="N1039" s="135">
        <f t="shared" si="98"/>
        <v>0.294</v>
      </c>
      <c r="O1039" s="176" t="str">
        <f t="shared" si="99"/>
        <v>是</v>
      </c>
      <c r="P1039" s="176" t="str">
        <f t="shared" si="102"/>
        <v>否</v>
      </c>
    </row>
    <row r="1040" ht="14.25" hidden="1" customHeight="1" spans="1:16">
      <c r="A1040" s="167" t="s">
        <v>135</v>
      </c>
      <c r="B1040" s="168" t="s">
        <v>135</v>
      </c>
      <c r="C1040" s="456" t="s">
        <v>1957</v>
      </c>
      <c r="D1040" s="169" t="s">
        <v>1964</v>
      </c>
      <c r="E1040" s="168" t="s">
        <v>147</v>
      </c>
      <c r="F1040" s="49" t="s">
        <v>1965</v>
      </c>
      <c r="G1040" s="26">
        <f>VLOOKUP(D1040,全省上年决算数!$D$4:$G$1301,4)</f>
        <v>0</v>
      </c>
      <c r="H1040" s="26">
        <f>IFERROR(VLOOKUP(D1040,全省预算!D:I,5,0),)</f>
        <v>0</v>
      </c>
      <c r="I1040" s="26"/>
      <c r="J1040" s="26">
        <f>SUMIF(全省决算数!A1039:A2419,D1040:D2336,全省决算数!C1039:C2419)</f>
        <v>8250</v>
      </c>
      <c r="K1040" s="175"/>
      <c r="L1040" s="175"/>
      <c r="M1040" s="175">
        <f t="shared" si="101"/>
        <v>0</v>
      </c>
      <c r="N1040" s="135" t="str">
        <f t="shared" si="98"/>
        <v/>
      </c>
      <c r="O1040" s="176" t="str">
        <f t="shared" si="99"/>
        <v>是</v>
      </c>
      <c r="P1040" s="176" t="str">
        <f t="shared" si="102"/>
        <v>否</v>
      </c>
    </row>
    <row r="1041" ht="14.25" hidden="1" customHeight="1" spans="1:16">
      <c r="A1041" s="167" t="s">
        <v>135</v>
      </c>
      <c r="B1041" s="168" t="s">
        <v>135</v>
      </c>
      <c r="C1041" s="456" t="s">
        <v>1957</v>
      </c>
      <c r="D1041" s="169" t="s">
        <v>1966</v>
      </c>
      <c r="E1041" s="168" t="s">
        <v>147</v>
      </c>
      <c r="F1041" s="49" t="s">
        <v>1967</v>
      </c>
      <c r="G1041" s="26">
        <f>VLOOKUP(D1041,全省上年决算数!$D$4:$G$1301,4)</f>
        <v>0</v>
      </c>
      <c r="H1041" s="26">
        <f>IFERROR(VLOOKUP(D1041,全省预算!D:I,5,0),)</f>
        <v>0</v>
      </c>
      <c r="I1041" s="26"/>
      <c r="J1041" s="26">
        <f>SUMIF(全省决算数!A1040:A2420,D1041:D2337,全省决算数!C1040:C2420)</f>
        <v>0</v>
      </c>
      <c r="K1041" s="175"/>
      <c r="L1041" s="175"/>
      <c r="M1041" s="175">
        <f t="shared" si="101"/>
        <v>0</v>
      </c>
      <c r="N1041" s="135" t="str">
        <f t="shared" si="98"/>
        <v/>
      </c>
      <c r="O1041" s="176" t="str">
        <f t="shared" si="99"/>
        <v>否</v>
      </c>
      <c r="P1041" s="176" t="str">
        <f t="shared" si="102"/>
        <v>否</v>
      </c>
    </row>
    <row r="1042" ht="14.25" hidden="1" customHeight="1" spans="1:16">
      <c r="A1042" s="167" t="s">
        <v>135</v>
      </c>
      <c r="B1042" s="168"/>
      <c r="C1042" s="456" t="s">
        <v>1957</v>
      </c>
      <c r="D1042" s="169" t="s">
        <v>1968</v>
      </c>
      <c r="E1042" s="168" t="s">
        <v>147</v>
      </c>
      <c r="F1042" s="49" t="s">
        <v>1969</v>
      </c>
      <c r="G1042" s="26">
        <f>VLOOKUP(D1042,全省上年决算数!$D$4:$G$1301,4)</f>
        <v>2923</v>
      </c>
      <c r="H1042" s="26">
        <f>IFERROR(VLOOKUP(D1042,全省预算!D:I,5,0),)</f>
        <v>2990</v>
      </c>
      <c r="I1042" s="26"/>
      <c r="J1042" s="26">
        <f>SUMIF(全省决算数!A1041:A2421,D1042:D2338,全省决算数!C1041:C2421)</f>
        <v>640</v>
      </c>
      <c r="K1042" s="175">
        <f t="shared" si="100"/>
        <v>0.22</v>
      </c>
      <c r="L1042" s="175">
        <f t="shared" si="103"/>
        <v>0.21</v>
      </c>
      <c r="M1042" s="175">
        <f t="shared" si="101"/>
        <v>0</v>
      </c>
      <c r="N1042" s="135">
        <f t="shared" si="98"/>
        <v>-0.781</v>
      </c>
      <c r="O1042" s="176" t="str">
        <f t="shared" si="99"/>
        <v>是</v>
      </c>
      <c r="P1042" s="176" t="str">
        <f t="shared" si="102"/>
        <v>否</v>
      </c>
    </row>
    <row r="1043" ht="14.25" hidden="1" customHeight="1" spans="1:16">
      <c r="A1043" s="167" t="s">
        <v>135</v>
      </c>
      <c r="B1043" s="168" t="s">
        <v>135</v>
      </c>
      <c r="C1043" s="456" t="s">
        <v>1957</v>
      </c>
      <c r="D1043" s="169" t="s">
        <v>1970</v>
      </c>
      <c r="E1043" s="168" t="s">
        <v>147</v>
      </c>
      <c r="F1043" s="49" t="s">
        <v>1971</v>
      </c>
      <c r="G1043" s="26">
        <f>VLOOKUP(D1043,全省上年决算数!$D$4:$G$1301,4)</f>
        <v>13518</v>
      </c>
      <c r="H1043" s="26">
        <f>IFERROR(VLOOKUP(D1043,全省预算!D:I,5,0),)</f>
        <v>13900</v>
      </c>
      <c r="I1043" s="26"/>
      <c r="J1043" s="26">
        <f>SUMIF(全省决算数!A1042:A2422,D1043:D2339,全省决算数!C1042:C2422)</f>
        <v>6674</v>
      </c>
      <c r="K1043" s="175">
        <f t="shared" si="100"/>
        <v>0.49</v>
      </c>
      <c r="L1043" s="175">
        <f t="shared" si="103"/>
        <v>0.48</v>
      </c>
      <c r="M1043" s="175">
        <f t="shared" si="101"/>
        <v>0</v>
      </c>
      <c r="N1043" s="135">
        <f t="shared" si="98"/>
        <v>-0.506</v>
      </c>
      <c r="O1043" s="176" t="str">
        <f t="shared" si="99"/>
        <v>是</v>
      </c>
      <c r="P1043" s="176" t="str">
        <f t="shared" si="102"/>
        <v>否</v>
      </c>
    </row>
    <row r="1044" ht="14.25" hidden="1" customHeight="1" spans="1:16">
      <c r="A1044" s="167" t="s">
        <v>135</v>
      </c>
      <c r="B1044" s="168" t="s">
        <v>135</v>
      </c>
      <c r="C1044" s="456" t="s">
        <v>1957</v>
      </c>
      <c r="D1044" s="169" t="s">
        <v>1972</v>
      </c>
      <c r="E1044" s="168" t="s">
        <v>147</v>
      </c>
      <c r="F1044" s="49" t="s">
        <v>1973</v>
      </c>
      <c r="G1044" s="26">
        <f>VLOOKUP(D1044,全省上年决算数!$D$4:$G$1301,4)</f>
        <v>240</v>
      </c>
      <c r="H1044" s="26">
        <f>IFERROR(VLOOKUP(D1044,全省预算!D:I,5,0),)</f>
        <v>240</v>
      </c>
      <c r="I1044" s="26"/>
      <c r="J1044" s="26">
        <f>SUMIF(全省决算数!A1043:A2423,D1044:D2340,全省决算数!C1043:C2423)</f>
        <v>0</v>
      </c>
      <c r="K1044" s="175">
        <f t="shared" si="100"/>
        <v>0</v>
      </c>
      <c r="L1044" s="175">
        <f t="shared" si="103"/>
        <v>0</v>
      </c>
      <c r="M1044" s="175">
        <f t="shared" si="101"/>
        <v>0</v>
      </c>
      <c r="N1044" s="135">
        <f t="shared" si="98"/>
        <v>-1</v>
      </c>
      <c r="O1044" s="176" t="str">
        <f t="shared" si="99"/>
        <v>是</v>
      </c>
      <c r="P1044" s="176" t="str">
        <f t="shared" si="102"/>
        <v>否</v>
      </c>
    </row>
    <row r="1045" ht="14.25" hidden="1" customHeight="1" spans="1:16">
      <c r="A1045" s="167" t="s">
        <v>135</v>
      </c>
      <c r="B1045" s="168" t="s">
        <v>135</v>
      </c>
      <c r="C1045" s="456" t="s">
        <v>1957</v>
      </c>
      <c r="D1045" s="169" t="s">
        <v>1974</v>
      </c>
      <c r="E1045" s="168" t="s">
        <v>147</v>
      </c>
      <c r="F1045" s="49" t="s">
        <v>1975</v>
      </c>
      <c r="G1045" s="26">
        <f>VLOOKUP(D1045,全省上年决算数!$D$4:$G$1301,4)</f>
        <v>5</v>
      </c>
      <c r="H1045" s="26">
        <f>IFERROR(VLOOKUP(D1045,全省预算!D:I,5,0),)</f>
        <v>5</v>
      </c>
      <c r="I1045" s="26"/>
      <c r="J1045" s="26">
        <f>SUMIF(全省决算数!A1044:A2424,D1045:D2341,全省决算数!C1044:C2424)</f>
        <v>0</v>
      </c>
      <c r="K1045" s="175">
        <f t="shared" si="100"/>
        <v>0</v>
      </c>
      <c r="L1045" s="175">
        <f t="shared" si="103"/>
        <v>0</v>
      </c>
      <c r="M1045" s="175">
        <f t="shared" si="101"/>
        <v>0</v>
      </c>
      <c r="N1045" s="135">
        <f t="shared" si="98"/>
        <v>-1</v>
      </c>
      <c r="O1045" s="176" t="str">
        <f t="shared" si="99"/>
        <v>是</v>
      </c>
      <c r="P1045" s="176" t="str">
        <f t="shared" si="102"/>
        <v>否</v>
      </c>
    </row>
    <row r="1046" ht="14.25" hidden="1" customHeight="1" spans="1:16">
      <c r="A1046" s="167" t="s">
        <v>135</v>
      </c>
      <c r="B1046" s="168" t="s">
        <v>135</v>
      </c>
      <c r="C1046" s="456" t="s">
        <v>1957</v>
      </c>
      <c r="D1046" s="169" t="s">
        <v>1976</v>
      </c>
      <c r="E1046" s="168" t="s">
        <v>147</v>
      </c>
      <c r="F1046" s="49" t="s">
        <v>1977</v>
      </c>
      <c r="G1046" s="26">
        <f>VLOOKUP(D1046,全省上年决算数!$D$4:$G$1301,4)</f>
        <v>0</v>
      </c>
      <c r="H1046" s="26">
        <f>IFERROR(VLOOKUP(D1046,全省预算!D:I,5,0),)</f>
        <v>0</v>
      </c>
      <c r="I1046" s="26"/>
      <c r="J1046" s="26">
        <f>SUMIF(全省决算数!A1045:A2425,D1046:D2342,全省决算数!C1045:C2425)</f>
        <v>0</v>
      </c>
      <c r="K1046" s="175"/>
      <c r="L1046" s="175"/>
      <c r="M1046" s="175">
        <f t="shared" si="101"/>
        <v>0</v>
      </c>
      <c r="N1046" s="135" t="str">
        <f t="shared" si="98"/>
        <v/>
      </c>
      <c r="O1046" s="176" t="str">
        <f t="shared" si="99"/>
        <v>否</v>
      </c>
      <c r="P1046" s="176" t="str">
        <f t="shared" si="102"/>
        <v>否</v>
      </c>
    </row>
    <row r="1047" ht="14.25" hidden="1" customHeight="1" spans="1:16">
      <c r="A1047" s="167" t="s">
        <v>135</v>
      </c>
      <c r="B1047" s="168" t="s">
        <v>135</v>
      </c>
      <c r="C1047" s="456" t="s">
        <v>1957</v>
      </c>
      <c r="D1047" s="169" t="s">
        <v>1978</v>
      </c>
      <c r="E1047" s="168" t="s">
        <v>147</v>
      </c>
      <c r="F1047" s="49" t="s">
        <v>1979</v>
      </c>
      <c r="G1047" s="26">
        <f>VLOOKUP(D1047,全省上年决算数!$D$4:$G$1301,4)</f>
        <v>270</v>
      </c>
      <c r="H1047" s="26">
        <f>IFERROR(VLOOKUP(D1047,全省预算!D:I,5,0),)</f>
        <v>270</v>
      </c>
      <c r="I1047" s="26"/>
      <c r="J1047" s="26">
        <f>SUMIF(全省决算数!A1046:A2426,D1047:D2343,全省决算数!C1046:C2426)</f>
        <v>0</v>
      </c>
      <c r="K1047" s="175">
        <f t="shared" si="100"/>
        <v>0</v>
      </c>
      <c r="L1047" s="175">
        <f t="shared" si="103"/>
        <v>0</v>
      </c>
      <c r="M1047" s="175">
        <f t="shared" si="101"/>
        <v>0</v>
      </c>
      <c r="N1047" s="135">
        <f t="shared" si="98"/>
        <v>-1</v>
      </c>
      <c r="O1047" s="176" t="str">
        <f t="shared" si="99"/>
        <v>是</v>
      </c>
      <c r="P1047" s="176" t="str">
        <f t="shared" si="102"/>
        <v>否</v>
      </c>
    </row>
    <row r="1048" ht="14.25" hidden="1" customHeight="1" spans="1:16">
      <c r="A1048" s="167" t="s">
        <v>135</v>
      </c>
      <c r="B1048" s="168" t="s">
        <v>135</v>
      </c>
      <c r="C1048" s="456" t="s">
        <v>1957</v>
      </c>
      <c r="D1048" s="169" t="s">
        <v>1980</v>
      </c>
      <c r="E1048" s="168" t="s">
        <v>147</v>
      </c>
      <c r="F1048" s="49" t="s">
        <v>1981</v>
      </c>
      <c r="G1048" s="26">
        <f>VLOOKUP(D1048,全省上年决算数!$D$4:$G$1301,4)</f>
        <v>0</v>
      </c>
      <c r="H1048" s="26">
        <f>IFERROR(VLOOKUP(D1048,全省预算!D:I,5,0),)</f>
        <v>0</v>
      </c>
      <c r="I1048" s="26"/>
      <c r="J1048" s="26">
        <f>SUMIF(全省决算数!A1047:A2427,D1048:D2344,全省决算数!C1047:C2427)</f>
        <v>0</v>
      </c>
      <c r="K1048" s="175"/>
      <c r="L1048" s="175"/>
      <c r="M1048" s="175">
        <f t="shared" si="101"/>
        <v>0</v>
      </c>
      <c r="N1048" s="135" t="str">
        <f t="shared" si="98"/>
        <v/>
      </c>
      <c r="O1048" s="176" t="str">
        <f t="shared" si="99"/>
        <v>否</v>
      </c>
      <c r="P1048" s="176" t="str">
        <f t="shared" si="102"/>
        <v>否</v>
      </c>
    </row>
    <row r="1049" ht="14.25" hidden="1" customHeight="1" spans="1:16">
      <c r="A1049" s="167" t="s">
        <v>135</v>
      </c>
      <c r="B1049" s="168" t="s">
        <v>135</v>
      </c>
      <c r="C1049" s="456" t="s">
        <v>1957</v>
      </c>
      <c r="D1049" s="169" t="s">
        <v>1982</v>
      </c>
      <c r="E1049" s="168" t="s">
        <v>147</v>
      </c>
      <c r="F1049" s="49" t="s">
        <v>1983</v>
      </c>
      <c r="G1049" s="26">
        <f>VLOOKUP(D1049,全省上年决算数!$D$4:$G$1301,4)</f>
        <v>599</v>
      </c>
      <c r="H1049" s="26">
        <f>IFERROR(VLOOKUP(D1049,全省预算!D:I,5,0),)</f>
        <v>600</v>
      </c>
      <c r="I1049" s="26"/>
      <c r="J1049" s="26">
        <f>SUMIF(全省决算数!A1048:A2428,D1049:D2345,全省决算数!C1048:C2428)</f>
        <v>412</v>
      </c>
      <c r="K1049" s="175">
        <f t="shared" si="100"/>
        <v>0.69</v>
      </c>
      <c r="L1049" s="175">
        <f t="shared" si="103"/>
        <v>0.69</v>
      </c>
      <c r="M1049" s="175">
        <f t="shared" si="101"/>
        <v>0</v>
      </c>
      <c r="N1049" s="135">
        <f t="shared" si="98"/>
        <v>-0.312</v>
      </c>
      <c r="O1049" s="176" t="str">
        <f t="shared" si="99"/>
        <v>是</v>
      </c>
      <c r="P1049" s="176" t="str">
        <f t="shared" si="102"/>
        <v>否</v>
      </c>
    </row>
    <row r="1050" ht="14.25" hidden="1" customHeight="1" spans="1:16">
      <c r="A1050" s="167" t="s">
        <v>135</v>
      </c>
      <c r="B1050" s="168" t="s">
        <v>135</v>
      </c>
      <c r="C1050" s="456" t="s">
        <v>1957</v>
      </c>
      <c r="D1050" s="169" t="s">
        <v>1984</v>
      </c>
      <c r="E1050" s="168" t="s">
        <v>147</v>
      </c>
      <c r="F1050" s="49" t="s">
        <v>1985</v>
      </c>
      <c r="G1050" s="26">
        <f>VLOOKUP(D1050,全省上年决算数!$D$4:$G$1301,4)</f>
        <v>35804</v>
      </c>
      <c r="H1050" s="26">
        <f>IFERROR(VLOOKUP(D1050,全省预算!D:I,5,0),)</f>
        <v>35888</v>
      </c>
      <c r="I1050" s="26"/>
      <c r="J1050" s="26">
        <f>SUMIF(全省决算数!A1049:A2429,D1050:D2346,全省决算数!C1049:C2429)</f>
        <v>30065</v>
      </c>
      <c r="K1050" s="175">
        <f t="shared" si="100"/>
        <v>0.84</v>
      </c>
      <c r="L1050" s="175">
        <f t="shared" si="103"/>
        <v>0.84</v>
      </c>
      <c r="M1050" s="175">
        <f t="shared" si="101"/>
        <v>0</v>
      </c>
      <c r="N1050" s="135">
        <f t="shared" si="98"/>
        <v>-0.16</v>
      </c>
      <c r="O1050" s="176" t="str">
        <f t="shared" si="99"/>
        <v>是</v>
      </c>
      <c r="P1050" s="176" t="str">
        <f t="shared" si="102"/>
        <v>否</v>
      </c>
    </row>
    <row r="1051" ht="21.95" customHeight="1" spans="1:16">
      <c r="A1051" s="167" t="s">
        <v>135</v>
      </c>
      <c r="B1051" s="456" t="s">
        <v>1938</v>
      </c>
      <c r="C1051" s="168"/>
      <c r="D1051" s="169" t="s">
        <v>1986</v>
      </c>
      <c r="E1051" s="168"/>
      <c r="F1051" s="49" t="s">
        <v>1987</v>
      </c>
      <c r="G1051" s="26">
        <f>SUMIF($C1052:$C$1301,$D1051,$G1052:$G$1301)</f>
        <v>71</v>
      </c>
      <c r="H1051" s="26">
        <f>VLOOKUP(F1051,全省预算!$F:$H,3,0)</f>
        <v>101</v>
      </c>
      <c r="I1051" s="26">
        <f>IFERROR(VLOOKUP(D1051,全省调整!A:I,3,0),)</f>
        <v>92</v>
      </c>
      <c r="J1051" s="26">
        <f>VLOOKUP(F1051,全省决算数!$B:$C,2,0)</f>
        <v>90</v>
      </c>
      <c r="K1051" s="407">
        <f t="shared" si="100"/>
        <v>1.268</v>
      </c>
      <c r="L1051" s="407">
        <f t="shared" si="103"/>
        <v>0.891</v>
      </c>
      <c r="M1051" s="407">
        <f t="shared" si="101"/>
        <v>0.978</v>
      </c>
      <c r="N1051" s="135">
        <f t="shared" si="98"/>
        <v>0.268</v>
      </c>
      <c r="O1051" s="176" t="str">
        <f t="shared" si="99"/>
        <v>是</v>
      </c>
      <c r="P1051" s="176" t="str">
        <f t="shared" si="102"/>
        <v>是</v>
      </c>
    </row>
    <row r="1052" ht="14.25" hidden="1" customHeight="1" spans="1:16">
      <c r="A1052" s="167" t="s">
        <v>135</v>
      </c>
      <c r="B1052" s="168" t="s">
        <v>135</v>
      </c>
      <c r="C1052" s="456" t="s">
        <v>1986</v>
      </c>
      <c r="D1052" s="169" t="s">
        <v>1988</v>
      </c>
      <c r="E1052" s="168" t="s">
        <v>147</v>
      </c>
      <c r="F1052" s="49" t="s">
        <v>141</v>
      </c>
      <c r="G1052" s="26">
        <f>VLOOKUP(D1052,全省上年决算数!$D$4:$G$1301,4)</f>
        <v>56</v>
      </c>
      <c r="H1052" s="26">
        <f>IFERROR(VLOOKUP(D1052,全省预算!D:I,5,0),)</f>
        <v>56</v>
      </c>
      <c r="I1052" s="26"/>
      <c r="J1052" s="26">
        <f>SUMIF(全省决算数!A1051:A2431,D1052:D2348,全省决算数!C1051:C2431)</f>
        <v>60</v>
      </c>
      <c r="K1052" s="175">
        <f t="shared" si="100"/>
        <v>1.07</v>
      </c>
      <c r="L1052" s="175">
        <f t="shared" si="103"/>
        <v>1.07</v>
      </c>
      <c r="M1052" s="175">
        <f t="shared" si="101"/>
        <v>0</v>
      </c>
      <c r="N1052" s="135">
        <f t="shared" si="98"/>
        <v>0.071</v>
      </c>
      <c r="O1052" s="176" t="str">
        <f t="shared" si="99"/>
        <v>是</v>
      </c>
      <c r="P1052" s="176" t="str">
        <f t="shared" si="102"/>
        <v>否</v>
      </c>
    </row>
    <row r="1053" ht="14.25" hidden="1" customHeight="1" spans="1:16">
      <c r="A1053" s="167" t="s">
        <v>135</v>
      </c>
      <c r="B1053" s="168" t="s">
        <v>135</v>
      </c>
      <c r="C1053" s="456" t="s">
        <v>1986</v>
      </c>
      <c r="D1053" s="169" t="s">
        <v>1989</v>
      </c>
      <c r="E1053" s="168" t="s">
        <v>147</v>
      </c>
      <c r="F1053" s="49" t="s">
        <v>143</v>
      </c>
      <c r="G1053" s="26">
        <f>VLOOKUP(D1053,全省上年决算数!$D$4:$G$1301,4)</f>
        <v>0</v>
      </c>
      <c r="H1053" s="26">
        <f>IFERROR(VLOOKUP(D1053,全省预算!D:I,5,0),)</f>
        <v>0</v>
      </c>
      <c r="I1053" s="26"/>
      <c r="J1053" s="26">
        <f>SUMIF(全省决算数!A1052:A2432,D1053:D2349,全省决算数!C1052:C2432)</f>
        <v>0</v>
      </c>
      <c r="K1053" s="175"/>
      <c r="L1053" s="175"/>
      <c r="M1053" s="175">
        <f t="shared" si="101"/>
        <v>0</v>
      </c>
      <c r="N1053" s="135" t="str">
        <f t="shared" si="98"/>
        <v/>
      </c>
      <c r="O1053" s="176" t="str">
        <f t="shared" si="99"/>
        <v>否</v>
      </c>
      <c r="P1053" s="176" t="str">
        <f t="shared" si="102"/>
        <v>否</v>
      </c>
    </row>
    <row r="1054" ht="14.25" hidden="1" customHeight="1" spans="1:16">
      <c r="A1054" s="167" t="s">
        <v>135</v>
      </c>
      <c r="B1054" s="168" t="s">
        <v>135</v>
      </c>
      <c r="C1054" s="456" t="s">
        <v>1986</v>
      </c>
      <c r="D1054" s="169" t="s">
        <v>1990</v>
      </c>
      <c r="E1054" s="168" t="s">
        <v>147</v>
      </c>
      <c r="F1054" s="49" t="s">
        <v>145</v>
      </c>
      <c r="G1054" s="26">
        <f>VLOOKUP(D1054,全省上年决算数!$D$4:$G$1301,4)</f>
        <v>0</v>
      </c>
      <c r="H1054" s="26">
        <f>IFERROR(VLOOKUP(D1054,全省预算!D:I,5,0),)</f>
        <v>30</v>
      </c>
      <c r="I1054" s="26"/>
      <c r="J1054" s="26">
        <f>SUMIF(全省决算数!A1053:A2433,D1054:D2350,全省决算数!C1053:C2433)</f>
        <v>30</v>
      </c>
      <c r="K1054" s="175"/>
      <c r="L1054" s="175"/>
      <c r="M1054" s="175">
        <f t="shared" si="101"/>
        <v>0</v>
      </c>
      <c r="N1054" s="135" t="str">
        <f t="shared" si="98"/>
        <v/>
      </c>
      <c r="O1054" s="176" t="str">
        <f t="shared" si="99"/>
        <v>是</v>
      </c>
      <c r="P1054" s="176" t="str">
        <f t="shared" si="102"/>
        <v>否</v>
      </c>
    </row>
    <row r="1055" ht="14.25" hidden="1" customHeight="1" spans="1:16">
      <c r="A1055" s="167" t="s">
        <v>135</v>
      </c>
      <c r="B1055" s="168" t="s">
        <v>135</v>
      </c>
      <c r="C1055" s="456" t="s">
        <v>1986</v>
      </c>
      <c r="D1055" s="169" t="s">
        <v>1991</v>
      </c>
      <c r="E1055" s="168" t="s">
        <v>147</v>
      </c>
      <c r="F1055" s="49" t="s">
        <v>1992</v>
      </c>
      <c r="G1055" s="26">
        <f>VLOOKUP(D1055,全省上年决算数!$D$4:$G$1301,4)</f>
        <v>15</v>
      </c>
      <c r="H1055" s="26">
        <f>IFERROR(VLOOKUP(D1055,全省预算!D:I,5,0),)</f>
        <v>15</v>
      </c>
      <c r="I1055" s="26"/>
      <c r="J1055" s="26">
        <f>SUMIF(全省决算数!A1054:A2434,D1055:D2351,全省决算数!C1054:C2434)</f>
        <v>0</v>
      </c>
      <c r="K1055" s="175">
        <f t="shared" si="100"/>
        <v>0</v>
      </c>
      <c r="L1055" s="175">
        <f t="shared" si="103"/>
        <v>0</v>
      </c>
      <c r="M1055" s="175">
        <f t="shared" si="101"/>
        <v>0</v>
      </c>
      <c r="N1055" s="135">
        <f t="shared" si="98"/>
        <v>-1</v>
      </c>
      <c r="O1055" s="176" t="str">
        <f t="shared" si="99"/>
        <v>是</v>
      </c>
      <c r="P1055" s="176" t="str">
        <f t="shared" si="102"/>
        <v>否</v>
      </c>
    </row>
    <row r="1056" ht="21.95" customHeight="1" spans="1:16">
      <c r="A1056" s="167" t="s">
        <v>135</v>
      </c>
      <c r="B1056" s="456" t="s">
        <v>1938</v>
      </c>
      <c r="C1056" s="168"/>
      <c r="D1056" s="455" t="s">
        <v>1993</v>
      </c>
      <c r="E1056" s="168"/>
      <c r="F1056" s="27" t="s">
        <v>1994</v>
      </c>
      <c r="G1056" s="26">
        <f>SUMIF($C1057:$C$1301,$D1056,$G1057:$G$1301)</f>
        <v>193743</v>
      </c>
      <c r="H1056" s="26">
        <f>VLOOKUP(F1056,全省预算!$F:$H,3,0)</f>
        <v>201000</v>
      </c>
      <c r="I1056" s="26">
        <f>IFERROR(VLOOKUP(D1056,全省调整!A:I,3,0),)</f>
        <v>211661</v>
      </c>
      <c r="J1056" s="26">
        <f>VLOOKUP(F1056,全省决算数!$B:$C,2,0)</f>
        <v>198316</v>
      </c>
      <c r="K1056" s="407">
        <f t="shared" si="100"/>
        <v>1.024</v>
      </c>
      <c r="L1056" s="407">
        <f t="shared" si="103"/>
        <v>0.987</v>
      </c>
      <c r="M1056" s="407">
        <f t="shared" si="101"/>
        <v>0.937</v>
      </c>
      <c r="N1056" s="135">
        <f t="shared" si="98"/>
        <v>0.024</v>
      </c>
      <c r="O1056" s="176" t="str">
        <f t="shared" si="99"/>
        <v>是</v>
      </c>
      <c r="P1056" s="176" t="str">
        <f t="shared" si="102"/>
        <v>是</v>
      </c>
    </row>
    <row r="1057" ht="14.25" hidden="1" customHeight="1" spans="1:16">
      <c r="A1057" s="167" t="s">
        <v>135</v>
      </c>
      <c r="B1057" s="168" t="s">
        <v>135</v>
      </c>
      <c r="C1057" s="456" t="s">
        <v>1993</v>
      </c>
      <c r="D1057" s="455" t="s">
        <v>1995</v>
      </c>
      <c r="E1057" s="168" t="s">
        <v>147</v>
      </c>
      <c r="F1057" s="49" t="s">
        <v>141</v>
      </c>
      <c r="G1057" s="26">
        <f>VLOOKUP(D1057,全省上年决算数!$D$4:$G$1301,4)</f>
        <v>13184</v>
      </c>
      <c r="H1057" s="26">
        <f>IFERROR(VLOOKUP(D1057,全省预算!D:I,5,0),)</f>
        <v>13000</v>
      </c>
      <c r="I1057" s="26"/>
      <c r="J1057" s="26">
        <f>SUMIF(全省决算数!A1056:A2436,D1057:D2353,全省决算数!C1056:C2436)</f>
        <v>15949</v>
      </c>
      <c r="K1057" s="175">
        <f t="shared" si="100"/>
        <v>1.21</v>
      </c>
      <c r="L1057" s="175">
        <f t="shared" si="103"/>
        <v>1.23</v>
      </c>
      <c r="M1057" s="175">
        <f t="shared" si="101"/>
        <v>0</v>
      </c>
      <c r="N1057" s="135">
        <f t="shared" si="98"/>
        <v>0.21</v>
      </c>
      <c r="O1057" s="176" t="str">
        <f t="shared" si="99"/>
        <v>是</v>
      </c>
      <c r="P1057" s="176" t="str">
        <f t="shared" si="102"/>
        <v>否</v>
      </c>
    </row>
    <row r="1058" ht="14.25" hidden="1" customHeight="1" spans="1:16">
      <c r="A1058" s="167" t="s">
        <v>135</v>
      </c>
      <c r="B1058" s="168"/>
      <c r="C1058" s="456" t="s">
        <v>1993</v>
      </c>
      <c r="D1058" s="455" t="s">
        <v>1996</v>
      </c>
      <c r="E1058" s="168" t="s">
        <v>147</v>
      </c>
      <c r="F1058" s="49" t="s">
        <v>143</v>
      </c>
      <c r="G1058" s="26">
        <f>VLOOKUP(D1058,全省上年决算数!$D$4:$G$1301,4)</f>
        <v>2684</v>
      </c>
      <c r="H1058" s="26">
        <f>IFERROR(VLOOKUP(D1058,全省预算!D:I,5,0),)</f>
        <v>2750</v>
      </c>
      <c r="I1058" s="26"/>
      <c r="J1058" s="26">
        <f>SUMIF(全省决算数!A1057:A2437,D1058:D2354,全省决算数!C1057:C2437)</f>
        <v>2214</v>
      </c>
      <c r="K1058" s="175">
        <f t="shared" si="100"/>
        <v>0.82</v>
      </c>
      <c r="L1058" s="175">
        <f t="shared" si="103"/>
        <v>0.81</v>
      </c>
      <c r="M1058" s="175">
        <f t="shared" si="101"/>
        <v>0</v>
      </c>
      <c r="N1058" s="135">
        <f t="shared" si="98"/>
        <v>-0.175</v>
      </c>
      <c r="O1058" s="176" t="str">
        <f t="shared" si="99"/>
        <v>是</v>
      </c>
      <c r="P1058" s="176" t="str">
        <f t="shared" si="102"/>
        <v>否</v>
      </c>
    </row>
    <row r="1059" ht="14.25" hidden="1" customHeight="1" spans="1:16">
      <c r="A1059" s="167" t="s">
        <v>135</v>
      </c>
      <c r="B1059" s="168"/>
      <c r="C1059" s="456" t="s">
        <v>1993</v>
      </c>
      <c r="D1059" s="455" t="s">
        <v>1997</v>
      </c>
      <c r="E1059" s="168" t="s">
        <v>147</v>
      </c>
      <c r="F1059" s="49" t="s">
        <v>145</v>
      </c>
      <c r="G1059" s="26">
        <f>VLOOKUP(D1059,全省上年决算数!$D$4:$G$1301,4)</f>
        <v>298</v>
      </c>
      <c r="H1059" s="26">
        <f>IFERROR(VLOOKUP(D1059,全省预算!D:I,5,0),)</f>
        <v>300</v>
      </c>
      <c r="I1059" s="26"/>
      <c r="J1059" s="26">
        <f>SUMIF(全省决算数!A1058:A2438,D1059:D2355,全省决算数!C1058:C2438)</f>
        <v>330</v>
      </c>
      <c r="K1059" s="175">
        <f t="shared" si="100"/>
        <v>1.11</v>
      </c>
      <c r="L1059" s="175">
        <f t="shared" si="103"/>
        <v>1.1</v>
      </c>
      <c r="M1059" s="175">
        <f t="shared" si="101"/>
        <v>0</v>
      </c>
      <c r="N1059" s="135">
        <f t="shared" si="98"/>
        <v>0.107</v>
      </c>
      <c r="O1059" s="176" t="str">
        <f t="shared" si="99"/>
        <v>是</v>
      </c>
      <c r="P1059" s="176" t="str">
        <f t="shared" si="102"/>
        <v>否</v>
      </c>
    </row>
    <row r="1060" ht="14.25" hidden="1" customHeight="1" spans="1:16">
      <c r="A1060" s="167" t="s">
        <v>135</v>
      </c>
      <c r="B1060" s="168"/>
      <c r="C1060" s="456" t="s">
        <v>1993</v>
      </c>
      <c r="D1060" s="455" t="s">
        <v>1998</v>
      </c>
      <c r="E1060" s="168" t="s">
        <v>147</v>
      </c>
      <c r="F1060" s="49" t="s">
        <v>1999</v>
      </c>
      <c r="G1060" s="26">
        <f>VLOOKUP(D1060,全省上年决算数!$D$4:$G$1301,4)</f>
        <v>25</v>
      </c>
      <c r="H1060" s="26">
        <f>IFERROR(VLOOKUP(D1060,全省预算!D:I,5,0),)</f>
        <v>25</v>
      </c>
      <c r="I1060" s="26"/>
      <c r="J1060" s="26">
        <f>SUMIF(全省决算数!A1059:A2439,D1060:D2356,全省决算数!C1059:C2439)</f>
        <v>0</v>
      </c>
      <c r="K1060" s="175">
        <f t="shared" si="100"/>
        <v>0</v>
      </c>
      <c r="L1060" s="175">
        <f t="shared" si="103"/>
        <v>0</v>
      </c>
      <c r="M1060" s="175">
        <f t="shared" si="101"/>
        <v>0</v>
      </c>
      <c r="N1060" s="135">
        <f t="shared" si="98"/>
        <v>-1</v>
      </c>
      <c r="O1060" s="176" t="str">
        <f t="shared" si="99"/>
        <v>是</v>
      </c>
      <c r="P1060" s="176" t="str">
        <f t="shared" si="102"/>
        <v>否</v>
      </c>
    </row>
    <row r="1061" ht="14.25" hidden="1" customHeight="1" spans="1:16">
      <c r="A1061" s="167" t="s">
        <v>135</v>
      </c>
      <c r="B1061" s="168"/>
      <c r="C1061" s="456" t="s">
        <v>1993</v>
      </c>
      <c r="D1061" s="455" t="s">
        <v>2000</v>
      </c>
      <c r="E1061" s="168" t="s">
        <v>147</v>
      </c>
      <c r="F1061" s="49" t="s">
        <v>2001</v>
      </c>
      <c r="G1061" s="26">
        <f>VLOOKUP(D1061,全省上年决算数!$D$4:$G$1301,4)</f>
        <v>1529</v>
      </c>
      <c r="H1061" s="26">
        <f>IFERROR(VLOOKUP(D1061,全省预算!D:I,5,0),)</f>
        <v>1600</v>
      </c>
      <c r="I1061" s="26"/>
      <c r="J1061" s="26">
        <f>SUMIF(全省决算数!A1060:A2440,D1061:D2357,全省决算数!C1060:C2440)</f>
        <v>291</v>
      </c>
      <c r="K1061" s="175">
        <f t="shared" si="100"/>
        <v>0.19</v>
      </c>
      <c r="L1061" s="175">
        <f t="shared" si="103"/>
        <v>0.18</v>
      </c>
      <c r="M1061" s="175">
        <f t="shared" si="101"/>
        <v>0</v>
      </c>
      <c r="N1061" s="135">
        <f t="shared" si="98"/>
        <v>-0.81</v>
      </c>
      <c r="O1061" s="176" t="str">
        <f t="shared" si="99"/>
        <v>是</v>
      </c>
      <c r="P1061" s="176" t="str">
        <f t="shared" si="102"/>
        <v>否</v>
      </c>
    </row>
    <row r="1062" ht="14.25" hidden="1" customHeight="1" spans="1:16">
      <c r="A1062" s="167" t="s">
        <v>135</v>
      </c>
      <c r="B1062" s="168"/>
      <c r="C1062" s="456" t="s">
        <v>1993</v>
      </c>
      <c r="D1062" s="455" t="s">
        <v>2002</v>
      </c>
      <c r="E1062" s="168" t="s">
        <v>147</v>
      </c>
      <c r="F1062" s="49" t="s">
        <v>2003</v>
      </c>
      <c r="G1062" s="26">
        <f>VLOOKUP(D1062,全省上年决算数!$D$4:$G$1301,4)</f>
        <v>765</v>
      </c>
      <c r="H1062" s="26">
        <f>IFERROR(VLOOKUP(D1062,全省预算!D:I,5,0),)</f>
        <v>1330</v>
      </c>
      <c r="I1062" s="26"/>
      <c r="J1062" s="26">
        <f>SUMIF(全省决算数!A1061:A2441,D1062:D2358,全省决算数!C1061:C2441)</f>
        <v>1395</v>
      </c>
      <c r="K1062" s="175">
        <f t="shared" si="100"/>
        <v>1.82</v>
      </c>
      <c r="L1062" s="175">
        <f t="shared" si="103"/>
        <v>1.05</v>
      </c>
      <c r="M1062" s="175">
        <f t="shared" si="101"/>
        <v>0</v>
      </c>
      <c r="N1062" s="135">
        <f t="shared" si="98"/>
        <v>0.824</v>
      </c>
      <c r="O1062" s="176" t="str">
        <f t="shared" si="99"/>
        <v>是</v>
      </c>
      <c r="P1062" s="176" t="str">
        <f t="shared" si="102"/>
        <v>否</v>
      </c>
    </row>
    <row r="1063" ht="14.25" hidden="1" customHeight="1" spans="1:16">
      <c r="A1063" s="167" t="s">
        <v>135</v>
      </c>
      <c r="B1063" s="168"/>
      <c r="C1063" s="456" t="s">
        <v>1993</v>
      </c>
      <c r="D1063" s="455" t="s">
        <v>2004</v>
      </c>
      <c r="E1063" s="168" t="s">
        <v>147</v>
      </c>
      <c r="F1063" s="49" t="s">
        <v>2005</v>
      </c>
      <c r="G1063" s="26">
        <f>VLOOKUP(D1063,全省上年决算数!$D$4:$G$1301,4)</f>
        <v>313</v>
      </c>
      <c r="H1063" s="26">
        <f>IFERROR(VLOOKUP(D1063,全省预算!D:I,5,0),)</f>
        <v>315</v>
      </c>
      <c r="I1063" s="26"/>
      <c r="J1063" s="26">
        <f>SUMIF(全省决算数!A1062:A2442,D1063:D2359,全省决算数!C1062:C2442)</f>
        <v>258</v>
      </c>
      <c r="K1063" s="175">
        <f t="shared" si="100"/>
        <v>0.82</v>
      </c>
      <c r="L1063" s="175">
        <f t="shared" si="103"/>
        <v>0.82</v>
      </c>
      <c r="M1063" s="175">
        <f t="shared" si="101"/>
        <v>0</v>
      </c>
      <c r="N1063" s="135">
        <f t="shared" si="98"/>
        <v>-0.176</v>
      </c>
      <c r="O1063" s="176" t="str">
        <f t="shared" si="99"/>
        <v>是</v>
      </c>
      <c r="P1063" s="176" t="str">
        <f t="shared" si="102"/>
        <v>否</v>
      </c>
    </row>
    <row r="1064" ht="14.25" hidden="1" customHeight="1" spans="1:16">
      <c r="A1064" s="167" t="s">
        <v>135</v>
      </c>
      <c r="B1064" s="168" t="s">
        <v>135</v>
      </c>
      <c r="C1064" s="456" t="s">
        <v>1993</v>
      </c>
      <c r="D1064" s="455" t="s">
        <v>2006</v>
      </c>
      <c r="E1064" s="168" t="s">
        <v>147</v>
      </c>
      <c r="F1064" s="49" t="s">
        <v>2007</v>
      </c>
      <c r="G1064" s="26">
        <f>VLOOKUP(D1064,全省上年决算数!$D$4:$G$1301,4)</f>
        <v>0</v>
      </c>
      <c r="H1064" s="26">
        <f>IFERROR(VLOOKUP(D1064,全省预算!D:I,5,0),)</f>
        <v>0</v>
      </c>
      <c r="I1064" s="26"/>
      <c r="J1064" s="26">
        <f>SUMIF(全省决算数!A1063:A2443,D1064:D2360,全省决算数!C1063:C2443)</f>
        <v>0</v>
      </c>
      <c r="K1064" s="175"/>
      <c r="L1064" s="175"/>
      <c r="M1064" s="175">
        <f t="shared" si="101"/>
        <v>0</v>
      </c>
      <c r="N1064" s="135" t="str">
        <f t="shared" si="98"/>
        <v/>
      </c>
      <c r="O1064" s="176" t="str">
        <f t="shared" si="99"/>
        <v>否</v>
      </c>
      <c r="P1064" s="176" t="str">
        <f t="shared" si="102"/>
        <v>否</v>
      </c>
    </row>
    <row r="1065" ht="14.25" hidden="1" customHeight="1" spans="1:16">
      <c r="A1065" s="167" t="s">
        <v>135</v>
      </c>
      <c r="B1065" s="168" t="s">
        <v>135</v>
      </c>
      <c r="C1065" s="456" t="s">
        <v>1993</v>
      </c>
      <c r="D1065" s="455" t="s">
        <v>2008</v>
      </c>
      <c r="E1065" s="168" t="s">
        <v>147</v>
      </c>
      <c r="F1065" s="49" t="s">
        <v>2009</v>
      </c>
      <c r="G1065" s="26">
        <f>VLOOKUP(D1065,全省上年决算数!$D$4:$G$1301,4)</f>
        <v>151731</v>
      </c>
      <c r="H1065" s="26">
        <f>IFERROR(VLOOKUP(D1065,全省预算!D:I,5,0),)</f>
        <v>158000</v>
      </c>
      <c r="I1065" s="26"/>
      <c r="J1065" s="26">
        <f>SUMIF(全省决算数!A1064:A2444,D1065:D2361,全省决算数!C1064:C2444)</f>
        <v>161611</v>
      </c>
      <c r="K1065" s="175">
        <f t="shared" si="100"/>
        <v>1.07</v>
      </c>
      <c r="L1065" s="175">
        <f t="shared" si="103"/>
        <v>1.02</v>
      </c>
      <c r="M1065" s="175">
        <f t="shared" si="101"/>
        <v>0</v>
      </c>
      <c r="N1065" s="135">
        <f t="shared" si="98"/>
        <v>0.065</v>
      </c>
      <c r="O1065" s="176" t="str">
        <f t="shared" si="99"/>
        <v>是</v>
      </c>
      <c r="P1065" s="176" t="str">
        <f t="shared" si="102"/>
        <v>否</v>
      </c>
    </row>
    <row r="1066" ht="14.25" hidden="1" customHeight="1" spans="1:16">
      <c r="A1066" s="167" t="s">
        <v>135</v>
      </c>
      <c r="B1066" s="168" t="s">
        <v>135</v>
      </c>
      <c r="C1066" s="456" t="s">
        <v>1993</v>
      </c>
      <c r="D1066" s="455" t="s">
        <v>2010</v>
      </c>
      <c r="E1066" s="168" t="s">
        <v>147</v>
      </c>
      <c r="F1066" s="49" t="s">
        <v>2011</v>
      </c>
      <c r="G1066" s="26">
        <f>VLOOKUP(D1066,全省上年决算数!$D$4:$G$1301,4)</f>
        <v>1328</v>
      </c>
      <c r="H1066" s="26">
        <f>IFERROR(VLOOKUP(D1066,全省预算!D:I,5,0),)</f>
        <v>15200</v>
      </c>
      <c r="I1066" s="26"/>
      <c r="J1066" s="26">
        <f>SUMIF(全省决算数!A1065:A2445,D1066:D2362,全省决算数!C1065:C2445)</f>
        <v>2986</v>
      </c>
      <c r="K1066" s="175">
        <f t="shared" si="100"/>
        <v>2.25</v>
      </c>
      <c r="L1066" s="175">
        <f t="shared" si="103"/>
        <v>0.2</v>
      </c>
      <c r="M1066" s="175">
        <f t="shared" si="101"/>
        <v>0</v>
      </c>
      <c r="N1066" s="135">
        <f t="shared" si="98"/>
        <v>1.248</v>
      </c>
      <c r="O1066" s="176" t="str">
        <f t="shared" si="99"/>
        <v>是</v>
      </c>
      <c r="P1066" s="176" t="str">
        <f t="shared" si="102"/>
        <v>否</v>
      </c>
    </row>
    <row r="1067" ht="14.25" hidden="1" customHeight="1" spans="1:16">
      <c r="A1067" s="167" t="s">
        <v>135</v>
      </c>
      <c r="B1067" s="168" t="s">
        <v>135</v>
      </c>
      <c r="C1067" s="456" t="s">
        <v>1993</v>
      </c>
      <c r="D1067" s="455" t="s">
        <v>2012</v>
      </c>
      <c r="E1067" s="168" t="s">
        <v>147</v>
      </c>
      <c r="F1067" s="49" t="s">
        <v>1882</v>
      </c>
      <c r="G1067" s="26">
        <f>VLOOKUP(D1067,全省上年决算数!$D$4:$G$1301,4)</f>
        <v>25</v>
      </c>
      <c r="H1067" s="26">
        <f>IFERROR(VLOOKUP(D1067,全省预算!D:I,5,0),)</f>
        <v>25</v>
      </c>
      <c r="I1067" s="26"/>
      <c r="J1067" s="26">
        <f>SUMIF(全省决算数!A1066:A2446,D1067:D2363,全省决算数!C1066:C2446)</f>
        <v>2</v>
      </c>
      <c r="K1067" s="175">
        <f t="shared" si="100"/>
        <v>0.08</v>
      </c>
      <c r="L1067" s="175">
        <f t="shared" si="103"/>
        <v>0.08</v>
      </c>
      <c r="M1067" s="175">
        <f t="shared" si="101"/>
        <v>0</v>
      </c>
      <c r="N1067" s="135">
        <f t="shared" si="98"/>
        <v>-0.92</v>
      </c>
      <c r="O1067" s="176" t="str">
        <f t="shared" si="99"/>
        <v>是</v>
      </c>
      <c r="P1067" s="176" t="str">
        <f t="shared" si="102"/>
        <v>否</v>
      </c>
    </row>
    <row r="1068" ht="14.25" hidden="1" customHeight="1" spans="1:16">
      <c r="A1068" s="167" t="s">
        <v>135</v>
      </c>
      <c r="B1068" s="168" t="s">
        <v>135</v>
      </c>
      <c r="C1068" s="456" t="s">
        <v>1993</v>
      </c>
      <c r="D1068" s="455" t="s">
        <v>2013</v>
      </c>
      <c r="E1068" s="168" t="s">
        <v>147</v>
      </c>
      <c r="F1068" s="49" t="s">
        <v>2014</v>
      </c>
      <c r="G1068" s="26">
        <f>VLOOKUP(D1068,全省上年决算数!$D$4:$G$1301,4)</f>
        <v>0</v>
      </c>
      <c r="H1068" s="26">
        <f>IFERROR(VLOOKUP(D1068,全省预算!D:I,5,0),)</f>
        <v>0</v>
      </c>
      <c r="I1068" s="26"/>
      <c r="J1068" s="26">
        <f>SUMIF(全省决算数!A1067:A2447,D1068:D2364,全省决算数!C1067:C2447)</f>
        <v>0</v>
      </c>
      <c r="K1068" s="175"/>
      <c r="L1068" s="175"/>
      <c r="M1068" s="175">
        <f t="shared" si="101"/>
        <v>0</v>
      </c>
      <c r="N1068" s="135" t="str">
        <f t="shared" si="98"/>
        <v/>
      </c>
      <c r="O1068" s="176" t="str">
        <f t="shared" si="99"/>
        <v>否</v>
      </c>
      <c r="P1068" s="176" t="str">
        <f t="shared" si="102"/>
        <v>否</v>
      </c>
    </row>
    <row r="1069" ht="14.25" hidden="1" customHeight="1" spans="1:16">
      <c r="A1069" s="167" t="s">
        <v>135</v>
      </c>
      <c r="B1069" s="168" t="s">
        <v>135</v>
      </c>
      <c r="C1069" s="456" t="s">
        <v>1993</v>
      </c>
      <c r="D1069" s="455" t="s">
        <v>2015</v>
      </c>
      <c r="E1069" s="168" t="s">
        <v>147</v>
      </c>
      <c r="F1069" s="49" t="s">
        <v>2016</v>
      </c>
      <c r="G1069" s="26">
        <f>VLOOKUP(D1069,全省上年决算数!$D$4:$G$1301,4)</f>
        <v>21861</v>
      </c>
      <c r="H1069" s="26">
        <f>IFERROR(VLOOKUP(D1069,全省预算!D:I,5,0),)</f>
        <v>8455</v>
      </c>
      <c r="I1069" s="26"/>
      <c r="J1069" s="26">
        <f>SUMIF(全省决算数!A1068:A2448,D1069:D2365,全省决算数!C1068:C2448)</f>
        <v>13280</v>
      </c>
      <c r="K1069" s="175">
        <f t="shared" si="100"/>
        <v>0.61</v>
      </c>
      <c r="L1069" s="175">
        <f t="shared" si="103"/>
        <v>1.57</v>
      </c>
      <c r="M1069" s="175">
        <f t="shared" si="101"/>
        <v>0</v>
      </c>
      <c r="N1069" s="135">
        <f t="shared" si="98"/>
        <v>-0.393</v>
      </c>
      <c r="O1069" s="176" t="str">
        <f t="shared" si="99"/>
        <v>是</v>
      </c>
      <c r="P1069" s="176" t="str">
        <f t="shared" si="102"/>
        <v>否</v>
      </c>
    </row>
    <row r="1070" ht="21.95" customHeight="1" spans="1:16">
      <c r="A1070" s="167" t="s">
        <v>135</v>
      </c>
      <c r="B1070" s="456" t="s">
        <v>1938</v>
      </c>
      <c r="C1070" s="168"/>
      <c r="D1070" s="169" t="s">
        <v>2017</v>
      </c>
      <c r="E1070" s="168"/>
      <c r="F1070" s="49" t="s">
        <v>2018</v>
      </c>
      <c r="G1070" s="26">
        <f>SUMIF($C1071:$C$1301,$D1070,$G1071:$G$1301)</f>
        <v>78676</v>
      </c>
      <c r="H1070" s="26">
        <f>VLOOKUP(F1070,全省预算!$F:$H,3,0)</f>
        <v>81700</v>
      </c>
      <c r="I1070" s="26">
        <f>IFERROR(VLOOKUP(D1070,全省调整!A:I,3,0),)</f>
        <v>109099</v>
      </c>
      <c r="J1070" s="26">
        <f>VLOOKUP(F1070,全省决算数!$B:$C,2,0)</f>
        <v>95048</v>
      </c>
      <c r="K1070" s="407">
        <f t="shared" si="100"/>
        <v>1.208</v>
      </c>
      <c r="L1070" s="407">
        <f t="shared" si="103"/>
        <v>1.163</v>
      </c>
      <c r="M1070" s="407">
        <f t="shared" si="101"/>
        <v>0.871</v>
      </c>
      <c r="N1070" s="135">
        <f t="shared" si="98"/>
        <v>0.208</v>
      </c>
      <c r="O1070" s="176" t="str">
        <f t="shared" si="99"/>
        <v>是</v>
      </c>
      <c r="P1070" s="176" t="str">
        <f t="shared" si="102"/>
        <v>是</v>
      </c>
    </row>
    <row r="1071" ht="14.25" hidden="1" customHeight="1" spans="1:16">
      <c r="A1071" s="167" t="s">
        <v>135</v>
      </c>
      <c r="B1071" s="168" t="s">
        <v>135</v>
      </c>
      <c r="C1071" s="456" t="s">
        <v>2017</v>
      </c>
      <c r="D1071" s="169" t="s">
        <v>2019</v>
      </c>
      <c r="E1071" s="168" t="s">
        <v>147</v>
      </c>
      <c r="F1071" s="27" t="s">
        <v>141</v>
      </c>
      <c r="G1071" s="26">
        <f>VLOOKUP(D1071,全省上年决算数!$D$4:$G$1301,4)</f>
        <v>21079</v>
      </c>
      <c r="H1071" s="26">
        <f>IFERROR(VLOOKUP(D1071,全省预算!D:I,5,0),)</f>
        <v>22000</v>
      </c>
      <c r="I1071" s="26"/>
      <c r="J1071" s="26">
        <f>SUMIF(全省决算数!A1070:A2450,D1071:D2367,全省决算数!C1070:C2450)</f>
        <v>26908</v>
      </c>
      <c r="K1071" s="175">
        <f t="shared" si="100"/>
        <v>1.28</v>
      </c>
      <c r="L1071" s="175">
        <f t="shared" si="103"/>
        <v>1.22</v>
      </c>
      <c r="M1071" s="175">
        <f t="shared" si="101"/>
        <v>0</v>
      </c>
      <c r="N1071" s="135">
        <f t="shared" si="98"/>
        <v>0.277</v>
      </c>
      <c r="O1071" s="176" t="str">
        <f t="shared" si="99"/>
        <v>是</v>
      </c>
      <c r="P1071" s="176" t="str">
        <f t="shared" si="102"/>
        <v>否</v>
      </c>
    </row>
    <row r="1072" ht="14.25" hidden="1" customHeight="1" spans="1:16">
      <c r="A1072" s="167" t="s">
        <v>135</v>
      </c>
      <c r="B1072" s="168" t="s">
        <v>135</v>
      </c>
      <c r="C1072" s="456" t="s">
        <v>2017</v>
      </c>
      <c r="D1072" s="169" t="s">
        <v>2020</v>
      </c>
      <c r="E1072" s="168" t="s">
        <v>147</v>
      </c>
      <c r="F1072" s="49" t="s">
        <v>143</v>
      </c>
      <c r="G1072" s="26">
        <f>VLOOKUP(D1072,全省上年决算数!$D$4:$G$1301,4)</f>
        <v>3997</v>
      </c>
      <c r="H1072" s="26">
        <f>IFERROR(VLOOKUP(D1072,全省预算!D:I,5,0),)</f>
        <v>4000</v>
      </c>
      <c r="I1072" s="26"/>
      <c r="J1072" s="26">
        <f>SUMIF(全省决算数!A1071:A2451,D1072:D2368,全省决算数!C1071:C2451)</f>
        <v>4825</v>
      </c>
      <c r="K1072" s="175">
        <f t="shared" si="100"/>
        <v>1.21</v>
      </c>
      <c r="L1072" s="175">
        <f t="shared" si="103"/>
        <v>1.21</v>
      </c>
      <c r="M1072" s="175">
        <f t="shared" si="101"/>
        <v>0</v>
      </c>
      <c r="N1072" s="135">
        <f t="shared" si="98"/>
        <v>0.207</v>
      </c>
      <c r="O1072" s="176" t="str">
        <f t="shared" si="99"/>
        <v>是</v>
      </c>
      <c r="P1072" s="176" t="str">
        <f t="shared" si="102"/>
        <v>否</v>
      </c>
    </row>
    <row r="1073" ht="14.25" hidden="1" customHeight="1" spans="1:16">
      <c r="A1073" s="167" t="s">
        <v>135</v>
      </c>
      <c r="B1073" s="168" t="s">
        <v>135</v>
      </c>
      <c r="C1073" s="456" t="s">
        <v>2017</v>
      </c>
      <c r="D1073" s="169" t="s">
        <v>2021</v>
      </c>
      <c r="E1073" s="168" t="s">
        <v>147</v>
      </c>
      <c r="F1073" s="49" t="s">
        <v>145</v>
      </c>
      <c r="G1073" s="26">
        <f>VLOOKUP(D1073,全省上年决算数!$D$4:$G$1301,4)</f>
        <v>179</v>
      </c>
      <c r="H1073" s="26">
        <f>IFERROR(VLOOKUP(D1073,全省预算!D:I,5,0),)</f>
        <v>180</v>
      </c>
      <c r="I1073" s="26"/>
      <c r="J1073" s="26">
        <f>SUMIF(全省决算数!A1072:A2452,D1073:D2369,全省决算数!C1072:C2452)</f>
        <v>309</v>
      </c>
      <c r="K1073" s="175">
        <f t="shared" si="100"/>
        <v>1.73</v>
      </c>
      <c r="L1073" s="175">
        <f t="shared" si="103"/>
        <v>1.72</v>
      </c>
      <c r="M1073" s="175">
        <f t="shared" si="101"/>
        <v>0</v>
      </c>
      <c r="N1073" s="135">
        <f t="shared" si="98"/>
        <v>0.726</v>
      </c>
      <c r="O1073" s="176" t="str">
        <f t="shared" si="99"/>
        <v>是</v>
      </c>
      <c r="P1073" s="176" t="str">
        <f t="shared" si="102"/>
        <v>否</v>
      </c>
    </row>
    <row r="1074" ht="14.25" hidden="1" customHeight="1" spans="1:16">
      <c r="A1074" s="167" t="s">
        <v>135</v>
      </c>
      <c r="B1074" s="168" t="s">
        <v>135</v>
      </c>
      <c r="C1074" s="456" t="s">
        <v>2017</v>
      </c>
      <c r="D1074" s="455" t="s">
        <v>2022</v>
      </c>
      <c r="E1074" s="168" t="s">
        <v>147</v>
      </c>
      <c r="F1074" s="49" t="s">
        <v>2023</v>
      </c>
      <c r="G1074" s="26">
        <f>VLOOKUP(D1074,全省上年决算数!$D$4:$G$1301,4)</f>
        <v>21848</v>
      </c>
      <c r="H1074" s="26">
        <f>IFERROR(VLOOKUP(D1074,全省预算!D:I,5,0),)</f>
        <v>22000</v>
      </c>
      <c r="I1074" s="26"/>
      <c r="J1074" s="26">
        <f>SUMIF(全省决算数!A1073:A2453,D1074:D2370,全省决算数!C1073:C2453)</f>
        <v>12908</v>
      </c>
      <c r="K1074" s="175">
        <f t="shared" si="100"/>
        <v>0.59</v>
      </c>
      <c r="L1074" s="175">
        <f t="shared" si="103"/>
        <v>0.59</v>
      </c>
      <c r="M1074" s="175">
        <f t="shared" si="101"/>
        <v>0</v>
      </c>
      <c r="N1074" s="135">
        <f t="shared" si="98"/>
        <v>-0.409</v>
      </c>
      <c r="O1074" s="176" t="str">
        <f t="shared" si="99"/>
        <v>是</v>
      </c>
      <c r="P1074" s="176" t="str">
        <f t="shared" si="102"/>
        <v>否</v>
      </c>
    </row>
    <row r="1075" ht="14.25" hidden="1" customHeight="1" spans="1:16">
      <c r="A1075" s="167" t="s">
        <v>135</v>
      </c>
      <c r="B1075" s="168" t="s">
        <v>135</v>
      </c>
      <c r="C1075" s="456" t="s">
        <v>2017</v>
      </c>
      <c r="D1075" s="455" t="s">
        <v>2024</v>
      </c>
      <c r="E1075" s="168" t="s">
        <v>147</v>
      </c>
      <c r="F1075" s="49" t="s">
        <v>2025</v>
      </c>
      <c r="G1075" s="26">
        <f>VLOOKUP(D1075,全省上年决算数!$D$4:$G$1301,4)</f>
        <v>782</v>
      </c>
      <c r="H1075" s="26">
        <f>IFERROR(VLOOKUP(D1075,全省预算!D:I,5,0),)</f>
        <v>800</v>
      </c>
      <c r="I1075" s="26"/>
      <c r="J1075" s="26">
        <f>SUMIF(全省决算数!A1074:A2454,D1075:D2371,全省决算数!C1074:C2454)</f>
        <v>1986</v>
      </c>
      <c r="K1075" s="175">
        <f t="shared" si="100"/>
        <v>2.54</v>
      </c>
      <c r="L1075" s="175">
        <f t="shared" si="103"/>
        <v>2.48</v>
      </c>
      <c r="M1075" s="175">
        <f t="shared" si="101"/>
        <v>0</v>
      </c>
      <c r="N1075" s="135">
        <f t="shared" si="98"/>
        <v>1.54</v>
      </c>
      <c r="O1075" s="176" t="str">
        <f t="shared" si="99"/>
        <v>是</v>
      </c>
      <c r="P1075" s="176" t="str">
        <f t="shared" si="102"/>
        <v>否</v>
      </c>
    </row>
    <row r="1076" ht="14.25" hidden="1" customHeight="1" spans="1:16">
      <c r="A1076" s="167" t="s">
        <v>135</v>
      </c>
      <c r="B1076" s="168" t="s">
        <v>135</v>
      </c>
      <c r="C1076" s="456" t="s">
        <v>2017</v>
      </c>
      <c r="D1076" s="455" t="s">
        <v>2026</v>
      </c>
      <c r="E1076" s="168" t="s">
        <v>147</v>
      </c>
      <c r="F1076" s="49" t="s">
        <v>2027</v>
      </c>
      <c r="G1076" s="26">
        <f>VLOOKUP(D1076,全省上年决算数!$D$4:$G$1301,4)</f>
        <v>20381</v>
      </c>
      <c r="H1076" s="26">
        <f>IFERROR(VLOOKUP(D1076,全省预算!D:I,5,0),)</f>
        <v>22220</v>
      </c>
      <c r="I1076" s="26"/>
      <c r="J1076" s="26">
        <f>SUMIF(全省决算数!A1075:A2455,D1076:D2372,全省决算数!C1075:C2455)</f>
        <v>36644</v>
      </c>
      <c r="K1076" s="175">
        <f t="shared" si="100"/>
        <v>1.8</v>
      </c>
      <c r="L1076" s="175">
        <f t="shared" si="103"/>
        <v>1.65</v>
      </c>
      <c r="M1076" s="175">
        <f t="shared" si="101"/>
        <v>0</v>
      </c>
      <c r="N1076" s="135">
        <f t="shared" si="98"/>
        <v>0.798</v>
      </c>
      <c r="O1076" s="176" t="str">
        <f t="shared" si="99"/>
        <v>是</v>
      </c>
      <c r="P1076" s="176" t="str">
        <f t="shared" si="102"/>
        <v>否</v>
      </c>
    </row>
    <row r="1077" ht="14.25" hidden="1" customHeight="1" spans="1:16">
      <c r="A1077" s="167" t="s">
        <v>135</v>
      </c>
      <c r="B1077" s="168" t="s">
        <v>135</v>
      </c>
      <c r="C1077" s="456" t="s">
        <v>2017</v>
      </c>
      <c r="D1077" s="169" t="s">
        <v>2028</v>
      </c>
      <c r="E1077" s="168" t="s">
        <v>147</v>
      </c>
      <c r="F1077" s="49" t="s">
        <v>2029</v>
      </c>
      <c r="G1077" s="26">
        <f>VLOOKUP(D1077,全省上年决算数!$D$4:$G$1301,4)</f>
        <v>10410</v>
      </c>
      <c r="H1077" s="26">
        <f>IFERROR(VLOOKUP(D1077,全省预算!D:I,5,0),)</f>
        <v>10500</v>
      </c>
      <c r="I1077" s="26"/>
      <c r="J1077" s="26">
        <f>SUMIF(全省决算数!A1076:A2456,D1077:D2373,全省决算数!C1076:C2456)</f>
        <v>11468</v>
      </c>
      <c r="K1077" s="175">
        <f t="shared" si="100"/>
        <v>1.1</v>
      </c>
      <c r="L1077" s="175">
        <f t="shared" si="103"/>
        <v>1.09</v>
      </c>
      <c r="M1077" s="175">
        <f t="shared" si="101"/>
        <v>0</v>
      </c>
      <c r="N1077" s="135">
        <f t="shared" si="98"/>
        <v>0.102</v>
      </c>
      <c r="O1077" s="176" t="str">
        <f t="shared" si="99"/>
        <v>是</v>
      </c>
      <c r="P1077" s="176" t="str">
        <f t="shared" si="102"/>
        <v>否</v>
      </c>
    </row>
    <row r="1078" ht="21.95" customHeight="1" spans="1:16">
      <c r="A1078" s="167" t="s">
        <v>135</v>
      </c>
      <c r="B1078" s="456" t="s">
        <v>1938</v>
      </c>
      <c r="C1078" s="168"/>
      <c r="D1078" s="169" t="s">
        <v>2030</v>
      </c>
      <c r="E1078" s="168"/>
      <c r="F1078" s="49" t="s">
        <v>2031</v>
      </c>
      <c r="G1078" s="26">
        <f>SUMIF($C1079:$C$1301,$D1078,$G1079:$G$1301)</f>
        <v>7198</v>
      </c>
      <c r="H1078" s="26">
        <f>VLOOKUP(F1078,全省预算!$F:$H,3,0)</f>
        <v>7550</v>
      </c>
      <c r="I1078" s="26">
        <f>IFERROR(VLOOKUP(D1078,全省调整!A:I,3,0),)</f>
        <v>13537</v>
      </c>
      <c r="J1078" s="26">
        <f>VLOOKUP(F1078,全省决算数!$B:$C,2,0)</f>
        <v>13498</v>
      </c>
      <c r="K1078" s="407">
        <f t="shared" si="100"/>
        <v>1.875</v>
      </c>
      <c r="L1078" s="407">
        <f t="shared" si="103"/>
        <v>1.788</v>
      </c>
      <c r="M1078" s="407">
        <f t="shared" si="101"/>
        <v>0.997</v>
      </c>
      <c r="N1078" s="135">
        <f t="shared" si="98"/>
        <v>0.875</v>
      </c>
      <c r="O1078" s="176" t="str">
        <f t="shared" si="99"/>
        <v>是</v>
      </c>
      <c r="P1078" s="176" t="str">
        <f t="shared" si="102"/>
        <v>是</v>
      </c>
    </row>
    <row r="1079" ht="14.25" hidden="1" customHeight="1" spans="1:16">
      <c r="A1079" s="167" t="s">
        <v>135</v>
      </c>
      <c r="B1079" s="168" t="s">
        <v>135</v>
      </c>
      <c r="C1079" s="456" t="s">
        <v>2030</v>
      </c>
      <c r="D1079" s="169" t="s">
        <v>2032</v>
      </c>
      <c r="E1079" s="168" t="s">
        <v>147</v>
      </c>
      <c r="F1079" s="49" t="s">
        <v>141</v>
      </c>
      <c r="G1079" s="26">
        <f>VLOOKUP(D1079,全省上年决算数!$D$4:$G$1301,4)</f>
        <v>4775</v>
      </c>
      <c r="H1079" s="26">
        <f>IFERROR(VLOOKUP(D1079,全省预算!D:I,5,0),)</f>
        <v>5000</v>
      </c>
      <c r="I1079" s="26"/>
      <c r="J1079" s="26">
        <f>SUMIF(全省决算数!A1078:A2458,D1079:D2375,全省决算数!C1078:C2458)</f>
        <v>5675</v>
      </c>
      <c r="K1079" s="175">
        <f t="shared" si="100"/>
        <v>1.19</v>
      </c>
      <c r="L1079" s="175">
        <f t="shared" si="103"/>
        <v>1.14</v>
      </c>
      <c r="M1079" s="175">
        <f t="shared" si="101"/>
        <v>0</v>
      </c>
      <c r="N1079" s="135">
        <f t="shared" si="98"/>
        <v>0.188</v>
      </c>
      <c r="O1079" s="176" t="str">
        <f t="shared" si="99"/>
        <v>是</v>
      </c>
      <c r="P1079" s="176" t="str">
        <f t="shared" si="102"/>
        <v>否</v>
      </c>
    </row>
    <row r="1080" ht="14.25" hidden="1" customHeight="1" spans="1:16">
      <c r="A1080" s="167" t="s">
        <v>135</v>
      </c>
      <c r="B1080" s="168" t="s">
        <v>135</v>
      </c>
      <c r="C1080" s="456" t="s">
        <v>2030</v>
      </c>
      <c r="D1080" s="169" t="s">
        <v>2033</v>
      </c>
      <c r="E1080" s="168" t="s">
        <v>147</v>
      </c>
      <c r="F1080" s="49" t="s">
        <v>143</v>
      </c>
      <c r="G1080" s="26">
        <f>VLOOKUP(D1080,全省上年决算数!$D$4:$G$1301,4)</f>
        <v>1083</v>
      </c>
      <c r="H1080" s="26">
        <f>IFERROR(VLOOKUP(D1080,全省预算!D:I,5,0),)</f>
        <v>1100</v>
      </c>
      <c r="I1080" s="26"/>
      <c r="J1080" s="26">
        <f>SUMIF(全省决算数!A1079:A2459,D1080:D2376,全省决算数!C1079:C2459)</f>
        <v>828</v>
      </c>
      <c r="K1080" s="175">
        <f t="shared" si="100"/>
        <v>0.76</v>
      </c>
      <c r="L1080" s="175">
        <f t="shared" si="103"/>
        <v>0.75</v>
      </c>
      <c r="M1080" s="175">
        <f t="shared" si="101"/>
        <v>0</v>
      </c>
      <c r="N1080" s="135">
        <f t="shared" ref="N1080:N1143" si="104">IF(ISERROR(J1080/G1080-1),"",J1080/G1080-1)</f>
        <v>-0.235</v>
      </c>
      <c r="O1080" s="176" t="str">
        <f t="shared" si="99"/>
        <v>是</v>
      </c>
      <c r="P1080" s="176" t="str">
        <f t="shared" si="102"/>
        <v>否</v>
      </c>
    </row>
    <row r="1081" ht="14.25" hidden="1" customHeight="1" spans="1:16">
      <c r="A1081" s="167" t="s">
        <v>135</v>
      </c>
      <c r="B1081" s="168" t="s">
        <v>135</v>
      </c>
      <c r="C1081" s="456" t="s">
        <v>2030</v>
      </c>
      <c r="D1081" s="169" t="s">
        <v>2034</v>
      </c>
      <c r="E1081" s="168" t="s">
        <v>147</v>
      </c>
      <c r="F1081" s="49" t="s">
        <v>145</v>
      </c>
      <c r="G1081" s="26">
        <f>VLOOKUP(D1081,全省上年决算数!$D$4:$G$1301,4)</f>
        <v>56</v>
      </c>
      <c r="H1081" s="26">
        <f>IFERROR(VLOOKUP(D1081,全省预算!D:I,5,0),)</f>
        <v>56</v>
      </c>
      <c r="I1081" s="26"/>
      <c r="J1081" s="26">
        <f>SUMIF(全省决算数!A1080:A2460,D1081:D2377,全省决算数!C1080:C2460)</f>
        <v>92</v>
      </c>
      <c r="K1081" s="175">
        <f t="shared" si="100"/>
        <v>1.64</v>
      </c>
      <c r="L1081" s="175">
        <f t="shared" si="103"/>
        <v>1.64</v>
      </c>
      <c r="M1081" s="175">
        <f t="shared" si="101"/>
        <v>0</v>
      </c>
      <c r="N1081" s="135">
        <f t="shared" si="104"/>
        <v>0.643</v>
      </c>
      <c r="O1081" s="176" t="str">
        <f t="shared" si="99"/>
        <v>是</v>
      </c>
      <c r="P1081" s="176" t="str">
        <f t="shared" si="102"/>
        <v>否</v>
      </c>
    </row>
    <row r="1082" ht="14.25" hidden="1" customHeight="1" spans="1:16">
      <c r="A1082" s="167" t="s">
        <v>135</v>
      </c>
      <c r="B1082" s="168" t="s">
        <v>135</v>
      </c>
      <c r="C1082" s="456" t="s">
        <v>2030</v>
      </c>
      <c r="D1082" s="169" t="s">
        <v>2035</v>
      </c>
      <c r="E1082" s="168" t="s">
        <v>147</v>
      </c>
      <c r="F1082" s="49" t="s">
        <v>2036</v>
      </c>
      <c r="G1082" s="26">
        <f>VLOOKUP(D1082,全省上年决算数!$D$4:$G$1301,4)</f>
        <v>0</v>
      </c>
      <c r="H1082" s="26">
        <f>IFERROR(VLOOKUP(D1082,全省预算!D:I,5,0),)</f>
        <v>0</v>
      </c>
      <c r="I1082" s="26"/>
      <c r="J1082" s="26">
        <f>SUMIF(全省决算数!A1081:A2461,D1082:D2378,全省决算数!C1081:C2461)</f>
        <v>0</v>
      </c>
      <c r="K1082" s="175"/>
      <c r="L1082" s="175"/>
      <c r="M1082" s="175">
        <f t="shared" si="101"/>
        <v>0</v>
      </c>
      <c r="N1082" s="135" t="str">
        <f t="shared" si="104"/>
        <v/>
      </c>
      <c r="O1082" s="176" t="str">
        <f t="shared" si="99"/>
        <v>否</v>
      </c>
      <c r="P1082" s="176" t="str">
        <f t="shared" si="102"/>
        <v>否</v>
      </c>
    </row>
    <row r="1083" ht="14.25" hidden="1" customHeight="1" spans="1:16">
      <c r="A1083" s="167" t="s">
        <v>135</v>
      </c>
      <c r="B1083" s="168" t="s">
        <v>135</v>
      </c>
      <c r="C1083" s="456" t="s">
        <v>2030</v>
      </c>
      <c r="D1083" s="169" t="s">
        <v>2037</v>
      </c>
      <c r="E1083" s="168" t="s">
        <v>147</v>
      </c>
      <c r="F1083" s="49" t="s">
        <v>2038</v>
      </c>
      <c r="G1083" s="26">
        <f>VLOOKUP(D1083,全省上年决算数!$D$4:$G$1301,4)</f>
        <v>1284</v>
      </c>
      <c r="H1083" s="26">
        <f>IFERROR(VLOOKUP(D1083,全省预算!D:I,5,0),)</f>
        <v>1394</v>
      </c>
      <c r="I1083" s="26"/>
      <c r="J1083" s="26">
        <f>SUMIF(全省决算数!A1082:A2462,D1083:D2379,全省决算数!C1082:C2462)</f>
        <v>6903</v>
      </c>
      <c r="K1083" s="175">
        <f t="shared" si="100"/>
        <v>5.38</v>
      </c>
      <c r="L1083" s="175">
        <f t="shared" si="103"/>
        <v>4.95</v>
      </c>
      <c r="M1083" s="175">
        <f t="shared" si="101"/>
        <v>0</v>
      </c>
      <c r="N1083" s="135">
        <f t="shared" si="104"/>
        <v>4.376</v>
      </c>
      <c r="O1083" s="176" t="str">
        <f t="shared" si="99"/>
        <v>是</v>
      </c>
      <c r="P1083" s="176" t="str">
        <f t="shared" si="102"/>
        <v>否</v>
      </c>
    </row>
    <row r="1084" ht="21.95" customHeight="1" spans="1:16">
      <c r="A1084" s="167" t="s">
        <v>135</v>
      </c>
      <c r="B1084" s="456" t="s">
        <v>1938</v>
      </c>
      <c r="C1084" s="168"/>
      <c r="D1084" s="169" t="s">
        <v>2039</v>
      </c>
      <c r="E1084" s="168"/>
      <c r="F1084" s="49" t="s">
        <v>2040</v>
      </c>
      <c r="G1084" s="26">
        <f>SUMIF($C1085:$C$1301,$D1084,$G1085:$G$1301)</f>
        <v>280039</v>
      </c>
      <c r="H1084" s="26">
        <f>VLOOKUP(F1084,全省预算!$F:$H,3,0)</f>
        <v>289000</v>
      </c>
      <c r="I1084" s="26">
        <f>IFERROR(VLOOKUP(D1084,全省调整!A:I,3,0),)</f>
        <v>498111</v>
      </c>
      <c r="J1084" s="26">
        <f>VLOOKUP(F1084,全省决算数!$B:$C,2,0)</f>
        <v>456713</v>
      </c>
      <c r="K1084" s="407">
        <f t="shared" si="100"/>
        <v>1.631</v>
      </c>
      <c r="L1084" s="407">
        <f t="shared" si="103"/>
        <v>1.58</v>
      </c>
      <c r="M1084" s="407">
        <f t="shared" si="101"/>
        <v>0.917</v>
      </c>
      <c r="N1084" s="135">
        <f t="shared" si="104"/>
        <v>0.631</v>
      </c>
      <c r="O1084" s="176" t="str">
        <f t="shared" si="99"/>
        <v>是</v>
      </c>
      <c r="P1084" s="176" t="str">
        <f t="shared" si="102"/>
        <v>是</v>
      </c>
    </row>
    <row r="1085" ht="14.25" hidden="1" customHeight="1" spans="1:16">
      <c r="A1085" s="167" t="s">
        <v>135</v>
      </c>
      <c r="B1085" s="168"/>
      <c r="C1085" s="456" t="s">
        <v>2039</v>
      </c>
      <c r="D1085" s="169" t="s">
        <v>2041</v>
      </c>
      <c r="E1085" s="168" t="s">
        <v>147</v>
      </c>
      <c r="F1085" s="49" t="s">
        <v>141</v>
      </c>
      <c r="G1085" s="26">
        <f>VLOOKUP(D1085,全省上年决算数!$D$4:$G$1301,4)</f>
        <v>1702</v>
      </c>
      <c r="H1085" s="26">
        <f>IFERROR(VLOOKUP(D1085,全省预算!D:I,5,0),)</f>
        <v>1770</v>
      </c>
      <c r="I1085" s="26"/>
      <c r="J1085" s="26">
        <f>SUMIF(全省决算数!A1084:A2464,D1085:D2381,全省决算数!C1084:C2464)</f>
        <v>2202</v>
      </c>
      <c r="K1085" s="175">
        <f t="shared" si="100"/>
        <v>1.29</v>
      </c>
      <c r="L1085" s="175">
        <f t="shared" si="103"/>
        <v>1.24</v>
      </c>
      <c r="M1085" s="175">
        <f t="shared" si="101"/>
        <v>0</v>
      </c>
      <c r="N1085" s="135">
        <f t="shared" si="104"/>
        <v>0.294</v>
      </c>
      <c r="O1085" s="176" t="str">
        <f t="shared" si="99"/>
        <v>是</v>
      </c>
      <c r="P1085" s="176" t="str">
        <f t="shared" si="102"/>
        <v>否</v>
      </c>
    </row>
    <row r="1086" ht="14.25" hidden="1" customHeight="1" spans="1:16">
      <c r="A1086" s="167" t="s">
        <v>135</v>
      </c>
      <c r="B1086" s="168" t="s">
        <v>135</v>
      </c>
      <c r="C1086" s="456" t="s">
        <v>2039</v>
      </c>
      <c r="D1086" s="169" t="s">
        <v>2042</v>
      </c>
      <c r="E1086" s="168" t="s">
        <v>147</v>
      </c>
      <c r="F1086" s="49" t="s">
        <v>143</v>
      </c>
      <c r="G1086" s="26">
        <f>VLOOKUP(D1086,全省上年决算数!$D$4:$G$1301,4)</f>
        <v>76</v>
      </c>
      <c r="H1086" s="26">
        <f>IFERROR(VLOOKUP(D1086,全省预算!D:I,5,0),)</f>
        <v>78</v>
      </c>
      <c r="I1086" s="26"/>
      <c r="J1086" s="26">
        <f>SUMIF(全省决算数!A1085:A2465,D1086:D2382,全省决算数!C1085:C2465)</f>
        <v>128</v>
      </c>
      <c r="K1086" s="175">
        <f t="shared" si="100"/>
        <v>1.68</v>
      </c>
      <c r="L1086" s="175">
        <f t="shared" si="103"/>
        <v>1.64</v>
      </c>
      <c r="M1086" s="175">
        <f t="shared" si="101"/>
        <v>0</v>
      </c>
      <c r="N1086" s="135">
        <f t="shared" si="104"/>
        <v>0.684</v>
      </c>
      <c r="O1086" s="176" t="str">
        <f t="shared" si="99"/>
        <v>是</v>
      </c>
      <c r="P1086" s="176" t="str">
        <f t="shared" si="102"/>
        <v>否</v>
      </c>
    </row>
    <row r="1087" ht="14.25" hidden="1" customHeight="1" spans="1:16">
      <c r="A1087" s="167" t="s">
        <v>135</v>
      </c>
      <c r="B1087" s="168" t="s">
        <v>135</v>
      </c>
      <c r="C1087" s="456" t="s">
        <v>2039</v>
      </c>
      <c r="D1087" s="169" t="s">
        <v>2043</v>
      </c>
      <c r="E1087" s="168" t="s">
        <v>147</v>
      </c>
      <c r="F1087" s="49" t="s">
        <v>145</v>
      </c>
      <c r="G1087" s="26">
        <f>VLOOKUP(D1087,全省上年决算数!$D$4:$G$1301,4)</f>
        <v>121</v>
      </c>
      <c r="H1087" s="26">
        <f>IFERROR(VLOOKUP(D1087,全省预算!D:I,5,0),)</f>
        <v>123</v>
      </c>
      <c r="I1087" s="26"/>
      <c r="J1087" s="26">
        <f>SUMIF(全省决算数!A1086:A2466,D1087:D2383,全省决算数!C1086:C2466)</f>
        <v>151</v>
      </c>
      <c r="K1087" s="175">
        <f t="shared" si="100"/>
        <v>1.25</v>
      </c>
      <c r="L1087" s="175">
        <f t="shared" si="103"/>
        <v>1.23</v>
      </c>
      <c r="M1087" s="175">
        <f t="shared" si="101"/>
        <v>0</v>
      </c>
      <c r="N1087" s="135">
        <f t="shared" si="104"/>
        <v>0.248</v>
      </c>
      <c r="O1087" s="176" t="str">
        <f t="shared" si="99"/>
        <v>是</v>
      </c>
      <c r="P1087" s="176" t="str">
        <f t="shared" si="102"/>
        <v>否</v>
      </c>
    </row>
    <row r="1088" ht="14.25" hidden="1" customHeight="1" spans="1:16">
      <c r="A1088" s="167" t="s">
        <v>135</v>
      </c>
      <c r="B1088" s="168" t="s">
        <v>135</v>
      </c>
      <c r="C1088" s="456" t="s">
        <v>2039</v>
      </c>
      <c r="D1088" s="169" t="s">
        <v>2044</v>
      </c>
      <c r="E1088" s="168" t="s">
        <v>147</v>
      </c>
      <c r="F1088" s="49" t="s">
        <v>2045</v>
      </c>
      <c r="G1088" s="26">
        <f>VLOOKUP(D1088,全省上年决算数!$D$4:$G$1301,4)</f>
        <v>728</v>
      </c>
      <c r="H1088" s="26">
        <f>IFERROR(VLOOKUP(D1088,全省预算!D:I,5,0),)</f>
        <v>750</v>
      </c>
      <c r="I1088" s="26"/>
      <c r="J1088" s="26">
        <f>SUMIF(全省决算数!A1087:A2467,D1088:D2384,全省决算数!C1087:C2467)</f>
        <v>2895</v>
      </c>
      <c r="K1088" s="175">
        <f t="shared" si="100"/>
        <v>3.98</v>
      </c>
      <c r="L1088" s="175">
        <f t="shared" si="103"/>
        <v>3.86</v>
      </c>
      <c r="M1088" s="175">
        <f t="shared" si="101"/>
        <v>0</v>
      </c>
      <c r="N1088" s="135">
        <f t="shared" si="104"/>
        <v>2.977</v>
      </c>
      <c r="O1088" s="176" t="str">
        <f t="shared" si="99"/>
        <v>是</v>
      </c>
      <c r="P1088" s="176" t="str">
        <f t="shared" si="102"/>
        <v>否</v>
      </c>
    </row>
    <row r="1089" ht="14.25" hidden="1" customHeight="1" spans="1:16">
      <c r="A1089" s="167" t="s">
        <v>135</v>
      </c>
      <c r="B1089" s="168" t="s">
        <v>135</v>
      </c>
      <c r="C1089" s="456" t="s">
        <v>2039</v>
      </c>
      <c r="D1089" s="169" t="s">
        <v>2046</v>
      </c>
      <c r="E1089" s="168" t="s">
        <v>147</v>
      </c>
      <c r="F1089" s="49" t="s">
        <v>2047</v>
      </c>
      <c r="G1089" s="26">
        <f>VLOOKUP(D1089,全省上年决算数!$D$4:$G$1301,4)</f>
        <v>161192</v>
      </c>
      <c r="H1089" s="26">
        <f>IFERROR(VLOOKUP(D1089,全省预算!D:I,5,0),)</f>
        <v>170000</v>
      </c>
      <c r="I1089" s="26"/>
      <c r="J1089" s="26">
        <f>SUMIF(全省决算数!A1088:A2468,D1089:D2385,全省决算数!C1088:C2468)</f>
        <v>248853</v>
      </c>
      <c r="K1089" s="175">
        <f t="shared" si="100"/>
        <v>1.54</v>
      </c>
      <c r="L1089" s="175">
        <f t="shared" si="103"/>
        <v>1.46</v>
      </c>
      <c r="M1089" s="175">
        <f t="shared" si="101"/>
        <v>0</v>
      </c>
      <c r="N1089" s="135">
        <f t="shared" si="104"/>
        <v>0.544</v>
      </c>
      <c r="O1089" s="176" t="str">
        <f t="shared" si="99"/>
        <v>是</v>
      </c>
      <c r="P1089" s="176" t="str">
        <f t="shared" si="102"/>
        <v>否</v>
      </c>
    </row>
    <row r="1090" ht="14.25" hidden="1" customHeight="1" spans="1:16">
      <c r="A1090" s="167" t="s">
        <v>135</v>
      </c>
      <c r="B1090" s="168" t="s">
        <v>135</v>
      </c>
      <c r="C1090" s="456" t="s">
        <v>2039</v>
      </c>
      <c r="D1090" s="169" t="s">
        <v>2048</v>
      </c>
      <c r="E1090" s="168" t="s">
        <v>147</v>
      </c>
      <c r="F1090" s="49" t="s">
        <v>2049</v>
      </c>
      <c r="G1090" s="26">
        <f>VLOOKUP(D1090,全省上年决算数!$D$4:$G$1301,4)</f>
        <v>116220</v>
      </c>
      <c r="H1090" s="26">
        <f>IFERROR(VLOOKUP(D1090,全省预算!D:I,5,0),)</f>
        <v>116279</v>
      </c>
      <c r="I1090" s="26"/>
      <c r="J1090" s="26">
        <f>SUMIF(全省决算数!A1089:A2469,D1090:D2386,全省决算数!C1089:C2469)</f>
        <v>202484</v>
      </c>
      <c r="K1090" s="175">
        <f t="shared" si="100"/>
        <v>1.74</v>
      </c>
      <c r="L1090" s="175">
        <f t="shared" si="103"/>
        <v>1.74</v>
      </c>
      <c r="M1090" s="175">
        <f t="shared" si="101"/>
        <v>0</v>
      </c>
      <c r="N1090" s="135">
        <f t="shared" si="104"/>
        <v>0.742</v>
      </c>
      <c r="O1090" s="176" t="str">
        <f t="shared" si="99"/>
        <v>是</v>
      </c>
      <c r="P1090" s="176" t="str">
        <f t="shared" si="102"/>
        <v>否</v>
      </c>
    </row>
    <row r="1091" ht="21.95" customHeight="1" spans="1:16">
      <c r="A1091" s="167" t="s">
        <v>135</v>
      </c>
      <c r="B1091" s="168" t="s">
        <v>1938</v>
      </c>
      <c r="C1091" s="168" t="s">
        <v>135</v>
      </c>
      <c r="D1091" s="169" t="s">
        <v>2050</v>
      </c>
      <c r="E1091" s="168"/>
      <c r="F1091" s="49" t="s">
        <v>2051</v>
      </c>
      <c r="G1091" s="26">
        <f>SUMIF($C1092:$C$1301,$D1091,$G1092:$G$1301)</f>
        <v>132612</v>
      </c>
      <c r="H1091" s="26">
        <f>VLOOKUP(F1091,全省预算!$F:$H,3,0)</f>
        <v>178049</v>
      </c>
      <c r="I1091" s="26">
        <f>IFERROR(VLOOKUP(D1091,全省调整!A:I,3,0),)</f>
        <v>247000</v>
      </c>
      <c r="J1091" s="26">
        <f>VLOOKUP(F1091,全省决算数!$B:$C,2,0)</f>
        <v>242892</v>
      </c>
      <c r="K1091" s="407">
        <f t="shared" si="100"/>
        <v>1.832</v>
      </c>
      <c r="L1091" s="407">
        <f t="shared" si="103"/>
        <v>1.364</v>
      </c>
      <c r="M1091" s="407">
        <f t="shared" si="101"/>
        <v>0.983</v>
      </c>
      <c r="N1091" s="135">
        <f t="shared" si="104"/>
        <v>0.832</v>
      </c>
      <c r="O1091" s="176" t="str">
        <f t="shared" si="99"/>
        <v>是</v>
      </c>
      <c r="P1091" s="176" t="str">
        <f t="shared" si="102"/>
        <v>是</v>
      </c>
    </row>
    <row r="1092" ht="14.25" hidden="1" customHeight="1" spans="1:16">
      <c r="A1092" s="167" t="s">
        <v>135</v>
      </c>
      <c r="B1092" s="168" t="s">
        <v>135</v>
      </c>
      <c r="C1092" s="456" t="s">
        <v>2050</v>
      </c>
      <c r="D1092" s="169" t="s">
        <v>2052</v>
      </c>
      <c r="E1092" s="168" t="s">
        <v>147</v>
      </c>
      <c r="F1092" s="49" t="s">
        <v>2053</v>
      </c>
      <c r="G1092" s="26">
        <f>VLOOKUP(D1092,全省上年决算数!$D$4:$G$1301,4)</f>
        <v>0</v>
      </c>
      <c r="H1092" s="26">
        <f>IFERROR(VLOOKUP(D1092,全省预算!D:I,5,0),)</f>
        <v>0</v>
      </c>
      <c r="I1092" s="26"/>
      <c r="J1092" s="26">
        <f>SUMIF(全省决算数!A1091:A2471,D1092:D2388,全省决算数!C1091:C2471)</f>
        <v>0</v>
      </c>
      <c r="K1092" s="175"/>
      <c r="L1092" s="175"/>
      <c r="M1092" s="175">
        <f t="shared" si="101"/>
        <v>0</v>
      </c>
      <c r="N1092" s="135" t="str">
        <f t="shared" si="104"/>
        <v/>
      </c>
      <c r="O1092" s="176" t="str">
        <f t="shared" ref="O1092:O1155" si="105">IF(F1092&lt;&gt;"",IF(SUM(G1092:J1092)&lt;&gt;0,"是","否"),"空")</f>
        <v>否</v>
      </c>
      <c r="P1092" s="176" t="str">
        <f t="shared" si="102"/>
        <v>否</v>
      </c>
    </row>
    <row r="1093" ht="14.25" hidden="1" customHeight="1" spans="1:16">
      <c r="A1093" s="167" t="s">
        <v>135</v>
      </c>
      <c r="B1093" s="168" t="s">
        <v>135</v>
      </c>
      <c r="C1093" s="456" t="s">
        <v>2050</v>
      </c>
      <c r="D1093" s="169" t="s">
        <v>2054</v>
      </c>
      <c r="E1093" s="168" t="s">
        <v>147</v>
      </c>
      <c r="F1093" s="49" t="s">
        <v>2055</v>
      </c>
      <c r="G1093" s="26">
        <f>VLOOKUP(D1093,全省上年决算数!$D$4:$G$1301,4)</f>
        <v>28556</v>
      </c>
      <c r="H1093" s="26">
        <f>IFERROR(VLOOKUP(D1093,全省预算!D:I,5,0),)</f>
        <v>28800</v>
      </c>
      <c r="I1093" s="26"/>
      <c r="J1093" s="26">
        <f>SUMIF(全省决算数!A1092:A2472,D1093:D2389,全省决算数!C1092:C2472)</f>
        <v>18124</v>
      </c>
      <c r="K1093" s="175">
        <f t="shared" ref="K1093:K1154" si="106">J1093/G1093</f>
        <v>0.63</v>
      </c>
      <c r="L1093" s="175">
        <f t="shared" si="103"/>
        <v>0.63</v>
      </c>
      <c r="M1093" s="175">
        <f t="shared" ref="M1093:M1156" si="107">IFERROR(J1093/I1093,0)</f>
        <v>0</v>
      </c>
      <c r="N1093" s="135">
        <f t="shared" si="104"/>
        <v>-0.365</v>
      </c>
      <c r="O1093" s="176" t="str">
        <f t="shared" si="105"/>
        <v>是</v>
      </c>
      <c r="P1093" s="176" t="str">
        <f t="shared" ref="P1093:P1156" si="108">IF(C1093&lt;&gt;"","否","是")</f>
        <v>否</v>
      </c>
    </row>
    <row r="1094" ht="14.25" hidden="1" customHeight="1" spans="1:16">
      <c r="A1094" s="167" t="s">
        <v>135</v>
      </c>
      <c r="B1094" s="168" t="s">
        <v>135</v>
      </c>
      <c r="C1094" s="456" t="s">
        <v>2050</v>
      </c>
      <c r="D1094" s="455" t="s">
        <v>2056</v>
      </c>
      <c r="E1094" s="168" t="s">
        <v>147</v>
      </c>
      <c r="F1094" s="49" t="s">
        <v>2057</v>
      </c>
      <c r="G1094" s="26">
        <f>VLOOKUP(D1094,全省上年决算数!$D$4:$G$1301,4)</f>
        <v>0</v>
      </c>
      <c r="H1094" s="26">
        <f>IFERROR(VLOOKUP(D1094,全省预算!D:I,5,0),)</f>
        <v>0</v>
      </c>
      <c r="I1094" s="26"/>
      <c r="J1094" s="26">
        <f>SUMIF(全省决算数!A1093:A2473,D1094:D2390,全省决算数!C1093:C2473)</f>
        <v>27567</v>
      </c>
      <c r="K1094" s="175"/>
      <c r="L1094" s="175"/>
      <c r="M1094" s="175">
        <f t="shared" si="107"/>
        <v>0</v>
      </c>
      <c r="N1094" s="135" t="str">
        <f t="shared" si="104"/>
        <v/>
      </c>
      <c r="O1094" s="176" t="str">
        <f t="shared" si="105"/>
        <v>是</v>
      </c>
      <c r="P1094" s="176" t="str">
        <f t="shared" si="108"/>
        <v>否</v>
      </c>
    </row>
    <row r="1095" ht="14.25" hidden="1" customHeight="1" spans="1:16">
      <c r="A1095" s="167" t="s">
        <v>135</v>
      </c>
      <c r="B1095" s="168" t="s">
        <v>135</v>
      </c>
      <c r="C1095" s="456" t="s">
        <v>2050</v>
      </c>
      <c r="D1095" s="455" t="s">
        <v>2058</v>
      </c>
      <c r="E1095" s="168" t="s">
        <v>147</v>
      </c>
      <c r="F1095" s="49" t="s">
        <v>2059</v>
      </c>
      <c r="G1095" s="26">
        <f>VLOOKUP(D1095,全省上年决算数!$D$4:$G$1301,4)</f>
        <v>315</v>
      </c>
      <c r="H1095" s="26">
        <f>IFERROR(VLOOKUP(D1095,全省预算!D:I,5,0),)</f>
        <v>0</v>
      </c>
      <c r="I1095" s="26"/>
      <c r="J1095" s="26">
        <f>SUMIF(全省决算数!A1094:A2474,D1095:D2391,全省决算数!C1094:C2474)</f>
        <v>10</v>
      </c>
      <c r="K1095" s="175">
        <f t="shared" si="106"/>
        <v>0.03</v>
      </c>
      <c r="L1095" s="175"/>
      <c r="M1095" s="175">
        <f t="shared" si="107"/>
        <v>0</v>
      </c>
      <c r="N1095" s="135">
        <f t="shared" si="104"/>
        <v>-0.968</v>
      </c>
      <c r="O1095" s="176" t="str">
        <f t="shared" si="105"/>
        <v>是</v>
      </c>
      <c r="P1095" s="176" t="str">
        <f t="shared" si="108"/>
        <v>否</v>
      </c>
    </row>
    <row r="1096" ht="14.25" hidden="1" customHeight="1" spans="1:16">
      <c r="A1096" s="167" t="s">
        <v>135</v>
      </c>
      <c r="B1096" s="168" t="s">
        <v>135</v>
      </c>
      <c r="C1096" s="456" t="s">
        <v>2050</v>
      </c>
      <c r="D1096" s="455" t="s">
        <v>2060</v>
      </c>
      <c r="E1096" s="168" t="s">
        <v>147</v>
      </c>
      <c r="F1096" s="49" t="s">
        <v>2061</v>
      </c>
      <c r="G1096" s="26">
        <f>VLOOKUP(D1096,全省上年决算数!$D$4:$G$1301,4)</f>
        <v>0</v>
      </c>
      <c r="H1096" s="26">
        <f>IFERROR(VLOOKUP(D1096,全省预算!D:I,5,0),)</f>
        <v>0</v>
      </c>
      <c r="I1096" s="26"/>
      <c r="J1096" s="26">
        <f>SUMIF(全省决算数!A1095:A2475,D1096:D2392,全省决算数!C1095:C2475)</f>
        <v>100</v>
      </c>
      <c r="K1096" s="175"/>
      <c r="L1096" s="175"/>
      <c r="M1096" s="175">
        <f t="shared" si="107"/>
        <v>0</v>
      </c>
      <c r="N1096" s="135" t="str">
        <f t="shared" si="104"/>
        <v/>
      </c>
      <c r="O1096" s="176" t="str">
        <f t="shared" si="105"/>
        <v>是</v>
      </c>
      <c r="P1096" s="176" t="str">
        <f t="shared" si="108"/>
        <v>否</v>
      </c>
    </row>
    <row r="1097" ht="14.25" hidden="1" customHeight="1" spans="1:16">
      <c r="A1097" s="167" t="s">
        <v>135</v>
      </c>
      <c r="B1097" s="168" t="s">
        <v>135</v>
      </c>
      <c r="C1097" s="456" t="s">
        <v>2050</v>
      </c>
      <c r="D1097" s="169" t="s">
        <v>2062</v>
      </c>
      <c r="E1097" s="168" t="s">
        <v>147</v>
      </c>
      <c r="F1097" s="49" t="s">
        <v>2063</v>
      </c>
      <c r="G1097" s="26">
        <f>VLOOKUP(D1097,全省上年决算数!$D$4:$G$1301,4)</f>
        <v>103741</v>
      </c>
      <c r="H1097" s="26">
        <f>IFERROR(VLOOKUP(D1097,全省预算!D:I,5,0),)</f>
        <v>110649</v>
      </c>
      <c r="I1097" s="26"/>
      <c r="J1097" s="26">
        <f>SUMIF(全省决算数!A1096:A2476,D1097:D2393,全省决算数!C1096:C2476)</f>
        <v>197091</v>
      </c>
      <c r="K1097" s="175">
        <f t="shared" si="106"/>
        <v>1.9</v>
      </c>
      <c r="L1097" s="175">
        <f t="shared" ref="L1097:L1157" si="109">J1097/H1097</f>
        <v>1.78</v>
      </c>
      <c r="M1097" s="175">
        <f t="shared" si="107"/>
        <v>0</v>
      </c>
      <c r="N1097" s="135">
        <f t="shared" si="104"/>
        <v>0.9</v>
      </c>
      <c r="O1097" s="176" t="str">
        <f t="shared" si="105"/>
        <v>是</v>
      </c>
      <c r="P1097" s="176" t="str">
        <f t="shared" si="108"/>
        <v>否</v>
      </c>
    </row>
    <row r="1098" ht="21.95" customHeight="1" spans="1:16">
      <c r="A1098" s="167" t="s">
        <v>134</v>
      </c>
      <c r="B1098" s="168"/>
      <c r="C1098" s="168" t="s">
        <v>135</v>
      </c>
      <c r="D1098" s="169" t="s">
        <v>2064</v>
      </c>
      <c r="E1098" s="168"/>
      <c r="F1098" s="50" t="s">
        <v>2065</v>
      </c>
      <c r="G1098" s="170">
        <f>SUMIF($B1099:$B$1301,$D1098,$G1099:$G$1301)</f>
        <v>297382</v>
      </c>
      <c r="H1098" s="170">
        <f>VLOOKUP(F1098,全省预算!$F:$H,3,0)</f>
        <v>302000</v>
      </c>
      <c r="I1098" s="170">
        <f>SUMIF($B1099:$B$1301,$D1098,$I1099:$I$1301)</f>
        <v>373859</v>
      </c>
      <c r="J1098" s="170">
        <f>VLOOKUP(F1098,全省决算数!$B:$C,2,0)</f>
        <v>335852</v>
      </c>
      <c r="K1098" s="405">
        <f t="shared" si="106"/>
        <v>1.129</v>
      </c>
      <c r="L1098" s="405">
        <f t="shared" si="109"/>
        <v>1.112</v>
      </c>
      <c r="M1098" s="405">
        <f t="shared" si="107"/>
        <v>0.898</v>
      </c>
      <c r="N1098" s="133">
        <f t="shared" si="104"/>
        <v>0.129</v>
      </c>
      <c r="O1098" s="176" t="str">
        <f t="shared" si="105"/>
        <v>是</v>
      </c>
      <c r="P1098" s="176" t="str">
        <f t="shared" si="108"/>
        <v>是</v>
      </c>
    </row>
    <row r="1099" ht="21.95" customHeight="1" spans="1:16">
      <c r="A1099" s="167" t="s">
        <v>135</v>
      </c>
      <c r="B1099" s="456" t="s">
        <v>2064</v>
      </c>
      <c r="C1099" s="168"/>
      <c r="D1099" s="169" t="s">
        <v>2066</v>
      </c>
      <c r="E1099" s="168"/>
      <c r="F1099" s="49" t="s">
        <v>2067</v>
      </c>
      <c r="G1099" s="26">
        <f>SUMIF($C1100:$C$1301,$D1099,$G1100:$G$1301)</f>
        <v>62731</v>
      </c>
      <c r="H1099" s="26">
        <f>VLOOKUP(F1099,全省预算!$F:$H,3,0)</f>
        <v>63600</v>
      </c>
      <c r="I1099" s="26">
        <f>IFERROR(VLOOKUP(D1099,全省调整!A:I,3,0),)</f>
        <v>113218</v>
      </c>
      <c r="J1099" s="26">
        <f>VLOOKUP(F1099,全省决算数!$B:$C,2,0)</f>
        <v>103184</v>
      </c>
      <c r="K1099" s="407">
        <f t="shared" si="106"/>
        <v>1.645</v>
      </c>
      <c r="L1099" s="407">
        <f t="shared" si="109"/>
        <v>1.622</v>
      </c>
      <c r="M1099" s="407">
        <f t="shared" si="107"/>
        <v>0.911</v>
      </c>
      <c r="N1099" s="135">
        <f t="shared" si="104"/>
        <v>0.645</v>
      </c>
      <c r="O1099" s="176" t="str">
        <f t="shared" si="105"/>
        <v>是</v>
      </c>
      <c r="P1099" s="176" t="str">
        <f t="shared" si="108"/>
        <v>是</v>
      </c>
    </row>
    <row r="1100" ht="14.25" hidden="1" customHeight="1" spans="1:16">
      <c r="A1100" s="167" t="s">
        <v>135</v>
      </c>
      <c r="B1100" s="168" t="s">
        <v>135</v>
      </c>
      <c r="C1100" s="456" t="s">
        <v>2066</v>
      </c>
      <c r="D1100" s="169" t="s">
        <v>2068</v>
      </c>
      <c r="E1100" s="168" t="s">
        <v>147</v>
      </c>
      <c r="F1100" s="49" t="s">
        <v>141</v>
      </c>
      <c r="G1100" s="26">
        <f>VLOOKUP(D1100,全省上年决算数!$D$4:$G$1301,4)</f>
        <v>12199</v>
      </c>
      <c r="H1100" s="26">
        <f>IFERROR(VLOOKUP(D1100,全省预算!D:I,5,0),)</f>
        <v>12800</v>
      </c>
      <c r="I1100" s="26"/>
      <c r="J1100" s="26">
        <f>SUMIF(全省决算数!A1099:A2479,D1100:D2396,全省决算数!C1099:C2479)</f>
        <v>14933</v>
      </c>
      <c r="K1100" s="175">
        <f t="shared" si="106"/>
        <v>1.22</v>
      </c>
      <c r="L1100" s="175">
        <f t="shared" si="109"/>
        <v>1.17</v>
      </c>
      <c r="M1100" s="175">
        <f t="shared" si="107"/>
        <v>0</v>
      </c>
      <c r="N1100" s="135">
        <f t="shared" si="104"/>
        <v>0.224</v>
      </c>
      <c r="O1100" s="176" t="str">
        <f t="shared" si="105"/>
        <v>是</v>
      </c>
      <c r="P1100" s="176" t="str">
        <f t="shared" si="108"/>
        <v>否</v>
      </c>
    </row>
    <row r="1101" ht="14.25" hidden="1" customHeight="1" spans="1:16">
      <c r="A1101" s="167" t="s">
        <v>135</v>
      </c>
      <c r="B1101" s="168" t="s">
        <v>135</v>
      </c>
      <c r="C1101" s="456" t="s">
        <v>2066</v>
      </c>
      <c r="D1101" s="169" t="s">
        <v>2069</v>
      </c>
      <c r="E1101" s="168" t="s">
        <v>147</v>
      </c>
      <c r="F1101" s="49" t="s">
        <v>143</v>
      </c>
      <c r="G1101" s="26">
        <f>VLOOKUP(D1101,全省上年决算数!$D$4:$G$1301,4)</f>
        <v>1410</v>
      </c>
      <c r="H1101" s="26">
        <f>IFERROR(VLOOKUP(D1101,全省预算!D:I,5,0),)</f>
        <v>1450</v>
      </c>
      <c r="I1101" s="26"/>
      <c r="J1101" s="26">
        <f>SUMIF(全省决算数!A1100:A2480,D1101:D2397,全省决算数!C1100:C2480)</f>
        <v>917</v>
      </c>
      <c r="K1101" s="175">
        <f t="shared" si="106"/>
        <v>0.65</v>
      </c>
      <c r="L1101" s="175">
        <f t="shared" si="109"/>
        <v>0.63</v>
      </c>
      <c r="M1101" s="175">
        <f t="shared" si="107"/>
        <v>0</v>
      </c>
      <c r="N1101" s="135">
        <f t="shared" si="104"/>
        <v>-0.35</v>
      </c>
      <c r="O1101" s="176" t="str">
        <f t="shared" si="105"/>
        <v>是</v>
      </c>
      <c r="P1101" s="176" t="str">
        <f t="shared" si="108"/>
        <v>否</v>
      </c>
    </row>
    <row r="1102" ht="14.25" hidden="1" customHeight="1" spans="1:16">
      <c r="A1102" s="167" t="s">
        <v>135</v>
      </c>
      <c r="B1102" s="168" t="s">
        <v>135</v>
      </c>
      <c r="C1102" s="456" t="s">
        <v>2066</v>
      </c>
      <c r="D1102" s="169" t="s">
        <v>2070</v>
      </c>
      <c r="E1102" s="168" t="s">
        <v>147</v>
      </c>
      <c r="F1102" s="49" t="s">
        <v>145</v>
      </c>
      <c r="G1102" s="26">
        <f>VLOOKUP(D1102,全省上年决算数!$D$4:$G$1301,4)</f>
        <v>0</v>
      </c>
      <c r="H1102" s="26">
        <f>IFERROR(VLOOKUP(D1102,全省预算!D:I,5,0),)</f>
        <v>0</v>
      </c>
      <c r="I1102" s="26"/>
      <c r="J1102" s="26">
        <f>SUMIF(全省决算数!A1101:A2481,D1102:D2398,全省决算数!C1101:C2481)</f>
        <v>3</v>
      </c>
      <c r="K1102" s="175"/>
      <c r="L1102" s="175"/>
      <c r="M1102" s="175">
        <f t="shared" si="107"/>
        <v>0</v>
      </c>
      <c r="N1102" s="135" t="str">
        <f t="shared" si="104"/>
        <v/>
      </c>
      <c r="O1102" s="176" t="str">
        <f t="shared" si="105"/>
        <v>是</v>
      </c>
      <c r="P1102" s="176" t="str">
        <f t="shared" si="108"/>
        <v>否</v>
      </c>
    </row>
    <row r="1103" ht="14.25" hidden="1" customHeight="1" spans="1:16">
      <c r="A1103" s="167" t="s">
        <v>135</v>
      </c>
      <c r="B1103" s="168" t="s">
        <v>135</v>
      </c>
      <c r="C1103" s="456" t="s">
        <v>2066</v>
      </c>
      <c r="D1103" s="169" t="s">
        <v>2071</v>
      </c>
      <c r="E1103" s="168" t="s">
        <v>147</v>
      </c>
      <c r="F1103" s="49" t="s">
        <v>2072</v>
      </c>
      <c r="G1103" s="26">
        <f>VLOOKUP(D1103,全省上年决算数!$D$4:$G$1301,4)</f>
        <v>139</v>
      </c>
      <c r="H1103" s="26">
        <f>IFERROR(VLOOKUP(D1103,全省预算!D:I,5,0),)</f>
        <v>140</v>
      </c>
      <c r="I1103" s="26"/>
      <c r="J1103" s="26">
        <f>SUMIF(全省决算数!A1102:A2482,D1103:D2399,全省决算数!C1102:C2482)</f>
        <v>3</v>
      </c>
      <c r="K1103" s="175">
        <f t="shared" si="106"/>
        <v>0.02</v>
      </c>
      <c r="L1103" s="175">
        <f t="shared" si="109"/>
        <v>0.02</v>
      </c>
      <c r="M1103" s="175">
        <f t="shared" si="107"/>
        <v>0</v>
      </c>
      <c r="N1103" s="135">
        <f t="shared" si="104"/>
        <v>-0.978</v>
      </c>
      <c r="O1103" s="176" t="str">
        <f t="shared" si="105"/>
        <v>是</v>
      </c>
      <c r="P1103" s="176" t="str">
        <f t="shared" si="108"/>
        <v>否</v>
      </c>
    </row>
    <row r="1104" ht="14.25" hidden="1" customHeight="1" spans="1:16">
      <c r="A1104" s="167" t="s">
        <v>135</v>
      </c>
      <c r="B1104" s="168" t="s">
        <v>135</v>
      </c>
      <c r="C1104" s="456" t="s">
        <v>2066</v>
      </c>
      <c r="D1104" s="169" t="s">
        <v>2073</v>
      </c>
      <c r="E1104" s="168" t="s">
        <v>147</v>
      </c>
      <c r="F1104" s="49" t="s">
        <v>2074</v>
      </c>
      <c r="G1104" s="26">
        <f>VLOOKUP(D1104,全省上年决算数!$D$4:$G$1301,4)</f>
        <v>48</v>
      </c>
      <c r="H1104" s="26">
        <f>IFERROR(VLOOKUP(D1104,全省预算!D:I,5,0),)</f>
        <v>50</v>
      </c>
      <c r="I1104" s="26"/>
      <c r="J1104" s="26">
        <f>SUMIF(全省决算数!A1103:A2483,D1104:D2400,全省决算数!C1103:C2483)</f>
        <v>486</v>
      </c>
      <c r="K1104" s="175">
        <f t="shared" si="106"/>
        <v>10.13</v>
      </c>
      <c r="L1104" s="175">
        <f t="shared" si="109"/>
        <v>9.72</v>
      </c>
      <c r="M1104" s="175">
        <f t="shared" si="107"/>
        <v>0</v>
      </c>
      <c r="N1104" s="135">
        <f t="shared" si="104"/>
        <v>9.125</v>
      </c>
      <c r="O1104" s="176" t="str">
        <f t="shared" si="105"/>
        <v>是</v>
      </c>
      <c r="P1104" s="176" t="str">
        <f t="shared" si="108"/>
        <v>否</v>
      </c>
    </row>
    <row r="1105" ht="14.25" hidden="1" customHeight="1" spans="1:16">
      <c r="A1105" s="167"/>
      <c r="B1105" s="168" t="s">
        <v>135</v>
      </c>
      <c r="C1105" s="456" t="s">
        <v>2066</v>
      </c>
      <c r="D1105" s="169" t="s">
        <v>2075</v>
      </c>
      <c r="E1105" s="168" t="s">
        <v>147</v>
      </c>
      <c r="F1105" s="49" t="s">
        <v>2076</v>
      </c>
      <c r="G1105" s="26">
        <f>VLOOKUP(D1105,全省上年决算数!$D$4:$G$1301,4)</f>
        <v>544</v>
      </c>
      <c r="H1105" s="26">
        <f>IFERROR(VLOOKUP(D1105,全省预算!D:I,5,0),)</f>
        <v>1000</v>
      </c>
      <c r="I1105" s="26"/>
      <c r="J1105" s="26">
        <f>SUMIF(全省决算数!A1104:A2484,D1105:D2401,全省决算数!C1104:C2484)</f>
        <v>1009</v>
      </c>
      <c r="K1105" s="175">
        <f t="shared" si="106"/>
        <v>1.85</v>
      </c>
      <c r="L1105" s="175">
        <f t="shared" si="109"/>
        <v>1.01</v>
      </c>
      <c r="M1105" s="175">
        <f t="shared" si="107"/>
        <v>0</v>
      </c>
      <c r="N1105" s="135">
        <f t="shared" si="104"/>
        <v>0.855</v>
      </c>
      <c r="O1105" s="176" t="str">
        <f t="shared" si="105"/>
        <v>是</v>
      </c>
      <c r="P1105" s="176" t="str">
        <f t="shared" si="108"/>
        <v>否</v>
      </c>
    </row>
    <row r="1106" ht="14.25" hidden="1" customHeight="1" spans="1:16">
      <c r="A1106" s="167" t="s">
        <v>135</v>
      </c>
      <c r="B1106" s="168"/>
      <c r="C1106" s="456" t="s">
        <v>2066</v>
      </c>
      <c r="D1106" s="169" t="s">
        <v>2077</v>
      </c>
      <c r="E1106" s="168" t="s">
        <v>147</v>
      </c>
      <c r="F1106" s="49" t="s">
        <v>2078</v>
      </c>
      <c r="G1106" s="26">
        <f>VLOOKUP(D1106,全省上年决算数!$D$4:$G$1301,4)</f>
        <v>633</v>
      </c>
      <c r="H1106" s="26">
        <f>IFERROR(VLOOKUP(D1106,全省预算!D:I,5,0),)</f>
        <v>640</v>
      </c>
      <c r="I1106" s="26"/>
      <c r="J1106" s="26">
        <f>SUMIF(全省决算数!A1105:A2485,D1106:D2402,全省决算数!C1105:C2485)</f>
        <v>10595</v>
      </c>
      <c r="K1106" s="175">
        <f t="shared" si="106"/>
        <v>16.74</v>
      </c>
      <c r="L1106" s="175">
        <f t="shared" si="109"/>
        <v>16.55</v>
      </c>
      <c r="M1106" s="175">
        <f t="shared" si="107"/>
        <v>0</v>
      </c>
      <c r="N1106" s="135">
        <f t="shared" si="104"/>
        <v>15.738</v>
      </c>
      <c r="O1106" s="176" t="str">
        <f t="shared" si="105"/>
        <v>是</v>
      </c>
      <c r="P1106" s="176" t="str">
        <f t="shared" si="108"/>
        <v>否</v>
      </c>
    </row>
    <row r="1107" ht="14.25" hidden="1" customHeight="1" spans="1:16">
      <c r="A1107" s="167" t="s">
        <v>135</v>
      </c>
      <c r="B1107" s="168" t="s">
        <v>135</v>
      </c>
      <c r="C1107" s="456" t="s">
        <v>2066</v>
      </c>
      <c r="D1107" s="169" t="s">
        <v>2079</v>
      </c>
      <c r="E1107" s="168" t="s">
        <v>147</v>
      </c>
      <c r="F1107" s="49" t="s">
        <v>160</v>
      </c>
      <c r="G1107" s="26">
        <f>VLOOKUP(D1107,全省上年决算数!$D$4:$G$1301,4)</f>
        <v>440</v>
      </c>
      <c r="H1107" s="26">
        <f>IFERROR(VLOOKUP(D1107,全省预算!D:I,5,0),)</f>
        <v>450</v>
      </c>
      <c r="I1107" s="26"/>
      <c r="J1107" s="26">
        <f>SUMIF(全省决算数!A1106:A2486,D1107:D2403,全省决算数!C1106:C2486)</f>
        <v>701</v>
      </c>
      <c r="K1107" s="175">
        <f t="shared" si="106"/>
        <v>1.59</v>
      </c>
      <c r="L1107" s="175">
        <f t="shared" si="109"/>
        <v>1.56</v>
      </c>
      <c r="M1107" s="175">
        <f t="shared" si="107"/>
        <v>0</v>
      </c>
      <c r="N1107" s="135">
        <f t="shared" si="104"/>
        <v>0.593</v>
      </c>
      <c r="O1107" s="176" t="str">
        <f t="shared" si="105"/>
        <v>是</v>
      </c>
      <c r="P1107" s="176" t="str">
        <f t="shared" si="108"/>
        <v>否</v>
      </c>
    </row>
    <row r="1108" ht="14.25" hidden="1" customHeight="1" spans="1:16">
      <c r="A1108" s="167" t="s">
        <v>135</v>
      </c>
      <c r="B1108" s="168" t="s">
        <v>135</v>
      </c>
      <c r="C1108" s="456" t="s">
        <v>2066</v>
      </c>
      <c r="D1108" s="169" t="s">
        <v>2080</v>
      </c>
      <c r="E1108" s="168" t="s">
        <v>147</v>
      </c>
      <c r="F1108" s="51" t="s">
        <v>2081</v>
      </c>
      <c r="G1108" s="26">
        <f>VLOOKUP(D1108,全省上年决算数!$D$4:$G$1301,4)</f>
        <v>47318</v>
      </c>
      <c r="H1108" s="26">
        <f>IFERROR(VLOOKUP(D1108,全省预算!D:I,5,0),)</f>
        <v>47070</v>
      </c>
      <c r="I1108" s="26"/>
      <c r="J1108" s="26">
        <f>SUMIF(全省决算数!A1107:A2487,D1108:D2404,全省决算数!C1107:C2487)</f>
        <v>74537</v>
      </c>
      <c r="K1108" s="175">
        <f t="shared" si="106"/>
        <v>1.58</v>
      </c>
      <c r="L1108" s="175">
        <f t="shared" si="109"/>
        <v>1.58</v>
      </c>
      <c r="M1108" s="175">
        <f t="shared" si="107"/>
        <v>0</v>
      </c>
      <c r="N1108" s="135">
        <f t="shared" si="104"/>
        <v>0.575</v>
      </c>
      <c r="O1108" s="176" t="str">
        <f t="shared" si="105"/>
        <v>是</v>
      </c>
      <c r="P1108" s="176" t="str">
        <f t="shared" si="108"/>
        <v>否</v>
      </c>
    </row>
    <row r="1109" ht="21.95" customHeight="1" spans="1:16">
      <c r="A1109" s="167" t="s">
        <v>135</v>
      </c>
      <c r="B1109" s="456" t="s">
        <v>2064</v>
      </c>
      <c r="C1109" s="168"/>
      <c r="D1109" s="169" t="s">
        <v>2082</v>
      </c>
      <c r="E1109" s="168"/>
      <c r="F1109" s="51" t="s">
        <v>2083</v>
      </c>
      <c r="G1109" s="26">
        <f>SUMIF($C1110:$C$1301,$D1109,$G1110:$G$1301)</f>
        <v>162661</v>
      </c>
      <c r="H1109" s="26">
        <f>VLOOKUP(F1109,全省预算!$F:$H,3,0)</f>
        <v>165200</v>
      </c>
      <c r="I1109" s="26">
        <f>IFERROR(VLOOKUP(D1109,全省调整!A:I,3,0),)</f>
        <v>166379</v>
      </c>
      <c r="J1109" s="26">
        <f>VLOOKUP(F1109,全省决算数!$B:$C,2,0)</f>
        <v>156674</v>
      </c>
      <c r="K1109" s="407">
        <f t="shared" si="106"/>
        <v>0.963</v>
      </c>
      <c r="L1109" s="407">
        <f t="shared" si="109"/>
        <v>0.948</v>
      </c>
      <c r="M1109" s="407">
        <f t="shared" si="107"/>
        <v>0.942</v>
      </c>
      <c r="N1109" s="135">
        <f t="shared" si="104"/>
        <v>-0.037</v>
      </c>
      <c r="O1109" s="176" t="str">
        <f t="shared" si="105"/>
        <v>是</v>
      </c>
      <c r="P1109" s="176" t="str">
        <f t="shared" si="108"/>
        <v>是</v>
      </c>
    </row>
    <row r="1110" ht="14.25" hidden="1" customHeight="1" spans="1:16">
      <c r="A1110" s="167" t="s">
        <v>135</v>
      </c>
      <c r="B1110" s="168" t="s">
        <v>135</v>
      </c>
      <c r="C1110" s="456" t="s">
        <v>2082</v>
      </c>
      <c r="D1110" s="169" t="s">
        <v>2084</v>
      </c>
      <c r="E1110" s="168" t="s">
        <v>147</v>
      </c>
      <c r="F1110" s="51" t="s">
        <v>141</v>
      </c>
      <c r="G1110" s="26">
        <f>VLOOKUP(D1110,全省上年决算数!$D$4:$G$1301,4)</f>
        <v>11860</v>
      </c>
      <c r="H1110" s="26">
        <f>IFERROR(VLOOKUP(D1110,全省预算!D:I,5,0),)</f>
        <v>12400</v>
      </c>
      <c r="I1110" s="26"/>
      <c r="J1110" s="26">
        <f>SUMIF(全省决算数!A1109:A2489,D1110:D2406,全省决算数!C1109:C2489)</f>
        <v>14716</v>
      </c>
      <c r="K1110" s="175">
        <f t="shared" si="106"/>
        <v>1.24</v>
      </c>
      <c r="L1110" s="175">
        <f t="shared" si="109"/>
        <v>1.19</v>
      </c>
      <c r="M1110" s="175">
        <f t="shared" si="107"/>
        <v>0</v>
      </c>
      <c r="N1110" s="135">
        <f t="shared" si="104"/>
        <v>0.241</v>
      </c>
      <c r="O1110" s="176" t="str">
        <f t="shared" si="105"/>
        <v>是</v>
      </c>
      <c r="P1110" s="176" t="str">
        <f t="shared" si="108"/>
        <v>否</v>
      </c>
    </row>
    <row r="1111" ht="14.25" hidden="1" customHeight="1" spans="1:16">
      <c r="A1111" s="167" t="s">
        <v>135</v>
      </c>
      <c r="B1111" s="168" t="s">
        <v>135</v>
      </c>
      <c r="C1111" s="456" t="s">
        <v>2082</v>
      </c>
      <c r="D1111" s="169" t="s">
        <v>2085</v>
      </c>
      <c r="E1111" s="168" t="s">
        <v>147</v>
      </c>
      <c r="F1111" s="51" t="s">
        <v>143</v>
      </c>
      <c r="G1111" s="26">
        <f>VLOOKUP(D1111,全省上年决算数!$D$4:$G$1301,4)</f>
        <v>3253</v>
      </c>
      <c r="H1111" s="26">
        <f>IFERROR(VLOOKUP(D1111,全省预算!D:I,5,0),)</f>
        <v>3300</v>
      </c>
      <c r="I1111" s="26"/>
      <c r="J1111" s="26">
        <f>SUMIF(全省决算数!A1110:A2490,D1111:D2407,全省决算数!C1110:C2490)</f>
        <v>1556</v>
      </c>
      <c r="K1111" s="175">
        <f t="shared" si="106"/>
        <v>0.48</v>
      </c>
      <c r="L1111" s="175">
        <f t="shared" si="109"/>
        <v>0.47</v>
      </c>
      <c r="M1111" s="175">
        <f t="shared" si="107"/>
        <v>0</v>
      </c>
      <c r="N1111" s="135">
        <f t="shared" si="104"/>
        <v>-0.522</v>
      </c>
      <c r="O1111" s="176" t="str">
        <f t="shared" si="105"/>
        <v>是</v>
      </c>
      <c r="P1111" s="176" t="str">
        <f t="shared" si="108"/>
        <v>否</v>
      </c>
    </row>
    <row r="1112" ht="14.25" hidden="1" customHeight="1" spans="1:16">
      <c r="A1112" s="167" t="s">
        <v>135</v>
      </c>
      <c r="B1112" s="168" t="s">
        <v>135</v>
      </c>
      <c r="C1112" s="456" t="s">
        <v>2082</v>
      </c>
      <c r="D1112" s="169" t="s">
        <v>2086</v>
      </c>
      <c r="E1112" s="168" t="s">
        <v>147</v>
      </c>
      <c r="F1112" s="51" t="s">
        <v>145</v>
      </c>
      <c r="G1112" s="26">
        <f>VLOOKUP(D1112,全省上年决算数!$D$4:$G$1301,4)</f>
        <v>241</v>
      </c>
      <c r="H1112" s="26">
        <f>IFERROR(VLOOKUP(D1112,全省预算!D:I,5,0),)</f>
        <v>250</v>
      </c>
      <c r="I1112" s="26"/>
      <c r="J1112" s="26">
        <f>SUMIF(全省决算数!A1111:A2491,D1112:D2408,全省决算数!C1111:C2491)</f>
        <v>3197</v>
      </c>
      <c r="K1112" s="175">
        <f t="shared" si="106"/>
        <v>13.27</v>
      </c>
      <c r="L1112" s="175">
        <f t="shared" si="109"/>
        <v>12.79</v>
      </c>
      <c r="M1112" s="175">
        <f t="shared" si="107"/>
        <v>0</v>
      </c>
      <c r="N1112" s="135">
        <f t="shared" si="104"/>
        <v>12.266</v>
      </c>
      <c r="O1112" s="176" t="str">
        <f t="shared" si="105"/>
        <v>是</v>
      </c>
      <c r="P1112" s="176" t="str">
        <f t="shared" si="108"/>
        <v>否</v>
      </c>
    </row>
    <row r="1113" ht="14.25" hidden="1" customHeight="1" spans="1:16">
      <c r="A1113" s="167" t="s">
        <v>135</v>
      </c>
      <c r="B1113" s="168" t="s">
        <v>135</v>
      </c>
      <c r="C1113" s="456" t="s">
        <v>2082</v>
      </c>
      <c r="D1113" s="169" t="s">
        <v>2087</v>
      </c>
      <c r="E1113" s="168" t="s">
        <v>147</v>
      </c>
      <c r="F1113" s="51" t="s">
        <v>2088</v>
      </c>
      <c r="G1113" s="26">
        <f>VLOOKUP(D1113,全省上年决算数!$D$4:$G$1301,4)</f>
        <v>29347</v>
      </c>
      <c r="H1113" s="26">
        <f>IFERROR(VLOOKUP(D1113,全省预算!D:I,5,0),)</f>
        <v>30000</v>
      </c>
      <c r="I1113" s="26"/>
      <c r="J1113" s="26">
        <f>SUMIF(全省决算数!A1112:A2492,D1113:D2409,全省决算数!C1112:C2492)</f>
        <v>27738</v>
      </c>
      <c r="K1113" s="175">
        <f t="shared" si="106"/>
        <v>0.95</v>
      </c>
      <c r="L1113" s="175">
        <f t="shared" si="109"/>
        <v>0.92</v>
      </c>
      <c r="M1113" s="175">
        <f t="shared" si="107"/>
        <v>0</v>
      </c>
      <c r="N1113" s="135">
        <f t="shared" si="104"/>
        <v>-0.055</v>
      </c>
      <c r="O1113" s="176" t="str">
        <f t="shared" si="105"/>
        <v>是</v>
      </c>
      <c r="P1113" s="176" t="str">
        <f t="shared" si="108"/>
        <v>否</v>
      </c>
    </row>
    <row r="1114" ht="14.25" hidden="1" customHeight="1" spans="1:16">
      <c r="A1114" s="167" t="s">
        <v>135</v>
      </c>
      <c r="B1114" s="168" t="s">
        <v>135</v>
      </c>
      <c r="C1114" s="456" t="s">
        <v>2082</v>
      </c>
      <c r="D1114" s="169" t="s">
        <v>2089</v>
      </c>
      <c r="E1114" s="168" t="s">
        <v>147</v>
      </c>
      <c r="F1114" s="51" t="s">
        <v>2090</v>
      </c>
      <c r="G1114" s="26">
        <f>VLOOKUP(D1114,全省上年决算数!$D$4:$G$1301,4)</f>
        <v>4146</v>
      </c>
      <c r="H1114" s="26">
        <f>IFERROR(VLOOKUP(D1114,全省预算!D:I,5,0),)</f>
        <v>4250</v>
      </c>
      <c r="I1114" s="26"/>
      <c r="J1114" s="26">
        <f>SUMIF(全省决算数!A1113:A2493,D1114:D2410,全省决算数!C1113:C2493)</f>
        <v>3633</v>
      </c>
      <c r="K1114" s="175">
        <f t="shared" si="106"/>
        <v>0.88</v>
      </c>
      <c r="L1114" s="175">
        <f t="shared" si="109"/>
        <v>0.85</v>
      </c>
      <c r="M1114" s="175">
        <f t="shared" si="107"/>
        <v>0</v>
      </c>
      <c r="N1114" s="135">
        <f t="shared" si="104"/>
        <v>-0.124</v>
      </c>
      <c r="O1114" s="176" t="str">
        <f t="shared" si="105"/>
        <v>是</v>
      </c>
      <c r="P1114" s="176" t="str">
        <f t="shared" si="108"/>
        <v>否</v>
      </c>
    </row>
    <row r="1115" ht="14.25" hidden="1" customHeight="1" spans="1:16">
      <c r="A1115" s="167" t="s">
        <v>135</v>
      </c>
      <c r="B1115" s="168"/>
      <c r="C1115" s="456" t="s">
        <v>2082</v>
      </c>
      <c r="D1115" s="169" t="s">
        <v>2091</v>
      </c>
      <c r="E1115" s="168" t="s">
        <v>147</v>
      </c>
      <c r="F1115" s="27" t="s">
        <v>2092</v>
      </c>
      <c r="G1115" s="26">
        <f>VLOOKUP(D1115,全省上年决算数!$D$4:$G$1301,4)</f>
        <v>113814</v>
      </c>
      <c r="H1115" s="26">
        <f>IFERROR(VLOOKUP(D1115,全省预算!D:I,5,0),)</f>
        <v>115000</v>
      </c>
      <c r="I1115" s="26"/>
      <c r="J1115" s="26">
        <f>SUMIF(全省决算数!A1114:A2494,D1115:D2411,全省决算数!C1114:C2494)</f>
        <v>105834</v>
      </c>
      <c r="K1115" s="175">
        <f t="shared" si="106"/>
        <v>0.93</v>
      </c>
      <c r="L1115" s="175">
        <f t="shared" si="109"/>
        <v>0.92</v>
      </c>
      <c r="M1115" s="175">
        <f t="shared" si="107"/>
        <v>0</v>
      </c>
      <c r="N1115" s="135">
        <f t="shared" si="104"/>
        <v>-0.07</v>
      </c>
      <c r="O1115" s="176" t="str">
        <f t="shared" si="105"/>
        <v>是</v>
      </c>
      <c r="P1115" s="176" t="str">
        <f t="shared" si="108"/>
        <v>否</v>
      </c>
    </row>
    <row r="1116" ht="21.95" customHeight="1" spans="1:16">
      <c r="A1116" s="167" t="s">
        <v>135</v>
      </c>
      <c r="B1116" s="456" t="s">
        <v>2064</v>
      </c>
      <c r="C1116" s="168"/>
      <c r="D1116" s="169" t="s">
        <v>2093</v>
      </c>
      <c r="E1116" s="168"/>
      <c r="F1116" s="49" t="s">
        <v>2094</v>
      </c>
      <c r="G1116" s="26">
        <f>SUMIF($C1117:$C$1301,$D1116,$G1117:$G$1301)</f>
        <v>54701</v>
      </c>
      <c r="H1116" s="26">
        <f>VLOOKUP(F1116,全省预算!$F:$H,3,0)</f>
        <v>55700</v>
      </c>
      <c r="I1116" s="26">
        <f>IFERROR(VLOOKUP(D1116,全省调整!A:I,3,0),)</f>
        <v>65436</v>
      </c>
      <c r="J1116" s="26">
        <f>VLOOKUP(F1116,全省决算数!$B:$C,2,0)</f>
        <v>47721</v>
      </c>
      <c r="K1116" s="407">
        <f t="shared" si="106"/>
        <v>0.872</v>
      </c>
      <c r="L1116" s="407">
        <f t="shared" si="109"/>
        <v>0.857</v>
      </c>
      <c r="M1116" s="407">
        <f t="shared" si="107"/>
        <v>0.729</v>
      </c>
      <c r="N1116" s="135">
        <f t="shared" si="104"/>
        <v>-0.128</v>
      </c>
      <c r="O1116" s="176" t="str">
        <f t="shared" si="105"/>
        <v>是</v>
      </c>
      <c r="P1116" s="176" t="str">
        <f t="shared" si="108"/>
        <v>是</v>
      </c>
    </row>
    <row r="1117" ht="14.25" hidden="1" customHeight="1" spans="1:16">
      <c r="A1117" s="167" t="s">
        <v>135</v>
      </c>
      <c r="B1117" s="168" t="s">
        <v>135</v>
      </c>
      <c r="C1117" s="456" t="s">
        <v>2093</v>
      </c>
      <c r="D1117" s="169" t="s">
        <v>2095</v>
      </c>
      <c r="E1117" s="168" t="s">
        <v>147</v>
      </c>
      <c r="F1117" s="49" t="s">
        <v>141</v>
      </c>
      <c r="G1117" s="26">
        <f>VLOOKUP(D1117,全省上年决算数!$D$4:$G$1301,4)</f>
        <v>456</v>
      </c>
      <c r="H1117" s="26">
        <f>IFERROR(VLOOKUP(D1117,全省预算!D:I,5,0),)</f>
        <v>470</v>
      </c>
      <c r="I1117" s="26"/>
      <c r="J1117" s="26">
        <f>SUMIF(全省决算数!A1116:A2496,D1117:D2413,全省决算数!C1116:C2496)</f>
        <v>590</v>
      </c>
      <c r="K1117" s="175">
        <f t="shared" si="106"/>
        <v>1.29</v>
      </c>
      <c r="L1117" s="175">
        <f t="shared" si="109"/>
        <v>1.26</v>
      </c>
      <c r="M1117" s="175">
        <f t="shared" si="107"/>
        <v>0</v>
      </c>
      <c r="N1117" s="135">
        <f t="shared" si="104"/>
        <v>0.294</v>
      </c>
      <c r="O1117" s="176" t="str">
        <f t="shared" si="105"/>
        <v>是</v>
      </c>
      <c r="P1117" s="176" t="str">
        <f t="shared" si="108"/>
        <v>否</v>
      </c>
    </row>
    <row r="1118" ht="14.25" hidden="1" customHeight="1" spans="1:16">
      <c r="A1118" s="167" t="s">
        <v>135</v>
      </c>
      <c r="B1118" s="168" t="s">
        <v>135</v>
      </c>
      <c r="C1118" s="456" t="s">
        <v>2093</v>
      </c>
      <c r="D1118" s="169" t="s">
        <v>2096</v>
      </c>
      <c r="E1118" s="168" t="s">
        <v>147</v>
      </c>
      <c r="F1118" s="49" t="s">
        <v>143</v>
      </c>
      <c r="G1118" s="26">
        <f>VLOOKUP(D1118,全省上年决算数!$D$4:$G$1301,4)</f>
        <v>360</v>
      </c>
      <c r="H1118" s="26">
        <f>IFERROR(VLOOKUP(D1118,全省预算!D:I,5,0),)</f>
        <v>365</v>
      </c>
      <c r="I1118" s="26"/>
      <c r="J1118" s="26">
        <f>SUMIF(全省决算数!A1117:A2497,D1118:D2414,全省决算数!C1117:C2497)</f>
        <v>352</v>
      </c>
      <c r="K1118" s="175">
        <f t="shared" si="106"/>
        <v>0.98</v>
      </c>
      <c r="L1118" s="175">
        <f t="shared" si="109"/>
        <v>0.96</v>
      </c>
      <c r="M1118" s="175">
        <f t="shared" si="107"/>
        <v>0</v>
      </c>
      <c r="N1118" s="135">
        <f t="shared" si="104"/>
        <v>-0.022</v>
      </c>
      <c r="O1118" s="176" t="str">
        <f t="shared" si="105"/>
        <v>是</v>
      </c>
      <c r="P1118" s="176" t="str">
        <f t="shared" si="108"/>
        <v>否</v>
      </c>
    </row>
    <row r="1119" ht="14.25" hidden="1" customHeight="1" spans="1:16">
      <c r="A1119" s="167" t="s">
        <v>135</v>
      </c>
      <c r="B1119" s="168" t="s">
        <v>135</v>
      </c>
      <c r="C1119" s="456" t="s">
        <v>2093</v>
      </c>
      <c r="D1119" s="169" t="s">
        <v>2097</v>
      </c>
      <c r="E1119" s="168" t="s">
        <v>147</v>
      </c>
      <c r="F1119" s="49" t="s">
        <v>145</v>
      </c>
      <c r="G1119" s="26">
        <f>VLOOKUP(D1119,全省上年决算数!$D$4:$G$1301,4)</f>
        <v>19</v>
      </c>
      <c r="H1119" s="26">
        <f>IFERROR(VLOOKUP(D1119,全省预算!D:I,5,0),)</f>
        <v>20</v>
      </c>
      <c r="I1119" s="26"/>
      <c r="J1119" s="26">
        <f>SUMIF(全省决算数!A1118:A2498,D1119:D2415,全省决算数!C1118:C2498)</f>
        <v>23</v>
      </c>
      <c r="K1119" s="175">
        <f t="shared" si="106"/>
        <v>1.21</v>
      </c>
      <c r="L1119" s="175">
        <f t="shared" si="109"/>
        <v>1.15</v>
      </c>
      <c r="M1119" s="175">
        <f t="shared" si="107"/>
        <v>0</v>
      </c>
      <c r="N1119" s="135">
        <f t="shared" si="104"/>
        <v>0.211</v>
      </c>
      <c r="O1119" s="176" t="str">
        <f t="shared" si="105"/>
        <v>是</v>
      </c>
      <c r="P1119" s="176" t="str">
        <f t="shared" si="108"/>
        <v>否</v>
      </c>
    </row>
    <row r="1120" ht="14.25" hidden="1" customHeight="1" spans="1:16">
      <c r="A1120" s="167" t="s">
        <v>135</v>
      </c>
      <c r="B1120" s="168" t="s">
        <v>135</v>
      </c>
      <c r="C1120" s="456" t="s">
        <v>2093</v>
      </c>
      <c r="D1120" s="169" t="s">
        <v>2098</v>
      </c>
      <c r="E1120" s="168" t="s">
        <v>147</v>
      </c>
      <c r="F1120" s="49" t="s">
        <v>2099</v>
      </c>
      <c r="G1120" s="26">
        <f>VLOOKUP(D1120,全省上年决算数!$D$4:$G$1301,4)</f>
        <v>0</v>
      </c>
      <c r="H1120" s="26">
        <f>IFERROR(VLOOKUP(D1120,全省预算!D:I,5,0),)</f>
        <v>0</v>
      </c>
      <c r="I1120" s="26"/>
      <c r="J1120" s="26">
        <f>SUMIF(全省决算数!A1119:A2499,D1120:D2416,全省决算数!C1119:C2499)</f>
        <v>10</v>
      </c>
      <c r="K1120" s="175"/>
      <c r="L1120" s="175"/>
      <c r="M1120" s="175">
        <f t="shared" si="107"/>
        <v>0</v>
      </c>
      <c r="N1120" s="135" t="str">
        <f t="shared" si="104"/>
        <v/>
      </c>
      <c r="O1120" s="176" t="str">
        <f t="shared" si="105"/>
        <v>是</v>
      </c>
      <c r="P1120" s="176" t="str">
        <f t="shared" si="108"/>
        <v>否</v>
      </c>
    </row>
    <row r="1121" ht="14.25" hidden="1" customHeight="1" spans="1:16">
      <c r="A1121" s="167" t="s">
        <v>135</v>
      </c>
      <c r="B1121" s="168" t="s">
        <v>135</v>
      </c>
      <c r="C1121" s="456" t="s">
        <v>2093</v>
      </c>
      <c r="D1121" s="169" t="s">
        <v>2100</v>
      </c>
      <c r="E1121" s="168" t="s">
        <v>147</v>
      </c>
      <c r="F1121" s="49" t="s">
        <v>2101</v>
      </c>
      <c r="G1121" s="26">
        <f>VLOOKUP(D1121,全省上年决算数!$D$4:$G$1301,4)</f>
        <v>53866</v>
      </c>
      <c r="H1121" s="26">
        <f>IFERROR(VLOOKUP(D1121,全省预算!D:I,5,0),)</f>
        <v>54845</v>
      </c>
      <c r="I1121" s="26"/>
      <c r="J1121" s="26">
        <f>SUMIF(全省决算数!A1120:A2500,D1121:D2417,全省决算数!C1120:C2500)</f>
        <v>46746</v>
      </c>
      <c r="K1121" s="175">
        <f t="shared" si="106"/>
        <v>0.87</v>
      </c>
      <c r="L1121" s="175">
        <f t="shared" si="109"/>
        <v>0.85</v>
      </c>
      <c r="M1121" s="175">
        <f t="shared" si="107"/>
        <v>0</v>
      </c>
      <c r="N1121" s="135">
        <f t="shared" si="104"/>
        <v>-0.132</v>
      </c>
      <c r="O1121" s="176" t="str">
        <f t="shared" si="105"/>
        <v>是</v>
      </c>
      <c r="P1121" s="176" t="str">
        <f t="shared" si="108"/>
        <v>否</v>
      </c>
    </row>
    <row r="1122" ht="21.95" customHeight="1" spans="1:16">
      <c r="A1122" s="167" t="s">
        <v>135</v>
      </c>
      <c r="B1122" s="168" t="s">
        <v>2064</v>
      </c>
      <c r="C1122" s="168" t="s">
        <v>135</v>
      </c>
      <c r="D1122" s="169" t="s">
        <v>2102</v>
      </c>
      <c r="E1122" s="168"/>
      <c r="F1122" s="49" t="s">
        <v>2103</v>
      </c>
      <c r="G1122" s="26">
        <f>SUMIF($C1123:$C$1301,$D1122,$G1123:$G$1301)</f>
        <v>17289</v>
      </c>
      <c r="H1122" s="26">
        <f>VLOOKUP(F1122,全省预算!$F:$H,3,0)</f>
        <v>17500</v>
      </c>
      <c r="I1122" s="26">
        <f>IFERROR(VLOOKUP(D1122,全省调整!A:I,3,0),)</f>
        <v>28826</v>
      </c>
      <c r="J1122" s="26">
        <f>VLOOKUP(F1122,全省决算数!$B:$C,2,0)</f>
        <v>28273</v>
      </c>
      <c r="K1122" s="407">
        <f t="shared" si="106"/>
        <v>1.635</v>
      </c>
      <c r="L1122" s="407">
        <f t="shared" si="109"/>
        <v>1.616</v>
      </c>
      <c r="M1122" s="407">
        <f t="shared" si="107"/>
        <v>0.981</v>
      </c>
      <c r="N1122" s="135">
        <f t="shared" si="104"/>
        <v>0.635</v>
      </c>
      <c r="O1122" s="176" t="str">
        <f t="shared" si="105"/>
        <v>是</v>
      </c>
      <c r="P1122" s="176" t="str">
        <f t="shared" si="108"/>
        <v>是</v>
      </c>
    </row>
    <row r="1123" ht="14.25" hidden="1" customHeight="1" spans="1:16">
      <c r="A1123" s="167" t="s">
        <v>135</v>
      </c>
      <c r="B1123" s="168" t="s">
        <v>135</v>
      </c>
      <c r="C1123" s="456" t="s">
        <v>2102</v>
      </c>
      <c r="D1123" s="169" t="s">
        <v>2104</v>
      </c>
      <c r="E1123" s="168" t="s">
        <v>147</v>
      </c>
      <c r="F1123" s="27" t="s">
        <v>2105</v>
      </c>
      <c r="G1123" s="26">
        <f>VLOOKUP(D1123,全省上年决算数!$D$4:$G$1301,4)</f>
        <v>6441</v>
      </c>
      <c r="H1123" s="26">
        <f>IFERROR(VLOOKUP(D1123,全省预算!D:I,5,0),)</f>
        <v>6540</v>
      </c>
      <c r="I1123" s="26"/>
      <c r="J1123" s="26">
        <f>SUMIF(全省决算数!A1122:A2502,D1123:D2419,全省决算数!C1122:C2502)</f>
        <v>6364</v>
      </c>
      <c r="K1123" s="175">
        <f t="shared" si="106"/>
        <v>0.99</v>
      </c>
      <c r="L1123" s="175">
        <f t="shared" si="109"/>
        <v>0.97</v>
      </c>
      <c r="M1123" s="175">
        <f t="shared" si="107"/>
        <v>0</v>
      </c>
      <c r="N1123" s="135">
        <f t="shared" si="104"/>
        <v>-0.012</v>
      </c>
      <c r="O1123" s="176" t="str">
        <f t="shared" si="105"/>
        <v>是</v>
      </c>
      <c r="P1123" s="176" t="str">
        <f t="shared" si="108"/>
        <v>否</v>
      </c>
    </row>
    <row r="1124" ht="14.25" hidden="1" customHeight="1" spans="1:16">
      <c r="A1124" s="167" t="s">
        <v>135</v>
      </c>
      <c r="B1124" s="168" t="s">
        <v>135</v>
      </c>
      <c r="C1124" s="456" t="s">
        <v>2102</v>
      </c>
      <c r="D1124" s="169" t="s">
        <v>2106</v>
      </c>
      <c r="E1124" s="168" t="s">
        <v>147</v>
      </c>
      <c r="F1124" s="49" t="s">
        <v>2107</v>
      </c>
      <c r="G1124" s="26">
        <f>VLOOKUP(D1124,全省上年决算数!$D$4:$G$1301,4)</f>
        <v>10848</v>
      </c>
      <c r="H1124" s="26">
        <f>IFERROR(VLOOKUP(D1124,全省预算!D:I,5,0),)</f>
        <v>10960</v>
      </c>
      <c r="I1124" s="26"/>
      <c r="J1124" s="26">
        <f>SUMIF(全省决算数!A1123:A2503,D1124:D2420,全省决算数!C1123:C2503)</f>
        <v>21909</v>
      </c>
      <c r="K1124" s="175">
        <f t="shared" si="106"/>
        <v>2.02</v>
      </c>
      <c r="L1124" s="175">
        <f t="shared" si="109"/>
        <v>2</v>
      </c>
      <c r="M1124" s="175">
        <f t="shared" si="107"/>
        <v>0</v>
      </c>
      <c r="N1124" s="135">
        <f t="shared" si="104"/>
        <v>1.02</v>
      </c>
      <c r="O1124" s="176" t="str">
        <f t="shared" si="105"/>
        <v>是</v>
      </c>
      <c r="P1124" s="176" t="str">
        <f t="shared" si="108"/>
        <v>否</v>
      </c>
    </row>
    <row r="1125" ht="21.95" customHeight="1" spans="1:16">
      <c r="A1125" s="167" t="s">
        <v>134</v>
      </c>
      <c r="B1125" s="168" t="s">
        <v>135</v>
      </c>
      <c r="C1125" s="168"/>
      <c r="D1125" s="457" t="s">
        <v>2108</v>
      </c>
      <c r="E1125" s="168"/>
      <c r="F1125" s="50" t="s">
        <v>2109</v>
      </c>
      <c r="G1125" s="170">
        <f>SUMIF($B1126:$B$1301,$D1125,$G1126:$G$1301)</f>
        <v>47286</v>
      </c>
      <c r="H1125" s="170">
        <f>VLOOKUP(F1125,全省预算!$F:$H,3,0)</f>
        <v>48000</v>
      </c>
      <c r="I1125" s="170">
        <f>SUMIF($B1126:$B$1301,$D1125,$I1126:$I$1301)</f>
        <v>23737</v>
      </c>
      <c r="J1125" s="170">
        <f>VLOOKUP(F1125,全省决算数!$B:$C,2,0)</f>
        <v>23159</v>
      </c>
      <c r="K1125" s="405">
        <f t="shared" si="106"/>
        <v>0.49</v>
      </c>
      <c r="L1125" s="405">
        <f t="shared" si="109"/>
        <v>0.482</v>
      </c>
      <c r="M1125" s="405">
        <f t="shared" si="107"/>
        <v>0.976</v>
      </c>
      <c r="N1125" s="133">
        <f t="shared" si="104"/>
        <v>-0.51</v>
      </c>
      <c r="O1125" s="176" t="str">
        <f t="shared" si="105"/>
        <v>是</v>
      </c>
      <c r="P1125" s="176" t="str">
        <f t="shared" si="108"/>
        <v>是</v>
      </c>
    </row>
    <row r="1126" hidden="1" customHeight="1" spans="1:16">
      <c r="A1126" s="167"/>
      <c r="B1126" s="169" t="s">
        <v>2108</v>
      </c>
      <c r="C1126" s="168"/>
      <c r="D1126" s="27">
        <v>21701</v>
      </c>
      <c r="E1126" s="168" t="s">
        <v>147</v>
      </c>
      <c r="F1126" s="49" t="s">
        <v>2110</v>
      </c>
      <c r="G1126" s="26">
        <f>VLOOKUP(D1126,全省上年决算数!$D$4:$G$1301,4)</f>
        <v>1680</v>
      </c>
      <c r="H1126" s="26">
        <f>IFERROR(VLOOKUP(D1126,全省预算!D:I,5,0),)</f>
        <v>1700</v>
      </c>
      <c r="I1126" s="26">
        <f>IFERROR(VLOOKUP(D1126,全省调整!A:I,3,0),)</f>
        <v>1754</v>
      </c>
      <c r="J1126" s="26">
        <f>SUMIF(全省决算数!A1125:A2505,D1126:D2422,全省决算数!C1125:C2505)</f>
        <v>1422</v>
      </c>
      <c r="K1126" s="407">
        <f t="shared" si="106"/>
        <v>0.846</v>
      </c>
      <c r="L1126" s="407">
        <f t="shared" si="109"/>
        <v>0.836</v>
      </c>
      <c r="M1126" s="407">
        <f t="shared" si="107"/>
        <v>0.811</v>
      </c>
      <c r="N1126" s="133">
        <f t="shared" si="104"/>
        <v>-0.154</v>
      </c>
      <c r="O1126" s="176" t="str">
        <f t="shared" si="105"/>
        <v>是</v>
      </c>
      <c r="P1126" s="176" t="str">
        <f t="shared" si="108"/>
        <v>是</v>
      </c>
    </row>
    <row r="1127" hidden="1" customHeight="1" spans="1:16">
      <c r="A1127" s="167"/>
      <c r="B1127" s="169" t="s">
        <v>2108</v>
      </c>
      <c r="C1127" s="168"/>
      <c r="D1127" s="27">
        <v>21703</v>
      </c>
      <c r="E1127" s="168" t="s">
        <v>147</v>
      </c>
      <c r="F1127" s="49" t="s">
        <v>2111</v>
      </c>
      <c r="G1127" s="26">
        <f>VLOOKUP(D1127,全省上年决算数!$D$4:$G$1301,4)</f>
        <v>13072</v>
      </c>
      <c r="H1127" s="26">
        <f>IFERROR(VLOOKUP(D1127,全省预算!D:I,5,0),)</f>
        <v>13300</v>
      </c>
      <c r="I1127" s="26">
        <f>IFERROR(VLOOKUP(D1127,全省调整!A:I,3,0),)</f>
        <v>12082</v>
      </c>
      <c r="J1127" s="26">
        <f>SUMIF(全省决算数!A1126:A2506,D1127:D2423,全省决算数!C1126:C2506)</f>
        <v>12082</v>
      </c>
      <c r="K1127" s="407">
        <f t="shared" si="106"/>
        <v>0.924</v>
      </c>
      <c r="L1127" s="407">
        <f t="shared" si="109"/>
        <v>0.908</v>
      </c>
      <c r="M1127" s="407">
        <f t="shared" si="107"/>
        <v>1</v>
      </c>
      <c r="N1127" s="133">
        <f t="shared" si="104"/>
        <v>-0.076</v>
      </c>
      <c r="O1127" s="176" t="str">
        <f t="shared" si="105"/>
        <v>是</v>
      </c>
      <c r="P1127" s="176" t="str">
        <f t="shared" si="108"/>
        <v>是</v>
      </c>
    </row>
    <row r="1128" hidden="1" customHeight="1" spans="1:16">
      <c r="A1128" s="167" t="s">
        <v>135</v>
      </c>
      <c r="B1128" s="169" t="s">
        <v>2108</v>
      </c>
      <c r="C1128" s="168"/>
      <c r="D1128" s="169" t="s">
        <v>2112</v>
      </c>
      <c r="E1128" s="168" t="s">
        <v>147</v>
      </c>
      <c r="F1128" s="49" t="s">
        <v>2113</v>
      </c>
      <c r="G1128" s="26">
        <f>VLOOKUP(D1128,全省上年决算数!$D$4:$G$1301,4)</f>
        <v>32534</v>
      </c>
      <c r="H1128" s="26">
        <f>IFERROR(VLOOKUP(D1128,全省预算!D:I,5,0),)</f>
        <v>33000</v>
      </c>
      <c r="I1128" s="26">
        <f>IFERROR(VLOOKUP(D1128,全省调整!A:I,3,0),)+全省调整!C168</f>
        <v>9901</v>
      </c>
      <c r="J1128" s="26">
        <f>SUMIF(全省决算数!A1127:A2507,D1128:D2424,全省决算数!C1127:C2507)</f>
        <v>9109</v>
      </c>
      <c r="K1128" s="407">
        <f t="shared" si="106"/>
        <v>0.28</v>
      </c>
      <c r="L1128" s="407">
        <f t="shared" si="109"/>
        <v>0.276</v>
      </c>
      <c r="M1128" s="407">
        <f t="shared" si="107"/>
        <v>0.92</v>
      </c>
      <c r="N1128" s="135">
        <f t="shared" si="104"/>
        <v>-0.72</v>
      </c>
      <c r="O1128" s="176" t="str">
        <f t="shared" si="105"/>
        <v>是</v>
      </c>
      <c r="P1128" s="176" t="str">
        <f t="shared" si="108"/>
        <v>是</v>
      </c>
    </row>
    <row r="1129" ht="21.95" customHeight="1" spans="1:16">
      <c r="A1129" s="167" t="s">
        <v>134</v>
      </c>
      <c r="B1129" s="168" t="s">
        <v>135</v>
      </c>
      <c r="C1129" s="168"/>
      <c r="D1129" s="169" t="s">
        <v>2114</v>
      </c>
      <c r="E1129" s="168"/>
      <c r="F1129" s="50" t="s">
        <v>2115</v>
      </c>
      <c r="G1129" s="170">
        <f>SUMIF($B1130:$B$1301,$D1129,$G1130:$G$1301)</f>
        <v>790</v>
      </c>
      <c r="H1129" s="170">
        <f>VLOOKUP(F1129,全省预算!$F:$H,3,0)</f>
        <v>0</v>
      </c>
      <c r="I1129" s="170">
        <f>SUMIF($B1130:$B$1301,$D1129,$I1130:$I$1301)</f>
        <v>400</v>
      </c>
      <c r="J1129" s="170">
        <f>VLOOKUP(F1129,全省决算数!$B:$C,2,0)</f>
        <v>400</v>
      </c>
      <c r="K1129" s="405">
        <f t="shared" si="106"/>
        <v>0.506</v>
      </c>
      <c r="L1129" s="405"/>
      <c r="M1129" s="405">
        <f t="shared" si="107"/>
        <v>1</v>
      </c>
      <c r="N1129" s="133">
        <f t="shared" si="104"/>
        <v>-0.494</v>
      </c>
      <c r="O1129" s="176" t="str">
        <f t="shared" si="105"/>
        <v>是</v>
      </c>
      <c r="P1129" s="176" t="str">
        <f t="shared" si="108"/>
        <v>是</v>
      </c>
    </row>
    <row r="1130" ht="14.25" hidden="1" customHeight="1" spans="1:16">
      <c r="A1130" s="167"/>
      <c r="B1130" s="456" t="s">
        <v>2114</v>
      </c>
      <c r="C1130" s="168"/>
      <c r="D1130" s="169" t="s">
        <v>2116</v>
      </c>
      <c r="E1130" s="168" t="s">
        <v>147</v>
      </c>
      <c r="F1130" s="50" t="s">
        <v>2117</v>
      </c>
      <c r="G1130" s="26">
        <f>VLOOKUP(D1130,全省上年决算数!$D$4:$G$1301,4)</f>
        <v>0</v>
      </c>
      <c r="H1130" s="26">
        <f>IFERROR(VLOOKUP(D1130,全省预算!D:I,5,0),)</f>
        <v>0</v>
      </c>
      <c r="I1130" s="26">
        <f>IFERROR(VLOOKUP(D1130,全省调整!A:I,3,0),)</f>
        <v>0</v>
      </c>
      <c r="J1130" s="26">
        <f>SUMIF(全省决算数!A1129:A2509,D1130:D2426,全省决算数!C1129:C2509)</f>
        <v>0</v>
      </c>
      <c r="K1130" s="175"/>
      <c r="L1130" s="175"/>
      <c r="M1130" s="175">
        <f t="shared" si="107"/>
        <v>0</v>
      </c>
      <c r="N1130" s="133" t="str">
        <f t="shared" si="104"/>
        <v/>
      </c>
      <c r="O1130" s="176" t="str">
        <f t="shared" si="105"/>
        <v>否</v>
      </c>
      <c r="P1130" s="176" t="str">
        <f t="shared" si="108"/>
        <v>是</v>
      </c>
    </row>
    <row r="1131" hidden="1" spans="1:16">
      <c r="A1131" s="167"/>
      <c r="B1131" s="456" t="s">
        <v>2114</v>
      </c>
      <c r="C1131" s="168"/>
      <c r="D1131" s="169" t="s">
        <v>2118</v>
      </c>
      <c r="E1131" s="168" t="s">
        <v>147</v>
      </c>
      <c r="F1131" s="49" t="s">
        <v>2119</v>
      </c>
      <c r="G1131" s="26">
        <f>VLOOKUP(D1131,全省上年决算数!$D$4:$G$1301,4)</f>
        <v>250</v>
      </c>
      <c r="H1131" s="26">
        <f>IFERROR(VLOOKUP(D1131,全省预算!D:I,5,0),)</f>
        <v>0</v>
      </c>
      <c r="I1131" s="26">
        <f>IFERROR(VLOOKUP(D1131,全省调整!A:I,3,0),)</f>
        <v>0</v>
      </c>
      <c r="J1131" s="26">
        <f>SUMIF(全省决算数!A1130:A2510,D1131:D2427,全省决算数!C1130:C2510)</f>
        <v>0</v>
      </c>
      <c r="K1131" s="407">
        <f t="shared" si="106"/>
        <v>0</v>
      </c>
      <c r="L1131" s="407"/>
      <c r="M1131" s="407">
        <f t="shared" si="107"/>
        <v>0</v>
      </c>
      <c r="N1131" s="133">
        <f t="shared" si="104"/>
        <v>-1</v>
      </c>
      <c r="O1131" s="176" t="str">
        <f t="shared" si="105"/>
        <v>是</v>
      </c>
      <c r="P1131" s="176" t="str">
        <f t="shared" si="108"/>
        <v>是</v>
      </c>
    </row>
    <row r="1132" ht="14.25" hidden="1" customHeight="1" spans="1:16">
      <c r="A1132" s="167"/>
      <c r="B1132" s="456" t="s">
        <v>2114</v>
      </c>
      <c r="C1132" s="168"/>
      <c r="D1132" s="169" t="s">
        <v>2120</v>
      </c>
      <c r="E1132" s="168" t="s">
        <v>147</v>
      </c>
      <c r="F1132" s="50" t="s">
        <v>2121</v>
      </c>
      <c r="G1132" s="26">
        <f>VLOOKUP(D1132,全省上年决算数!$D$4:$G$1301,4)</f>
        <v>0</v>
      </c>
      <c r="H1132" s="26">
        <f>IFERROR(VLOOKUP(D1132,全省预算!D:I,5,0),)</f>
        <v>0</v>
      </c>
      <c r="I1132" s="26">
        <f>IFERROR(VLOOKUP(D1132,全省调整!A:I,3,0),)</f>
        <v>0</v>
      </c>
      <c r="J1132" s="26">
        <f>SUMIF(全省决算数!A1131:A2511,D1132:D2428,全省决算数!C1131:C2511)</f>
        <v>0</v>
      </c>
      <c r="K1132" s="175"/>
      <c r="L1132" s="175"/>
      <c r="M1132" s="175">
        <f t="shared" si="107"/>
        <v>0</v>
      </c>
      <c r="N1132" s="133" t="str">
        <f t="shared" si="104"/>
        <v/>
      </c>
      <c r="O1132" s="176" t="str">
        <f t="shared" si="105"/>
        <v>否</v>
      </c>
      <c r="P1132" s="176" t="str">
        <f t="shared" si="108"/>
        <v>是</v>
      </c>
    </row>
    <row r="1133" ht="14.25" hidden="1" customHeight="1" spans="1:16">
      <c r="A1133" s="167"/>
      <c r="B1133" s="456" t="s">
        <v>2114</v>
      </c>
      <c r="C1133" s="168"/>
      <c r="D1133" s="169" t="s">
        <v>2122</v>
      </c>
      <c r="E1133" s="168" t="s">
        <v>147</v>
      </c>
      <c r="F1133" s="50" t="s">
        <v>2123</v>
      </c>
      <c r="G1133" s="26">
        <f>VLOOKUP(D1133,全省上年决算数!$D$4:$G$1301,4)</f>
        <v>0</v>
      </c>
      <c r="H1133" s="26">
        <f>IFERROR(VLOOKUP(D1133,全省预算!D:I,5,0),)</f>
        <v>0</v>
      </c>
      <c r="I1133" s="26">
        <f>IFERROR(VLOOKUP(D1133,全省调整!A:I,3,0),)</f>
        <v>0</v>
      </c>
      <c r="J1133" s="26">
        <f>SUMIF(全省决算数!A1132:A2512,D1133:D2429,全省决算数!C1132:C2512)</f>
        <v>0</v>
      </c>
      <c r="K1133" s="175"/>
      <c r="L1133" s="175"/>
      <c r="M1133" s="175">
        <f t="shared" si="107"/>
        <v>0</v>
      </c>
      <c r="N1133" s="133" t="str">
        <f t="shared" si="104"/>
        <v/>
      </c>
      <c r="O1133" s="176" t="str">
        <f t="shared" si="105"/>
        <v>否</v>
      </c>
      <c r="P1133" s="176" t="str">
        <f t="shared" si="108"/>
        <v>是</v>
      </c>
    </row>
    <row r="1134" ht="14.25" hidden="1" customHeight="1" spans="1:16">
      <c r="A1134" s="167"/>
      <c r="B1134" s="456" t="s">
        <v>2114</v>
      </c>
      <c r="C1134" s="168" t="s">
        <v>135</v>
      </c>
      <c r="D1134" s="455" t="s">
        <v>2124</v>
      </c>
      <c r="E1134" s="168" t="s">
        <v>147</v>
      </c>
      <c r="F1134" s="50" t="s">
        <v>2125</v>
      </c>
      <c r="G1134" s="26">
        <f>VLOOKUP(D1134,全省上年决算数!$D$4:$G$1301,4)</f>
        <v>0</v>
      </c>
      <c r="H1134" s="26">
        <f>IFERROR(VLOOKUP(D1134,全省预算!D:I,5,0),)</f>
        <v>0</v>
      </c>
      <c r="I1134" s="26">
        <f>IFERROR(VLOOKUP(D1134,全省调整!A:I,3,0),)</f>
        <v>0</v>
      </c>
      <c r="J1134" s="26">
        <f>SUMIF(全省决算数!A1133:A2513,D1134:D2430,全省决算数!C1133:C2513)</f>
        <v>0</v>
      </c>
      <c r="K1134" s="175"/>
      <c r="L1134" s="175"/>
      <c r="M1134" s="175">
        <f t="shared" si="107"/>
        <v>0</v>
      </c>
      <c r="N1134" s="133" t="str">
        <f t="shared" si="104"/>
        <v/>
      </c>
      <c r="O1134" s="176" t="str">
        <f t="shared" si="105"/>
        <v>否</v>
      </c>
      <c r="P1134" s="176" t="str">
        <f t="shared" si="108"/>
        <v>是</v>
      </c>
    </row>
    <row r="1135" ht="14.25" hidden="1" customHeight="1" spans="1:16">
      <c r="A1135" s="167"/>
      <c r="B1135" s="456" t="s">
        <v>2114</v>
      </c>
      <c r="C1135" s="168" t="s">
        <v>135</v>
      </c>
      <c r="D1135" s="169" t="s">
        <v>2126</v>
      </c>
      <c r="E1135" s="168" t="s">
        <v>147</v>
      </c>
      <c r="F1135" s="50" t="s">
        <v>2127</v>
      </c>
      <c r="G1135" s="26">
        <f>VLOOKUP(D1135,全省上年决算数!$D$4:$G$1301,4)</f>
        <v>0</v>
      </c>
      <c r="H1135" s="26">
        <f>IFERROR(VLOOKUP(D1135,全省预算!D:I,5,0),)</f>
        <v>0</v>
      </c>
      <c r="I1135" s="26">
        <f>IFERROR(VLOOKUP(D1135,全省调整!A:I,3,0),)</f>
        <v>0</v>
      </c>
      <c r="J1135" s="26">
        <f>SUMIF(全省决算数!A1134:A2514,D1135:D2431,全省决算数!C1134:C2514)</f>
        <v>0</v>
      </c>
      <c r="K1135" s="175"/>
      <c r="L1135" s="175"/>
      <c r="M1135" s="175">
        <f t="shared" si="107"/>
        <v>0</v>
      </c>
      <c r="N1135" s="133" t="str">
        <f t="shared" si="104"/>
        <v/>
      </c>
      <c r="O1135" s="176" t="str">
        <f t="shared" si="105"/>
        <v>否</v>
      </c>
      <c r="P1135" s="176" t="str">
        <f t="shared" si="108"/>
        <v>是</v>
      </c>
    </row>
    <row r="1136" ht="14.25" hidden="1" customHeight="1" spans="1:16">
      <c r="A1136" s="167"/>
      <c r="B1136" s="456" t="s">
        <v>2114</v>
      </c>
      <c r="C1136" s="168" t="s">
        <v>135</v>
      </c>
      <c r="D1136" s="169" t="s">
        <v>2128</v>
      </c>
      <c r="E1136" s="168" t="s">
        <v>147</v>
      </c>
      <c r="F1136" s="50" t="s">
        <v>2129</v>
      </c>
      <c r="G1136" s="26">
        <f>VLOOKUP(D1136,全省上年决算数!$D$4:$G$1301,4)</f>
        <v>0</v>
      </c>
      <c r="H1136" s="26">
        <f>IFERROR(VLOOKUP(D1136,全省预算!D:I,5,0),)</f>
        <v>0</v>
      </c>
      <c r="I1136" s="26">
        <f>IFERROR(VLOOKUP(D1136,全省调整!A:I,3,0),)</f>
        <v>0</v>
      </c>
      <c r="J1136" s="26">
        <f>SUMIF(全省决算数!A1135:A2515,D1136:D2432,全省决算数!C1135:C2515)</f>
        <v>0</v>
      </c>
      <c r="K1136" s="175"/>
      <c r="L1136" s="175"/>
      <c r="M1136" s="175">
        <f t="shared" si="107"/>
        <v>0</v>
      </c>
      <c r="N1136" s="133" t="str">
        <f t="shared" si="104"/>
        <v/>
      </c>
      <c r="O1136" s="176" t="str">
        <f t="shared" si="105"/>
        <v>否</v>
      </c>
      <c r="P1136" s="176" t="str">
        <f t="shared" si="108"/>
        <v>是</v>
      </c>
    </row>
    <row r="1137" ht="14.25" hidden="1" customHeight="1" spans="1:16">
      <c r="A1137" s="167" t="s">
        <v>135</v>
      </c>
      <c r="B1137" s="456" t="s">
        <v>2114</v>
      </c>
      <c r="C1137" s="168" t="s">
        <v>135</v>
      </c>
      <c r="D1137" s="169" t="s">
        <v>2130</v>
      </c>
      <c r="E1137" s="168" t="s">
        <v>147</v>
      </c>
      <c r="F1137" s="50" t="s">
        <v>2131</v>
      </c>
      <c r="G1137" s="26">
        <f>VLOOKUP(D1137,全省上年决算数!$D$4:$G$1301,4)</f>
        <v>0</v>
      </c>
      <c r="H1137" s="26">
        <f>IFERROR(VLOOKUP(D1137,全省预算!D:I,5,0),)</f>
        <v>0</v>
      </c>
      <c r="I1137" s="26">
        <f>IFERROR(VLOOKUP(D1137,全省调整!A:I,3,0),)</f>
        <v>0</v>
      </c>
      <c r="J1137" s="26">
        <f>SUMIF(全省决算数!A1136:A2516,D1137:D2433,全省决算数!C1136:C2516)</f>
        <v>0</v>
      </c>
      <c r="K1137" s="175"/>
      <c r="L1137" s="175"/>
      <c r="M1137" s="175">
        <f t="shared" si="107"/>
        <v>0</v>
      </c>
      <c r="N1137" s="133" t="str">
        <f t="shared" si="104"/>
        <v/>
      </c>
      <c r="O1137" s="176" t="str">
        <f t="shared" si="105"/>
        <v>否</v>
      </c>
      <c r="P1137" s="176" t="str">
        <f t="shared" si="108"/>
        <v>是</v>
      </c>
    </row>
    <row r="1138" hidden="1" spans="1:16">
      <c r="A1138" s="167" t="s">
        <v>135</v>
      </c>
      <c r="B1138" s="456" t="s">
        <v>2114</v>
      </c>
      <c r="C1138" s="168"/>
      <c r="D1138" s="169" t="s">
        <v>2132</v>
      </c>
      <c r="E1138" s="168" t="s">
        <v>147</v>
      </c>
      <c r="F1138" s="49" t="s">
        <v>2133</v>
      </c>
      <c r="G1138" s="26">
        <f>VLOOKUP(D1138,全省上年决算数!$D$4:$G$1301,4)</f>
        <v>540</v>
      </c>
      <c r="H1138" s="26">
        <f>IFERROR(VLOOKUP(D1138,全省预算!D:I,5,0),)</f>
        <v>0</v>
      </c>
      <c r="I1138" s="26">
        <f>IFERROR(VLOOKUP(D1138,全省调整!A:I,3,0),)</f>
        <v>400</v>
      </c>
      <c r="J1138" s="26">
        <f>SUMIF(全省决算数!A1137:A2517,D1138:D2434,全省决算数!C1137:C2517)</f>
        <v>400</v>
      </c>
      <c r="K1138" s="407">
        <f t="shared" si="106"/>
        <v>0.741</v>
      </c>
      <c r="L1138" s="407"/>
      <c r="M1138" s="407">
        <f t="shared" si="107"/>
        <v>1</v>
      </c>
      <c r="N1138" s="135">
        <f t="shared" si="104"/>
        <v>-0.259</v>
      </c>
      <c r="O1138" s="176" t="str">
        <f t="shared" si="105"/>
        <v>是</v>
      </c>
      <c r="P1138" s="176" t="str">
        <f t="shared" si="108"/>
        <v>是</v>
      </c>
    </row>
    <row r="1139" ht="21.95" customHeight="1" spans="1:16">
      <c r="A1139" s="167" t="s">
        <v>134</v>
      </c>
      <c r="B1139" s="168" t="s">
        <v>135</v>
      </c>
      <c r="C1139" s="168"/>
      <c r="D1139" s="169" t="s">
        <v>2134</v>
      </c>
      <c r="E1139" s="168"/>
      <c r="F1139" s="48" t="s">
        <v>2135</v>
      </c>
      <c r="G1139" s="170">
        <f>SUMIF($B1140:$B$1301,$D1139,$G1140:$G$1301)</f>
        <v>986480</v>
      </c>
      <c r="H1139" s="170">
        <f>VLOOKUP(F1139,全省预算!$F:$H,3,0)</f>
        <v>1011000</v>
      </c>
      <c r="I1139" s="170">
        <f>SUMIF($B1140:$B$1301,$D1139,$I1140:$I$1301)</f>
        <v>1032491</v>
      </c>
      <c r="J1139" s="170">
        <f>VLOOKUP(F1139,全省决算数!$B:$C,2,0)</f>
        <v>796677</v>
      </c>
      <c r="K1139" s="405">
        <f t="shared" si="106"/>
        <v>0.808</v>
      </c>
      <c r="L1139" s="405">
        <f t="shared" si="109"/>
        <v>0.788</v>
      </c>
      <c r="M1139" s="405">
        <f t="shared" si="107"/>
        <v>0.772</v>
      </c>
      <c r="N1139" s="133">
        <f t="shared" si="104"/>
        <v>-0.192</v>
      </c>
      <c r="O1139" s="176" t="str">
        <f t="shared" si="105"/>
        <v>是</v>
      </c>
      <c r="P1139" s="176" t="str">
        <f t="shared" si="108"/>
        <v>是</v>
      </c>
    </row>
    <row r="1140" ht="21.95" customHeight="1" spans="1:16">
      <c r="A1140" s="167" t="s">
        <v>135</v>
      </c>
      <c r="B1140" s="456" t="s">
        <v>2134</v>
      </c>
      <c r="C1140" s="168" t="s">
        <v>135</v>
      </c>
      <c r="D1140" s="169" t="s">
        <v>2136</v>
      </c>
      <c r="E1140" s="168"/>
      <c r="F1140" s="49" t="s">
        <v>2137</v>
      </c>
      <c r="G1140" s="26">
        <f>SUMIF($C1141:$C$1301,$D1140,$G1141:$G$1301)</f>
        <v>899490</v>
      </c>
      <c r="H1140" s="26">
        <f>VLOOKUP(F1140,全省预算!$F:$H,3,0)</f>
        <v>921000</v>
      </c>
      <c r="I1140" s="26">
        <f>IFERROR(VLOOKUP(D1140,全省调整!A:I,3,0),)</f>
        <v>869869</v>
      </c>
      <c r="J1140" s="26">
        <f>VLOOKUP(F1140,全省决算数!$B:$C,2,0)</f>
        <v>727677</v>
      </c>
      <c r="K1140" s="407">
        <f t="shared" si="106"/>
        <v>0.809</v>
      </c>
      <c r="L1140" s="407">
        <f t="shared" si="109"/>
        <v>0.79</v>
      </c>
      <c r="M1140" s="407">
        <f t="shared" si="107"/>
        <v>0.837</v>
      </c>
      <c r="N1140" s="135">
        <f t="shared" si="104"/>
        <v>-0.191</v>
      </c>
      <c r="O1140" s="176" t="str">
        <f t="shared" si="105"/>
        <v>是</v>
      </c>
      <c r="P1140" s="176" t="str">
        <f t="shared" si="108"/>
        <v>是</v>
      </c>
    </row>
    <row r="1141" ht="14.25" hidden="1" customHeight="1" spans="1:16">
      <c r="A1141" s="167" t="s">
        <v>135</v>
      </c>
      <c r="B1141" s="168" t="s">
        <v>135</v>
      </c>
      <c r="C1141" s="456" t="s">
        <v>2136</v>
      </c>
      <c r="D1141" s="169" t="s">
        <v>2138</v>
      </c>
      <c r="E1141" s="168" t="s">
        <v>147</v>
      </c>
      <c r="F1141" s="27" t="s">
        <v>141</v>
      </c>
      <c r="G1141" s="26">
        <f>VLOOKUP(D1141,全省上年决算数!$D$4:$G$1301,4)</f>
        <v>62196</v>
      </c>
      <c r="H1141" s="26">
        <f>IFERROR(VLOOKUP(D1141,全省预算!D:I,5,0),)</f>
        <v>65000</v>
      </c>
      <c r="I1141" s="26"/>
      <c r="J1141" s="26">
        <f>SUMIF(全省决算数!A1140:A2520,D1141:D2437,全省决算数!C1140:C2520)</f>
        <v>77919</v>
      </c>
      <c r="K1141" s="175">
        <f t="shared" si="106"/>
        <v>1.25</v>
      </c>
      <c r="L1141" s="175">
        <f t="shared" si="109"/>
        <v>1.2</v>
      </c>
      <c r="M1141" s="175">
        <f t="shared" si="107"/>
        <v>0</v>
      </c>
      <c r="N1141" s="135">
        <f t="shared" si="104"/>
        <v>0.253</v>
      </c>
      <c r="O1141" s="176" t="str">
        <f t="shared" si="105"/>
        <v>是</v>
      </c>
      <c r="P1141" s="176" t="str">
        <f t="shared" si="108"/>
        <v>否</v>
      </c>
    </row>
    <row r="1142" ht="14.25" hidden="1" customHeight="1" spans="1:16">
      <c r="A1142" s="167" t="s">
        <v>135</v>
      </c>
      <c r="B1142" s="168" t="s">
        <v>135</v>
      </c>
      <c r="C1142" s="456" t="s">
        <v>2136</v>
      </c>
      <c r="D1142" s="169" t="s">
        <v>2139</v>
      </c>
      <c r="E1142" s="168" t="s">
        <v>147</v>
      </c>
      <c r="F1142" s="27" t="s">
        <v>143</v>
      </c>
      <c r="G1142" s="26">
        <f>VLOOKUP(D1142,全省上年决算数!$D$4:$G$1301,4)</f>
        <v>10934</v>
      </c>
      <c r="H1142" s="26">
        <f>IFERROR(VLOOKUP(D1142,全省预算!D:I,5,0),)</f>
        <v>13600</v>
      </c>
      <c r="I1142" s="26"/>
      <c r="J1142" s="26">
        <f>SUMIF(全省决算数!A1141:A2521,D1142:D2438,全省决算数!C1141:C2521)</f>
        <v>11576</v>
      </c>
      <c r="K1142" s="175">
        <f t="shared" si="106"/>
        <v>1.06</v>
      </c>
      <c r="L1142" s="175">
        <f t="shared" si="109"/>
        <v>0.85</v>
      </c>
      <c r="M1142" s="175">
        <f t="shared" si="107"/>
        <v>0</v>
      </c>
      <c r="N1142" s="135">
        <f t="shared" si="104"/>
        <v>0.059</v>
      </c>
      <c r="O1142" s="176" t="str">
        <f t="shared" si="105"/>
        <v>是</v>
      </c>
      <c r="P1142" s="176" t="str">
        <f t="shared" si="108"/>
        <v>否</v>
      </c>
    </row>
    <row r="1143" ht="14.25" hidden="1" customHeight="1" spans="1:16">
      <c r="A1143" s="167" t="s">
        <v>135</v>
      </c>
      <c r="B1143" s="168" t="s">
        <v>135</v>
      </c>
      <c r="C1143" s="456" t="s">
        <v>2136</v>
      </c>
      <c r="D1143" s="169" t="s">
        <v>2140</v>
      </c>
      <c r="E1143" s="168" t="s">
        <v>147</v>
      </c>
      <c r="F1143" s="27" t="s">
        <v>145</v>
      </c>
      <c r="G1143" s="26">
        <f>VLOOKUP(D1143,全省上年决算数!$D$4:$G$1301,4)</f>
        <v>169</v>
      </c>
      <c r="H1143" s="26">
        <f>IFERROR(VLOOKUP(D1143,全省预算!D:I,5,0),)</f>
        <v>170</v>
      </c>
      <c r="I1143" s="26"/>
      <c r="J1143" s="26">
        <f>SUMIF(全省决算数!A1142:A2522,D1143:D2439,全省决算数!C1142:C2522)</f>
        <v>240</v>
      </c>
      <c r="K1143" s="175">
        <f t="shared" si="106"/>
        <v>1.42</v>
      </c>
      <c r="L1143" s="175">
        <f t="shared" si="109"/>
        <v>1.41</v>
      </c>
      <c r="M1143" s="175">
        <f t="shared" si="107"/>
        <v>0</v>
      </c>
      <c r="N1143" s="135">
        <f t="shared" si="104"/>
        <v>0.42</v>
      </c>
      <c r="O1143" s="176" t="str">
        <f t="shared" si="105"/>
        <v>是</v>
      </c>
      <c r="P1143" s="176" t="str">
        <f t="shared" si="108"/>
        <v>否</v>
      </c>
    </row>
    <row r="1144" ht="14.25" hidden="1" customHeight="1" spans="1:16">
      <c r="A1144" s="167" t="s">
        <v>135</v>
      </c>
      <c r="B1144" s="168" t="s">
        <v>135</v>
      </c>
      <c r="C1144" s="456" t="s">
        <v>2136</v>
      </c>
      <c r="D1144" s="169" t="s">
        <v>2141</v>
      </c>
      <c r="E1144" s="168" t="s">
        <v>147</v>
      </c>
      <c r="F1144" s="27" t="s">
        <v>2142</v>
      </c>
      <c r="G1144" s="26">
        <f>VLOOKUP(D1144,全省上年决算数!$D$4:$G$1301,4)</f>
        <v>5407</v>
      </c>
      <c r="H1144" s="26">
        <f>IFERROR(VLOOKUP(D1144,全省预算!D:I,5,0),)</f>
        <v>6100</v>
      </c>
      <c r="I1144" s="26"/>
      <c r="J1144" s="26">
        <f>SUMIF(全省决算数!A1143:A2523,D1144:D2440,全省决算数!C1143:C2523)</f>
        <v>3605</v>
      </c>
      <c r="K1144" s="175">
        <f t="shared" si="106"/>
        <v>0.67</v>
      </c>
      <c r="L1144" s="175">
        <f t="shared" si="109"/>
        <v>0.59</v>
      </c>
      <c r="M1144" s="175">
        <f t="shared" si="107"/>
        <v>0</v>
      </c>
      <c r="N1144" s="135">
        <f t="shared" ref="N1144:N1212" si="110">IF(ISERROR(J1144/G1144-1),"",J1144/G1144-1)</f>
        <v>-0.333</v>
      </c>
      <c r="O1144" s="176" t="str">
        <f t="shared" si="105"/>
        <v>是</v>
      </c>
      <c r="P1144" s="176" t="str">
        <f t="shared" si="108"/>
        <v>否</v>
      </c>
    </row>
    <row r="1145" ht="14.25" hidden="1" customHeight="1" spans="1:16">
      <c r="A1145" s="167" t="s">
        <v>135</v>
      </c>
      <c r="B1145" s="168" t="s">
        <v>135</v>
      </c>
      <c r="C1145" s="456" t="s">
        <v>2136</v>
      </c>
      <c r="D1145" s="169" t="s">
        <v>2143</v>
      </c>
      <c r="E1145" s="168" t="s">
        <v>147</v>
      </c>
      <c r="F1145" s="49" t="s">
        <v>2144</v>
      </c>
      <c r="G1145" s="26">
        <f>VLOOKUP(D1145,全省上年决算数!$D$4:$G$1301,4)</f>
        <v>3327</v>
      </c>
      <c r="H1145" s="26">
        <f>IFERROR(VLOOKUP(D1145,全省预算!D:I,5,0),)</f>
        <v>3400</v>
      </c>
      <c r="I1145" s="26"/>
      <c r="J1145" s="26">
        <f>SUMIF(全省决算数!A1144:A2524,D1145:D2441,全省决算数!C1144:C2524)</f>
        <v>2424</v>
      </c>
      <c r="K1145" s="175">
        <f t="shared" si="106"/>
        <v>0.73</v>
      </c>
      <c r="L1145" s="175">
        <f t="shared" si="109"/>
        <v>0.71</v>
      </c>
      <c r="M1145" s="175">
        <f t="shared" si="107"/>
        <v>0</v>
      </c>
      <c r="N1145" s="135">
        <f t="shared" si="110"/>
        <v>-0.271</v>
      </c>
      <c r="O1145" s="176" t="str">
        <f t="shared" si="105"/>
        <v>是</v>
      </c>
      <c r="P1145" s="176" t="str">
        <f t="shared" si="108"/>
        <v>否</v>
      </c>
    </row>
    <row r="1146" ht="14.25" hidden="1" customHeight="1" spans="1:16">
      <c r="A1146" s="167" t="s">
        <v>135</v>
      </c>
      <c r="B1146" s="168" t="s">
        <v>135</v>
      </c>
      <c r="C1146" s="456" t="s">
        <v>2136</v>
      </c>
      <c r="D1146" s="169" t="s">
        <v>2145</v>
      </c>
      <c r="E1146" s="168" t="s">
        <v>147</v>
      </c>
      <c r="F1146" s="49" t="s">
        <v>2146</v>
      </c>
      <c r="G1146" s="26">
        <f>VLOOKUP(D1146,全省上年决算数!$D$4:$G$1301,4)</f>
        <v>184805</v>
      </c>
      <c r="H1146" s="26">
        <f>IFERROR(VLOOKUP(D1146,全省预算!D:I,5,0),)</f>
        <v>190000</v>
      </c>
      <c r="I1146" s="26"/>
      <c r="J1146" s="26">
        <f>SUMIF(全省决算数!A1145:A2525,D1146:D2442,全省决算数!C1145:C2525)</f>
        <v>109608</v>
      </c>
      <c r="K1146" s="175">
        <f t="shared" si="106"/>
        <v>0.59</v>
      </c>
      <c r="L1146" s="175">
        <f t="shared" si="109"/>
        <v>0.58</v>
      </c>
      <c r="M1146" s="175">
        <f t="shared" si="107"/>
        <v>0</v>
      </c>
      <c r="N1146" s="135">
        <f t="shared" si="110"/>
        <v>-0.407</v>
      </c>
      <c r="O1146" s="176" t="str">
        <f t="shared" si="105"/>
        <v>是</v>
      </c>
      <c r="P1146" s="176" t="str">
        <f t="shared" si="108"/>
        <v>否</v>
      </c>
    </row>
    <row r="1147" ht="14.25" hidden="1" customHeight="1" spans="1:16">
      <c r="A1147" s="167" t="s">
        <v>135</v>
      </c>
      <c r="B1147" s="168" t="s">
        <v>135</v>
      </c>
      <c r="C1147" s="456" t="s">
        <v>2136</v>
      </c>
      <c r="D1147" s="169" t="s">
        <v>2147</v>
      </c>
      <c r="E1147" s="168" t="s">
        <v>147</v>
      </c>
      <c r="F1147" s="49" t="s">
        <v>2148</v>
      </c>
      <c r="G1147" s="26">
        <f>VLOOKUP(D1147,全省上年决算数!$D$4:$G$1301,4)</f>
        <v>318</v>
      </c>
      <c r="H1147" s="26">
        <f>IFERROR(VLOOKUP(D1147,全省预算!D:I,5,0),)</f>
        <v>320</v>
      </c>
      <c r="I1147" s="26"/>
      <c r="J1147" s="26">
        <f>SUMIF(全省决算数!A1146:A2526,D1147:D2443,全省决算数!C1146:C2526)</f>
        <v>275</v>
      </c>
      <c r="K1147" s="175">
        <f t="shared" si="106"/>
        <v>0.86</v>
      </c>
      <c r="L1147" s="175">
        <f t="shared" si="109"/>
        <v>0.86</v>
      </c>
      <c r="M1147" s="175">
        <f t="shared" si="107"/>
        <v>0</v>
      </c>
      <c r="N1147" s="135">
        <f t="shared" si="110"/>
        <v>-0.135</v>
      </c>
      <c r="O1147" s="176" t="str">
        <f t="shared" si="105"/>
        <v>是</v>
      </c>
      <c r="P1147" s="176" t="str">
        <f t="shared" si="108"/>
        <v>否</v>
      </c>
    </row>
    <row r="1148" ht="14.25" hidden="1" customHeight="1" spans="1:16">
      <c r="A1148" s="167" t="s">
        <v>135</v>
      </c>
      <c r="B1148" s="168" t="s">
        <v>135</v>
      </c>
      <c r="C1148" s="456" t="s">
        <v>2136</v>
      </c>
      <c r="D1148" s="169" t="s">
        <v>2149</v>
      </c>
      <c r="E1148" s="168" t="s">
        <v>147</v>
      </c>
      <c r="F1148" s="49" t="s">
        <v>2150</v>
      </c>
      <c r="G1148" s="26">
        <f>VLOOKUP(D1148,全省上年决算数!$D$4:$G$1301,4)</f>
        <v>958</v>
      </c>
      <c r="H1148" s="26">
        <f>IFERROR(VLOOKUP(D1148,全省预算!D:I,5,0),)</f>
        <v>960</v>
      </c>
      <c r="I1148" s="26"/>
      <c r="J1148" s="26">
        <f>SUMIF(全省决算数!A1147:A2527,D1148:D2444,全省决算数!C1147:C2527)</f>
        <v>760</v>
      </c>
      <c r="K1148" s="175">
        <f t="shared" si="106"/>
        <v>0.79</v>
      </c>
      <c r="L1148" s="175">
        <f t="shared" si="109"/>
        <v>0.79</v>
      </c>
      <c r="M1148" s="175">
        <f t="shared" si="107"/>
        <v>0</v>
      </c>
      <c r="N1148" s="135">
        <f t="shared" si="110"/>
        <v>-0.207</v>
      </c>
      <c r="O1148" s="176" t="str">
        <f t="shared" si="105"/>
        <v>是</v>
      </c>
      <c r="P1148" s="176" t="str">
        <f t="shared" si="108"/>
        <v>否</v>
      </c>
    </row>
    <row r="1149" ht="14.25" hidden="1" customHeight="1" spans="1:16">
      <c r="A1149" s="167" t="s">
        <v>135</v>
      </c>
      <c r="B1149" s="168" t="s">
        <v>135</v>
      </c>
      <c r="C1149" s="456" t="s">
        <v>2136</v>
      </c>
      <c r="D1149" s="169" t="s">
        <v>2151</v>
      </c>
      <c r="E1149" s="168" t="s">
        <v>147</v>
      </c>
      <c r="F1149" s="49" t="s">
        <v>2152</v>
      </c>
      <c r="G1149" s="26">
        <f>VLOOKUP(D1149,全省上年决算数!$D$4:$G$1301,4)</f>
        <v>1746</v>
      </c>
      <c r="H1149" s="26">
        <f>IFERROR(VLOOKUP(D1149,全省预算!D:I,5,0),)</f>
        <v>1780</v>
      </c>
      <c r="I1149" s="26"/>
      <c r="J1149" s="26">
        <f>SUMIF(全省决算数!A1148:A2528,D1149:D2445,全省决算数!C1148:C2528)</f>
        <v>1324</v>
      </c>
      <c r="K1149" s="175">
        <f t="shared" si="106"/>
        <v>0.76</v>
      </c>
      <c r="L1149" s="175">
        <f t="shared" si="109"/>
        <v>0.74</v>
      </c>
      <c r="M1149" s="175">
        <f t="shared" si="107"/>
        <v>0</v>
      </c>
      <c r="N1149" s="135">
        <f t="shared" si="110"/>
        <v>-0.242</v>
      </c>
      <c r="O1149" s="176" t="str">
        <f t="shared" si="105"/>
        <v>是</v>
      </c>
      <c r="P1149" s="176" t="str">
        <f t="shared" si="108"/>
        <v>否</v>
      </c>
    </row>
    <row r="1150" ht="14.25" hidden="1" customHeight="1" spans="1:16">
      <c r="A1150" s="167" t="s">
        <v>135</v>
      </c>
      <c r="B1150" s="168" t="s">
        <v>135</v>
      </c>
      <c r="C1150" s="456" t="s">
        <v>2136</v>
      </c>
      <c r="D1150" s="169" t="s">
        <v>2153</v>
      </c>
      <c r="E1150" s="168" t="s">
        <v>147</v>
      </c>
      <c r="F1150" s="49" t="s">
        <v>2154</v>
      </c>
      <c r="G1150" s="26">
        <f>VLOOKUP(D1150,全省上年决算数!$D$4:$G$1301,4)</f>
        <v>43550</v>
      </c>
      <c r="H1150" s="26">
        <f>IFERROR(VLOOKUP(D1150,全省预算!D:I,5,0),)</f>
        <v>100000</v>
      </c>
      <c r="I1150" s="26"/>
      <c r="J1150" s="26">
        <f>SUMIF(全省决算数!A1149:A2529,D1150:D2446,全省决算数!C1149:C2529)</f>
        <v>42891</v>
      </c>
      <c r="K1150" s="175">
        <f t="shared" si="106"/>
        <v>0.98</v>
      </c>
      <c r="L1150" s="175">
        <f t="shared" si="109"/>
        <v>0.43</v>
      </c>
      <c r="M1150" s="175">
        <f t="shared" si="107"/>
        <v>0</v>
      </c>
      <c r="N1150" s="135">
        <f t="shared" si="110"/>
        <v>-0.015</v>
      </c>
      <c r="O1150" s="176" t="str">
        <f t="shared" si="105"/>
        <v>是</v>
      </c>
      <c r="P1150" s="176" t="str">
        <f t="shared" si="108"/>
        <v>否</v>
      </c>
    </row>
    <row r="1151" ht="14.25" hidden="1" customHeight="1" spans="1:16">
      <c r="A1151" s="167" t="s">
        <v>135</v>
      </c>
      <c r="B1151" s="168" t="s">
        <v>135</v>
      </c>
      <c r="C1151" s="456" t="s">
        <v>2136</v>
      </c>
      <c r="D1151" s="169" t="s">
        <v>2155</v>
      </c>
      <c r="E1151" s="168" t="s">
        <v>147</v>
      </c>
      <c r="F1151" s="49" t="s">
        <v>2156</v>
      </c>
      <c r="G1151" s="26">
        <f>VLOOKUP(D1151,全省上年决算数!$D$4:$G$1301,4)</f>
        <v>197892</v>
      </c>
      <c r="H1151" s="26">
        <f>IFERROR(VLOOKUP(D1151,全省预算!D:I,5,0),)</f>
        <v>200000</v>
      </c>
      <c r="I1151" s="26"/>
      <c r="J1151" s="26">
        <f>SUMIF(全省决算数!A1150:A2530,D1151:D2447,全省决算数!C1150:C2530)</f>
        <v>232897</v>
      </c>
      <c r="K1151" s="175">
        <f t="shared" si="106"/>
        <v>1.18</v>
      </c>
      <c r="L1151" s="175">
        <f t="shared" si="109"/>
        <v>1.16</v>
      </c>
      <c r="M1151" s="175">
        <f t="shared" si="107"/>
        <v>0</v>
      </c>
      <c r="N1151" s="135">
        <f t="shared" si="110"/>
        <v>0.177</v>
      </c>
      <c r="O1151" s="176" t="str">
        <f t="shared" si="105"/>
        <v>是</v>
      </c>
      <c r="P1151" s="176" t="str">
        <f t="shared" si="108"/>
        <v>否</v>
      </c>
    </row>
    <row r="1152" ht="14.25" hidden="1" customHeight="1" spans="1:16">
      <c r="A1152" s="167" t="s">
        <v>135</v>
      </c>
      <c r="B1152" s="168" t="s">
        <v>135</v>
      </c>
      <c r="C1152" s="456" t="s">
        <v>2136</v>
      </c>
      <c r="D1152" s="169" t="s">
        <v>2157</v>
      </c>
      <c r="E1152" s="168" t="s">
        <v>147</v>
      </c>
      <c r="F1152" s="49" t="s">
        <v>2158</v>
      </c>
      <c r="G1152" s="26">
        <f>VLOOKUP(D1152,全省上年决算数!$D$4:$G$1301,4)</f>
        <v>15068</v>
      </c>
      <c r="H1152" s="26">
        <f>IFERROR(VLOOKUP(D1152,全省预算!D:I,5,0),)</f>
        <v>15800</v>
      </c>
      <c r="I1152" s="26"/>
      <c r="J1152" s="26">
        <f>SUMIF(全省决算数!A1151:A2531,D1152:D2448,全省决算数!C1151:C2531)</f>
        <v>87026</v>
      </c>
      <c r="K1152" s="175">
        <f t="shared" si="106"/>
        <v>5.78</v>
      </c>
      <c r="L1152" s="175">
        <f t="shared" si="109"/>
        <v>5.51</v>
      </c>
      <c r="M1152" s="175">
        <f t="shared" si="107"/>
        <v>0</v>
      </c>
      <c r="N1152" s="135">
        <f t="shared" si="110"/>
        <v>4.776</v>
      </c>
      <c r="O1152" s="176" t="str">
        <f t="shared" si="105"/>
        <v>是</v>
      </c>
      <c r="P1152" s="176" t="str">
        <f t="shared" si="108"/>
        <v>否</v>
      </c>
    </row>
    <row r="1153" ht="14.25" hidden="1" customHeight="1" spans="1:16">
      <c r="A1153" s="167" t="s">
        <v>135</v>
      </c>
      <c r="B1153" s="168" t="s">
        <v>135</v>
      </c>
      <c r="C1153" s="456" t="s">
        <v>2136</v>
      </c>
      <c r="D1153" s="169" t="s">
        <v>2159</v>
      </c>
      <c r="E1153" s="168" t="s">
        <v>147</v>
      </c>
      <c r="F1153" s="49" t="s">
        <v>2160</v>
      </c>
      <c r="G1153" s="26">
        <f>VLOOKUP(D1153,全省上年决算数!$D$4:$G$1301,4)</f>
        <v>258</v>
      </c>
      <c r="H1153" s="26">
        <f>IFERROR(VLOOKUP(D1153,全省预算!D:I,5,0),)</f>
        <v>260</v>
      </c>
      <c r="I1153" s="26"/>
      <c r="J1153" s="26">
        <f>SUMIF(全省决算数!A1152:A2532,D1153:D2449,全省决算数!C1152:C2532)</f>
        <v>-71</v>
      </c>
      <c r="K1153" s="175">
        <f t="shared" si="106"/>
        <v>-0.28</v>
      </c>
      <c r="L1153" s="175">
        <f t="shared" si="109"/>
        <v>-0.27</v>
      </c>
      <c r="M1153" s="175">
        <f t="shared" si="107"/>
        <v>0</v>
      </c>
      <c r="N1153" s="135">
        <f t="shared" si="110"/>
        <v>-1.275</v>
      </c>
      <c r="O1153" s="176" t="str">
        <f t="shared" si="105"/>
        <v>是</v>
      </c>
      <c r="P1153" s="176" t="str">
        <f t="shared" si="108"/>
        <v>否</v>
      </c>
    </row>
    <row r="1154" ht="14.25" hidden="1" customHeight="1" spans="1:16">
      <c r="A1154" s="167" t="s">
        <v>135</v>
      </c>
      <c r="B1154" s="168" t="s">
        <v>135</v>
      </c>
      <c r="C1154" s="456" t="s">
        <v>2136</v>
      </c>
      <c r="D1154" s="169" t="s">
        <v>2161</v>
      </c>
      <c r="E1154" s="168" t="s">
        <v>147</v>
      </c>
      <c r="F1154" s="27" t="s">
        <v>2162</v>
      </c>
      <c r="G1154" s="26">
        <f>VLOOKUP(D1154,全省上年决算数!$D$4:$G$1301,4)</f>
        <v>1973</v>
      </c>
      <c r="H1154" s="26">
        <f>IFERROR(VLOOKUP(D1154,全省预算!D:I,5,0),)</f>
        <v>2000</v>
      </c>
      <c r="I1154" s="26"/>
      <c r="J1154" s="26">
        <f>SUMIF(全省决算数!A1153:A2533,D1154:D2450,全省决算数!C1153:C2533)</f>
        <v>1443</v>
      </c>
      <c r="K1154" s="175">
        <f t="shared" si="106"/>
        <v>0.73</v>
      </c>
      <c r="L1154" s="175">
        <f t="shared" si="109"/>
        <v>0.72</v>
      </c>
      <c r="M1154" s="175">
        <f t="shared" si="107"/>
        <v>0</v>
      </c>
      <c r="N1154" s="135">
        <f t="shared" si="110"/>
        <v>-0.269</v>
      </c>
      <c r="O1154" s="176" t="str">
        <f t="shared" si="105"/>
        <v>是</v>
      </c>
      <c r="P1154" s="176" t="str">
        <f t="shared" si="108"/>
        <v>否</v>
      </c>
    </row>
    <row r="1155" ht="14.25" hidden="1" customHeight="1" spans="1:16">
      <c r="A1155" s="167" t="s">
        <v>135</v>
      </c>
      <c r="B1155" s="168" t="s">
        <v>135</v>
      </c>
      <c r="C1155" s="456" t="s">
        <v>2136</v>
      </c>
      <c r="D1155" s="169" t="s">
        <v>2163</v>
      </c>
      <c r="E1155" s="168" t="s">
        <v>147</v>
      </c>
      <c r="F1155" s="49" t="s">
        <v>2164</v>
      </c>
      <c r="G1155" s="26">
        <f>VLOOKUP(D1155,全省上年决算数!$D$4:$G$1301,4)</f>
        <v>0</v>
      </c>
      <c r="H1155" s="26">
        <f>IFERROR(VLOOKUP(D1155,全省预算!D:I,5,0),)</f>
        <v>0</v>
      </c>
      <c r="I1155" s="26"/>
      <c r="J1155" s="26">
        <f>SUMIF(全省决算数!A1154:A2534,D1155:D2451,全省决算数!C1154:C2534)</f>
        <v>0</v>
      </c>
      <c r="K1155" s="175"/>
      <c r="L1155" s="175"/>
      <c r="M1155" s="175">
        <f t="shared" si="107"/>
        <v>0</v>
      </c>
      <c r="N1155" s="135" t="str">
        <f t="shared" si="110"/>
        <v/>
      </c>
      <c r="O1155" s="176" t="str">
        <f t="shared" si="105"/>
        <v>否</v>
      </c>
      <c r="P1155" s="176" t="str">
        <f t="shared" si="108"/>
        <v>否</v>
      </c>
    </row>
    <row r="1156" ht="14.25" hidden="1" customHeight="1" spans="1:16">
      <c r="A1156" s="167" t="s">
        <v>135</v>
      </c>
      <c r="B1156" s="168"/>
      <c r="C1156" s="456" t="s">
        <v>2136</v>
      </c>
      <c r="D1156" s="169" t="s">
        <v>2165</v>
      </c>
      <c r="E1156" s="168" t="s">
        <v>147</v>
      </c>
      <c r="F1156" s="49" t="s">
        <v>2166</v>
      </c>
      <c r="G1156" s="26">
        <f>VLOOKUP(D1156,全省上年决算数!$D$4:$G$1301,4)</f>
        <v>0</v>
      </c>
      <c r="H1156" s="26">
        <f>IFERROR(VLOOKUP(D1156,全省预算!D:I,5,0),)</f>
        <v>0</v>
      </c>
      <c r="I1156" s="26"/>
      <c r="J1156" s="26">
        <f>SUMIF(全省决算数!A1155:A2535,D1156:D2452,全省决算数!C1155:C2535)</f>
        <v>-724</v>
      </c>
      <c r="K1156" s="175"/>
      <c r="L1156" s="175"/>
      <c r="M1156" s="175">
        <f t="shared" si="107"/>
        <v>0</v>
      </c>
      <c r="N1156" s="135" t="str">
        <f t="shared" si="110"/>
        <v/>
      </c>
      <c r="O1156" s="176" t="str">
        <f t="shared" ref="O1156:O1219" si="111">IF(F1156&lt;&gt;"",IF(SUM(G1156:J1156)&lt;&gt;0,"是","否"),"空")</f>
        <v>是</v>
      </c>
      <c r="P1156" s="176" t="str">
        <f t="shared" si="108"/>
        <v>否</v>
      </c>
    </row>
    <row r="1157" ht="14.25" hidden="1" customHeight="1" spans="1:16">
      <c r="A1157" s="167" t="s">
        <v>135</v>
      </c>
      <c r="B1157" s="168" t="s">
        <v>135</v>
      </c>
      <c r="C1157" s="456" t="s">
        <v>2136</v>
      </c>
      <c r="D1157" s="169" t="s">
        <v>2167</v>
      </c>
      <c r="E1157" s="168" t="s">
        <v>147</v>
      </c>
      <c r="F1157" s="49" t="s">
        <v>2168</v>
      </c>
      <c r="G1157" s="26">
        <f>VLOOKUP(D1157,全省上年决算数!$D$4:$G$1301,4)</f>
        <v>14784</v>
      </c>
      <c r="H1157" s="26">
        <f>IFERROR(VLOOKUP(D1157,全省预算!D:I,5,0),)</f>
        <v>15000</v>
      </c>
      <c r="I1157" s="26"/>
      <c r="J1157" s="26">
        <f>SUMIF(全省决算数!A1156:A2536,D1157:D2453,全省决算数!C1156:C2536)</f>
        <v>5493</v>
      </c>
      <c r="K1157" s="175">
        <f t="shared" ref="K1157:K1220" si="112">J1157/G1157</f>
        <v>0.37</v>
      </c>
      <c r="L1157" s="175">
        <f t="shared" si="109"/>
        <v>0.37</v>
      </c>
      <c r="M1157" s="175">
        <f t="shared" ref="M1157:M1220" si="113">IFERROR(J1157/I1157,0)</f>
        <v>0</v>
      </c>
      <c r="N1157" s="135">
        <f t="shared" si="110"/>
        <v>-0.628</v>
      </c>
      <c r="O1157" s="176" t="str">
        <f t="shared" si="111"/>
        <v>是</v>
      </c>
      <c r="P1157" s="176" t="str">
        <f t="shared" ref="P1157:P1220" si="114">IF(C1157&lt;&gt;"","否","是")</f>
        <v>否</v>
      </c>
    </row>
    <row r="1158" ht="14.25" hidden="1" customHeight="1" spans="1:16">
      <c r="A1158" s="167" t="s">
        <v>135</v>
      </c>
      <c r="B1158" s="168" t="s">
        <v>135</v>
      </c>
      <c r="C1158" s="456" t="s">
        <v>2136</v>
      </c>
      <c r="D1158" s="169" t="s">
        <v>2169</v>
      </c>
      <c r="E1158" s="168" t="s">
        <v>147</v>
      </c>
      <c r="F1158" s="49" t="s">
        <v>2170</v>
      </c>
      <c r="G1158" s="26">
        <f>VLOOKUP(D1158,全省上年决算数!$D$4:$G$1301,4)</f>
        <v>197364</v>
      </c>
      <c r="H1158" s="26">
        <f>IFERROR(VLOOKUP(D1158,全省预算!D:I,5,0),)</f>
        <v>200000</v>
      </c>
      <c r="I1158" s="26"/>
      <c r="J1158" s="26">
        <f>SUMIF(全省决算数!A1157:A2537,D1158:D2454,全省决算数!C1157:C2537)</f>
        <v>82011</v>
      </c>
      <c r="K1158" s="175">
        <f t="shared" si="112"/>
        <v>0.42</v>
      </c>
      <c r="L1158" s="175">
        <f t="shared" ref="L1158:L1221" si="115">J1158/H1158</f>
        <v>0.41</v>
      </c>
      <c r="M1158" s="175">
        <f t="shared" si="113"/>
        <v>0</v>
      </c>
      <c r="N1158" s="135">
        <f t="shared" si="110"/>
        <v>-0.584</v>
      </c>
      <c r="O1158" s="176" t="str">
        <f t="shared" si="111"/>
        <v>是</v>
      </c>
      <c r="P1158" s="176" t="str">
        <f t="shared" si="114"/>
        <v>否</v>
      </c>
    </row>
    <row r="1159" ht="14.25" hidden="1" customHeight="1" spans="1:16">
      <c r="A1159" s="167" t="s">
        <v>135</v>
      </c>
      <c r="B1159" s="168" t="s">
        <v>135</v>
      </c>
      <c r="C1159" s="456" t="s">
        <v>2136</v>
      </c>
      <c r="D1159" s="169" t="s">
        <v>2171</v>
      </c>
      <c r="E1159" s="168" t="s">
        <v>147</v>
      </c>
      <c r="F1159" s="49" t="s">
        <v>160</v>
      </c>
      <c r="G1159" s="26">
        <f>VLOOKUP(D1159,全省上年决算数!$D$4:$G$1301,4)</f>
        <v>8155</v>
      </c>
      <c r="H1159" s="26">
        <f>IFERROR(VLOOKUP(D1159,全省预算!D:I,5,0),)</f>
        <v>8200</v>
      </c>
      <c r="I1159" s="26"/>
      <c r="J1159" s="26">
        <f>SUMIF(全省决算数!A1158:A2538,D1159:D2455,全省决算数!C1158:C2538)</f>
        <v>12051</v>
      </c>
      <c r="K1159" s="175">
        <f t="shared" si="112"/>
        <v>1.48</v>
      </c>
      <c r="L1159" s="175">
        <f t="shared" si="115"/>
        <v>1.47</v>
      </c>
      <c r="M1159" s="175">
        <f t="shared" si="113"/>
        <v>0</v>
      </c>
      <c r="N1159" s="135">
        <f t="shared" si="110"/>
        <v>0.478</v>
      </c>
      <c r="O1159" s="176" t="str">
        <f t="shared" si="111"/>
        <v>是</v>
      </c>
      <c r="P1159" s="176" t="str">
        <f t="shared" si="114"/>
        <v>否</v>
      </c>
    </row>
    <row r="1160" ht="14.25" hidden="1" customHeight="1" spans="1:16">
      <c r="A1160" s="167" t="s">
        <v>135</v>
      </c>
      <c r="B1160" s="168" t="s">
        <v>135</v>
      </c>
      <c r="C1160" s="456" t="s">
        <v>2136</v>
      </c>
      <c r="D1160" s="169" t="s">
        <v>2172</v>
      </c>
      <c r="E1160" s="168" t="s">
        <v>147</v>
      </c>
      <c r="F1160" s="49" t="s">
        <v>2173</v>
      </c>
      <c r="G1160" s="26">
        <f>VLOOKUP(D1160,全省上年决算数!$D$4:$G$1301,4)</f>
        <v>150586</v>
      </c>
      <c r="H1160" s="26">
        <f>IFERROR(VLOOKUP(D1160,全省预算!D:I,5,0),)</f>
        <v>98410</v>
      </c>
      <c r="I1160" s="26"/>
      <c r="J1160" s="26">
        <f>SUMIF(全省决算数!A1159:A2539,D1160:D2456,全省决算数!C1159:C2539)</f>
        <v>56929</v>
      </c>
      <c r="K1160" s="175">
        <f t="shared" si="112"/>
        <v>0.38</v>
      </c>
      <c r="L1160" s="175">
        <f t="shared" si="115"/>
        <v>0.58</v>
      </c>
      <c r="M1160" s="175">
        <f t="shared" si="113"/>
        <v>0</v>
      </c>
      <c r="N1160" s="135">
        <f t="shared" si="110"/>
        <v>-0.622</v>
      </c>
      <c r="O1160" s="176" t="str">
        <f t="shared" si="111"/>
        <v>是</v>
      </c>
      <c r="P1160" s="176" t="str">
        <f t="shared" si="114"/>
        <v>否</v>
      </c>
    </row>
    <row r="1161" hidden="1" spans="1:16">
      <c r="A1161" s="167" t="s">
        <v>135</v>
      </c>
      <c r="B1161" s="456" t="s">
        <v>2134</v>
      </c>
      <c r="C1161" s="168"/>
      <c r="D1161" s="169" t="s">
        <v>2174</v>
      </c>
      <c r="E1161" s="168"/>
      <c r="F1161" s="50" t="s">
        <v>2175</v>
      </c>
      <c r="G1161" s="26">
        <f>SUMIF($C1162:$C$1301,$D1161,$G1162:$G$1301)</f>
        <v>0</v>
      </c>
      <c r="H1161" s="26">
        <f>VLOOKUP(F1161,全省预算!$F:$H,3,0)</f>
        <v>0</v>
      </c>
      <c r="I1161" s="26">
        <f>IFERROR(VLOOKUP(D1161,全省调整!A:I,3,0),)</f>
        <v>0</v>
      </c>
      <c r="J1161" s="26">
        <f>VLOOKUP(F1161,全省决算数!$B:$C,2,0)</f>
        <v>0</v>
      </c>
      <c r="K1161" s="175"/>
      <c r="L1161" s="175"/>
      <c r="M1161" s="175">
        <f t="shared" si="113"/>
        <v>0</v>
      </c>
      <c r="N1161" s="133" t="str">
        <f t="shared" si="110"/>
        <v/>
      </c>
      <c r="O1161" s="176" t="str">
        <f t="shared" si="111"/>
        <v>否</v>
      </c>
      <c r="P1161" s="176" t="str">
        <f t="shared" si="114"/>
        <v>是</v>
      </c>
    </row>
    <row r="1162" ht="14.25" hidden="1" customHeight="1" spans="1:16">
      <c r="A1162" s="167" t="s">
        <v>135</v>
      </c>
      <c r="B1162" s="168" t="s">
        <v>135</v>
      </c>
      <c r="C1162" s="456" t="s">
        <v>2174</v>
      </c>
      <c r="D1162" s="169" t="s">
        <v>2176</v>
      </c>
      <c r="E1162" s="168" t="s">
        <v>147</v>
      </c>
      <c r="F1162" s="49" t="s">
        <v>141</v>
      </c>
      <c r="G1162" s="26">
        <f>VLOOKUP(D1162,全省上年决算数!$D$4:$G$1301,4)</f>
        <v>0</v>
      </c>
      <c r="H1162" s="26">
        <f>IFERROR(VLOOKUP(D1162,全省预算!D:I,5,0),)</f>
        <v>0</v>
      </c>
      <c r="I1162" s="26"/>
      <c r="J1162" s="26">
        <f>SUMIF(全省决算数!A1161:A2541,D1162:D2458,全省决算数!C1161:C2541)</f>
        <v>0</v>
      </c>
      <c r="K1162" s="175"/>
      <c r="L1162" s="175"/>
      <c r="M1162" s="175">
        <f t="shared" si="113"/>
        <v>0</v>
      </c>
      <c r="N1162" s="135" t="str">
        <f t="shared" si="110"/>
        <v/>
      </c>
      <c r="O1162" s="176" t="str">
        <f t="shared" si="111"/>
        <v>否</v>
      </c>
      <c r="P1162" s="176" t="str">
        <f t="shared" si="114"/>
        <v>否</v>
      </c>
    </row>
    <row r="1163" ht="14.25" hidden="1" customHeight="1" spans="1:16">
      <c r="A1163" s="167" t="s">
        <v>135</v>
      </c>
      <c r="B1163" s="168" t="s">
        <v>135</v>
      </c>
      <c r="C1163" s="456" t="s">
        <v>2174</v>
      </c>
      <c r="D1163" s="169" t="s">
        <v>2177</v>
      </c>
      <c r="E1163" s="168" t="s">
        <v>147</v>
      </c>
      <c r="F1163" s="49" t="s">
        <v>143</v>
      </c>
      <c r="G1163" s="26">
        <f>VLOOKUP(D1163,全省上年决算数!$D$4:$G$1301,4)</f>
        <v>0</v>
      </c>
      <c r="H1163" s="26">
        <f>IFERROR(VLOOKUP(D1163,全省预算!D:I,5,0),)</f>
        <v>0</v>
      </c>
      <c r="I1163" s="26"/>
      <c r="J1163" s="26">
        <f>SUMIF(全省决算数!A1162:A2542,D1163:D2459,全省决算数!C1162:C2542)</f>
        <v>0</v>
      </c>
      <c r="K1163" s="175"/>
      <c r="L1163" s="175"/>
      <c r="M1163" s="175">
        <f t="shared" si="113"/>
        <v>0</v>
      </c>
      <c r="N1163" s="135" t="str">
        <f t="shared" si="110"/>
        <v/>
      </c>
      <c r="O1163" s="176" t="str">
        <f t="shared" si="111"/>
        <v>否</v>
      </c>
      <c r="P1163" s="176" t="str">
        <f t="shared" si="114"/>
        <v>否</v>
      </c>
    </row>
    <row r="1164" ht="14.25" hidden="1" customHeight="1" spans="1:16">
      <c r="A1164" s="167" t="s">
        <v>135</v>
      </c>
      <c r="B1164" s="168" t="s">
        <v>135</v>
      </c>
      <c r="C1164" s="456" t="s">
        <v>2174</v>
      </c>
      <c r="D1164" s="169" t="s">
        <v>2178</v>
      </c>
      <c r="E1164" s="168" t="s">
        <v>147</v>
      </c>
      <c r="F1164" s="49" t="s">
        <v>145</v>
      </c>
      <c r="G1164" s="26">
        <f>VLOOKUP(D1164,全省上年决算数!$D$4:$G$1301,4)</f>
        <v>0</v>
      </c>
      <c r="H1164" s="26">
        <f>IFERROR(VLOOKUP(D1164,全省预算!D:I,5,0),)</f>
        <v>0</v>
      </c>
      <c r="I1164" s="26"/>
      <c r="J1164" s="26">
        <f>SUMIF(全省决算数!A1163:A2543,D1164:D2460,全省决算数!C1163:C2543)</f>
        <v>0</v>
      </c>
      <c r="K1164" s="175"/>
      <c r="L1164" s="175"/>
      <c r="M1164" s="175">
        <f t="shared" si="113"/>
        <v>0</v>
      </c>
      <c r="N1164" s="135" t="str">
        <f t="shared" si="110"/>
        <v/>
      </c>
      <c r="O1164" s="176" t="str">
        <f t="shared" si="111"/>
        <v>否</v>
      </c>
      <c r="P1164" s="176" t="str">
        <f t="shared" si="114"/>
        <v>否</v>
      </c>
    </row>
    <row r="1165" ht="14.25" hidden="1" customHeight="1" spans="1:16">
      <c r="A1165" s="167" t="s">
        <v>135</v>
      </c>
      <c r="B1165" s="168" t="s">
        <v>135</v>
      </c>
      <c r="C1165" s="456" t="s">
        <v>2174</v>
      </c>
      <c r="D1165" s="169" t="s">
        <v>2179</v>
      </c>
      <c r="E1165" s="168" t="s">
        <v>147</v>
      </c>
      <c r="F1165" s="49" t="s">
        <v>2180</v>
      </c>
      <c r="G1165" s="26">
        <f>VLOOKUP(D1165,全省上年决算数!$D$4:$G$1301,4)</f>
        <v>0</v>
      </c>
      <c r="H1165" s="26">
        <f>IFERROR(VLOOKUP(D1165,全省预算!D:I,5,0),)</f>
        <v>0</v>
      </c>
      <c r="I1165" s="26"/>
      <c r="J1165" s="26">
        <f>SUMIF(全省决算数!A1164:A2544,D1165:D2461,全省决算数!C1164:C2544)</f>
        <v>0</v>
      </c>
      <c r="K1165" s="175"/>
      <c r="L1165" s="175"/>
      <c r="M1165" s="175">
        <f t="shared" si="113"/>
        <v>0</v>
      </c>
      <c r="N1165" s="135" t="str">
        <f t="shared" si="110"/>
        <v/>
      </c>
      <c r="O1165" s="176" t="str">
        <f t="shared" si="111"/>
        <v>否</v>
      </c>
      <c r="P1165" s="176" t="str">
        <f t="shared" si="114"/>
        <v>否</v>
      </c>
    </row>
    <row r="1166" ht="14.25" hidden="1" customHeight="1" spans="1:16">
      <c r="A1166" s="167" t="s">
        <v>135</v>
      </c>
      <c r="B1166" s="168" t="s">
        <v>135</v>
      </c>
      <c r="C1166" s="456" t="s">
        <v>2174</v>
      </c>
      <c r="D1166" s="169" t="s">
        <v>2181</v>
      </c>
      <c r="E1166" s="168" t="s">
        <v>147</v>
      </c>
      <c r="F1166" s="49" t="s">
        <v>2182</v>
      </c>
      <c r="G1166" s="26">
        <f>VLOOKUP(D1166,全省上年决算数!$D$4:$G$1301,4)</f>
        <v>0</v>
      </c>
      <c r="H1166" s="26">
        <f>IFERROR(VLOOKUP(D1166,全省预算!D:I,5,0),)</f>
        <v>0</v>
      </c>
      <c r="I1166" s="26"/>
      <c r="J1166" s="26">
        <f>SUMIF(全省决算数!A1165:A2545,D1166:D2462,全省决算数!C1165:C2545)</f>
        <v>0</v>
      </c>
      <c r="K1166" s="175"/>
      <c r="L1166" s="175"/>
      <c r="M1166" s="175">
        <f t="shared" si="113"/>
        <v>0</v>
      </c>
      <c r="N1166" s="135" t="str">
        <f t="shared" si="110"/>
        <v/>
      </c>
      <c r="O1166" s="176" t="str">
        <f t="shared" si="111"/>
        <v>否</v>
      </c>
      <c r="P1166" s="176" t="str">
        <f t="shared" si="114"/>
        <v>否</v>
      </c>
    </row>
    <row r="1167" ht="14.25" hidden="1" customHeight="1" spans="1:16">
      <c r="A1167" s="167" t="s">
        <v>135</v>
      </c>
      <c r="B1167" s="168" t="s">
        <v>135</v>
      </c>
      <c r="C1167" s="456" t="s">
        <v>2174</v>
      </c>
      <c r="D1167" s="169" t="s">
        <v>2183</v>
      </c>
      <c r="E1167" s="168" t="s">
        <v>147</v>
      </c>
      <c r="F1167" s="49" t="s">
        <v>2184</v>
      </c>
      <c r="G1167" s="26">
        <f>VLOOKUP(D1167,全省上年决算数!$D$4:$G$1301,4)</f>
        <v>0</v>
      </c>
      <c r="H1167" s="26">
        <f>IFERROR(VLOOKUP(D1167,全省预算!D:I,5,0),)</f>
        <v>0</v>
      </c>
      <c r="I1167" s="26"/>
      <c r="J1167" s="26">
        <f>SUMIF(全省决算数!A1166:A2546,D1167:D2463,全省决算数!C1166:C2546)</f>
        <v>0</v>
      </c>
      <c r="K1167" s="175"/>
      <c r="L1167" s="175"/>
      <c r="M1167" s="175">
        <f t="shared" si="113"/>
        <v>0</v>
      </c>
      <c r="N1167" s="135" t="str">
        <f t="shared" si="110"/>
        <v/>
      </c>
      <c r="O1167" s="176" t="str">
        <f t="shared" si="111"/>
        <v>否</v>
      </c>
      <c r="P1167" s="176" t="str">
        <f t="shared" si="114"/>
        <v>否</v>
      </c>
    </row>
    <row r="1168" ht="14.25" hidden="1" customHeight="1" spans="1:16">
      <c r="A1168" s="167" t="s">
        <v>135</v>
      </c>
      <c r="B1168" s="168" t="s">
        <v>135</v>
      </c>
      <c r="C1168" s="456" t="s">
        <v>2174</v>
      </c>
      <c r="D1168" s="169" t="s">
        <v>2185</v>
      </c>
      <c r="E1168" s="168" t="s">
        <v>147</v>
      </c>
      <c r="F1168" s="49" t="s">
        <v>2186</v>
      </c>
      <c r="G1168" s="26">
        <f>VLOOKUP(D1168,全省上年决算数!$D$4:$G$1301,4)</f>
        <v>0</v>
      </c>
      <c r="H1168" s="26">
        <f>IFERROR(VLOOKUP(D1168,全省预算!D:I,5,0),)</f>
        <v>0</v>
      </c>
      <c r="I1168" s="26"/>
      <c r="J1168" s="26">
        <f>SUMIF(全省决算数!A1167:A2547,D1168:D2464,全省决算数!C1167:C2547)</f>
        <v>0</v>
      </c>
      <c r="K1168" s="175"/>
      <c r="L1168" s="175"/>
      <c r="M1168" s="175">
        <f t="shared" si="113"/>
        <v>0</v>
      </c>
      <c r="N1168" s="135" t="str">
        <f t="shared" si="110"/>
        <v/>
      </c>
      <c r="O1168" s="176" t="str">
        <f t="shared" si="111"/>
        <v>否</v>
      </c>
      <c r="P1168" s="176" t="str">
        <f t="shared" si="114"/>
        <v>否</v>
      </c>
    </row>
    <row r="1169" ht="14.25" hidden="1" customHeight="1" spans="1:16">
      <c r="A1169" s="167" t="s">
        <v>135</v>
      </c>
      <c r="B1169" s="168" t="s">
        <v>135</v>
      </c>
      <c r="C1169" s="456" t="s">
        <v>2174</v>
      </c>
      <c r="D1169" s="169" t="s">
        <v>2187</v>
      </c>
      <c r="E1169" s="168" t="s">
        <v>147</v>
      </c>
      <c r="F1169" s="49" t="s">
        <v>2188</v>
      </c>
      <c r="G1169" s="26">
        <f>VLOOKUP(D1169,全省上年决算数!$D$4:$G$1301,4)</f>
        <v>0</v>
      </c>
      <c r="H1169" s="26">
        <f>IFERROR(VLOOKUP(D1169,全省预算!D:I,5,0),)</f>
        <v>0</v>
      </c>
      <c r="I1169" s="26"/>
      <c r="J1169" s="26">
        <f>SUMIF(全省决算数!A1168:A2548,D1169:D2465,全省决算数!C1168:C2548)</f>
        <v>0</v>
      </c>
      <c r="K1169" s="175"/>
      <c r="L1169" s="175"/>
      <c r="M1169" s="175">
        <f t="shared" si="113"/>
        <v>0</v>
      </c>
      <c r="N1169" s="135" t="str">
        <f t="shared" si="110"/>
        <v/>
      </c>
      <c r="O1169" s="176" t="str">
        <f t="shared" si="111"/>
        <v>否</v>
      </c>
      <c r="P1169" s="176" t="str">
        <f t="shared" si="114"/>
        <v>否</v>
      </c>
    </row>
    <row r="1170" ht="14.25" hidden="1" customHeight="1" spans="1:16">
      <c r="A1170" s="167" t="s">
        <v>135</v>
      </c>
      <c r="B1170" s="168"/>
      <c r="C1170" s="456" t="s">
        <v>2174</v>
      </c>
      <c r="D1170" s="169" t="s">
        <v>2189</v>
      </c>
      <c r="E1170" s="168" t="s">
        <v>147</v>
      </c>
      <c r="F1170" s="49" t="s">
        <v>2190</v>
      </c>
      <c r="G1170" s="26">
        <f>VLOOKUP(D1170,全省上年决算数!$D$4:$G$1301,4)</f>
        <v>0</v>
      </c>
      <c r="H1170" s="26">
        <f>IFERROR(VLOOKUP(D1170,全省预算!D:I,5,0),)</f>
        <v>0</v>
      </c>
      <c r="I1170" s="26"/>
      <c r="J1170" s="26">
        <f>SUMIF(全省决算数!A1169:A2549,D1170:D2466,全省决算数!C1169:C2549)</f>
        <v>0</v>
      </c>
      <c r="K1170" s="175"/>
      <c r="L1170" s="175"/>
      <c r="M1170" s="175">
        <f t="shared" si="113"/>
        <v>0</v>
      </c>
      <c r="N1170" s="135" t="str">
        <f t="shared" si="110"/>
        <v/>
      </c>
      <c r="O1170" s="176" t="str">
        <f t="shared" si="111"/>
        <v>否</v>
      </c>
      <c r="P1170" s="176" t="str">
        <f t="shared" si="114"/>
        <v>否</v>
      </c>
    </row>
    <row r="1171" ht="14.25" hidden="1" customHeight="1" spans="1:16">
      <c r="A1171" s="167" t="s">
        <v>135</v>
      </c>
      <c r="B1171" s="168" t="s">
        <v>135</v>
      </c>
      <c r="C1171" s="456" t="s">
        <v>2174</v>
      </c>
      <c r="D1171" s="169" t="s">
        <v>2191</v>
      </c>
      <c r="E1171" s="168" t="s">
        <v>147</v>
      </c>
      <c r="F1171" s="49" t="s">
        <v>2192</v>
      </c>
      <c r="G1171" s="26">
        <f>VLOOKUP(D1171,全省上年决算数!$D$4:$G$1301,4)</f>
        <v>0</v>
      </c>
      <c r="H1171" s="26">
        <f>IFERROR(VLOOKUP(D1171,全省预算!D:I,5,0),)</f>
        <v>0</v>
      </c>
      <c r="I1171" s="26"/>
      <c r="J1171" s="26">
        <f>SUMIF(全省决算数!A1170:A2550,D1171:D2467,全省决算数!C1170:C2550)</f>
        <v>0</v>
      </c>
      <c r="K1171" s="175"/>
      <c r="L1171" s="175"/>
      <c r="M1171" s="175">
        <f t="shared" si="113"/>
        <v>0</v>
      </c>
      <c r="N1171" s="135" t="str">
        <f t="shared" si="110"/>
        <v/>
      </c>
      <c r="O1171" s="176" t="str">
        <f t="shared" si="111"/>
        <v>否</v>
      </c>
      <c r="P1171" s="176" t="str">
        <f t="shared" si="114"/>
        <v>否</v>
      </c>
    </row>
    <row r="1172" ht="14.25" hidden="1" customHeight="1" spans="1:16">
      <c r="A1172" s="167" t="s">
        <v>135</v>
      </c>
      <c r="B1172" s="168" t="s">
        <v>135</v>
      </c>
      <c r="C1172" s="456" t="s">
        <v>2174</v>
      </c>
      <c r="D1172" s="169" t="s">
        <v>2193</v>
      </c>
      <c r="E1172" s="168" t="s">
        <v>147</v>
      </c>
      <c r="F1172" s="49" t="s">
        <v>2194</v>
      </c>
      <c r="G1172" s="26">
        <f>VLOOKUP(D1172,全省上年决算数!$D$4:$G$1301,4)</f>
        <v>0</v>
      </c>
      <c r="H1172" s="26">
        <f>IFERROR(VLOOKUP(D1172,全省预算!D:I,5,0),)</f>
        <v>0</v>
      </c>
      <c r="I1172" s="26"/>
      <c r="J1172" s="26">
        <f>SUMIF(全省决算数!A1171:A2551,D1172:D2468,全省决算数!C1171:C2551)</f>
        <v>0</v>
      </c>
      <c r="K1172" s="175"/>
      <c r="L1172" s="175"/>
      <c r="M1172" s="175">
        <f t="shared" si="113"/>
        <v>0</v>
      </c>
      <c r="N1172" s="135" t="str">
        <f t="shared" si="110"/>
        <v/>
      </c>
      <c r="O1172" s="176" t="str">
        <f t="shared" si="111"/>
        <v>否</v>
      </c>
      <c r="P1172" s="176" t="str">
        <f t="shared" si="114"/>
        <v>否</v>
      </c>
    </row>
    <row r="1173" ht="14.25" hidden="1" customHeight="1" spans="1:16">
      <c r="A1173" s="167" t="s">
        <v>135</v>
      </c>
      <c r="B1173" s="168" t="s">
        <v>135</v>
      </c>
      <c r="C1173" s="456" t="s">
        <v>2174</v>
      </c>
      <c r="D1173" s="169" t="s">
        <v>2195</v>
      </c>
      <c r="E1173" s="168" t="s">
        <v>147</v>
      </c>
      <c r="F1173" s="49" t="s">
        <v>2196</v>
      </c>
      <c r="G1173" s="26">
        <f>VLOOKUP(D1173,全省上年决算数!$D$4:$G$1301,4)</f>
        <v>0</v>
      </c>
      <c r="H1173" s="26">
        <f>IFERROR(VLOOKUP(D1173,全省预算!D:I,5,0),)</f>
        <v>0</v>
      </c>
      <c r="I1173" s="26"/>
      <c r="J1173" s="26">
        <f>SUMIF(全省决算数!A1172:A2552,D1173:D2469,全省决算数!C1172:C2552)</f>
        <v>0</v>
      </c>
      <c r="K1173" s="175"/>
      <c r="L1173" s="175"/>
      <c r="M1173" s="175">
        <f t="shared" si="113"/>
        <v>0</v>
      </c>
      <c r="N1173" s="135" t="str">
        <f t="shared" si="110"/>
        <v/>
      </c>
      <c r="O1173" s="176" t="str">
        <f t="shared" si="111"/>
        <v>否</v>
      </c>
      <c r="P1173" s="176" t="str">
        <f t="shared" si="114"/>
        <v>否</v>
      </c>
    </row>
    <row r="1174" ht="14.25" hidden="1" customHeight="1" spans="1:16">
      <c r="A1174" s="167" t="s">
        <v>135</v>
      </c>
      <c r="B1174" s="168" t="s">
        <v>135</v>
      </c>
      <c r="C1174" s="456" t="s">
        <v>2174</v>
      </c>
      <c r="D1174" s="169" t="s">
        <v>2197</v>
      </c>
      <c r="E1174" s="168" t="s">
        <v>147</v>
      </c>
      <c r="F1174" s="49" t="s">
        <v>2198</v>
      </c>
      <c r="G1174" s="26">
        <f>VLOOKUP(D1174,全省上年决算数!$D$4:$G$1301,4)</f>
        <v>0</v>
      </c>
      <c r="H1174" s="26">
        <f>IFERROR(VLOOKUP(D1174,全省预算!D:I,5,0),)</f>
        <v>0</v>
      </c>
      <c r="I1174" s="26"/>
      <c r="J1174" s="26">
        <f>SUMIF(全省决算数!A1173:A2553,D1174:D2470,全省决算数!C1173:C2553)</f>
        <v>0</v>
      </c>
      <c r="K1174" s="175"/>
      <c r="L1174" s="175"/>
      <c r="M1174" s="175">
        <f t="shared" si="113"/>
        <v>0</v>
      </c>
      <c r="N1174" s="135" t="str">
        <f t="shared" si="110"/>
        <v/>
      </c>
      <c r="O1174" s="176" t="str">
        <f t="shared" si="111"/>
        <v>否</v>
      </c>
      <c r="P1174" s="176" t="str">
        <f t="shared" si="114"/>
        <v>否</v>
      </c>
    </row>
    <row r="1175" ht="14.25" hidden="1" customHeight="1" spans="1:16">
      <c r="A1175" s="167" t="s">
        <v>135</v>
      </c>
      <c r="B1175" s="168" t="s">
        <v>135</v>
      </c>
      <c r="C1175" s="456" t="s">
        <v>2174</v>
      </c>
      <c r="D1175" s="169" t="s">
        <v>2199</v>
      </c>
      <c r="E1175" s="168" t="s">
        <v>147</v>
      </c>
      <c r="F1175" s="49" t="s">
        <v>2200</v>
      </c>
      <c r="G1175" s="26">
        <f>VLOOKUP(D1175,全省上年决算数!$D$4:$G$1301,4)</f>
        <v>0</v>
      </c>
      <c r="H1175" s="26">
        <f>IFERROR(VLOOKUP(D1175,全省预算!D:I,5,0),)</f>
        <v>0</v>
      </c>
      <c r="I1175" s="26"/>
      <c r="J1175" s="26">
        <f>SUMIF(全省决算数!A1174:A2554,D1175:D2471,全省决算数!C1174:C2554)</f>
        <v>0</v>
      </c>
      <c r="K1175" s="175"/>
      <c r="L1175" s="175"/>
      <c r="M1175" s="175">
        <f t="shared" si="113"/>
        <v>0</v>
      </c>
      <c r="N1175" s="135" t="str">
        <f t="shared" si="110"/>
        <v/>
      </c>
      <c r="O1175" s="176" t="str">
        <f t="shared" si="111"/>
        <v>否</v>
      </c>
      <c r="P1175" s="176" t="str">
        <f t="shared" si="114"/>
        <v>否</v>
      </c>
    </row>
    <row r="1176" ht="14.25" hidden="1" customHeight="1" spans="1:16">
      <c r="A1176" s="167" t="s">
        <v>135</v>
      </c>
      <c r="B1176" s="168" t="s">
        <v>135</v>
      </c>
      <c r="C1176" s="456" t="s">
        <v>2174</v>
      </c>
      <c r="D1176" s="169" t="s">
        <v>2201</v>
      </c>
      <c r="E1176" s="168" t="s">
        <v>147</v>
      </c>
      <c r="F1176" s="49" t="s">
        <v>2202</v>
      </c>
      <c r="G1176" s="26">
        <f>VLOOKUP(D1176,全省上年决算数!$D$4:$G$1301,4)</f>
        <v>0</v>
      </c>
      <c r="H1176" s="26">
        <f>IFERROR(VLOOKUP(D1176,全省预算!D:I,5,0),)</f>
        <v>0</v>
      </c>
      <c r="I1176" s="26"/>
      <c r="J1176" s="26">
        <f>SUMIF(全省决算数!A1175:A2555,D1176:D2472,全省决算数!C1175:C2555)</f>
        <v>0</v>
      </c>
      <c r="K1176" s="175"/>
      <c r="L1176" s="175"/>
      <c r="M1176" s="175">
        <f t="shared" si="113"/>
        <v>0</v>
      </c>
      <c r="N1176" s="135" t="str">
        <f t="shared" si="110"/>
        <v/>
      </c>
      <c r="O1176" s="176" t="str">
        <f t="shared" si="111"/>
        <v>否</v>
      </c>
      <c r="P1176" s="176" t="str">
        <f t="shared" si="114"/>
        <v>否</v>
      </c>
    </row>
    <row r="1177" ht="14.25" hidden="1" customHeight="1" spans="1:16">
      <c r="A1177" s="167" t="s">
        <v>135</v>
      </c>
      <c r="B1177" s="168" t="s">
        <v>135</v>
      </c>
      <c r="C1177" s="456" t="s">
        <v>2174</v>
      </c>
      <c r="D1177" s="169" t="s">
        <v>2203</v>
      </c>
      <c r="E1177" s="168" t="s">
        <v>147</v>
      </c>
      <c r="F1177" s="49" t="s">
        <v>2204</v>
      </c>
      <c r="G1177" s="26">
        <f>VLOOKUP(D1177,全省上年决算数!$D$4:$G$1301,4)</f>
        <v>0</v>
      </c>
      <c r="H1177" s="26">
        <f>IFERROR(VLOOKUP(D1177,全省预算!D:I,5,0),)</f>
        <v>0</v>
      </c>
      <c r="I1177" s="26"/>
      <c r="J1177" s="26">
        <f>SUMIF(全省决算数!A1176:A2556,D1177:D2473,全省决算数!C1176:C2556)</f>
        <v>0</v>
      </c>
      <c r="K1177" s="175"/>
      <c r="L1177" s="175"/>
      <c r="M1177" s="175">
        <f t="shared" si="113"/>
        <v>0</v>
      </c>
      <c r="N1177" s="135" t="str">
        <f t="shared" si="110"/>
        <v/>
      </c>
      <c r="O1177" s="176" t="str">
        <f t="shared" si="111"/>
        <v>否</v>
      </c>
      <c r="P1177" s="176" t="str">
        <f t="shared" si="114"/>
        <v>否</v>
      </c>
    </row>
    <row r="1178" ht="14.25" hidden="1" customHeight="1" spans="1:16">
      <c r="A1178" s="167" t="s">
        <v>135</v>
      </c>
      <c r="B1178" s="168" t="s">
        <v>135</v>
      </c>
      <c r="C1178" s="456" t="s">
        <v>2174</v>
      </c>
      <c r="D1178" s="169" t="s">
        <v>2205</v>
      </c>
      <c r="E1178" s="168" t="s">
        <v>147</v>
      </c>
      <c r="F1178" s="49" t="s">
        <v>2206</v>
      </c>
      <c r="G1178" s="26">
        <f>VLOOKUP(D1178,全省上年决算数!$D$4:$G$1301,4)</f>
        <v>0</v>
      </c>
      <c r="H1178" s="26">
        <f>IFERROR(VLOOKUP(D1178,全省预算!D:I,5,0),)</f>
        <v>0</v>
      </c>
      <c r="I1178" s="26"/>
      <c r="J1178" s="26">
        <f>SUMIF(全省决算数!A1177:A2557,D1178:D2474,全省决算数!C1177:C2557)</f>
        <v>0</v>
      </c>
      <c r="K1178" s="175"/>
      <c r="L1178" s="175"/>
      <c r="M1178" s="175">
        <f t="shared" si="113"/>
        <v>0</v>
      </c>
      <c r="N1178" s="135" t="str">
        <f t="shared" si="110"/>
        <v/>
      </c>
      <c r="O1178" s="176" t="str">
        <f t="shared" si="111"/>
        <v>否</v>
      </c>
      <c r="P1178" s="176" t="str">
        <f t="shared" si="114"/>
        <v>否</v>
      </c>
    </row>
    <row r="1179" ht="14.25" hidden="1" customHeight="1" spans="1:16">
      <c r="A1179" s="167" t="s">
        <v>135</v>
      </c>
      <c r="B1179" s="168" t="s">
        <v>135</v>
      </c>
      <c r="C1179" s="456" t="s">
        <v>2174</v>
      </c>
      <c r="D1179" s="169" t="s">
        <v>2207</v>
      </c>
      <c r="E1179" s="168" t="s">
        <v>147</v>
      </c>
      <c r="F1179" s="49" t="s">
        <v>160</v>
      </c>
      <c r="G1179" s="26">
        <f>VLOOKUP(D1179,全省上年决算数!$D$4:$G$1301,4)</f>
        <v>0</v>
      </c>
      <c r="H1179" s="26">
        <f>IFERROR(VLOOKUP(D1179,全省预算!D:I,5,0),)</f>
        <v>0</v>
      </c>
      <c r="I1179" s="26"/>
      <c r="J1179" s="26">
        <f>SUMIF(全省决算数!A1178:A2558,D1179:D2475,全省决算数!C1178:C2558)</f>
        <v>0</v>
      </c>
      <c r="K1179" s="175"/>
      <c r="L1179" s="175"/>
      <c r="M1179" s="175">
        <f t="shared" si="113"/>
        <v>0</v>
      </c>
      <c r="N1179" s="135" t="str">
        <f t="shared" si="110"/>
        <v/>
      </c>
      <c r="O1179" s="176" t="str">
        <f t="shared" si="111"/>
        <v>否</v>
      </c>
      <c r="P1179" s="176" t="str">
        <f t="shared" si="114"/>
        <v>否</v>
      </c>
    </row>
    <row r="1180" ht="14.25" hidden="1" customHeight="1" spans="1:16">
      <c r="A1180" s="167" t="s">
        <v>135</v>
      </c>
      <c r="B1180" s="168"/>
      <c r="C1180" s="456" t="s">
        <v>2174</v>
      </c>
      <c r="D1180" s="169" t="s">
        <v>2208</v>
      </c>
      <c r="E1180" s="168" t="s">
        <v>147</v>
      </c>
      <c r="F1180" s="49" t="s">
        <v>2209</v>
      </c>
      <c r="G1180" s="26">
        <f>VLOOKUP(D1180,全省上年决算数!$D$4:$G$1301,4)</f>
        <v>0</v>
      </c>
      <c r="H1180" s="26">
        <f>IFERROR(VLOOKUP(D1180,全省预算!D:I,5,0),)</f>
        <v>0</v>
      </c>
      <c r="I1180" s="26"/>
      <c r="J1180" s="26">
        <f>SUMIF(全省决算数!A1179:A2559,D1180:D2476,全省决算数!C1179:C2559)</f>
        <v>0</v>
      </c>
      <c r="K1180" s="175"/>
      <c r="L1180" s="175"/>
      <c r="M1180" s="175">
        <f t="shared" si="113"/>
        <v>0</v>
      </c>
      <c r="N1180" s="135" t="str">
        <f t="shared" si="110"/>
        <v/>
      </c>
      <c r="O1180" s="176" t="str">
        <f t="shared" si="111"/>
        <v>否</v>
      </c>
      <c r="P1180" s="176" t="str">
        <f t="shared" si="114"/>
        <v>否</v>
      </c>
    </row>
    <row r="1181" ht="21.95" customHeight="1" spans="1:16">
      <c r="A1181" s="167" t="s">
        <v>135</v>
      </c>
      <c r="B1181" s="456" t="s">
        <v>2134</v>
      </c>
      <c r="C1181" s="168"/>
      <c r="D1181" s="169" t="s">
        <v>2210</v>
      </c>
      <c r="E1181" s="168"/>
      <c r="F1181" s="49" t="s">
        <v>2211</v>
      </c>
      <c r="G1181" s="26">
        <f>SUMIF($C1182:$C$1301,$D1181,$G1182:$G$1301)</f>
        <v>28705</v>
      </c>
      <c r="H1181" s="26">
        <f>VLOOKUP(F1181,全省预算!$F:$H,3,0)</f>
        <v>30680</v>
      </c>
      <c r="I1181" s="26">
        <f>IFERROR(VLOOKUP(D1181,全省调整!A:I,3,0),)</f>
        <v>20885</v>
      </c>
      <c r="J1181" s="26">
        <f>VLOOKUP(F1181,全省决算数!$B:$C,2,0)</f>
        <v>15086</v>
      </c>
      <c r="K1181" s="407">
        <f t="shared" si="112"/>
        <v>0.526</v>
      </c>
      <c r="L1181" s="407">
        <f t="shared" si="115"/>
        <v>0.492</v>
      </c>
      <c r="M1181" s="407">
        <f t="shared" si="113"/>
        <v>0.722</v>
      </c>
      <c r="N1181" s="135">
        <f t="shared" si="110"/>
        <v>-0.474</v>
      </c>
      <c r="O1181" s="176" t="str">
        <f t="shared" si="111"/>
        <v>是</v>
      </c>
      <c r="P1181" s="176" t="str">
        <f t="shared" si="114"/>
        <v>是</v>
      </c>
    </row>
    <row r="1182" ht="14.25" hidden="1" customHeight="1" spans="1:16">
      <c r="A1182" s="167" t="s">
        <v>135</v>
      </c>
      <c r="B1182" s="168" t="s">
        <v>135</v>
      </c>
      <c r="C1182" s="456" t="s">
        <v>2210</v>
      </c>
      <c r="D1182" s="169" t="s">
        <v>2212</v>
      </c>
      <c r="E1182" s="168" t="s">
        <v>147</v>
      </c>
      <c r="F1182" s="49" t="s">
        <v>141</v>
      </c>
      <c r="G1182" s="26">
        <f>VLOOKUP(D1182,全省上年决算数!$D$4:$G$1301,4)</f>
        <v>352</v>
      </c>
      <c r="H1182" s="26">
        <f>IFERROR(VLOOKUP(D1182,全省预算!D:I,5,0),)</f>
        <v>370</v>
      </c>
      <c r="I1182" s="26"/>
      <c r="J1182" s="26">
        <f>SUMIF(全省决算数!A1181:A2561,D1182:D2478,全省决算数!C1181:C2561)</f>
        <v>361</v>
      </c>
      <c r="K1182" s="175">
        <f t="shared" si="112"/>
        <v>1.03</v>
      </c>
      <c r="L1182" s="175">
        <f t="shared" si="115"/>
        <v>0.98</v>
      </c>
      <c r="M1182" s="175">
        <f t="shared" si="113"/>
        <v>0</v>
      </c>
      <c r="N1182" s="135">
        <f t="shared" si="110"/>
        <v>0.026</v>
      </c>
      <c r="O1182" s="176" t="str">
        <f t="shared" si="111"/>
        <v>是</v>
      </c>
      <c r="P1182" s="176" t="str">
        <f t="shared" si="114"/>
        <v>否</v>
      </c>
    </row>
    <row r="1183" ht="14.25" hidden="1" customHeight="1" spans="1:16">
      <c r="A1183" s="167" t="s">
        <v>135</v>
      </c>
      <c r="B1183" s="168" t="s">
        <v>135</v>
      </c>
      <c r="C1183" s="456" t="s">
        <v>2210</v>
      </c>
      <c r="D1183" s="169" t="s">
        <v>2213</v>
      </c>
      <c r="E1183" s="168" t="s">
        <v>147</v>
      </c>
      <c r="F1183" s="49" t="s">
        <v>143</v>
      </c>
      <c r="G1183" s="26">
        <f>VLOOKUP(D1183,全省上年决算数!$D$4:$G$1301,4)</f>
        <v>72</v>
      </c>
      <c r="H1183" s="26">
        <f>IFERROR(VLOOKUP(D1183,全省预算!D:I,5,0),)</f>
        <v>75</v>
      </c>
      <c r="I1183" s="26"/>
      <c r="J1183" s="26">
        <f>SUMIF(全省决算数!A1182:A2562,D1183:D2479,全省决算数!C1182:C2562)</f>
        <v>65</v>
      </c>
      <c r="K1183" s="175">
        <f t="shared" si="112"/>
        <v>0.9</v>
      </c>
      <c r="L1183" s="175">
        <f t="shared" si="115"/>
        <v>0.87</v>
      </c>
      <c r="M1183" s="175">
        <f t="shared" si="113"/>
        <v>0</v>
      </c>
      <c r="N1183" s="135">
        <f t="shared" si="110"/>
        <v>-0.097</v>
      </c>
      <c r="O1183" s="176" t="str">
        <f t="shared" si="111"/>
        <v>是</v>
      </c>
      <c r="P1183" s="176" t="str">
        <f t="shared" si="114"/>
        <v>否</v>
      </c>
    </row>
    <row r="1184" ht="14.25" hidden="1" customHeight="1" spans="1:16">
      <c r="A1184" s="167" t="s">
        <v>135</v>
      </c>
      <c r="B1184" s="168" t="s">
        <v>135</v>
      </c>
      <c r="C1184" s="456" t="s">
        <v>2210</v>
      </c>
      <c r="D1184" s="169" t="s">
        <v>2214</v>
      </c>
      <c r="E1184" s="168" t="s">
        <v>147</v>
      </c>
      <c r="F1184" s="49" t="s">
        <v>145</v>
      </c>
      <c r="G1184" s="26">
        <f>VLOOKUP(D1184,全省上年决算数!$D$4:$G$1301,4)</f>
        <v>37</v>
      </c>
      <c r="H1184" s="26">
        <f>IFERROR(VLOOKUP(D1184,全省预算!D:I,5,0),)</f>
        <v>38</v>
      </c>
      <c r="I1184" s="26"/>
      <c r="J1184" s="26">
        <f>SUMIF(全省决算数!A1183:A2563,D1184:D2480,全省决算数!C1183:C2563)</f>
        <v>37</v>
      </c>
      <c r="K1184" s="175">
        <f t="shared" si="112"/>
        <v>1</v>
      </c>
      <c r="L1184" s="175">
        <f t="shared" si="115"/>
        <v>0.97</v>
      </c>
      <c r="M1184" s="175">
        <f t="shared" si="113"/>
        <v>0</v>
      </c>
      <c r="N1184" s="135">
        <f t="shared" si="110"/>
        <v>0</v>
      </c>
      <c r="O1184" s="176" t="str">
        <f t="shared" si="111"/>
        <v>是</v>
      </c>
      <c r="P1184" s="176" t="str">
        <f t="shared" si="114"/>
        <v>否</v>
      </c>
    </row>
    <row r="1185" ht="14.25" hidden="1" customHeight="1" spans="1:16">
      <c r="A1185" s="167" t="s">
        <v>135</v>
      </c>
      <c r="B1185" s="168"/>
      <c r="C1185" s="456" t="s">
        <v>2210</v>
      </c>
      <c r="D1185" s="169" t="s">
        <v>2215</v>
      </c>
      <c r="E1185" s="168" t="s">
        <v>147</v>
      </c>
      <c r="F1185" s="49" t="s">
        <v>2216</v>
      </c>
      <c r="G1185" s="26">
        <f>VLOOKUP(D1185,全省上年决算数!$D$4:$G$1301,4)</f>
        <v>4573</v>
      </c>
      <c r="H1185" s="26">
        <f>IFERROR(VLOOKUP(D1185,全省预算!D:I,5,0),)</f>
        <v>5620</v>
      </c>
      <c r="I1185" s="26"/>
      <c r="J1185" s="26">
        <f>SUMIF(全省决算数!A1184:A2564,D1185:D2481,全省决算数!C1184:C2564)</f>
        <v>5049</v>
      </c>
      <c r="K1185" s="175">
        <f t="shared" si="112"/>
        <v>1.1</v>
      </c>
      <c r="L1185" s="175">
        <f t="shared" si="115"/>
        <v>0.9</v>
      </c>
      <c r="M1185" s="175">
        <f t="shared" si="113"/>
        <v>0</v>
      </c>
      <c r="N1185" s="135">
        <f t="shared" si="110"/>
        <v>0.104</v>
      </c>
      <c r="O1185" s="176" t="str">
        <f t="shared" si="111"/>
        <v>是</v>
      </c>
      <c r="P1185" s="176" t="str">
        <f t="shared" si="114"/>
        <v>否</v>
      </c>
    </row>
    <row r="1186" ht="14.25" hidden="1" customHeight="1" spans="1:16">
      <c r="A1186" s="167" t="s">
        <v>135</v>
      </c>
      <c r="B1186" s="168" t="s">
        <v>135</v>
      </c>
      <c r="C1186" s="456" t="s">
        <v>2210</v>
      </c>
      <c r="D1186" s="169" t="s">
        <v>2217</v>
      </c>
      <c r="E1186" s="168" t="s">
        <v>147</v>
      </c>
      <c r="F1186" s="49" t="s">
        <v>2218</v>
      </c>
      <c r="G1186" s="26">
        <f>VLOOKUP(D1186,全省上年决算数!$D$4:$G$1301,4)</f>
        <v>0</v>
      </c>
      <c r="H1186" s="26">
        <f>IFERROR(VLOOKUP(D1186,全省预算!D:I,5,0),)</f>
        <v>0</v>
      </c>
      <c r="I1186" s="26"/>
      <c r="J1186" s="26">
        <f>SUMIF(全省决算数!A1185:A2565,D1186:D2482,全省决算数!C1185:C2565)</f>
        <v>0</v>
      </c>
      <c r="K1186" s="175"/>
      <c r="L1186" s="175"/>
      <c r="M1186" s="175">
        <f t="shared" si="113"/>
        <v>0</v>
      </c>
      <c r="N1186" s="135" t="str">
        <f t="shared" si="110"/>
        <v/>
      </c>
      <c r="O1186" s="176" t="str">
        <f t="shared" si="111"/>
        <v>否</v>
      </c>
      <c r="P1186" s="176" t="str">
        <f t="shared" si="114"/>
        <v>否</v>
      </c>
    </row>
    <row r="1187" ht="14.25" hidden="1" customHeight="1" spans="1:16">
      <c r="A1187" s="167" t="s">
        <v>135</v>
      </c>
      <c r="B1187" s="168" t="s">
        <v>135</v>
      </c>
      <c r="C1187" s="456" t="s">
        <v>2210</v>
      </c>
      <c r="D1187" s="169" t="s">
        <v>2219</v>
      </c>
      <c r="E1187" s="168" t="s">
        <v>147</v>
      </c>
      <c r="F1187" s="49" t="s">
        <v>2220</v>
      </c>
      <c r="G1187" s="26">
        <f>VLOOKUP(D1187,全省上年决算数!$D$4:$G$1301,4)</f>
        <v>0</v>
      </c>
      <c r="H1187" s="26">
        <f>IFERROR(VLOOKUP(D1187,全省预算!D:I,5,0),)</f>
        <v>0</v>
      </c>
      <c r="I1187" s="26"/>
      <c r="J1187" s="26">
        <f>SUMIF(全省决算数!A1186:A2566,D1187:D2483,全省决算数!C1186:C2566)</f>
        <v>22</v>
      </c>
      <c r="K1187" s="175"/>
      <c r="L1187" s="175"/>
      <c r="M1187" s="175">
        <f t="shared" si="113"/>
        <v>0</v>
      </c>
      <c r="N1187" s="135" t="str">
        <f t="shared" si="110"/>
        <v/>
      </c>
      <c r="O1187" s="176" t="str">
        <f t="shared" si="111"/>
        <v>是</v>
      </c>
      <c r="P1187" s="176" t="str">
        <f t="shared" si="114"/>
        <v>否</v>
      </c>
    </row>
    <row r="1188" ht="14.25" hidden="1" customHeight="1" spans="1:16">
      <c r="A1188" s="167" t="s">
        <v>135</v>
      </c>
      <c r="B1188" s="168" t="s">
        <v>135</v>
      </c>
      <c r="C1188" s="456" t="s">
        <v>2210</v>
      </c>
      <c r="D1188" s="169" t="s">
        <v>2221</v>
      </c>
      <c r="E1188" s="168" t="s">
        <v>147</v>
      </c>
      <c r="F1188" s="49" t="s">
        <v>160</v>
      </c>
      <c r="G1188" s="26">
        <f>VLOOKUP(D1188,全省上年决算数!$D$4:$G$1301,4)</f>
        <v>2294</v>
      </c>
      <c r="H1188" s="26">
        <f>IFERROR(VLOOKUP(D1188,全省预算!D:I,5,0),)</f>
        <v>2350</v>
      </c>
      <c r="I1188" s="26"/>
      <c r="J1188" s="26">
        <f>SUMIF(全省决算数!A1187:A2567,D1188:D2484,全省决算数!C1187:C2567)</f>
        <v>2878</v>
      </c>
      <c r="K1188" s="175">
        <f t="shared" si="112"/>
        <v>1.25</v>
      </c>
      <c r="L1188" s="175">
        <f t="shared" si="115"/>
        <v>1.22</v>
      </c>
      <c r="M1188" s="175">
        <f t="shared" si="113"/>
        <v>0</v>
      </c>
      <c r="N1188" s="135">
        <f t="shared" si="110"/>
        <v>0.255</v>
      </c>
      <c r="O1188" s="176" t="str">
        <f t="shared" si="111"/>
        <v>是</v>
      </c>
      <c r="P1188" s="176" t="str">
        <f t="shared" si="114"/>
        <v>否</v>
      </c>
    </row>
    <row r="1189" ht="14.25" hidden="1" customHeight="1" spans="1:16">
      <c r="A1189" s="167" t="s">
        <v>135</v>
      </c>
      <c r="B1189" s="168" t="s">
        <v>135</v>
      </c>
      <c r="C1189" s="456" t="s">
        <v>2210</v>
      </c>
      <c r="D1189" s="169" t="s">
        <v>2222</v>
      </c>
      <c r="E1189" s="168" t="s">
        <v>147</v>
      </c>
      <c r="F1189" s="49" t="s">
        <v>2223</v>
      </c>
      <c r="G1189" s="26">
        <f>VLOOKUP(D1189,全省上年决算数!$D$4:$G$1301,4)</f>
        <v>21377</v>
      </c>
      <c r="H1189" s="26">
        <f>IFERROR(VLOOKUP(D1189,全省预算!D:I,5,0),)</f>
        <v>22227</v>
      </c>
      <c r="I1189" s="26"/>
      <c r="J1189" s="26">
        <f>SUMIF(全省决算数!A1188:A2568,D1189:D2485,全省决算数!C1188:C2568)</f>
        <v>6674</v>
      </c>
      <c r="K1189" s="175">
        <f t="shared" si="112"/>
        <v>0.31</v>
      </c>
      <c r="L1189" s="175">
        <f t="shared" si="115"/>
        <v>0.3</v>
      </c>
      <c r="M1189" s="175">
        <f t="shared" si="113"/>
        <v>0</v>
      </c>
      <c r="N1189" s="135">
        <f t="shared" si="110"/>
        <v>-0.688</v>
      </c>
      <c r="O1189" s="176" t="str">
        <f t="shared" si="111"/>
        <v>是</v>
      </c>
      <c r="P1189" s="176" t="str">
        <f t="shared" si="114"/>
        <v>否</v>
      </c>
    </row>
    <row r="1190" ht="21.95" customHeight="1" spans="1:16">
      <c r="A1190" s="167" t="s">
        <v>135</v>
      </c>
      <c r="B1190" s="456" t="s">
        <v>2134</v>
      </c>
      <c r="C1190" s="168"/>
      <c r="D1190" s="169" t="s">
        <v>2224</v>
      </c>
      <c r="E1190" s="168"/>
      <c r="F1190" s="49" t="s">
        <v>2225</v>
      </c>
      <c r="G1190" s="26">
        <f>SUMIF($C1191:$C$1301,$D1190,$G1191:$G$1301)</f>
        <v>39849</v>
      </c>
      <c r="H1190" s="26">
        <f>VLOOKUP(F1190,全省预算!$F:$H,3,0)</f>
        <v>40300</v>
      </c>
      <c r="I1190" s="26">
        <f>IFERROR(VLOOKUP(D1190,全省调整!A:I,3,0),)</f>
        <v>34816</v>
      </c>
      <c r="J1190" s="26">
        <f>VLOOKUP(F1190,全省决算数!$B:$C,2,0)</f>
        <v>34011</v>
      </c>
      <c r="K1190" s="407">
        <f t="shared" si="112"/>
        <v>0.853</v>
      </c>
      <c r="L1190" s="407">
        <f t="shared" si="115"/>
        <v>0.844</v>
      </c>
      <c r="M1190" s="407">
        <f t="shared" si="113"/>
        <v>0.977</v>
      </c>
      <c r="N1190" s="135">
        <f t="shared" si="110"/>
        <v>-0.147</v>
      </c>
      <c r="O1190" s="176" t="str">
        <f t="shared" si="111"/>
        <v>是</v>
      </c>
      <c r="P1190" s="176" t="str">
        <f t="shared" si="114"/>
        <v>是</v>
      </c>
    </row>
    <row r="1191" ht="14.25" hidden="1" customHeight="1" spans="1:16">
      <c r="A1191" s="167" t="s">
        <v>135</v>
      </c>
      <c r="B1191" s="168" t="s">
        <v>135</v>
      </c>
      <c r="C1191" s="456" t="s">
        <v>2224</v>
      </c>
      <c r="D1191" s="169" t="s">
        <v>2226</v>
      </c>
      <c r="E1191" s="168" t="s">
        <v>147</v>
      </c>
      <c r="F1191" s="49" t="s">
        <v>141</v>
      </c>
      <c r="G1191" s="26">
        <f>VLOOKUP(D1191,全省上年决算数!$D$4:$G$1301,4)</f>
        <v>5028</v>
      </c>
      <c r="H1191" s="26">
        <f>IFERROR(VLOOKUP(D1191,全省预算!D:I,5,0),)</f>
        <v>5250</v>
      </c>
      <c r="I1191" s="26"/>
      <c r="J1191" s="26">
        <f>SUMIF(全省决算数!A1190:A2570,D1191:D2487,全省决算数!C1190:C2570)</f>
        <v>6325</v>
      </c>
      <c r="K1191" s="175">
        <f t="shared" si="112"/>
        <v>1.26</v>
      </c>
      <c r="L1191" s="175">
        <f t="shared" si="115"/>
        <v>1.2</v>
      </c>
      <c r="M1191" s="175">
        <f t="shared" si="113"/>
        <v>0</v>
      </c>
      <c r="N1191" s="135">
        <f t="shared" si="110"/>
        <v>0.258</v>
      </c>
      <c r="O1191" s="176" t="str">
        <f t="shared" si="111"/>
        <v>是</v>
      </c>
      <c r="P1191" s="176" t="str">
        <f t="shared" si="114"/>
        <v>否</v>
      </c>
    </row>
    <row r="1192" ht="14.25" hidden="1" customHeight="1" spans="1:16">
      <c r="A1192" s="167" t="s">
        <v>135</v>
      </c>
      <c r="B1192" s="168" t="s">
        <v>135</v>
      </c>
      <c r="C1192" s="456" t="s">
        <v>2224</v>
      </c>
      <c r="D1192" s="169" t="s">
        <v>2227</v>
      </c>
      <c r="E1192" s="168" t="s">
        <v>147</v>
      </c>
      <c r="F1192" s="49" t="s">
        <v>143</v>
      </c>
      <c r="G1192" s="26">
        <f>VLOOKUP(D1192,全省上年决算数!$D$4:$G$1301,4)</f>
        <v>498</v>
      </c>
      <c r="H1192" s="26">
        <f>IFERROR(VLOOKUP(D1192,全省预算!D:I,5,0),)</f>
        <v>500</v>
      </c>
      <c r="I1192" s="26"/>
      <c r="J1192" s="26">
        <f>SUMIF(全省决算数!A1191:A2571,D1192:D2488,全省决算数!C1191:C2571)</f>
        <v>413</v>
      </c>
      <c r="K1192" s="175">
        <f t="shared" si="112"/>
        <v>0.83</v>
      </c>
      <c r="L1192" s="175">
        <f t="shared" si="115"/>
        <v>0.83</v>
      </c>
      <c r="M1192" s="175">
        <f t="shared" si="113"/>
        <v>0</v>
      </c>
      <c r="N1192" s="135">
        <f t="shared" si="110"/>
        <v>-0.171</v>
      </c>
      <c r="O1192" s="176" t="str">
        <f t="shared" si="111"/>
        <v>是</v>
      </c>
      <c r="P1192" s="176" t="str">
        <f t="shared" si="114"/>
        <v>否</v>
      </c>
    </row>
    <row r="1193" ht="14.25" hidden="1" customHeight="1" spans="1:16">
      <c r="A1193" s="167" t="s">
        <v>135</v>
      </c>
      <c r="B1193" s="168" t="s">
        <v>135</v>
      </c>
      <c r="C1193" s="456" t="s">
        <v>2224</v>
      </c>
      <c r="D1193" s="169" t="s">
        <v>2228</v>
      </c>
      <c r="E1193" s="168" t="s">
        <v>147</v>
      </c>
      <c r="F1193" s="49" t="s">
        <v>145</v>
      </c>
      <c r="G1193" s="26">
        <f>VLOOKUP(D1193,全省上年决算数!$D$4:$G$1301,4)</f>
        <v>22</v>
      </c>
      <c r="H1193" s="26">
        <f>IFERROR(VLOOKUP(D1193,全省预算!D:I,5,0),)</f>
        <v>23</v>
      </c>
      <c r="I1193" s="26"/>
      <c r="J1193" s="26">
        <f>SUMIF(全省决算数!A1192:A2572,D1193:D2489,全省决算数!C1192:C2572)</f>
        <v>43</v>
      </c>
      <c r="K1193" s="175">
        <f t="shared" si="112"/>
        <v>1.95</v>
      </c>
      <c r="L1193" s="175">
        <f t="shared" si="115"/>
        <v>1.87</v>
      </c>
      <c r="M1193" s="175">
        <f t="shared" si="113"/>
        <v>0</v>
      </c>
      <c r="N1193" s="135">
        <f t="shared" si="110"/>
        <v>0.955</v>
      </c>
      <c r="O1193" s="176" t="str">
        <f t="shared" si="111"/>
        <v>是</v>
      </c>
      <c r="P1193" s="176" t="str">
        <f t="shared" si="114"/>
        <v>否</v>
      </c>
    </row>
    <row r="1194" ht="14.25" hidden="1" customHeight="1" spans="1:16">
      <c r="A1194" s="167" t="s">
        <v>135</v>
      </c>
      <c r="B1194" s="168"/>
      <c r="C1194" s="456" t="s">
        <v>2224</v>
      </c>
      <c r="D1194" s="169" t="s">
        <v>2229</v>
      </c>
      <c r="E1194" s="168" t="s">
        <v>147</v>
      </c>
      <c r="F1194" s="49" t="s">
        <v>2230</v>
      </c>
      <c r="G1194" s="26">
        <f>VLOOKUP(D1194,全省上年决算数!$D$4:$G$1301,4)</f>
        <v>928</v>
      </c>
      <c r="H1194" s="26">
        <f>IFERROR(VLOOKUP(D1194,全省预算!D:I,5,0),)</f>
        <v>920</v>
      </c>
      <c r="I1194" s="26"/>
      <c r="J1194" s="26">
        <f>SUMIF(全省决算数!A1193:A2573,D1194:D2490,全省决算数!C1193:C2573)</f>
        <v>1615</v>
      </c>
      <c r="K1194" s="175">
        <f t="shared" si="112"/>
        <v>1.74</v>
      </c>
      <c r="L1194" s="175">
        <f t="shared" si="115"/>
        <v>1.76</v>
      </c>
      <c r="M1194" s="175">
        <f t="shared" si="113"/>
        <v>0</v>
      </c>
      <c r="N1194" s="135">
        <f t="shared" si="110"/>
        <v>0.74</v>
      </c>
      <c r="O1194" s="176" t="str">
        <f t="shared" si="111"/>
        <v>是</v>
      </c>
      <c r="P1194" s="176" t="str">
        <f t="shared" si="114"/>
        <v>否</v>
      </c>
    </row>
    <row r="1195" ht="14.25" hidden="1" customHeight="1" spans="1:16">
      <c r="A1195" s="167" t="s">
        <v>135</v>
      </c>
      <c r="B1195" s="168"/>
      <c r="C1195" s="456" t="s">
        <v>2224</v>
      </c>
      <c r="D1195" s="169" t="s">
        <v>2231</v>
      </c>
      <c r="E1195" s="168" t="s">
        <v>147</v>
      </c>
      <c r="F1195" s="49" t="s">
        <v>2232</v>
      </c>
      <c r="G1195" s="26">
        <f>VLOOKUP(D1195,全省上年决算数!$D$4:$G$1301,4)</f>
        <v>1292</v>
      </c>
      <c r="H1195" s="26">
        <f>IFERROR(VLOOKUP(D1195,全省预算!D:I,5,0),)</f>
        <v>0</v>
      </c>
      <c r="I1195" s="26"/>
      <c r="J1195" s="26">
        <f>SUMIF(全省决算数!A1194:A2574,D1195:D2491,全省决算数!C1194:C2574)</f>
        <v>904</v>
      </c>
      <c r="K1195" s="175">
        <f t="shared" si="112"/>
        <v>0.7</v>
      </c>
      <c r="L1195" s="175"/>
      <c r="M1195" s="175">
        <f t="shared" si="113"/>
        <v>0</v>
      </c>
      <c r="N1195" s="135">
        <f t="shared" si="110"/>
        <v>-0.3</v>
      </c>
      <c r="O1195" s="176" t="str">
        <f t="shared" si="111"/>
        <v>是</v>
      </c>
      <c r="P1195" s="176" t="str">
        <f t="shared" si="114"/>
        <v>否</v>
      </c>
    </row>
    <row r="1196" ht="14.25" hidden="1" customHeight="1" spans="1:16">
      <c r="A1196" s="167" t="s">
        <v>135</v>
      </c>
      <c r="B1196" s="168"/>
      <c r="C1196" s="456" t="s">
        <v>2224</v>
      </c>
      <c r="D1196" s="169" t="s">
        <v>2233</v>
      </c>
      <c r="E1196" s="168" t="s">
        <v>147</v>
      </c>
      <c r="F1196" s="49" t="s">
        <v>2234</v>
      </c>
      <c r="G1196" s="26">
        <f>VLOOKUP(D1196,全省上年决算数!$D$4:$G$1301,4)</f>
        <v>505</v>
      </c>
      <c r="H1196" s="26">
        <f>IFERROR(VLOOKUP(D1196,全省预算!D:I,5,0),)</f>
        <v>0</v>
      </c>
      <c r="I1196" s="26"/>
      <c r="J1196" s="26">
        <f>SUMIF(全省决算数!A1195:A2575,D1196:D2492,全省决算数!C1195:C2575)</f>
        <v>625</v>
      </c>
      <c r="K1196" s="175">
        <f t="shared" si="112"/>
        <v>1.24</v>
      </c>
      <c r="L1196" s="175"/>
      <c r="M1196" s="175">
        <f t="shared" si="113"/>
        <v>0</v>
      </c>
      <c r="N1196" s="135">
        <f t="shared" si="110"/>
        <v>0.238</v>
      </c>
      <c r="O1196" s="176" t="str">
        <f t="shared" si="111"/>
        <v>是</v>
      </c>
      <c r="P1196" s="176" t="str">
        <f t="shared" si="114"/>
        <v>否</v>
      </c>
    </row>
    <row r="1197" ht="14.25" hidden="1" customHeight="1" spans="1:16">
      <c r="A1197" s="167" t="s">
        <v>135</v>
      </c>
      <c r="B1197" s="168"/>
      <c r="C1197" s="456" t="s">
        <v>2224</v>
      </c>
      <c r="D1197" s="169" t="s">
        <v>2235</v>
      </c>
      <c r="E1197" s="168" t="s">
        <v>147</v>
      </c>
      <c r="F1197" s="49" t="s">
        <v>2236</v>
      </c>
      <c r="G1197" s="26">
        <f>VLOOKUP(D1197,全省上年决算数!$D$4:$G$1301,4)</f>
        <v>27102</v>
      </c>
      <c r="H1197" s="26">
        <f>IFERROR(VLOOKUP(D1197,全省预算!D:I,5,0),)</f>
        <v>0</v>
      </c>
      <c r="I1197" s="26"/>
      <c r="J1197" s="26">
        <f>SUMIF(全省决算数!A1196:A2576,D1197:D2493,全省决算数!C1196:C2576)</f>
        <v>20206</v>
      </c>
      <c r="K1197" s="175">
        <f t="shared" si="112"/>
        <v>0.75</v>
      </c>
      <c r="L1197" s="175"/>
      <c r="M1197" s="175">
        <f t="shared" si="113"/>
        <v>0</v>
      </c>
      <c r="N1197" s="135">
        <f t="shared" si="110"/>
        <v>-0.254</v>
      </c>
      <c r="O1197" s="176" t="str">
        <f t="shared" si="111"/>
        <v>是</v>
      </c>
      <c r="P1197" s="176" t="str">
        <f t="shared" si="114"/>
        <v>否</v>
      </c>
    </row>
    <row r="1198" ht="14.25" hidden="1" customHeight="1" spans="1:16">
      <c r="A1198" s="167" t="s">
        <v>135</v>
      </c>
      <c r="B1198" s="168"/>
      <c r="C1198" s="456" t="s">
        <v>2224</v>
      </c>
      <c r="D1198" s="169" t="s">
        <v>2237</v>
      </c>
      <c r="E1198" s="168" t="s">
        <v>147</v>
      </c>
      <c r="F1198" s="49" t="s">
        <v>2238</v>
      </c>
      <c r="G1198" s="26">
        <f>VLOOKUP(D1198,全省上年决算数!$D$4:$G$1301,4)</f>
        <v>90</v>
      </c>
      <c r="H1198" s="26">
        <f>IFERROR(VLOOKUP(D1198,全省预算!D:I,5,0),)</f>
        <v>92</v>
      </c>
      <c r="I1198" s="26"/>
      <c r="J1198" s="26">
        <f>SUMIF(全省决算数!A1197:A2577,D1198:D2494,全省决算数!C1197:C2577)</f>
        <v>-148</v>
      </c>
      <c r="K1198" s="175">
        <f t="shared" si="112"/>
        <v>-1.64</v>
      </c>
      <c r="L1198" s="175">
        <f t="shared" si="115"/>
        <v>-1.61</v>
      </c>
      <c r="M1198" s="175">
        <f t="shared" si="113"/>
        <v>0</v>
      </c>
      <c r="N1198" s="135">
        <f t="shared" si="110"/>
        <v>-2.644</v>
      </c>
      <c r="O1198" s="176" t="str">
        <f t="shared" si="111"/>
        <v>是</v>
      </c>
      <c r="P1198" s="176" t="str">
        <f t="shared" si="114"/>
        <v>否</v>
      </c>
    </row>
    <row r="1199" ht="14.25" hidden="1" customHeight="1" spans="1:16">
      <c r="A1199" s="167" t="s">
        <v>135</v>
      </c>
      <c r="B1199" s="168"/>
      <c r="C1199" s="456" t="s">
        <v>2224</v>
      </c>
      <c r="D1199" s="455" t="s">
        <v>2239</v>
      </c>
      <c r="E1199" s="168" t="s">
        <v>147</v>
      </c>
      <c r="F1199" s="49" t="s">
        <v>2240</v>
      </c>
      <c r="G1199" s="26">
        <f>VLOOKUP(D1199,全省上年决算数!$D$4:$G$1301,4)</f>
        <v>415</v>
      </c>
      <c r="H1199" s="26">
        <f>IFERROR(VLOOKUP(D1199,全省预算!D:I,5,0),)</f>
        <v>430</v>
      </c>
      <c r="I1199" s="26"/>
      <c r="J1199" s="26">
        <f>SUMIF(全省决算数!A1198:A2578,D1199:D2495,全省决算数!C1198:C2578)</f>
        <v>318</v>
      </c>
      <c r="K1199" s="175">
        <f t="shared" si="112"/>
        <v>0.77</v>
      </c>
      <c r="L1199" s="175">
        <f t="shared" si="115"/>
        <v>0.74</v>
      </c>
      <c r="M1199" s="175">
        <f t="shared" si="113"/>
        <v>0</v>
      </c>
      <c r="N1199" s="135">
        <f t="shared" si="110"/>
        <v>-0.234</v>
      </c>
      <c r="O1199" s="176" t="str">
        <f t="shared" si="111"/>
        <v>是</v>
      </c>
      <c r="P1199" s="176" t="str">
        <f t="shared" si="114"/>
        <v>否</v>
      </c>
    </row>
    <row r="1200" ht="14.25" hidden="1" customHeight="1" spans="1:16">
      <c r="A1200" s="167" t="s">
        <v>135</v>
      </c>
      <c r="B1200" s="168" t="s">
        <v>135</v>
      </c>
      <c r="C1200" s="456" t="s">
        <v>2224</v>
      </c>
      <c r="D1200" s="169" t="s">
        <v>2241</v>
      </c>
      <c r="E1200" s="168" t="s">
        <v>147</v>
      </c>
      <c r="F1200" s="49" t="s">
        <v>2242</v>
      </c>
      <c r="G1200" s="26">
        <f>VLOOKUP(D1200,全省上年决算数!$D$4:$G$1301,4)</f>
        <v>488</v>
      </c>
      <c r="H1200" s="26">
        <f>IFERROR(VLOOKUP(D1200,全省预算!D:I,5,0),)</f>
        <v>500</v>
      </c>
      <c r="I1200" s="26"/>
      <c r="J1200" s="26">
        <f>SUMIF(全省决算数!A1199:A2579,D1200:D2496,全省决算数!C1199:C2579)</f>
        <v>16</v>
      </c>
      <c r="K1200" s="175">
        <f t="shared" si="112"/>
        <v>0.03</v>
      </c>
      <c r="L1200" s="175">
        <f t="shared" si="115"/>
        <v>0.03</v>
      </c>
      <c r="M1200" s="175">
        <f t="shared" si="113"/>
        <v>0</v>
      </c>
      <c r="N1200" s="135">
        <f t="shared" si="110"/>
        <v>-0.967</v>
      </c>
      <c r="O1200" s="176" t="str">
        <f t="shared" si="111"/>
        <v>是</v>
      </c>
      <c r="P1200" s="176" t="str">
        <f t="shared" si="114"/>
        <v>否</v>
      </c>
    </row>
    <row r="1201" ht="14.25" hidden="1" customHeight="1" spans="1:16">
      <c r="A1201" s="167"/>
      <c r="B1201" s="168"/>
      <c r="C1201" s="456" t="s">
        <v>2224</v>
      </c>
      <c r="D1201" s="455" t="s">
        <v>2243</v>
      </c>
      <c r="E1201" s="168" t="s">
        <v>147</v>
      </c>
      <c r="F1201" s="49" t="s">
        <v>2244</v>
      </c>
      <c r="G1201" s="26">
        <f>VLOOKUP(D1201,全省上年决算数!$D$4:$G$1301,4)</f>
        <v>2550</v>
      </c>
      <c r="H1201" s="26">
        <f>IFERROR(VLOOKUP(D1201,全省预算!D:I,5,0),)</f>
        <v>2550</v>
      </c>
      <c r="I1201" s="26"/>
      <c r="J1201" s="26">
        <f>SUMIF(全省决算数!A1200:A2580,D1201:D2497,全省决算数!C1200:C2580)</f>
        <v>3057</v>
      </c>
      <c r="K1201" s="175">
        <f t="shared" si="112"/>
        <v>1.2</v>
      </c>
      <c r="L1201" s="175">
        <f t="shared" si="115"/>
        <v>1.2</v>
      </c>
      <c r="M1201" s="175">
        <f t="shared" si="113"/>
        <v>0</v>
      </c>
      <c r="N1201" s="135">
        <f t="shared" si="110"/>
        <v>0.199</v>
      </c>
      <c r="O1201" s="176" t="str">
        <f t="shared" si="111"/>
        <v>是</v>
      </c>
      <c r="P1201" s="176" t="str">
        <f t="shared" si="114"/>
        <v>否</v>
      </c>
    </row>
    <row r="1202" ht="14.25" hidden="1" customHeight="1" spans="1:16">
      <c r="A1202" s="167" t="s">
        <v>135</v>
      </c>
      <c r="B1202" s="168"/>
      <c r="C1202" s="456" t="s">
        <v>2224</v>
      </c>
      <c r="D1202" s="455" t="s">
        <v>2245</v>
      </c>
      <c r="E1202" s="168" t="s">
        <v>147</v>
      </c>
      <c r="F1202" s="49" t="s">
        <v>2246</v>
      </c>
      <c r="G1202" s="26">
        <f>VLOOKUP(D1202,全省上年决算数!$D$4:$G$1301,4)</f>
        <v>931</v>
      </c>
      <c r="H1202" s="26">
        <f>IFERROR(VLOOKUP(D1202,全省预算!D:I,5,0),)</f>
        <v>30004</v>
      </c>
      <c r="I1202" s="26"/>
      <c r="J1202" s="26">
        <f>SUMIF(全省决算数!A1201:A2581,D1202:D2498,全省决算数!C1201:C2581)</f>
        <v>637</v>
      </c>
      <c r="K1202" s="175">
        <f t="shared" si="112"/>
        <v>0.68</v>
      </c>
      <c r="L1202" s="175">
        <f t="shared" si="115"/>
        <v>0.02</v>
      </c>
      <c r="M1202" s="175">
        <f t="shared" si="113"/>
        <v>0</v>
      </c>
      <c r="N1202" s="135">
        <f t="shared" si="110"/>
        <v>-0.316</v>
      </c>
      <c r="O1202" s="176" t="str">
        <f t="shared" si="111"/>
        <v>是</v>
      </c>
      <c r="P1202" s="176" t="str">
        <f t="shared" si="114"/>
        <v>否</v>
      </c>
    </row>
    <row r="1203" ht="21.95" customHeight="1" spans="1:16">
      <c r="A1203" s="167" t="s">
        <v>135</v>
      </c>
      <c r="B1203" s="456" t="s">
        <v>2134</v>
      </c>
      <c r="C1203" s="168" t="s">
        <v>135</v>
      </c>
      <c r="D1203" s="455" t="s">
        <v>2247</v>
      </c>
      <c r="E1203" s="168"/>
      <c r="F1203" s="49" t="s">
        <v>2248</v>
      </c>
      <c r="G1203" s="26">
        <f>SUMIF($C1204:$C$1301,$D1203,$G1204:$G$1301)</f>
        <v>18416</v>
      </c>
      <c r="H1203" s="26">
        <f>VLOOKUP(F1203,全省预算!$F:$H,3,0)</f>
        <v>19000</v>
      </c>
      <c r="I1203" s="26">
        <f>IFERROR(VLOOKUP(D1203,全省调整!A:I,3,0),)</f>
        <v>19804</v>
      </c>
      <c r="J1203" s="26">
        <f>VLOOKUP(F1203,全省决算数!$B:$C,2,0)</f>
        <v>19790</v>
      </c>
      <c r="K1203" s="407">
        <f t="shared" si="112"/>
        <v>1.075</v>
      </c>
      <c r="L1203" s="407">
        <f t="shared" si="115"/>
        <v>1.042</v>
      </c>
      <c r="M1203" s="407">
        <f t="shared" si="113"/>
        <v>0.999</v>
      </c>
      <c r="N1203" s="135">
        <f t="shared" si="110"/>
        <v>0.075</v>
      </c>
      <c r="O1203" s="176" t="str">
        <f t="shared" si="111"/>
        <v>是</v>
      </c>
      <c r="P1203" s="176" t="str">
        <f t="shared" si="114"/>
        <v>是</v>
      </c>
    </row>
    <row r="1204" ht="14.25" hidden="1" customHeight="1" spans="1:16">
      <c r="A1204" s="167" t="s">
        <v>135</v>
      </c>
      <c r="B1204" s="168"/>
      <c r="C1204" s="456" t="s">
        <v>2247</v>
      </c>
      <c r="D1204" s="455" t="s">
        <v>2249</v>
      </c>
      <c r="E1204" s="168" t="s">
        <v>147</v>
      </c>
      <c r="F1204" s="49" t="s">
        <v>141</v>
      </c>
      <c r="G1204" s="26">
        <f>VLOOKUP(D1204,全省上年决算数!$D$4:$G$1301,4)</f>
        <v>2109</v>
      </c>
      <c r="H1204" s="26">
        <f>IFERROR(VLOOKUP(D1204,全省预算!D:I,5,0),)</f>
        <v>2200</v>
      </c>
      <c r="I1204" s="26"/>
      <c r="J1204" s="26">
        <f>SUMIF(全省决算数!A1203:A2583,D1204:D2500,全省决算数!C1203:C2583)</f>
        <v>2165</v>
      </c>
      <c r="K1204" s="175">
        <f t="shared" si="112"/>
        <v>1.03</v>
      </c>
      <c r="L1204" s="175">
        <f t="shared" si="115"/>
        <v>0.98</v>
      </c>
      <c r="M1204" s="175">
        <f t="shared" si="113"/>
        <v>0</v>
      </c>
      <c r="N1204" s="135">
        <f t="shared" si="110"/>
        <v>0.027</v>
      </c>
      <c r="O1204" s="176" t="str">
        <f t="shared" si="111"/>
        <v>是</v>
      </c>
      <c r="P1204" s="176" t="str">
        <f t="shared" si="114"/>
        <v>否</v>
      </c>
    </row>
    <row r="1205" ht="14.25" hidden="1" customHeight="1" spans="1:16">
      <c r="A1205" s="167" t="s">
        <v>135</v>
      </c>
      <c r="B1205" s="168"/>
      <c r="C1205" s="456" t="s">
        <v>2247</v>
      </c>
      <c r="D1205" s="455" t="s">
        <v>2250</v>
      </c>
      <c r="E1205" s="168" t="s">
        <v>147</v>
      </c>
      <c r="F1205" s="49" t="s">
        <v>143</v>
      </c>
      <c r="G1205" s="26">
        <f>VLOOKUP(D1205,全省上年决算数!$D$4:$G$1301,4)</f>
        <v>292</v>
      </c>
      <c r="H1205" s="26">
        <f>IFERROR(VLOOKUP(D1205,全省预算!D:I,5,0),)</f>
        <v>295</v>
      </c>
      <c r="I1205" s="26"/>
      <c r="J1205" s="26">
        <f>SUMIF(全省决算数!A1204:A2584,D1205:D2501,全省决算数!C1204:C2584)</f>
        <v>118</v>
      </c>
      <c r="K1205" s="175">
        <f t="shared" si="112"/>
        <v>0.4</v>
      </c>
      <c r="L1205" s="175">
        <f t="shared" si="115"/>
        <v>0.4</v>
      </c>
      <c r="M1205" s="175">
        <f t="shared" si="113"/>
        <v>0</v>
      </c>
      <c r="N1205" s="135">
        <f t="shared" si="110"/>
        <v>-0.596</v>
      </c>
      <c r="O1205" s="176" t="str">
        <f t="shared" si="111"/>
        <v>是</v>
      </c>
      <c r="P1205" s="176" t="str">
        <f t="shared" si="114"/>
        <v>否</v>
      </c>
    </row>
    <row r="1206" ht="14.25" hidden="1" customHeight="1" spans="1:16">
      <c r="A1206" s="167" t="s">
        <v>135</v>
      </c>
      <c r="B1206" s="168"/>
      <c r="C1206" s="456" t="s">
        <v>2247</v>
      </c>
      <c r="D1206" s="455" t="s">
        <v>2251</v>
      </c>
      <c r="E1206" s="168" t="s">
        <v>147</v>
      </c>
      <c r="F1206" s="49" t="s">
        <v>145</v>
      </c>
      <c r="G1206" s="26">
        <f>VLOOKUP(D1206,全省上年决算数!$D$4:$G$1301,4)</f>
        <v>3</v>
      </c>
      <c r="H1206" s="26">
        <f>IFERROR(VLOOKUP(D1206,全省预算!D:I,5,0),)</f>
        <v>3</v>
      </c>
      <c r="I1206" s="26"/>
      <c r="J1206" s="26">
        <f>SUMIF(全省决算数!A1205:A2585,D1206:D2502,全省决算数!C1205:C2585)</f>
        <v>0</v>
      </c>
      <c r="K1206" s="175">
        <f t="shared" si="112"/>
        <v>0</v>
      </c>
      <c r="L1206" s="175">
        <f t="shared" si="115"/>
        <v>0</v>
      </c>
      <c r="M1206" s="175">
        <f t="shared" si="113"/>
        <v>0</v>
      </c>
      <c r="N1206" s="135">
        <f t="shared" si="110"/>
        <v>-1</v>
      </c>
      <c r="O1206" s="176" t="str">
        <f t="shared" si="111"/>
        <v>是</v>
      </c>
      <c r="P1206" s="176" t="str">
        <f t="shared" si="114"/>
        <v>否</v>
      </c>
    </row>
    <row r="1207" ht="14.25" hidden="1" customHeight="1" spans="1:16">
      <c r="A1207" s="167" t="s">
        <v>135</v>
      </c>
      <c r="B1207" s="168"/>
      <c r="C1207" s="456" t="s">
        <v>2247</v>
      </c>
      <c r="D1207" s="455" t="s">
        <v>2252</v>
      </c>
      <c r="E1207" s="168" t="s">
        <v>147</v>
      </c>
      <c r="F1207" s="49" t="s">
        <v>2253</v>
      </c>
      <c r="G1207" s="26">
        <f>VLOOKUP(D1207,全省上年决算数!$D$4:$G$1301,4)</f>
        <v>3186</v>
      </c>
      <c r="H1207" s="26">
        <f>IFERROR(VLOOKUP(D1207,全省预算!D:I,5,0),)</f>
        <v>3270</v>
      </c>
      <c r="I1207" s="26"/>
      <c r="J1207" s="26">
        <f>SUMIF(全省决算数!A1206:A2586,D1207:D2503,全省决算数!C1206:C2586)</f>
        <v>3131</v>
      </c>
      <c r="K1207" s="175">
        <f t="shared" si="112"/>
        <v>0.98</v>
      </c>
      <c r="L1207" s="175">
        <f t="shared" si="115"/>
        <v>0.96</v>
      </c>
      <c r="M1207" s="175">
        <f t="shared" si="113"/>
        <v>0</v>
      </c>
      <c r="N1207" s="135">
        <f t="shared" si="110"/>
        <v>-0.017</v>
      </c>
      <c r="O1207" s="176" t="str">
        <f t="shared" si="111"/>
        <v>是</v>
      </c>
      <c r="P1207" s="176" t="str">
        <f t="shared" si="114"/>
        <v>否</v>
      </c>
    </row>
    <row r="1208" ht="14.25" hidden="1" customHeight="1" spans="1:16">
      <c r="A1208" s="167" t="s">
        <v>135</v>
      </c>
      <c r="B1208" s="168"/>
      <c r="C1208" s="456" t="s">
        <v>2247</v>
      </c>
      <c r="D1208" s="455" t="s">
        <v>2254</v>
      </c>
      <c r="E1208" s="168" t="s">
        <v>147</v>
      </c>
      <c r="F1208" s="49" t="s">
        <v>2255</v>
      </c>
      <c r="G1208" s="26">
        <f>VLOOKUP(D1208,全省上年决算数!$D$4:$G$1301,4)</f>
        <v>0</v>
      </c>
      <c r="H1208" s="26">
        <f>IFERROR(VLOOKUP(D1208,全省预算!D:I,5,0),)</f>
        <v>0</v>
      </c>
      <c r="I1208" s="26"/>
      <c r="J1208" s="26">
        <f>SUMIF(全省决算数!A1207:A2587,D1208:D2504,全省决算数!C1207:C2587)</f>
        <v>0</v>
      </c>
      <c r="K1208" s="175"/>
      <c r="L1208" s="175"/>
      <c r="M1208" s="175">
        <f t="shared" si="113"/>
        <v>0</v>
      </c>
      <c r="N1208" s="135" t="str">
        <f t="shared" si="110"/>
        <v/>
      </c>
      <c r="O1208" s="176" t="str">
        <f t="shared" si="111"/>
        <v>否</v>
      </c>
      <c r="P1208" s="176" t="str">
        <f t="shared" si="114"/>
        <v>否</v>
      </c>
    </row>
    <row r="1209" ht="14.25" hidden="1" customHeight="1" spans="1:16">
      <c r="A1209" s="167"/>
      <c r="B1209" s="168"/>
      <c r="C1209" s="456" t="s">
        <v>2247</v>
      </c>
      <c r="D1209" s="455" t="s">
        <v>2256</v>
      </c>
      <c r="E1209" s="168" t="s">
        <v>147</v>
      </c>
      <c r="F1209" s="27" t="s">
        <v>2257</v>
      </c>
      <c r="G1209" s="26">
        <f>VLOOKUP(D1209,全省上年决算数!$D$4:$G$1301,4)</f>
        <v>26</v>
      </c>
      <c r="H1209" s="26">
        <f>IFERROR(VLOOKUP(D1209,全省预算!D:I,5,0),)</f>
        <v>27</v>
      </c>
      <c r="I1209" s="26"/>
      <c r="J1209" s="26">
        <f>SUMIF(全省决算数!A1208:A2588,D1209:D2505,全省决算数!C1208:C2588)</f>
        <v>27</v>
      </c>
      <c r="K1209" s="175">
        <f t="shared" si="112"/>
        <v>1.04</v>
      </c>
      <c r="L1209" s="175">
        <f t="shared" si="115"/>
        <v>1</v>
      </c>
      <c r="M1209" s="175">
        <f t="shared" si="113"/>
        <v>0</v>
      </c>
      <c r="N1209" s="135">
        <f t="shared" si="110"/>
        <v>0.038</v>
      </c>
      <c r="O1209" s="176" t="str">
        <f t="shared" si="111"/>
        <v>是</v>
      </c>
      <c r="P1209" s="176" t="str">
        <f t="shared" si="114"/>
        <v>否</v>
      </c>
    </row>
    <row r="1210" ht="14.25" hidden="1" customHeight="1" spans="1:16">
      <c r="A1210" s="167"/>
      <c r="B1210" s="168"/>
      <c r="C1210" s="456" t="s">
        <v>2247</v>
      </c>
      <c r="D1210" s="455" t="s">
        <v>2258</v>
      </c>
      <c r="E1210" s="168" t="s">
        <v>147</v>
      </c>
      <c r="F1210" s="27" t="s">
        <v>2259</v>
      </c>
      <c r="G1210" s="26">
        <f>VLOOKUP(D1210,全省上年决算数!$D$4:$G$1301,4)</f>
        <v>416</v>
      </c>
      <c r="H1210" s="26">
        <f>IFERROR(VLOOKUP(D1210,全省预算!D:I,5,0),)</f>
        <v>420</v>
      </c>
      <c r="I1210" s="26"/>
      <c r="J1210" s="26">
        <f>SUMIF(全省决算数!A1209:A2589,D1210:D2506,全省决算数!C1209:C2589)</f>
        <v>83</v>
      </c>
      <c r="K1210" s="175">
        <f t="shared" si="112"/>
        <v>0.2</v>
      </c>
      <c r="L1210" s="175">
        <f t="shared" si="115"/>
        <v>0.2</v>
      </c>
      <c r="M1210" s="175">
        <f t="shared" si="113"/>
        <v>0</v>
      </c>
      <c r="N1210" s="135">
        <f t="shared" si="110"/>
        <v>-0.8</v>
      </c>
      <c r="O1210" s="176" t="str">
        <f t="shared" si="111"/>
        <v>是</v>
      </c>
      <c r="P1210" s="176" t="str">
        <f t="shared" si="114"/>
        <v>否</v>
      </c>
    </row>
    <row r="1211" ht="14.25" hidden="1" customHeight="1" spans="1:16">
      <c r="A1211" s="167"/>
      <c r="B1211" s="168"/>
      <c r="C1211" s="456" t="s">
        <v>2247</v>
      </c>
      <c r="D1211" s="169" t="s">
        <v>2260</v>
      </c>
      <c r="E1211" s="168" t="s">
        <v>147</v>
      </c>
      <c r="F1211" s="27" t="s">
        <v>2261</v>
      </c>
      <c r="G1211" s="26">
        <f>VLOOKUP(D1211,全省上年决算数!$D$4:$G$1301,4)</f>
        <v>293</v>
      </c>
      <c r="H1211" s="26">
        <f>IFERROR(VLOOKUP(D1211,全省预算!D:I,5,0),)</f>
        <v>300</v>
      </c>
      <c r="I1211" s="26"/>
      <c r="J1211" s="26">
        <f>SUMIF(全省决算数!A1210:A2590,D1211:D2507,全省决算数!C1210:C2590)</f>
        <v>477</v>
      </c>
      <c r="K1211" s="175">
        <f t="shared" si="112"/>
        <v>1.63</v>
      </c>
      <c r="L1211" s="175">
        <f t="shared" si="115"/>
        <v>1.59</v>
      </c>
      <c r="M1211" s="175">
        <f t="shared" si="113"/>
        <v>0</v>
      </c>
      <c r="N1211" s="135">
        <f t="shared" si="110"/>
        <v>0.628</v>
      </c>
      <c r="O1211" s="176" t="str">
        <f t="shared" si="111"/>
        <v>是</v>
      </c>
      <c r="P1211" s="176" t="str">
        <f t="shared" si="114"/>
        <v>否</v>
      </c>
    </row>
    <row r="1212" ht="14.25" hidden="1" customHeight="1" spans="1:16">
      <c r="A1212" s="167"/>
      <c r="B1212" s="168"/>
      <c r="C1212" s="456" t="s">
        <v>2247</v>
      </c>
      <c r="D1212" s="169" t="s">
        <v>2262</v>
      </c>
      <c r="E1212" s="168" t="s">
        <v>147</v>
      </c>
      <c r="F1212" s="27" t="s">
        <v>2263</v>
      </c>
      <c r="G1212" s="26">
        <f>VLOOKUP(D1212,全省上年决算数!$D$4:$G$1301,4)</f>
        <v>8016</v>
      </c>
      <c r="H1212" s="26">
        <f>IFERROR(VLOOKUP(D1212,全省预算!D:I,5,0),)</f>
        <v>8330</v>
      </c>
      <c r="I1212" s="26"/>
      <c r="J1212" s="26">
        <f>SUMIF(全省决算数!A1211:A2591,D1212:D2508,全省决算数!C1211:C2591)</f>
        <v>9176</v>
      </c>
      <c r="K1212" s="175">
        <f t="shared" si="112"/>
        <v>1.14</v>
      </c>
      <c r="L1212" s="175">
        <f t="shared" si="115"/>
        <v>1.1</v>
      </c>
      <c r="M1212" s="175">
        <f t="shared" si="113"/>
        <v>0</v>
      </c>
      <c r="N1212" s="135">
        <f t="shared" si="110"/>
        <v>0.145</v>
      </c>
      <c r="O1212" s="176" t="str">
        <f t="shared" si="111"/>
        <v>是</v>
      </c>
      <c r="P1212" s="176" t="str">
        <f t="shared" si="114"/>
        <v>否</v>
      </c>
    </row>
    <row r="1213" ht="14.25" hidden="1" customHeight="1" spans="1:16">
      <c r="A1213" s="167" t="s">
        <v>135</v>
      </c>
      <c r="B1213" s="168" t="s">
        <v>135</v>
      </c>
      <c r="C1213" s="456" t="s">
        <v>2247</v>
      </c>
      <c r="D1213" s="169" t="s">
        <v>2264</v>
      </c>
      <c r="E1213" s="168" t="s">
        <v>147</v>
      </c>
      <c r="F1213" s="27" t="s">
        <v>2265</v>
      </c>
      <c r="G1213" s="26">
        <f>VLOOKUP(D1213,全省上年决算数!$D$4:$G$1301,4)</f>
        <v>405</v>
      </c>
      <c r="H1213" s="26">
        <f>IFERROR(VLOOKUP(D1213,全省预算!D:I,5,0),)</f>
        <v>415</v>
      </c>
      <c r="I1213" s="26"/>
      <c r="J1213" s="26">
        <f>SUMIF(全省决算数!A1212:A2592,D1213:D2509,全省决算数!C1212:C2592)</f>
        <v>448</v>
      </c>
      <c r="K1213" s="175">
        <f t="shared" si="112"/>
        <v>1.11</v>
      </c>
      <c r="L1213" s="175">
        <f t="shared" si="115"/>
        <v>1.08</v>
      </c>
      <c r="M1213" s="175">
        <f t="shared" si="113"/>
        <v>0</v>
      </c>
      <c r="N1213" s="135">
        <f t="shared" ref="N1213:N1276" si="116">IF(ISERROR(J1213/G1213-1),"",J1213/G1213-1)</f>
        <v>0.106</v>
      </c>
      <c r="O1213" s="176" t="str">
        <f t="shared" si="111"/>
        <v>是</v>
      </c>
      <c r="P1213" s="176" t="str">
        <f t="shared" si="114"/>
        <v>否</v>
      </c>
    </row>
    <row r="1214" ht="14.25" hidden="1" customHeight="1" spans="1:16">
      <c r="A1214" s="167" t="s">
        <v>135</v>
      </c>
      <c r="B1214" s="168" t="s">
        <v>135</v>
      </c>
      <c r="C1214" s="456" t="s">
        <v>2247</v>
      </c>
      <c r="D1214" s="169" t="s">
        <v>2266</v>
      </c>
      <c r="E1214" s="168" t="s">
        <v>147</v>
      </c>
      <c r="F1214" s="27" t="s">
        <v>2267</v>
      </c>
      <c r="G1214" s="26">
        <f>VLOOKUP(D1214,全省上年决算数!$D$4:$G$1301,4)</f>
        <v>724</v>
      </c>
      <c r="H1214" s="26">
        <f>IFERROR(VLOOKUP(D1214,全省预算!D:I,5,0),)</f>
        <v>740</v>
      </c>
      <c r="I1214" s="26"/>
      <c r="J1214" s="26">
        <f>SUMIF(全省决算数!A1213:A2593,D1214:D2510,全省决算数!C1213:C2593)</f>
        <v>1546</v>
      </c>
      <c r="K1214" s="175">
        <f t="shared" si="112"/>
        <v>2.14</v>
      </c>
      <c r="L1214" s="175">
        <f t="shared" si="115"/>
        <v>2.09</v>
      </c>
      <c r="M1214" s="175">
        <f t="shared" si="113"/>
        <v>0</v>
      </c>
      <c r="N1214" s="135">
        <f t="shared" si="116"/>
        <v>1.135</v>
      </c>
      <c r="O1214" s="176" t="str">
        <f t="shared" si="111"/>
        <v>是</v>
      </c>
      <c r="P1214" s="176" t="str">
        <f t="shared" si="114"/>
        <v>否</v>
      </c>
    </row>
    <row r="1215" ht="14.25" hidden="1" customHeight="1" spans="1:16">
      <c r="A1215" s="167" t="s">
        <v>135</v>
      </c>
      <c r="B1215" s="168" t="s">
        <v>135</v>
      </c>
      <c r="C1215" s="456" t="s">
        <v>2247</v>
      </c>
      <c r="D1215" s="169" t="s">
        <v>2268</v>
      </c>
      <c r="E1215" s="168" t="s">
        <v>147</v>
      </c>
      <c r="F1215" s="27" t="s">
        <v>2269</v>
      </c>
      <c r="G1215" s="26">
        <f>VLOOKUP(D1215,全省上年决算数!$D$4:$G$1301,4)</f>
        <v>0</v>
      </c>
      <c r="H1215" s="26">
        <f>IFERROR(VLOOKUP(D1215,全省预算!D:I,5,0),)</f>
        <v>0</v>
      </c>
      <c r="I1215" s="26"/>
      <c r="J1215" s="26">
        <f>SUMIF(全省决算数!A1214:A2594,D1215:D2511,全省决算数!C1214:C2594)</f>
        <v>0</v>
      </c>
      <c r="K1215" s="175"/>
      <c r="L1215" s="175"/>
      <c r="M1215" s="175">
        <f t="shared" si="113"/>
        <v>0</v>
      </c>
      <c r="N1215" s="135" t="str">
        <f t="shared" si="116"/>
        <v/>
      </c>
      <c r="O1215" s="176" t="str">
        <f t="shared" si="111"/>
        <v>否</v>
      </c>
      <c r="P1215" s="176" t="str">
        <f t="shared" si="114"/>
        <v>否</v>
      </c>
    </row>
    <row r="1216" ht="14.25" hidden="1" customHeight="1" spans="1:16">
      <c r="A1216" s="167" t="s">
        <v>135</v>
      </c>
      <c r="B1216" s="168" t="s">
        <v>135</v>
      </c>
      <c r="C1216" s="456" t="s">
        <v>2247</v>
      </c>
      <c r="D1216" s="169" t="s">
        <v>2270</v>
      </c>
      <c r="E1216" s="168" t="s">
        <v>147</v>
      </c>
      <c r="F1216" s="49" t="s">
        <v>2271</v>
      </c>
      <c r="G1216" s="26">
        <f>VLOOKUP(D1216,全省上年决算数!$D$4:$G$1301,4)</f>
        <v>0</v>
      </c>
      <c r="H1216" s="26">
        <f>IFERROR(VLOOKUP(D1216,全省预算!D:I,5,0),)</f>
        <v>0</v>
      </c>
      <c r="I1216" s="26"/>
      <c r="J1216" s="26">
        <f>SUMIF(全省决算数!A1215:A2595,D1216:D2512,全省决算数!C1215:C2595)</f>
        <v>30</v>
      </c>
      <c r="K1216" s="175"/>
      <c r="L1216" s="175"/>
      <c r="M1216" s="175">
        <f t="shared" si="113"/>
        <v>0</v>
      </c>
      <c r="N1216" s="135" t="str">
        <f t="shared" si="116"/>
        <v/>
      </c>
      <c r="O1216" s="176" t="str">
        <f t="shared" si="111"/>
        <v>是</v>
      </c>
      <c r="P1216" s="176" t="str">
        <f t="shared" si="114"/>
        <v>否</v>
      </c>
    </row>
    <row r="1217" ht="14.25" hidden="1" customHeight="1" spans="1:16">
      <c r="A1217" s="167" t="s">
        <v>135</v>
      </c>
      <c r="B1217" s="168" t="s">
        <v>135</v>
      </c>
      <c r="C1217" s="456" t="s">
        <v>2247</v>
      </c>
      <c r="D1217" s="169" t="s">
        <v>2272</v>
      </c>
      <c r="E1217" s="168" t="s">
        <v>147</v>
      </c>
      <c r="F1217" s="49" t="s">
        <v>2273</v>
      </c>
      <c r="G1217" s="26">
        <f>VLOOKUP(D1217,全省上年决算数!$D$4:$G$1301,4)</f>
        <v>0</v>
      </c>
      <c r="H1217" s="26">
        <f>IFERROR(VLOOKUP(D1217,全省预算!D:I,5,0),)</f>
        <v>0</v>
      </c>
      <c r="I1217" s="26"/>
      <c r="J1217" s="26">
        <f>SUMIF(全省决算数!A1216:A2596,D1217:D2513,全省决算数!C1216:C2596)</f>
        <v>0</v>
      </c>
      <c r="K1217" s="175"/>
      <c r="L1217" s="175"/>
      <c r="M1217" s="175">
        <f t="shared" si="113"/>
        <v>0</v>
      </c>
      <c r="N1217" s="135" t="str">
        <f t="shared" si="116"/>
        <v/>
      </c>
      <c r="O1217" s="176" t="str">
        <f t="shared" si="111"/>
        <v>否</v>
      </c>
      <c r="P1217" s="176" t="str">
        <f t="shared" si="114"/>
        <v>否</v>
      </c>
    </row>
    <row r="1218" ht="14.25" hidden="1" customHeight="1" spans="1:16">
      <c r="A1218" s="167" t="s">
        <v>135</v>
      </c>
      <c r="B1218" s="168" t="s">
        <v>135</v>
      </c>
      <c r="C1218" s="456" t="s">
        <v>2247</v>
      </c>
      <c r="D1218" s="169" t="s">
        <v>2274</v>
      </c>
      <c r="E1218" s="168" t="s">
        <v>147</v>
      </c>
      <c r="F1218" s="49" t="s">
        <v>2275</v>
      </c>
      <c r="G1218" s="26">
        <f>VLOOKUP(D1218,全省上年决算数!$D$4:$G$1301,4)</f>
        <v>2946</v>
      </c>
      <c r="H1218" s="26">
        <f>IFERROR(VLOOKUP(D1218,全省预算!D:I,5,0),)</f>
        <v>3000</v>
      </c>
      <c r="I1218" s="26"/>
      <c r="J1218" s="26">
        <f>SUMIF(全省决算数!A1217:A2597,D1218:D2514,全省决算数!C1217:C2597)</f>
        <v>2589</v>
      </c>
      <c r="K1218" s="175">
        <f t="shared" si="112"/>
        <v>0.88</v>
      </c>
      <c r="L1218" s="175">
        <f t="shared" si="115"/>
        <v>0.86</v>
      </c>
      <c r="M1218" s="175">
        <f t="shared" si="113"/>
        <v>0</v>
      </c>
      <c r="N1218" s="135">
        <f t="shared" si="116"/>
        <v>-0.121</v>
      </c>
      <c r="O1218" s="176" t="str">
        <f t="shared" si="111"/>
        <v>是</v>
      </c>
      <c r="P1218" s="176" t="str">
        <f t="shared" si="114"/>
        <v>否</v>
      </c>
    </row>
    <row r="1219" hidden="1" customHeight="1" spans="1:16">
      <c r="A1219" s="167" t="s">
        <v>135</v>
      </c>
      <c r="B1219" s="456" t="s">
        <v>2134</v>
      </c>
      <c r="C1219" s="168"/>
      <c r="D1219" s="169" t="s">
        <v>2276</v>
      </c>
      <c r="E1219" s="168" t="s">
        <v>147</v>
      </c>
      <c r="F1219" s="49" t="s">
        <v>2277</v>
      </c>
      <c r="G1219" s="26">
        <f>VLOOKUP(D1219,全省上年决算数!$D$4:$G$1301,4)</f>
        <v>20</v>
      </c>
      <c r="H1219" s="26">
        <f>IFERROR(VLOOKUP(D1219,全省预算!D:I,5,0),)</f>
        <v>20</v>
      </c>
      <c r="I1219" s="26">
        <f>IFERROR(VLOOKUP(D1219,全省调整!A:I,3,0),)</f>
        <v>87117</v>
      </c>
      <c r="J1219" s="26">
        <f>SUMIF(全省决算数!A1218:A2598,D1219:D2515,全省决算数!C1218:C2598)</f>
        <v>113</v>
      </c>
      <c r="K1219" s="407">
        <f t="shared" si="112"/>
        <v>5.65</v>
      </c>
      <c r="L1219" s="407">
        <f t="shared" si="115"/>
        <v>5.65</v>
      </c>
      <c r="M1219" s="407">
        <f t="shared" si="113"/>
        <v>0.001</v>
      </c>
      <c r="N1219" s="135">
        <f t="shared" si="116"/>
        <v>4.65</v>
      </c>
      <c r="O1219" s="176" t="str">
        <f t="shared" si="111"/>
        <v>是</v>
      </c>
      <c r="P1219" s="176" t="str">
        <f t="shared" si="114"/>
        <v>是</v>
      </c>
    </row>
    <row r="1220" ht="21.95" customHeight="1" spans="1:16">
      <c r="A1220" s="167" t="s">
        <v>134</v>
      </c>
      <c r="B1220" s="168" t="s">
        <v>135</v>
      </c>
      <c r="C1220" s="168"/>
      <c r="D1220" s="169" t="s">
        <v>2278</v>
      </c>
      <c r="E1220" s="168"/>
      <c r="F1220" s="50" t="s">
        <v>2279</v>
      </c>
      <c r="G1220" s="170">
        <f>SUMIF($B1221:$B$1301,$D1220,$G1221:$G$1301)</f>
        <v>1648358</v>
      </c>
      <c r="H1220" s="170">
        <f>VLOOKUP(F1220,全省预算!$F:$H,3,0)</f>
        <v>1714000</v>
      </c>
      <c r="I1220" s="170">
        <f>SUMIF($B1221:$B$1301,$D1220,$I1221:$I$1301)</f>
        <v>2138095</v>
      </c>
      <c r="J1220" s="170">
        <f>VLOOKUP(F1220,全省决算数!$B:$C,2,0)</f>
        <v>2109248</v>
      </c>
      <c r="K1220" s="405">
        <f t="shared" si="112"/>
        <v>1.28</v>
      </c>
      <c r="L1220" s="405">
        <f t="shared" si="115"/>
        <v>1.231</v>
      </c>
      <c r="M1220" s="405">
        <f t="shared" si="113"/>
        <v>0.987</v>
      </c>
      <c r="N1220" s="133">
        <f t="shared" si="116"/>
        <v>0.28</v>
      </c>
      <c r="O1220" s="176" t="str">
        <f t="shared" ref="O1220:O1283" si="117">IF(F1220&lt;&gt;"",IF(SUM(G1220:J1220)&lt;&gt;0,"是","否"),"空")</f>
        <v>是</v>
      </c>
      <c r="P1220" s="176" t="str">
        <f t="shared" si="114"/>
        <v>是</v>
      </c>
    </row>
    <row r="1221" ht="21.95" customHeight="1" spans="1:16">
      <c r="A1221" s="167" t="s">
        <v>135</v>
      </c>
      <c r="B1221" s="456" t="s">
        <v>2278</v>
      </c>
      <c r="C1221" s="168"/>
      <c r="D1221" s="169" t="s">
        <v>2280</v>
      </c>
      <c r="E1221" s="168"/>
      <c r="F1221" s="49" t="s">
        <v>2281</v>
      </c>
      <c r="G1221" s="26">
        <f>SUMIF($C1222:$C$1301,$D1221,$G1222:$G$1301)</f>
        <v>1068210</v>
      </c>
      <c r="H1221" s="26">
        <f>VLOOKUP(F1221,全省预算!$F:$H,3,0)</f>
        <v>1105000</v>
      </c>
      <c r="I1221" s="26">
        <f>IFERROR(VLOOKUP(D1221,全省调整!A:I,3,0),)</f>
        <v>1471117</v>
      </c>
      <c r="J1221" s="26">
        <f>VLOOKUP(F1221,全省决算数!$B:$C,2,0)</f>
        <v>1444908</v>
      </c>
      <c r="K1221" s="407">
        <f t="shared" ref="K1221:K1283" si="118">J1221/G1221</f>
        <v>1.353</v>
      </c>
      <c r="L1221" s="407">
        <f t="shared" si="115"/>
        <v>1.308</v>
      </c>
      <c r="M1221" s="407">
        <f t="shared" ref="M1221:M1284" si="119">IFERROR(J1221/I1221,0)</f>
        <v>0.982</v>
      </c>
      <c r="N1221" s="135">
        <f t="shared" si="116"/>
        <v>0.353</v>
      </c>
      <c r="O1221" s="176" t="str">
        <f t="shared" si="117"/>
        <v>是</v>
      </c>
      <c r="P1221" s="176" t="str">
        <f t="shared" ref="P1221:P1284" si="120">IF(C1221&lt;&gt;"","否","是")</f>
        <v>是</v>
      </c>
    </row>
    <row r="1222" ht="14.25" hidden="1" customHeight="1" spans="1:16">
      <c r="A1222" s="167" t="s">
        <v>135</v>
      </c>
      <c r="B1222" s="168" t="s">
        <v>135</v>
      </c>
      <c r="C1222" s="456" t="s">
        <v>2280</v>
      </c>
      <c r="D1222" s="169" t="s">
        <v>2282</v>
      </c>
      <c r="E1222" s="168" t="s">
        <v>147</v>
      </c>
      <c r="F1222" s="49" t="s">
        <v>2283</v>
      </c>
      <c r="G1222" s="26">
        <f>VLOOKUP(D1222,全省上年决算数!$D$4:$G$1301,4)</f>
        <v>52779</v>
      </c>
      <c r="H1222" s="26">
        <f>IFERROR(VLOOKUP(D1222,全省预算!D:I,5,0),)</f>
        <v>55000</v>
      </c>
      <c r="I1222" s="26"/>
      <c r="J1222" s="26">
        <f>SUMIF(全省决算数!A1221:A2601,D1222:D2518,全省决算数!C1221:C2601)</f>
        <v>20481</v>
      </c>
      <c r="K1222" s="175">
        <f t="shared" si="118"/>
        <v>0.39</v>
      </c>
      <c r="L1222" s="175">
        <f t="shared" ref="L1222:L1279" si="121">J1222/H1222</f>
        <v>0.37</v>
      </c>
      <c r="M1222" s="175">
        <f t="shared" si="119"/>
        <v>0</v>
      </c>
      <c r="N1222" s="135">
        <f t="shared" si="116"/>
        <v>-0.612</v>
      </c>
      <c r="O1222" s="176" t="str">
        <f t="shared" si="117"/>
        <v>是</v>
      </c>
      <c r="P1222" s="176" t="str">
        <f t="shared" si="120"/>
        <v>否</v>
      </c>
    </row>
    <row r="1223" ht="14.25" hidden="1" customHeight="1" spans="1:16">
      <c r="A1223" s="167" t="s">
        <v>135</v>
      </c>
      <c r="B1223" s="168" t="s">
        <v>135</v>
      </c>
      <c r="C1223" s="456" t="s">
        <v>2280</v>
      </c>
      <c r="D1223" s="169" t="s">
        <v>2284</v>
      </c>
      <c r="E1223" s="168" t="s">
        <v>147</v>
      </c>
      <c r="F1223" s="27" t="s">
        <v>2285</v>
      </c>
      <c r="G1223" s="26">
        <f>VLOOKUP(D1223,全省上年决算数!$D$4:$G$1301,4)</f>
        <v>0</v>
      </c>
      <c r="H1223" s="26">
        <f>IFERROR(VLOOKUP(D1223,全省预算!D:I,5,0),)</f>
        <v>0</v>
      </c>
      <c r="I1223" s="26"/>
      <c r="J1223" s="26">
        <f>SUMIF(全省决算数!A1222:A2602,D1223:D2519,全省决算数!C1222:C2602)</f>
        <v>0</v>
      </c>
      <c r="K1223" s="175"/>
      <c r="L1223" s="175"/>
      <c r="M1223" s="175">
        <f t="shared" si="119"/>
        <v>0</v>
      </c>
      <c r="N1223" s="135" t="str">
        <f t="shared" si="116"/>
        <v/>
      </c>
      <c r="O1223" s="176" t="str">
        <f t="shared" si="117"/>
        <v>否</v>
      </c>
      <c r="P1223" s="176" t="str">
        <f t="shared" si="120"/>
        <v>否</v>
      </c>
    </row>
    <row r="1224" ht="14.25" hidden="1" customHeight="1" spans="1:16">
      <c r="A1224" s="167" t="s">
        <v>135</v>
      </c>
      <c r="B1224" s="168" t="s">
        <v>135</v>
      </c>
      <c r="C1224" s="456" t="s">
        <v>2280</v>
      </c>
      <c r="D1224" s="169" t="s">
        <v>2286</v>
      </c>
      <c r="E1224" s="168" t="s">
        <v>147</v>
      </c>
      <c r="F1224" s="49" t="s">
        <v>2287</v>
      </c>
      <c r="G1224" s="26">
        <f>VLOOKUP(D1224,全省上年决算数!$D$4:$G$1301,4)</f>
        <v>163473</v>
      </c>
      <c r="H1224" s="26">
        <f>IFERROR(VLOOKUP(D1224,全省预算!D:I,5,0),)</f>
        <v>170000</v>
      </c>
      <c r="I1224" s="26"/>
      <c r="J1224" s="26">
        <f>SUMIF(全省决算数!A1223:A2603,D1224:D2520,全省决算数!C1223:C2603)</f>
        <v>269144</v>
      </c>
      <c r="K1224" s="175">
        <f t="shared" si="118"/>
        <v>1.65</v>
      </c>
      <c r="L1224" s="175">
        <f t="shared" si="121"/>
        <v>1.58</v>
      </c>
      <c r="M1224" s="175">
        <f t="shared" si="119"/>
        <v>0</v>
      </c>
      <c r="N1224" s="135">
        <f t="shared" si="116"/>
        <v>0.646</v>
      </c>
      <c r="O1224" s="176" t="str">
        <f t="shared" si="117"/>
        <v>是</v>
      </c>
      <c r="P1224" s="176" t="str">
        <f t="shared" si="120"/>
        <v>否</v>
      </c>
    </row>
    <row r="1225" ht="14.25" hidden="1" customHeight="1" spans="1:16">
      <c r="A1225" s="167" t="s">
        <v>135</v>
      </c>
      <c r="B1225" s="168" t="s">
        <v>135</v>
      </c>
      <c r="C1225" s="456" t="s">
        <v>2280</v>
      </c>
      <c r="D1225" s="169" t="s">
        <v>2288</v>
      </c>
      <c r="E1225" s="168" t="s">
        <v>147</v>
      </c>
      <c r="F1225" s="49" t="s">
        <v>2289</v>
      </c>
      <c r="G1225" s="26">
        <f>VLOOKUP(D1225,全省上年决算数!$D$4:$G$1301,4)</f>
        <v>0</v>
      </c>
      <c r="H1225" s="26">
        <f>IFERROR(VLOOKUP(D1225,全省预算!D:I,5,0),)</f>
        <v>0</v>
      </c>
      <c r="I1225" s="26"/>
      <c r="J1225" s="26">
        <f>SUMIF(全省决算数!A1224:A2604,D1225:D2521,全省决算数!C1224:C2604)</f>
        <v>0</v>
      </c>
      <c r="K1225" s="175"/>
      <c r="L1225" s="175"/>
      <c r="M1225" s="175">
        <f t="shared" si="119"/>
        <v>0</v>
      </c>
      <c r="N1225" s="135" t="str">
        <f t="shared" si="116"/>
        <v/>
      </c>
      <c r="O1225" s="176" t="str">
        <f t="shared" si="117"/>
        <v>否</v>
      </c>
      <c r="P1225" s="176" t="str">
        <f t="shared" si="120"/>
        <v>否</v>
      </c>
    </row>
    <row r="1226" ht="14.25" hidden="1" customHeight="1" spans="1:16">
      <c r="A1226" s="167" t="s">
        <v>135</v>
      </c>
      <c r="B1226" s="168" t="s">
        <v>135</v>
      </c>
      <c r="C1226" s="456" t="s">
        <v>2280</v>
      </c>
      <c r="D1226" s="169" t="s">
        <v>2290</v>
      </c>
      <c r="E1226" s="168" t="s">
        <v>147</v>
      </c>
      <c r="F1226" s="49" t="s">
        <v>2291</v>
      </c>
      <c r="G1226" s="26">
        <f>VLOOKUP(D1226,全省上年决算数!$D$4:$G$1301,4)</f>
        <v>289168</v>
      </c>
      <c r="H1226" s="26">
        <f>IFERROR(VLOOKUP(D1226,全省预算!D:I,5,0),)</f>
        <v>300000</v>
      </c>
      <c r="I1226" s="26"/>
      <c r="J1226" s="26">
        <f>SUMIF(全省决算数!A1225:A2605,D1226:D2522,全省决算数!C1225:C2605)</f>
        <v>601913</v>
      </c>
      <c r="K1226" s="175">
        <f t="shared" si="118"/>
        <v>2.08</v>
      </c>
      <c r="L1226" s="175">
        <f t="shared" si="121"/>
        <v>2.01</v>
      </c>
      <c r="M1226" s="175">
        <f t="shared" si="119"/>
        <v>0</v>
      </c>
      <c r="N1226" s="135">
        <f t="shared" si="116"/>
        <v>1.082</v>
      </c>
      <c r="O1226" s="176" t="str">
        <f t="shared" si="117"/>
        <v>是</v>
      </c>
      <c r="P1226" s="176" t="str">
        <f t="shared" si="120"/>
        <v>否</v>
      </c>
    </row>
    <row r="1227" ht="14.25" hidden="1" customHeight="1" spans="1:16">
      <c r="A1227" s="167" t="s">
        <v>135</v>
      </c>
      <c r="B1227" s="168" t="s">
        <v>135</v>
      </c>
      <c r="C1227" s="456" t="s">
        <v>2280</v>
      </c>
      <c r="D1227" s="169" t="s">
        <v>2292</v>
      </c>
      <c r="E1227" s="168" t="s">
        <v>147</v>
      </c>
      <c r="F1227" s="49" t="s">
        <v>2293</v>
      </c>
      <c r="G1227" s="26">
        <f>VLOOKUP(D1227,全省上年决算数!$D$4:$G$1301,4)</f>
        <v>172875</v>
      </c>
      <c r="H1227" s="26">
        <f>IFERROR(VLOOKUP(D1227,全省预算!D:I,5,0),)</f>
        <v>180000</v>
      </c>
      <c r="I1227" s="26"/>
      <c r="J1227" s="26">
        <f>SUMIF(全省决算数!A1226:A2606,D1227:D2523,全省决算数!C1226:C2606)</f>
        <v>190096</v>
      </c>
      <c r="K1227" s="175">
        <f t="shared" si="118"/>
        <v>1.1</v>
      </c>
      <c r="L1227" s="175">
        <f t="shared" si="121"/>
        <v>1.06</v>
      </c>
      <c r="M1227" s="175">
        <f t="shared" si="119"/>
        <v>0</v>
      </c>
      <c r="N1227" s="135">
        <f t="shared" si="116"/>
        <v>0.1</v>
      </c>
      <c r="O1227" s="176" t="str">
        <f t="shared" si="117"/>
        <v>是</v>
      </c>
      <c r="P1227" s="176" t="str">
        <f t="shared" si="120"/>
        <v>否</v>
      </c>
    </row>
    <row r="1228" ht="14.25" hidden="1" customHeight="1" spans="1:16">
      <c r="A1228" s="167" t="s">
        <v>135</v>
      </c>
      <c r="B1228" s="168" t="s">
        <v>135</v>
      </c>
      <c r="C1228" s="456" t="s">
        <v>2280</v>
      </c>
      <c r="D1228" s="169" t="s">
        <v>2294</v>
      </c>
      <c r="E1228" s="168" t="s">
        <v>147</v>
      </c>
      <c r="F1228" s="49" t="s">
        <v>2295</v>
      </c>
      <c r="G1228" s="26">
        <f>VLOOKUP(D1228,全省上年决算数!$D$4:$G$1301,4)</f>
        <v>18700</v>
      </c>
      <c r="H1228" s="26">
        <f>IFERROR(VLOOKUP(D1228,全省预算!D:I,5,0),)</f>
        <v>19500</v>
      </c>
      <c r="I1228" s="26"/>
      <c r="J1228" s="26">
        <f>SUMIF(全省决算数!A1227:A2607,D1228:D2524,全省决算数!C1227:C2607)</f>
        <v>15079</v>
      </c>
      <c r="K1228" s="175">
        <f t="shared" si="118"/>
        <v>0.81</v>
      </c>
      <c r="L1228" s="175">
        <f t="shared" si="121"/>
        <v>0.77</v>
      </c>
      <c r="M1228" s="175">
        <f t="shared" si="119"/>
        <v>0</v>
      </c>
      <c r="N1228" s="135">
        <f t="shared" si="116"/>
        <v>-0.194</v>
      </c>
      <c r="O1228" s="176" t="str">
        <f t="shared" si="117"/>
        <v>是</v>
      </c>
      <c r="P1228" s="176" t="str">
        <f t="shared" si="120"/>
        <v>否</v>
      </c>
    </row>
    <row r="1229" ht="14.25" hidden="1" customHeight="1" spans="1:16">
      <c r="A1229" s="167" t="s">
        <v>135</v>
      </c>
      <c r="B1229" s="168" t="s">
        <v>135</v>
      </c>
      <c r="C1229" s="456" t="s">
        <v>2280</v>
      </c>
      <c r="D1229" s="169" t="s">
        <v>2296</v>
      </c>
      <c r="E1229" s="168" t="s">
        <v>147</v>
      </c>
      <c r="F1229" s="27" t="s">
        <v>2297</v>
      </c>
      <c r="G1229" s="26">
        <f>VLOOKUP(D1229,全省上年决算数!$D$4:$G$1301,4)</f>
        <v>371215</v>
      </c>
      <c r="H1229" s="26">
        <f>IFERROR(VLOOKUP(D1229,全省预算!D:I,5,0),)</f>
        <v>380500</v>
      </c>
      <c r="I1229" s="26"/>
      <c r="J1229" s="26">
        <f>SUMIF(全省决算数!A1228:A2608,D1229:D2525,全省决算数!C1228:C2608)</f>
        <v>348195</v>
      </c>
      <c r="K1229" s="175">
        <f t="shared" si="118"/>
        <v>0.94</v>
      </c>
      <c r="L1229" s="175">
        <f t="shared" si="121"/>
        <v>0.92</v>
      </c>
      <c r="M1229" s="175">
        <f t="shared" si="119"/>
        <v>0</v>
      </c>
      <c r="N1229" s="135">
        <f t="shared" si="116"/>
        <v>-0.062</v>
      </c>
      <c r="O1229" s="176" t="str">
        <f t="shared" si="117"/>
        <v>是</v>
      </c>
      <c r="P1229" s="176" t="str">
        <f t="shared" si="120"/>
        <v>否</v>
      </c>
    </row>
    <row r="1230" ht="21.95" customHeight="1" spans="1:16">
      <c r="A1230" s="167" t="s">
        <v>135</v>
      </c>
      <c r="B1230" s="456" t="s">
        <v>2278</v>
      </c>
      <c r="C1230" s="168"/>
      <c r="D1230" s="169" t="s">
        <v>2298</v>
      </c>
      <c r="E1230" s="168"/>
      <c r="F1230" s="49" t="s">
        <v>2299</v>
      </c>
      <c r="G1230" s="26">
        <f>SUMIF($C1231:$C$1301,$D1230,$G1231:$G$1301)</f>
        <v>572612</v>
      </c>
      <c r="H1230" s="26">
        <f>VLOOKUP(F1230,全省预算!$F:$H,3,0)</f>
        <v>602000</v>
      </c>
      <c r="I1230" s="26">
        <f>IFERROR(VLOOKUP(D1230,全省调整!A:I,3,0),)</f>
        <v>660003</v>
      </c>
      <c r="J1230" s="26">
        <f>VLOOKUP(F1230,全省决算数!$B:$C,2,0)</f>
        <v>657365</v>
      </c>
      <c r="K1230" s="407">
        <f t="shared" si="118"/>
        <v>1.148</v>
      </c>
      <c r="L1230" s="407">
        <f t="shared" si="121"/>
        <v>1.092</v>
      </c>
      <c r="M1230" s="407">
        <f t="shared" si="119"/>
        <v>0.996</v>
      </c>
      <c r="N1230" s="135">
        <f t="shared" si="116"/>
        <v>0.148</v>
      </c>
      <c r="O1230" s="176" t="str">
        <f t="shared" si="117"/>
        <v>是</v>
      </c>
      <c r="P1230" s="176" t="str">
        <f t="shared" si="120"/>
        <v>是</v>
      </c>
    </row>
    <row r="1231" ht="14.25" hidden="1" customHeight="1" spans="1:16">
      <c r="A1231" s="167" t="s">
        <v>135</v>
      </c>
      <c r="B1231" s="168" t="s">
        <v>135</v>
      </c>
      <c r="C1231" s="456" t="s">
        <v>2298</v>
      </c>
      <c r="D1231" s="169" t="s">
        <v>2300</v>
      </c>
      <c r="E1231" s="168" t="s">
        <v>147</v>
      </c>
      <c r="F1231" s="49" t="s">
        <v>2301</v>
      </c>
      <c r="G1231" s="26">
        <f>VLOOKUP(D1231,全省上年决算数!$D$4:$G$1301,4)</f>
        <v>512254</v>
      </c>
      <c r="H1231" s="26">
        <f>IFERROR(VLOOKUP(D1231,全省预算!D:I,5,0),)</f>
        <v>540000</v>
      </c>
      <c r="I1231" s="26"/>
      <c r="J1231" s="26">
        <f>SUMIF(全省决算数!A1230:A2610,D1231:D2527,全省决算数!C1230:C2610)</f>
        <v>601754</v>
      </c>
      <c r="K1231" s="175">
        <f t="shared" si="118"/>
        <v>1.17</v>
      </c>
      <c r="L1231" s="175">
        <f t="shared" si="121"/>
        <v>1.11</v>
      </c>
      <c r="M1231" s="175">
        <f t="shared" si="119"/>
        <v>0</v>
      </c>
      <c r="N1231" s="135">
        <f t="shared" si="116"/>
        <v>0.175</v>
      </c>
      <c r="O1231" s="176" t="str">
        <f t="shared" si="117"/>
        <v>是</v>
      </c>
      <c r="P1231" s="176" t="str">
        <f t="shared" si="120"/>
        <v>否</v>
      </c>
    </row>
    <row r="1232" ht="14.25" hidden="1" customHeight="1" spans="1:16">
      <c r="A1232" s="167" t="s">
        <v>135</v>
      </c>
      <c r="B1232" s="168" t="s">
        <v>135</v>
      </c>
      <c r="C1232" s="456" t="s">
        <v>2298</v>
      </c>
      <c r="D1232" s="169" t="s">
        <v>2302</v>
      </c>
      <c r="E1232" s="168" t="s">
        <v>147</v>
      </c>
      <c r="F1232" s="51" t="s">
        <v>2303</v>
      </c>
      <c r="G1232" s="26">
        <f>VLOOKUP(D1232,全省上年决算数!$D$4:$G$1301,4)</f>
        <v>0</v>
      </c>
      <c r="H1232" s="26">
        <f>IFERROR(VLOOKUP(D1232,全省预算!D:I,5,0),)</f>
        <v>0</v>
      </c>
      <c r="I1232" s="26"/>
      <c r="J1232" s="26">
        <f>SUMIF(全省决算数!A1231:A2611,D1232:D2528,全省决算数!C1231:C2611)</f>
        <v>0</v>
      </c>
      <c r="K1232" s="175"/>
      <c r="L1232" s="175"/>
      <c r="M1232" s="175">
        <f t="shared" si="119"/>
        <v>0</v>
      </c>
      <c r="N1232" s="135" t="str">
        <f t="shared" si="116"/>
        <v/>
      </c>
      <c r="O1232" s="176" t="str">
        <f t="shared" si="117"/>
        <v>否</v>
      </c>
      <c r="P1232" s="176" t="str">
        <f t="shared" si="120"/>
        <v>否</v>
      </c>
    </row>
    <row r="1233" ht="14.25" hidden="1" customHeight="1" spans="1:16">
      <c r="A1233" s="167" t="s">
        <v>135</v>
      </c>
      <c r="B1233" s="168"/>
      <c r="C1233" s="456" t="s">
        <v>2298</v>
      </c>
      <c r="D1233" s="169" t="s">
        <v>2304</v>
      </c>
      <c r="E1233" s="168" t="s">
        <v>147</v>
      </c>
      <c r="F1233" s="49" t="s">
        <v>2305</v>
      </c>
      <c r="G1233" s="26">
        <f>VLOOKUP(D1233,全省上年决算数!$D$4:$G$1301,4)</f>
        <v>60358</v>
      </c>
      <c r="H1233" s="26">
        <f>IFERROR(VLOOKUP(D1233,全省预算!D:I,5,0),)</f>
        <v>62000</v>
      </c>
      <c r="I1233" s="26"/>
      <c r="J1233" s="26">
        <f>SUMIF(全省决算数!A1232:A2612,D1233:D2529,全省决算数!C1232:C2612)</f>
        <v>55611</v>
      </c>
      <c r="K1233" s="175">
        <f t="shared" si="118"/>
        <v>0.92</v>
      </c>
      <c r="L1233" s="175">
        <f t="shared" si="121"/>
        <v>0.9</v>
      </c>
      <c r="M1233" s="175">
        <f t="shared" si="119"/>
        <v>0</v>
      </c>
      <c r="N1233" s="135">
        <f t="shared" si="116"/>
        <v>-0.079</v>
      </c>
      <c r="O1233" s="176" t="str">
        <f t="shared" si="117"/>
        <v>是</v>
      </c>
      <c r="P1233" s="176" t="str">
        <f t="shared" si="120"/>
        <v>否</v>
      </c>
    </row>
    <row r="1234" ht="21.95" customHeight="1" spans="1:16">
      <c r="A1234" s="167" t="s">
        <v>135</v>
      </c>
      <c r="B1234" s="456" t="s">
        <v>2278</v>
      </c>
      <c r="C1234" s="168"/>
      <c r="D1234" s="169" t="s">
        <v>2306</v>
      </c>
      <c r="E1234" s="168"/>
      <c r="F1234" s="48" t="s">
        <v>2307</v>
      </c>
      <c r="G1234" s="26">
        <f>SUMIF($C1235:$C$1301,$D1234,$G1235:$G$1301)</f>
        <v>7536</v>
      </c>
      <c r="H1234" s="26">
        <f>VLOOKUP(F1234,全省预算!$F:$H,3,0)</f>
        <v>7000</v>
      </c>
      <c r="I1234" s="26">
        <f>IFERROR(VLOOKUP(D1234,全省调整!A:I,3,0),)</f>
        <v>6975</v>
      </c>
      <c r="J1234" s="26">
        <f>VLOOKUP(F1234,全省决算数!$B:$C,2,0)</f>
        <v>6975</v>
      </c>
      <c r="K1234" s="407">
        <f t="shared" si="118"/>
        <v>0.926</v>
      </c>
      <c r="L1234" s="407">
        <f t="shared" si="121"/>
        <v>0.996</v>
      </c>
      <c r="M1234" s="407">
        <f t="shared" si="119"/>
        <v>1</v>
      </c>
      <c r="N1234" s="133">
        <f t="shared" si="116"/>
        <v>-0.074</v>
      </c>
      <c r="O1234" s="176" t="str">
        <f t="shared" si="117"/>
        <v>是</v>
      </c>
      <c r="P1234" s="176" t="str">
        <f t="shared" si="120"/>
        <v>是</v>
      </c>
    </row>
    <row r="1235" ht="14.25" hidden="1" customHeight="1" spans="1:16">
      <c r="A1235" s="167" t="s">
        <v>135</v>
      </c>
      <c r="B1235" s="168" t="s">
        <v>135</v>
      </c>
      <c r="C1235" s="456" t="s">
        <v>2306</v>
      </c>
      <c r="D1235" s="169" t="s">
        <v>2308</v>
      </c>
      <c r="E1235" s="168" t="s">
        <v>147</v>
      </c>
      <c r="F1235" s="27" t="s">
        <v>2309</v>
      </c>
      <c r="G1235" s="26">
        <f>VLOOKUP(D1235,全省上年决算数!$D$4:$G$1301,4)</f>
        <v>1834</v>
      </c>
      <c r="H1235" s="26">
        <f>IFERROR(VLOOKUP(D1235,全省预算!D:I,5,0),)</f>
        <v>1900</v>
      </c>
      <c r="I1235" s="26"/>
      <c r="J1235" s="26">
        <f>SUMIF(全省决算数!A1234:A2614,D1235:D2531,全省决算数!C1234:C2614)</f>
        <v>2832</v>
      </c>
      <c r="K1235" s="175">
        <f t="shared" si="118"/>
        <v>1.54</v>
      </c>
      <c r="L1235" s="175">
        <f t="shared" si="121"/>
        <v>1.49</v>
      </c>
      <c r="M1235" s="175">
        <f t="shared" si="119"/>
        <v>0</v>
      </c>
      <c r="N1235" s="135">
        <f t="shared" si="116"/>
        <v>0.544</v>
      </c>
      <c r="O1235" s="176" t="str">
        <f t="shared" si="117"/>
        <v>是</v>
      </c>
      <c r="P1235" s="176" t="str">
        <f t="shared" si="120"/>
        <v>否</v>
      </c>
    </row>
    <row r="1236" ht="14.25" hidden="1" customHeight="1" spans="1:16">
      <c r="A1236" s="167" t="s">
        <v>135</v>
      </c>
      <c r="B1236" s="168" t="s">
        <v>135</v>
      </c>
      <c r="C1236" s="456" t="s">
        <v>2306</v>
      </c>
      <c r="D1236" s="169" t="s">
        <v>2310</v>
      </c>
      <c r="E1236" s="168" t="s">
        <v>147</v>
      </c>
      <c r="F1236" s="51" t="s">
        <v>2311</v>
      </c>
      <c r="G1236" s="26">
        <f>VLOOKUP(D1236,全省上年决算数!$D$4:$G$1301,4)</f>
        <v>5702</v>
      </c>
      <c r="H1236" s="26">
        <f>IFERROR(VLOOKUP(D1236,全省预算!D:I,5,0),)</f>
        <v>5100</v>
      </c>
      <c r="I1236" s="26"/>
      <c r="J1236" s="26">
        <f>SUMIF(全省决算数!A1235:A2615,D1236:D2532,全省决算数!C1235:C2615)</f>
        <v>4143</v>
      </c>
      <c r="K1236" s="175">
        <f t="shared" si="118"/>
        <v>0.73</v>
      </c>
      <c r="L1236" s="175">
        <f t="shared" si="121"/>
        <v>0.81</v>
      </c>
      <c r="M1236" s="175">
        <f t="shared" si="119"/>
        <v>0</v>
      </c>
      <c r="N1236" s="135">
        <f t="shared" si="116"/>
        <v>-0.273</v>
      </c>
      <c r="O1236" s="176" t="str">
        <f t="shared" si="117"/>
        <v>是</v>
      </c>
      <c r="P1236" s="176" t="str">
        <f t="shared" si="120"/>
        <v>否</v>
      </c>
    </row>
    <row r="1237" ht="21.95" customHeight="1" spans="1:16">
      <c r="A1237" s="167" t="s">
        <v>134</v>
      </c>
      <c r="B1237" s="168" t="s">
        <v>135</v>
      </c>
      <c r="C1237" s="168"/>
      <c r="D1237" s="169" t="s">
        <v>2312</v>
      </c>
      <c r="E1237" s="168"/>
      <c r="F1237" s="56" t="s">
        <v>2313</v>
      </c>
      <c r="G1237" s="170">
        <f>SUMIF($B1238:$B$1301,$D1237,$G1238:$G$1301)</f>
        <v>119313</v>
      </c>
      <c r="H1237" s="170">
        <f>VLOOKUP(F1237,全省预算!$F:$H,3,0)</f>
        <v>151300</v>
      </c>
      <c r="I1237" s="170">
        <f>SUMIF($B1238:$B$1301,$D1237,$I1238:$I$1301)</f>
        <v>178967</v>
      </c>
      <c r="J1237" s="170">
        <f>VLOOKUP(F1237,全省决算数!$B:$C,2,0)</f>
        <v>176179</v>
      </c>
      <c r="K1237" s="405">
        <f t="shared" si="118"/>
        <v>1.477</v>
      </c>
      <c r="L1237" s="405">
        <f t="shared" si="121"/>
        <v>1.164</v>
      </c>
      <c r="M1237" s="405">
        <f t="shared" si="119"/>
        <v>0.984</v>
      </c>
      <c r="N1237" s="133">
        <f t="shared" si="116"/>
        <v>0.477</v>
      </c>
      <c r="O1237" s="176" t="str">
        <f t="shared" si="117"/>
        <v>是</v>
      </c>
      <c r="P1237" s="176" t="str">
        <f t="shared" si="120"/>
        <v>是</v>
      </c>
    </row>
    <row r="1238" ht="21.95" customHeight="1" spans="1:16">
      <c r="A1238" s="167" t="s">
        <v>135</v>
      </c>
      <c r="B1238" s="456" t="s">
        <v>2312</v>
      </c>
      <c r="C1238" s="168"/>
      <c r="D1238" s="169" t="s">
        <v>2314</v>
      </c>
      <c r="E1238" s="168"/>
      <c r="F1238" s="51" t="s">
        <v>2315</v>
      </c>
      <c r="G1238" s="26">
        <f>SUMIF($C1239:$C$1301,$D1238,$G1239:$G$1301)</f>
        <v>92720</v>
      </c>
      <c r="H1238" s="26">
        <f>VLOOKUP(F1238,全省预算!$F:$H,3,0)</f>
        <v>124000</v>
      </c>
      <c r="I1238" s="26">
        <f>IFERROR(VLOOKUP(D1238,全省调整!A:I,3,0),)</f>
        <v>124333</v>
      </c>
      <c r="J1238" s="26">
        <f>VLOOKUP(F1238,全省决算数!$B:$C,2,0)</f>
        <v>122586</v>
      </c>
      <c r="K1238" s="407">
        <f t="shared" si="118"/>
        <v>1.322</v>
      </c>
      <c r="L1238" s="407">
        <f t="shared" si="121"/>
        <v>0.989</v>
      </c>
      <c r="M1238" s="407">
        <f t="shared" si="119"/>
        <v>0.986</v>
      </c>
      <c r="N1238" s="135">
        <f t="shared" si="116"/>
        <v>0.322</v>
      </c>
      <c r="O1238" s="176" t="str">
        <f t="shared" si="117"/>
        <v>是</v>
      </c>
      <c r="P1238" s="176" t="str">
        <f t="shared" si="120"/>
        <v>是</v>
      </c>
    </row>
    <row r="1239" ht="14.25" hidden="1" customHeight="1" spans="1:16">
      <c r="A1239" s="167" t="s">
        <v>135</v>
      </c>
      <c r="B1239" s="168" t="s">
        <v>135</v>
      </c>
      <c r="C1239" s="456" t="s">
        <v>2314</v>
      </c>
      <c r="D1239" s="169" t="s">
        <v>2316</v>
      </c>
      <c r="E1239" s="168" t="s">
        <v>147</v>
      </c>
      <c r="F1239" s="51" t="s">
        <v>141</v>
      </c>
      <c r="G1239" s="26">
        <f>VLOOKUP(D1239,全省上年决算数!$D$4:$G$1301,4)</f>
        <v>11613</v>
      </c>
      <c r="H1239" s="26">
        <f>IFERROR(VLOOKUP(D1239,全省预算!D:I,5,0),)</f>
        <v>12100</v>
      </c>
      <c r="I1239" s="26"/>
      <c r="J1239" s="26">
        <f>SUMIF(全省决算数!A1238:A2618,D1239:D2535,全省决算数!C1238:C2618)</f>
        <v>13997</v>
      </c>
      <c r="K1239" s="175">
        <f t="shared" si="118"/>
        <v>1.21</v>
      </c>
      <c r="L1239" s="175">
        <f t="shared" si="121"/>
        <v>1.16</v>
      </c>
      <c r="M1239" s="175">
        <f t="shared" si="119"/>
        <v>0</v>
      </c>
      <c r="N1239" s="135">
        <f t="shared" si="116"/>
        <v>0.205</v>
      </c>
      <c r="O1239" s="176" t="str">
        <f t="shared" si="117"/>
        <v>是</v>
      </c>
      <c r="P1239" s="176" t="str">
        <f t="shared" si="120"/>
        <v>否</v>
      </c>
    </row>
    <row r="1240" ht="14.25" hidden="1" customHeight="1" spans="1:16">
      <c r="A1240" s="167" t="s">
        <v>135</v>
      </c>
      <c r="B1240" s="168" t="s">
        <v>135</v>
      </c>
      <c r="C1240" s="456" t="s">
        <v>2314</v>
      </c>
      <c r="D1240" s="169" t="s">
        <v>2317</v>
      </c>
      <c r="E1240" s="168" t="s">
        <v>147</v>
      </c>
      <c r="F1240" s="51" t="s">
        <v>143</v>
      </c>
      <c r="G1240" s="26">
        <f>VLOOKUP(D1240,全省上年决算数!$D$4:$G$1301,4)</f>
        <v>2793</v>
      </c>
      <c r="H1240" s="26">
        <f>IFERROR(VLOOKUP(D1240,全省预算!D:I,5,0),)</f>
        <v>2800</v>
      </c>
      <c r="I1240" s="26"/>
      <c r="J1240" s="26">
        <f>SUMIF(全省决算数!A1239:A2619,D1240:D2536,全省决算数!C1239:C2619)</f>
        <v>1260</v>
      </c>
      <c r="K1240" s="175">
        <f t="shared" si="118"/>
        <v>0.45</v>
      </c>
      <c r="L1240" s="175">
        <f t="shared" si="121"/>
        <v>0.45</v>
      </c>
      <c r="M1240" s="175">
        <f t="shared" si="119"/>
        <v>0</v>
      </c>
      <c r="N1240" s="135">
        <f t="shared" si="116"/>
        <v>-0.549</v>
      </c>
      <c r="O1240" s="176" t="str">
        <f t="shared" si="117"/>
        <v>是</v>
      </c>
      <c r="P1240" s="176" t="str">
        <f t="shared" si="120"/>
        <v>否</v>
      </c>
    </row>
    <row r="1241" ht="14.25" hidden="1" customHeight="1" spans="1:16">
      <c r="A1241" s="167" t="s">
        <v>135</v>
      </c>
      <c r="B1241" s="168" t="s">
        <v>135</v>
      </c>
      <c r="C1241" s="456" t="s">
        <v>2314</v>
      </c>
      <c r="D1241" s="169" t="s">
        <v>2318</v>
      </c>
      <c r="E1241" s="168" t="s">
        <v>147</v>
      </c>
      <c r="F1241" s="51" t="s">
        <v>145</v>
      </c>
      <c r="G1241" s="26">
        <f>VLOOKUP(D1241,全省上年决算数!$D$4:$G$1301,4)</f>
        <v>199</v>
      </c>
      <c r="H1241" s="26">
        <f>IFERROR(VLOOKUP(D1241,全省预算!D:I,5,0),)</f>
        <v>283</v>
      </c>
      <c r="I1241" s="26"/>
      <c r="J1241" s="26">
        <f>SUMIF(全省决算数!A1240:A2620,D1241:D2537,全省决算数!C1240:C2620)</f>
        <v>296</v>
      </c>
      <c r="K1241" s="175">
        <f t="shared" si="118"/>
        <v>1.49</v>
      </c>
      <c r="L1241" s="175">
        <f t="shared" si="121"/>
        <v>1.05</v>
      </c>
      <c r="M1241" s="175">
        <f t="shared" si="119"/>
        <v>0</v>
      </c>
      <c r="N1241" s="135">
        <f t="shared" si="116"/>
        <v>0.487</v>
      </c>
      <c r="O1241" s="176" t="str">
        <f t="shared" si="117"/>
        <v>是</v>
      </c>
      <c r="P1241" s="176" t="str">
        <f t="shared" si="120"/>
        <v>否</v>
      </c>
    </row>
    <row r="1242" ht="14.25" hidden="1" customHeight="1" spans="1:16">
      <c r="A1242" s="167" t="s">
        <v>135</v>
      </c>
      <c r="B1242" s="168" t="s">
        <v>135</v>
      </c>
      <c r="C1242" s="456" t="s">
        <v>2314</v>
      </c>
      <c r="D1242" s="169" t="s">
        <v>2319</v>
      </c>
      <c r="E1242" s="168" t="s">
        <v>147</v>
      </c>
      <c r="F1242" s="51" t="s">
        <v>2320</v>
      </c>
      <c r="G1242" s="26">
        <f>VLOOKUP(D1242,全省上年决算数!$D$4:$G$1301,4)</f>
        <v>20</v>
      </c>
      <c r="H1242" s="26">
        <f>IFERROR(VLOOKUP(D1242,全省预算!D:I,5,0),)</f>
        <v>20</v>
      </c>
      <c r="I1242" s="26"/>
      <c r="J1242" s="26">
        <f>SUMIF(全省决算数!A1241:A2621,D1242:D2538,全省决算数!C1241:C2621)</f>
        <v>5</v>
      </c>
      <c r="K1242" s="175">
        <f t="shared" si="118"/>
        <v>0.25</v>
      </c>
      <c r="L1242" s="175">
        <f t="shared" si="121"/>
        <v>0.25</v>
      </c>
      <c r="M1242" s="175">
        <f t="shared" si="119"/>
        <v>0</v>
      </c>
      <c r="N1242" s="135">
        <f t="shared" si="116"/>
        <v>-0.75</v>
      </c>
      <c r="O1242" s="176" t="str">
        <f t="shared" si="117"/>
        <v>是</v>
      </c>
      <c r="P1242" s="176" t="str">
        <f t="shared" si="120"/>
        <v>否</v>
      </c>
    </row>
    <row r="1243" ht="14.25" hidden="1" customHeight="1" spans="1:16">
      <c r="A1243" s="167" t="s">
        <v>135</v>
      </c>
      <c r="B1243" s="168" t="s">
        <v>135</v>
      </c>
      <c r="C1243" s="456" t="s">
        <v>2314</v>
      </c>
      <c r="D1243" s="169" t="s">
        <v>2321</v>
      </c>
      <c r="E1243" s="168" t="s">
        <v>147</v>
      </c>
      <c r="F1243" s="51" t="s">
        <v>2322</v>
      </c>
      <c r="G1243" s="26">
        <f>VLOOKUP(D1243,全省上年决算数!$D$4:$G$1301,4)</f>
        <v>262</v>
      </c>
      <c r="H1243" s="26">
        <f>IFERROR(VLOOKUP(D1243,全省预算!D:I,5,0),)</f>
        <v>265</v>
      </c>
      <c r="I1243" s="26"/>
      <c r="J1243" s="26">
        <f>SUMIF(全省决算数!A1242:A2622,D1243:D2539,全省决算数!C1242:C2622)</f>
        <v>191</v>
      </c>
      <c r="K1243" s="175">
        <f t="shared" si="118"/>
        <v>0.73</v>
      </c>
      <c r="L1243" s="175">
        <f t="shared" si="121"/>
        <v>0.72</v>
      </c>
      <c r="M1243" s="175">
        <f t="shared" si="119"/>
        <v>0</v>
      </c>
      <c r="N1243" s="135">
        <f t="shared" si="116"/>
        <v>-0.271</v>
      </c>
      <c r="O1243" s="176" t="str">
        <f t="shared" si="117"/>
        <v>是</v>
      </c>
      <c r="P1243" s="176" t="str">
        <f t="shared" si="120"/>
        <v>否</v>
      </c>
    </row>
    <row r="1244" ht="14.25" hidden="1" customHeight="1" spans="1:16">
      <c r="A1244" s="167" t="s">
        <v>135</v>
      </c>
      <c r="B1244" s="168" t="s">
        <v>135</v>
      </c>
      <c r="C1244" s="456" t="s">
        <v>2314</v>
      </c>
      <c r="D1244" s="169" t="s">
        <v>2323</v>
      </c>
      <c r="E1244" s="168" t="s">
        <v>147</v>
      </c>
      <c r="F1244" s="51" t="s">
        <v>2324</v>
      </c>
      <c r="G1244" s="26">
        <f>VLOOKUP(D1244,全省上年决算数!$D$4:$G$1301,4)</f>
        <v>697</v>
      </c>
      <c r="H1244" s="26">
        <f>IFERROR(VLOOKUP(D1244,全省预算!D:I,5,0),)</f>
        <v>700</v>
      </c>
      <c r="I1244" s="26"/>
      <c r="J1244" s="26">
        <f>SUMIF(全省决算数!A1243:A2623,D1244:D2540,全省决算数!C1243:C2623)</f>
        <v>987</v>
      </c>
      <c r="K1244" s="175">
        <f t="shared" si="118"/>
        <v>1.42</v>
      </c>
      <c r="L1244" s="175">
        <f t="shared" si="121"/>
        <v>1.41</v>
      </c>
      <c r="M1244" s="175">
        <f t="shared" si="119"/>
        <v>0</v>
      </c>
      <c r="N1244" s="135">
        <f t="shared" si="116"/>
        <v>0.416</v>
      </c>
      <c r="O1244" s="176" t="str">
        <f t="shared" si="117"/>
        <v>是</v>
      </c>
      <c r="P1244" s="176" t="str">
        <f t="shared" si="120"/>
        <v>否</v>
      </c>
    </row>
    <row r="1245" ht="14.25" hidden="1" customHeight="1" spans="1:16">
      <c r="A1245" s="167" t="s">
        <v>135</v>
      </c>
      <c r="B1245" s="168" t="s">
        <v>135</v>
      </c>
      <c r="C1245" s="456" t="s">
        <v>2314</v>
      </c>
      <c r="D1245" s="169" t="s">
        <v>2325</v>
      </c>
      <c r="E1245" s="168" t="s">
        <v>147</v>
      </c>
      <c r="F1245" s="51" t="s">
        <v>2326</v>
      </c>
      <c r="G1245" s="26">
        <f>VLOOKUP(D1245,全省上年决算数!$D$4:$G$1301,4)</f>
        <v>48</v>
      </c>
      <c r="H1245" s="26">
        <f>IFERROR(VLOOKUP(D1245,全省预算!D:I,5,0),)</f>
        <v>50</v>
      </c>
      <c r="I1245" s="26"/>
      <c r="J1245" s="26">
        <f>SUMIF(全省决算数!A1244:A2624,D1245:D2541,全省决算数!C1244:C2624)</f>
        <v>225</v>
      </c>
      <c r="K1245" s="175">
        <f t="shared" si="118"/>
        <v>4.69</v>
      </c>
      <c r="L1245" s="175">
        <f t="shared" si="121"/>
        <v>4.5</v>
      </c>
      <c r="M1245" s="175">
        <f t="shared" si="119"/>
        <v>0</v>
      </c>
      <c r="N1245" s="135">
        <f t="shared" si="116"/>
        <v>3.688</v>
      </c>
      <c r="O1245" s="176" t="str">
        <f t="shared" si="117"/>
        <v>是</v>
      </c>
      <c r="P1245" s="176" t="str">
        <f t="shared" si="120"/>
        <v>否</v>
      </c>
    </row>
    <row r="1246" ht="14.25" hidden="1" customHeight="1" spans="1:16">
      <c r="A1246" s="167" t="s">
        <v>135</v>
      </c>
      <c r="B1246" s="168" t="s">
        <v>135</v>
      </c>
      <c r="C1246" s="456" t="s">
        <v>2314</v>
      </c>
      <c r="D1246" s="169" t="s">
        <v>2327</v>
      </c>
      <c r="E1246" s="168" t="s">
        <v>147</v>
      </c>
      <c r="F1246" s="51" t="s">
        <v>2328</v>
      </c>
      <c r="G1246" s="26">
        <f>VLOOKUP(D1246,全省上年决算数!$D$4:$G$1301,4)</f>
        <v>5352</v>
      </c>
      <c r="H1246" s="26">
        <f>IFERROR(VLOOKUP(D1246,全省预算!D:I,5,0),)</f>
        <v>5400</v>
      </c>
      <c r="I1246" s="26"/>
      <c r="J1246" s="26">
        <f>SUMIF(全省决算数!A1245:A2625,D1246:D2542,全省决算数!C1245:C2625)</f>
        <v>4704</v>
      </c>
      <c r="K1246" s="175">
        <f t="shared" si="118"/>
        <v>0.88</v>
      </c>
      <c r="L1246" s="175">
        <f t="shared" si="121"/>
        <v>0.87</v>
      </c>
      <c r="M1246" s="175">
        <f t="shared" si="119"/>
        <v>0</v>
      </c>
      <c r="N1246" s="135">
        <f t="shared" si="116"/>
        <v>-0.121</v>
      </c>
      <c r="O1246" s="176" t="str">
        <f t="shared" si="117"/>
        <v>是</v>
      </c>
      <c r="P1246" s="176" t="str">
        <f t="shared" si="120"/>
        <v>否</v>
      </c>
    </row>
    <row r="1247" ht="14.25" hidden="1" customHeight="1" spans="1:16">
      <c r="A1247" s="167" t="s">
        <v>135</v>
      </c>
      <c r="B1247" s="168" t="s">
        <v>135</v>
      </c>
      <c r="C1247" s="456" t="s">
        <v>2314</v>
      </c>
      <c r="D1247" s="169" t="s">
        <v>2329</v>
      </c>
      <c r="E1247" s="168" t="s">
        <v>147</v>
      </c>
      <c r="F1247" s="51" t="s">
        <v>2330</v>
      </c>
      <c r="G1247" s="26">
        <f>VLOOKUP(D1247,全省上年决算数!$D$4:$G$1301,4)</f>
        <v>0</v>
      </c>
      <c r="H1247" s="26">
        <f>IFERROR(VLOOKUP(D1247,全省预算!D:I,5,0),)</f>
        <v>0</v>
      </c>
      <c r="I1247" s="26"/>
      <c r="J1247" s="26">
        <f>SUMIF(全省决算数!A1246:A2626,D1247:D2543,全省决算数!C1246:C2626)</f>
        <v>1093</v>
      </c>
      <c r="K1247" s="175"/>
      <c r="L1247" s="175"/>
      <c r="M1247" s="175">
        <f t="shared" si="119"/>
        <v>0</v>
      </c>
      <c r="N1247" s="135" t="str">
        <f t="shared" si="116"/>
        <v/>
      </c>
      <c r="O1247" s="176" t="str">
        <f t="shared" si="117"/>
        <v>是</v>
      </c>
      <c r="P1247" s="176" t="str">
        <f t="shared" si="120"/>
        <v>否</v>
      </c>
    </row>
    <row r="1248" ht="14.25" hidden="1" customHeight="1" spans="1:16">
      <c r="A1248" s="167" t="s">
        <v>135</v>
      </c>
      <c r="B1248" s="168" t="s">
        <v>135</v>
      </c>
      <c r="C1248" s="456" t="s">
        <v>2314</v>
      </c>
      <c r="D1248" s="169" t="s">
        <v>2331</v>
      </c>
      <c r="E1248" s="168" t="s">
        <v>147</v>
      </c>
      <c r="F1248" s="51" t="s">
        <v>2332</v>
      </c>
      <c r="G1248" s="26">
        <f>VLOOKUP(D1248,全省上年决算数!$D$4:$G$1301,4)</f>
        <v>110</v>
      </c>
      <c r="H1248" s="26">
        <f>IFERROR(VLOOKUP(D1248,全省预算!D:I,5,0),)</f>
        <v>114</v>
      </c>
      <c r="I1248" s="26"/>
      <c r="J1248" s="26">
        <f>SUMIF(全省决算数!A1247:A2627,D1248:D2544,全省决算数!C1247:C2627)</f>
        <v>155</v>
      </c>
      <c r="K1248" s="175">
        <f t="shared" si="118"/>
        <v>1.41</v>
      </c>
      <c r="L1248" s="175">
        <f t="shared" si="121"/>
        <v>1.36</v>
      </c>
      <c r="M1248" s="175">
        <f t="shared" si="119"/>
        <v>0</v>
      </c>
      <c r="N1248" s="135">
        <f t="shared" si="116"/>
        <v>0.409</v>
      </c>
      <c r="O1248" s="176" t="str">
        <f t="shared" si="117"/>
        <v>是</v>
      </c>
      <c r="P1248" s="176" t="str">
        <f t="shared" si="120"/>
        <v>否</v>
      </c>
    </row>
    <row r="1249" ht="14.25" hidden="1" customHeight="1" spans="1:16">
      <c r="A1249" s="167" t="s">
        <v>135</v>
      </c>
      <c r="B1249" s="168" t="s">
        <v>135</v>
      </c>
      <c r="C1249" s="456" t="s">
        <v>2314</v>
      </c>
      <c r="D1249" s="169" t="s">
        <v>2333</v>
      </c>
      <c r="E1249" s="168" t="s">
        <v>147</v>
      </c>
      <c r="F1249" s="51" t="s">
        <v>2334</v>
      </c>
      <c r="G1249" s="26">
        <f>VLOOKUP(D1249,全省上年决算数!$D$4:$G$1301,4)</f>
        <v>56690</v>
      </c>
      <c r="H1249" s="26">
        <f>IFERROR(VLOOKUP(D1249,全省预算!D:I,5,0),)</f>
        <v>87000</v>
      </c>
      <c r="I1249" s="26"/>
      <c r="J1249" s="26">
        <f>SUMIF(全省决算数!A1248:A2628,D1249:D2545,全省决算数!C1248:C2628)</f>
        <v>65981</v>
      </c>
      <c r="K1249" s="175">
        <f t="shared" si="118"/>
        <v>1.16</v>
      </c>
      <c r="L1249" s="175">
        <f t="shared" si="121"/>
        <v>0.76</v>
      </c>
      <c r="M1249" s="175">
        <f t="shared" si="119"/>
        <v>0</v>
      </c>
      <c r="N1249" s="135">
        <f t="shared" si="116"/>
        <v>0.164</v>
      </c>
      <c r="O1249" s="176" t="str">
        <f t="shared" si="117"/>
        <v>是</v>
      </c>
      <c r="P1249" s="176" t="str">
        <f t="shared" si="120"/>
        <v>否</v>
      </c>
    </row>
    <row r="1250" ht="14.25" hidden="1" customHeight="1" spans="1:16">
      <c r="A1250" s="167" t="s">
        <v>135</v>
      </c>
      <c r="B1250" s="168" t="s">
        <v>135</v>
      </c>
      <c r="C1250" s="456" t="s">
        <v>2314</v>
      </c>
      <c r="D1250" s="169" t="s">
        <v>2335</v>
      </c>
      <c r="E1250" s="168" t="s">
        <v>147</v>
      </c>
      <c r="F1250" s="51" t="s">
        <v>2336</v>
      </c>
      <c r="G1250" s="26">
        <f>VLOOKUP(D1250,全省上年决算数!$D$4:$G$1301,4)</f>
        <v>0</v>
      </c>
      <c r="H1250" s="26">
        <f>IFERROR(VLOOKUP(D1250,全省预算!D:I,5,0),)</f>
        <v>0</v>
      </c>
      <c r="I1250" s="26"/>
      <c r="J1250" s="26">
        <f>SUMIF(全省决算数!A1249:A2629,D1250:D2546,全省决算数!C1249:C2629)</f>
        <v>3035</v>
      </c>
      <c r="K1250" s="175"/>
      <c r="L1250" s="175"/>
      <c r="M1250" s="175">
        <f t="shared" si="119"/>
        <v>0</v>
      </c>
      <c r="N1250" s="135" t="str">
        <f t="shared" si="116"/>
        <v/>
      </c>
      <c r="O1250" s="176" t="str">
        <f t="shared" si="117"/>
        <v>是</v>
      </c>
      <c r="P1250" s="176" t="str">
        <f t="shared" si="120"/>
        <v>否</v>
      </c>
    </row>
    <row r="1251" ht="14.25" hidden="1" customHeight="1" spans="1:16">
      <c r="A1251" s="167" t="s">
        <v>135</v>
      </c>
      <c r="B1251" s="168" t="s">
        <v>135</v>
      </c>
      <c r="C1251" s="456" t="s">
        <v>2314</v>
      </c>
      <c r="D1251" s="169" t="s">
        <v>2337</v>
      </c>
      <c r="E1251" s="168" t="s">
        <v>147</v>
      </c>
      <c r="F1251" s="51" t="s">
        <v>160</v>
      </c>
      <c r="G1251" s="26">
        <f>VLOOKUP(D1251,全省上年决算数!$D$4:$G$1301,4)</f>
        <v>361</v>
      </c>
      <c r="H1251" s="26">
        <f>IFERROR(VLOOKUP(D1251,全省预算!D:I,5,0),)</f>
        <v>365</v>
      </c>
      <c r="I1251" s="26"/>
      <c r="J1251" s="26">
        <f>SUMIF(全省决算数!A1250:A2630,D1251:D2547,全省决算数!C1250:C2630)</f>
        <v>519</v>
      </c>
      <c r="K1251" s="175">
        <f t="shared" si="118"/>
        <v>1.44</v>
      </c>
      <c r="L1251" s="175">
        <f t="shared" si="121"/>
        <v>1.42</v>
      </c>
      <c r="M1251" s="175">
        <f t="shared" si="119"/>
        <v>0</v>
      </c>
      <c r="N1251" s="135">
        <f t="shared" si="116"/>
        <v>0.438</v>
      </c>
      <c r="O1251" s="176" t="str">
        <f t="shared" si="117"/>
        <v>是</v>
      </c>
      <c r="P1251" s="176" t="str">
        <f t="shared" si="120"/>
        <v>否</v>
      </c>
    </row>
    <row r="1252" ht="14.25" hidden="1" customHeight="1" spans="1:16">
      <c r="A1252" s="167" t="s">
        <v>135</v>
      </c>
      <c r="B1252" s="168" t="s">
        <v>135</v>
      </c>
      <c r="C1252" s="456" t="s">
        <v>2314</v>
      </c>
      <c r="D1252" s="169" t="s">
        <v>2338</v>
      </c>
      <c r="E1252" s="168" t="s">
        <v>147</v>
      </c>
      <c r="F1252" s="27" t="s">
        <v>2339</v>
      </c>
      <c r="G1252" s="26">
        <f>VLOOKUP(D1252,全省上年决算数!$D$4:$G$1301,4)</f>
        <v>14575</v>
      </c>
      <c r="H1252" s="26">
        <f>IFERROR(VLOOKUP(D1252,全省预算!D:I,5,0),)</f>
        <v>14903</v>
      </c>
      <c r="I1252" s="26"/>
      <c r="J1252" s="26">
        <f>SUMIF(全省决算数!A1251:A2631,D1252:D2548,全省决算数!C1251:C2631)</f>
        <v>30138</v>
      </c>
      <c r="K1252" s="175">
        <f t="shared" si="118"/>
        <v>2.07</v>
      </c>
      <c r="L1252" s="175">
        <f t="shared" si="121"/>
        <v>2.02</v>
      </c>
      <c r="M1252" s="175">
        <f t="shared" si="119"/>
        <v>0</v>
      </c>
      <c r="N1252" s="135">
        <f t="shared" si="116"/>
        <v>1.068</v>
      </c>
      <c r="O1252" s="176" t="str">
        <f t="shared" si="117"/>
        <v>是</v>
      </c>
      <c r="P1252" s="176" t="str">
        <f t="shared" si="120"/>
        <v>否</v>
      </c>
    </row>
    <row r="1253" ht="21.95" customHeight="1" spans="1:16">
      <c r="A1253" s="167" t="s">
        <v>135</v>
      </c>
      <c r="B1253" s="456" t="s">
        <v>2312</v>
      </c>
      <c r="C1253" s="168" t="s">
        <v>135</v>
      </c>
      <c r="D1253" s="169" t="s">
        <v>2340</v>
      </c>
      <c r="E1253" s="168"/>
      <c r="F1253" s="51" t="s">
        <v>2341</v>
      </c>
      <c r="G1253" s="26">
        <f>SUMIF($C1254:$C$1301,$D1253,$G1254:$G$1301)</f>
        <v>489</v>
      </c>
      <c r="H1253" s="26">
        <f>VLOOKUP(F1253,全省预算!$F:$H,3,0)</f>
        <v>520</v>
      </c>
      <c r="I1253" s="26">
        <f>IFERROR(VLOOKUP(D1253,全省调整!A:I,3,0),)</f>
        <v>1140</v>
      </c>
      <c r="J1253" s="26">
        <f>VLOOKUP(F1253,全省决算数!$B:$C,2,0)</f>
        <v>1140</v>
      </c>
      <c r="K1253" s="407">
        <f t="shared" si="118"/>
        <v>2.331</v>
      </c>
      <c r="L1253" s="407">
        <f t="shared" si="121"/>
        <v>2.192</v>
      </c>
      <c r="M1253" s="407">
        <f t="shared" si="119"/>
        <v>1</v>
      </c>
      <c r="N1253" s="133">
        <f t="shared" si="116"/>
        <v>1.331</v>
      </c>
      <c r="O1253" s="176" t="str">
        <f t="shared" si="117"/>
        <v>是</v>
      </c>
      <c r="P1253" s="176" t="str">
        <f t="shared" si="120"/>
        <v>是</v>
      </c>
    </row>
    <row r="1254" ht="14.25" hidden="1" customHeight="1" spans="1:16">
      <c r="A1254" s="167" t="s">
        <v>135</v>
      </c>
      <c r="B1254" s="168" t="s">
        <v>135</v>
      </c>
      <c r="C1254" s="456" t="s">
        <v>2340</v>
      </c>
      <c r="D1254" s="169" t="s">
        <v>2342</v>
      </c>
      <c r="E1254" s="168" t="s">
        <v>147</v>
      </c>
      <c r="F1254" s="51" t="s">
        <v>141</v>
      </c>
      <c r="G1254" s="26">
        <f>VLOOKUP(D1254,全省上年决算数!$D$4:$G$1301,4)</f>
        <v>330</v>
      </c>
      <c r="H1254" s="26">
        <f>IFERROR(VLOOKUP(D1254,全省预算!D:I,5,0),)</f>
        <v>346</v>
      </c>
      <c r="I1254" s="26"/>
      <c r="J1254" s="26">
        <f>SUMIF(全省决算数!A1253:A2633,D1254:D2550,全省决算数!C1253:C2633)</f>
        <v>524</v>
      </c>
      <c r="K1254" s="175">
        <f t="shared" si="118"/>
        <v>1.59</v>
      </c>
      <c r="L1254" s="175">
        <f t="shared" si="121"/>
        <v>1.51</v>
      </c>
      <c r="M1254" s="175">
        <f t="shared" si="119"/>
        <v>0</v>
      </c>
      <c r="N1254" s="135">
        <f t="shared" si="116"/>
        <v>0.588</v>
      </c>
      <c r="O1254" s="176" t="str">
        <f t="shared" si="117"/>
        <v>是</v>
      </c>
      <c r="P1254" s="176" t="str">
        <f t="shared" si="120"/>
        <v>否</v>
      </c>
    </row>
    <row r="1255" ht="14.25" hidden="1" customHeight="1" spans="1:16">
      <c r="A1255" s="167" t="s">
        <v>135</v>
      </c>
      <c r="B1255" s="168" t="s">
        <v>135</v>
      </c>
      <c r="C1255" s="456" t="s">
        <v>2340</v>
      </c>
      <c r="D1255" s="169" t="s">
        <v>2343</v>
      </c>
      <c r="E1255" s="168" t="s">
        <v>147</v>
      </c>
      <c r="F1255" s="51" t="s">
        <v>143</v>
      </c>
      <c r="G1255" s="26">
        <f>VLOOKUP(D1255,全省上年决算数!$D$4:$G$1301,4)</f>
        <v>50</v>
      </c>
      <c r="H1255" s="26">
        <f>IFERROR(VLOOKUP(D1255,全省预算!D:I,5,0),)</f>
        <v>50</v>
      </c>
      <c r="I1255" s="26"/>
      <c r="J1255" s="26">
        <f>SUMIF(全省决算数!A1254:A2634,D1255:D2551,全省决算数!C1254:C2634)</f>
        <v>118</v>
      </c>
      <c r="K1255" s="175">
        <f t="shared" si="118"/>
        <v>2.36</v>
      </c>
      <c r="L1255" s="175">
        <f t="shared" si="121"/>
        <v>2.36</v>
      </c>
      <c r="M1255" s="175">
        <f t="shared" si="119"/>
        <v>0</v>
      </c>
      <c r="N1255" s="135">
        <f t="shared" si="116"/>
        <v>1.36</v>
      </c>
      <c r="O1255" s="176" t="str">
        <f t="shared" si="117"/>
        <v>是</v>
      </c>
      <c r="P1255" s="176" t="str">
        <f t="shared" si="120"/>
        <v>否</v>
      </c>
    </row>
    <row r="1256" ht="14.25" hidden="1" customHeight="1" spans="1:16">
      <c r="A1256" s="167" t="s">
        <v>135</v>
      </c>
      <c r="B1256" s="168" t="s">
        <v>135</v>
      </c>
      <c r="C1256" s="456" t="s">
        <v>2340</v>
      </c>
      <c r="D1256" s="169" t="s">
        <v>2344</v>
      </c>
      <c r="E1256" s="168" t="s">
        <v>147</v>
      </c>
      <c r="F1256" s="51" t="s">
        <v>145</v>
      </c>
      <c r="G1256" s="26">
        <f>VLOOKUP(D1256,全省上年决算数!$D$4:$G$1301,4)</f>
        <v>0</v>
      </c>
      <c r="H1256" s="26">
        <f>IFERROR(VLOOKUP(D1256,全省预算!D:I,5,0),)</f>
        <v>0</v>
      </c>
      <c r="I1256" s="26"/>
      <c r="J1256" s="26">
        <f>SUMIF(全省决算数!A1255:A2635,D1256:D2552,全省决算数!C1255:C2635)</f>
        <v>0</v>
      </c>
      <c r="K1256" s="175"/>
      <c r="L1256" s="175"/>
      <c r="M1256" s="175">
        <f t="shared" si="119"/>
        <v>0</v>
      </c>
      <c r="N1256" s="135" t="str">
        <f t="shared" si="116"/>
        <v/>
      </c>
      <c r="O1256" s="176" t="str">
        <f t="shared" si="117"/>
        <v>否</v>
      </c>
      <c r="P1256" s="176" t="str">
        <f t="shared" si="120"/>
        <v>否</v>
      </c>
    </row>
    <row r="1257" ht="14.25" hidden="1" customHeight="1" spans="1:16">
      <c r="A1257" s="167" t="s">
        <v>135</v>
      </c>
      <c r="B1257" s="168" t="s">
        <v>135</v>
      </c>
      <c r="C1257" s="456" t="s">
        <v>2340</v>
      </c>
      <c r="D1257" s="169" t="s">
        <v>2345</v>
      </c>
      <c r="E1257" s="168" t="s">
        <v>147</v>
      </c>
      <c r="F1257" s="51" t="s">
        <v>2346</v>
      </c>
      <c r="G1257" s="26">
        <f>VLOOKUP(D1257,全省上年决算数!$D$4:$G$1301,4)</f>
        <v>0</v>
      </c>
      <c r="H1257" s="26">
        <f>IFERROR(VLOOKUP(D1257,全省预算!D:I,5,0),)</f>
        <v>0</v>
      </c>
      <c r="I1257" s="26"/>
      <c r="J1257" s="26">
        <f>SUMIF(全省决算数!A1256:A2636,D1257:D2553,全省决算数!C1256:C2636)</f>
        <v>0</v>
      </c>
      <c r="K1257" s="175"/>
      <c r="L1257" s="175"/>
      <c r="M1257" s="175">
        <f t="shared" si="119"/>
        <v>0</v>
      </c>
      <c r="N1257" s="135" t="str">
        <f t="shared" si="116"/>
        <v/>
      </c>
      <c r="O1257" s="176" t="str">
        <f t="shared" si="117"/>
        <v>否</v>
      </c>
      <c r="P1257" s="176" t="str">
        <f t="shared" si="120"/>
        <v>否</v>
      </c>
    </row>
    <row r="1258" ht="14.25" hidden="1" customHeight="1" spans="1:16">
      <c r="A1258" s="167" t="s">
        <v>135</v>
      </c>
      <c r="B1258" s="168" t="s">
        <v>135</v>
      </c>
      <c r="C1258" s="456" t="s">
        <v>2340</v>
      </c>
      <c r="D1258" s="169" t="s">
        <v>2347</v>
      </c>
      <c r="E1258" s="168" t="s">
        <v>147</v>
      </c>
      <c r="F1258" s="51" t="s">
        <v>2348</v>
      </c>
      <c r="G1258" s="26">
        <f>VLOOKUP(D1258,全省上年决算数!$D$4:$G$1301,4)</f>
        <v>0</v>
      </c>
      <c r="H1258" s="26">
        <f>IFERROR(VLOOKUP(D1258,全省预算!D:I,5,0),)</f>
        <v>0</v>
      </c>
      <c r="I1258" s="26"/>
      <c r="J1258" s="26">
        <f>SUMIF(全省决算数!A1257:A2637,D1258:D2554,全省决算数!C1257:C2637)</f>
        <v>0</v>
      </c>
      <c r="K1258" s="175"/>
      <c r="L1258" s="175"/>
      <c r="M1258" s="175">
        <f t="shared" si="119"/>
        <v>0</v>
      </c>
      <c r="N1258" s="135" t="str">
        <f t="shared" si="116"/>
        <v/>
      </c>
      <c r="O1258" s="176" t="str">
        <f t="shared" si="117"/>
        <v>否</v>
      </c>
      <c r="P1258" s="176" t="str">
        <f t="shared" si="120"/>
        <v>否</v>
      </c>
    </row>
    <row r="1259" ht="14.25" hidden="1" customHeight="1" spans="1:16">
      <c r="A1259" s="167" t="s">
        <v>135</v>
      </c>
      <c r="B1259" s="168" t="s">
        <v>135</v>
      </c>
      <c r="C1259" s="456" t="s">
        <v>2340</v>
      </c>
      <c r="D1259" s="169" t="s">
        <v>2349</v>
      </c>
      <c r="E1259" s="168" t="s">
        <v>147</v>
      </c>
      <c r="F1259" s="51" t="s">
        <v>2350</v>
      </c>
      <c r="G1259" s="26">
        <f>VLOOKUP(D1259,全省上年决算数!$D$4:$G$1301,4)</f>
        <v>0</v>
      </c>
      <c r="H1259" s="26">
        <f>IFERROR(VLOOKUP(D1259,全省预算!D:I,5,0),)</f>
        <v>0</v>
      </c>
      <c r="I1259" s="26"/>
      <c r="J1259" s="26">
        <f>SUMIF(全省决算数!A1258:A2638,D1259:D2555,全省决算数!C1258:C2638)</f>
        <v>0</v>
      </c>
      <c r="K1259" s="175"/>
      <c r="L1259" s="175"/>
      <c r="M1259" s="175">
        <f t="shared" si="119"/>
        <v>0</v>
      </c>
      <c r="N1259" s="135" t="str">
        <f t="shared" si="116"/>
        <v/>
      </c>
      <c r="O1259" s="176" t="str">
        <f t="shared" si="117"/>
        <v>否</v>
      </c>
      <c r="P1259" s="176" t="str">
        <f t="shared" si="120"/>
        <v>否</v>
      </c>
    </row>
    <row r="1260" ht="14.25" hidden="1" customHeight="1" spans="1:16">
      <c r="A1260" s="167" t="s">
        <v>135</v>
      </c>
      <c r="B1260" s="168" t="s">
        <v>135</v>
      </c>
      <c r="C1260" s="456" t="s">
        <v>2340</v>
      </c>
      <c r="D1260" s="169" t="s">
        <v>2351</v>
      </c>
      <c r="E1260" s="168" t="s">
        <v>147</v>
      </c>
      <c r="F1260" s="51" t="s">
        <v>2352</v>
      </c>
      <c r="G1260" s="26">
        <f>VLOOKUP(D1260,全省上年决算数!$D$4:$G$1301,4)</f>
        <v>0</v>
      </c>
      <c r="H1260" s="26">
        <f>IFERROR(VLOOKUP(D1260,全省预算!D:I,5,0),)</f>
        <v>0</v>
      </c>
      <c r="I1260" s="26"/>
      <c r="J1260" s="26">
        <f>SUMIF(全省决算数!A1259:A2639,D1260:D2556,全省决算数!C1259:C2639)</f>
        <v>0</v>
      </c>
      <c r="K1260" s="175"/>
      <c r="L1260" s="175"/>
      <c r="M1260" s="175">
        <f t="shared" si="119"/>
        <v>0</v>
      </c>
      <c r="N1260" s="135" t="str">
        <f t="shared" si="116"/>
        <v/>
      </c>
      <c r="O1260" s="176" t="str">
        <f t="shared" si="117"/>
        <v>否</v>
      </c>
      <c r="P1260" s="176" t="str">
        <f t="shared" si="120"/>
        <v>否</v>
      </c>
    </row>
    <row r="1261" ht="14.25" hidden="1" customHeight="1" spans="1:16">
      <c r="A1261" s="167" t="s">
        <v>135</v>
      </c>
      <c r="B1261" s="168" t="s">
        <v>135</v>
      </c>
      <c r="C1261" s="456" t="s">
        <v>2340</v>
      </c>
      <c r="D1261" s="169" t="s">
        <v>2353</v>
      </c>
      <c r="E1261" s="168" t="s">
        <v>147</v>
      </c>
      <c r="F1261" s="51" t="s">
        <v>2354</v>
      </c>
      <c r="G1261" s="26">
        <f>VLOOKUP(D1261,全省上年决算数!$D$4:$G$1301,4)</f>
        <v>0</v>
      </c>
      <c r="H1261" s="26">
        <f>IFERROR(VLOOKUP(D1261,全省预算!D:I,5,0),)</f>
        <v>0</v>
      </c>
      <c r="I1261" s="26"/>
      <c r="J1261" s="26">
        <f>SUMIF(全省决算数!A1260:A2640,D1261:D2557,全省决算数!C1260:C2640)</f>
        <v>0</v>
      </c>
      <c r="K1261" s="175"/>
      <c r="L1261" s="175"/>
      <c r="M1261" s="175">
        <f t="shared" si="119"/>
        <v>0</v>
      </c>
      <c r="N1261" s="135" t="str">
        <f t="shared" si="116"/>
        <v/>
      </c>
      <c r="O1261" s="176" t="str">
        <f t="shared" si="117"/>
        <v>否</v>
      </c>
      <c r="P1261" s="176" t="str">
        <f t="shared" si="120"/>
        <v>否</v>
      </c>
    </row>
    <row r="1262" ht="14.25" hidden="1" customHeight="1" spans="1:16">
      <c r="A1262" s="167" t="s">
        <v>135</v>
      </c>
      <c r="B1262" s="168"/>
      <c r="C1262" s="456" t="s">
        <v>2340</v>
      </c>
      <c r="D1262" s="169" t="s">
        <v>2355</v>
      </c>
      <c r="E1262" s="168" t="s">
        <v>147</v>
      </c>
      <c r="F1262" s="51" t="s">
        <v>2356</v>
      </c>
      <c r="G1262" s="26">
        <f>VLOOKUP(D1262,全省上年决算数!$D$4:$G$1301,4)</f>
        <v>0</v>
      </c>
      <c r="H1262" s="26">
        <f>IFERROR(VLOOKUP(D1262,全省预算!D:I,5,0),)</f>
        <v>0</v>
      </c>
      <c r="I1262" s="26"/>
      <c r="J1262" s="26">
        <f>SUMIF(全省决算数!A1261:A2641,D1262:D2558,全省决算数!C1261:C2641)</f>
        <v>0</v>
      </c>
      <c r="K1262" s="175"/>
      <c r="L1262" s="175"/>
      <c r="M1262" s="175">
        <f t="shared" si="119"/>
        <v>0</v>
      </c>
      <c r="N1262" s="135" t="str">
        <f t="shared" si="116"/>
        <v/>
      </c>
      <c r="O1262" s="176" t="str">
        <f t="shared" si="117"/>
        <v>否</v>
      </c>
      <c r="P1262" s="176" t="str">
        <f t="shared" si="120"/>
        <v>否</v>
      </c>
    </row>
    <row r="1263" ht="14.25" hidden="1" customHeight="1" spans="1:16">
      <c r="A1263" s="167" t="s">
        <v>135</v>
      </c>
      <c r="B1263" s="168" t="s">
        <v>135</v>
      </c>
      <c r="C1263" s="456" t="s">
        <v>2340</v>
      </c>
      <c r="D1263" s="169" t="s">
        <v>2357</v>
      </c>
      <c r="E1263" s="168" t="s">
        <v>147</v>
      </c>
      <c r="F1263" s="51" t="s">
        <v>2358</v>
      </c>
      <c r="G1263" s="26">
        <f>VLOOKUP(D1263,全省上年决算数!$D$4:$G$1301,4)</f>
        <v>4</v>
      </c>
      <c r="H1263" s="26">
        <f>IFERROR(VLOOKUP(D1263,全省预算!D:I,5,0),)</f>
        <v>4</v>
      </c>
      <c r="I1263" s="26"/>
      <c r="J1263" s="26">
        <f>SUMIF(全省决算数!A1262:A2642,D1263:D2559,全省决算数!C1262:C2642)</f>
        <v>494</v>
      </c>
      <c r="K1263" s="175">
        <f t="shared" si="118"/>
        <v>123.5</v>
      </c>
      <c r="L1263" s="175">
        <f t="shared" si="121"/>
        <v>123.5</v>
      </c>
      <c r="M1263" s="175">
        <f t="shared" si="119"/>
        <v>0</v>
      </c>
      <c r="N1263" s="135">
        <f t="shared" si="116"/>
        <v>122.5</v>
      </c>
      <c r="O1263" s="176" t="str">
        <f t="shared" si="117"/>
        <v>是</v>
      </c>
      <c r="P1263" s="176" t="str">
        <f t="shared" si="120"/>
        <v>否</v>
      </c>
    </row>
    <row r="1264" ht="14.25" hidden="1" customHeight="1" spans="1:16">
      <c r="A1264" s="167" t="s">
        <v>135</v>
      </c>
      <c r="B1264" s="168" t="s">
        <v>135</v>
      </c>
      <c r="C1264" s="456" t="s">
        <v>2340</v>
      </c>
      <c r="D1264" s="169" t="s">
        <v>2359</v>
      </c>
      <c r="E1264" s="168" t="s">
        <v>147</v>
      </c>
      <c r="F1264" s="51" t="s">
        <v>2360</v>
      </c>
      <c r="G1264" s="26">
        <f>VLOOKUP(D1264,全省上年决算数!$D$4:$G$1301,4)</f>
        <v>0</v>
      </c>
      <c r="H1264" s="26">
        <f>IFERROR(VLOOKUP(D1264,全省预算!D:I,5,0),)</f>
        <v>0</v>
      </c>
      <c r="I1264" s="26"/>
      <c r="J1264" s="26">
        <f>SUMIF(全省决算数!A1263:A2643,D1264:D2560,全省决算数!C1263:C2643)</f>
        <v>0</v>
      </c>
      <c r="K1264" s="175"/>
      <c r="L1264" s="175"/>
      <c r="M1264" s="175">
        <f t="shared" si="119"/>
        <v>0</v>
      </c>
      <c r="N1264" s="135" t="str">
        <f t="shared" si="116"/>
        <v/>
      </c>
      <c r="O1264" s="176" t="str">
        <f t="shared" si="117"/>
        <v>否</v>
      </c>
      <c r="P1264" s="176" t="str">
        <f t="shared" si="120"/>
        <v>否</v>
      </c>
    </row>
    <row r="1265" ht="14.25" hidden="1" customHeight="1" spans="1:16">
      <c r="A1265" s="167" t="s">
        <v>135</v>
      </c>
      <c r="B1265" s="168" t="s">
        <v>135</v>
      </c>
      <c r="C1265" s="456" t="s">
        <v>2340</v>
      </c>
      <c r="D1265" s="169" t="s">
        <v>2361</v>
      </c>
      <c r="E1265" s="168" t="s">
        <v>147</v>
      </c>
      <c r="F1265" s="51" t="s">
        <v>160</v>
      </c>
      <c r="G1265" s="26">
        <f>VLOOKUP(D1265,全省上年决算数!$D$4:$G$1301,4)</f>
        <v>0</v>
      </c>
      <c r="H1265" s="26">
        <f>IFERROR(VLOOKUP(D1265,全省预算!D:I,5,0),)</f>
        <v>0</v>
      </c>
      <c r="I1265" s="26"/>
      <c r="J1265" s="26">
        <f>SUMIF(全省决算数!A1264:A2644,D1265:D2561,全省决算数!C1264:C2644)</f>
        <v>0</v>
      </c>
      <c r="K1265" s="175"/>
      <c r="L1265" s="175"/>
      <c r="M1265" s="175">
        <f t="shared" si="119"/>
        <v>0</v>
      </c>
      <c r="N1265" s="135" t="str">
        <f t="shared" si="116"/>
        <v/>
      </c>
      <c r="O1265" s="176" t="str">
        <f t="shared" si="117"/>
        <v>否</v>
      </c>
      <c r="P1265" s="176" t="str">
        <f t="shared" si="120"/>
        <v>否</v>
      </c>
    </row>
    <row r="1266" ht="14.25" hidden="1" customHeight="1" spans="1:16">
      <c r="A1266" s="167" t="s">
        <v>135</v>
      </c>
      <c r="B1266" s="168" t="s">
        <v>135</v>
      </c>
      <c r="C1266" s="456" t="s">
        <v>2340</v>
      </c>
      <c r="D1266" s="169" t="s">
        <v>2362</v>
      </c>
      <c r="E1266" s="168" t="s">
        <v>147</v>
      </c>
      <c r="F1266" s="51" t="s">
        <v>2363</v>
      </c>
      <c r="G1266" s="26">
        <f>VLOOKUP(D1266,全省上年决算数!$D$4:$G$1301,4)</f>
        <v>105</v>
      </c>
      <c r="H1266" s="26">
        <f>IFERROR(VLOOKUP(D1266,全省预算!D:I,5,0),)</f>
        <v>120</v>
      </c>
      <c r="I1266" s="26"/>
      <c r="J1266" s="26">
        <f>SUMIF(全省决算数!A1265:A2645,D1266:D2562,全省决算数!C1265:C2645)</f>
        <v>4</v>
      </c>
      <c r="K1266" s="175">
        <f t="shared" si="118"/>
        <v>0.04</v>
      </c>
      <c r="L1266" s="175">
        <f t="shared" si="121"/>
        <v>0.03</v>
      </c>
      <c r="M1266" s="175">
        <f t="shared" si="119"/>
        <v>0</v>
      </c>
      <c r="N1266" s="135">
        <f t="shared" si="116"/>
        <v>-0.962</v>
      </c>
      <c r="O1266" s="176" t="str">
        <f t="shared" si="117"/>
        <v>是</v>
      </c>
      <c r="P1266" s="176" t="str">
        <f t="shared" si="120"/>
        <v>否</v>
      </c>
    </row>
    <row r="1267" hidden="1" spans="1:16">
      <c r="A1267" s="167" t="s">
        <v>135</v>
      </c>
      <c r="B1267" s="456" t="s">
        <v>2312</v>
      </c>
      <c r="C1267" s="168"/>
      <c r="D1267" s="455" t="s">
        <v>2364</v>
      </c>
      <c r="E1267" s="168"/>
      <c r="F1267" s="56" t="s">
        <v>2365</v>
      </c>
      <c r="G1267" s="26">
        <f>SUMIF($C1268:$C$1301,$D1267,$G1268:$G$1301)</f>
        <v>0</v>
      </c>
      <c r="H1267" s="26">
        <f>VLOOKUP(F1267,全省预算!$F:$H,3,0)</f>
        <v>0</v>
      </c>
      <c r="I1267" s="26">
        <f>IFERROR(VLOOKUP(D1267,全省调整!A:I,3,0),)</f>
        <v>0</v>
      </c>
      <c r="J1267" s="26">
        <f>VLOOKUP(F1267,全省决算数!$B:$C,2,0)</f>
        <v>0</v>
      </c>
      <c r="K1267" s="175"/>
      <c r="L1267" s="175"/>
      <c r="M1267" s="175">
        <f t="shared" si="119"/>
        <v>0</v>
      </c>
      <c r="N1267" s="133" t="str">
        <f t="shared" si="116"/>
        <v/>
      </c>
      <c r="O1267" s="176" t="str">
        <f t="shared" si="117"/>
        <v>否</v>
      </c>
      <c r="P1267" s="176" t="str">
        <f t="shared" si="120"/>
        <v>是</v>
      </c>
    </row>
    <row r="1268" ht="14.25" hidden="1" customHeight="1" spans="1:16">
      <c r="A1268" s="167" t="s">
        <v>135</v>
      </c>
      <c r="B1268" s="168" t="s">
        <v>135</v>
      </c>
      <c r="C1268" s="455" t="s">
        <v>2364</v>
      </c>
      <c r="D1268" s="455" t="s">
        <v>2366</v>
      </c>
      <c r="E1268" s="168" t="s">
        <v>147</v>
      </c>
      <c r="F1268" s="51" t="s">
        <v>2367</v>
      </c>
      <c r="G1268" s="26">
        <f>VLOOKUP(D1268,全省上年决算数!$D$4:$G$1301,4)</f>
        <v>0</v>
      </c>
      <c r="H1268" s="26">
        <f>IFERROR(VLOOKUP(D1268,全省预算!D:I,5,0),)</f>
        <v>0</v>
      </c>
      <c r="I1268" s="26"/>
      <c r="J1268" s="26">
        <f>SUMIF(全省决算数!A1267:A2647,D1268:D2564,全省决算数!C1267:C2647)</f>
        <v>0</v>
      </c>
      <c r="K1268" s="175"/>
      <c r="L1268" s="175"/>
      <c r="M1268" s="175">
        <f t="shared" si="119"/>
        <v>0</v>
      </c>
      <c r="N1268" s="135" t="str">
        <f t="shared" si="116"/>
        <v/>
      </c>
      <c r="O1268" s="176" t="str">
        <f t="shared" si="117"/>
        <v>否</v>
      </c>
      <c r="P1268" s="176" t="str">
        <f t="shared" si="120"/>
        <v>否</v>
      </c>
    </row>
    <row r="1269" ht="14.25" hidden="1" customHeight="1" spans="1:16">
      <c r="A1269" s="167" t="s">
        <v>135</v>
      </c>
      <c r="B1269" s="168" t="s">
        <v>135</v>
      </c>
      <c r="C1269" s="455" t="s">
        <v>2364</v>
      </c>
      <c r="D1269" s="455" t="s">
        <v>2368</v>
      </c>
      <c r="E1269" s="168" t="s">
        <v>147</v>
      </c>
      <c r="F1269" s="51" t="s">
        <v>2369</v>
      </c>
      <c r="G1269" s="26">
        <f>VLOOKUP(D1269,全省上年决算数!$D$4:$G$1301,4)</f>
        <v>0</v>
      </c>
      <c r="H1269" s="26">
        <f>IFERROR(VLOOKUP(D1269,全省预算!D:I,5,0),)</f>
        <v>0</v>
      </c>
      <c r="I1269" s="26"/>
      <c r="J1269" s="26">
        <f>SUMIF(全省决算数!A1268:A2648,D1269:D2565,全省决算数!C1268:C2648)</f>
        <v>0</v>
      </c>
      <c r="K1269" s="175"/>
      <c r="L1269" s="175"/>
      <c r="M1269" s="175">
        <f t="shared" si="119"/>
        <v>0</v>
      </c>
      <c r="N1269" s="135" t="str">
        <f t="shared" si="116"/>
        <v/>
      </c>
      <c r="O1269" s="176" t="str">
        <f t="shared" si="117"/>
        <v>否</v>
      </c>
      <c r="P1269" s="176" t="str">
        <f t="shared" si="120"/>
        <v>否</v>
      </c>
    </row>
    <row r="1270" ht="14.25" hidden="1" customHeight="1" spans="1:16">
      <c r="A1270" s="167" t="s">
        <v>135</v>
      </c>
      <c r="B1270" s="168" t="s">
        <v>135</v>
      </c>
      <c r="C1270" s="455" t="s">
        <v>2364</v>
      </c>
      <c r="D1270" s="455" t="s">
        <v>2370</v>
      </c>
      <c r="E1270" s="168" t="s">
        <v>147</v>
      </c>
      <c r="F1270" s="51" t="s">
        <v>2371</v>
      </c>
      <c r="G1270" s="26">
        <f>VLOOKUP(D1270,全省上年决算数!$D$4:$G$1301,4)</f>
        <v>0</v>
      </c>
      <c r="H1270" s="26">
        <f>IFERROR(VLOOKUP(D1270,全省预算!D:I,5,0),)</f>
        <v>0</v>
      </c>
      <c r="I1270" s="26"/>
      <c r="J1270" s="26">
        <f>SUMIF(全省决算数!A1269:A2649,D1270:D2566,全省决算数!C1269:C2649)</f>
        <v>0</v>
      </c>
      <c r="K1270" s="175"/>
      <c r="L1270" s="175"/>
      <c r="M1270" s="175">
        <f t="shared" si="119"/>
        <v>0</v>
      </c>
      <c r="N1270" s="135" t="str">
        <f t="shared" si="116"/>
        <v/>
      </c>
      <c r="O1270" s="176" t="str">
        <f t="shared" si="117"/>
        <v>否</v>
      </c>
      <c r="P1270" s="176" t="str">
        <f t="shared" si="120"/>
        <v>否</v>
      </c>
    </row>
    <row r="1271" ht="14.25" hidden="1" customHeight="1" spans="1:16">
      <c r="A1271" s="167" t="s">
        <v>135</v>
      </c>
      <c r="B1271" s="168" t="s">
        <v>135</v>
      </c>
      <c r="C1271" s="455" t="s">
        <v>2364</v>
      </c>
      <c r="D1271" s="455" t="s">
        <v>2372</v>
      </c>
      <c r="E1271" s="168" t="s">
        <v>147</v>
      </c>
      <c r="F1271" s="51" t="s">
        <v>2373</v>
      </c>
      <c r="G1271" s="26">
        <f>VLOOKUP(D1271,全省上年决算数!$D$4:$G$1301,4)</f>
        <v>0</v>
      </c>
      <c r="H1271" s="26">
        <f>IFERROR(VLOOKUP(D1271,全省预算!D:I,5,0),)</f>
        <v>0</v>
      </c>
      <c r="I1271" s="26"/>
      <c r="J1271" s="26">
        <f>SUMIF(全省决算数!A1270:A2650,D1271:D2567,全省决算数!C1270:C2650)</f>
        <v>0</v>
      </c>
      <c r="K1271" s="175"/>
      <c r="L1271" s="175"/>
      <c r="M1271" s="175">
        <f t="shared" si="119"/>
        <v>0</v>
      </c>
      <c r="N1271" s="135" t="str">
        <f t="shared" si="116"/>
        <v/>
      </c>
      <c r="O1271" s="176" t="str">
        <f t="shared" si="117"/>
        <v>否</v>
      </c>
      <c r="P1271" s="176" t="str">
        <f t="shared" si="120"/>
        <v>否</v>
      </c>
    </row>
    <row r="1272" ht="14.25" hidden="1" customHeight="1" spans="1:16">
      <c r="A1272" s="167" t="s">
        <v>135</v>
      </c>
      <c r="B1272" s="168" t="s">
        <v>135</v>
      </c>
      <c r="C1272" s="455" t="s">
        <v>2364</v>
      </c>
      <c r="D1272" s="455" t="s">
        <v>2374</v>
      </c>
      <c r="E1272" s="168" t="s">
        <v>147</v>
      </c>
      <c r="F1272" s="51" t="s">
        <v>2375</v>
      </c>
      <c r="G1272" s="26">
        <f>VLOOKUP(D1272,全省上年决算数!$D$4:$G$1301,4)</f>
        <v>0</v>
      </c>
      <c r="H1272" s="26">
        <f>IFERROR(VLOOKUP(D1272,全省预算!D:I,5,0),)</f>
        <v>0</v>
      </c>
      <c r="I1272" s="26"/>
      <c r="J1272" s="26">
        <f>SUMIF(全省决算数!A1271:A2651,D1272:D2568,全省决算数!C1271:C2651)</f>
        <v>0</v>
      </c>
      <c r="K1272" s="175"/>
      <c r="L1272" s="175"/>
      <c r="M1272" s="175">
        <f t="shared" si="119"/>
        <v>0</v>
      </c>
      <c r="N1272" s="135" t="str">
        <f t="shared" si="116"/>
        <v/>
      </c>
      <c r="O1272" s="176" t="str">
        <f t="shared" si="117"/>
        <v>否</v>
      </c>
      <c r="P1272" s="176" t="str">
        <f t="shared" si="120"/>
        <v>否</v>
      </c>
    </row>
    <row r="1273" ht="21.95" customHeight="1" spans="1:16">
      <c r="A1273" s="167" t="s">
        <v>135</v>
      </c>
      <c r="B1273" s="456" t="s">
        <v>2312</v>
      </c>
      <c r="C1273" s="168"/>
      <c r="D1273" s="455" t="s">
        <v>2376</v>
      </c>
      <c r="E1273" s="168"/>
      <c r="F1273" s="51" t="s">
        <v>2377</v>
      </c>
      <c r="G1273" s="26">
        <f>SUMIF($C1274:$C$1301,$D1273,$G1274:$G$1301)</f>
        <v>16067</v>
      </c>
      <c r="H1273" s="26">
        <f>VLOOKUP(F1273,全省预算!$F:$H,3,0)</f>
        <v>16600</v>
      </c>
      <c r="I1273" s="26">
        <f>IFERROR(VLOOKUP(D1273,全省调整!A:I,3,0),)</f>
        <v>36675</v>
      </c>
      <c r="J1273" s="26">
        <f>VLOOKUP(F1273,全省决算数!$B:$C,2,0)</f>
        <v>35792</v>
      </c>
      <c r="K1273" s="407">
        <f t="shared" si="118"/>
        <v>2.228</v>
      </c>
      <c r="L1273" s="407">
        <f t="shared" si="121"/>
        <v>2.156</v>
      </c>
      <c r="M1273" s="407">
        <f t="shared" si="119"/>
        <v>0.976</v>
      </c>
      <c r="N1273" s="135">
        <f t="shared" si="116"/>
        <v>1.228</v>
      </c>
      <c r="O1273" s="176" t="str">
        <f t="shared" si="117"/>
        <v>是</v>
      </c>
      <c r="P1273" s="176" t="str">
        <f t="shared" si="120"/>
        <v>是</v>
      </c>
    </row>
    <row r="1274" ht="14.25" hidden="1" customHeight="1" spans="1:16">
      <c r="A1274" s="167" t="s">
        <v>135</v>
      </c>
      <c r="B1274" s="168" t="s">
        <v>135</v>
      </c>
      <c r="C1274" s="455" t="s">
        <v>2376</v>
      </c>
      <c r="D1274" s="455" t="s">
        <v>2378</v>
      </c>
      <c r="E1274" s="168" t="s">
        <v>147</v>
      </c>
      <c r="F1274" s="51" t="s">
        <v>2379</v>
      </c>
      <c r="G1274" s="26">
        <f>VLOOKUP(D1274,全省上年决算数!$D$4:$G$1301,4)</f>
        <v>5150</v>
      </c>
      <c r="H1274" s="26">
        <f>IFERROR(VLOOKUP(D1274,全省预算!D:I,5,0),)</f>
        <v>0</v>
      </c>
      <c r="I1274" s="26"/>
      <c r="J1274" s="26">
        <f>SUMIF(全省决算数!A1273:A2653,D1274:D2570,全省决算数!C1273:C2653)</f>
        <v>3594</v>
      </c>
      <c r="K1274" s="175">
        <f t="shared" si="118"/>
        <v>0.7</v>
      </c>
      <c r="L1274" s="175"/>
      <c r="M1274" s="175">
        <f t="shared" si="119"/>
        <v>0</v>
      </c>
      <c r="N1274" s="135">
        <f t="shared" si="116"/>
        <v>-0.302</v>
      </c>
      <c r="O1274" s="176" t="str">
        <f t="shared" si="117"/>
        <v>是</v>
      </c>
      <c r="P1274" s="176" t="str">
        <f t="shared" si="120"/>
        <v>否</v>
      </c>
    </row>
    <row r="1275" ht="14.25" hidden="1" customHeight="1" spans="1:16">
      <c r="A1275" s="167" t="s">
        <v>135</v>
      </c>
      <c r="B1275" s="168" t="s">
        <v>135</v>
      </c>
      <c r="C1275" s="455" t="s">
        <v>2376</v>
      </c>
      <c r="D1275" s="455" t="s">
        <v>2380</v>
      </c>
      <c r="E1275" s="168" t="s">
        <v>147</v>
      </c>
      <c r="F1275" s="51" t="s">
        <v>2381</v>
      </c>
      <c r="G1275" s="26">
        <f>VLOOKUP(D1275,全省上年决算数!$D$4:$G$1301,4)</f>
        <v>647</v>
      </c>
      <c r="H1275" s="26">
        <f>IFERROR(VLOOKUP(D1275,全省预算!D:I,5,0),)</f>
        <v>0</v>
      </c>
      <c r="I1275" s="26"/>
      <c r="J1275" s="26">
        <f>SUMIF(全省决算数!A1274:A2654,D1275:D2571,全省决算数!C1274:C2654)</f>
        <v>3085</v>
      </c>
      <c r="K1275" s="175">
        <f t="shared" si="118"/>
        <v>4.77</v>
      </c>
      <c r="L1275" s="175"/>
      <c r="M1275" s="175">
        <f t="shared" si="119"/>
        <v>0</v>
      </c>
      <c r="N1275" s="135">
        <f t="shared" si="116"/>
        <v>3.768</v>
      </c>
      <c r="O1275" s="176" t="str">
        <f t="shared" si="117"/>
        <v>是</v>
      </c>
      <c r="P1275" s="176" t="str">
        <f t="shared" si="120"/>
        <v>否</v>
      </c>
    </row>
    <row r="1276" ht="14.25" hidden="1" customHeight="1" spans="1:16">
      <c r="A1276" s="167" t="s">
        <v>135</v>
      </c>
      <c r="B1276" s="168"/>
      <c r="C1276" s="455" t="s">
        <v>2376</v>
      </c>
      <c r="D1276" s="455" t="s">
        <v>2382</v>
      </c>
      <c r="E1276" s="168" t="s">
        <v>147</v>
      </c>
      <c r="F1276" s="51" t="s">
        <v>2383</v>
      </c>
      <c r="G1276" s="26">
        <f>VLOOKUP(D1276,全省上年决算数!$D$4:$G$1301,4)</f>
        <v>8044</v>
      </c>
      <c r="H1276" s="26">
        <f>IFERROR(VLOOKUP(D1276,全省预算!D:I,5,0),)</f>
        <v>0</v>
      </c>
      <c r="I1276" s="26"/>
      <c r="J1276" s="26">
        <f>SUMIF(全省决算数!A1275:A2655,D1276:D2572,全省决算数!C1275:C2655)</f>
        <v>25099</v>
      </c>
      <c r="K1276" s="175">
        <f t="shared" si="118"/>
        <v>3.12</v>
      </c>
      <c r="L1276" s="175"/>
      <c r="M1276" s="175">
        <f t="shared" si="119"/>
        <v>0</v>
      </c>
      <c r="N1276" s="135">
        <f t="shared" si="116"/>
        <v>2.12</v>
      </c>
      <c r="O1276" s="176" t="str">
        <f t="shared" si="117"/>
        <v>是</v>
      </c>
      <c r="P1276" s="176" t="str">
        <f t="shared" si="120"/>
        <v>否</v>
      </c>
    </row>
    <row r="1277" ht="14.25" hidden="1" customHeight="1" spans="1:16">
      <c r="A1277" s="167" t="s">
        <v>135</v>
      </c>
      <c r="B1277" s="168" t="s">
        <v>135</v>
      </c>
      <c r="C1277" s="455" t="s">
        <v>2376</v>
      </c>
      <c r="D1277" s="455" t="s">
        <v>2384</v>
      </c>
      <c r="E1277" s="168" t="s">
        <v>147</v>
      </c>
      <c r="F1277" s="51" t="s">
        <v>2385</v>
      </c>
      <c r="G1277" s="26">
        <f>VLOOKUP(D1277,全省上年决算数!$D$4:$G$1301,4)</f>
        <v>0</v>
      </c>
      <c r="H1277" s="26">
        <f>IFERROR(VLOOKUP(D1277,全省预算!D:I,5,0),)</f>
        <v>0</v>
      </c>
      <c r="I1277" s="26"/>
      <c r="J1277" s="26">
        <f>SUMIF(全省决算数!A1276:A2656,D1277:D2573,全省决算数!C1276:C2656)</f>
        <v>0</v>
      </c>
      <c r="K1277" s="175"/>
      <c r="L1277" s="175"/>
      <c r="M1277" s="175">
        <f t="shared" si="119"/>
        <v>0</v>
      </c>
      <c r="N1277" s="135" t="str">
        <f t="shared" ref="N1277:N1304" si="122">IF(ISERROR(J1277/G1277-1),"",J1277/G1277-1)</f>
        <v/>
      </c>
      <c r="O1277" s="176" t="str">
        <f t="shared" si="117"/>
        <v>否</v>
      </c>
      <c r="P1277" s="176" t="str">
        <f t="shared" si="120"/>
        <v>否</v>
      </c>
    </row>
    <row r="1278" ht="14.25" hidden="1" customHeight="1" spans="1:16">
      <c r="A1278" s="167" t="s">
        <v>135</v>
      </c>
      <c r="B1278" s="168" t="s">
        <v>135</v>
      </c>
      <c r="C1278" s="455" t="s">
        <v>2376</v>
      </c>
      <c r="D1278" s="455" t="s">
        <v>2386</v>
      </c>
      <c r="E1278" s="168" t="s">
        <v>147</v>
      </c>
      <c r="F1278" s="51" t="s">
        <v>2387</v>
      </c>
      <c r="G1278" s="26">
        <f>VLOOKUP(D1278,全省上年决算数!$D$4:$G$1301,4)</f>
        <v>2226</v>
      </c>
      <c r="H1278" s="26">
        <f>IFERROR(VLOOKUP(D1278,全省预算!D:I,5,0),)</f>
        <v>0</v>
      </c>
      <c r="I1278" s="26"/>
      <c r="J1278" s="26">
        <f>SUMIF(全省决算数!A1277:A2657,D1278:D2574,全省决算数!C1277:C2657)</f>
        <v>4014</v>
      </c>
      <c r="K1278" s="175">
        <f t="shared" si="118"/>
        <v>1.8</v>
      </c>
      <c r="L1278" s="175"/>
      <c r="M1278" s="175">
        <f t="shared" si="119"/>
        <v>0</v>
      </c>
      <c r="N1278" s="135">
        <f t="shared" si="122"/>
        <v>0.803</v>
      </c>
      <c r="O1278" s="176" t="str">
        <f t="shared" si="117"/>
        <v>是</v>
      </c>
      <c r="P1278" s="176" t="str">
        <f t="shared" si="120"/>
        <v>否</v>
      </c>
    </row>
    <row r="1279" ht="21.95" customHeight="1" spans="1:16">
      <c r="A1279" s="167" t="s">
        <v>135</v>
      </c>
      <c r="B1279" s="456" t="s">
        <v>2312</v>
      </c>
      <c r="C1279" s="168"/>
      <c r="D1279" s="455" t="s">
        <v>2388</v>
      </c>
      <c r="E1279" s="168"/>
      <c r="F1279" s="51" t="s">
        <v>2389</v>
      </c>
      <c r="G1279" s="26">
        <f>SUMIF($C1280:$C$1301,$D1279,$G1280:$G$1301)</f>
        <v>10037</v>
      </c>
      <c r="H1279" s="26">
        <f>VLOOKUP(F1279,全省预算!$F:$H,3,0)</f>
        <v>10180</v>
      </c>
      <c r="I1279" s="26">
        <f>IFERROR(VLOOKUP(D1279,全省调整!A:I,3,0),)</f>
        <v>16819</v>
      </c>
      <c r="J1279" s="26">
        <f>VLOOKUP(F1279,全省决算数!$B:$C,2,0)</f>
        <v>16661</v>
      </c>
      <c r="K1279" s="407">
        <f t="shared" si="118"/>
        <v>1.66</v>
      </c>
      <c r="L1279" s="407">
        <f t="shared" si="121"/>
        <v>1.637</v>
      </c>
      <c r="M1279" s="407">
        <f t="shared" si="119"/>
        <v>0.991</v>
      </c>
      <c r="N1279" s="135">
        <f t="shared" si="122"/>
        <v>0.66</v>
      </c>
      <c r="O1279" s="176" t="str">
        <f t="shared" si="117"/>
        <v>是</v>
      </c>
      <c r="P1279" s="176" t="str">
        <f t="shared" si="120"/>
        <v>是</v>
      </c>
    </row>
    <row r="1280" ht="14.25" hidden="1" customHeight="1" spans="1:16">
      <c r="A1280" s="167" t="s">
        <v>135</v>
      </c>
      <c r="B1280" s="168" t="s">
        <v>135</v>
      </c>
      <c r="C1280" s="455" t="s">
        <v>2388</v>
      </c>
      <c r="D1280" s="455" t="s">
        <v>2390</v>
      </c>
      <c r="E1280" s="168" t="s">
        <v>147</v>
      </c>
      <c r="F1280" s="51" t="s">
        <v>2391</v>
      </c>
      <c r="G1280" s="26">
        <f>VLOOKUP(D1280,全省上年决算数!$D$4:$G$1301,4)</f>
        <v>0</v>
      </c>
      <c r="H1280" s="26">
        <f>IFERROR(VLOOKUP(D1280,全省预算!D:I,5,0),)</f>
        <v>0</v>
      </c>
      <c r="I1280" s="26"/>
      <c r="J1280" s="26">
        <f>SUMIF(全省决算数!A1279:A2659,D1280:D2576,全省决算数!C1279:C2659)</f>
        <v>0</v>
      </c>
      <c r="K1280" s="175"/>
      <c r="L1280" s="175"/>
      <c r="M1280" s="175">
        <f t="shared" si="119"/>
        <v>0</v>
      </c>
      <c r="N1280" s="135" t="str">
        <f t="shared" si="122"/>
        <v/>
      </c>
      <c r="O1280" s="176" t="str">
        <f t="shared" si="117"/>
        <v>否</v>
      </c>
      <c r="P1280" s="176" t="str">
        <f t="shared" si="120"/>
        <v>否</v>
      </c>
    </row>
    <row r="1281" ht="14.25" hidden="1" customHeight="1" spans="1:16">
      <c r="A1281" s="167" t="s">
        <v>135</v>
      </c>
      <c r="B1281" s="168" t="s">
        <v>135</v>
      </c>
      <c r="C1281" s="455" t="s">
        <v>2388</v>
      </c>
      <c r="D1281" s="455" t="s">
        <v>2392</v>
      </c>
      <c r="E1281" s="168" t="s">
        <v>147</v>
      </c>
      <c r="F1281" s="51" t="s">
        <v>2393</v>
      </c>
      <c r="G1281" s="26">
        <f>VLOOKUP(D1281,全省上年决算数!$D$4:$G$1301,4)</f>
        <v>5691</v>
      </c>
      <c r="H1281" s="26">
        <f>IFERROR(VLOOKUP(D1281,全省预算!D:I,5,0),)</f>
        <v>0</v>
      </c>
      <c r="I1281" s="26"/>
      <c r="J1281" s="26">
        <f>SUMIF(全省决算数!A1280:A2660,D1281:D2577,全省决算数!C1280:C2660)</f>
        <v>9234</v>
      </c>
      <c r="K1281" s="175">
        <f t="shared" si="118"/>
        <v>1.62</v>
      </c>
      <c r="L1281" s="175"/>
      <c r="M1281" s="175">
        <f t="shared" si="119"/>
        <v>0</v>
      </c>
      <c r="N1281" s="135">
        <f t="shared" si="122"/>
        <v>0.623</v>
      </c>
      <c r="O1281" s="176" t="str">
        <f t="shared" si="117"/>
        <v>是</v>
      </c>
      <c r="P1281" s="176" t="str">
        <f t="shared" si="120"/>
        <v>否</v>
      </c>
    </row>
    <row r="1282" ht="14.25" hidden="1" customHeight="1" spans="1:16">
      <c r="A1282" s="167" t="s">
        <v>135</v>
      </c>
      <c r="B1282" s="168" t="s">
        <v>135</v>
      </c>
      <c r="C1282" s="455" t="s">
        <v>2388</v>
      </c>
      <c r="D1282" s="455" t="s">
        <v>2394</v>
      </c>
      <c r="E1282" s="168" t="s">
        <v>147</v>
      </c>
      <c r="F1282" s="51" t="s">
        <v>2395</v>
      </c>
      <c r="G1282" s="26">
        <f>VLOOKUP(D1282,全省上年决算数!$D$4:$G$1301,4)</f>
        <v>1055</v>
      </c>
      <c r="H1282" s="26">
        <f>IFERROR(VLOOKUP(D1282,全省预算!D:I,5,0),)</f>
        <v>0</v>
      </c>
      <c r="I1282" s="26"/>
      <c r="J1282" s="26">
        <f>SUMIF(全省决算数!A1281:A2661,D1282:D2578,全省决算数!C1281:C2661)</f>
        <v>673</v>
      </c>
      <c r="K1282" s="175">
        <f t="shared" si="118"/>
        <v>0.64</v>
      </c>
      <c r="L1282" s="175"/>
      <c r="M1282" s="175">
        <f t="shared" si="119"/>
        <v>0</v>
      </c>
      <c r="N1282" s="135">
        <f t="shared" si="122"/>
        <v>-0.362</v>
      </c>
      <c r="O1282" s="176" t="str">
        <f t="shared" si="117"/>
        <v>是</v>
      </c>
      <c r="P1282" s="176" t="str">
        <f t="shared" si="120"/>
        <v>否</v>
      </c>
    </row>
    <row r="1283" ht="14.25" hidden="1" customHeight="1" spans="1:16">
      <c r="A1283" s="167" t="s">
        <v>135</v>
      </c>
      <c r="B1283" s="168" t="s">
        <v>135</v>
      </c>
      <c r="C1283" s="455" t="s">
        <v>2388</v>
      </c>
      <c r="D1283" s="455" t="s">
        <v>2396</v>
      </c>
      <c r="E1283" s="168" t="s">
        <v>147</v>
      </c>
      <c r="F1283" s="27" t="s">
        <v>2397</v>
      </c>
      <c r="G1283" s="26">
        <f>VLOOKUP(D1283,全省上年决算数!$D$4:$G$1301,4)</f>
        <v>3204</v>
      </c>
      <c r="H1283" s="26">
        <f>IFERROR(VLOOKUP(D1283,全省预算!D:I,5,0),)</f>
        <v>0</v>
      </c>
      <c r="I1283" s="26"/>
      <c r="J1283" s="26">
        <f>SUMIF(全省决算数!A1282:A2662,D1283:D2579,全省决算数!C1282:C2662)</f>
        <v>6676</v>
      </c>
      <c r="K1283" s="175">
        <f t="shared" si="118"/>
        <v>2.08</v>
      </c>
      <c r="L1283" s="175"/>
      <c r="M1283" s="175">
        <f t="shared" si="119"/>
        <v>0</v>
      </c>
      <c r="N1283" s="135">
        <f t="shared" si="122"/>
        <v>1.084</v>
      </c>
      <c r="O1283" s="176" t="str">
        <f t="shared" si="117"/>
        <v>是</v>
      </c>
      <c r="P1283" s="176" t="str">
        <f t="shared" si="120"/>
        <v>否</v>
      </c>
    </row>
    <row r="1284" ht="14.25" hidden="1" customHeight="1" spans="1:16">
      <c r="A1284" s="167" t="s">
        <v>135</v>
      </c>
      <c r="B1284" s="168" t="s">
        <v>135</v>
      </c>
      <c r="C1284" s="455" t="s">
        <v>2388</v>
      </c>
      <c r="D1284" s="455" t="s">
        <v>2398</v>
      </c>
      <c r="E1284" s="168" t="s">
        <v>147</v>
      </c>
      <c r="F1284" s="51" t="s">
        <v>2399</v>
      </c>
      <c r="G1284" s="26">
        <f>VLOOKUP(D1284,全省上年决算数!$D$4:$G$1301,4)</f>
        <v>0</v>
      </c>
      <c r="H1284" s="26">
        <f>IFERROR(VLOOKUP(D1284,全省预算!D:I,5,0),)</f>
        <v>0</v>
      </c>
      <c r="I1284" s="26"/>
      <c r="J1284" s="26">
        <f>SUMIF(全省决算数!A1283:A2663,D1284:D2580,全省决算数!C1283:C2663)</f>
        <v>0</v>
      </c>
      <c r="K1284" s="175"/>
      <c r="L1284" s="175"/>
      <c r="M1284" s="175">
        <f t="shared" si="119"/>
        <v>0</v>
      </c>
      <c r="N1284" s="135" t="str">
        <f t="shared" si="122"/>
        <v/>
      </c>
      <c r="O1284" s="176" t="str">
        <f t="shared" ref="O1284:O1327" si="123">IF(F1284&lt;&gt;"",IF(SUM(G1284:J1284)&lt;&gt;0,"是","否"),"空")</f>
        <v>否</v>
      </c>
      <c r="P1284" s="176" t="str">
        <f t="shared" si="120"/>
        <v>否</v>
      </c>
    </row>
    <row r="1285" ht="14.25" hidden="1" customHeight="1" spans="1:16">
      <c r="A1285" s="167" t="s">
        <v>135</v>
      </c>
      <c r="B1285" s="168" t="s">
        <v>135</v>
      </c>
      <c r="C1285" s="455" t="s">
        <v>2388</v>
      </c>
      <c r="D1285" s="455" t="s">
        <v>2400</v>
      </c>
      <c r="E1285" s="168" t="s">
        <v>147</v>
      </c>
      <c r="F1285" s="51" t="s">
        <v>2401</v>
      </c>
      <c r="G1285" s="26">
        <f>VLOOKUP(D1285,全省上年决算数!$D$4:$G$1301,4)</f>
        <v>0</v>
      </c>
      <c r="H1285" s="26">
        <f>IFERROR(VLOOKUP(D1285,全省预算!D:I,5,0),)</f>
        <v>0</v>
      </c>
      <c r="I1285" s="26"/>
      <c r="J1285" s="26">
        <f>SUMIF(全省决算数!A1284:A2664,D1285:D2581,全省决算数!C1284:C2664)</f>
        <v>0</v>
      </c>
      <c r="K1285" s="175"/>
      <c r="L1285" s="175"/>
      <c r="M1285" s="175">
        <f t="shared" ref="M1285:M1304" si="124">IFERROR(J1285/I1285,0)</f>
        <v>0</v>
      </c>
      <c r="N1285" s="135" t="str">
        <f t="shared" si="122"/>
        <v/>
      </c>
      <c r="O1285" s="176" t="str">
        <f t="shared" si="123"/>
        <v>否</v>
      </c>
      <c r="P1285" s="176" t="str">
        <f t="shared" ref="P1285:P1313" si="125">IF(C1285&lt;&gt;"","否","是")</f>
        <v>否</v>
      </c>
    </row>
    <row r="1286" ht="14.25" hidden="1" customHeight="1" spans="1:16">
      <c r="A1286" s="167" t="s">
        <v>135</v>
      </c>
      <c r="B1286" s="168" t="s">
        <v>135</v>
      </c>
      <c r="C1286" s="455" t="s">
        <v>2388</v>
      </c>
      <c r="D1286" s="455" t="s">
        <v>2402</v>
      </c>
      <c r="E1286" s="168" t="s">
        <v>147</v>
      </c>
      <c r="F1286" s="51" t="s">
        <v>2403</v>
      </c>
      <c r="G1286" s="26">
        <f>VLOOKUP(D1286,全省上年决算数!$D$4:$G$1301,4)</f>
        <v>0</v>
      </c>
      <c r="H1286" s="26">
        <f>IFERROR(VLOOKUP(D1286,全省预算!D:I,5,0),)</f>
        <v>0</v>
      </c>
      <c r="I1286" s="26"/>
      <c r="J1286" s="26">
        <f>SUMIF(全省决算数!A1285:A2665,D1286:D2582,全省决算数!C1285:C2665)</f>
        <v>0</v>
      </c>
      <c r="K1286" s="175"/>
      <c r="L1286" s="175"/>
      <c r="M1286" s="175">
        <f t="shared" si="124"/>
        <v>0</v>
      </c>
      <c r="N1286" s="135" t="str">
        <f t="shared" si="122"/>
        <v/>
      </c>
      <c r="O1286" s="176" t="str">
        <f t="shared" si="123"/>
        <v>否</v>
      </c>
      <c r="P1286" s="176" t="str">
        <f t="shared" si="125"/>
        <v>否</v>
      </c>
    </row>
    <row r="1287" ht="14.25" hidden="1" customHeight="1" spans="1:16">
      <c r="A1287" s="167" t="s">
        <v>135</v>
      </c>
      <c r="B1287" s="168" t="s">
        <v>135</v>
      </c>
      <c r="C1287" s="455" t="s">
        <v>2388</v>
      </c>
      <c r="D1287" s="455" t="s">
        <v>2404</v>
      </c>
      <c r="E1287" s="168" t="s">
        <v>147</v>
      </c>
      <c r="F1287" s="51" t="s">
        <v>2405</v>
      </c>
      <c r="G1287" s="26">
        <f>VLOOKUP(D1287,全省上年决算数!$D$4:$G$1301,4)</f>
        <v>67</v>
      </c>
      <c r="H1287" s="26">
        <f>IFERROR(VLOOKUP(D1287,全省预算!D:I,5,0),)</f>
        <v>0</v>
      </c>
      <c r="I1287" s="26"/>
      <c r="J1287" s="26">
        <f>SUMIF(全省决算数!A1286:A2666,D1287:D2583,全省决算数!C1286:C2666)</f>
        <v>68</v>
      </c>
      <c r="K1287" s="175">
        <f t="shared" ref="K1287:K1304" si="126">J1287/G1287</f>
        <v>1.01</v>
      </c>
      <c r="L1287" s="175"/>
      <c r="M1287" s="175">
        <f t="shared" si="124"/>
        <v>0</v>
      </c>
      <c r="N1287" s="135">
        <f t="shared" si="122"/>
        <v>0.015</v>
      </c>
      <c r="O1287" s="176" t="str">
        <f t="shared" si="123"/>
        <v>是</v>
      </c>
      <c r="P1287" s="176" t="str">
        <f t="shared" si="125"/>
        <v>否</v>
      </c>
    </row>
    <row r="1288" ht="14.25" hidden="1" customHeight="1" spans="1:16">
      <c r="A1288" s="167" t="s">
        <v>135</v>
      </c>
      <c r="B1288" s="168" t="s">
        <v>135</v>
      </c>
      <c r="C1288" s="455" t="s">
        <v>2388</v>
      </c>
      <c r="D1288" s="455" t="s">
        <v>2406</v>
      </c>
      <c r="E1288" s="168" t="s">
        <v>147</v>
      </c>
      <c r="F1288" s="51" t="s">
        <v>2407</v>
      </c>
      <c r="G1288" s="26">
        <f>VLOOKUP(D1288,全省上年决算数!$D$4:$G$1301,4)</f>
        <v>20</v>
      </c>
      <c r="H1288" s="26">
        <f>IFERROR(VLOOKUP(D1288,全省预算!D:I,5,0),)</f>
        <v>0</v>
      </c>
      <c r="I1288" s="26"/>
      <c r="J1288" s="26">
        <f>SUMIF(全省决算数!A1287:A2667,D1288:D2584,全省决算数!C1287:C2667)</f>
        <v>10</v>
      </c>
      <c r="K1288" s="175">
        <f t="shared" si="126"/>
        <v>0.5</v>
      </c>
      <c r="L1288" s="175"/>
      <c r="M1288" s="175">
        <f t="shared" si="124"/>
        <v>0</v>
      </c>
      <c r="N1288" s="135">
        <f t="shared" si="122"/>
        <v>-0.5</v>
      </c>
      <c r="O1288" s="176" t="str">
        <f t="shared" si="123"/>
        <v>是</v>
      </c>
      <c r="P1288" s="176" t="str">
        <f t="shared" si="125"/>
        <v>否</v>
      </c>
    </row>
    <row r="1289" ht="14.25" hidden="1" customHeight="1" spans="1:16">
      <c r="A1289" s="167" t="s">
        <v>135</v>
      </c>
      <c r="B1289" s="168" t="s">
        <v>135</v>
      </c>
      <c r="C1289" s="455" t="s">
        <v>2388</v>
      </c>
      <c r="D1289" s="455" t="s">
        <v>2408</v>
      </c>
      <c r="E1289" s="168" t="s">
        <v>147</v>
      </c>
      <c r="F1289" s="51" t="s">
        <v>2409</v>
      </c>
      <c r="G1289" s="26">
        <f>VLOOKUP(D1289,全省上年决算数!$D$4:$G$1301,4)</f>
        <v>0</v>
      </c>
      <c r="H1289" s="26">
        <f>IFERROR(VLOOKUP(D1289,全省预算!D:I,5,0),)</f>
        <v>0</v>
      </c>
      <c r="I1289" s="26"/>
      <c r="J1289" s="26">
        <f>SUMIF(全省决算数!A1288:A2668,D1289:D2585,全省决算数!C1288:C2668)</f>
        <v>0</v>
      </c>
      <c r="K1289" s="175"/>
      <c r="L1289" s="175"/>
      <c r="M1289" s="175">
        <f t="shared" si="124"/>
        <v>0</v>
      </c>
      <c r="N1289" s="135" t="str">
        <f t="shared" si="122"/>
        <v/>
      </c>
      <c r="O1289" s="176" t="str">
        <f t="shared" si="123"/>
        <v>否</v>
      </c>
      <c r="P1289" s="176" t="str">
        <f t="shared" si="125"/>
        <v>否</v>
      </c>
    </row>
    <row r="1290" ht="14.25" hidden="1" customHeight="1" spans="1:16">
      <c r="A1290" s="167" t="s">
        <v>135</v>
      </c>
      <c r="B1290" s="168" t="s">
        <v>135</v>
      </c>
      <c r="C1290" s="455" t="s">
        <v>2388</v>
      </c>
      <c r="D1290" s="455" t="s">
        <v>2410</v>
      </c>
      <c r="E1290" s="168" t="s">
        <v>147</v>
      </c>
      <c r="F1290" s="51" t="s">
        <v>2411</v>
      </c>
      <c r="G1290" s="26">
        <f>VLOOKUP(D1290,全省上年决算数!$D$4:$G$1301,4)</f>
        <v>0</v>
      </c>
      <c r="H1290" s="26">
        <f>IFERROR(VLOOKUP(D1290,全省预算!D:I,5,0),)</f>
        <v>0</v>
      </c>
      <c r="I1290" s="26"/>
      <c r="J1290" s="26">
        <f>SUMIF(全省决算数!A1289:A2669,D1290:D2586,全省决算数!C1289:C2669)</f>
        <v>0</v>
      </c>
      <c r="K1290" s="175"/>
      <c r="L1290" s="175"/>
      <c r="M1290" s="175">
        <f t="shared" si="124"/>
        <v>0</v>
      </c>
      <c r="N1290" s="135" t="str">
        <f t="shared" si="122"/>
        <v/>
      </c>
      <c r="O1290" s="176" t="str">
        <f t="shared" si="123"/>
        <v>否</v>
      </c>
      <c r="P1290" s="176" t="str">
        <f t="shared" si="125"/>
        <v>否</v>
      </c>
    </row>
    <row r="1291" hidden="1" customHeight="1" spans="1:16">
      <c r="A1291" s="167" t="s">
        <v>134</v>
      </c>
      <c r="B1291" s="168" t="s">
        <v>135</v>
      </c>
      <c r="C1291" s="168"/>
      <c r="D1291" s="169" t="s">
        <v>2412</v>
      </c>
      <c r="E1291" s="168" t="s">
        <v>147</v>
      </c>
      <c r="F1291" s="56" t="s">
        <v>2413</v>
      </c>
      <c r="G1291" s="26">
        <f>VLOOKUP(D1291,全省上年决算数!$D$4:$G$1301,4)</f>
        <v>0</v>
      </c>
      <c r="H1291" s="170">
        <f>IFERROR(VLOOKUP(D1291,全省预算!D:I,5,0),)</f>
        <v>460000</v>
      </c>
      <c r="I1291" s="170"/>
      <c r="J1291" s="170">
        <f>SUMIF(全省决算数!A1290:A2670,D1291:D2587,全省决算数!C1290:C2670)</f>
        <v>0</v>
      </c>
      <c r="K1291" s="405"/>
      <c r="L1291" s="405"/>
      <c r="M1291" s="407">
        <f t="shared" si="124"/>
        <v>0</v>
      </c>
      <c r="N1291" s="135" t="str">
        <f t="shared" si="122"/>
        <v/>
      </c>
      <c r="O1291" s="176" t="str">
        <f t="shared" si="123"/>
        <v>是</v>
      </c>
      <c r="P1291" s="176" t="str">
        <f t="shared" si="125"/>
        <v>是</v>
      </c>
    </row>
    <row r="1292" ht="21.95" customHeight="1" spans="1:16">
      <c r="A1292" s="167" t="s">
        <v>134</v>
      </c>
      <c r="B1292" s="168"/>
      <c r="C1292" s="168"/>
      <c r="D1292" s="455" t="s">
        <v>2414</v>
      </c>
      <c r="E1292" s="168"/>
      <c r="F1292" s="56" t="s">
        <v>2415</v>
      </c>
      <c r="G1292" s="170">
        <f>SUMIF($B1293:$B$1301,$D1292,$G1293:$G$1301)</f>
        <v>1165603</v>
      </c>
      <c r="H1292" s="170">
        <f>VLOOKUP(F1292,全省预算!$F:$H,3,0)</f>
        <v>428790</v>
      </c>
      <c r="I1292" s="170">
        <f>SUMIF($B1293:$B$1301,$D1292,$I1293:$I$1301)</f>
        <v>192643</v>
      </c>
      <c r="J1292" s="170">
        <f>VLOOKUP(F1292,全省决算数!$B:$C,2,0)</f>
        <v>201221</v>
      </c>
      <c r="K1292" s="405">
        <f t="shared" si="126"/>
        <v>0.173</v>
      </c>
      <c r="L1292" s="405">
        <f t="shared" ref="L1292:L1304" si="127">J1292/H1292</f>
        <v>0.469</v>
      </c>
      <c r="M1292" s="405">
        <f t="shared" si="124"/>
        <v>1.045</v>
      </c>
      <c r="N1292" s="133">
        <f t="shared" si="122"/>
        <v>-0.827</v>
      </c>
      <c r="O1292" s="176" t="str">
        <f t="shared" si="123"/>
        <v>是</v>
      </c>
      <c r="P1292" s="176" t="str">
        <f t="shared" si="125"/>
        <v>是</v>
      </c>
    </row>
    <row r="1293" hidden="1" customHeight="1" spans="1:16">
      <c r="A1293" s="167"/>
      <c r="B1293" s="456" t="s">
        <v>2414</v>
      </c>
      <c r="C1293" s="168"/>
      <c r="D1293" s="169" t="s">
        <v>2416</v>
      </c>
      <c r="E1293" s="168" t="s">
        <v>147</v>
      </c>
      <c r="F1293" s="51" t="s">
        <v>2417</v>
      </c>
      <c r="G1293" s="26">
        <f>VLOOKUP(D1293,全省上年决算数!$D$4:$G$1301,4)</f>
        <v>206990</v>
      </c>
      <c r="H1293" s="26">
        <f>IFERROR(VLOOKUP(D1293,全省预算!D:I,5,0),)</f>
        <v>0</v>
      </c>
      <c r="I1293" s="26">
        <f>IFERROR(VLOOKUP(D1293,全省调整!A:I,3,0),)</f>
        <v>192643</v>
      </c>
      <c r="J1293" s="26">
        <f>SUMIF(全省决算数!A1292:A2672,D1293:D2589,全省决算数!C1292:C2672)</f>
        <v>0</v>
      </c>
      <c r="K1293" s="407">
        <f t="shared" si="126"/>
        <v>0</v>
      </c>
      <c r="L1293" s="407"/>
      <c r="M1293" s="407">
        <f t="shared" si="124"/>
        <v>0</v>
      </c>
      <c r="N1293" s="133">
        <f t="shared" si="122"/>
        <v>-1</v>
      </c>
      <c r="O1293" s="176" t="str">
        <f t="shared" si="123"/>
        <v>是</v>
      </c>
      <c r="P1293" s="176" t="str">
        <f t="shared" si="125"/>
        <v>是</v>
      </c>
    </row>
    <row r="1294" hidden="1" customHeight="1" spans="1:16">
      <c r="A1294" s="167" t="s">
        <v>135</v>
      </c>
      <c r="B1294" s="456" t="s">
        <v>2414</v>
      </c>
      <c r="C1294" s="168"/>
      <c r="D1294" s="409">
        <v>2280101</v>
      </c>
      <c r="E1294" s="168" t="s">
        <v>147</v>
      </c>
      <c r="F1294" s="51" t="s">
        <v>2418</v>
      </c>
      <c r="G1294" s="26">
        <f>VLOOKUP(D1294,全省上年决算数!$D$4:$G$1301,4)</f>
        <v>1359</v>
      </c>
      <c r="H1294" s="26">
        <f>IFERROR(VLOOKUP(D1294,全省预算!D:I,5,0),)</f>
        <v>0</v>
      </c>
      <c r="I1294" s="26">
        <f>IFERROR(VLOOKUP(D1294,全省调整!A:I,3,0),)</f>
        <v>0</v>
      </c>
      <c r="J1294" s="26">
        <f>SUMIF(全省决算数!A1293:A2673,D1294:D2590,全省决算数!C1293:C2673)</f>
        <v>91051</v>
      </c>
      <c r="K1294" s="411">
        <f t="shared" si="126"/>
        <v>66.999</v>
      </c>
      <c r="L1294" s="407"/>
      <c r="M1294" s="407">
        <f t="shared" si="124"/>
        <v>0</v>
      </c>
      <c r="N1294" s="135">
        <f t="shared" si="122"/>
        <v>65.999</v>
      </c>
      <c r="O1294" s="176" t="str">
        <f t="shared" si="123"/>
        <v>是</v>
      </c>
      <c r="P1294" s="176" t="str">
        <f t="shared" si="125"/>
        <v>是</v>
      </c>
    </row>
    <row r="1295" hidden="1" customHeight="1" spans="1:16">
      <c r="A1295" s="167" t="s">
        <v>135</v>
      </c>
      <c r="B1295" s="456" t="s">
        <v>2414</v>
      </c>
      <c r="C1295" s="168"/>
      <c r="D1295" s="409">
        <v>2280102</v>
      </c>
      <c r="E1295" s="168" t="s">
        <v>147</v>
      </c>
      <c r="F1295" s="51" t="s">
        <v>2419</v>
      </c>
      <c r="G1295" s="26">
        <f>VLOOKUP(D1295,全省上年决算数!$D$4:$G$1301,4)</f>
        <v>1545</v>
      </c>
      <c r="H1295" s="26">
        <f>IFERROR(VLOOKUP(D1295,全省预算!D:I,5,0),)</f>
        <v>0</v>
      </c>
      <c r="I1295" s="26">
        <f>IFERROR(VLOOKUP(D1295,全省调整!A:I,3,0),)</f>
        <v>0</v>
      </c>
      <c r="J1295" s="26">
        <f>SUMIF(全省决算数!A1294:A2674,D1295:D2591,全省决算数!C1294:C2674)</f>
        <v>64</v>
      </c>
      <c r="K1295" s="407">
        <f t="shared" si="126"/>
        <v>0.041</v>
      </c>
      <c r="L1295" s="407"/>
      <c r="M1295" s="407">
        <f t="shared" si="124"/>
        <v>0</v>
      </c>
      <c r="N1295" s="133">
        <f t="shared" si="122"/>
        <v>-0.959</v>
      </c>
      <c r="O1295" s="176" t="str">
        <f t="shared" si="123"/>
        <v>是</v>
      </c>
      <c r="P1295" s="176" t="str">
        <f t="shared" si="125"/>
        <v>是</v>
      </c>
    </row>
    <row r="1296" hidden="1" customHeight="1" spans="1:16">
      <c r="A1296" s="167" t="s">
        <v>135</v>
      </c>
      <c r="B1296" s="456" t="s">
        <v>2414</v>
      </c>
      <c r="C1296" s="168"/>
      <c r="D1296" s="409">
        <v>2280103</v>
      </c>
      <c r="E1296" s="168" t="s">
        <v>147</v>
      </c>
      <c r="F1296" s="51" t="s">
        <v>2420</v>
      </c>
      <c r="G1296" s="26">
        <f>VLOOKUP(D1296,全省上年决算数!$D$4:$G$1301,4)</f>
        <v>950791</v>
      </c>
      <c r="H1296" s="26">
        <f>IFERROR(VLOOKUP(D1296,全省预算!D:I,5,0),)</f>
        <v>0</v>
      </c>
      <c r="I1296" s="26">
        <f>IFERROR(VLOOKUP(D1296,全省调整!A:I,3,0),)</f>
        <v>0</v>
      </c>
      <c r="J1296" s="26">
        <f>SUMIF(全省决算数!A1295:A2675,D1296:D2592,全省决算数!C1295:C2675)</f>
        <v>116</v>
      </c>
      <c r="K1296" s="407">
        <f t="shared" si="126"/>
        <v>0</v>
      </c>
      <c r="L1296" s="407"/>
      <c r="M1296" s="407">
        <f t="shared" si="124"/>
        <v>0</v>
      </c>
      <c r="N1296" s="135">
        <f t="shared" si="122"/>
        <v>-1</v>
      </c>
      <c r="O1296" s="176" t="str">
        <f t="shared" si="123"/>
        <v>是</v>
      </c>
      <c r="P1296" s="176" t="str">
        <f t="shared" si="125"/>
        <v>是</v>
      </c>
    </row>
    <row r="1297" hidden="1" customHeight="1" spans="1:16">
      <c r="A1297" s="167" t="s">
        <v>135</v>
      </c>
      <c r="B1297" s="456" t="s">
        <v>2414</v>
      </c>
      <c r="C1297" s="168"/>
      <c r="D1297" s="169" t="s">
        <v>2421</v>
      </c>
      <c r="E1297" s="168" t="s">
        <v>147</v>
      </c>
      <c r="F1297" s="51" t="s">
        <v>2422</v>
      </c>
      <c r="G1297" s="26">
        <f>VLOOKUP(D1297,全省上年决算数!$D$4:$G$1301,4)</f>
        <v>4918</v>
      </c>
      <c r="H1297" s="26">
        <f>IFERROR(VLOOKUP(D1297,全省预算!D:I,5,0),)</f>
        <v>350000</v>
      </c>
      <c r="I1297" s="26">
        <f>IFERROR(VLOOKUP(D1297,全省调整!A:I,3,0),)</f>
        <v>0</v>
      </c>
      <c r="J1297" s="26">
        <f>SUMIF(全省决算数!A1296:A2676,D1297:D2593,全省决算数!C1296:C2676)</f>
        <v>0</v>
      </c>
      <c r="K1297" s="407">
        <f t="shared" si="126"/>
        <v>0</v>
      </c>
      <c r="L1297" s="407">
        <f t="shared" si="127"/>
        <v>0</v>
      </c>
      <c r="M1297" s="407">
        <f t="shared" si="124"/>
        <v>0</v>
      </c>
      <c r="N1297" s="135">
        <f t="shared" si="122"/>
        <v>-1</v>
      </c>
      <c r="O1297" s="176" t="str">
        <f t="shared" si="123"/>
        <v>是</v>
      </c>
      <c r="P1297" s="176" t="str">
        <f t="shared" si="125"/>
        <v>是</v>
      </c>
    </row>
    <row r="1298" hidden="1" customHeight="1" spans="1:16">
      <c r="A1298" s="167" t="s">
        <v>135</v>
      </c>
      <c r="B1298" s="456" t="s">
        <v>2414</v>
      </c>
      <c r="C1298" s="168"/>
      <c r="D1298" s="409">
        <v>2280104</v>
      </c>
      <c r="E1298" s="168" t="s">
        <v>147</v>
      </c>
      <c r="F1298" s="51" t="s">
        <v>2423</v>
      </c>
      <c r="G1298" s="26">
        <f>VLOOKUP(D1298,全省上年决算数!$D$4:$G$1301,4)</f>
        <v>0</v>
      </c>
      <c r="H1298" s="26">
        <f>IFERROR(VLOOKUP(D1298,全省预算!D:I,5,0),)</f>
        <v>0</v>
      </c>
      <c r="I1298" s="26">
        <f>IFERROR(VLOOKUP(D1298,全省调整!A:I,3,0),)</f>
        <v>0</v>
      </c>
      <c r="J1298" s="26">
        <f>SUMIF(全省决算数!A1297:A2677,D1298:D2594,全省决算数!C1297:C2677)</f>
        <v>101412</v>
      </c>
      <c r="K1298" s="407"/>
      <c r="L1298" s="407"/>
      <c r="M1298" s="407">
        <f t="shared" si="124"/>
        <v>0</v>
      </c>
      <c r="N1298" s="133" t="str">
        <f t="shared" si="122"/>
        <v/>
      </c>
      <c r="O1298" s="176" t="str">
        <f t="shared" si="123"/>
        <v>是</v>
      </c>
      <c r="P1298" s="176" t="str">
        <f t="shared" si="125"/>
        <v>是</v>
      </c>
    </row>
    <row r="1299" ht="21.95" customHeight="1" spans="1:16">
      <c r="A1299" s="167" t="s">
        <v>134</v>
      </c>
      <c r="B1299" s="168"/>
      <c r="C1299" s="168"/>
      <c r="D1299" s="455" t="s">
        <v>2424</v>
      </c>
      <c r="E1299" s="168"/>
      <c r="F1299" s="56" t="s">
        <v>2425</v>
      </c>
      <c r="G1299" s="170">
        <f>SUMIF($B1300:$B$1301,$D1299,$G1300:$G$1301)</f>
        <v>0</v>
      </c>
      <c r="H1299" s="170"/>
      <c r="I1299" s="170">
        <f>IFERROR(VLOOKUP(D1299,全省调整!A:I,3,0),)</f>
        <v>8578</v>
      </c>
      <c r="J1299" s="170"/>
      <c r="K1299" s="405"/>
      <c r="L1299" s="405"/>
      <c r="M1299" s="407">
        <f t="shared" si="124"/>
        <v>0</v>
      </c>
      <c r="N1299" s="133"/>
      <c r="O1299" s="176" t="str">
        <f t="shared" si="123"/>
        <v>是</v>
      </c>
      <c r="P1299" s="176" t="str">
        <f t="shared" si="125"/>
        <v>是</v>
      </c>
    </row>
    <row r="1300" ht="21.95" customHeight="1" spans="1:16">
      <c r="A1300" s="167" t="s">
        <v>134</v>
      </c>
      <c r="B1300" s="168" t="s">
        <v>135</v>
      </c>
      <c r="C1300" s="168"/>
      <c r="D1300" s="169" t="s">
        <v>2426</v>
      </c>
      <c r="E1300" s="168" t="s">
        <v>135</v>
      </c>
      <c r="F1300" s="56" t="s">
        <v>2427</v>
      </c>
      <c r="G1300" s="170">
        <f>SUMIF($B1301:$B$1302,$D1300,$G1301:$G$1302)</f>
        <v>674631</v>
      </c>
      <c r="H1300" s="170">
        <f>VLOOKUP(F1300,全省预算!$F:$H,3,0)</f>
        <v>320000</v>
      </c>
      <c r="I1300" s="170">
        <f>IFERROR(VLOOKUP(D1300,全省调整!A:I,3,0),)</f>
        <v>1095802</v>
      </c>
      <c r="J1300" s="170">
        <f>VLOOKUP(F1300,全省决算数!$B:$C,2,0)</f>
        <v>879205</v>
      </c>
      <c r="K1300" s="405">
        <f t="shared" si="126"/>
        <v>1.303</v>
      </c>
      <c r="L1300" s="405">
        <f t="shared" si="127"/>
        <v>2.748</v>
      </c>
      <c r="M1300" s="407">
        <f t="shared" si="124"/>
        <v>0.802</v>
      </c>
      <c r="N1300" s="133">
        <f t="shared" si="122"/>
        <v>0.303</v>
      </c>
      <c r="O1300" s="176" t="str">
        <f t="shared" si="123"/>
        <v>是</v>
      </c>
      <c r="P1300" s="176" t="str">
        <f t="shared" si="125"/>
        <v>是</v>
      </c>
    </row>
    <row r="1301" hidden="1" customHeight="1" spans="1:16">
      <c r="A1301" s="167" t="s">
        <v>135</v>
      </c>
      <c r="B1301" s="456" t="s">
        <v>2426</v>
      </c>
      <c r="C1301" s="168"/>
      <c r="D1301" s="169" t="s">
        <v>2428</v>
      </c>
      <c r="E1301" s="168" t="s">
        <v>147</v>
      </c>
      <c r="F1301" s="51" t="s">
        <v>2429</v>
      </c>
      <c r="G1301" s="26">
        <f>VLOOKUP(D1301,全省上年决算数!$D$4:$G$1301,4)</f>
        <v>0</v>
      </c>
      <c r="H1301" s="26">
        <f>IFERROR(VLOOKUP(D1301,全省预算!D:I,5,0),)</f>
        <v>320000</v>
      </c>
      <c r="I1301" s="26">
        <f>IFERROR(VLOOKUP(D1301,全省调整!A:I,3,0),)</f>
        <v>0</v>
      </c>
      <c r="J1301" s="26">
        <f>SUMIF(全省决算数!A1300:A2680,D1301:D2597,全省决算数!C1300:C2680)</f>
        <v>0</v>
      </c>
      <c r="K1301" s="407"/>
      <c r="L1301" s="407"/>
      <c r="M1301" s="407">
        <f t="shared" si="124"/>
        <v>0</v>
      </c>
      <c r="N1301" s="133" t="str">
        <f t="shared" si="122"/>
        <v/>
      </c>
      <c r="O1301" s="176" t="str">
        <f t="shared" si="123"/>
        <v>是</v>
      </c>
      <c r="P1301" s="176" t="str">
        <f t="shared" si="125"/>
        <v>是</v>
      </c>
    </row>
    <row r="1302" hidden="1" customHeight="1" spans="1:16">
      <c r="A1302" s="167" t="s">
        <v>135</v>
      </c>
      <c r="B1302" s="456" t="s">
        <v>2426</v>
      </c>
      <c r="C1302" s="168"/>
      <c r="D1302" s="455" t="s">
        <v>2430</v>
      </c>
      <c r="E1302" s="168" t="s">
        <v>147</v>
      </c>
      <c r="F1302" s="51" t="s">
        <v>2431</v>
      </c>
      <c r="G1302" s="26">
        <f>VLOOKUP(D1302,全省上年决算数!$D$4:$G$1301,4)</f>
        <v>674631</v>
      </c>
      <c r="H1302" s="26">
        <f>IFERROR(VLOOKUP(D1302,全省预算!D:I,5,0),)</f>
        <v>0</v>
      </c>
      <c r="I1302" s="26">
        <f>IFERROR(VLOOKUP(D1302,全省调整!A:I,3,0),)</f>
        <v>1095802</v>
      </c>
      <c r="J1302" s="26">
        <f>SUMIF(全省决算数!A1301:A2681,D1302:D2598,全省决算数!C1301:C2681)</f>
        <v>879205</v>
      </c>
      <c r="K1302" s="407">
        <f t="shared" si="126"/>
        <v>1.303</v>
      </c>
      <c r="L1302" s="407"/>
      <c r="M1302" s="407">
        <f t="shared" si="124"/>
        <v>0.802</v>
      </c>
      <c r="N1302" s="135">
        <f t="shared" si="122"/>
        <v>0.303</v>
      </c>
      <c r="O1302" s="176" t="str">
        <f t="shared" si="123"/>
        <v>是</v>
      </c>
      <c r="P1302" s="176" t="str">
        <f t="shared" si="125"/>
        <v>是</v>
      </c>
    </row>
    <row r="1303" hidden="1" spans="1:16">
      <c r="A1303" s="184"/>
      <c r="B1303" s="181"/>
      <c r="C1303" s="162"/>
      <c r="D1303" s="180"/>
      <c r="E1303" s="180"/>
      <c r="F1303" s="249"/>
      <c r="G1303" s="410"/>
      <c r="H1303" s="410"/>
      <c r="I1303" s="410"/>
      <c r="J1303" s="410"/>
      <c r="K1303" s="175"/>
      <c r="L1303" s="175"/>
      <c r="M1303" s="175">
        <f t="shared" si="124"/>
        <v>0</v>
      </c>
      <c r="N1303" s="133" t="str">
        <f t="shared" si="122"/>
        <v/>
      </c>
      <c r="O1303" s="176" t="str">
        <f t="shared" si="123"/>
        <v>空</v>
      </c>
      <c r="P1303" s="176" t="str">
        <f t="shared" si="125"/>
        <v>是</v>
      </c>
    </row>
    <row r="1304" ht="21.95" customHeight="1" spans="1:16">
      <c r="A1304" s="181"/>
      <c r="B1304" s="181"/>
      <c r="C1304" s="162"/>
      <c r="D1304" s="180"/>
      <c r="E1304" s="180"/>
      <c r="F1304" s="63" t="s">
        <v>2432</v>
      </c>
      <c r="G1304" s="148">
        <f>SUMIF($A:$A,"类",G:G)</f>
        <v>44379771</v>
      </c>
      <c r="H1304" s="148">
        <f>SUMIF($A:$A,"类",H:H)</f>
        <v>45720000</v>
      </c>
      <c r="I1304" s="148">
        <f>SUMIF($A:$A,"类",I:I)</f>
        <v>49212055</v>
      </c>
      <c r="J1304" s="148">
        <f>SUMIF($A:$A,"类",J:J)</f>
        <v>47128264</v>
      </c>
      <c r="K1304" s="405">
        <f t="shared" si="126"/>
        <v>1.062</v>
      </c>
      <c r="L1304" s="405">
        <f t="shared" si="127"/>
        <v>1.031</v>
      </c>
      <c r="M1304" s="405">
        <f t="shared" si="124"/>
        <v>0.958</v>
      </c>
      <c r="N1304" s="133">
        <f t="shared" si="122"/>
        <v>0.062</v>
      </c>
      <c r="O1304" s="176" t="str">
        <f t="shared" si="123"/>
        <v>是</v>
      </c>
      <c r="P1304" s="176" t="str">
        <f t="shared" si="125"/>
        <v>是</v>
      </c>
    </row>
    <row r="1305" hidden="1" spans="1:16">
      <c r="A1305" s="184"/>
      <c r="B1305" s="184"/>
      <c r="C1305" s="162"/>
      <c r="D1305" s="185"/>
      <c r="E1305" s="185"/>
      <c r="F1305" s="68" t="s">
        <v>2433</v>
      </c>
      <c r="G1305" s="186" t="e">
        <f>SUM(G1306:G1307)</f>
        <v>#REF!</v>
      </c>
      <c r="H1305" s="186"/>
      <c r="I1305" s="186"/>
      <c r="J1305" s="186" t="e">
        <f>SUM(J1306:J1307)</f>
        <v>#REF!</v>
      </c>
      <c r="K1305" s="175"/>
      <c r="L1305" s="175"/>
      <c r="M1305" s="186"/>
      <c r="N1305" s="148"/>
      <c r="O1305" s="176" t="e">
        <f t="shared" si="123"/>
        <v>#REF!</v>
      </c>
      <c r="P1305" s="176" t="str">
        <f t="shared" si="125"/>
        <v>是</v>
      </c>
    </row>
    <row r="1306" hidden="1" spans="1:16">
      <c r="A1306" s="184"/>
      <c r="B1306" s="184"/>
      <c r="C1306" s="162"/>
      <c r="D1306" s="185"/>
      <c r="E1306" s="185"/>
      <c r="F1306" s="187" t="s">
        <v>2434</v>
      </c>
      <c r="G1306" s="188"/>
      <c r="H1306" s="188"/>
      <c r="I1306" s="188"/>
      <c r="J1306" s="188" t="e">
        <f>'01一般公共收入决算表'!#REF!</f>
        <v>#REF!</v>
      </c>
      <c r="K1306" s="175"/>
      <c r="L1306" s="175"/>
      <c r="M1306" s="188"/>
      <c r="N1306" s="190"/>
      <c r="O1306" s="176" t="e">
        <f t="shared" si="123"/>
        <v>#REF!</v>
      </c>
      <c r="P1306" s="176" t="str">
        <f t="shared" si="125"/>
        <v>是</v>
      </c>
    </row>
    <row r="1307" hidden="1" spans="1:16">
      <c r="A1307" s="184"/>
      <c r="B1307" s="184"/>
      <c r="C1307" s="162"/>
      <c r="D1307" s="185"/>
      <c r="E1307" s="185"/>
      <c r="F1307" s="187" t="s">
        <v>2435</v>
      </c>
      <c r="G1307" s="188" t="e">
        <f>'01一般公共收入决算表'!#REF!</f>
        <v>#REF!</v>
      </c>
      <c r="H1307" s="188"/>
      <c r="I1307" s="188"/>
      <c r="J1307" s="188"/>
      <c r="K1307" s="175"/>
      <c r="L1307" s="175"/>
      <c r="M1307" s="188"/>
      <c r="N1307" s="190"/>
      <c r="O1307" s="176" t="e">
        <f t="shared" si="123"/>
        <v>#REF!</v>
      </c>
      <c r="P1307" s="176" t="str">
        <f t="shared" si="125"/>
        <v>是</v>
      </c>
    </row>
    <row r="1308" hidden="1" spans="1:16">
      <c r="A1308" s="184"/>
      <c r="B1308" s="184"/>
      <c r="C1308" s="162"/>
      <c r="D1308" s="185"/>
      <c r="E1308" s="185"/>
      <c r="F1308" s="68" t="s">
        <v>2436</v>
      </c>
      <c r="G1308" s="186">
        <f>SUM(G1309:G1310)</f>
        <v>0</v>
      </c>
      <c r="H1308" s="186"/>
      <c r="I1308" s="186"/>
      <c r="J1308" s="186">
        <f>SUM(J1309:J1310)</f>
        <v>0</v>
      </c>
      <c r="K1308" s="175"/>
      <c r="L1308" s="175"/>
      <c r="M1308" s="186"/>
      <c r="N1308" s="190"/>
      <c r="O1308" s="176" t="str">
        <f t="shared" si="123"/>
        <v>否</v>
      </c>
      <c r="P1308" s="176" t="str">
        <f t="shared" si="125"/>
        <v>是</v>
      </c>
    </row>
    <row r="1309" hidden="1" spans="1:16">
      <c r="A1309" s="184"/>
      <c r="B1309" s="184"/>
      <c r="C1309" s="162"/>
      <c r="D1309" s="185"/>
      <c r="E1309" s="185"/>
      <c r="F1309" s="187" t="s">
        <v>2437</v>
      </c>
      <c r="G1309" s="188"/>
      <c r="H1309" s="188"/>
      <c r="I1309" s="188"/>
      <c r="J1309" s="188"/>
      <c r="K1309" s="175"/>
      <c r="L1309" s="175"/>
      <c r="M1309" s="188"/>
      <c r="N1309" s="190"/>
      <c r="O1309" s="176" t="str">
        <f t="shared" si="123"/>
        <v>否</v>
      </c>
      <c r="P1309" s="176" t="str">
        <f t="shared" si="125"/>
        <v>是</v>
      </c>
    </row>
    <row r="1310" hidden="1" spans="1:16">
      <c r="A1310" s="184"/>
      <c r="B1310" s="184"/>
      <c r="C1310" s="162"/>
      <c r="D1310" s="185"/>
      <c r="E1310" s="185"/>
      <c r="F1310" s="187" t="s">
        <v>2438</v>
      </c>
      <c r="G1310" s="188"/>
      <c r="H1310" s="188"/>
      <c r="I1310" s="188"/>
      <c r="J1310" s="188"/>
      <c r="K1310" s="175"/>
      <c r="L1310" s="175"/>
      <c r="M1310" s="188"/>
      <c r="N1310" s="190"/>
      <c r="O1310" s="176" t="str">
        <f t="shared" si="123"/>
        <v>否</v>
      </c>
      <c r="P1310" s="176" t="str">
        <f t="shared" si="125"/>
        <v>是</v>
      </c>
    </row>
    <row r="1311" hidden="1" spans="1:18">
      <c r="A1311" s="181"/>
      <c r="B1311" s="181"/>
      <c r="C1311" s="162"/>
      <c r="D1311" s="189"/>
      <c r="E1311" s="189"/>
      <c r="F1311" s="68" t="s">
        <v>2439</v>
      </c>
      <c r="G1311" s="186" t="e">
        <f>SUM(G1312:G1313,G1316,G1319:G1321,G1324)</f>
        <v>#REF!</v>
      </c>
      <c r="H1311" s="186" t="e">
        <f t="shared" ref="H1311:J1311" si="128">SUM(H1312:H1313,H1316,H1319:H1321,H1324)</f>
        <v>#REF!</v>
      </c>
      <c r="I1311" s="186">
        <f t="shared" si="128"/>
        <v>0</v>
      </c>
      <c r="J1311" s="186" t="e">
        <f t="shared" si="128"/>
        <v>#REF!</v>
      </c>
      <c r="K1311" s="175"/>
      <c r="L1311" s="175"/>
      <c r="M1311" s="186"/>
      <c r="N1311" s="148"/>
      <c r="O1311" s="176" t="e">
        <f t="shared" si="123"/>
        <v>#REF!</v>
      </c>
      <c r="P1311" s="176" t="str">
        <f t="shared" si="125"/>
        <v>是</v>
      </c>
      <c r="R1311" s="191"/>
    </row>
    <row r="1312" hidden="1" spans="1:17">
      <c r="A1312" s="181"/>
      <c r="B1312" s="181"/>
      <c r="C1312" s="162"/>
      <c r="D1312" s="189"/>
      <c r="E1312" s="189"/>
      <c r="F1312" s="69" t="s">
        <v>2440</v>
      </c>
      <c r="G1312" s="188"/>
      <c r="H1312" s="188"/>
      <c r="I1312" s="188"/>
      <c r="J1312" s="188"/>
      <c r="K1312" s="175"/>
      <c r="L1312" s="175"/>
      <c r="M1312" s="188"/>
      <c r="N1312" s="190"/>
      <c r="O1312" s="176" t="str">
        <f t="shared" si="123"/>
        <v>否</v>
      </c>
      <c r="P1312" s="176" t="str">
        <f t="shared" si="125"/>
        <v>是</v>
      </c>
      <c r="Q1312" s="191"/>
    </row>
    <row r="1313" hidden="1" spans="1:16">
      <c r="A1313" s="181"/>
      <c r="B1313" s="181"/>
      <c r="C1313" s="162"/>
      <c r="D1313" s="189"/>
      <c r="E1313" s="189"/>
      <c r="F1313" s="69" t="s">
        <v>2441</v>
      </c>
      <c r="G1313" s="190" t="e">
        <f t="shared" ref="G1313:J1313" si="129">SUM(G1314:G1315)</f>
        <v>#REF!</v>
      </c>
      <c r="H1313" s="190" t="e">
        <f t="shared" si="129"/>
        <v>#REF!</v>
      </c>
      <c r="I1313" s="190"/>
      <c r="J1313" s="190" t="e">
        <f t="shared" si="129"/>
        <v>#REF!</v>
      </c>
      <c r="K1313" s="175"/>
      <c r="L1313" s="175"/>
      <c r="M1313" s="190"/>
      <c r="N1313" s="190"/>
      <c r="O1313" s="176" t="e">
        <f t="shared" si="123"/>
        <v>#REF!</v>
      </c>
      <c r="P1313" s="176" t="str">
        <f t="shared" si="125"/>
        <v>是</v>
      </c>
    </row>
    <row r="1314" hidden="1" spans="1:16">
      <c r="A1314" s="181"/>
      <c r="B1314" s="181"/>
      <c r="C1314" s="162"/>
      <c r="D1314" s="189"/>
      <c r="E1314" s="189"/>
      <c r="F1314" s="69" t="s">
        <v>2442</v>
      </c>
      <c r="G1314" s="190" t="e">
        <f>'01一般公共收入决算表'!#REF!</f>
        <v>#REF!</v>
      </c>
      <c r="H1314" s="190" t="e">
        <f>'01一般公共收入决算表'!#REF!</f>
        <v>#REF!</v>
      </c>
      <c r="I1314" s="190"/>
      <c r="J1314" s="190" t="e">
        <f>'01一般公共收入决算表'!#REF!</f>
        <v>#REF!</v>
      </c>
      <c r="K1314" s="175"/>
      <c r="L1314" s="175"/>
      <c r="M1314" s="190"/>
      <c r="N1314" s="190"/>
      <c r="O1314" s="176" t="e">
        <f t="shared" si="123"/>
        <v>#REF!</v>
      </c>
      <c r="P1314" s="176" t="str">
        <f t="shared" ref="P1314:P1326" si="130">IF(C1314&lt;&gt;"",IF(OR(LEFT(D1314,3)="205",LEFT(D1314,3)="206",LEFT(D1314,3)="207",LEFT(D1314,3)="208",LEFT(D1314,3)="210",LEFT(D1314,3)="213"),"是","否"),"是")</f>
        <v>是</v>
      </c>
    </row>
    <row r="1315" hidden="1" spans="1:16">
      <c r="A1315" s="181"/>
      <c r="B1315" s="181"/>
      <c r="C1315" s="162"/>
      <c r="D1315" s="189"/>
      <c r="E1315" s="189"/>
      <c r="F1315" s="69" t="s">
        <v>2443</v>
      </c>
      <c r="G1315" s="190"/>
      <c r="H1315" s="190"/>
      <c r="I1315" s="190"/>
      <c r="J1315" s="190"/>
      <c r="K1315" s="175"/>
      <c r="L1315" s="175"/>
      <c r="M1315" s="190"/>
      <c r="N1315" s="190"/>
      <c r="O1315" s="176" t="str">
        <f t="shared" si="123"/>
        <v>否</v>
      </c>
      <c r="P1315" s="176" t="str">
        <f t="shared" si="130"/>
        <v>是</v>
      </c>
    </row>
    <row r="1316" hidden="1" spans="1:16">
      <c r="A1316" s="181"/>
      <c r="B1316" s="181"/>
      <c r="C1316" s="162"/>
      <c r="D1316" s="189"/>
      <c r="E1316" s="189"/>
      <c r="F1316" s="69" t="s">
        <v>2444</v>
      </c>
      <c r="G1316" s="190" t="e">
        <f t="shared" ref="G1316:J1316" si="131">SUM(G1317:G1318)</f>
        <v>#REF!</v>
      </c>
      <c r="H1316" s="190" t="e">
        <f t="shared" si="131"/>
        <v>#REF!</v>
      </c>
      <c r="I1316" s="190"/>
      <c r="J1316" s="190" t="e">
        <f t="shared" si="131"/>
        <v>#REF!</v>
      </c>
      <c r="K1316" s="175"/>
      <c r="L1316" s="175"/>
      <c r="M1316" s="190"/>
      <c r="N1316" s="190"/>
      <c r="O1316" s="176" t="e">
        <f t="shared" si="123"/>
        <v>#REF!</v>
      </c>
      <c r="P1316" s="176" t="str">
        <f t="shared" si="130"/>
        <v>是</v>
      </c>
    </row>
    <row r="1317" hidden="1" spans="1:16">
      <c r="A1317" s="181"/>
      <c r="B1317" s="181"/>
      <c r="C1317" s="162"/>
      <c r="D1317" s="189"/>
      <c r="E1317" s="189"/>
      <c r="F1317" s="69" t="s">
        <v>2445</v>
      </c>
      <c r="G1317" s="188" t="e">
        <f>'01一般公共收入决算表'!#REF!</f>
        <v>#REF!</v>
      </c>
      <c r="H1317" s="188" t="e">
        <f>'01一般公共收入决算表'!#REF!</f>
        <v>#REF!</v>
      </c>
      <c r="I1317" s="188"/>
      <c r="J1317" s="188" t="e">
        <f>'01一般公共收入决算表'!#REF!</f>
        <v>#REF!</v>
      </c>
      <c r="K1317" s="175"/>
      <c r="L1317" s="175"/>
      <c r="M1317" s="188"/>
      <c r="N1317" s="190"/>
      <c r="O1317" s="176" t="e">
        <f t="shared" si="123"/>
        <v>#REF!</v>
      </c>
      <c r="P1317" s="176" t="str">
        <f t="shared" si="130"/>
        <v>是</v>
      </c>
    </row>
    <row r="1318" hidden="1" spans="1:16">
      <c r="A1318" s="181"/>
      <c r="B1318" s="181"/>
      <c r="C1318" s="162"/>
      <c r="D1318" s="189"/>
      <c r="E1318" s="189"/>
      <c r="F1318" s="69" t="s">
        <v>2446</v>
      </c>
      <c r="G1318" s="188"/>
      <c r="H1318" s="188"/>
      <c r="I1318" s="188"/>
      <c r="J1318" s="188"/>
      <c r="K1318" s="175"/>
      <c r="L1318" s="175"/>
      <c r="M1318" s="188"/>
      <c r="N1318" s="190"/>
      <c r="O1318" s="176" t="str">
        <f t="shared" si="123"/>
        <v>否</v>
      </c>
      <c r="P1318" s="176" t="str">
        <f t="shared" si="130"/>
        <v>是</v>
      </c>
    </row>
    <row r="1319" hidden="1" spans="1:16">
      <c r="A1319" s="181"/>
      <c r="B1319" s="181"/>
      <c r="C1319" s="162"/>
      <c r="D1319" s="189"/>
      <c r="E1319" s="189"/>
      <c r="F1319" s="69" t="s">
        <v>2447</v>
      </c>
      <c r="G1319" s="188" t="e">
        <f>'01一般公共收入决算表'!#REF!</f>
        <v>#REF!</v>
      </c>
      <c r="H1319" s="188"/>
      <c r="I1319" s="188"/>
      <c r="J1319" s="188" t="e">
        <f>'01一般公共收入决算表'!#REF!</f>
        <v>#REF!</v>
      </c>
      <c r="K1319" s="175"/>
      <c r="L1319" s="175"/>
      <c r="M1319" s="188"/>
      <c r="N1319" s="190"/>
      <c r="O1319" s="176" t="e">
        <f t="shared" si="123"/>
        <v>#REF!</v>
      </c>
      <c r="P1319" s="176" t="str">
        <f t="shared" si="130"/>
        <v>是</v>
      </c>
    </row>
    <row r="1320" hidden="1" spans="1:16">
      <c r="A1320" s="181"/>
      <c r="B1320" s="181"/>
      <c r="C1320" s="162"/>
      <c r="D1320" s="189"/>
      <c r="E1320" s="189"/>
      <c r="F1320" s="69" t="s">
        <v>2448</v>
      </c>
      <c r="G1320" s="188" t="e">
        <f>'01一般公共收入决算表'!#REF!</f>
        <v>#REF!</v>
      </c>
      <c r="H1320" s="188"/>
      <c r="I1320" s="188"/>
      <c r="J1320" s="188" t="e">
        <f>'01一般公共收入决算表'!#REF!</f>
        <v>#REF!</v>
      </c>
      <c r="K1320" s="175"/>
      <c r="L1320" s="175"/>
      <c r="M1320" s="188"/>
      <c r="N1320" s="190"/>
      <c r="O1320" s="176" t="e">
        <f t="shared" si="123"/>
        <v>#REF!</v>
      </c>
      <c r="P1320" s="176" t="str">
        <f t="shared" si="130"/>
        <v>是</v>
      </c>
    </row>
    <row r="1321" hidden="1" spans="1:16">
      <c r="A1321" s="181"/>
      <c r="B1321" s="181"/>
      <c r="C1321" s="162"/>
      <c r="D1321" s="189"/>
      <c r="E1321" s="189"/>
      <c r="F1321" s="69" t="s">
        <v>2449</v>
      </c>
      <c r="G1321" s="188" t="e">
        <f>'01一般公共收入决算表'!#REF!</f>
        <v>#REF!</v>
      </c>
      <c r="H1321" s="188"/>
      <c r="I1321" s="188"/>
      <c r="J1321" s="188" t="e">
        <f>'01一般公共收入决算表'!#REF!</f>
        <v>#REF!</v>
      </c>
      <c r="K1321" s="175"/>
      <c r="L1321" s="175"/>
      <c r="M1321" s="188"/>
      <c r="N1321" s="190"/>
      <c r="O1321" s="176" t="e">
        <f t="shared" si="123"/>
        <v>#REF!</v>
      </c>
      <c r="P1321" s="176" t="str">
        <f t="shared" si="130"/>
        <v>是</v>
      </c>
    </row>
    <row r="1322" hidden="1" spans="1:17">
      <c r="A1322" s="181"/>
      <c r="B1322" s="181"/>
      <c r="C1322" s="162"/>
      <c r="D1322" s="189"/>
      <c r="E1322" s="189"/>
      <c r="F1322" s="70" t="s">
        <v>2450</v>
      </c>
      <c r="G1322" s="188" t="e">
        <f>'01一般公共收入决算表'!#REF!</f>
        <v>#REF!</v>
      </c>
      <c r="H1322" s="188"/>
      <c r="I1322" s="188"/>
      <c r="J1322" s="188" t="e">
        <f>'01一般公共收入决算表'!#REF!</f>
        <v>#REF!</v>
      </c>
      <c r="K1322" s="175"/>
      <c r="L1322" s="175"/>
      <c r="M1322" s="188"/>
      <c r="N1322" s="190"/>
      <c r="O1322" s="176" t="e">
        <f t="shared" si="123"/>
        <v>#REF!</v>
      </c>
      <c r="P1322" s="176" t="str">
        <f t="shared" si="130"/>
        <v>是</v>
      </c>
      <c r="Q1322" s="191"/>
    </row>
    <row r="1323" hidden="1" spans="1:16">
      <c r="A1323" s="181"/>
      <c r="B1323" s="181"/>
      <c r="C1323" s="162"/>
      <c r="D1323" s="189"/>
      <c r="E1323" s="189"/>
      <c r="F1323" s="70" t="s">
        <v>2451</v>
      </c>
      <c r="G1323" s="188" t="e">
        <f>'01一般公共收入决算表'!#REF!</f>
        <v>#REF!</v>
      </c>
      <c r="H1323" s="188"/>
      <c r="I1323" s="188"/>
      <c r="J1323" s="188" t="e">
        <f>'01一般公共收入决算表'!#REF!</f>
        <v>#REF!</v>
      </c>
      <c r="K1323" s="175"/>
      <c r="L1323" s="175"/>
      <c r="M1323" s="188"/>
      <c r="N1323" s="190"/>
      <c r="O1323" s="176" t="e">
        <f t="shared" si="123"/>
        <v>#REF!</v>
      </c>
      <c r="P1323" s="176" t="str">
        <f t="shared" si="130"/>
        <v>是</v>
      </c>
    </row>
    <row r="1324" hidden="1" spans="1:18">
      <c r="A1324" s="181"/>
      <c r="B1324" s="181"/>
      <c r="C1324" s="162"/>
      <c r="D1324" s="189"/>
      <c r="E1324" s="189"/>
      <c r="F1324" s="458" t="s">
        <v>2452</v>
      </c>
      <c r="G1324" s="188" t="e">
        <f>'01一般公共收入决算表'!#REF!</f>
        <v>#REF!</v>
      </c>
      <c r="H1324" s="188"/>
      <c r="I1324" s="188"/>
      <c r="J1324" s="188" t="e">
        <f>'01一般公共收入决算表'!#REF!</f>
        <v>#REF!</v>
      </c>
      <c r="K1324" s="175"/>
      <c r="L1324" s="175"/>
      <c r="M1324" s="188"/>
      <c r="N1324" s="190"/>
      <c r="O1324" s="176" t="e">
        <f t="shared" si="123"/>
        <v>#REF!</v>
      </c>
      <c r="P1324" s="176" t="str">
        <f t="shared" si="130"/>
        <v>是</v>
      </c>
      <c r="Q1324" s="191"/>
      <c r="R1324" s="191"/>
    </row>
    <row r="1325" hidden="1" spans="1:16">
      <c r="A1325" s="181"/>
      <c r="B1325" s="181"/>
      <c r="C1325" s="162"/>
      <c r="D1325" s="189"/>
      <c r="E1325" s="189"/>
      <c r="F1325" s="69" t="s">
        <v>2453</v>
      </c>
      <c r="G1325" s="188" t="e">
        <f>'01一般公共收入决算表'!#REF!</f>
        <v>#REF!</v>
      </c>
      <c r="H1325" s="188"/>
      <c r="I1325" s="188"/>
      <c r="J1325" s="188" t="e">
        <f>'01一般公共收入决算表'!#REF!</f>
        <v>#REF!</v>
      </c>
      <c r="K1325" s="175"/>
      <c r="L1325" s="175"/>
      <c r="M1325" s="188"/>
      <c r="N1325" s="190"/>
      <c r="O1325" s="176" t="e">
        <f t="shared" si="123"/>
        <v>#REF!</v>
      </c>
      <c r="P1325" s="176" t="str">
        <f t="shared" si="130"/>
        <v>是</v>
      </c>
    </row>
    <row r="1326" hidden="1" spans="1:16">
      <c r="A1326" s="181"/>
      <c r="B1326" s="181"/>
      <c r="C1326" s="162"/>
      <c r="D1326" s="189"/>
      <c r="E1326" s="189"/>
      <c r="F1326" s="69" t="s">
        <v>2454</v>
      </c>
      <c r="G1326" s="188"/>
      <c r="H1326" s="188"/>
      <c r="I1326" s="188"/>
      <c r="J1326" s="188"/>
      <c r="K1326" s="175"/>
      <c r="L1326" s="175"/>
      <c r="M1326" s="188"/>
      <c r="N1326" s="190"/>
      <c r="O1326" s="176" t="str">
        <f t="shared" si="123"/>
        <v>否</v>
      </c>
      <c r="P1326" s="176" t="str">
        <f t="shared" si="130"/>
        <v>是</v>
      </c>
    </row>
    <row r="1327" hidden="1" spans="1:19">
      <c r="A1327" s="181"/>
      <c r="B1327" s="181"/>
      <c r="C1327" s="162"/>
      <c r="D1327" s="189"/>
      <c r="E1327" s="189"/>
      <c r="F1327" s="63" t="s">
        <v>2455</v>
      </c>
      <c r="G1327" s="148" t="e">
        <f>SUM(G1304:G1305,G1308,G1311,G1325:G1326)</f>
        <v>#REF!</v>
      </c>
      <c r="H1327" s="148" t="e">
        <f t="shared" ref="H1327:J1327" si="132">SUM(H1304:H1305,H1308,H1311,H1325:H1326)</f>
        <v>#REF!</v>
      </c>
      <c r="I1327" s="148">
        <f t="shared" si="132"/>
        <v>49212055</v>
      </c>
      <c r="J1327" s="148" t="e">
        <f t="shared" si="132"/>
        <v>#REF!</v>
      </c>
      <c r="K1327" s="148"/>
      <c r="L1327" s="148"/>
      <c r="M1327" s="148"/>
      <c r="N1327" s="148"/>
      <c r="O1327" s="176" t="e">
        <f t="shared" si="123"/>
        <v>#REF!</v>
      </c>
      <c r="P1327" s="176" t="str">
        <f>IF(B1327&lt;&gt;"",IF(OR(LEFT(B1327,3)="205",LEFT(B1327,3)="206",LEFT(B1327,3)="207",LEFT(B1327,3)="208",LEFT(B1327,3)="210",LEFT(B1327,3)="213"),"是","否"),"是")</f>
        <v>是</v>
      </c>
      <c r="R1327" s="191"/>
      <c r="S1327" s="191"/>
    </row>
  </sheetData>
  <autoFilter ref="A3:P1327">
    <filterColumn colId="4">
      <filters blank="1"/>
    </filterColumn>
    <filterColumn colId="14">
      <customFilters>
        <customFilter operator="equal" val="是"/>
      </customFilters>
    </filterColumn>
    <filterColumn colId="15">
      <customFilters>
        <customFilter operator="equal" val="是"/>
      </customFilters>
    </filterColumn>
    <extLst/>
  </autoFilter>
  <mergeCells count="1">
    <mergeCell ref="F1:N1"/>
  </mergeCells>
  <conditionalFormatting sqref="N273">
    <cfRule type="cellIs" dxfId="1" priority="6" stopIfTrue="1" operator="lessThanOrEqual">
      <formula>-1</formula>
    </cfRule>
    <cfRule type="cellIs" dxfId="2" priority="5" stopIfTrue="1" operator="greaterThanOrEqual">
      <formula>10</formula>
    </cfRule>
  </conditionalFormatting>
  <conditionalFormatting sqref="N1146">
    <cfRule type="cellIs" dxfId="1" priority="8" stopIfTrue="1" operator="lessThanOrEqual">
      <formula>-1</formula>
    </cfRule>
    <cfRule type="cellIs" dxfId="2" priority="7" stopIfTrue="1" operator="greaterThanOrEqual">
      <formula>10</formula>
    </cfRule>
  </conditionalFormatting>
  <conditionalFormatting sqref="N1147">
    <cfRule type="cellIs" dxfId="1" priority="10" stopIfTrue="1" operator="lessThanOrEqual">
      <formula>-1</formula>
    </cfRule>
    <cfRule type="cellIs" dxfId="2" priority="9" stopIfTrue="1" operator="greaterThanOrEqual">
      <formula>10</formula>
    </cfRule>
  </conditionalFormatting>
  <conditionalFormatting sqref="N1148">
    <cfRule type="cellIs" dxfId="1" priority="12" stopIfTrue="1" operator="lessThanOrEqual">
      <formula>-1</formula>
    </cfRule>
    <cfRule type="cellIs" dxfId="2" priority="11" stopIfTrue="1" operator="greaterThanOrEqual">
      <formula>10</formula>
    </cfRule>
  </conditionalFormatting>
  <conditionalFormatting sqref="N1149">
    <cfRule type="cellIs" dxfId="1" priority="14" stopIfTrue="1" operator="lessThanOrEqual">
      <formula>-1</formula>
    </cfRule>
    <cfRule type="cellIs" dxfId="2" priority="13" stopIfTrue="1" operator="greaterThanOrEqual">
      <formula>10</formula>
    </cfRule>
  </conditionalFormatting>
  <conditionalFormatting sqref="N1150">
    <cfRule type="cellIs" dxfId="1" priority="16" stopIfTrue="1" operator="lessThanOrEqual">
      <formula>-1</formula>
    </cfRule>
    <cfRule type="cellIs" dxfId="2" priority="15" stopIfTrue="1" operator="greaterThanOrEqual">
      <formula>10</formula>
    </cfRule>
  </conditionalFormatting>
  <conditionalFormatting sqref="F1306:F1307">
    <cfRule type="expression" dxfId="0" priority="1" stopIfTrue="1">
      <formula>"len($A:$A)=3"</formula>
    </cfRule>
  </conditionalFormatting>
  <conditionalFormatting sqref="F1309:F1310">
    <cfRule type="expression" dxfId="0" priority="2" stopIfTrue="1">
      <formula>"len($A:$A)=3"</formula>
    </cfRule>
  </conditionalFormatting>
  <conditionalFormatting sqref="N52:N53">
    <cfRule type="cellIs" dxfId="2" priority="3" stopIfTrue="1" operator="greaterThanOrEqual">
      <formula>10</formula>
    </cfRule>
    <cfRule type="cellIs" dxfId="1" priority="4" stopIfTrue="1" operator="lessThanOrEqual">
      <formula>-1</formula>
    </cfRule>
  </conditionalFormatting>
  <conditionalFormatting sqref="N277:N278">
    <cfRule type="cellIs" dxfId="1" priority="18" stopIfTrue="1" operator="lessThanOrEqual">
      <formula>-1</formula>
    </cfRule>
    <cfRule type="cellIs" dxfId="2" priority="17" stopIfTrue="1" operator="greaterThanOrEqual">
      <formula>10</formula>
    </cfRule>
  </conditionalFormatting>
  <conditionalFormatting sqref="N1305:N1310">
    <cfRule type="cellIs" dxfId="1" priority="19" stopIfTrue="1" operator="lessThanOrEqual">
      <formula>-1</formula>
    </cfRule>
  </conditionalFormatting>
  <conditionalFormatting sqref="N279:N1145 N274:N276 N1151:N1304 N1:N2 N4:N44 N46:N272 N1311:N65457">
    <cfRule type="cellIs" dxfId="1" priority="21" stopIfTrue="1" operator="lessThanOrEqual">
      <formula>-1</formula>
    </cfRule>
  </conditionalFormatting>
  <conditionalFormatting sqref="N279:N1145 N274:N276 N1151:N1304 N4:N44 N46:N272">
    <cfRule type="cellIs" dxfId="2" priority="20" stopIfTrue="1" operator="greaterThanOrEqual">
      <formula>10</formula>
    </cfRule>
  </conditionalFormatting>
  <dataValidations count="1">
    <dataValidation type="textLength" operator="lessThanOrEqual" allowBlank="1" showInputMessage="1" showErrorMessage="1" errorTitle="提示" error="此处最多只能输入 [20] 个字符。" sqref="D651 D1297 B1126:B1128 C908:C917 C1268:C1272 C1274:C1278 C1280:C1290 D4:D649 D653:D718 D721:D791 D795:D949 D953:D1124 D1128:D1293 D1299:D1302">
      <formula1>20</formula1>
    </dataValidation>
  </dataValidations>
  <printOptions horizontalCentered="1"/>
  <pageMargins left="0.0388888888888889" right="0.0388888888888889" top="0.786805555555556" bottom="0.590277777777778" header="0.393055555555556" footer="0.393055555555556"/>
  <pageSetup paperSize="9" scale="70" fitToHeight="0" orientation="portrait"/>
  <headerFooter alignWithMargins="0">
    <oddFooter>&amp;C— &amp;P —</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pageSetUpPr fitToPage="1"/>
  </sheetPr>
  <dimension ref="A1:H1303"/>
  <sheetViews>
    <sheetView showZeros="0" workbookViewId="0">
      <pane xSplit="1" ySplit="3" topLeftCell="B4" activePane="bottomRight" state="frozen"/>
      <selection/>
      <selection pane="topRight"/>
      <selection pane="bottomLeft"/>
      <selection pane="bottomRight" activeCell="A14" sqref="A14"/>
    </sheetView>
  </sheetViews>
  <sheetFormatPr defaultColWidth="9" defaultRowHeight="15" outlineLevelCol="7"/>
  <cols>
    <col min="1" max="1" width="26.125" customWidth="1"/>
    <col min="2" max="2" width="12.25" style="380" customWidth="1"/>
    <col min="3" max="3" width="12.3333333333333" style="380" customWidth="1"/>
    <col min="4" max="4" width="11.1666666666667" style="380" customWidth="1"/>
    <col min="5" max="5" width="9.75" style="380" customWidth="1"/>
    <col min="6" max="6" width="11.125" customWidth="1"/>
    <col min="7" max="7" width="11" customWidth="1"/>
    <col min="8" max="8" width="11.75" customWidth="1"/>
  </cols>
  <sheetData>
    <row r="1" ht="26.25" customHeight="1" spans="1:8">
      <c r="A1" s="381" t="s">
        <v>2456</v>
      </c>
      <c r="B1" s="382"/>
      <c r="C1" s="382"/>
      <c r="D1" s="383"/>
      <c r="E1" s="384"/>
      <c r="F1" s="385"/>
      <c r="G1" s="385"/>
      <c r="H1" s="385"/>
    </row>
    <row r="2" s="329" customFormat="1" ht="19.5" customHeight="1" spans="1:8">
      <c r="A2" s="386" t="s">
        <v>2457</v>
      </c>
      <c r="B2" s="387"/>
      <c r="C2" s="387"/>
      <c r="D2" s="388"/>
      <c r="E2" s="389"/>
      <c r="F2" s="390"/>
      <c r="G2" s="390"/>
      <c r="H2" s="390" t="s">
        <v>30</v>
      </c>
    </row>
    <row r="3" ht="27.75" customHeight="1" spans="1:8">
      <c r="A3" s="335" t="s">
        <v>2458</v>
      </c>
      <c r="B3" s="391" t="s">
        <v>32</v>
      </c>
      <c r="C3" s="391" t="s">
        <v>33</v>
      </c>
      <c r="D3" s="392" t="s">
        <v>2459</v>
      </c>
      <c r="E3" s="391" t="s">
        <v>35</v>
      </c>
      <c r="F3" s="393" t="s">
        <v>2460</v>
      </c>
      <c r="G3" s="393" t="s">
        <v>2461</v>
      </c>
      <c r="H3" s="393" t="s">
        <v>2462</v>
      </c>
    </row>
    <row r="4" ht="20" customHeight="1" spans="1:8">
      <c r="A4" s="338" t="s">
        <v>2463</v>
      </c>
      <c r="B4" s="394">
        <v>3517.57</v>
      </c>
      <c r="C4" s="394">
        <v>792.53</v>
      </c>
      <c r="D4" s="394"/>
      <c r="E4" s="394">
        <v>843.52</v>
      </c>
      <c r="F4" s="395">
        <f>IF(B4=0,"",E4/B4)-1</f>
        <v>-0.76</v>
      </c>
      <c r="G4" s="395">
        <f>IF(C4=0,"",E4/C4)</f>
        <v>1.064</v>
      </c>
      <c r="H4" s="395"/>
    </row>
    <row r="5" ht="20" customHeight="1" spans="1:8">
      <c r="A5" s="338" t="s">
        <v>2464</v>
      </c>
      <c r="B5" s="394"/>
      <c r="C5" s="394"/>
      <c r="D5" s="394"/>
      <c r="E5" s="394"/>
      <c r="F5" s="395"/>
      <c r="G5" s="395" t="str">
        <f t="shared" ref="G5:G44" si="0">IF(C5=0,"",E5/C5)</f>
        <v/>
      </c>
      <c r="H5" s="395"/>
    </row>
    <row r="6" ht="20" customHeight="1" spans="1:8">
      <c r="A6" s="338" t="s">
        <v>2465</v>
      </c>
      <c r="B6" s="394"/>
      <c r="C6" s="394"/>
      <c r="D6" s="394"/>
      <c r="E6" s="394"/>
      <c r="F6" s="395"/>
      <c r="G6" s="395" t="str">
        <f t="shared" si="0"/>
        <v/>
      </c>
      <c r="H6" s="395"/>
    </row>
    <row r="7" ht="20" customHeight="1" spans="1:8">
      <c r="A7" s="338" t="s">
        <v>2466</v>
      </c>
      <c r="B7" s="394"/>
      <c r="C7" s="394">
        <v>2</v>
      </c>
      <c r="D7" s="394"/>
      <c r="E7" s="394"/>
      <c r="F7" s="395"/>
      <c r="G7" s="395">
        <f t="shared" si="0"/>
        <v>0</v>
      </c>
      <c r="H7" s="395"/>
    </row>
    <row r="8" ht="20" customHeight="1" spans="1:8">
      <c r="A8" s="338" t="s">
        <v>2467</v>
      </c>
      <c r="B8" s="394"/>
      <c r="C8" s="394"/>
      <c r="D8" s="394"/>
      <c r="E8" s="394"/>
      <c r="F8" s="395"/>
      <c r="G8" s="395" t="str">
        <f t="shared" si="0"/>
        <v/>
      </c>
      <c r="H8" s="395"/>
    </row>
    <row r="9" ht="20" customHeight="1" spans="1:8">
      <c r="A9" s="338" t="s">
        <v>2468</v>
      </c>
      <c r="B9" s="394"/>
      <c r="C9" s="394"/>
      <c r="D9" s="394"/>
      <c r="E9" s="394"/>
      <c r="F9" s="395"/>
      <c r="G9" s="395" t="str">
        <f t="shared" si="0"/>
        <v/>
      </c>
      <c r="H9" s="395"/>
    </row>
    <row r="10" ht="20" customHeight="1" spans="1:8">
      <c r="A10" s="338" t="s">
        <v>2469</v>
      </c>
      <c r="B10" s="394">
        <v>51.71</v>
      </c>
      <c r="C10" s="394">
        <v>43.94</v>
      </c>
      <c r="D10" s="394"/>
      <c r="E10" s="394">
        <v>42.51</v>
      </c>
      <c r="F10" s="395">
        <f>IF(B10=0,"",E10/B10)-1</f>
        <v>-0.178</v>
      </c>
      <c r="G10" s="395">
        <f t="shared" si="0"/>
        <v>0.967</v>
      </c>
      <c r="H10" s="395"/>
    </row>
    <row r="11" ht="20" customHeight="1" spans="1:8">
      <c r="A11" s="338" t="s">
        <v>2470</v>
      </c>
      <c r="B11" s="394">
        <v>137.78</v>
      </c>
      <c r="C11" s="394">
        <v>300.38</v>
      </c>
      <c r="D11" s="394"/>
      <c r="E11" s="394">
        <v>215.44</v>
      </c>
      <c r="F11" s="395">
        <f>IF(B11=0,"",E11/B11)-1</f>
        <v>0.564</v>
      </c>
      <c r="G11" s="395">
        <f t="shared" si="0"/>
        <v>0.717</v>
      </c>
      <c r="H11" s="395"/>
    </row>
    <row r="12" ht="20" customHeight="1" spans="1:8">
      <c r="A12" s="338" t="s">
        <v>2471</v>
      </c>
      <c r="B12" s="394">
        <v>57.95</v>
      </c>
      <c r="C12" s="394">
        <v>85.18</v>
      </c>
      <c r="D12" s="394"/>
      <c r="E12" s="394">
        <v>137.66</v>
      </c>
      <c r="F12" s="395">
        <f>IF(B12=0,"",E12/B12)-1</f>
        <v>1.375</v>
      </c>
      <c r="G12" s="395">
        <f t="shared" si="0"/>
        <v>1.616</v>
      </c>
      <c r="H12" s="395"/>
    </row>
    <row r="13" ht="20" customHeight="1" spans="1:8">
      <c r="A13" s="338" t="s">
        <v>2472</v>
      </c>
      <c r="B13" s="394"/>
      <c r="C13" s="394"/>
      <c r="D13" s="394"/>
      <c r="E13" s="394">
        <v>28</v>
      </c>
      <c r="F13" s="395"/>
      <c r="G13" s="395" t="str">
        <f t="shared" si="0"/>
        <v/>
      </c>
      <c r="H13" s="395"/>
    </row>
    <row r="14" ht="20" customHeight="1" spans="1:8">
      <c r="A14" s="338" t="s">
        <v>2473</v>
      </c>
      <c r="B14" s="394"/>
      <c r="C14" s="394"/>
      <c r="D14" s="394"/>
      <c r="E14" s="394"/>
      <c r="F14" s="395"/>
      <c r="G14" s="395" t="str">
        <f t="shared" si="0"/>
        <v/>
      </c>
      <c r="H14" s="395"/>
    </row>
    <row r="15" ht="20" customHeight="1" spans="1:8">
      <c r="A15" s="338" t="s">
        <v>2474</v>
      </c>
      <c r="B15" s="394">
        <v>574.2</v>
      </c>
      <c r="C15" s="394">
        <v>432.09</v>
      </c>
      <c r="D15" s="394"/>
      <c r="E15" s="394">
        <v>441.15</v>
      </c>
      <c r="F15" s="395">
        <f>IF(B15=0,"",E15/B15)-1</f>
        <v>-0.232</v>
      </c>
      <c r="G15" s="395">
        <f t="shared" si="0"/>
        <v>1.021</v>
      </c>
      <c r="H15" s="395"/>
    </row>
    <row r="16" ht="20" customHeight="1" spans="1:8">
      <c r="A16" s="338" t="s">
        <v>2475</v>
      </c>
      <c r="B16" s="394">
        <v>0.52</v>
      </c>
      <c r="C16" s="394"/>
      <c r="D16" s="394"/>
      <c r="E16" s="394"/>
      <c r="F16" s="395">
        <f>IF(B16=0,"",E16/B16)-1</f>
        <v>-1</v>
      </c>
      <c r="G16" s="395" t="str">
        <f t="shared" si="0"/>
        <v/>
      </c>
      <c r="H16" s="395"/>
    </row>
    <row r="17" ht="20" customHeight="1" spans="1:8">
      <c r="A17" s="338" t="s">
        <v>2476</v>
      </c>
      <c r="B17" s="394"/>
      <c r="C17" s="394"/>
      <c r="D17" s="394"/>
      <c r="E17" s="394"/>
      <c r="F17" s="395"/>
      <c r="G17" s="395" t="str">
        <f t="shared" si="0"/>
        <v/>
      </c>
      <c r="H17" s="395"/>
    </row>
    <row r="18" ht="20" customHeight="1" spans="1:8">
      <c r="A18" s="338" t="s">
        <v>2477</v>
      </c>
      <c r="B18" s="394"/>
      <c r="C18" s="394"/>
      <c r="D18" s="394"/>
      <c r="E18" s="394"/>
      <c r="F18" s="395"/>
      <c r="G18" s="395" t="str">
        <f t="shared" si="0"/>
        <v/>
      </c>
      <c r="H18" s="395"/>
    </row>
    <row r="19" ht="20" customHeight="1" spans="1:8">
      <c r="A19" s="338" t="s">
        <v>2478</v>
      </c>
      <c r="B19" s="394"/>
      <c r="C19" s="396"/>
      <c r="D19" s="394"/>
      <c r="E19" s="394"/>
      <c r="F19" s="395"/>
      <c r="G19" s="395" t="str">
        <f t="shared" si="0"/>
        <v/>
      </c>
      <c r="H19" s="395"/>
    </row>
    <row r="20" ht="20" customHeight="1" spans="1:8">
      <c r="A20" s="338" t="s">
        <v>2479</v>
      </c>
      <c r="B20" s="397"/>
      <c r="C20" s="396"/>
      <c r="D20" s="397"/>
      <c r="E20" s="397"/>
      <c r="F20" s="395"/>
      <c r="G20" s="395" t="str">
        <f t="shared" si="0"/>
        <v/>
      </c>
      <c r="H20" s="395"/>
    </row>
    <row r="21" ht="20" customHeight="1" spans="1:8">
      <c r="A21" s="338" t="s">
        <v>2480</v>
      </c>
      <c r="B21" s="394"/>
      <c r="C21" s="396"/>
      <c r="D21" s="394"/>
      <c r="E21" s="394"/>
      <c r="F21" s="395"/>
      <c r="G21" s="395" t="str">
        <f t="shared" si="0"/>
        <v/>
      </c>
      <c r="H21" s="395"/>
    </row>
    <row r="22" ht="20" customHeight="1" spans="1:8">
      <c r="A22" s="338" t="s">
        <v>2481</v>
      </c>
      <c r="B22" s="398">
        <v>61.45</v>
      </c>
      <c r="C22" s="394">
        <v>79.68</v>
      </c>
      <c r="D22" s="394"/>
      <c r="E22" s="394">
        <v>70.34</v>
      </c>
      <c r="F22" s="395">
        <f>IF(B22=0,"",E22/B22)-1</f>
        <v>0.145</v>
      </c>
      <c r="G22" s="395">
        <f t="shared" si="0"/>
        <v>0.883</v>
      </c>
      <c r="H22" s="395"/>
    </row>
    <row r="23" ht="20" customHeight="1" spans="1:8">
      <c r="A23" s="338" t="s">
        <v>2482</v>
      </c>
      <c r="B23" s="398"/>
      <c r="C23" s="396"/>
      <c r="D23" s="397"/>
      <c r="E23" s="397"/>
      <c r="F23" s="395"/>
      <c r="G23" s="395" t="str">
        <f t="shared" si="0"/>
        <v/>
      </c>
      <c r="H23" s="395"/>
    </row>
    <row r="24" ht="20" customHeight="1" spans="1:8">
      <c r="A24" s="338" t="s">
        <v>2483</v>
      </c>
      <c r="B24" s="398">
        <v>14</v>
      </c>
      <c r="C24" s="396"/>
      <c r="D24" s="397"/>
      <c r="E24" s="397">
        <v>11</v>
      </c>
      <c r="F24" s="395">
        <f>IF(B24=0,"",E24/B24)-1</f>
        <v>-0.214</v>
      </c>
      <c r="G24" s="395" t="str">
        <f t="shared" si="0"/>
        <v/>
      </c>
      <c r="H24" s="395"/>
    </row>
    <row r="25" ht="20" customHeight="1" spans="1:8">
      <c r="A25" s="338" t="s">
        <v>2484</v>
      </c>
      <c r="B25" s="399"/>
      <c r="C25" s="396"/>
      <c r="D25" s="396"/>
      <c r="E25" s="397"/>
      <c r="F25" s="395"/>
      <c r="G25" s="395"/>
      <c r="H25" s="395"/>
    </row>
    <row r="26" ht="20" customHeight="1" spans="1:8">
      <c r="A26" s="338" t="s">
        <v>2485</v>
      </c>
      <c r="B26" s="398"/>
      <c r="C26" s="396"/>
      <c r="D26" s="396"/>
      <c r="E26" s="397"/>
      <c r="F26" s="395"/>
      <c r="G26" s="395" t="str">
        <f t="shared" si="0"/>
        <v/>
      </c>
      <c r="H26" s="395"/>
    </row>
    <row r="27" ht="20" customHeight="1" spans="1:8">
      <c r="A27" s="338" t="s">
        <v>2486</v>
      </c>
      <c r="B27" s="399"/>
      <c r="C27" s="396"/>
      <c r="D27" s="396"/>
      <c r="E27" s="394"/>
      <c r="F27" s="395"/>
      <c r="G27" s="395" t="str">
        <f t="shared" si="0"/>
        <v/>
      </c>
      <c r="H27" s="395"/>
    </row>
    <row r="28" ht="20" customHeight="1" spans="1:8">
      <c r="A28" s="338" t="s">
        <v>2487</v>
      </c>
      <c r="B28" s="398"/>
      <c r="C28" s="396"/>
      <c r="D28" s="396"/>
      <c r="E28" s="397"/>
      <c r="F28" s="395"/>
      <c r="G28" s="395" t="str">
        <f t="shared" si="0"/>
        <v/>
      </c>
      <c r="H28" s="395"/>
    </row>
    <row r="29" ht="20" customHeight="1" spans="1:8">
      <c r="A29" s="338" t="s">
        <v>2488</v>
      </c>
      <c r="B29" s="398"/>
      <c r="C29" s="396"/>
      <c r="D29" s="396"/>
      <c r="E29" s="397"/>
      <c r="F29" s="395"/>
      <c r="G29" s="395" t="str">
        <f t="shared" si="0"/>
        <v/>
      </c>
      <c r="H29" s="395"/>
    </row>
    <row r="30" ht="20" customHeight="1" spans="1:8">
      <c r="A30" s="342" t="s">
        <v>2432</v>
      </c>
      <c r="B30" s="400">
        <f>SUM(B4:B29)</f>
        <v>4415.18</v>
      </c>
      <c r="C30" s="400">
        <f>SUM(C4:C29)</f>
        <v>1735.8</v>
      </c>
      <c r="D30" s="400">
        <f>SUM(D4:D29)</f>
        <v>0</v>
      </c>
      <c r="E30" s="400">
        <f>SUM(E4:E29)</f>
        <v>1789.62</v>
      </c>
      <c r="F30" s="395">
        <f>IF(B30=0,"",E30/B30)-1</f>
        <v>-0.595</v>
      </c>
      <c r="G30" s="395">
        <f t="shared" si="0"/>
        <v>1.031</v>
      </c>
      <c r="H30" s="395"/>
    </row>
    <row r="31" ht="20" customHeight="1" spans="1:8">
      <c r="A31" s="342" t="s">
        <v>2489</v>
      </c>
      <c r="B31" s="400">
        <f>B33+B39+B40</f>
        <v>0</v>
      </c>
      <c r="C31" s="400">
        <f>C33+C39+C40</f>
        <v>0</v>
      </c>
      <c r="D31" s="400">
        <f>D33+D39+D40</f>
        <v>0</v>
      </c>
      <c r="E31" s="400">
        <f>E33+E39+E40</f>
        <v>0</v>
      </c>
      <c r="F31" s="395"/>
      <c r="G31" s="395" t="str">
        <f t="shared" si="0"/>
        <v/>
      </c>
      <c r="H31" s="395"/>
    </row>
    <row r="32" ht="20" customHeight="1" spans="1:8">
      <c r="A32" s="338" t="s">
        <v>2490</v>
      </c>
      <c r="B32" s="401"/>
      <c r="C32" s="401"/>
      <c r="D32" s="401"/>
      <c r="E32" s="401"/>
      <c r="F32" s="395"/>
      <c r="G32" s="395" t="str">
        <f t="shared" si="0"/>
        <v/>
      </c>
      <c r="H32" s="395"/>
    </row>
    <row r="33" ht="20" customHeight="1" spans="1:8">
      <c r="A33" s="342" t="s">
        <v>2491</v>
      </c>
      <c r="B33" s="401">
        <f>B34+B35</f>
        <v>0</v>
      </c>
      <c r="C33" s="401">
        <f>C34+C35</f>
        <v>0</v>
      </c>
      <c r="D33" s="401">
        <f>D34+D35</f>
        <v>0</v>
      </c>
      <c r="E33" s="401">
        <f>E34+E35</f>
        <v>0</v>
      </c>
      <c r="F33" s="395"/>
      <c r="G33" s="395" t="str">
        <f t="shared" si="0"/>
        <v/>
      </c>
      <c r="H33" s="395"/>
    </row>
    <row r="34" ht="20" customHeight="1" spans="1:8">
      <c r="A34" s="338" t="s">
        <v>2492</v>
      </c>
      <c r="B34" s="401"/>
      <c r="C34" s="401"/>
      <c r="D34" s="401"/>
      <c r="E34" s="401"/>
      <c r="F34" s="395"/>
      <c r="G34" s="395" t="str">
        <f t="shared" si="0"/>
        <v/>
      </c>
      <c r="H34" s="395"/>
    </row>
    <row r="35" ht="20" customHeight="1" spans="1:8">
      <c r="A35" s="338" t="s">
        <v>2493</v>
      </c>
      <c r="B35" s="401"/>
      <c r="C35" s="401"/>
      <c r="D35" s="401"/>
      <c r="E35" s="401"/>
      <c r="F35" s="395"/>
      <c r="G35" s="395" t="str">
        <f t="shared" si="0"/>
        <v/>
      </c>
      <c r="H35" s="395"/>
    </row>
    <row r="36" ht="20" customHeight="1" spans="1:8">
      <c r="A36" s="342" t="s">
        <v>2494</v>
      </c>
      <c r="B36" s="401"/>
      <c r="C36" s="401"/>
      <c r="D36" s="401"/>
      <c r="E36" s="401"/>
      <c r="F36" s="395"/>
      <c r="G36" s="395" t="str">
        <f t="shared" si="0"/>
        <v/>
      </c>
      <c r="H36" s="395"/>
    </row>
    <row r="37" ht="20" customHeight="1" spans="1:8">
      <c r="A37" s="342" t="s">
        <v>2495</v>
      </c>
      <c r="B37" s="401"/>
      <c r="C37" s="401"/>
      <c r="D37" s="401"/>
      <c r="E37" s="401"/>
      <c r="F37" s="395"/>
      <c r="G37" s="395" t="str">
        <f t="shared" si="0"/>
        <v/>
      </c>
      <c r="H37" s="395"/>
    </row>
    <row r="38" ht="20" customHeight="1" spans="1:8">
      <c r="A38" s="338" t="s">
        <v>2496</v>
      </c>
      <c r="B38" s="401"/>
      <c r="C38" s="401"/>
      <c r="D38" s="401"/>
      <c r="E38" s="401"/>
      <c r="F38" s="395"/>
      <c r="G38" s="395" t="str">
        <f t="shared" si="0"/>
        <v/>
      </c>
      <c r="H38" s="395"/>
    </row>
    <row r="39" ht="20" customHeight="1" spans="1:8">
      <c r="A39" s="342" t="s">
        <v>2497</v>
      </c>
      <c r="B39" s="401"/>
      <c r="C39" s="401"/>
      <c r="D39" s="401"/>
      <c r="E39" s="401"/>
      <c r="F39" s="395"/>
      <c r="G39" s="395" t="str">
        <f t="shared" si="0"/>
        <v/>
      </c>
      <c r="H39" s="395"/>
    </row>
    <row r="40" ht="20" customHeight="1" spans="1:8">
      <c r="A40" s="342" t="s">
        <v>2498</v>
      </c>
      <c r="B40" s="401"/>
      <c r="C40" s="401"/>
      <c r="D40" s="401"/>
      <c r="E40" s="401"/>
      <c r="F40" s="395"/>
      <c r="G40" s="395" t="str">
        <f t="shared" si="0"/>
        <v/>
      </c>
      <c r="H40" s="395"/>
    </row>
    <row r="41" ht="20" customHeight="1" spans="1:8">
      <c r="A41" s="342" t="s">
        <v>2499</v>
      </c>
      <c r="B41" s="401"/>
      <c r="C41" s="401"/>
      <c r="D41" s="401"/>
      <c r="E41" s="401"/>
      <c r="F41" s="395"/>
      <c r="G41" s="395" t="str">
        <f t="shared" si="0"/>
        <v/>
      </c>
      <c r="H41" s="395"/>
    </row>
    <row r="42" ht="20" customHeight="1" spans="1:8">
      <c r="A42" s="342" t="s">
        <v>2500</v>
      </c>
      <c r="B42" s="400">
        <f>B30+B31+B41</f>
        <v>4415.18</v>
      </c>
      <c r="C42" s="400">
        <f>C30+C31+C41</f>
        <v>1735.8</v>
      </c>
      <c r="D42" s="400">
        <f>D30+D31+D41</f>
        <v>0</v>
      </c>
      <c r="E42" s="400">
        <f>E30+E31+E41</f>
        <v>1789.62</v>
      </c>
      <c r="F42" s="395">
        <f>IF(B42=0,"",E42/B42)-1</f>
        <v>-0.595</v>
      </c>
      <c r="G42" s="395">
        <f t="shared" si="0"/>
        <v>1.031</v>
      </c>
      <c r="H42" s="395"/>
    </row>
    <row r="43" ht="24" customHeight="1"/>
    <row r="44" ht="24" customHeight="1"/>
    <row r="45" ht="24" customHeight="1"/>
    <row r="46" ht="23.25" customHeight="1"/>
    <row r="47" ht="15.75" customHeight="1"/>
    <row r="111" hidden="1"/>
    <row r="112" hidden="1"/>
    <row r="113" hidden="1"/>
    <row r="114" hidden="1"/>
    <row r="115" hidden="1"/>
    <row r="116" hidden="1"/>
    <row r="117" hidden="1"/>
    <row r="1260" ht="18" customHeight="1"/>
    <row r="1261" ht="18" customHeight="1"/>
    <row r="1262" ht="18" customHeight="1"/>
    <row r="1263" ht="18" customHeight="1"/>
    <row r="1264" ht="18" customHeight="1"/>
    <row r="1265" ht="18" customHeight="1"/>
    <row r="1266" ht="18" customHeight="1"/>
    <row r="1267" ht="18" customHeight="1"/>
    <row r="1268" ht="18" customHeight="1"/>
    <row r="1269" ht="18" customHeight="1"/>
    <row r="1270" ht="18" customHeight="1"/>
    <row r="1271" ht="18" customHeight="1"/>
    <row r="1272" ht="18" customHeight="1"/>
    <row r="1273" ht="18" customHeight="1"/>
    <row r="1274" ht="18" customHeight="1"/>
    <row r="1275" ht="18" customHeight="1"/>
    <row r="1276" ht="18" customHeight="1"/>
    <row r="1277" ht="18" customHeight="1"/>
    <row r="1278" ht="18" customHeight="1"/>
    <row r="1279" ht="18" customHeight="1"/>
    <row r="1280" ht="18" customHeight="1"/>
    <row r="1281" ht="18" customHeight="1"/>
    <row r="1282" ht="18" customHeight="1"/>
    <row r="1283" ht="18" customHeight="1"/>
    <row r="1284" ht="18" customHeight="1"/>
    <row r="1285" ht="18" customHeight="1"/>
    <row r="1286" ht="18" customHeight="1"/>
    <row r="1287" ht="18" customHeight="1"/>
    <row r="1288" ht="18" customHeight="1"/>
    <row r="1289" ht="18" customHeight="1"/>
    <row r="1290" ht="18" customHeight="1"/>
    <row r="1291" ht="18" customHeight="1"/>
    <row r="1292" ht="18" customHeight="1"/>
    <row r="1293" ht="18" customHeight="1"/>
    <row r="1294" ht="18" customHeight="1"/>
    <row r="1295" ht="18" customHeight="1"/>
    <row r="1296" ht="18" customHeight="1"/>
    <row r="1297" ht="18" customHeight="1"/>
    <row r="1298" ht="18" customHeight="1"/>
    <row r="1299" ht="18" customHeight="1"/>
    <row r="1300" ht="18" customHeight="1"/>
    <row r="1301" ht="18" customHeight="1"/>
    <row r="1302" ht="18" customHeight="1"/>
    <row r="1303" ht="18" customHeight="1"/>
  </sheetData>
  <mergeCells count="1">
    <mergeCell ref="A1:H1"/>
  </mergeCells>
  <dataValidations count="1">
    <dataValidation type="decimal" operator="greaterThanOrEqual" allowBlank="1" showInputMessage="1" showErrorMessage="1" errorTitle="提示" error="对不起，此处只能输入数字。" sqref="D27">
      <formula1>-99999999999999900000</formula1>
    </dataValidation>
  </dataValidations>
  <printOptions horizontalCentered="1"/>
  <pageMargins left="0.393055555555556" right="0.393055555555556" top="0.786805555555556" bottom="0.786805555555556" header="0" footer="0"/>
  <pageSetup paperSize="9" scale="84" firstPageNumber="4" fitToHeight="0" orientation="portrait" blackAndWhite="1" useFirstPageNumber="1" errors="blank" horizontalDpi="600"/>
  <headerFooter alignWithMargins="0" scaleWithDoc="0">
    <oddFooter>&amp;C- &amp;P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dimension ref="A1:C1161"/>
  <sheetViews>
    <sheetView showZeros="0" workbookViewId="0">
      <selection activeCell="B6" sqref="B6"/>
    </sheetView>
  </sheetViews>
  <sheetFormatPr defaultColWidth="9" defaultRowHeight="15" outlineLevelCol="2"/>
  <cols>
    <col min="1" max="1" width="16.7" customWidth="1"/>
    <col min="2" max="2" width="37.5" customWidth="1"/>
    <col min="3" max="3" width="29.1" style="370" customWidth="1"/>
  </cols>
  <sheetData>
    <row r="1" ht="27" customHeight="1" spans="1:3">
      <c r="A1" s="371" t="s">
        <v>2501</v>
      </c>
      <c r="B1" s="371"/>
      <c r="C1" s="371"/>
    </row>
    <row r="2" s="329" customFormat="1" ht="24" customHeight="1" spans="1:3">
      <c r="A2" s="372" t="s">
        <v>119</v>
      </c>
      <c r="B2" s="372"/>
      <c r="C2" s="373" t="s">
        <v>2502</v>
      </c>
    </row>
    <row r="3" s="329" customFormat="1" ht="32.25" customHeight="1" spans="1:3">
      <c r="A3" s="374" t="s">
        <v>2503</v>
      </c>
      <c r="B3" s="374" t="s">
        <v>2504</v>
      </c>
      <c r="C3" s="374" t="s">
        <v>129</v>
      </c>
    </row>
    <row r="4" ht="19.5" customHeight="1" spans="1:3">
      <c r="A4" s="375">
        <v>501</v>
      </c>
      <c r="B4" s="375" t="s">
        <v>2505</v>
      </c>
      <c r="C4" s="376">
        <f>SUM(C5:C8)</f>
        <v>648.97</v>
      </c>
    </row>
    <row r="5" ht="19.5" customHeight="1" spans="1:3">
      <c r="A5" s="377">
        <v>50101</v>
      </c>
      <c r="B5" s="377" t="s">
        <v>2506</v>
      </c>
      <c r="C5" s="378">
        <v>495.93</v>
      </c>
    </row>
    <row r="6" ht="19.5" customHeight="1" spans="1:3">
      <c r="A6" s="377">
        <v>50102</v>
      </c>
      <c r="B6" s="377" t="s">
        <v>2507</v>
      </c>
      <c r="C6" s="378">
        <v>91.7</v>
      </c>
    </row>
    <row r="7" ht="19.5" customHeight="1" spans="1:3">
      <c r="A7" s="377">
        <v>50103</v>
      </c>
      <c r="B7" s="377" t="s">
        <v>2508</v>
      </c>
      <c r="C7" s="378">
        <v>61.34</v>
      </c>
    </row>
    <row r="8" ht="19.5" customHeight="1" spans="1:3">
      <c r="A8" s="377">
        <v>50199</v>
      </c>
      <c r="B8" s="377" t="s">
        <v>2509</v>
      </c>
      <c r="C8" s="378"/>
    </row>
    <row r="9" ht="19.5" customHeight="1" spans="1:3">
      <c r="A9" s="375">
        <v>502</v>
      </c>
      <c r="B9" s="375" t="s">
        <v>2510</v>
      </c>
      <c r="C9" s="376">
        <f>SUM(C10:C19)</f>
        <v>204.15</v>
      </c>
    </row>
    <row r="10" ht="19.5" customHeight="1" spans="1:3">
      <c r="A10" s="377">
        <v>50201</v>
      </c>
      <c r="B10" s="377" t="s">
        <v>2511</v>
      </c>
      <c r="C10" s="378">
        <v>112.67</v>
      </c>
    </row>
    <row r="11" ht="19.5" customHeight="1" spans="1:3">
      <c r="A11" s="377">
        <v>50202</v>
      </c>
      <c r="B11" s="377" t="s">
        <v>2512</v>
      </c>
      <c r="C11" s="378">
        <v>14.79</v>
      </c>
    </row>
    <row r="12" ht="19.5" customHeight="1" spans="1:3">
      <c r="A12" s="377">
        <v>50203</v>
      </c>
      <c r="B12" s="377" t="s">
        <v>2513</v>
      </c>
      <c r="C12" s="378">
        <v>7.55</v>
      </c>
    </row>
    <row r="13" ht="19.5" customHeight="1" spans="1:3">
      <c r="A13" s="377">
        <v>50204</v>
      </c>
      <c r="B13" s="377" t="s">
        <v>2514</v>
      </c>
      <c r="C13" s="378">
        <v>0.4</v>
      </c>
    </row>
    <row r="14" ht="19.5" customHeight="1" spans="1:3">
      <c r="A14" s="377">
        <v>50205</v>
      </c>
      <c r="B14" s="377" t="s">
        <v>2515</v>
      </c>
      <c r="C14" s="378">
        <v>61.15</v>
      </c>
    </row>
    <row r="15" ht="19.5" customHeight="1" spans="1:3">
      <c r="A15" s="377">
        <v>50206</v>
      </c>
      <c r="B15" s="377" t="s">
        <v>2516</v>
      </c>
      <c r="C15" s="378"/>
    </row>
    <row r="16" ht="19.5" customHeight="1" spans="1:3">
      <c r="A16" s="377">
        <v>50207</v>
      </c>
      <c r="B16" s="377" t="s">
        <v>2517</v>
      </c>
      <c r="C16" s="378"/>
    </row>
    <row r="17" ht="19.5" customHeight="1" spans="1:3">
      <c r="A17" s="377">
        <v>50208</v>
      </c>
      <c r="B17" s="377" t="s">
        <v>2518</v>
      </c>
      <c r="C17" s="378">
        <v>2.1</v>
      </c>
    </row>
    <row r="18" ht="19.5" customHeight="1" spans="1:3">
      <c r="A18" s="377">
        <v>50209</v>
      </c>
      <c r="B18" s="377" t="s">
        <v>2519</v>
      </c>
      <c r="C18" s="378"/>
    </row>
    <row r="19" ht="19.5" customHeight="1" spans="1:3">
      <c r="A19" s="377">
        <v>50299</v>
      </c>
      <c r="B19" s="377" t="s">
        <v>2520</v>
      </c>
      <c r="C19" s="378">
        <v>5.49</v>
      </c>
    </row>
    <row r="20" ht="19.5" customHeight="1" spans="1:3">
      <c r="A20" s="375">
        <v>503</v>
      </c>
      <c r="B20" s="375" t="s">
        <v>2521</v>
      </c>
      <c r="C20" s="376">
        <f>SUM(C21:C27)</f>
        <v>217.64</v>
      </c>
    </row>
    <row r="21" ht="19.5" customHeight="1" spans="1:3">
      <c r="A21" s="377">
        <v>50301</v>
      </c>
      <c r="B21" s="377" t="s">
        <v>2522</v>
      </c>
      <c r="C21" s="378"/>
    </row>
    <row r="22" ht="19.5" customHeight="1" spans="1:3">
      <c r="A22" s="377">
        <v>50302</v>
      </c>
      <c r="B22" s="377" t="s">
        <v>2523</v>
      </c>
      <c r="C22" s="378">
        <v>111.25</v>
      </c>
    </row>
    <row r="23" ht="19.5" customHeight="1" spans="1:3">
      <c r="A23" s="377">
        <v>50303</v>
      </c>
      <c r="B23" s="377" t="s">
        <v>2524</v>
      </c>
      <c r="C23" s="379"/>
    </row>
    <row r="24" ht="19.5" customHeight="1" spans="1:3">
      <c r="A24" s="377">
        <v>50305</v>
      </c>
      <c r="B24" s="377" t="s">
        <v>2525</v>
      </c>
      <c r="C24" s="378">
        <v>103.64</v>
      </c>
    </row>
    <row r="25" ht="19.5" customHeight="1" spans="1:3">
      <c r="A25" s="377">
        <v>50306</v>
      </c>
      <c r="B25" s="377" t="s">
        <v>2526</v>
      </c>
      <c r="C25" s="378">
        <v>2.75</v>
      </c>
    </row>
    <row r="26" ht="19.5" customHeight="1" spans="1:3">
      <c r="A26" s="377">
        <v>50307</v>
      </c>
      <c r="B26" s="377" t="s">
        <v>2527</v>
      </c>
      <c r="C26" s="378"/>
    </row>
    <row r="27" ht="19.5" customHeight="1" spans="1:3">
      <c r="A27" s="377">
        <v>50399</v>
      </c>
      <c r="B27" s="377" t="s">
        <v>2528</v>
      </c>
      <c r="C27" s="378"/>
    </row>
    <row r="28" ht="19.5" customHeight="1" spans="1:3">
      <c r="A28" s="375">
        <v>504</v>
      </c>
      <c r="B28" s="375" t="s">
        <v>2529</v>
      </c>
      <c r="C28" s="376">
        <f>SUM(C29:C34)</f>
        <v>0</v>
      </c>
    </row>
    <row r="29" ht="19.5" customHeight="1" spans="1:3">
      <c r="A29" s="377">
        <v>50401</v>
      </c>
      <c r="B29" s="377" t="s">
        <v>2522</v>
      </c>
      <c r="C29" s="378"/>
    </row>
    <row r="30" ht="19.5" customHeight="1" spans="1:3">
      <c r="A30" s="377">
        <v>50402</v>
      </c>
      <c r="B30" s="377" t="s">
        <v>2523</v>
      </c>
      <c r="C30" s="378"/>
    </row>
    <row r="31" ht="19.5" customHeight="1" spans="1:3">
      <c r="A31" s="377">
        <v>50403</v>
      </c>
      <c r="B31" s="377" t="s">
        <v>2524</v>
      </c>
      <c r="C31" s="378"/>
    </row>
    <row r="32" ht="19.5" customHeight="1" spans="1:3">
      <c r="A32" s="377">
        <v>50404</v>
      </c>
      <c r="B32" s="377" t="s">
        <v>2526</v>
      </c>
      <c r="C32" s="378"/>
    </row>
    <row r="33" ht="19.5" customHeight="1" spans="1:3">
      <c r="A33" s="377">
        <v>50405</v>
      </c>
      <c r="B33" s="377" t="s">
        <v>2527</v>
      </c>
      <c r="C33" s="379"/>
    </row>
    <row r="34" ht="19.5" customHeight="1" spans="1:3">
      <c r="A34" s="377">
        <v>50499</v>
      </c>
      <c r="B34" s="377" t="s">
        <v>2528</v>
      </c>
      <c r="C34" s="378"/>
    </row>
    <row r="35" ht="19.5" customHeight="1" spans="1:3">
      <c r="A35" s="375">
        <v>505</v>
      </c>
      <c r="B35" s="375" t="s">
        <v>2530</v>
      </c>
      <c r="C35" s="376">
        <f>SUM(C36:C38)</f>
        <v>536.16</v>
      </c>
    </row>
    <row r="36" ht="19.5" customHeight="1" spans="1:3">
      <c r="A36" s="377">
        <v>50501</v>
      </c>
      <c r="B36" s="377" t="s">
        <v>2531</v>
      </c>
      <c r="C36" s="378">
        <v>527.59</v>
      </c>
    </row>
    <row r="37" ht="19.5" customHeight="1" spans="1:3">
      <c r="A37" s="377">
        <v>50502</v>
      </c>
      <c r="B37" s="377" t="s">
        <v>2532</v>
      </c>
      <c r="C37" s="378">
        <v>8.57</v>
      </c>
    </row>
    <row r="38" ht="19.5" customHeight="1" spans="1:3">
      <c r="A38" s="377">
        <v>50599</v>
      </c>
      <c r="B38" s="377" t="s">
        <v>2533</v>
      </c>
      <c r="C38" s="378"/>
    </row>
    <row r="39" ht="19.5" customHeight="1" spans="1:3">
      <c r="A39" s="375">
        <v>506</v>
      </c>
      <c r="B39" s="375" t="s">
        <v>2534</v>
      </c>
      <c r="C39" s="376">
        <f>SUM(C40:C41)</f>
        <v>0.66</v>
      </c>
    </row>
    <row r="40" ht="19.5" customHeight="1" spans="1:3">
      <c r="A40" s="377">
        <v>50601</v>
      </c>
      <c r="B40" s="377" t="s">
        <v>2535</v>
      </c>
      <c r="C40" s="378">
        <v>0.66</v>
      </c>
    </row>
    <row r="41" ht="19.5" customHeight="1" spans="1:3">
      <c r="A41" s="377">
        <v>50602</v>
      </c>
      <c r="B41" s="377" t="s">
        <v>2536</v>
      </c>
      <c r="C41" s="378"/>
    </row>
    <row r="42" ht="19.5" customHeight="1" spans="1:3">
      <c r="A42" s="375">
        <v>507</v>
      </c>
      <c r="B42" s="375" t="s">
        <v>2537</v>
      </c>
      <c r="C42" s="376">
        <f>SUM(C43:C45)</f>
        <v>0</v>
      </c>
    </row>
    <row r="43" ht="19.5" customHeight="1" spans="1:3">
      <c r="A43" s="377">
        <v>50701</v>
      </c>
      <c r="B43" s="377" t="s">
        <v>2538</v>
      </c>
      <c r="C43" s="379"/>
    </row>
    <row r="44" ht="19.5" customHeight="1" spans="1:3">
      <c r="A44" s="377">
        <v>50702</v>
      </c>
      <c r="B44" s="377" t="s">
        <v>2539</v>
      </c>
      <c r="C44" s="378"/>
    </row>
    <row r="45" ht="19.5" customHeight="1" spans="1:3">
      <c r="A45" s="377">
        <v>50799</v>
      </c>
      <c r="B45" s="377" t="s">
        <v>2540</v>
      </c>
      <c r="C45" s="378"/>
    </row>
    <row r="46" ht="19.5" customHeight="1" spans="1:3">
      <c r="A46" s="375">
        <v>508</v>
      </c>
      <c r="B46" s="375" t="s">
        <v>2541</v>
      </c>
      <c r="C46" s="376">
        <f>SUM(C47:C48)</f>
        <v>0</v>
      </c>
    </row>
    <row r="47" ht="19.5" customHeight="1" spans="1:3">
      <c r="A47" s="377">
        <v>50801</v>
      </c>
      <c r="B47" s="377" t="s">
        <v>2542</v>
      </c>
      <c r="C47" s="378"/>
    </row>
    <row r="48" ht="19.5" customHeight="1" spans="1:3">
      <c r="A48" s="377">
        <v>50802</v>
      </c>
      <c r="B48" s="377" t="s">
        <v>2543</v>
      </c>
      <c r="C48" s="378"/>
    </row>
    <row r="49" ht="19.5" customHeight="1" spans="1:3">
      <c r="A49" s="375">
        <v>509</v>
      </c>
      <c r="B49" s="375" t="s">
        <v>2544</v>
      </c>
      <c r="C49" s="376">
        <f>SUM(C50:C54)</f>
        <v>182.04</v>
      </c>
    </row>
    <row r="50" ht="19.5" customHeight="1" spans="1:3">
      <c r="A50" s="377">
        <v>50901</v>
      </c>
      <c r="B50" s="377" t="s">
        <v>2545</v>
      </c>
      <c r="C50" s="378">
        <v>122.19</v>
      </c>
    </row>
    <row r="51" ht="19.5" customHeight="1" spans="1:3">
      <c r="A51" s="377">
        <v>50902</v>
      </c>
      <c r="B51" s="377" t="s">
        <v>2546</v>
      </c>
      <c r="C51" s="378"/>
    </row>
    <row r="52" ht="19.5" customHeight="1" spans="1:3">
      <c r="A52" s="377">
        <v>50903</v>
      </c>
      <c r="B52" s="377" t="s">
        <v>2547</v>
      </c>
      <c r="C52" s="378"/>
    </row>
    <row r="53" ht="19.5" customHeight="1" spans="1:3">
      <c r="A53" s="377">
        <v>50905</v>
      </c>
      <c r="B53" s="377" t="s">
        <v>2548</v>
      </c>
      <c r="C53" s="378"/>
    </row>
    <row r="54" ht="19.5" customHeight="1" spans="1:3">
      <c r="A54" s="377">
        <v>50999</v>
      </c>
      <c r="B54" s="377" t="s">
        <v>2549</v>
      </c>
      <c r="C54" s="378">
        <v>59.85</v>
      </c>
    </row>
    <row r="55" ht="19.5" customHeight="1" spans="1:3">
      <c r="A55" s="375">
        <v>510</v>
      </c>
      <c r="B55" s="375" t="s">
        <v>2550</v>
      </c>
      <c r="C55" s="376">
        <f>SUM(C56:C57)</f>
        <v>0</v>
      </c>
    </row>
    <row r="56" ht="19.5" customHeight="1" spans="1:3">
      <c r="A56" s="377">
        <v>51002</v>
      </c>
      <c r="B56" s="377" t="s">
        <v>2551</v>
      </c>
      <c r="C56" s="378"/>
    </row>
    <row r="57" ht="19.5" customHeight="1" spans="1:3">
      <c r="A57" s="377">
        <v>51003</v>
      </c>
      <c r="B57" s="377" t="s">
        <v>2552</v>
      </c>
      <c r="C57" s="378"/>
    </row>
    <row r="58" ht="19.5" customHeight="1" spans="1:3">
      <c r="A58" s="375">
        <v>511</v>
      </c>
      <c r="B58" s="375" t="s">
        <v>2553</v>
      </c>
      <c r="C58" s="376">
        <f>SUM(C59:C62)</f>
        <v>0</v>
      </c>
    </row>
    <row r="59" ht="19.5" customHeight="1" spans="1:3">
      <c r="A59" s="377">
        <v>51101</v>
      </c>
      <c r="B59" s="377" t="s">
        <v>2554</v>
      </c>
      <c r="C59" s="378"/>
    </row>
    <row r="60" ht="19.5" customHeight="1" spans="1:3">
      <c r="A60" s="377">
        <v>51102</v>
      </c>
      <c r="B60" s="377" t="s">
        <v>2555</v>
      </c>
      <c r="C60" s="378"/>
    </row>
    <row r="61" ht="19.5" customHeight="1" spans="1:3">
      <c r="A61" s="377">
        <v>51103</v>
      </c>
      <c r="B61" s="377" t="s">
        <v>2556</v>
      </c>
      <c r="C61" s="378"/>
    </row>
    <row r="62" ht="19.5" customHeight="1" spans="1:3">
      <c r="A62" s="377">
        <v>51104</v>
      </c>
      <c r="B62" s="377" t="s">
        <v>2557</v>
      </c>
      <c r="C62" s="378">
        <v>0</v>
      </c>
    </row>
    <row r="63" ht="19.5" customHeight="1" spans="1:3">
      <c r="A63" s="375">
        <v>512</v>
      </c>
      <c r="B63" s="375" t="s">
        <v>2558</v>
      </c>
      <c r="C63" s="376"/>
    </row>
    <row r="64" ht="19.5" customHeight="1" spans="1:3">
      <c r="A64" s="377">
        <v>51201</v>
      </c>
      <c r="B64" s="377" t="s">
        <v>2559</v>
      </c>
      <c r="C64" s="378"/>
    </row>
    <row r="65" ht="19.5" customHeight="1" spans="1:3">
      <c r="A65" s="377">
        <v>51202</v>
      </c>
      <c r="B65" s="377" t="s">
        <v>2560</v>
      </c>
      <c r="C65" s="378"/>
    </row>
    <row r="66" ht="19.5" customHeight="1" spans="1:3">
      <c r="A66" s="375">
        <v>513</v>
      </c>
      <c r="B66" s="375" t="s">
        <v>2439</v>
      </c>
      <c r="C66" s="376"/>
    </row>
    <row r="67" ht="19.5" customHeight="1" spans="1:3">
      <c r="A67" s="377">
        <v>51301</v>
      </c>
      <c r="B67" s="377" t="s">
        <v>2561</v>
      </c>
      <c r="C67" s="378"/>
    </row>
    <row r="68" ht="19.5" customHeight="1" spans="1:3">
      <c r="A68" s="377">
        <v>51302</v>
      </c>
      <c r="B68" s="377" t="s">
        <v>2562</v>
      </c>
      <c r="C68" s="378"/>
    </row>
    <row r="69" ht="19.5" customHeight="1" spans="1:3">
      <c r="A69" s="377">
        <v>51303</v>
      </c>
      <c r="B69" s="377" t="s">
        <v>2563</v>
      </c>
      <c r="C69" s="378"/>
    </row>
    <row r="70" ht="19.5" customHeight="1" spans="1:3">
      <c r="A70" s="377">
        <v>51304</v>
      </c>
      <c r="B70" s="377" t="s">
        <v>2564</v>
      </c>
      <c r="C70" s="378"/>
    </row>
    <row r="71" ht="19.5" customHeight="1" spans="1:3">
      <c r="A71" s="375">
        <v>514</v>
      </c>
      <c r="B71" s="375" t="s">
        <v>2565</v>
      </c>
      <c r="C71" s="378"/>
    </row>
    <row r="72" ht="19.5" customHeight="1" spans="1:3">
      <c r="A72" s="377">
        <v>51401</v>
      </c>
      <c r="B72" s="377" t="s">
        <v>2566</v>
      </c>
      <c r="C72" s="378"/>
    </row>
    <row r="73" ht="19.5" customHeight="1" spans="1:3">
      <c r="A73" s="377">
        <v>51402</v>
      </c>
      <c r="B73" s="377" t="s">
        <v>2567</v>
      </c>
      <c r="C73" s="378"/>
    </row>
    <row r="74" ht="19.5" customHeight="1" spans="1:3">
      <c r="A74" s="375">
        <v>599</v>
      </c>
      <c r="B74" s="375" t="s">
        <v>2568</v>
      </c>
      <c r="C74" s="376">
        <f>SUM(C75:C79)</f>
        <v>0</v>
      </c>
    </row>
    <row r="75" ht="19.5" customHeight="1" spans="1:3">
      <c r="A75" s="377">
        <v>59906</v>
      </c>
      <c r="B75" s="377" t="s">
        <v>2569</v>
      </c>
      <c r="C75" s="378"/>
    </row>
    <row r="76" ht="19.5" customHeight="1" spans="1:3">
      <c r="A76" s="377">
        <v>59907</v>
      </c>
      <c r="B76" s="377" t="s">
        <v>2570</v>
      </c>
      <c r="C76" s="378"/>
    </row>
    <row r="77" ht="19.5" customHeight="1" spans="1:3">
      <c r="A77" s="377">
        <v>59908</v>
      </c>
      <c r="B77" s="377" t="s">
        <v>2571</v>
      </c>
      <c r="C77" s="378"/>
    </row>
    <row r="78" ht="19.5" customHeight="1" spans="1:3">
      <c r="A78" s="377">
        <v>59909</v>
      </c>
      <c r="B78" s="377" t="s">
        <v>2567</v>
      </c>
      <c r="C78" s="378"/>
    </row>
    <row r="79" ht="19.5" customHeight="1" spans="1:3">
      <c r="A79" s="377">
        <v>59999</v>
      </c>
      <c r="B79" s="377" t="s">
        <v>2568</v>
      </c>
      <c r="C79" s="378"/>
    </row>
    <row r="80" ht="24" customHeight="1" spans="1:3">
      <c r="A80" s="376" t="s">
        <v>2572</v>
      </c>
      <c r="B80" s="376"/>
      <c r="C80" s="376">
        <f>C4+C9+C20+C28+C35+C39+C42+C46+C49+C55+C58+C74</f>
        <v>1789.62</v>
      </c>
    </row>
    <row r="81" ht="20.1" customHeight="1"/>
    <row r="82" ht="20.1" customHeight="1"/>
    <row r="83" ht="20.1" customHeight="1"/>
    <row r="84" ht="20.1" customHeight="1"/>
    <row r="85" ht="20.1" customHeight="1"/>
    <row r="86" ht="20.1" customHeight="1"/>
    <row r="87" ht="20.1" customHeight="1"/>
    <row r="88" ht="20.1" customHeight="1"/>
    <row r="89" ht="20.1" customHeight="1"/>
    <row r="90" ht="20.1" customHeight="1"/>
    <row r="91" ht="20.1" customHeight="1"/>
    <row r="92" ht="20.1" customHeight="1"/>
    <row r="93" ht="20.1" customHeight="1"/>
    <row r="94" ht="20.1" customHeight="1"/>
    <row r="95" ht="20.1" customHeight="1"/>
    <row r="96" ht="20.1" customHeight="1"/>
    <row r="97" ht="20.1" customHeight="1"/>
    <row r="98" ht="20.1" customHeight="1"/>
    <row r="99" ht="20.1" customHeight="1"/>
    <row r="100" ht="20.1" customHeight="1"/>
    <row r="101" ht="20.1" customHeight="1"/>
    <row r="102" ht="20.1" customHeight="1"/>
    <row r="103" ht="20.1" customHeight="1"/>
    <row r="104" ht="20.1" customHeight="1"/>
    <row r="105" ht="20.1" customHeight="1"/>
    <row r="106" ht="20.1" customHeight="1"/>
    <row r="107" ht="20.1" customHeight="1"/>
    <row r="108" ht="20.1" customHeight="1"/>
    <row r="109" ht="20.1" customHeight="1"/>
    <row r="110" ht="20.1" customHeight="1"/>
    <row r="111" ht="20.1" customHeight="1"/>
    <row r="112" ht="20.1" customHeight="1"/>
    <row r="113" ht="20.1" customHeight="1"/>
    <row r="114" ht="20.1" customHeight="1"/>
    <row r="115" ht="20.1" customHeight="1"/>
    <row r="116" ht="20.1" customHeight="1"/>
    <row r="117" ht="20.1" customHeight="1"/>
    <row r="118" ht="20.1" customHeight="1"/>
    <row r="119" ht="20.1" customHeight="1"/>
    <row r="120" ht="20.1" customHeight="1"/>
    <row r="121" ht="20.1" customHeight="1"/>
    <row r="122" ht="20.1" customHeight="1"/>
    <row r="123" ht="20.1" customHeight="1"/>
    <row r="124" ht="20.1" customHeight="1"/>
    <row r="125" ht="20.1" customHeight="1"/>
    <row r="126" ht="20.1" customHeight="1"/>
    <row r="127" ht="20.1" customHeight="1"/>
    <row r="128" ht="20.1" customHeight="1"/>
    <row r="129" ht="20.1" customHeight="1"/>
    <row r="130" ht="20.1" customHeight="1"/>
    <row r="131" ht="20.1" customHeight="1"/>
    <row r="132" ht="20.1" customHeight="1"/>
    <row r="133" ht="20.1" customHeight="1"/>
    <row r="134" ht="20.1" customHeight="1"/>
    <row r="135" ht="20.1" customHeight="1"/>
    <row r="136" ht="20.1" customHeight="1"/>
    <row r="137" ht="20.1" customHeight="1"/>
    <row r="138" ht="20.1" customHeight="1"/>
    <row r="139" ht="20.1" customHeight="1"/>
    <row r="140" ht="20.1" customHeight="1"/>
    <row r="141" ht="20.1" customHeight="1"/>
    <row r="142" ht="20.1" customHeight="1"/>
    <row r="143" ht="20.1" customHeight="1"/>
    <row r="144" ht="20.1" customHeight="1"/>
    <row r="145" ht="20.1" customHeight="1"/>
    <row r="146" ht="20.1" customHeight="1"/>
    <row r="147" ht="20.1" customHeight="1"/>
    <row r="148" ht="20.1" customHeight="1"/>
    <row r="149" ht="20.1" customHeight="1"/>
    <row r="150" ht="20.1" customHeight="1"/>
    <row r="151" ht="20.1" customHeight="1"/>
    <row r="152" ht="20.1" customHeight="1"/>
    <row r="153" ht="20.1" customHeight="1"/>
    <row r="154" ht="20.1" customHeight="1"/>
    <row r="155" ht="20.1" customHeight="1"/>
    <row r="156" ht="20.1" customHeight="1"/>
    <row r="157" ht="20.1" customHeight="1"/>
    <row r="158" ht="20.1" customHeight="1"/>
    <row r="159" ht="20.1" customHeight="1"/>
    <row r="160" ht="20.1" customHeight="1"/>
    <row r="161" ht="20.1" customHeight="1"/>
    <row r="162" ht="20.1" customHeight="1"/>
    <row r="163" ht="20.1" customHeight="1"/>
    <row r="164" ht="20.1" customHeight="1"/>
    <row r="165" ht="20.1" customHeight="1"/>
    <row r="166" ht="20.1" customHeight="1"/>
    <row r="167" ht="20.1" customHeight="1"/>
    <row r="168" ht="20.1" customHeight="1"/>
    <row r="169" ht="20.1" customHeight="1"/>
    <row r="170" ht="20.1" customHeight="1"/>
    <row r="171" ht="20.1" customHeight="1"/>
    <row r="172" ht="20.1" customHeight="1"/>
    <row r="173" ht="20.1" customHeight="1"/>
    <row r="174" ht="20.1" customHeight="1"/>
    <row r="175" ht="20.1" customHeight="1"/>
    <row r="176" ht="20.1" customHeight="1"/>
    <row r="177" ht="20.1" customHeight="1"/>
    <row r="178" ht="20.1" customHeight="1"/>
    <row r="179" ht="20.1" customHeight="1"/>
    <row r="180" ht="20.1" customHeight="1"/>
    <row r="181" ht="20.1" customHeight="1"/>
    <row r="182" ht="20.1" customHeight="1"/>
    <row r="183" ht="20.1" customHeight="1"/>
    <row r="184" ht="20.1" customHeight="1"/>
    <row r="185" ht="20.1" customHeight="1"/>
    <row r="186" ht="20.1" customHeight="1"/>
    <row r="187" ht="20.1" customHeight="1"/>
    <row r="188" ht="20.1" customHeight="1"/>
    <row r="189" ht="20.1" customHeight="1"/>
    <row r="190" ht="20.1" customHeight="1"/>
    <row r="191" ht="20.1" customHeight="1"/>
    <row r="192" ht="20.1" customHeight="1"/>
    <row r="193" ht="20.1" customHeight="1"/>
    <row r="194" ht="20.1" customHeight="1"/>
    <row r="195" ht="20.1" customHeight="1"/>
    <row r="196" ht="20.1" customHeight="1"/>
    <row r="197" ht="20.1" customHeight="1"/>
    <row r="198" ht="20.1" customHeight="1"/>
    <row r="199" ht="20.1" customHeight="1"/>
    <row r="200" ht="20.1" customHeight="1"/>
    <row r="201" ht="20.1" customHeight="1"/>
    <row r="202" ht="20.1" customHeight="1"/>
    <row r="203" ht="20.1" customHeight="1"/>
    <row r="204" ht="20.1" customHeight="1"/>
    <row r="205" ht="20.1" customHeight="1"/>
    <row r="206" ht="20.1" customHeight="1"/>
    <row r="207" ht="20.1" customHeight="1"/>
    <row r="208" ht="20.1" customHeight="1"/>
    <row r="209" ht="20.1" customHeight="1"/>
    <row r="210" ht="20.1" customHeight="1"/>
    <row r="211" ht="20.1" customHeight="1"/>
    <row r="212" ht="20.1" customHeight="1"/>
    <row r="213" ht="20.1" customHeight="1"/>
    <row r="214" ht="20.1" customHeight="1"/>
    <row r="215" ht="20.1" customHeight="1"/>
    <row r="216" ht="20.1" customHeight="1"/>
    <row r="217" ht="20.1" customHeight="1"/>
    <row r="218" ht="20.1" customHeight="1"/>
    <row r="219" ht="20.1" customHeight="1"/>
    <row r="220" ht="20.1" customHeight="1"/>
    <row r="221" ht="20.1" customHeight="1"/>
    <row r="222" ht="20.1" customHeight="1"/>
    <row r="223" ht="20.1" customHeight="1"/>
    <row r="224" ht="20.1" customHeight="1"/>
    <row r="225" ht="20.1" customHeight="1"/>
    <row r="226" ht="20.1" customHeight="1"/>
    <row r="227" ht="20.1" customHeight="1"/>
    <row r="228" ht="20.1" customHeight="1"/>
    <row r="229" ht="20.1" customHeight="1"/>
    <row r="230" ht="20.1" customHeight="1"/>
    <row r="231" ht="20.1" customHeight="1"/>
    <row r="232" ht="20.1" customHeight="1"/>
    <row r="233" ht="20.1" customHeight="1"/>
    <row r="234" ht="20.1" customHeight="1"/>
    <row r="235" ht="20.1" customHeight="1"/>
    <row r="236" ht="20.1" customHeight="1"/>
    <row r="237" ht="20.1" customHeight="1"/>
    <row r="238" ht="20.1" customHeight="1"/>
    <row r="239" ht="20.1" customHeight="1"/>
    <row r="240" ht="20.1" customHeight="1"/>
    <row r="241" ht="20.1" customHeight="1"/>
    <row r="242" ht="20.1" customHeight="1"/>
    <row r="243" ht="20.1" customHeight="1"/>
    <row r="244" ht="20.1" customHeight="1"/>
    <row r="245" ht="20.1" customHeight="1"/>
    <row r="246" ht="20.1" customHeight="1"/>
    <row r="247" ht="20.1" customHeight="1"/>
    <row r="248" ht="20.1" customHeight="1"/>
    <row r="249" ht="20.1" customHeight="1"/>
    <row r="250" ht="20.1" customHeight="1"/>
    <row r="251" ht="20.1" customHeight="1"/>
    <row r="252" ht="20.1" customHeight="1"/>
    <row r="253" ht="20.1" customHeight="1"/>
    <row r="254" ht="20.1" customHeight="1"/>
    <row r="255" ht="20.1" customHeight="1"/>
    <row r="256" ht="20.1" customHeight="1"/>
    <row r="257" ht="20.1" customHeight="1"/>
    <row r="258" ht="20.1" customHeight="1"/>
    <row r="259" ht="20.1" customHeight="1"/>
    <row r="260" ht="20.1" customHeight="1"/>
    <row r="261" ht="20.1" customHeight="1"/>
    <row r="262" ht="20.1" customHeight="1"/>
    <row r="263" ht="20.1" customHeight="1"/>
    <row r="264" ht="20.1" customHeight="1"/>
    <row r="265" ht="20.1" customHeight="1"/>
    <row r="266" ht="20.1" customHeight="1"/>
    <row r="267" ht="20.1" customHeight="1"/>
    <row r="268" ht="20.1" customHeight="1"/>
    <row r="269" ht="20.1" customHeight="1"/>
    <row r="270" ht="20.1" customHeight="1"/>
    <row r="271" ht="20.1" customHeight="1"/>
    <row r="272" ht="20.1" customHeight="1"/>
    <row r="273" ht="20.1" customHeight="1"/>
    <row r="274" ht="20.1" customHeight="1"/>
    <row r="275" ht="20.1" customHeight="1"/>
    <row r="276" ht="20.1" customHeight="1"/>
    <row r="277" ht="20.1" customHeight="1"/>
    <row r="278" ht="20.1" customHeight="1"/>
    <row r="279" ht="20.1" customHeight="1"/>
    <row r="280" ht="20.1" customHeight="1"/>
    <row r="281" ht="20.1" customHeight="1"/>
    <row r="282" ht="20.1" customHeight="1"/>
    <row r="283" ht="20.1" customHeight="1"/>
    <row r="284" ht="20.1" customHeight="1"/>
    <row r="285" ht="20.1" customHeight="1"/>
    <row r="286" ht="20.1" customHeight="1"/>
    <row r="287" ht="20.1" customHeight="1"/>
    <row r="288" ht="20.1" customHeight="1"/>
    <row r="289" ht="20.1" customHeight="1"/>
    <row r="290" ht="20.1" customHeight="1"/>
    <row r="291" ht="20.1" customHeight="1"/>
    <row r="292" ht="20.1" customHeight="1"/>
    <row r="293" ht="20.1" customHeight="1"/>
    <row r="294" ht="20.1" customHeight="1"/>
    <row r="295" ht="20.1" customHeight="1"/>
    <row r="296" ht="20.1" customHeight="1"/>
    <row r="297" ht="20.1" customHeight="1"/>
    <row r="298" ht="20.1" customHeight="1"/>
    <row r="299" ht="20.1" customHeight="1"/>
    <row r="300" ht="20.1" customHeight="1"/>
    <row r="301" ht="20.1" customHeight="1"/>
    <row r="302" ht="20.1" customHeight="1"/>
    <row r="303" ht="20.1" customHeight="1"/>
    <row r="304" ht="20.1" customHeight="1"/>
    <row r="305" ht="20.1" customHeight="1"/>
    <row r="306" ht="20.1" customHeight="1"/>
    <row r="307" ht="20.1" customHeight="1"/>
    <row r="308" ht="20.1" customHeight="1"/>
    <row r="309" ht="20.1" customHeight="1"/>
    <row r="310" ht="20.1" customHeight="1"/>
    <row r="311" ht="20.1" customHeight="1"/>
    <row r="312" ht="20.1" customHeight="1"/>
    <row r="313" ht="20.1" customHeight="1"/>
    <row r="314" ht="20.1" customHeight="1"/>
    <row r="315" ht="20.1" customHeight="1"/>
    <row r="316" ht="20.1" customHeight="1"/>
    <row r="317" ht="20.1" customHeight="1"/>
    <row r="318" ht="20.1" customHeight="1"/>
    <row r="319" ht="20.1" customHeight="1"/>
    <row r="320" ht="20.1" customHeight="1"/>
    <row r="321" ht="20.1" customHeight="1"/>
    <row r="322" ht="20.1" customHeight="1"/>
    <row r="323" ht="20.1" customHeight="1"/>
    <row r="324" ht="20.1" customHeight="1"/>
    <row r="325" ht="20.1" customHeight="1"/>
    <row r="326" ht="20.1" customHeight="1"/>
    <row r="327" ht="20.1" customHeight="1"/>
    <row r="328" ht="20.1" customHeight="1"/>
    <row r="329" ht="20.1" customHeight="1"/>
    <row r="330" ht="20.1" customHeight="1"/>
    <row r="331" ht="20.1" customHeight="1"/>
    <row r="332" ht="20.1" customHeight="1"/>
    <row r="333" ht="20.1" customHeight="1"/>
    <row r="334" ht="20.1" customHeight="1"/>
    <row r="335" ht="20.1" customHeight="1"/>
    <row r="336" ht="20.1" customHeight="1"/>
    <row r="337" ht="20.1" customHeight="1"/>
    <row r="338" ht="20.1" customHeight="1"/>
    <row r="339" ht="20.1" customHeight="1"/>
    <row r="340" ht="20.1" customHeight="1"/>
    <row r="341" ht="20.1" customHeight="1"/>
    <row r="342" ht="20.1" customHeight="1"/>
    <row r="343" ht="20.1" customHeight="1"/>
    <row r="344" ht="20.1" customHeight="1"/>
    <row r="345" ht="20.1" customHeight="1"/>
    <row r="346" ht="20.1" customHeight="1"/>
    <row r="347" ht="20.1" customHeight="1"/>
    <row r="348" ht="20.1" customHeight="1"/>
    <row r="349" ht="20.1" customHeight="1"/>
    <row r="350" ht="20.1" customHeight="1"/>
    <row r="351" ht="20.1" customHeight="1"/>
    <row r="352" ht="20.1" customHeight="1"/>
    <row r="353" ht="20.1" customHeight="1"/>
    <row r="354" ht="20.1" customHeight="1"/>
    <row r="355" ht="20.1" customHeight="1"/>
    <row r="356" ht="20.1" customHeight="1"/>
    <row r="357" ht="20.1" customHeight="1"/>
    <row r="358" ht="20.1" customHeight="1"/>
    <row r="359" ht="20.1" customHeight="1"/>
    <row r="360" ht="20.1" customHeight="1"/>
    <row r="361" ht="20.1" customHeight="1"/>
    <row r="362" ht="20.1" customHeight="1"/>
    <row r="363" ht="20.1" customHeight="1"/>
    <row r="364" ht="20.1" customHeight="1"/>
    <row r="365" ht="20.1" customHeight="1"/>
    <row r="366" ht="20.1" customHeight="1"/>
    <row r="367" ht="20.1" customHeight="1"/>
    <row r="368" ht="20.1" customHeight="1"/>
    <row r="369" ht="20.1" customHeight="1"/>
    <row r="370" ht="20.1" customHeight="1"/>
    <row r="371" ht="20.1" customHeight="1"/>
    <row r="372" ht="20.1" customHeight="1"/>
    <row r="373" ht="20.1" customHeight="1"/>
    <row r="374" ht="20.1" customHeight="1"/>
    <row r="375" ht="20.1" customHeight="1"/>
    <row r="376" ht="20.1" customHeight="1"/>
    <row r="377" ht="20.1" customHeight="1"/>
    <row r="378" ht="20.1" customHeight="1"/>
    <row r="379" ht="20.1" customHeight="1"/>
    <row r="380" ht="20.1" customHeight="1"/>
    <row r="381" ht="20.1" customHeight="1"/>
    <row r="382" ht="20.1" customHeight="1"/>
    <row r="383" ht="20.1" customHeight="1"/>
    <row r="384" ht="20.1" customHeight="1"/>
    <row r="385" ht="20.1" customHeight="1"/>
    <row r="386" ht="20.1" customHeight="1"/>
    <row r="387" ht="20.1" customHeight="1"/>
    <row r="388" ht="20.1" customHeight="1"/>
    <row r="389" ht="20.1" customHeight="1"/>
    <row r="390" ht="20.1" customHeight="1"/>
    <row r="391" ht="20.1" customHeight="1"/>
    <row r="392" ht="20.1" customHeight="1"/>
    <row r="393" ht="20.1" customHeight="1"/>
    <row r="394" ht="20.1" customHeight="1"/>
    <row r="395" ht="20.1" customHeight="1"/>
    <row r="396" ht="20.1" customHeight="1"/>
    <row r="397" ht="20.1" customHeight="1"/>
    <row r="398" ht="20.1" customHeight="1"/>
    <row r="399" ht="20.1" customHeight="1"/>
    <row r="400" ht="20.1" customHeight="1"/>
    <row r="401" ht="20.1" customHeight="1"/>
    <row r="402" ht="20.1" customHeight="1"/>
    <row r="403" ht="20.1" customHeight="1"/>
    <row r="404" ht="20.1" customHeight="1"/>
    <row r="405" ht="20.1" customHeight="1"/>
    <row r="406" ht="20.1" customHeight="1"/>
    <row r="407" ht="20.1" customHeight="1"/>
    <row r="408" ht="20.1" customHeight="1"/>
    <row r="409" ht="20.1" customHeight="1"/>
    <row r="410" ht="20.1" customHeight="1"/>
    <row r="411" ht="20.1" customHeight="1"/>
    <row r="412" ht="20.1" customHeight="1"/>
    <row r="413" ht="20.1" customHeight="1"/>
    <row r="414" ht="20.1" customHeight="1"/>
    <row r="415" ht="20.1" customHeight="1"/>
    <row r="416" ht="20.1" customHeight="1"/>
    <row r="417" ht="20.1" customHeight="1"/>
    <row r="418" ht="20.1" customHeight="1"/>
    <row r="419" ht="20.1" customHeight="1"/>
    <row r="420" ht="20.1" customHeight="1"/>
    <row r="421" ht="20.1" customHeight="1"/>
    <row r="422" ht="20.1" customHeight="1"/>
    <row r="423" ht="20.1" customHeight="1"/>
    <row r="424" ht="20.1" customHeight="1"/>
    <row r="425" ht="20.1" customHeight="1"/>
    <row r="426" ht="20.1" customHeight="1"/>
    <row r="427" ht="20.1" customHeight="1"/>
    <row r="428" ht="20.1" customHeight="1"/>
    <row r="429" ht="20.1" customHeight="1"/>
    <row r="430" ht="20.1" customHeight="1"/>
    <row r="431" ht="20.1" customHeight="1"/>
    <row r="432" ht="20.1" customHeight="1"/>
    <row r="433" ht="20.1" customHeight="1"/>
    <row r="434" ht="20.1" customHeight="1"/>
    <row r="435" ht="20.1" customHeight="1"/>
    <row r="436" ht="20.1" customHeight="1"/>
    <row r="437" ht="20.1" customHeight="1"/>
    <row r="438" ht="20.1" customHeight="1"/>
    <row r="439" ht="20.1" customHeight="1"/>
    <row r="440" ht="20.1" customHeight="1"/>
    <row r="441" ht="20.1" customHeight="1"/>
    <row r="442" ht="20.1" customHeight="1"/>
    <row r="443" ht="20.1" customHeight="1"/>
    <row r="444" ht="20.1" customHeight="1"/>
    <row r="445" ht="20.1" customHeight="1"/>
    <row r="446" ht="20.1" customHeight="1"/>
    <row r="447" ht="20.1" customHeight="1"/>
    <row r="448" ht="20.1" customHeight="1"/>
    <row r="449" ht="20.1" customHeight="1"/>
    <row r="450" ht="20.1" customHeight="1"/>
    <row r="451" ht="20.1" customHeight="1"/>
    <row r="452" ht="20.1" customHeight="1"/>
    <row r="453" ht="20.1" customHeight="1"/>
    <row r="454" ht="20.1" customHeight="1"/>
    <row r="455" ht="20.1" customHeight="1"/>
    <row r="456" ht="20.1" customHeight="1"/>
    <row r="457" ht="20.1" customHeight="1"/>
    <row r="458" ht="20.1" customHeight="1"/>
    <row r="459" ht="20.1" customHeight="1"/>
    <row r="460" ht="20.1" customHeight="1"/>
    <row r="461" ht="20.1" customHeight="1"/>
    <row r="462" ht="20.1" customHeight="1"/>
    <row r="463" ht="20.1" customHeight="1"/>
    <row r="464" ht="20.1" customHeight="1"/>
    <row r="465" ht="20.1" customHeight="1"/>
    <row r="466" ht="20.1" customHeight="1"/>
    <row r="467" ht="20.1" customHeight="1"/>
    <row r="468" ht="20.1" customHeight="1"/>
    <row r="469" ht="20.1" customHeight="1"/>
    <row r="470" ht="20.1" customHeight="1"/>
    <row r="471" ht="20.1" customHeight="1"/>
    <row r="472" ht="20.1" customHeight="1"/>
    <row r="473" ht="20.1" customHeight="1"/>
    <row r="474" ht="20.1" customHeight="1"/>
    <row r="475" ht="20.1" customHeight="1"/>
    <row r="476" ht="20.1" customHeight="1"/>
    <row r="477" ht="20.1" customHeight="1"/>
    <row r="478" ht="20.1" customHeight="1"/>
    <row r="479" ht="20.1" customHeight="1"/>
    <row r="480" ht="20.1" customHeight="1"/>
    <row r="481" ht="20.1" customHeight="1"/>
    <row r="482" ht="20.1" customHeight="1"/>
    <row r="483" ht="20.1" customHeight="1"/>
    <row r="484" ht="20.1" customHeight="1"/>
    <row r="485" ht="20.1" customHeight="1"/>
    <row r="486" ht="20.1" customHeight="1"/>
    <row r="487" ht="20.1" customHeight="1"/>
    <row r="488" ht="20.1" customHeight="1"/>
    <row r="489" ht="20.1" customHeight="1"/>
    <row r="490" ht="20.1" customHeight="1"/>
    <row r="491" ht="20.1" customHeight="1"/>
    <row r="492" ht="20.1" customHeight="1"/>
    <row r="493" ht="20.1" customHeight="1"/>
    <row r="494" ht="20.1" customHeight="1"/>
    <row r="495" ht="20.1" customHeight="1"/>
    <row r="496" ht="20.1" customHeight="1"/>
    <row r="497" ht="20.1" customHeight="1"/>
    <row r="498" ht="20.1" customHeight="1"/>
    <row r="499" ht="20.1" customHeight="1"/>
    <row r="500" ht="20.1" customHeight="1"/>
    <row r="501" ht="20.1" customHeight="1"/>
    <row r="502" ht="20.1" customHeight="1"/>
    <row r="503" ht="20.1" customHeight="1"/>
    <row r="504" ht="20.1" customHeight="1"/>
    <row r="505" ht="20.1" customHeight="1"/>
    <row r="506" ht="20.1" customHeight="1"/>
    <row r="507" ht="20.1" customHeight="1"/>
    <row r="508" ht="20.1" customHeight="1"/>
    <row r="509" ht="20.1" customHeight="1"/>
    <row r="510" ht="20.1" customHeight="1"/>
    <row r="511" ht="20.1" customHeight="1"/>
    <row r="512" ht="20.1" customHeight="1"/>
    <row r="513" ht="20.1" customHeight="1"/>
    <row r="514" ht="20.1" customHeight="1"/>
    <row r="515" ht="20.1" customHeight="1"/>
    <row r="516" ht="20.1" customHeight="1"/>
    <row r="517" ht="20.1" customHeight="1"/>
    <row r="518" ht="20.1" customHeight="1"/>
    <row r="519" ht="20.1" customHeight="1"/>
    <row r="520" ht="20.1" customHeight="1"/>
    <row r="521" ht="20.1" customHeight="1"/>
    <row r="522" ht="20.1" customHeight="1"/>
    <row r="523" ht="20.1" customHeight="1"/>
    <row r="524" ht="20.1" customHeight="1"/>
    <row r="525" ht="20.1" customHeight="1"/>
    <row r="526" ht="20.1" customHeight="1"/>
    <row r="527" ht="20.1" customHeight="1"/>
    <row r="528" ht="20.1" customHeight="1"/>
    <row r="529" ht="20.1" customHeight="1"/>
    <row r="530" ht="20.1" customHeight="1"/>
    <row r="531" ht="20.1" customHeight="1"/>
    <row r="532" ht="20.1" customHeight="1"/>
    <row r="533" ht="20.1" customHeight="1"/>
    <row r="534" ht="20.1" customHeight="1"/>
    <row r="535" ht="20.1" customHeight="1"/>
    <row r="536" ht="20.1" customHeight="1"/>
    <row r="537" ht="20.1" customHeight="1"/>
    <row r="538" ht="20.1" customHeight="1"/>
    <row r="539" ht="20.1" customHeight="1"/>
    <row r="540" ht="20.1" customHeight="1"/>
    <row r="541" ht="20.1" customHeight="1"/>
    <row r="542" ht="20.1" customHeight="1"/>
    <row r="543" ht="20.1" customHeight="1"/>
    <row r="544" ht="20.1" customHeight="1"/>
    <row r="545" ht="20.1" customHeight="1"/>
    <row r="546" ht="20.1" customHeight="1"/>
    <row r="547" ht="20.1" customHeight="1"/>
    <row r="548" ht="20.1" customHeight="1"/>
    <row r="549" ht="20.1" customHeight="1"/>
    <row r="550" ht="20.1" customHeight="1"/>
    <row r="551" ht="20.1" customHeight="1"/>
    <row r="552" ht="20.1" customHeight="1"/>
    <row r="553" ht="20.1" customHeight="1"/>
    <row r="554" ht="20.1" customHeight="1"/>
    <row r="555" ht="20.1" customHeight="1"/>
    <row r="556" ht="20.1" customHeight="1"/>
    <row r="557" ht="20.1" customHeight="1"/>
    <row r="558" ht="20.1" customHeight="1"/>
    <row r="559" ht="20.1" customHeight="1"/>
    <row r="560" ht="20.1" customHeight="1"/>
    <row r="561" ht="20.1" customHeight="1"/>
    <row r="562" ht="20.1" customHeight="1"/>
    <row r="563" ht="20.1" customHeight="1"/>
    <row r="564" ht="20.1" customHeight="1"/>
    <row r="565" ht="20.1" customHeight="1"/>
    <row r="566" ht="20.1" customHeight="1"/>
    <row r="567" ht="20.1" customHeight="1"/>
    <row r="568" ht="20.1" customHeight="1"/>
    <row r="569" ht="20.1" customHeight="1"/>
    <row r="570" ht="20.1" customHeight="1"/>
    <row r="571" ht="20.1" customHeight="1"/>
    <row r="572" ht="20.1" customHeight="1"/>
    <row r="573" ht="20.1" customHeight="1"/>
    <row r="574" ht="20.1" customHeight="1"/>
    <row r="575" ht="20.1" customHeight="1"/>
    <row r="576" ht="20.1" customHeight="1"/>
    <row r="577" ht="20.1" customHeight="1"/>
    <row r="578" ht="20.1" customHeight="1"/>
    <row r="579" ht="20.1" customHeight="1"/>
    <row r="580" ht="20.1" customHeight="1"/>
    <row r="581" ht="20.1" customHeight="1"/>
    <row r="582" ht="20.1" customHeight="1"/>
    <row r="583" ht="20.1" customHeight="1"/>
    <row r="584" ht="20.1" customHeight="1"/>
    <row r="585" ht="20.1" customHeight="1"/>
    <row r="586" ht="20.1" customHeight="1"/>
    <row r="587" ht="20.1" customHeight="1"/>
    <row r="588" ht="20.1" customHeight="1"/>
    <row r="589" ht="20.1" customHeight="1"/>
    <row r="590" ht="20.1" customHeight="1"/>
    <row r="591" ht="20.1" customHeight="1"/>
    <row r="592" ht="20.1" customHeight="1"/>
    <row r="593" ht="20.1" customHeight="1"/>
    <row r="594" ht="20.1" customHeight="1"/>
    <row r="595" ht="20.1" customHeight="1"/>
    <row r="596" ht="20.1" customHeight="1"/>
    <row r="597" ht="20.1" customHeight="1"/>
    <row r="598" ht="20.1" customHeight="1"/>
    <row r="599" ht="20.1" customHeight="1"/>
    <row r="600" ht="20.1" customHeight="1"/>
    <row r="601" ht="20.1" customHeight="1"/>
    <row r="602" ht="20.1" customHeight="1"/>
    <row r="603" ht="20.1" customHeight="1"/>
    <row r="604" ht="20.1" customHeight="1"/>
    <row r="605" ht="20.1" customHeight="1"/>
    <row r="606" ht="20.1" customHeight="1"/>
    <row r="607" ht="20.1" customHeight="1"/>
    <row r="608" ht="20.1" customHeight="1"/>
    <row r="609" ht="20.1" customHeight="1"/>
    <row r="610" ht="20.1" customHeight="1"/>
    <row r="611" ht="20.1" customHeight="1"/>
    <row r="612" ht="20.1" customHeight="1"/>
    <row r="613" ht="20.1" customHeight="1"/>
    <row r="614" ht="20.1" customHeight="1"/>
    <row r="615" ht="20.1" customHeight="1"/>
    <row r="616" ht="20.1" customHeight="1"/>
    <row r="617" ht="20.1" customHeight="1"/>
    <row r="618" ht="20.1" customHeight="1"/>
    <row r="619" ht="20.1" customHeight="1"/>
    <row r="620" ht="20.1" customHeight="1"/>
    <row r="621" ht="20.1" customHeight="1"/>
    <row r="622" ht="20.1" customHeight="1"/>
    <row r="623" ht="20.1" customHeight="1"/>
    <row r="624" ht="20.1" customHeight="1"/>
    <row r="625" ht="20.1" customHeight="1"/>
    <row r="626" ht="20.1" customHeight="1"/>
    <row r="627" ht="20.1" customHeight="1"/>
    <row r="628" ht="20.1" customHeight="1"/>
    <row r="629" ht="20.1" customHeight="1"/>
    <row r="630" ht="20.1" customHeight="1"/>
    <row r="631" ht="20.1" customHeight="1"/>
    <row r="632" ht="20.1" customHeight="1"/>
    <row r="633" ht="20.1" customHeight="1"/>
    <row r="634" ht="20.1" customHeight="1"/>
    <row r="635" ht="20.1" customHeight="1"/>
    <row r="636" ht="20.1" customHeight="1"/>
    <row r="637" ht="20.1" customHeight="1"/>
    <row r="638" ht="20.1" customHeight="1"/>
    <row r="639" ht="20.1" customHeight="1"/>
    <row r="640" ht="20.1" customHeight="1"/>
    <row r="641" ht="20.1" customHeight="1"/>
    <row r="642" ht="20.1" customHeight="1"/>
    <row r="643" ht="20.1" customHeight="1"/>
    <row r="644" ht="20.1" customHeight="1"/>
    <row r="645" ht="20.1" customHeight="1"/>
    <row r="646" ht="20.1" customHeight="1"/>
    <row r="647" ht="20.1" customHeight="1"/>
    <row r="648" ht="20.1" customHeight="1"/>
    <row r="649" ht="20.1" customHeight="1"/>
    <row r="650" ht="20.1" customHeight="1"/>
    <row r="651" ht="20.1" customHeight="1"/>
    <row r="652" ht="20.1" customHeight="1"/>
    <row r="653" ht="20.1" customHeight="1"/>
    <row r="654" ht="20.1" customHeight="1"/>
    <row r="655" ht="20.1" customHeight="1"/>
    <row r="656" ht="20.1" customHeight="1"/>
    <row r="657" ht="20.1" customHeight="1"/>
    <row r="658" ht="20.1" customHeight="1"/>
    <row r="659" ht="20.1" customHeight="1"/>
    <row r="660" ht="20.1" customHeight="1"/>
    <row r="661" ht="20.1" customHeight="1"/>
    <row r="662" ht="20.1" customHeight="1"/>
    <row r="663" ht="20.1" customHeight="1"/>
    <row r="664" ht="20.1" customHeight="1"/>
    <row r="665" ht="20.1" customHeight="1"/>
    <row r="666" ht="20.1" customHeight="1"/>
    <row r="667" ht="20.1" customHeight="1"/>
    <row r="668" ht="20.1" customHeight="1"/>
    <row r="669" ht="20.1" customHeight="1"/>
    <row r="670" ht="20.1" customHeight="1"/>
    <row r="671" ht="20.1" customHeight="1"/>
    <row r="672" ht="20.1" customHeight="1"/>
    <row r="673" ht="20.1" customHeight="1"/>
    <row r="674" ht="20.1" customHeight="1"/>
    <row r="675" ht="20.1" customHeight="1"/>
    <row r="676" ht="20.1" customHeight="1"/>
    <row r="677" ht="20.1" customHeight="1"/>
    <row r="678" ht="20.1" customHeight="1"/>
    <row r="679" ht="20.1" customHeight="1"/>
    <row r="680" ht="20.1" customHeight="1"/>
    <row r="681" ht="20.1" customHeight="1"/>
    <row r="682" ht="20.1" customHeight="1"/>
    <row r="683" ht="20.1" customHeight="1"/>
    <row r="684" ht="20.1" customHeight="1"/>
    <row r="685" ht="20.1" customHeight="1"/>
    <row r="686" ht="20.1" customHeight="1"/>
    <row r="687" ht="20.1" customHeight="1"/>
    <row r="688" ht="20.1" customHeight="1"/>
    <row r="689" ht="20.1" customHeight="1"/>
    <row r="690" ht="20.1" customHeight="1"/>
    <row r="691" ht="20.1" customHeight="1"/>
    <row r="692" ht="20.1" customHeight="1"/>
    <row r="693" ht="20.1" customHeight="1"/>
    <row r="694" ht="20.1" customHeight="1"/>
    <row r="695" ht="20.1" customHeight="1"/>
    <row r="696" ht="20.1" customHeight="1"/>
    <row r="697" ht="20.1" customHeight="1"/>
    <row r="698" ht="20.1" customHeight="1"/>
    <row r="699" ht="20.1" customHeight="1"/>
    <row r="700" ht="20.1" customHeight="1"/>
    <row r="701" ht="20.1" customHeight="1"/>
    <row r="702" ht="20.1" customHeight="1"/>
    <row r="703" ht="20.1" customHeight="1"/>
    <row r="704" ht="20.1" customHeight="1"/>
    <row r="705" ht="20.1" customHeight="1"/>
    <row r="706" ht="20.1" customHeight="1"/>
    <row r="707" ht="20.1" customHeight="1"/>
    <row r="708" ht="20.1" customHeight="1"/>
    <row r="709" ht="20.1" customHeight="1"/>
    <row r="710" ht="20.1" customHeight="1"/>
    <row r="711" ht="20.1" customHeight="1"/>
    <row r="712" ht="20.1" customHeight="1"/>
    <row r="713" ht="20.1" customHeight="1"/>
    <row r="714" ht="20.1" customHeight="1"/>
    <row r="715" ht="20.1" customHeight="1"/>
    <row r="716" ht="20.1" customHeight="1"/>
    <row r="717" ht="20.1" customHeight="1"/>
    <row r="718" ht="20.1" customHeight="1"/>
    <row r="719" ht="20.1" customHeight="1"/>
    <row r="720" ht="20.1" customHeight="1"/>
    <row r="721" ht="20.1" customHeight="1"/>
    <row r="722" ht="20.1" customHeight="1"/>
    <row r="723" ht="20.1" customHeight="1"/>
    <row r="724" ht="20.1" customHeight="1"/>
    <row r="725" ht="20.1" customHeight="1"/>
    <row r="726" ht="20.1" customHeight="1"/>
    <row r="727" ht="20.1" customHeight="1"/>
    <row r="728" ht="20.1" customHeight="1"/>
    <row r="729" ht="20.1" customHeight="1"/>
    <row r="730" ht="20.1" customHeight="1"/>
    <row r="731" ht="20.1" customHeight="1"/>
    <row r="732" ht="20.1" customHeight="1"/>
    <row r="733" ht="20.1" customHeight="1"/>
    <row r="734" ht="20.1" customHeight="1"/>
    <row r="735" ht="20.1" customHeight="1"/>
    <row r="736" ht="20.1" customHeight="1"/>
    <row r="737" ht="20.1" customHeight="1"/>
    <row r="738" ht="20.1" customHeight="1"/>
    <row r="739" ht="20.1" customHeight="1"/>
    <row r="740" ht="20.1" customHeight="1"/>
    <row r="741" ht="20.1" customHeight="1"/>
    <row r="742" ht="20.1" customHeight="1"/>
    <row r="743" ht="20.1" customHeight="1"/>
    <row r="744" ht="20.1" customHeight="1"/>
    <row r="745" ht="20.1" customHeight="1"/>
    <row r="746" ht="20.1" customHeight="1"/>
    <row r="747" ht="20.1" customHeight="1"/>
    <row r="748" ht="20.1" customHeight="1"/>
    <row r="749" ht="20.1" customHeight="1"/>
    <row r="750" ht="20.1" customHeight="1"/>
    <row r="751" ht="20.1" customHeight="1"/>
    <row r="752" ht="20.1" customHeight="1"/>
    <row r="753" ht="20.1" customHeight="1"/>
    <row r="754" ht="20.1" customHeight="1"/>
    <row r="755" ht="20.1" customHeight="1"/>
    <row r="756" ht="20.1" customHeight="1"/>
    <row r="757" ht="20.1" customHeight="1"/>
    <row r="758" ht="20.1" customHeight="1"/>
    <row r="759" ht="20.1" customHeight="1"/>
    <row r="760" ht="20.1" customHeight="1"/>
    <row r="761" ht="20.1" customHeight="1"/>
    <row r="762" ht="20.1" customHeight="1"/>
    <row r="763" ht="20.1" customHeight="1"/>
    <row r="764" ht="20.1" customHeight="1"/>
    <row r="765" ht="20.1" customHeight="1"/>
    <row r="766" ht="20.1" customHeight="1"/>
    <row r="767" ht="20.1" customHeight="1"/>
    <row r="768" ht="20.1" customHeight="1"/>
    <row r="769" ht="20.1" customHeight="1"/>
    <row r="770" ht="20.1" customHeight="1"/>
    <row r="771" ht="20.1" customHeight="1"/>
    <row r="772" ht="20.1" customHeight="1"/>
    <row r="773" ht="20.1" customHeight="1"/>
    <row r="774" ht="20.1" customHeight="1"/>
    <row r="775" ht="20.1" customHeight="1"/>
    <row r="776" ht="20.1" customHeight="1"/>
    <row r="777" ht="20.1" customHeight="1"/>
    <row r="778" ht="20.1" customHeight="1"/>
    <row r="779" ht="20.1" customHeight="1"/>
    <row r="780" ht="20.1" customHeight="1"/>
    <row r="781" ht="20.1" customHeight="1"/>
    <row r="782" ht="20.1" customHeight="1"/>
    <row r="783" ht="20.1" customHeight="1"/>
    <row r="784" ht="20.1" customHeight="1"/>
    <row r="785" ht="20.1" customHeight="1"/>
    <row r="786" ht="20.1" customHeight="1"/>
    <row r="787" ht="20.1" customHeight="1"/>
    <row r="788" ht="20.1" customHeight="1"/>
    <row r="789" ht="20.1" customHeight="1"/>
    <row r="790" ht="20.1" customHeight="1"/>
    <row r="791" ht="20.1" customHeight="1"/>
    <row r="792" ht="20.1" customHeight="1"/>
    <row r="793" ht="20.1" customHeight="1"/>
    <row r="794" ht="20.1" customHeight="1"/>
    <row r="795" ht="20.1" customHeight="1"/>
    <row r="796" ht="20.1" customHeight="1"/>
    <row r="797" ht="20.1" customHeight="1"/>
    <row r="798" ht="20.1" customHeight="1"/>
    <row r="799" ht="20.1" customHeight="1"/>
    <row r="800" ht="20.1" customHeight="1"/>
    <row r="801" ht="20.1" customHeight="1"/>
    <row r="802" ht="20.1" customHeight="1"/>
    <row r="803" ht="20.1" customHeight="1"/>
    <row r="804" ht="20.1" customHeight="1"/>
    <row r="805" ht="20.1" customHeight="1"/>
    <row r="806" ht="20.1" customHeight="1"/>
    <row r="807" ht="20.1" customHeight="1"/>
    <row r="808" ht="20.1" customHeight="1"/>
    <row r="809" ht="20.1" customHeight="1"/>
    <row r="810" ht="20.1" customHeight="1"/>
    <row r="811" ht="20.1" customHeight="1"/>
    <row r="812" ht="20.1" customHeight="1"/>
    <row r="813" ht="20.1" customHeight="1"/>
    <row r="814" ht="20.1" customHeight="1"/>
    <row r="815" ht="20.1" customHeight="1"/>
    <row r="816" ht="20.1" customHeight="1"/>
    <row r="817" ht="20.1" customHeight="1"/>
    <row r="818" ht="20.1" customHeight="1"/>
    <row r="819" ht="20.1" customHeight="1"/>
    <row r="820" ht="20.1" customHeight="1"/>
    <row r="821" ht="20.1" customHeight="1"/>
    <row r="822" ht="20.1" customHeight="1"/>
    <row r="823" ht="20.1" customHeight="1"/>
    <row r="824" ht="20.1" customHeight="1"/>
    <row r="825" ht="20.1" customHeight="1"/>
    <row r="826" ht="20.1" customHeight="1"/>
    <row r="827" ht="20.1" customHeight="1"/>
    <row r="828" ht="20.1" customHeight="1"/>
    <row r="829" ht="20.1" customHeight="1"/>
    <row r="830" ht="20.1" customHeight="1"/>
    <row r="831" ht="20.1" customHeight="1"/>
    <row r="832" ht="20.1" customHeight="1"/>
    <row r="833" ht="20.1" customHeight="1"/>
    <row r="834" ht="20.1" customHeight="1"/>
    <row r="835" ht="20.1" customHeight="1"/>
    <row r="836" ht="20.1" customHeight="1"/>
    <row r="837" ht="20.1" customHeight="1"/>
    <row r="838" ht="20.1" customHeight="1"/>
    <row r="839" ht="20.1" customHeight="1"/>
    <row r="840" ht="20.1" customHeight="1"/>
    <row r="841" ht="20.1" customHeight="1"/>
    <row r="842" ht="20.1" customHeight="1"/>
    <row r="843" ht="20.1" customHeight="1"/>
    <row r="844" ht="20.1" customHeight="1"/>
    <row r="845" ht="20.1" customHeight="1"/>
    <row r="846" ht="20.1" customHeight="1"/>
    <row r="847" ht="20.1" customHeight="1"/>
    <row r="848" ht="20.1" customHeight="1"/>
    <row r="849" ht="20.1" customHeight="1"/>
    <row r="850" ht="20.1" customHeight="1"/>
    <row r="851" ht="20.1" customHeight="1"/>
    <row r="852" ht="20.1" customHeight="1"/>
    <row r="853" ht="20.1" customHeight="1"/>
    <row r="854" ht="20.1" customHeight="1"/>
    <row r="855" ht="20.1" customHeight="1"/>
    <row r="856" ht="20.1" customHeight="1"/>
    <row r="857" ht="20.1" customHeight="1"/>
    <row r="858" ht="20.1" customHeight="1"/>
    <row r="859" ht="20.1" customHeight="1"/>
    <row r="860" ht="20.1" customHeight="1"/>
    <row r="861" ht="20.1" customHeight="1"/>
    <row r="862" ht="20.1" customHeight="1"/>
    <row r="863" ht="20.1" customHeight="1"/>
    <row r="864" ht="20.1" customHeight="1"/>
    <row r="865" ht="20.1" customHeight="1"/>
    <row r="866" ht="20.1" customHeight="1"/>
    <row r="867" ht="20.1" customHeight="1"/>
    <row r="868" ht="20.1" customHeight="1"/>
    <row r="869" ht="20.1" customHeight="1"/>
    <row r="870" ht="20.1" customHeight="1"/>
    <row r="871" ht="20.1" customHeight="1"/>
    <row r="872" ht="20.1" customHeight="1"/>
    <row r="873" ht="20.1" customHeight="1"/>
    <row r="874" ht="20.1" customHeight="1"/>
    <row r="875" ht="20.1" customHeight="1"/>
    <row r="876" ht="20.1" customHeight="1"/>
    <row r="877" ht="20.1" customHeight="1"/>
    <row r="878" ht="20.1" customHeight="1"/>
    <row r="879" ht="20.1" customHeight="1"/>
    <row r="880" ht="20.1" customHeight="1"/>
    <row r="881" ht="20.1" customHeight="1"/>
    <row r="882" ht="20.1" customHeight="1"/>
    <row r="883" ht="20.1" customHeight="1"/>
    <row r="884" ht="20.1" customHeight="1"/>
    <row r="885" ht="20.1" customHeight="1"/>
    <row r="886" ht="20.1" customHeight="1"/>
    <row r="887" ht="20.1" customHeight="1"/>
    <row r="888" ht="20.1" customHeight="1"/>
    <row r="889" ht="20.1" customHeight="1"/>
    <row r="890" ht="20.1" customHeight="1"/>
    <row r="891" ht="20.1" customHeight="1"/>
    <row r="892" ht="20.1" customHeight="1"/>
    <row r="893" ht="20.1" customHeight="1"/>
    <row r="894" ht="20.1" customHeight="1"/>
    <row r="895" ht="20.1" customHeight="1"/>
    <row r="896" ht="20.1" customHeight="1"/>
    <row r="897" ht="20.1" customHeight="1"/>
    <row r="898" ht="20.1" customHeight="1"/>
    <row r="899" ht="20.1" customHeight="1"/>
    <row r="900" ht="20.1" customHeight="1"/>
    <row r="901" ht="20.1" customHeight="1"/>
    <row r="902" ht="20.1" customHeight="1"/>
    <row r="903" ht="20.1" customHeight="1"/>
    <row r="904" ht="20.1" customHeight="1"/>
    <row r="905" ht="20.1" customHeight="1"/>
    <row r="906" ht="20.1" customHeight="1"/>
    <row r="907" ht="20.1" customHeight="1"/>
    <row r="908" ht="20.1" customHeight="1"/>
    <row r="909" ht="20.1" customHeight="1"/>
    <row r="910" ht="20.1" customHeight="1"/>
    <row r="911" ht="20.1" customHeight="1"/>
    <row r="912" ht="20.1" customHeight="1"/>
    <row r="913" ht="20.1" customHeight="1"/>
    <row r="914" ht="20.1" customHeight="1"/>
    <row r="915" ht="20.1" customHeight="1"/>
    <row r="916" ht="20.1" customHeight="1"/>
    <row r="917" ht="20.1" customHeight="1"/>
    <row r="918" ht="20.1" customHeight="1"/>
    <row r="919" ht="20.1" customHeight="1"/>
    <row r="920" ht="20.1" customHeight="1"/>
    <row r="921" ht="20.1" customHeight="1"/>
    <row r="922" ht="20.1" customHeight="1"/>
    <row r="923" ht="20.1" customHeight="1"/>
    <row r="924" ht="20.1" customHeight="1"/>
    <row r="925" ht="20.1" customHeight="1"/>
    <row r="926" ht="20.1" customHeight="1"/>
    <row r="927" ht="20.1" customHeight="1"/>
    <row r="928" ht="20.1" customHeight="1"/>
    <row r="929" ht="20.1" customHeight="1"/>
    <row r="930" ht="20.1" customHeight="1"/>
    <row r="931" ht="20.1" customHeight="1"/>
    <row r="932" ht="20.1" customHeight="1"/>
    <row r="933" ht="20.1" customHeight="1"/>
    <row r="934" ht="20.1" customHeight="1"/>
    <row r="935" ht="20.1" customHeight="1"/>
    <row r="936" ht="20.1" customHeight="1"/>
    <row r="937" ht="20.1" customHeight="1"/>
    <row r="938" ht="20.1" customHeight="1"/>
    <row r="939" ht="20.1" customHeight="1"/>
    <row r="940" ht="20.1" customHeight="1"/>
    <row r="941" ht="20.1" customHeight="1"/>
    <row r="942" ht="20.1" customHeight="1"/>
    <row r="943" ht="20.1" customHeight="1"/>
    <row r="944" ht="20.1" customHeight="1"/>
    <row r="945" ht="20.1" customHeight="1"/>
    <row r="946" ht="20.1" customHeight="1"/>
    <row r="947" ht="20.1" customHeight="1"/>
    <row r="948" ht="20.1" customHeight="1"/>
    <row r="949" ht="20.1" customHeight="1"/>
    <row r="950" ht="20.1" customHeight="1"/>
    <row r="951" ht="20.1" customHeight="1"/>
    <row r="952" ht="20.1" customHeight="1"/>
    <row r="953" ht="20.1" customHeight="1"/>
    <row r="954" ht="20.1" customHeight="1"/>
    <row r="955" ht="20.1" customHeight="1"/>
    <row r="956" ht="20.1" customHeight="1"/>
    <row r="957" ht="20.1" customHeight="1"/>
    <row r="958" ht="20.1" customHeight="1"/>
    <row r="959" ht="20.1" customHeight="1"/>
    <row r="960" ht="20.1" customHeight="1"/>
    <row r="961" ht="20.1" customHeight="1"/>
    <row r="962" ht="20.1" customHeight="1"/>
    <row r="963" ht="20.1" customHeight="1"/>
    <row r="964" ht="20.1" customHeight="1"/>
    <row r="965" ht="20.1" customHeight="1"/>
    <row r="966" ht="20.1" customHeight="1"/>
    <row r="967" ht="20.1" customHeight="1"/>
    <row r="968" ht="20.1" customHeight="1"/>
    <row r="969" ht="20.1" customHeight="1"/>
    <row r="970" ht="20.1" customHeight="1"/>
    <row r="971" ht="20.1" customHeight="1"/>
    <row r="972" ht="20.1" customHeight="1"/>
    <row r="973" ht="20.1" customHeight="1"/>
    <row r="974" ht="20.1" customHeight="1"/>
    <row r="975" ht="20.1" customHeight="1"/>
    <row r="976" ht="20.1" customHeight="1"/>
    <row r="977" ht="20.1" customHeight="1"/>
    <row r="978" ht="20.1" customHeight="1"/>
    <row r="979" ht="20.1" customHeight="1"/>
    <row r="980" ht="20.1" customHeight="1"/>
    <row r="981" ht="20.1" customHeight="1"/>
    <row r="982" ht="20.1" customHeight="1"/>
    <row r="983" ht="20.1" customHeight="1"/>
    <row r="984" ht="20.1" customHeight="1"/>
    <row r="985" ht="20.1" customHeight="1"/>
    <row r="986" ht="20.1" customHeight="1"/>
    <row r="987" ht="20.1" customHeight="1"/>
    <row r="988" ht="20.1" customHeight="1"/>
    <row r="989" ht="20.1" customHeight="1"/>
    <row r="990" ht="20.1" customHeight="1"/>
    <row r="991" ht="20.1" customHeight="1"/>
    <row r="992" ht="20.1" customHeight="1"/>
    <row r="993" ht="20.1" customHeight="1"/>
    <row r="994" ht="20.1" customHeight="1"/>
    <row r="995" ht="20.1" customHeight="1"/>
    <row r="996" ht="20.1" customHeight="1"/>
    <row r="997" ht="20.1" customHeight="1"/>
    <row r="998" ht="20.1" customHeight="1"/>
    <row r="999" ht="20.1" customHeight="1"/>
    <row r="1000" ht="20.1" customHeight="1"/>
    <row r="1001" ht="20.1" customHeight="1"/>
    <row r="1002" ht="20.1" customHeight="1"/>
    <row r="1003" ht="20.1" customHeight="1"/>
    <row r="1004" ht="20.1" customHeight="1"/>
    <row r="1005" ht="20.1" customHeight="1"/>
    <row r="1006" ht="20.1" customHeight="1"/>
    <row r="1007" ht="20.1" customHeight="1"/>
    <row r="1008" ht="20.1" customHeight="1"/>
    <row r="1009" ht="20.1" customHeight="1"/>
    <row r="1010" ht="20.1" customHeight="1"/>
    <row r="1011" ht="20.1" customHeight="1"/>
    <row r="1012" ht="20.1" customHeight="1"/>
    <row r="1013" ht="20.1" customHeight="1"/>
    <row r="1014" ht="20.1" customHeight="1"/>
    <row r="1015" ht="20.1" customHeight="1"/>
    <row r="1016" ht="20.1" customHeight="1"/>
    <row r="1017" ht="20.1" customHeight="1"/>
    <row r="1018" ht="20.1" customHeight="1"/>
    <row r="1019" ht="20.1" customHeight="1"/>
    <row r="1020" ht="20.1" customHeight="1"/>
    <row r="1021" ht="20.1" customHeight="1"/>
    <row r="1022" ht="20.1" customHeight="1"/>
    <row r="1023" ht="20.1" customHeight="1"/>
    <row r="1024" ht="20.1" customHeight="1"/>
    <row r="1025" ht="20.1" customHeight="1"/>
    <row r="1026" ht="20.1" customHeight="1"/>
    <row r="1027" ht="20.1" customHeight="1"/>
    <row r="1028" ht="20.1" customHeight="1"/>
    <row r="1029" ht="20.1" customHeight="1"/>
    <row r="1030" ht="20.1" customHeight="1"/>
    <row r="1031" ht="20.1" customHeight="1"/>
    <row r="1032" ht="20.1" customHeight="1"/>
    <row r="1033" ht="20.1" customHeight="1"/>
    <row r="1034" ht="20.1" customHeight="1"/>
    <row r="1035" ht="20.1" customHeight="1"/>
    <row r="1036" ht="20.1" customHeight="1"/>
    <row r="1037" ht="20.1" customHeight="1"/>
    <row r="1038" ht="20.1" customHeight="1"/>
    <row r="1039" ht="20.1" customHeight="1"/>
    <row r="1040" ht="20.1" customHeight="1"/>
    <row r="1041" ht="20.1" customHeight="1"/>
    <row r="1042" ht="20.1" customHeight="1"/>
    <row r="1043" ht="20.1" customHeight="1"/>
    <row r="1044" ht="20.1" customHeight="1"/>
    <row r="1045" ht="20.1" customHeight="1"/>
    <row r="1046" ht="20.1" customHeight="1"/>
    <row r="1047" ht="20.1" customHeight="1"/>
    <row r="1048" ht="20.1" customHeight="1"/>
    <row r="1049" ht="20.1" customHeight="1"/>
    <row r="1050" ht="20.1" customHeight="1"/>
    <row r="1051" ht="20.1" customHeight="1"/>
    <row r="1052" ht="20.1" customHeight="1"/>
    <row r="1053" ht="20.1" customHeight="1"/>
    <row r="1054" ht="20.1" customHeight="1"/>
    <row r="1055" ht="20.1" customHeight="1"/>
    <row r="1056" ht="20.1" customHeight="1"/>
    <row r="1057" ht="20.1" customHeight="1"/>
    <row r="1058" ht="20.1" customHeight="1"/>
    <row r="1059" ht="20.1" customHeight="1"/>
    <row r="1060" ht="20.1" customHeight="1"/>
    <row r="1061" ht="20.1" customHeight="1"/>
    <row r="1062" ht="20.1" customHeight="1"/>
    <row r="1063" ht="20.1" customHeight="1"/>
    <row r="1064" ht="20.1" customHeight="1"/>
    <row r="1065" ht="20.1" customHeight="1"/>
    <row r="1066" ht="20.1" customHeight="1"/>
    <row r="1067" ht="20.1" customHeight="1"/>
    <row r="1068" ht="20.1" customHeight="1"/>
    <row r="1069" ht="20.1" customHeight="1"/>
    <row r="1070" ht="20.1" customHeight="1"/>
    <row r="1071" ht="20.1" customHeight="1"/>
    <row r="1072" ht="20.1" customHeight="1"/>
    <row r="1073" ht="20.1" customHeight="1"/>
    <row r="1074" ht="20.1" customHeight="1"/>
    <row r="1075" ht="20.1" customHeight="1"/>
    <row r="1076" ht="20.1" customHeight="1"/>
    <row r="1077" ht="20.1" customHeight="1"/>
    <row r="1078" ht="20.1" customHeight="1"/>
    <row r="1079" ht="20.1" customHeight="1"/>
    <row r="1080" ht="20.1" customHeight="1"/>
    <row r="1081" ht="20.1" customHeight="1"/>
    <row r="1082" ht="20.1" customHeight="1"/>
    <row r="1083" ht="20.1" customHeight="1"/>
    <row r="1084" ht="20.1" customHeight="1"/>
    <row r="1085" ht="20.1" customHeight="1"/>
    <row r="1086" ht="20.1" customHeight="1"/>
    <row r="1087" ht="20.1" customHeight="1"/>
    <row r="1088" ht="20.1" customHeight="1"/>
    <row r="1089" ht="20.1" customHeight="1"/>
    <row r="1090" ht="20.1" customHeight="1"/>
    <row r="1091" ht="20.1" customHeight="1"/>
    <row r="1092" ht="20.1" customHeight="1"/>
    <row r="1093" ht="20.1" customHeight="1"/>
    <row r="1094" ht="20.1" customHeight="1"/>
    <row r="1095" ht="20.1" customHeight="1"/>
    <row r="1096" ht="20.1" customHeight="1"/>
    <row r="1097" ht="20.1" customHeight="1"/>
    <row r="1098" ht="20.1" customHeight="1"/>
    <row r="1099" ht="20.1" customHeight="1"/>
    <row r="1100" ht="20.1" customHeight="1"/>
    <row r="1101" ht="20.1" customHeight="1"/>
    <row r="1102" ht="20.1" customHeight="1"/>
    <row r="1103" ht="20.1" customHeight="1"/>
    <row r="1104" ht="20.1" customHeight="1"/>
    <row r="1105" ht="20.1" customHeight="1"/>
    <row r="1106" ht="20.1" customHeight="1"/>
    <row r="1107" ht="20.1" customHeight="1"/>
    <row r="1108" ht="20.1" customHeight="1"/>
    <row r="1109" ht="20.1" customHeight="1"/>
    <row r="1110" ht="20.1" customHeight="1"/>
    <row r="1111" ht="20.1" customHeight="1"/>
    <row r="1112" ht="20.1" customHeight="1"/>
    <row r="1113" ht="20.1" customHeight="1"/>
    <row r="1114" ht="20.1" customHeight="1"/>
    <row r="1115" ht="20.1" customHeight="1"/>
    <row r="1116" ht="20.1" customHeight="1"/>
    <row r="1117" ht="20.1" customHeight="1"/>
    <row r="1118" ht="20.1" customHeight="1"/>
    <row r="1119" ht="20.1" customHeight="1"/>
    <row r="1120" ht="20.1" customHeight="1"/>
    <row r="1121" ht="20.1" customHeight="1"/>
    <row r="1122" ht="20.1" customHeight="1"/>
    <row r="1123" ht="20.1" customHeight="1"/>
    <row r="1124" ht="20.1" customHeight="1"/>
    <row r="1125" ht="20.1" customHeight="1"/>
    <row r="1126" ht="20.1" customHeight="1"/>
    <row r="1127" ht="20.1" customHeight="1"/>
    <row r="1128" ht="20.1" customHeight="1"/>
    <row r="1129" ht="20.1" customHeight="1"/>
    <row r="1130" ht="20.1" customHeight="1"/>
    <row r="1131" ht="20.1" customHeight="1"/>
    <row r="1132" ht="20.1" customHeight="1"/>
    <row r="1133" ht="20.1" customHeight="1"/>
    <row r="1134" ht="20.1" customHeight="1"/>
    <row r="1135" ht="20.1" customHeight="1"/>
    <row r="1136" ht="20.1" customHeight="1"/>
    <row r="1137" ht="20.1" customHeight="1"/>
    <row r="1138" ht="20.1" customHeight="1"/>
    <row r="1139" ht="20.1" customHeight="1"/>
    <row r="1140" ht="20.1" customHeight="1"/>
    <row r="1141" ht="20.1" customHeight="1"/>
    <row r="1142" ht="20.1" customHeight="1"/>
    <row r="1143" ht="20.1" customHeight="1"/>
    <row r="1144" ht="20.1" customHeight="1"/>
    <row r="1145" ht="20.1" customHeight="1"/>
    <row r="1146" ht="20.1" customHeight="1"/>
    <row r="1147" ht="20.1" customHeight="1"/>
    <row r="1148" ht="20.1" customHeight="1"/>
    <row r="1149" ht="20.1" customHeight="1"/>
    <row r="1150" ht="20.1" customHeight="1"/>
    <row r="1151" ht="20.1" customHeight="1"/>
    <row r="1152" ht="20.1" customHeight="1"/>
    <row r="1153" ht="20.1" customHeight="1"/>
    <row r="1154" ht="20.1" customHeight="1"/>
    <row r="1155" ht="20.1" customHeight="1"/>
    <row r="1156" ht="20.1" customHeight="1"/>
    <row r="1157" ht="20.1" customHeight="1"/>
    <row r="1158" ht="20.1" customHeight="1"/>
    <row r="1159" ht="20.1" customHeight="1"/>
    <row r="1160" ht="20.1" customHeight="1"/>
    <row r="1161" ht="20.1" customHeight="1"/>
  </sheetData>
  <mergeCells count="2">
    <mergeCell ref="A1:C1"/>
    <mergeCell ref="A80:B80"/>
  </mergeCells>
  <printOptions horizontalCentered="1"/>
  <pageMargins left="0.393055555555556" right="0.393055555555556" top="0.786805555555556" bottom="0.590277777777778" header="0.314583333333333" footer="0.314583333333333"/>
  <pageSetup paperSize="9" scale="84" firstPageNumber="5" fitToHeight="3" orientation="portrait" useFirstPageNumber="1" horizontalDpi="600"/>
  <headerFooter alignWithMargins="0" scaleWithDoc="0">
    <oddFooter>&amp;C- &amp;P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pageSetUpPr fitToPage="1"/>
  </sheetPr>
  <dimension ref="A1:H1292"/>
  <sheetViews>
    <sheetView showZeros="0" workbookViewId="0">
      <selection activeCell="O23" sqref="O23"/>
    </sheetView>
  </sheetViews>
  <sheetFormatPr defaultColWidth="9" defaultRowHeight="15" outlineLevelCol="7"/>
  <cols>
    <col min="1" max="1" width="37.125" customWidth="1"/>
    <col min="2" max="2" width="10.75" customWidth="1"/>
    <col min="3" max="3" width="10.625" customWidth="1"/>
    <col min="4" max="4" width="9.125" customWidth="1"/>
    <col min="5" max="5" width="10.25" customWidth="1"/>
    <col min="6" max="6" width="10.125" customWidth="1"/>
    <col min="7" max="7" width="9.375" customWidth="1"/>
    <col min="8" max="8" width="10.375" customWidth="1"/>
    <col min="9" max="9" width="12.625"/>
  </cols>
  <sheetData>
    <row r="1" ht="26" customHeight="1" spans="1:8">
      <c r="A1" s="352" t="s">
        <v>2573</v>
      </c>
      <c r="B1" s="353"/>
      <c r="C1" s="353"/>
      <c r="D1" s="353"/>
      <c r="E1" s="353"/>
      <c r="F1" s="353"/>
      <c r="G1" s="353"/>
      <c r="H1" s="353"/>
    </row>
    <row r="2" s="329" customFormat="1" ht="19.5" customHeight="1" spans="1:8">
      <c r="A2" s="332" t="s">
        <v>2574</v>
      </c>
      <c r="B2" s="333"/>
      <c r="C2" s="333"/>
      <c r="D2" s="333"/>
      <c r="E2" s="333"/>
      <c r="F2" s="333"/>
      <c r="G2" s="333"/>
      <c r="H2" s="333" t="s">
        <v>30</v>
      </c>
    </row>
    <row r="3" ht="42" spans="1:8">
      <c r="A3" s="354" t="s">
        <v>2575</v>
      </c>
      <c r="B3" s="336" t="s">
        <v>32</v>
      </c>
      <c r="C3" s="336" t="s">
        <v>33</v>
      </c>
      <c r="D3" s="336" t="s">
        <v>2459</v>
      </c>
      <c r="E3" s="336" t="s">
        <v>35</v>
      </c>
      <c r="F3" s="337" t="s">
        <v>2460</v>
      </c>
      <c r="G3" s="337" t="s">
        <v>2576</v>
      </c>
      <c r="H3" s="337" t="s">
        <v>2462</v>
      </c>
    </row>
    <row r="4" s="329" customFormat="1" ht="30.75" customHeight="1" spans="1:8">
      <c r="A4" s="355" t="s">
        <v>2577</v>
      </c>
      <c r="B4" s="356">
        <f>SUM(B5:B17)</f>
        <v>0</v>
      </c>
      <c r="C4" s="356">
        <f>SUM(C5:C17)</f>
        <v>0</v>
      </c>
      <c r="D4" s="356">
        <f>SUM(D5:D17)</f>
        <v>0</v>
      </c>
      <c r="E4" s="356">
        <f>SUM(E5:E17)</f>
        <v>0</v>
      </c>
      <c r="F4" s="357"/>
      <c r="G4" s="357" t="str">
        <f>IF(C4=0,"",E4/C4)</f>
        <v/>
      </c>
      <c r="H4" s="357" t="str">
        <f>IF(D4=0,"",E4/D4)</f>
        <v/>
      </c>
    </row>
    <row r="5" ht="27.95" customHeight="1" spans="1:8">
      <c r="A5" s="69" t="s">
        <v>2578</v>
      </c>
      <c r="B5" s="358"/>
      <c r="C5" s="358"/>
      <c r="D5" s="358"/>
      <c r="E5" s="358"/>
      <c r="F5" s="357"/>
      <c r="G5" s="359" t="str">
        <f t="shared" ref="G5:G30" si="0">IF(C5=0,"",E5/C5)</f>
        <v/>
      </c>
      <c r="H5" s="359" t="str">
        <f t="shared" ref="H5:H30" si="1">IF(D5=0,"",E5/D5)</f>
        <v/>
      </c>
    </row>
    <row r="6" ht="30" customHeight="1" spans="1:8">
      <c r="A6" s="69" t="s">
        <v>2579</v>
      </c>
      <c r="B6" s="358"/>
      <c r="C6" s="360"/>
      <c r="D6" s="358"/>
      <c r="E6" s="358"/>
      <c r="F6" s="357"/>
      <c r="G6" s="359" t="str">
        <f t="shared" si="0"/>
        <v/>
      </c>
      <c r="H6" s="359" t="str">
        <f t="shared" si="1"/>
        <v/>
      </c>
    </row>
    <row r="7" ht="30" customHeight="1" spans="1:8">
      <c r="A7" s="69" t="s">
        <v>2580</v>
      </c>
      <c r="B7" s="358"/>
      <c r="C7" s="360"/>
      <c r="D7" s="358"/>
      <c r="E7" s="358"/>
      <c r="F7" s="357"/>
      <c r="G7" s="359" t="str">
        <f t="shared" si="0"/>
        <v/>
      </c>
      <c r="H7" s="359" t="str">
        <f t="shared" si="1"/>
        <v/>
      </c>
    </row>
    <row r="8" ht="30" customHeight="1" spans="1:8">
      <c r="A8" s="69" t="s">
        <v>2581</v>
      </c>
      <c r="B8" s="358"/>
      <c r="C8" s="360"/>
      <c r="D8" s="358"/>
      <c r="E8" s="358"/>
      <c r="F8" s="357"/>
      <c r="G8" s="359" t="str">
        <f t="shared" si="0"/>
        <v/>
      </c>
      <c r="H8" s="359" t="str">
        <f t="shared" si="1"/>
        <v/>
      </c>
    </row>
    <row r="9" ht="30" customHeight="1" spans="1:8">
      <c r="A9" s="69" t="s">
        <v>2582</v>
      </c>
      <c r="B9" s="358"/>
      <c r="C9" s="360"/>
      <c r="D9" s="358"/>
      <c r="E9" s="358"/>
      <c r="F9" s="357"/>
      <c r="G9" s="359" t="str">
        <f t="shared" si="0"/>
        <v/>
      </c>
      <c r="H9" s="359" t="str">
        <f t="shared" si="1"/>
        <v/>
      </c>
    </row>
    <row r="10" ht="30" customHeight="1" spans="1:8">
      <c r="A10" s="69" t="s">
        <v>2583</v>
      </c>
      <c r="B10" s="358"/>
      <c r="C10" s="360"/>
      <c r="D10" s="358"/>
      <c r="E10" s="358"/>
      <c r="F10" s="357"/>
      <c r="G10" s="359" t="str">
        <f t="shared" si="0"/>
        <v/>
      </c>
      <c r="H10" s="359" t="str">
        <f t="shared" si="1"/>
        <v/>
      </c>
    </row>
    <row r="11" ht="30" customHeight="1" spans="1:8">
      <c r="A11" s="154" t="s">
        <v>2584</v>
      </c>
      <c r="B11" s="358"/>
      <c r="C11" s="360"/>
      <c r="D11" s="358"/>
      <c r="E11" s="358"/>
      <c r="F11" s="357"/>
      <c r="G11" s="359" t="str">
        <f t="shared" si="0"/>
        <v/>
      </c>
      <c r="H11" s="359" t="str">
        <f t="shared" si="1"/>
        <v/>
      </c>
    </row>
    <row r="12" ht="30" customHeight="1" spans="1:8">
      <c r="A12" s="154" t="s">
        <v>2585</v>
      </c>
      <c r="B12" s="358"/>
      <c r="C12" s="360"/>
      <c r="D12" s="358"/>
      <c r="E12" s="358"/>
      <c r="F12" s="357"/>
      <c r="G12" s="359" t="str">
        <f t="shared" si="0"/>
        <v/>
      </c>
      <c r="H12" s="359" t="str">
        <f t="shared" si="1"/>
        <v/>
      </c>
    </row>
    <row r="13" ht="30" customHeight="1" spans="1:8">
      <c r="A13" s="154" t="s">
        <v>2586</v>
      </c>
      <c r="B13" s="358"/>
      <c r="C13" s="360"/>
      <c r="D13" s="358"/>
      <c r="E13" s="358"/>
      <c r="F13" s="357"/>
      <c r="G13" s="359" t="str">
        <f t="shared" si="0"/>
        <v/>
      </c>
      <c r="H13" s="359" t="str">
        <f t="shared" si="1"/>
        <v/>
      </c>
    </row>
    <row r="14" ht="30" customHeight="1" spans="1:8">
      <c r="A14" s="154" t="s">
        <v>2587</v>
      </c>
      <c r="B14" s="358"/>
      <c r="C14" s="360"/>
      <c r="D14" s="358"/>
      <c r="E14" s="358"/>
      <c r="F14" s="357"/>
      <c r="G14" s="359" t="str">
        <f t="shared" si="0"/>
        <v/>
      </c>
      <c r="H14" s="359" t="str">
        <f t="shared" si="1"/>
        <v/>
      </c>
    </row>
    <row r="15" ht="30" customHeight="1" spans="1:8">
      <c r="A15" s="154" t="s">
        <v>2588</v>
      </c>
      <c r="B15" s="358"/>
      <c r="C15" s="360"/>
      <c r="D15" s="358"/>
      <c r="E15" s="358"/>
      <c r="F15" s="357"/>
      <c r="G15" s="359" t="str">
        <f t="shared" si="0"/>
        <v/>
      </c>
      <c r="H15" s="359" t="str">
        <f t="shared" si="1"/>
        <v/>
      </c>
    </row>
    <row r="16" ht="30" customHeight="1" spans="1:8">
      <c r="A16" s="361" t="s">
        <v>2589</v>
      </c>
      <c r="B16" s="358"/>
      <c r="C16" s="360"/>
      <c r="D16" s="358"/>
      <c r="E16" s="358"/>
      <c r="F16" s="357"/>
      <c r="G16" s="359" t="str">
        <f t="shared" si="0"/>
        <v/>
      </c>
      <c r="H16" s="359" t="str">
        <f t="shared" si="1"/>
        <v/>
      </c>
    </row>
    <row r="17" ht="30" customHeight="1" spans="1:8">
      <c r="A17" s="69" t="s">
        <v>2590</v>
      </c>
      <c r="B17" s="358"/>
      <c r="C17" s="360"/>
      <c r="D17" s="358"/>
      <c r="E17" s="358"/>
      <c r="F17" s="357"/>
      <c r="G17" s="359" t="str">
        <f t="shared" si="0"/>
        <v/>
      </c>
      <c r="H17" s="359" t="str">
        <f t="shared" si="1"/>
        <v/>
      </c>
    </row>
    <row r="18" ht="30" customHeight="1" spans="1:8">
      <c r="A18" s="69" t="s">
        <v>2591</v>
      </c>
      <c r="B18" s="358"/>
      <c r="C18" s="362"/>
      <c r="D18" s="358"/>
      <c r="E18" s="358"/>
      <c r="F18" s="357"/>
      <c r="G18" s="359" t="str">
        <f t="shared" si="0"/>
        <v/>
      </c>
      <c r="H18" s="359" t="str">
        <f t="shared" si="1"/>
        <v/>
      </c>
    </row>
    <row r="19" s="329" customFormat="1" ht="30" customHeight="1" spans="1:8">
      <c r="A19" s="335" t="s">
        <v>66</v>
      </c>
      <c r="B19" s="183">
        <f>B4+B18</f>
        <v>0</v>
      </c>
      <c r="C19" s="183">
        <f>C4+C18</f>
        <v>0</v>
      </c>
      <c r="D19" s="183">
        <f>D4+D18</f>
        <v>0</v>
      </c>
      <c r="E19" s="183">
        <f>E4+E18</f>
        <v>0</v>
      </c>
      <c r="F19" s="357"/>
      <c r="G19" s="357" t="str">
        <f t="shared" si="0"/>
        <v/>
      </c>
      <c r="H19" s="357" t="str">
        <f t="shared" si="1"/>
        <v/>
      </c>
    </row>
    <row r="20" s="329" customFormat="1" ht="30" customHeight="1" spans="1:8">
      <c r="A20" s="363" t="s">
        <v>67</v>
      </c>
      <c r="B20" s="183">
        <f>SUM(B21,B25:B27)</f>
        <v>0</v>
      </c>
      <c r="C20" s="183">
        <f>SUM(C21,C25:C27)</f>
        <v>0</v>
      </c>
      <c r="D20" s="183">
        <f>SUM(D21,D25:D27)</f>
        <v>0</v>
      </c>
      <c r="E20" s="183">
        <f>SUM(E21,E25:E27)</f>
        <v>0</v>
      </c>
      <c r="F20" s="357"/>
      <c r="G20" s="357" t="str">
        <f t="shared" si="0"/>
        <v/>
      </c>
      <c r="H20" s="357" t="str">
        <f t="shared" si="1"/>
        <v/>
      </c>
    </row>
    <row r="21" s="329" customFormat="1" ht="30" customHeight="1" spans="1:8">
      <c r="A21" s="68" t="s">
        <v>2592</v>
      </c>
      <c r="B21" s="183">
        <f>B22+B23+B24</f>
        <v>0</v>
      </c>
      <c r="C21" s="183">
        <f>C22+C23+C24</f>
        <v>0</v>
      </c>
      <c r="D21" s="183">
        <f>D22+D23+D24</f>
        <v>0</v>
      </c>
      <c r="E21" s="183">
        <f>E22+E23+E24</f>
        <v>0</v>
      </c>
      <c r="F21" s="357"/>
      <c r="G21" s="357" t="str">
        <f t="shared" si="0"/>
        <v/>
      </c>
      <c r="H21" s="357" t="str">
        <f t="shared" si="1"/>
        <v/>
      </c>
    </row>
    <row r="22" ht="30" customHeight="1" spans="1:8">
      <c r="A22" s="342" t="s">
        <v>2593</v>
      </c>
      <c r="B22" s="358"/>
      <c r="C22" s="364"/>
      <c r="D22" s="365">
        <v>0</v>
      </c>
      <c r="E22" s="358">
        <v>0</v>
      </c>
      <c r="F22" s="357"/>
      <c r="G22" s="359" t="str">
        <f t="shared" si="0"/>
        <v/>
      </c>
      <c r="H22" s="359" t="str">
        <f t="shared" si="1"/>
        <v/>
      </c>
    </row>
    <row r="23" ht="30" customHeight="1" spans="1:8">
      <c r="A23" s="69" t="s">
        <v>2594</v>
      </c>
      <c r="B23" s="358"/>
      <c r="C23" s="360"/>
      <c r="D23" s="366"/>
      <c r="E23" s="358"/>
      <c r="F23" s="357"/>
      <c r="G23" s="359" t="str">
        <f t="shared" si="0"/>
        <v/>
      </c>
      <c r="H23" s="359" t="str">
        <f t="shared" si="1"/>
        <v/>
      </c>
    </row>
    <row r="24" ht="30" customHeight="1" spans="1:8">
      <c r="A24" s="69" t="s">
        <v>2595</v>
      </c>
      <c r="B24" s="364"/>
      <c r="C24" s="360"/>
      <c r="D24" s="364"/>
      <c r="E24" s="364"/>
      <c r="F24" s="357"/>
      <c r="G24" s="359" t="str">
        <f t="shared" si="0"/>
        <v/>
      </c>
      <c r="H24" s="359" t="str">
        <f t="shared" si="1"/>
        <v/>
      </c>
    </row>
    <row r="25" s="329" customFormat="1" ht="30" customHeight="1" spans="1:8">
      <c r="A25" s="68" t="s">
        <v>109</v>
      </c>
      <c r="B25" s="183"/>
      <c r="C25" s="367"/>
      <c r="D25" s="367"/>
      <c r="E25" s="183"/>
      <c r="F25" s="357"/>
      <c r="G25" s="357" t="str">
        <f t="shared" si="0"/>
        <v/>
      </c>
      <c r="H25" s="357" t="str">
        <f t="shared" si="1"/>
        <v/>
      </c>
    </row>
    <row r="26" s="329" customFormat="1" ht="30" customHeight="1" spans="1:8">
      <c r="A26" s="68" t="s">
        <v>110</v>
      </c>
      <c r="B26" s="183"/>
      <c r="C26" s="368"/>
      <c r="D26" s="369"/>
      <c r="E26" s="183"/>
      <c r="F26" s="357"/>
      <c r="G26" s="357" t="str">
        <f t="shared" si="0"/>
        <v/>
      </c>
      <c r="H26" s="357" t="str">
        <f t="shared" si="1"/>
        <v/>
      </c>
    </row>
    <row r="27" s="329" customFormat="1" ht="24" customHeight="1" spans="1:8">
      <c r="A27" s="68" t="s">
        <v>115</v>
      </c>
      <c r="B27" s="183"/>
      <c r="C27" s="368"/>
      <c r="D27" s="368"/>
      <c r="E27" s="183"/>
      <c r="F27" s="357"/>
      <c r="G27" s="357" t="str">
        <f t="shared" si="0"/>
        <v/>
      </c>
      <c r="H27" s="357" t="str">
        <f t="shared" si="1"/>
        <v/>
      </c>
    </row>
    <row r="28" s="329" customFormat="1" ht="27.95" customHeight="1" spans="1:8">
      <c r="A28" s="335" t="s">
        <v>2596</v>
      </c>
      <c r="B28" s="183">
        <f>SUM(B19,B20)</f>
        <v>0</v>
      </c>
      <c r="C28" s="183">
        <f>SUM(C19,C20)</f>
        <v>0</v>
      </c>
      <c r="D28" s="183">
        <f>SUM(D19,D20)</f>
        <v>0</v>
      </c>
      <c r="E28" s="183">
        <f>SUM(E19,E20)</f>
        <v>0</v>
      </c>
      <c r="F28" s="357"/>
      <c r="G28" s="357" t="str">
        <f t="shared" si="0"/>
        <v/>
      </c>
      <c r="H28" s="357" t="str">
        <f t="shared" si="1"/>
        <v/>
      </c>
    </row>
    <row r="29" spans="1:1">
      <c r="A29" s="351"/>
    </row>
    <row r="32" ht="23.25" customHeight="1"/>
    <row r="35" hidden="1"/>
    <row r="98" hidden="1"/>
    <row r="99" hidden="1"/>
    <row r="100" hidden="1"/>
    <row r="101" hidden="1"/>
    <row r="102" hidden="1"/>
    <row r="103" hidden="1"/>
    <row r="104" hidden="1"/>
    <row r="1249" ht="18" customHeight="1"/>
    <row r="1250" ht="18" customHeight="1"/>
    <row r="1251" ht="18" customHeight="1"/>
    <row r="1252" ht="18" customHeight="1"/>
    <row r="1253" ht="18" customHeight="1"/>
    <row r="1254" ht="18" customHeight="1"/>
    <row r="1255" ht="18" customHeight="1"/>
    <row r="1256" ht="18" customHeight="1"/>
    <row r="1257" ht="18" customHeight="1"/>
    <row r="1258" ht="18" customHeight="1"/>
    <row r="1259" ht="18" customHeight="1"/>
    <row r="1260" ht="18" customHeight="1"/>
    <row r="1261" ht="18" customHeight="1"/>
    <row r="1262" ht="18" customHeight="1"/>
    <row r="1263" ht="18" customHeight="1"/>
    <row r="1264" ht="18" customHeight="1"/>
    <row r="1265" ht="18" customHeight="1"/>
    <row r="1266" ht="18" customHeight="1"/>
    <row r="1267" ht="18" customHeight="1"/>
    <row r="1268" ht="18" customHeight="1"/>
    <row r="1269" ht="18" customHeight="1"/>
    <row r="1270" ht="18" customHeight="1"/>
    <row r="1271" ht="18" customHeight="1"/>
    <row r="1272" ht="18" customHeight="1"/>
    <row r="1273" ht="18" customHeight="1"/>
    <row r="1274" ht="18" customHeight="1"/>
    <row r="1275" ht="18" customHeight="1"/>
    <row r="1276" ht="18" customHeight="1"/>
    <row r="1277" ht="18" customHeight="1"/>
    <row r="1278" ht="18" customHeight="1"/>
    <row r="1279" ht="18" customHeight="1"/>
    <row r="1280" ht="18" customHeight="1"/>
    <row r="1281" ht="18" customHeight="1"/>
    <row r="1282" ht="18" customHeight="1"/>
    <row r="1283" ht="18" customHeight="1"/>
    <row r="1284" ht="18" customHeight="1"/>
    <row r="1285" ht="18" customHeight="1"/>
    <row r="1286" ht="18" customHeight="1"/>
    <row r="1287" ht="18" customHeight="1"/>
    <row r="1288" ht="18" customHeight="1"/>
    <row r="1289" ht="18" customHeight="1"/>
    <row r="1290" ht="18" customHeight="1"/>
    <row r="1291" ht="18" customHeight="1"/>
    <row r="1292" ht="18" customHeight="1"/>
  </sheetData>
  <mergeCells count="1">
    <mergeCell ref="A1:H1"/>
  </mergeCells>
  <printOptions horizontalCentered="1"/>
  <pageMargins left="0.393055555555556" right="0.393055555555556" top="0.747916666666667" bottom="0.747916666666667" header="0.314583333333333" footer="0.314583333333333"/>
  <pageSetup paperSize="9" scale="82" firstPageNumber="7" fitToHeight="0" orientation="portrait" blackAndWhite="1" useFirstPageNumber="1" errors="blank" horizontalDpi="600"/>
  <headerFooter alignWithMargins="0" scaleWithDoc="0">
    <oddFooter>&amp;C— &amp;P —</oddFooter>
  </headerFooter>
  <colBreaks count="1" manualBreakCount="1">
    <brk id="8" max="27" man="1"/>
  </col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pageSetUpPr fitToPage="1"/>
  </sheetPr>
  <dimension ref="A1:H1292"/>
  <sheetViews>
    <sheetView showZeros="0" workbookViewId="0">
      <selection activeCell="K7" sqref="K7"/>
    </sheetView>
  </sheetViews>
  <sheetFormatPr defaultColWidth="9" defaultRowHeight="15" outlineLevelCol="7"/>
  <cols>
    <col min="1" max="1" width="26.5" customWidth="1"/>
    <col min="2" max="2" width="9.5" customWidth="1"/>
    <col min="3" max="3" width="11.25" customWidth="1"/>
    <col min="4" max="4" width="8.875" customWidth="1"/>
    <col min="5" max="5" width="9.875" customWidth="1"/>
    <col min="6" max="6" width="8.75" customWidth="1"/>
    <col min="7" max="7" width="8" customWidth="1"/>
    <col min="8" max="8" width="9.625" customWidth="1"/>
    <col min="9" max="9" width="12.625"/>
  </cols>
  <sheetData>
    <row r="1" ht="28" customHeight="1" spans="1:8">
      <c r="A1" s="330" t="s">
        <v>2597</v>
      </c>
      <c r="B1" s="331"/>
      <c r="C1" s="331"/>
      <c r="D1" s="331"/>
      <c r="E1" s="331"/>
      <c r="F1" s="331"/>
      <c r="G1" s="331"/>
      <c r="H1" s="331"/>
    </row>
    <row r="2" s="329" customFormat="1" ht="19.5" customHeight="1" spans="1:8">
      <c r="A2" s="332" t="s">
        <v>2598</v>
      </c>
      <c r="B2" s="333"/>
      <c r="C2" s="333"/>
      <c r="D2" s="333"/>
      <c r="E2" s="334"/>
      <c r="F2" s="334"/>
      <c r="G2" s="334"/>
      <c r="H2" s="334" t="s">
        <v>30</v>
      </c>
    </row>
    <row r="3" ht="43" customHeight="1" spans="1:8">
      <c r="A3" s="335" t="s">
        <v>2599</v>
      </c>
      <c r="B3" s="336" t="s">
        <v>32</v>
      </c>
      <c r="C3" s="336" t="s">
        <v>33</v>
      </c>
      <c r="D3" s="336" t="s">
        <v>2459</v>
      </c>
      <c r="E3" s="336" t="s">
        <v>35</v>
      </c>
      <c r="F3" s="337" t="s">
        <v>2460</v>
      </c>
      <c r="G3" s="337" t="s">
        <v>2576</v>
      </c>
      <c r="H3" s="337" t="s">
        <v>2462</v>
      </c>
    </row>
    <row r="4" ht="27.95" customHeight="1" spans="1:8">
      <c r="A4" s="338" t="s">
        <v>2469</v>
      </c>
      <c r="B4" s="339"/>
      <c r="C4" s="339"/>
      <c r="D4" s="340"/>
      <c r="E4" s="339"/>
      <c r="F4" s="341">
        <f>(E4-B4)</f>
        <v>0</v>
      </c>
      <c r="G4" s="341" t="str">
        <f>IF(C4=0,"",E4/C4)</f>
        <v/>
      </c>
      <c r="H4" s="341" t="str">
        <f>IF(D4=0,"",E4/D4)</f>
        <v/>
      </c>
    </row>
    <row r="5" ht="27.95" customHeight="1" spans="1:8">
      <c r="A5" s="338" t="s">
        <v>2470</v>
      </c>
      <c r="B5" s="339"/>
      <c r="C5" s="339"/>
      <c r="D5" s="340"/>
      <c r="E5" s="339"/>
      <c r="F5" s="341">
        <f t="shared" ref="F5:F12" si="0">(E5-B5)</f>
        <v>0</v>
      </c>
      <c r="G5" s="341" t="str">
        <f t="shared" ref="G5:G27" si="1">IF(C5=0,"",E5/C5)</f>
        <v/>
      </c>
      <c r="H5" s="341" t="str">
        <f t="shared" ref="H5:H27" si="2">IF(D5=0,"",E5/D5)</f>
        <v/>
      </c>
    </row>
    <row r="6" ht="30" customHeight="1" spans="1:8">
      <c r="A6" s="338" t="s">
        <v>2472</v>
      </c>
      <c r="B6" s="339"/>
      <c r="C6" s="339"/>
      <c r="D6" s="339"/>
      <c r="E6" s="339"/>
      <c r="F6" s="341">
        <f t="shared" si="0"/>
        <v>0</v>
      </c>
      <c r="G6" s="341" t="str">
        <f t="shared" si="1"/>
        <v/>
      </c>
      <c r="H6" s="341" t="str">
        <f t="shared" si="2"/>
        <v/>
      </c>
    </row>
    <row r="7" ht="30" customHeight="1" spans="1:8">
      <c r="A7" s="338" t="s">
        <v>2473</v>
      </c>
      <c r="B7" s="339"/>
      <c r="C7" s="339"/>
      <c r="D7" s="339"/>
      <c r="E7" s="339"/>
      <c r="F7" s="341">
        <f t="shared" si="0"/>
        <v>0</v>
      </c>
      <c r="G7" s="341" t="str">
        <f t="shared" si="1"/>
        <v/>
      </c>
      <c r="H7" s="341" t="str">
        <f t="shared" si="2"/>
        <v/>
      </c>
    </row>
    <row r="8" ht="30" customHeight="1" spans="1:8">
      <c r="A8" s="338" t="s">
        <v>2474</v>
      </c>
      <c r="B8" s="339"/>
      <c r="C8" s="339"/>
      <c r="D8" s="339"/>
      <c r="E8" s="339"/>
      <c r="F8" s="341">
        <f t="shared" si="0"/>
        <v>0</v>
      </c>
      <c r="G8" s="341" t="str">
        <f t="shared" si="1"/>
        <v/>
      </c>
      <c r="H8" s="341" t="str">
        <f t="shared" si="2"/>
        <v/>
      </c>
    </row>
    <row r="9" ht="30" customHeight="1" spans="1:8">
      <c r="A9" s="338" t="s">
        <v>2475</v>
      </c>
      <c r="B9" s="339"/>
      <c r="C9" s="339"/>
      <c r="D9" s="339"/>
      <c r="E9" s="339"/>
      <c r="F9" s="341">
        <f t="shared" si="0"/>
        <v>0</v>
      </c>
      <c r="G9" s="341" t="str">
        <f t="shared" si="1"/>
        <v/>
      </c>
      <c r="H9" s="341" t="str">
        <f t="shared" si="2"/>
        <v/>
      </c>
    </row>
    <row r="10" ht="30" customHeight="1" spans="1:8">
      <c r="A10" s="338" t="s">
        <v>2476</v>
      </c>
      <c r="B10" s="339"/>
      <c r="C10" s="339"/>
      <c r="D10" s="339"/>
      <c r="E10" s="339"/>
      <c r="F10" s="341">
        <f t="shared" si="0"/>
        <v>0</v>
      </c>
      <c r="G10" s="341" t="str">
        <f t="shared" si="1"/>
        <v/>
      </c>
      <c r="H10" s="341" t="str">
        <f t="shared" si="2"/>
        <v/>
      </c>
    </row>
    <row r="11" ht="30" customHeight="1" spans="1:8">
      <c r="A11" s="338" t="s">
        <v>2477</v>
      </c>
      <c r="B11" s="339"/>
      <c r="C11" s="339"/>
      <c r="D11" s="339"/>
      <c r="E11" s="339"/>
      <c r="F11" s="341">
        <f t="shared" si="0"/>
        <v>0</v>
      </c>
      <c r="G11" s="341" t="str">
        <f t="shared" si="1"/>
        <v/>
      </c>
      <c r="H11" s="341" t="str">
        <f t="shared" si="2"/>
        <v/>
      </c>
    </row>
    <row r="12" ht="30" customHeight="1" spans="1:8">
      <c r="A12" s="342" t="s">
        <v>2485</v>
      </c>
      <c r="B12" s="339"/>
      <c r="C12" s="339"/>
      <c r="D12" s="339"/>
      <c r="E12" s="339"/>
      <c r="F12" s="341">
        <f t="shared" si="0"/>
        <v>0</v>
      </c>
      <c r="G12" s="341" t="str">
        <f t="shared" si="1"/>
        <v/>
      </c>
      <c r="H12" s="341" t="str">
        <f t="shared" si="2"/>
        <v/>
      </c>
    </row>
    <row r="13" ht="30" customHeight="1" spans="1:8">
      <c r="A13" s="338" t="s">
        <v>2487</v>
      </c>
      <c r="B13" s="339"/>
      <c r="C13" s="339"/>
      <c r="D13" s="340"/>
      <c r="E13" s="339"/>
      <c r="F13" s="341">
        <f t="shared" ref="F13:F27" si="3">(E13-B13)</f>
        <v>0</v>
      </c>
      <c r="G13" s="341" t="str">
        <f t="shared" si="1"/>
        <v/>
      </c>
      <c r="H13" s="341" t="str">
        <f t="shared" si="2"/>
        <v/>
      </c>
    </row>
    <row r="14" ht="30" customHeight="1" spans="1:8">
      <c r="A14" s="338" t="s">
        <v>2488</v>
      </c>
      <c r="B14" s="339"/>
      <c r="C14" s="339"/>
      <c r="D14" s="340"/>
      <c r="E14" s="339"/>
      <c r="F14" s="341">
        <f t="shared" si="3"/>
        <v>0</v>
      </c>
      <c r="G14" s="341" t="str">
        <f t="shared" si="1"/>
        <v/>
      </c>
      <c r="H14" s="341" t="str">
        <f t="shared" si="2"/>
        <v/>
      </c>
    </row>
    <row r="15" ht="30" customHeight="1" spans="1:8">
      <c r="A15" s="338" t="s">
        <v>2600</v>
      </c>
      <c r="B15" s="339"/>
      <c r="C15" s="339"/>
      <c r="D15" s="340"/>
      <c r="E15" s="339"/>
      <c r="F15" s="341">
        <f t="shared" si="3"/>
        <v>0</v>
      </c>
      <c r="G15" s="341" t="str">
        <f t="shared" si="1"/>
        <v/>
      </c>
      <c r="H15" s="341" t="str">
        <f t="shared" si="2"/>
        <v/>
      </c>
    </row>
    <row r="16" s="329" customFormat="1" ht="30" customHeight="1" spans="1:8">
      <c r="A16" s="343" t="s">
        <v>2432</v>
      </c>
      <c r="B16" s="344">
        <f>SUM(B4:B15)</f>
        <v>0</v>
      </c>
      <c r="C16" s="344">
        <f>SUM(C4:C15)</f>
        <v>0</v>
      </c>
      <c r="D16" s="344">
        <f>SUM(D4:D15)</f>
        <v>0</v>
      </c>
      <c r="E16" s="344">
        <f>SUM(E4:E15)</f>
        <v>0</v>
      </c>
      <c r="F16" s="341">
        <f t="shared" si="3"/>
        <v>0</v>
      </c>
      <c r="G16" s="345" t="str">
        <f t="shared" si="1"/>
        <v/>
      </c>
      <c r="H16" s="345" t="str">
        <f t="shared" si="2"/>
        <v/>
      </c>
    </row>
    <row r="17" s="329" customFormat="1" ht="30" customHeight="1" spans="1:8">
      <c r="A17" s="342" t="s">
        <v>2489</v>
      </c>
      <c r="B17" s="344">
        <f>SUM(B18,B21,B22)</f>
        <v>0</v>
      </c>
      <c r="C17" s="344">
        <f>SUM(C18,C21,C22)</f>
        <v>0</v>
      </c>
      <c r="D17" s="344">
        <f>SUM(D18,D21,D22)</f>
        <v>0</v>
      </c>
      <c r="E17" s="344">
        <f>SUM(E18,E21,E22)</f>
        <v>0</v>
      </c>
      <c r="F17" s="341">
        <f t="shared" si="3"/>
        <v>0</v>
      </c>
      <c r="G17" s="345" t="str">
        <f t="shared" si="1"/>
        <v/>
      </c>
      <c r="H17" s="345" t="str">
        <f t="shared" si="2"/>
        <v/>
      </c>
    </row>
    <row r="18" ht="30" customHeight="1" spans="1:8">
      <c r="A18" s="346" t="s">
        <v>2601</v>
      </c>
      <c r="B18" s="339">
        <f>B19+B20</f>
        <v>0</v>
      </c>
      <c r="C18" s="339">
        <f>C19+C20</f>
        <v>0</v>
      </c>
      <c r="D18" s="339">
        <f>D19+D20</f>
        <v>0</v>
      </c>
      <c r="E18" s="339">
        <f>E19+E20</f>
        <v>0</v>
      </c>
      <c r="F18" s="341">
        <f t="shared" si="3"/>
        <v>0</v>
      </c>
      <c r="G18" s="341" t="str">
        <f t="shared" si="1"/>
        <v/>
      </c>
      <c r="H18" s="341" t="str">
        <f t="shared" si="2"/>
        <v/>
      </c>
    </row>
    <row r="19" ht="30" customHeight="1" spans="1:8">
      <c r="A19" s="346" t="s">
        <v>2602</v>
      </c>
      <c r="B19" s="339"/>
      <c r="C19" s="339"/>
      <c r="D19" s="339"/>
      <c r="E19" s="339"/>
      <c r="F19" s="341">
        <f t="shared" si="3"/>
        <v>0</v>
      </c>
      <c r="G19" s="341" t="str">
        <f t="shared" si="1"/>
        <v/>
      </c>
      <c r="H19" s="341" t="str">
        <f t="shared" si="2"/>
        <v/>
      </c>
    </row>
    <row r="20" ht="30" customHeight="1" spans="1:8">
      <c r="A20" s="346" t="s">
        <v>2603</v>
      </c>
      <c r="B20" s="339"/>
      <c r="C20" s="339"/>
      <c r="D20" s="347"/>
      <c r="E20" s="339"/>
      <c r="F20" s="341">
        <f t="shared" si="3"/>
        <v>0</v>
      </c>
      <c r="G20" s="341" t="str">
        <f t="shared" si="1"/>
        <v/>
      </c>
      <c r="H20" s="341" t="str">
        <f t="shared" si="2"/>
        <v/>
      </c>
    </row>
    <row r="21" s="329" customFormat="1" ht="30" customHeight="1" spans="1:8">
      <c r="A21" s="342" t="s">
        <v>2494</v>
      </c>
      <c r="B21" s="344"/>
      <c r="C21" s="344"/>
      <c r="D21" s="344"/>
      <c r="E21" s="344"/>
      <c r="F21" s="341">
        <f t="shared" si="3"/>
        <v>0</v>
      </c>
      <c r="G21" s="345" t="str">
        <f t="shared" si="1"/>
        <v/>
      </c>
      <c r="H21" s="345" t="str">
        <f t="shared" si="2"/>
        <v/>
      </c>
    </row>
    <row r="22" s="329" customFormat="1" ht="30" customHeight="1" spans="1:8">
      <c r="A22" s="342" t="s">
        <v>2495</v>
      </c>
      <c r="B22" s="344"/>
      <c r="C22" s="348"/>
      <c r="D22" s="349"/>
      <c r="E22" s="344"/>
      <c r="F22" s="341">
        <f t="shared" si="3"/>
        <v>0</v>
      </c>
      <c r="G22" s="345" t="str">
        <f t="shared" si="1"/>
        <v/>
      </c>
      <c r="H22" s="345" t="str">
        <f t="shared" si="2"/>
        <v/>
      </c>
    </row>
    <row r="23" s="329" customFormat="1" ht="30" customHeight="1" spans="1:8">
      <c r="A23" s="342" t="s">
        <v>2486</v>
      </c>
      <c r="B23" s="344"/>
      <c r="C23" s="348"/>
      <c r="D23" s="349"/>
      <c r="E23" s="344"/>
      <c r="F23" s="341">
        <f t="shared" si="3"/>
        <v>0</v>
      </c>
      <c r="G23" s="345" t="str">
        <f t="shared" si="1"/>
        <v/>
      </c>
      <c r="H23" s="345" t="str">
        <f t="shared" si="2"/>
        <v/>
      </c>
    </row>
    <row r="24" s="329" customFormat="1" ht="27.95" customHeight="1" spans="1:8">
      <c r="A24" s="343" t="s">
        <v>2604</v>
      </c>
      <c r="B24" s="344">
        <f>SUM(B16:B17,B23)</f>
        <v>0</v>
      </c>
      <c r="C24" s="344">
        <f>SUM(C16:C17,C23)</f>
        <v>0</v>
      </c>
      <c r="D24" s="344">
        <f>SUM(D16:D17,D23)</f>
        <v>0</v>
      </c>
      <c r="E24" s="344">
        <f>SUM(E16:E17,E23)</f>
        <v>0</v>
      </c>
      <c r="F24" s="341">
        <f t="shared" si="3"/>
        <v>0</v>
      </c>
      <c r="G24" s="345" t="str">
        <f t="shared" si="1"/>
        <v/>
      </c>
      <c r="H24" s="345" t="str">
        <f t="shared" si="2"/>
        <v/>
      </c>
    </row>
    <row r="25" spans="5:5">
      <c r="E25" s="350"/>
    </row>
    <row r="26" spans="5:5">
      <c r="E26" s="350"/>
    </row>
    <row r="27" spans="5:5">
      <c r="E27" s="350"/>
    </row>
    <row r="28" spans="5:5">
      <c r="E28" s="350"/>
    </row>
    <row r="29" spans="5:5">
      <c r="E29" s="350"/>
    </row>
    <row r="30" spans="5:5">
      <c r="E30" s="350"/>
    </row>
    <row r="31" spans="1:1">
      <c r="A31" s="351"/>
    </row>
    <row r="32" ht="23.25" customHeight="1"/>
    <row r="35" hidden="1"/>
    <row r="98" hidden="1"/>
    <row r="99" hidden="1"/>
    <row r="100" hidden="1"/>
    <row r="101" hidden="1"/>
    <row r="102" hidden="1"/>
    <row r="103" hidden="1"/>
    <row r="104" hidden="1"/>
    <row r="1249" ht="18" customHeight="1"/>
    <row r="1250" ht="18" customHeight="1"/>
    <row r="1251" ht="18" customHeight="1"/>
    <row r="1252" ht="18" customHeight="1"/>
    <row r="1253" ht="18" customHeight="1"/>
    <row r="1254" ht="18" customHeight="1"/>
    <row r="1255" ht="18" customHeight="1"/>
    <row r="1256" ht="18" customHeight="1"/>
    <row r="1257" ht="18" customHeight="1"/>
    <row r="1258" ht="18" customHeight="1"/>
    <row r="1259" ht="18" customHeight="1"/>
    <row r="1260" ht="18" customHeight="1"/>
    <row r="1261" ht="18" customHeight="1"/>
    <row r="1262" ht="18" customHeight="1"/>
    <row r="1263" ht="18" customHeight="1"/>
    <row r="1264" ht="18" customHeight="1"/>
    <row r="1265" ht="18" customHeight="1"/>
    <row r="1266" ht="18" customHeight="1"/>
    <row r="1267" ht="18" customHeight="1"/>
    <row r="1268" ht="18" customHeight="1"/>
    <row r="1269" ht="18" customHeight="1"/>
    <row r="1270" ht="18" customHeight="1"/>
    <row r="1271" ht="18" customHeight="1"/>
    <row r="1272" ht="18" customHeight="1"/>
    <row r="1273" ht="18" customHeight="1"/>
    <row r="1274" ht="18" customHeight="1"/>
    <row r="1275" ht="18" customHeight="1"/>
    <row r="1276" ht="18" customHeight="1"/>
    <row r="1277" ht="18" customHeight="1"/>
    <row r="1278" ht="18" customHeight="1"/>
    <row r="1279" ht="18" customHeight="1"/>
    <row r="1280" ht="18" customHeight="1"/>
    <row r="1281" ht="18" customHeight="1"/>
    <row r="1282" ht="18" customHeight="1"/>
    <row r="1283" ht="18" customHeight="1"/>
    <row r="1284" ht="18" customHeight="1"/>
    <row r="1285" ht="18" customHeight="1"/>
    <row r="1286" ht="18" customHeight="1"/>
    <row r="1287" ht="18" customHeight="1"/>
    <row r="1288" ht="18" customHeight="1"/>
    <row r="1289" ht="18" customHeight="1"/>
    <row r="1290" ht="18" customHeight="1"/>
    <row r="1291" ht="18" customHeight="1"/>
    <row r="1292" ht="18" customHeight="1"/>
  </sheetData>
  <mergeCells count="1">
    <mergeCell ref="A1:H1"/>
  </mergeCells>
  <printOptions horizontalCentered="1"/>
  <pageMargins left="0.393055555555556" right="0.393055555555556" top="0.747916666666667" bottom="0.747916666666667" header="0.314583333333333" footer="0.314583333333333"/>
  <pageSetup paperSize="9" scale="96" firstPageNumber="8" fitToHeight="0" orientation="portrait" blackAndWhite="1" useFirstPageNumber="1" errors="blank" horizontalDpi="600"/>
  <headerFooter alignWithMargins="0" scaleWithDoc="0">
    <oddFooter>&amp;C— &amp;P —</oddFooter>
  </headerFooter>
</worksheet>
</file>

<file path=docProps/app.xml><?xml version="1.0" encoding="utf-8"?>
<Properties xmlns="http://schemas.openxmlformats.org/officeDocument/2006/extended-properties" xmlns:vt="http://schemas.openxmlformats.org/officeDocument/2006/docPropsVTypes">
  <Company>ysc</Company>
  <Application>Microsoft Excel</Application>
  <HeadingPairs>
    <vt:vector size="2" baseType="variant">
      <vt:variant>
        <vt:lpstr>工作表</vt:lpstr>
      </vt:variant>
      <vt:variant>
        <vt:i4>27</vt:i4>
      </vt:variant>
    </vt:vector>
  </HeadingPairs>
  <TitlesOfParts>
    <vt:vector size="27" baseType="lpstr">
      <vt:lpstr>Define</vt:lpstr>
      <vt:lpstr>封面</vt:lpstr>
      <vt:lpstr>目录</vt:lpstr>
      <vt:lpstr>01一般公共收入决算表</vt:lpstr>
      <vt:lpstr>03(删除)</vt:lpstr>
      <vt:lpstr>02一般公共预算支出决算表</vt:lpstr>
      <vt:lpstr>03一般公共预算支出经济分类明细表</vt:lpstr>
      <vt:lpstr>04政府性基金预算收入决算表</vt:lpstr>
      <vt:lpstr>05政府性基金支出决算表</vt:lpstr>
      <vt:lpstr>06国有资本经营预算收支决算表（本表乡镇为空）</vt:lpstr>
      <vt:lpstr>07社会保险基金预算收支决算表（本表乡镇为空）</vt:lpstr>
      <vt:lpstr>州市基金</vt:lpstr>
      <vt:lpstr>24（删除）</vt:lpstr>
      <vt:lpstr>数据-省本级预算数</vt:lpstr>
      <vt:lpstr>数据-省本级调整数</vt:lpstr>
      <vt:lpstr>数据-全省决算数!</vt:lpstr>
      <vt:lpstr>数据-省本级决算数</vt:lpstr>
      <vt:lpstr>全省基金支出预算</vt:lpstr>
      <vt:lpstr>省本级基金支出预算</vt:lpstr>
      <vt:lpstr>全省基金调整预算</vt:lpstr>
      <vt:lpstr>省本级基金调整+决算</vt:lpstr>
      <vt:lpstr>06老表</vt:lpstr>
      <vt:lpstr>全省预算</vt:lpstr>
      <vt:lpstr>全省决算数</vt:lpstr>
      <vt:lpstr>全省调整</vt:lpstr>
      <vt:lpstr>全省上年决算数</vt:lpstr>
      <vt:lpstr>全省基金决算</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Yuan Guoshu</dc:creator>
  <cp:lastModifiedBy>植字社</cp:lastModifiedBy>
  <dcterms:created xsi:type="dcterms:W3CDTF">1998-12-01T02:36:00Z</dcterms:created>
  <cp:lastPrinted>2019-08-05T06:56:00Z</cp:lastPrinted>
  <dcterms:modified xsi:type="dcterms:W3CDTF">2022-11-24T08:25:13Z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2052-11.1.0.12763</vt:lpwstr>
  </property>
  <property fmtid="{D5CDD505-2E9C-101B-9397-08002B2CF9AE}" pid="3" name="ICV">
    <vt:lpwstr>D5133BDE76F54B138AABAE8D47DB565F</vt:lpwstr>
  </property>
</Properties>
</file>